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updateLinks="never" codeName="ThisWorkbook" defaultThemeVersion="124226"/>
  <xr:revisionPtr revIDLastSave="0" documentId="8_{01191147-9D7E-47F8-B0C9-FC229A5C9113}" xr6:coauthVersionLast="46" xr6:coauthVersionMax="46" xr10:uidLastSave="{00000000-0000-0000-0000-000000000000}"/>
  <bookViews>
    <workbookView xWindow="12405" yWindow="2730" windowWidth="11925" windowHeight="11385" tabRatio="868" xr2:uid="{00000000-000D-0000-FFFF-FFFF00000000}"/>
  </bookViews>
  <sheets>
    <sheet name="Titelblad" sheetId="9" r:id="rId1"/>
    <sheet name="Toelichting" sheetId="53" r:id="rId2"/>
    <sheet name="Bronnen en toepassingen" sheetId="11" r:id="rId3"/>
    <sheet name="1. Resultaat" sheetId="21" r:id="rId4"/>
    <sheet name="Input --&gt;" sheetId="13" r:id="rId5"/>
    <sheet name="2. Reguleringsparameters" sheetId="44" r:id="rId6"/>
    <sheet name="3. Investeringen" sheetId="18" r:id="rId7"/>
    <sheet name="Berekeningen --&gt;" sheetId="15" r:id="rId8"/>
    <sheet name="4. CPI-tabel" sheetId="45" r:id="rId9"/>
    <sheet name="5. Selectie" sheetId="34" r:id="rId10"/>
    <sheet name="6. Investeringen per jaar" sheetId="29" r:id="rId11"/>
    <sheet name="7. Nominale afschrijvingen" sheetId="57" r:id="rId12"/>
    <sheet name="8. Afschrijvingen voor GAW" sheetId="27" r:id="rId13"/>
    <sheet name="9. GAW" sheetId="28"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DAT1" localSheetId="5">#REF!</definedName>
    <definedName name="__DAT1" localSheetId="11">#REF!</definedName>
    <definedName name="__DAT1">#REF!</definedName>
    <definedName name="__DAT10" localSheetId="5">#REF!</definedName>
    <definedName name="__DAT10" localSheetId="11">#REF!</definedName>
    <definedName name="__DAT10">#REF!</definedName>
    <definedName name="__DAT11" localSheetId="5">#REF!</definedName>
    <definedName name="__DAT11" localSheetId="11">#REF!</definedName>
    <definedName name="__DAT11">#REF!</definedName>
    <definedName name="__DAT12" localSheetId="5">#REF!</definedName>
    <definedName name="__DAT12" localSheetId="11">#REF!</definedName>
    <definedName name="__DAT12">#REF!</definedName>
    <definedName name="__DAT13" localSheetId="5">#REF!</definedName>
    <definedName name="__DAT13" localSheetId="11">#REF!</definedName>
    <definedName name="__DAT13">#REF!</definedName>
    <definedName name="__DAT14" localSheetId="5">#REF!</definedName>
    <definedName name="__DAT14" localSheetId="11">#REF!</definedName>
    <definedName name="__DAT14">#REF!</definedName>
    <definedName name="__DAT15" localSheetId="5">#REF!</definedName>
    <definedName name="__DAT15" localSheetId="11">#REF!</definedName>
    <definedName name="__DAT15">#REF!</definedName>
    <definedName name="__DAT2" localSheetId="5">#REF!</definedName>
    <definedName name="__DAT2" localSheetId="11">#REF!</definedName>
    <definedName name="__DAT2">#REF!</definedName>
    <definedName name="__DAT3" localSheetId="5">#REF!</definedName>
    <definedName name="__DAT3" localSheetId="11">#REF!</definedName>
    <definedName name="__DAT3">#REF!</definedName>
    <definedName name="__DAT4" localSheetId="5">#REF!</definedName>
    <definedName name="__DAT4" localSheetId="11">#REF!</definedName>
    <definedName name="__DAT4">#REF!</definedName>
    <definedName name="__DAT5" localSheetId="5">#REF!</definedName>
    <definedName name="__DAT5" localSheetId="11">#REF!</definedName>
    <definedName name="__DAT5">#REF!</definedName>
    <definedName name="__DAT6" localSheetId="5">#REF!</definedName>
    <definedName name="__DAT6" localSheetId="11">#REF!</definedName>
    <definedName name="__DAT6">#REF!</definedName>
    <definedName name="__DAT7" localSheetId="5">#REF!</definedName>
    <definedName name="__DAT7" localSheetId="11">#REF!</definedName>
    <definedName name="__DAT7">#REF!</definedName>
    <definedName name="__DAT8" localSheetId="5">#REF!</definedName>
    <definedName name="__DAT8" localSheetId="11">#REF!</definedName>
    <definedName name="__DAT8">#REF!</definedName>
    <definedName name="__DAT9" localSheetId="5">#REF!</definedName>
    <definedName name="__DAT9" localSheetId="11">#REF!</definedName>
    <definedName name="__DAT9">#REF!</definedName>
    <definedName name="_cpi2000" localSheetId="5">#REF!</definedName>
    <definedName name="_cpi2000" localSheetId="11">#REF!</definedName>
    <definedName name="_cpi2000">#REF!</definedName>
    <definedName name="_cpi2001" localSheetId="5">#REF!</definedName>
    <definedName name="_cpi2001" localSheetId="11">#REF!</definedName>
    <definedName name="_cpi2001">#REF!</definedName>
    <definedName name="_cpi2002" localSheetId="5">#REF!</definedName>
    <definedName name="_cpi2002" localSheetId="11">#REF!</definedName>
    <definedName name="_cpi2002">#REF!</definedName>
    <definedName name="_cpi2003" localSheetId="5">#REF!</definedName>
    <definedName name="_cpi2003" localSheetId="11">#REF!</definedName>
    <definedName name="_cpi2003">#REF!</definedName>
    <definedName name="_DAT1" localSheetId="5">#REF!</definedName>
    <definedName name="_DAT1" localSheetId="11">#REF!</definedName>
    <definedName name="_DAT1">#REF!</definedName>
    <definedName name="_DAT10" localSheetId="5">#REF!</definedName>
    <definedName name="_DAT10" localSheetId="11">#REF!</definedName>
    <definedName name="_DAT10">#REF!</definedName>
    <definedName name="_DAT11" localSheetId="5">#REF!</definedName>
    <definedName name="_DAT11" localSheetId="11">#REF!</definedName>
    <definedName name="_DAT11">#REF!</definedName>
    <definedName name="_DAT12" localSheetId="5">#REF!</definedName>
    <definedName name="_DAT12" localSheetId="11">#REF!</definedName>
    <definedName name="_DAT12">#REF!</definedName>
    <definedName name="_DAT13" localSheetId="5">#REF!</definedName>
    <definedName name="_DAT13" localSheetId="11">#REF!</definedName>
    <definedName name="_DAT13">#REF!</definedName>
    <definedName name="_DAT14" localSheetId="5">#REF!</definedName>
    <definedName name="_DAT14" localSheetId="11">#REF!</definedName>
    <definedName name="_DAT14">#REF!</definedName>
    <definedName name="_DAT15" localSheetId="5">#REF!</definedName>
    <definedName name="_DAT15" localSheetId="11">#REF!</definedName>
    <definedName name="_DAT15">#REF!</definedName>
    <definedName name="_DAT2" localSheetId="5">#REF!</definedName>
    <definedName name="_DAT2" localSheetId="11">#REF!</definedName>
    <definedName name="_DAT2">#REF!</definedName>
    <definedName name="_DAT3" localSheetId="5">#REF!</definedName>
    <definedName name="_DAT3" localSheetId="11">#REF!</definedName>
    <definedName name="_DAT3">#REF!</definedName>
    <definedName name="_DAT4" localSheetId="5">#REF!</definedName>
    <definedName name="_DAT4" localSheetId="11">#REF!</definedName>
    <definedName name="_DAT4">#REF!</definedName>
    <definedName name="_DAT5" localSheetId="5">#REF!</definedName>
    <definedName name="_DAT5" localSheetId="11">#REF!</definedName>
    <definedName name="_DAT5">#REF!</definedName>
    <definedName name="_DAT6" localSheetId="5">#REF!</definedName>
    <definedName name="_DAT6" localSheetId="11">#REF!</definedName>
    <definedName name="_DAT6">#REF!</definedName>
    <definedName name="_DAT7" localSheetId="5">#REF!</definedName>
    <definedName name="_DAT7" localSheetId="11">#REF!</definedName>
    <definedName name="_DAT7">#REF!</definedName>
    <definedName name="_DAT8" localSheetId="5">#REF!</definedName>
    <definedName name="_DAT8" localSheetId="11">#REF!</definedName>
    <definedName name="_DAT8">#REF!</definedName>
    <definedName name="_DAT9" localSheetId="5">#REF!</definedName>
    <definedName name="_DAT9" localSheetId="11">#REF!</definedName>
    <definedName name="_DAT9">#REF!</definedName>
    <definedName name="_xlnm._FilterDatabase" localSheetId="6" hidden="1">'3. Investeringen'!$B$14:$Q$208</definedName>
    <definedName name="_xlnm._FilterDatabase" localSheetId="9" hidden="1">'5. Selectie'!$P$61:$P$63</definedName>
    <definedName name="_xlnm._FilterDatabase" localSheetId="11" hidden="1">'7. Nominale afschrijvingen'!$B$17:$Q$18</definedName>
    <definedName name="AF" localSheetId="5">[1]ORI!#REF!</definedName>
    <definedName name="AF" localSheetId="11">[1]ORI!#REF!</definedName>
    <definedName name="AF">[1]ORI!#REF!</definedName>
    <definedName name="afd">'[2]PwC - Afdelingen'!$A$2:$B$109</definedName>
    <definedName name="afdtennet">'[2]TenneT - Afdelingen'!$D$3:$E$70</definedName>
    <definedName name="afwijking" localSheetId="5">#REF!</definedName>
    <definedName name="afwijking" localSheetId="11">#REF!</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 localSheetId="5">#REF!</definedName>
    <definedName name="dd" localSheetId="11">#REF!</definedName>
    <definedName name="dd">#REF!</definedName>
    <definedName name="DF_GRID_3" localSheetId="5">[1]ORI!#REF!</definedName>
    <definedName name="DF_GRID_3" localSheetId="11">[1]ORI!#REF!</definedName>
    <definedName name="DF_GRID_3">[1]ORI!#REF!</definedName>
    <definedName name="ee" localSheetId="5">[1]ORI!#REF!</definedName>
    <definedName name="ee" localSheetId="11">[1]ORI!#REF!</definedName>
    <definedName name="ee">[1]ORI!#REF!</definedName>
    <definedName name="eeee" localSheetId="5">'[7]Toegestane Omzet'!#REF!</definedName>
    <definedName name="eeee" localSheetId="11">'[7]Toegestane Omzet'!#REF!</definedName>
    <definedName name="eeee">'[7]Toegestane Omzet'!#REF!</definedName>
    <definedName name="Eigenaar">[3]Lijsten!$G$2:$G$11</definedName>
    <definedName name="eur" localSheetId="5">#REF!</definedName>
    <definedName name="eur" localSheetId="11">#REF!</definedName>
    <definedName name="eur">#REF!</definedName>
    <definedName name="factor" localSheetId="5">#REF!</definedName>
    <definedName name="factor" localSheetId="11">#REF!</definedName>
    <definedName name="factor">#REF!</definedName>
    <definedName name="fik">[8]cockpit!$B$9</definedName>
    <definedName name="Financiering">[3]Lijsten!$P$2:$P$9</definedName>
    <definedName name="Jaar">[3]Lijsten!$A$2:$A$19</definedName>
    <definedName name="Kwartaal">[3]Lijsten!$B$2:$B$5</definedName>
    <definedName name="METHODE" localSheetId="5">#REF!</definedName>
    <definedName name="METHODE" localSheetId="11">#REF!</definedName>
    <definedName name="METHODE">#REF!</definedName>
    <definedName name="Naam">[9]Lijsten!$B$3:$B$10</definedName>
    <definedName name="NAAM_NE">'[7]Toegestane Omzet'!$M$1</definedName>
    <definedName name="NAAM_VOL">[4]Adresgegevens!$D$8</definedName>
    <definedName name="omzet_2000_aanpas_kolom" localSheetId="5">#REF!</definedName>
    <definedName name="omzet_2000_aanpas_kolom" localSheetId="11">#REF!</definedName>
    <definedName name="omzet_2000_aanpas_kolom">#REF!</definedName>
    <definedName name="omzet_2000_kolom" localSheetId="5">#REF!</definedName>
    <definedName name="omzet_2000_kolom" localSheetId="11">#REF!</definedName>
    <definedName name="omzet_2000_kolom">#REF!</definedName>
    <definedName name="omzet_2001_kolom" localSheetId="5">#REF!</definedName>
    <definedName name="omzet_2001_kolom" localSheetId="11">#REF!</definedName>
    <definedName name="omzet_2001_kolom">#REF!</definedName>
    <definedName name="PB">[4]Adresgegevens!$D$9</definedName>
    <definedName name="PC">[4]Adresgegevens!$D$10</definedName>
    <definedName name="PGcode">[3]Lijsten!$L$2:$L$26</definedName>
    <definedName name="PLAATS">[4]Adresgegevens!$D$11</definedName>
    <definedName name="PR_ME_2000" localSheetId="5">'[7]Toegestane Omzet'!#REF!</definedName>
    <definedName name="PR_ME_2000" localSheetId="11">'[7]Toegestane Omzet'!#REF!</definedName>
    <definedName name="PR_ME_2000">'[7]Toegestane Omzet'!#REF!</definedName>
    <definedName name="Projecteigenaar">[3]Lijsten!$H$2:$H$25</definedName>
    <definedName name="Projectleider">[3]Lijsten!$J$2:$J$15</definedName>
    <definedName name="Regio">[3]Lijsten!$F$2:$F$7</definedName>
    <definedName name="required_x" localSheetId="5">#REF!</definedName>
    <definedName name="required_x" localSheetId="11">#REF!</definedName>
    <definedName name="required_x">#REF!</definedName>
    <definedName name="s" localSheetId="5">[10]Data!#REF!</definedName>
    <definedName name="s" localSheetId="11">[10]Data!#REF!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 localSheetId="5">#REF!</definedName>
    <definedName name="tarief_factor" localSheetId="11">#REF!</definedName>
    <definedName name="tarief_factor">#REF!</definedName>
    <definedName name="test" localSheetId="5">#REF!</definedName>
    <definedName name="test" localSheetId="11">#REF!</definedName>
    <definedName name="test">#REF!</definedName>
    <definedName name="TEST0" localSheetId="5">#REF!</definedName>
    <definedName name="TEST0" localSheetId="11">#REF!</definedName>
    <definedName name="TEST0">#REF!</definedName>
    <definedName name="TESTHKEY" localSheetId="5">#REF!</definedName>
    <definedName name="TESTHKEY" localSheetId="11">#REF!</definedName>
    <definedName name="TESTHKEY">#REF!</definedName>
    <definedName name="TESTKEYS" localSheetId="5">#REF!</definedName>
    <definedName name="TESTKEYS" localSheetId="11">#REF!</definedName>
    <definedName name="TESTKEYS">#REF!</definedName>
    <definedName name="TESTVKEY" localSheetId="5">#REF!</definedName>
    <definedName name="TESTVKEY" localSheetId="11">#REF!</definedName>
    <definedName name="TESTVKEY">#REF!</definedName>
    <definedName name="TIPROJ">'[2]PwC - TI-projecten'!$B$1:$E$303</definedName>
    <definedName name="TTTI">'[2]TenneT - Projecten TI'!$B$2:$G$221</definedName>
    <definedName name="VerbruikstarRC" localSheetId="5">[11]Tarievenvoorstel!#REF!</definedName>
    <definedName name="VerbruikstarRC" localSheetId="11">[11]Tarievenvoorstel!#REF!</definedName>
    <definedName name="VerbruikstarRC">[11]Tarievenvoorstel!#REF!</definedName>
    <definedName name="wac" localSheetId="5">[10]Data!#REF!</definedName>
    <definedName name="wac" localSheetId="11">[10]Data!#REF!</definedName>
    <definedName name="wac">[10]Data!#REF!</definedName>
    <definedName name="wacc" localSheetId="5">[10]Data!#REF!</definedName>
    <definedName name="wacc" localSheetId="11">[10]Data!#REF!</definedName>
    <definedName name="wacc">[10]Data!#REF!</definedName>
    <definedName name="wacc_exc_tax">[10]constants!$E$3</definedName>
    <definedName name="wacc_inc_tax">[10]constants!$E$4</definedName>
    <definedName name="WvD">'[2]TenneT - WvD'!$A$2:$A$274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4" i="28" l="1"/>
  <c r="AE24" i="28"/>
  <c r="AF24" i="28"/>
  <c r="AG24" i="28"/>
  <c r="AH24" i="28"/>
  <c r="AI24" i="28"/>
  <c r="AJ24" i="28"/>
  <c r="AK24" i="28"/>
  <c r="AL24" i="28"/>
  <c r="AM24" i="28"/>
  <c r="AN24" i="28"/>
  <c r="AO24" i="28"/>
  <c r="AP24" i="28"/>
  <c r="AQ24" i="28"/>
  <c r="AR24" i="28"/>
  <c r="AC24" i="28"/>
  <c r="AD18" i="28"/>
  <c r="AE18" i="28"/>
  <c r="AF18" i="28"/>
  <c r="AG18" i="28"/>
  <c r="AH18" i="28"/>
  <c r="AI18" i="28"/>
  <c r="AJ18" i="28"/>
  <c r="AK18" i="28"/>
  <c r="AL18" i="28"/>
  <c r="AM18" i="28"/>
  <c r="AN18" i="28"/>
  <c r="AO18" i="28"/>
  <c r="AP18" i="28"/>
  <c r="AQ18" i="28"/>
  <c r="AR18" i="28"/>
  <c r="AD19" i="28"/>
  <c r="AE19" i="28"/>
  <c r="AF19" i="28"/>
  <c r="AG19" i="28"/>
  <c r="AH19" i="28"/>
  <c r="AI19" i="28"/>
  <c r="AJ19" i="28"/>
  <c r="AK19" i="28"/>
  <c r="AL19" i="28"/>
  <c r="AM19" i="28"/>
  <c r="AN19" i="28"/>
  <c r="AO19" i="28"/>
  <c r="AP19" i="28"/>
  <c r="AQ19" i="28"/>
  <c r="AR19" i="28"/>
  <c r="AC18" i="28"/>
  <c r="AC19" i="28"/>
  <c r="AP23" i="27"/>
  <c r="AQ23" i="27"/>
  <c r="AR23" i="27"/>
  <c r="AS23" i="27"/>
  <c r="AT23" i="27"/>
  <c r="AU23" i="27"/>
  <c r="AV23" i="27"/>
  <c r="AW23" i="27"/>
  <c r="AX23" i="27"/>
  <c r="AY23" i="27"/>
  <c r="AZ23" i="27"/>
  <c r="BA23" i="27"/>
  <c r="BB23" i="27"/>
  <c r="BC23" i="27"/>
  <c r="BD23" i="27"/>
  <c r="AO23" i="27"/>
  <c r="AP17" i="27"/>
  <c r="AQ17" i="27"/>
  <c r="AR17" i="27"/>
  <c r="AS17" i="27"/>
  <c r="AT17" i="27"/>
  <c r="AU17" i="27"/>
  <c r="AV17" i="27"/>
  <c r="AW17" i="27"/>
  <c r="AX17" i="27"/>
  <c r="AY17" i="27"/>
  <c r="AZ17" i="27"/>
  <c r="BA17" i="27"/>
  <c r="BB17" i="27"/>
  <c r="BC17" i="27"/>
  <c r="BD17" i="27"/>
  <c r="AP18" i="27"/>
  <c r="AQ18" i="27"/>
  <c r="AR18" i="27"/>
  <c r="AS18" i="27"/>
  <c r="AT18" i="27"/>
  <c r="AU18" i="27"/>
  <c r="AV18" i="27"/>
  <c r="AW18" i="27"/>
  <c r="AX18" i="27"/>
  <c r="AY18" i="27"/>
  <c r="AZ18" i="27"/>
  <c r="BA18" i="27"/>
  <c r="BB18" i="27"/>
  <c r="BC18" i="27"/>
  <c r="BD18" i="27"/>
  <c r="AO17" i="27"/>
  <c r="AO18" i="27"/>
  <c r="B228" i="28"/>
  <c r="C228" i="28"/>
  <c r="D228" i="28"/>
  <c r="E228" i="28"/>
  <c r="F228" i="28"/>
  <c r="G228" i="28"/>
  <c r="B229" i="28"/>
  <c r="C229" i="28"/>
  <c r="D229" i="28"/>
  <c r="E229" i="28"/>
  <c r="F229" i="28"/>
  <c r="G229" i="28"/>
  <c r="B230" i="28"/>
  <c r="C230" i="28"/>
  <c r="D230" i="28"/>
  <c r="E230" i="28"/>
  <c r="F230" i="28"/>
  <c r="G230" i="28"/>
  <c r="B231" i="28"/>
  <c r="C231" i="28"/>
  <c r="D231" i="28"/>
  <c r="E231" i="28"/>
  <c r="F231" i="28"/>
  <c r="G231" i="28"/>
  <c r="B232" i="28"/>
  <c r="C232" i="28"/>
  <c r="D232" i="28"/>
  <c r="E232" i="28"/>
  <c r="F232" i="28"/>
  <c r="G232" i="28"/>
  <c r="B233" i="28"/>
  <c r="C233" i="28"/>
  <c r="D233" i="28"/>
  <c r="E233" i="28"/>
  <c r="F233" i="28"/>
  <c r="G233" i="28"/>
  <c r="B228" i="27"/>
  <c r="C228" i="27"/>
  <c r="D228" i="27"/>
  <c r="E228" i="27"/>
  <c r="X228" i="27" s="1"/>
  <c r="AA228" i="27"/>
  <c r="AE228" i="27"/>
  <c r="AI228" i="27"/>
  <c r="AM228" i="27"/>
  <c r="B223" i="27"/>
  <c r="C223" i="27"/>
  <c r="D223" i="27"/>
  <c r="E223" i="27"/>
  <c r="X223" i="27" s="1"/>
  <c r="AA223" i="27"/>
  <c r="AE223" i="27"/>
  <c r="AI223" i="27"/>
  <c r="AM223" i="27"/>
  <c r="B224" i="27"/>
  <c r="C224" i="27"/>
  <c r="D224" i="27"/>
  <c r="E224" i="27"/>
  <c r="X224" i="27" s="1"/>
  <c r="AA224" i="27"/>
  <c r="AE224" i="27"/>
  <c r="AI224" i="27"/>
  <c r="AM224" i="27"/>
  <c r="B225" i="27"/>
  <c r="C225" i="27"/>
  <c r="D225" i="27"/>
  <c r="E225" i="27"/>
  <c r="X225" i="27" s="1"/>
  <c r="AA225" i="27"/>
  <c r="AE225" i="27"/>
  <c r="AI225" i="27"/>
  <c r="AM225" i="27"/>
  <c r="B226" i="27"/>
  <c r="C226" i="27"/>
  <c r="D226" i="27"/>
  <c r="E226" i="27"/>
  <c r="X226" i="27" s="1"/>
  <c r="AA226" i="27"/>
  <c r="AE226" i="27"/>
  <c r="AI226" i="27"/>
  <c r="AM226" i="27"/>
  <c r="B227" i="27"/>
  <c r="C227" i="27"/>
  <c r="D227" i="27"/>
  <c r="E227" i="27"/>
  <c r="X227" i="27" s="1"/>
  <c r="AA227" i="27"/>
  <c r="AE227" i="27"/>
  <c r="AI227" i="27"/>
  <c r="AM227" i="27"/>
  <c r="B212" i="57"/>
  <c r="C212" i="57"/>
  <c r="P212" i="57" s="1"/>
  <c r="D212" i="57"/>
  <c r="E212" i="57"/>
  <c r="F212" i="57"/>
  <c r="G212" i="57"/>
  <c r="H212" i="57"/>
  <c r="O212" i="57"/>
  <c r="B213" i="57"/>
  <c r="C213" i="57"/>
  <c r="D213" i="57"/>
  <c r="P213" i="57" s="1"/>
  <c r="L213" i="57" s="1"/>
  <c r="N213" i="57" s="1"/>
  <c r="E213" i="57"/>
  <c r="F213" i="57"/>
  <c r="G213" i="57"/>
  <c r="H213" i="57"/>
  <c r="O213" i="57" s="1"/>
  <c r="B214" i="57"/>
  <c r="C214" i="57"/>
  <c r="P214" i="57" s="1"/>
  <c r="D214" i="57"/>
  <c r="E214" i="57"/>
  <c r="F214" i="57"/>
  <c r="G214" i="57"/>
  <c r="L214" i="57" s="1"/>
  <c r="H214" i="57"/>
  <c r="O214" i="57"/>
  <c r="B215" i="57"/>
  <c r="C215" i="57"/>
  <c r="D215" i="57"/>
  <c r="E215" i="57"/>
  <c r="F215" i="57"/>
  <c r="G215" i="57"/>
  <c r="H215" i="57"/>
  <c r="P215" i="57"/>
  <c r="L215" i="57" s="1"/>
  <c r="N215" i="57" s="1"/>
  <c r="B216" i="57"/>
  <c r="C216" i="57"/>
  <c r="P216" i="57" s="1"/>
  <c r="D216" i="57"/>
  <c r="E216" i="57"/>
  <c r="N216" i="57" s="1"/>
  <c r="F216" i="57"/>
  <c r="G216" i="57"/>
  <c r="L216" i="57" s="1"/>
  <c r="H216" i="57"/>
  <c r="O216" i="57"/>
  <c r="B217" i="57"/>
  <c r="C217" i="57"/>
  <c r="D217" i="57"/>
  <c r="P217" i="57" s="1"/>
  <c r="L217" i="57" s="1"/>
  <c r="N217" i="57" s="1"/>
  <c r="E217" i="57"/>
  <c r="F217" i="57"/>
  <c r="G217" i="57"/>
  <c r="H217" i="57"/>
  <c r="O217" i="57" s="1"/>
  <c r="B209" i="29"/>
  <c r="C209" i="29"/>
  <c r="D209" i="29"/>
  <c r="E209" i="29"/>
  <c r="F209" i="29"/>
  <c r="G209" i="29"/>
  <c r="I209" i="29"/>
  <c r="L209" i="29" s="1"/>
  <c r="B210" i="29"/>
  <c r="C210" i="29"/>
  <c r="D210" i="29"/>
  <c r="E210" i="29"/>
  <c r="F210" i="29"/>
  <c r="G210" i="29"/>
  <c r="B211" i="29"/>
  <c r="C211" i="29"/>
  <c r="D211" i="29"/>
  <c r="E211" i="29"/>
  <c r="F211" i="29"/>
  <c r="G211" i="29"/>
  <c r="B212" i="29"/>
  <c r="C212" i="29"/>
  <c r="D212" i="29"/>
  <c r="E212" i="29"/>
  <c r="F212" i="29"/>
  <c r="G212" i="29"/>
  <c r="B213" i="29"/>
  <c r="C213" i="29"/>
  <c r="D213" i="29"/>
  <c r="E213" i="29"/>
  <c r="F213" i="29"/>
  <c r="G213" i="29"/>
  <c r="B214" i="29"/>
  <c r="C214" i="29"/>
  <c r="D214" i="29"/>
  <c r="E214" i="29"/>
  <c r="F214" i="29"/>
  <c r="G214" i="29"/>
  <c r="B257" i="34"/>
  <c r="C257" i="34"/>
  <c r="D257" i="34"/>
  <c r="E257" i="34"/>
  <c r="M257" i="34" s="1"/>
  <c r="P257" i="34" s="1"/>
  <c r="F257" i="34"/>
  <c r="G257" i="34"/>
  <c r="H257" i="34"/>
  <c r="J257" i="34"/>
  <c r="K257" i="34"/>
  <c r="L257" i="34"/>
  <c r="N257" i="34"/>
  <c r="B258" i="34"/>
  <c r="C258" i="34"/>
  <c r="D258" i="34"/>
  <c r="K258" i="34" s="1"/>
  <c r="E258" i="34"/>
  <c r="M258" i="34" s="1"/>
  <c r="F258" i="34"/>
  <c r="L258" i="34" s="1"/>
  <c r="G258" i="34"/>
  <c r="H258" i="34"/>
  <c r="J258" i="34"/>
  <c r="N258" i="34"/>
  <c r="B259" i="34"/>
  <c r="C259" i="34"/>
  <c r="J259" i="34" s="1"/>
  <c r="D259" i="34"/>
  <c r="K259" i="34" s="1"/>
  <c r="E259" i="34"/>
  <c r="F259" i="34"/>
  <c r="G259" i="34"/>
  <c r="H259" i="34"/>
  <c r="N259" i="34" s="1"/>
  <c r="L259" i="34"/>
  <c r="M259" i="34"/>
  <c r="B260" i="34"/>
  <c r="C260" i="34"/>
  <c r="J260" i="34" s="1"/>
  <c r="D260" i="34"/>
  <c r="E260" i="34"/>
  <c r="F260" i="34"/>
  <c r="G260" i="34"/>
  <c r="H260" i="34"/>
  <c r="N260" i="34" s="1"/>
  <c r="K260" i="34"/>
  <c r="L260" i="34"/>
  <c r="M260" i="34"/>
  <c r="B261" i="34"/>
  <c r="C261" i="34"/>
  <c r="D261" i="34"/>
  <c r="E261" i="34"/>
  <c r="M261" i="34" s="1"/>
  <c r="F261" i="34"/>
  <c r="L261" i="34" s="1"/>
  <c r="G261" i="34"/>
  <c r="H261" i="34"/>
  <c r="J261" i="34"/>
  <c r="K261" i="34"/>
  <c r="N261" i="34"/>
  <c r="B262" i="34"/>
  <c r="C262" i="34"/>
  <c r="D262" i="34"/>
  <c r="K262" i="34" s="1"/>
  <c r="E262" i="34"/>
  <c r="M262" i="34" s="1"/>
  <c r="F262" i="34"/>
  <c r="L262" i="34" s="1"/>
  <c r="G262" i="34"/>
  <c r="H262" i="34"/>
  <c r="J262" i="34"/>
  <c r="N262" i="34"/>
  <c r="L209" i="18"/>
  <c r="M209" i="18"/>
  <c r="N209" i="18"/>
  <c r="L210" i="18"/>
  <c r="M210" i="18" s="1"/>
  <c r="N210" i="18"/>
  <c r="L211" i="18"/>
  <c r="M211" i="18"/>
  <c r="N211" i="18"/>
  <c r="L212" i="18"/>
  <c r="M212" i="18"/>
  <c r="N212" i="18"/>
  <c r="L213" i="18"/>
  <c r="M213" i="18"/>
  <c r="N213" i="18"/>
  <c r="L214" i="18"/>
  <c r="M214" i="18" s="1"/>
  <c r="N214" i="18"/>
  <c r="G209" i="18"/>
  <c r="H209" i="18"/>
  <c r="I209" i="18"/>
  <c r="G210" i="18"/>
  <c r="H210" i="18"/>
  <c r="I210" i="18"/>
  <c r="G211" i="18"/>
  <c r="H211" i="18"/>
  <c r="I211" i="18"/>
  <c r="G212" i="18"/>
  <c r="H212" i="18"/>
  <c r="I212" i="18"/>
  <c r="G213" i="18"/>
  <c r="H213" i="18"/>
  <c r="I213" i="18"/>
  <c r="G214" i="18"/>
  <c r="H214" i="18"/>
  <c r="I214" i="18"/>
  <c r="X209" i="29" l="1"/>
  <c r="T209" i="29"/>
  <c r="P261" i="34"/>
  <c r="I213" i="29" s="1"/>
  <c r="L213" i="29" s="1"/>
  <c r="O209" i="29"/>
  <c r="I232" i="28"/>
  <c r="J216" i="57"/>
  <c r="U216" i="57" s="1"/>
  <c r="J227" i="27" s="1"/>
  <c r="AR227" i="27" s="1"/>
  <c r="N232" i="28" s="1"/>
  <c r="V213" i="29"/>
  <c r="K213" i="29"/>
  <c r="Y209" i="29"/>
  <c r="U209" i="29"/>
  <c r="Q209" i="29"/>
  <c r="K209" i="29"/>
  <c r="J212" i="57"/>
  <c r="U212" i="57" s="1"/>
  <c r="J223" i="27" s="1"/>
  <c r="AR223" i="27" s="1"/>
  <c r="N228" i="28" s="1"/>
  <c r="W209" i="29"/>
  <c r="S209" i="29"/>
  <c r="N209" i="29"/>
  <c r="I228" i="28"/>
  <c r="Z209" i="29"/>
  <c r="V209" i="29"/>
  <c r="R209" i="29"/>
  <c r="M209" i="29"/>
  <c r="AL228" i="27"/>
  <c r="AH228" i="27"/>
  <c r="AD228" i="27"/>
  <c r="Z228" i="27"/>
  <c r="AK228" i="27"/>
  <c r="AG228" i="27"/>
  <c r="AC228" i="27"/>
  <c r="Y228" i="27"/>
  <c r="AJ228" i="27"/>
  <c r="AF228" i="27"/>
  <c r="AB228" i="27"/>
  <c r="AL227" i="27"/>
  <c r="AH227" i="27"/>
  <c r="AD227" i="27"/>
  <c r="Z227" i="27"/>
  <c r="AL226" i="27"/>
  <c r="AH226" i="27"/>
  <c r="AD226" i="27"/>
  <c r="Z226" i="27"/>
  <c r="AL225" i="27"/>
  <c r="AH225" i="27"/>
  <c r="AD225" i="27"/>
  <c r="Z225" i="27"/>
  <c r="AL224" i="27"/>
  <c r="AH224" i="27"/>
  <c r="AD224" i="27"/>
  <c r="Z224" i="27"/>
  <c r="AL223" i="27"/>
  <c r="AH223" i="27"/>
  <c r="AD223" i="27"/>
  <c r="Z223" i="27"/>
  <c r="AK227" i="27"/>
  <c r="AG227" i="27"/>
  <c r="AC227" i="27"/>
  <c r="Y227" i="27"/>
  <c r="AK226" i="27"/>
  <c r="AG226" i="27"/>
  <c r="AC226" i="27"/>
  <c r="Y226" i="27"/>
  <c r="AK225" i="27"/>
  <c r="AG225" i="27"/>
  <c r="AC225" i="27"/>
  <c r="Y225" i="27"/>
  <c r="AK224" i="27"/>
  <c r="AG224" i="27"/>
  <c r="AC224" i="27"/>
  <c r="Y224" i="27"/>
  <c r="AK223" i="27"/>
  <c r="AG223" i="27"/>
  <c r="AC223" i="27"/>
  <c r="Y223" i="27"/>
  <c r="AJ227" i="27"/>
  <c r="AF227" i="27"/>
  <c r="AB227" i="27"/>
  <c r="AJ226" i="27"/>
  <c r="AF226" i="27"/>
  <c r="AB226" i="27"/>
  <c r="AJ225" i="27"/>
  <c r="AF225" i="27"/>
  <c r="AB225" i="27"/>
  <c r="AJ224" i="27"/>
  <c r="AF224" i="27"/>
  <c r="AB224" i="27"/>
  <c r="AJ223" i="27"/>
  <c r="AF223" i="27"/>
  <c r="AB223" i="27"/>
  <c r="N212" i="57"/>
  <c r="L212" i="57"/>
  <c r="AB216" i="57"/>
  <c r="Q227" i="27" s="1"/>
  <c r="N214" i="57"/>
  <c r="AA216" i="57"/>
  <c r="P227" i="27" s="1"/>
  <c r="W216" i="57"/>
  <c r="L227" i="27" s="1"/>
  <c r="S216" i="57"/>
  <c r="H227" i="27" s="1"/>
  <c r="O215" i="57"/>
  <c r="W212" i="57"/>
  <c r="L223" i="27" s="1"/>
  <c r="X216" i="57"/>
  <c r="M227" i="27" s="1"/>
  <c r="T216" i="57"/>
  <c r="I227" i="27" s="1"/>
  <c r="Z216" i="57"/>
  <c r="O227" i="27" s="1"/>
  <c r="R216" i="57"/>
  <c r="Y216" i="57"/>
  <c r="N227" i="27" s="1"/>
  <c r="AV227" i="27" s="1"/>
  <c r="R232" i="28" s="1"/>
  <c r="N213" i="29"/>
  <c r="Y213" i="29"/>
  <c r="U213" i="29"/>
  <c r="Q213" i="29"/>
  <c r="M213" i="29"/>
  <c r="R213" i="29"/>
  <c r="X213" i="29"/>
  <c r="T213" i="29"/>
  <c r="P213" i="29"/>
  <c r="W213" i="29"/>
  <c r="S213" i="29"/>
  <c r="O213" i="29"/>
  <c r="P209" i="29"/>
  <c r="P258" i="34"/>
  <c r="I210" i="29" s="1"/>
  <c r="R210" i="29" s="1"/>
  <c r="P260" i="34"/>
  <c r="I212" i="29" s="1"/>
  <c r="P259" i="34"/>
  <c r="I211" i="29" s="1"/>
  <c r="N211" i="29" s="1"/>
  <c r="P262" i="34"/>
  <c r="I214" i="29" s="1"/>
  <c r="O214" i="29" s="1"/>
  <c r="O211" i="29" l="1"/>
  <c r="Z211" i="29"/>
  <c r="K214" i="29"/>
  <c r="V216" i="57"/>
  <c r="K227" i="27" s="1"/>
  <c r="AS227" i="27" s="1"/>
  <c r="O232" i="28" s="1"/>
  <c r="Z213" i="29"/>
  <c r="Q214" i="29"/>
  <c r="R214" i="29"/>
  <c r="L210" i="29"/>
  <c r="M214" i="29"/>
  <c r="Q210" i="29"/>
  <c r="N210" i="29"/>
  <c r="K210" i="29"/>
  <c r="T210" i="29"/>
  <c r="U210" i="29"/>
  <c r="L211" i="29"/>
  <c r="J215" i="57"/>
  <c r="Z215" i="57" s="1"/>
  <c r="O226" i="27" s="1"/>
  <c r="AW226" i="27" s="1"/>
  <c r="S231" i="28" s="1"/>
  <c r="V212" i="29"/>
  <c r="I231" i="28"/>
  <c r="M212" i="29"/>
  <c r="P210" i="29"/>
  <c r="J213" i="57"/>
  <c r="X210" i="29"/>
  <c r="I229" i="28"/>
  <c r="Y210" i="29"/>
  <c r="O212" i="29"/>
  <c r="U214" i="29"/>
  <c r="V210" i="29"/>
  <c r="S211" i="29"/>
  <c r="T212" i="29"/>
  <c r="V214" i="29"/>
  <c r="O210" i="29"/>
  <c r="P211" i="29"/>
  <c r="Q212" i="29"/>
  <c r="M210" i="29"/>
  <c r="R212" i="29"/>
  <c r="R212" i="57"/>
  <c r="G223" i="27" s="1"/>
  <c r="AO223" i="27" s="1"/>
  <c r="K228" i="28" s="1"/>
  <c r="AA212" i="57"/>
  <c r="P223" i="27" s="1"/>
  <c r="AX223" i="27" s="1"/>
  <c r="T228" i="28" s="1"/>
  <c r="AL228" i="28" s="1"/>
  <c r="AT223" i="27"/>
  <c r="P228" i="28" s="1"/>
  <c r="Z212" i="29"/>
  <c r="P214" i="29"/>
  <c r="T214" i="29"/>
  <c r="I233" i="28"/>
  <c r="X214" i="29"/>
  <c r="J217" i="57"/>
  <c r="L214" i="29"/>
  <c r="R211" i="29"/>
  <c r="S212" i="29"/>
  <c r="Y214" i="29"/>
  <c r="Z210" i="29"/>
  <c r="W211" i="29"/>
  <c r="X212" i="29"/>
  <c r="Z214" i="29"/>
  <c r="S210" i="29"/>
  <c r="T211" i="29"/>
  <c r="U212" i="29"/>
  <c r="S214" i="29"/>
  <c r="V212" i="57"/>
  <c r="K223" i="27" s="1"/>
  <c r="AS223" i="27" s="1"/>
  <c r="O228" i="28" s="1"/>
  <c r="P212" i="29"/>
  <c r="Q211" i="29"/>
  <c r="I230" i="28"/>
  <c r="J214" i="57"/>
  <c r="M211" i="29"/>
  <c r="U211" i="29"/>
  <c r="Y211" i="29"/>
  <c r="V211" i="29"/>
  <c r="W212" i="29"/>
  <c r="K211" i="29"/>
  <c r="L212" i="29"/>
  <c r="N214" i="29"/>
  <c r="N212" i="29"/>
  <c r="W210" i="29"/>
  <c r="X211" i="29"/>
  <c r="Y212" i="29"/>
  <c r="W214" i="29"/>
  <c r="K212" i="29"/>
  <c r="Y212" i="57"/>
  <c r="N223" i="27" s="1"/>
  <c r="AV223" i="27" s="1"/>
  <c r="R228" i="28" s="1"/>
  <c r="Z212" i="57"/>
  <c r="O223" i="27" s="1"/>
  <c r="AW223" i="27" s="1"/>
  <c r="S228" i="28" s="1"/>
  <c r="S212" i="57"/>
  <c r="H223" i="27" s="1"/>
  <c r="AP223" i="27" s="1"/>
  <c r="L228" i="28" s="1"/>
  <c r="AT227" i="27"/>
  <c r="P232" i="28" s="1"/>
  <c r="M216" i="57"/>
  <c r="G227" i="27"/>
  <c r="AO227" i="27" s="1"/>
  <c r="K232" i="28" s="1"/>
  <c r="AW227" i="27"/>
  <c r="S232" i="28" s="1"/>
  <c r="AX227" i="27"/>
  <c r="T232" i="28" s="1"/>
  <c r="AL232" i="28" s="1"/>
  <c r="AY227" i="27"/>
  <c r="U232" i="28" s="1"/>
  <c r="AU227" i="27"/>
  <c r="Q232" i="28" s="1"/>
  <c r="AP227" i="27"/>
  <c r="L232" i="28" s="1"/>
  <c r="AQ227" i="27"/>
  <c r="M232" i="28" s="1"/>
  <c r="T212" i="57"/>
  <c r="I223" i="27" s="1"/>
  <c r="AQ223" i="27" s="1"/>
  <c r="M228" i="28" s="1"/>
  <c r="X212" i="57"/>
  <c r="AB212" i="57"/>
  <c r="Q223" i="27" s="1"/>
  <c r="AY223" i="27" s="1"/>
  <c r="U228" i="28" s="1"/>
  <c r="V215" i="57"/>
  <c r="K226" i="27" s="1"/>
  <c r="AS226" i="27" s="1"/>
  <c r="O231" i="28" s="1"/>
  <c r="W215" i="57"/>
  <c r="L226" i="27" s="1"/>
  <c r="AT226" i="27" s="1"/>
  <c r="P231" i="28" s="1"/>
  <c r="AC215" i="57"/>
  <c r="R226" i="27" s="1"/>
  <c r="AZ226" i="27" s="1"/>
  <c r="V231" i="28" s="1"/>
  <c r="AF215" i="57"/>
  <c r="U226" i="27" s="1"/>
  <c r="BC226" i="27" s="1"/>
  <c r="Y231" i="28" s="1"/>
  <c r="AB215" i="57" l="1"/>
  <c r="Q226" i="27" s="1"/>
  <c r="AY226" i="27" s="1"/>
  <c r="U231" i="28" s="1"/>
  <c r="Y215" i="57"/>
  <c r="N226" i="27" s="1"/>
  <c r="AV226" i="27" s="1"/>
  <c r="R231" i="28" s="1"/>
  <c r="S215" i="57"/>
  <c r="H226" i="27" s="1"/>
  <c r="AP226" i="27" s="1"/>
  <c r="L231" i="28" s="1"/>
  <c r="R215" i="57"/>
  <c r="G226" i="27" s="1"/>
  <c r="AO226" i="27" s="1"/>
  <c r="K231" i="28" s="1"/>
  <c r="AG215" i="57"/>
  <c r="V226" i="27" s="1"/>
  <c r="BD226" i="27" s="1"/>
  <c r="Z231" i="28" s="1"/>
  <c r="X215" i="57"/>
  <c r="M226" i="27" s="1"/>
  <c r="AU226" i="27" s="1"/>
  <c r="Q231" i="28" s="1"/>
  <c r="AE215" i="57"/>
  <c r="T226" i="27" s="1"/>
  <c r="BB226" i="27" s="1"/>
  <c r="X231" i="28" s="1"/>
  <c r="AD215" i="57"/>
  <c r="S226" i="27" s="1"/>
  <c r="BA226" i="27" s="1"/>
  <c r="W231" i="28" s="1"/>
  <c r="U215" i="57"/>
  <c r="J226" i="27" s="1"/>
  <c r="AR226" i="27" s="1"/>
  <c r="N231" i="28" s="1"/>
  <c r="T215" i="57"/>
  <c r="I226" i="27" s="1"/>
  <c r="AQ226" i="27" s="1"/>
  <c r="M231" i="28" s="1"/>
  <c r="AA215" i="57"/>
  <c r="P226" i="27" s="1"/>
  <c r="AX226" i="27" s="1"/>
  <c r="T231" i="28" s="1"/>
  <c r="AL231" i="28" s="1"/>
  <c r="Z214" i="57"/>
  <c r="O225" i="27" s="1"/>
  <c r="AW225" i="27" s="1"/>
  <c r="S230" i="28" s="1"/>
  <c r="V214" i="57"/>
  <c r="K225" i="27" s="1"/>
  <c r="AS225" i="27" s="1"/>
  <c r="O230" i="28" s="1"/>
  <c r="S214" i="57"/>
  <c r="H225" i="27" s="1"/>
  <c r="AP225" i="27" s="1"/>
  <c r="L230" i="28" s="1"/>
  <c r="Y214" i="57"/>
  <c r="N225" i="27" s="1"/>
  <c r="AV225" i="27" s="1"/>
  <c r="R230" i="28" s="1"/>
  <c r="AB214" i="57"/>
  <c r="Q225" i="27" s="1"/>
  <c r="AY225" i="27" s="1"/>
  <c r="U230" i="28" s="1"/>
  <c r="W214" i="57"/>
  <c r="L225" i="27" s="1"/>
  <c r="AT225" i="27" s="1"/>
  <c r="P230" i="28" s="1"/>
  <c r="T214" i="57"/>
  <c r="I225" i="27" s="1"/>
  <c r="AQ225" i="27" s="1"/>
  <c r="M230" i="28" s="1"/>
  <c r="U214" i="57"/>
  <c r="J225" i="27" s="1"/>
  <c r="AR225" i="27" s="1"/>
  <c r="N230" i="28" s="1"/>
  <c r="R214" i="57"/>
  <c r="X214" i="57"/>
  <c r="M225" i="27" s="1"/>
  <c r="AU225" i="27" s="1"/>
  <c r="Q230" i="28" s="1"/>
  <c r="AA214" i="57"/>
  <c r="P225" i="27" s="1"/>
  <c r="AX225" i="27" s="1"/>
  <c r="T230" i="28" s="1"/>
  <c r="AL230" i="28" s="1"/>
  <c r="R217" i="57"/>
  <c r="AB217" i="57"/>
  <c r="Q228" i="27" s="1"/>
  <c r="AY228" i="27" s="1"/>
  <c r="U233" i="28" s="1"/>
  <c r="AA217" i="57"/>
  <c r="P228" i="27" s="1"/>
  <c r="AX228" i="27" s="1"/>
  <c r="T233" i="28" s="1"/>
  <c r="AL233" i="28" s="1"/>
  <c r="S217" i="57"/>
  <c r="H228" i="27" s="1"/>
  <c r="AP228" i="27" s="1"/>
  <c r="L233" i="28" s="1"/>
  <c r="U217" i="57"/>
  <c r="J228" i="27" s="1"/>
  <c r="AR228" i="27" s="1"/>
  <c r="N233" i="28" s="1"/>
  <c r="W217" i="57"/>
  <c r="L228" i="27" s="1"/>
  <c r="AT228" i="27" s="1"/>
  <c r="P233" i="28" s="1"/>
  <c r="T217" i="57"/>
  <c r="I228" i="27" s="1"/>
  <c r="AQ228" i="27" s="1"/>
  <c r="M233" i="28" s="1"/>
  <c r="Y217" i="57"/>
  <c r="N228" i="27" s="1"/>
  <c r="AV228" i="27" s="1"/>
  <c r="R233" i="28" s="1"/>
  <c r="Z217" i="57"/>
  <c r="O228" i="27" s="1"/>
  <c r="AW228" i="27" s="1"/>
  <c r="S233" i="28" s="1"/>
  <c r="X217" i="57"/>
  <c r="M228" i="27" s="1"/>
  <c r="AU228" i="27" s="1"/>
  <c r="Q233" i="28" s="1"/>
  <c r="V217" i="57"/>
  <c r="K228" i="27" s="1"/>
  <c r="AS228" i="27" s="1"/>
  <c r="O233" i="28" s="1"/>
  <c r="S213" i="57"/>
  <c r="H224" i="27" s="1"/>
  <c r="AP224" i="27" s="1"/>
  <c r="L229" i="28" s="1"/>
  <c r="R213" i="57"/>
  <c r="AA213" i="57"/>
  <c r="P224" i="27" s="1"/>
  <c r="AX224" i="27" s="1"/>
  <c r="T229" i="28" s="1"/>
  <c r="AL229" i="28" s="1"/>
  <c r="T213" i="57"/>
  <c r="I224" i="27" s="1"/>
  <c r="AQ224" i="27" s="1"/>
  <c r="M229" i="28" s="1"/>
  <c r="U213" i="57"/>
  <c r="J224" i="27" s="1"/>
  <c r="AR224" i="27" s="1"/>
  <c r="N229" i="28" s="1"/>
  <c r="V213" i="57"/>
  <c r="K224" i="27" s="1"/>
  <c r="AS224" i="27" s="1"/>
  <c r="O229" i="28" s="1"/>
  <c r="W213" i="57"/>
  <c r="L224" i="27" s="1"/>
  <c r="AT224" i="27" s="1"/>
  <c r="P229" i="28" s="1"/>
  <c r="X213" i="57"/>
  <c r="M224" i="27" s="1"/>
  <c r="AU224" i="27" s="1"/>
  <c r="Q229" i="28" s="1"/>
  <c r="Y213" i="57"/>
  <c r="N224" i="27" s="1"/>
  <c r="AV224" i="27" s="1"/>
  <c r="R229" i="28" s="1"/>
  <c r="Z213" i="57"/>
  <c r="O224" i="27" s="1"/>
  <c r="AW224" i="27" s="1"/>
  <c r="S229" i="28" s="1"/>
  <c r="AB213" i="57"/>
  <c r="Q224" i="27" s="1"/>
  <c r="AY224" i="27" s="1"/>
  <c r="U229" i="28" s="1"/>
  <c r="M212" i="57"/>
  <c r="M223" i="27"/>
  <c r="AU223" i="27" s="1"/>
  <c r="Q228" i="28" s="1"/>
  <c r="M215" i="57" l="1"/>
  <c r="G224" i="27"/>
  <c r="AO224" i="27" s="1"/>
  <c r="K229" i="28" s="1"/>
  <c r="M213" i="57"/>
  <c r="G228" i="27"/>
  <c r="AO228" i="27" s="1"/>
  <c r="K233" i="28" s="1"/>
  <c r="M217" i="57"/>
  <c r="G225" i="27"/>
  <c r="AO225" i="27" s="1"/>
  <c r="K230" i="28" s="1"/>
  <c r="M214" i="57"/>
  <c r="D12" i="45" l="1"/>
  <c r="E12" i="45"/>
  <c r="F12" i="45"/>
  <c r="F17" i="45" s="1"/>
  <c r="F21" i="45" s="1"/>
  <c r="G12" i="45"/>
  <c r="G17" i="45" s="1"/>
  <c r="G22" i="45" s="1"/>
  <c r="H22" i="45" s="1"/>
  <c r="I22" i="45" s="1"/>
  <c r="H12" i="45"/>
  <c r="I12" i="45"/>
  <c r="D17" i="45"/>
  <c r="E17" i="45"/>
  <c r="E20" i="45" s="1"/>
  <c r="H17" i="45"/>
  <c r="H23" i="45" s="1"/>
  <c r="I17" i="45"/>
  <c r="I24" i="45"/>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E151" i="27"/>
  <c r="E152" i="27"/>
  <c r="E153" i="27"/>
  <c r="E154" i="27"/>
  <c r="E155" i="27"/>
  <c r="E156" i="27"/>
  <c r="E157" i="27"/>
  <c r="E158" i="27"/>
  <c r="E159" i="27"/>
  <c r="E160" i="27"/>
  <c r="E161" i="27"/>
  <c r="E162" i="27"/>
  <c r="E163" i="27"/>
  <c r="E164" i="27"/>
  <c r="E165" i="27"/>
  <c r="E166" i="27"/>
  <c r="E167" i="27"/>
  <c r="E168" i="27"/>
  <c r="E169" i="27"/>
  <c r="E170" i="27"/>
  <c r="E171" i="27"/>
  <c r="E172" i="27"/>
  <c r="E173" i="27"/>
  <c r="E174" i="27"/>
  <c r="E175" i="27"/>
  <c r="E176" i="27"/>
  <c r="E177" i="27"/>
  <c r="E178" i="27"/>
  <c r="E179" i="27"/>
  <c r="E180" i="27"/>
  <c r="E181" i="27"/>
  <c r="E182" i="27"/>
  <c r="E183" i="27"/>
  <c r="E184" i="27"/>
  <c r="E185" i="27"/>
  <c r="E186" i="27"/>
  <c r="E187" i="27"/>
  <c r="E188" i="27"/>
  <c r="E189" i="27"/>
  <c r="E190" i="27"/>
  <c r="E191" i="27"/>
  <c r="E192" i="27"/>
  <c r="E193" i="27"/>
  <c r="E194" i="27"/>
  <c r="E195" i="27"/>
  <c r="E196" i="27"/>
  <c r="E197" i="27"/>
  <c r="E198" i="27"/>
  <c r="E199" i="27"/>
  <c r="E200" i="27"/>
  <c r="E201" i="27"/>
  <c r="E202" i="27"/>
  <c r="E203" i="27"/>
  <c r="E204" i="27"/>
  <c r="E205" i="27"/>
  <c r="E206" i="27"/>
  <c r="E207" i="27"/>
  <c r="E208" i="27"/>
  <c r="E209" i="27"/>
  <c r="E210" i="27"/>
  <c r="E211" i="27"/>
  <c r="E212" i="27"/>
  <c r="E213" i="27"/>
  <c r="E214" i="27"/>
  <c r="E215" i="27"/>
  <c r="E216" i="27"/>
  <c r="E217" i="27"/>
  <c r="E218" i="27"/>
  <c r="E219" i="27"/>
  <c r="E220" i="27"/>
  <c r="E221" i="27"/>
  <c r="E222" i="27"/>
  <c r="G16" i="18"/>
  <c r="G17" i="18"/>
  <c r="C36" i="28" s="1"/>
  <c r="G18" i="18"/>
  <c r="C37" i="28" s="1"/>
  <c r="G19" i="18"/>
  <c r="C38" i="28" s="1"/>
  <c r="G20" i="18"/>
  <c r="C39" i="28" s="1"/>
  <c r="G21" i="18"/>
  <c r="C40" i="28" s="1"/>
  <c r="G22" i="18"/>
  <c r="C41" i="28" s="1"/>
  <c r="G23" i="18"/>
  <c r="C42" i="28" s="1"/>
  <c r="G24" i="18"/>
  <c r="C43" i="28" s="1"/>
  <c r="G25" i="18"/>
  <c r="C44" i="28" s="1"/>
  <c r="G26" i="18"/>
  <c r="C45" i="28" s="1"/>
  <c r="G27" i="18"/>
  <c r="C46" i="28" s="1"/>
  <c r="G28" i="18"/>
  <c r="C47" i="28" s="1"/>
  <c r="G29" i="18"/>
  <c r="C48" i="28" s="1"/>
  <c r="G30" i="18"/>
  <c r="C49" i="28" s="1"/>
  <c r="G31" i="18"/>
  <c r="C50" i="28" s="1"/>
  <c r="G32" i="18"/>
  <c r="C51" i="28" s="1"/>
  <c r="G33" i="18"/>
  <c r="C52" i="28" s="1"/>
  <c r="G34" i="18"/>
  <c r="C53" i="28" s="1"/>
  <c r="G35" i="18"/>
  <c r="C54" i="28" s="1"/>
  <c r="G36" i="18"/>
  <c r="C55" i="28" s="1"/>
  <c r="G37" i="18"/>
  <c r="C56" i="28" s="1"/>
  <c r="G38" i="18"/>
  <c r="C57" i="28" s="1"/>
  <c r="G39" i="18"/>
  <c r="C58" i="28" s="1"/>
  <c r="G40" i="18"/>
  <c r="C59" i="28" s="1"/>
  <c r="G41" i="18"/>
  <c r="C60" i="28" s="1"/>
  <c r="G42" i="18"/>
  <c r="C61" i="28" s="1"/>
  <c r="G43" i="18"/>
  <c r="C62" i="28" s="1"/>
  <c r="G44" i="18"/>
  <c r="C63" i="28" s="1"/>
  <c r="G45" i="18"/>
  <c r="C64" i="28" s="1"/>
  <c r="G46" i="18"/>
  <c r="C65" i="28" s="1"/>
  <c r="G47" i="18"/>
  <c r="C66" i="28" s="1"/>
  <c r="G48" i="18"/>
  <c r="C67" i="28" s="1"/>
  <c r="G49" i="18"/>
  <c r="C68" i="28" s="1"/>
  <c r="G50" i="18"/>
  <c r="C69" i="28" s="1"/>
  <c r="G51" i="18"/>
  <c r="C70" i="28" s="1"/>
  <c r="G52" i="18"/>
  <c r="C71" i="28" s="1"/>
  <c r="G53" i="18"/>
  <c r="C72" i="28" s="1"/>
  <c r="G54" i="18"/>
  <c r="C73" i="28" s="1"/>
  <c r="G55" i="18"/>
  <c r="C74" i="28" s="1"/>
  <c r="G56" i="18"/>
  <c r="C75" i="28" s="1"/>
  <c r="G57" i="18"/>
  <c r="C76" i="28" s="1"/>
  <c r="G58" i="18"/>
  <c r="C77" i="28" s="1"/>
  <c r="G59" i="18"/>
  <c r="C78" i="28" s="1"/>
  <c r="G60" i="18"/>
  <c r="C79" i="28" s="1"/>
  <c r="G61" i="18"/>
  <c r="C80" i="28" s="1"/>
  <c r="G62" i="18"/>
  <c r="C81" i="28" s="1"/>
  <c r="G63" i="18"/>
  <c r="C82" i="28" s="1"/>
  <c r="G64" i="18"/>
  <c r="C83" i="28" s="1"/>
  <c r="G65" i="18"/>
  <c r="C84" i="28" s="1"/>
  <c r="G66" i="18"/>
  <c r="C85" i="28" s="1"/>
  <c r="G67" i="18"/>
  <c r="C86" i="28" s="1"/>
  <c r="G68" i="18"/>
  <c r="C87" i="28" s="1"/>
  <c r="G69" i="18"/>
  <c r="C88" i="28" s="1"/>
  <c r="G70" i="18"/>
  <c r="C89" i="28" s="1"/>
  <c r="G71" i="18"/>
  <c r="C90" i="28" s="1"/>
  <c r="G72" i="18"/>
  <c r="C91" i="28" s="1"/>
  <c r="G73" i="18"/>
  <c r="C92" i="28" s="1"/>
  <c r="G74" i="18"/>
  <c r="C93" i="28" s="1"/>
  <c r="G75" i="18"/>
  <c r="C94" i="28" s="1"/>
  <c r="G76" i="18"/>
  <c r="C95" i="28" s="1"/>
  <c r="G77" i="18"/>
  <c r="C96" i="28" s="1"/>
  <c r="G78" i="18"/>
  <c r="C97" i="28" s="1"/>
  <c r="G79" i="18"/>
  <c r="C98" i="28" s="1"/>
  <c r="G80" i="18"/>
  <c r="C99" i="28" s="1"/>
  <c r="G81" i="18"/>
  <c r="C100" i="28" s="1"/>
  <c r="G82" i="18"/>
  <c r="C101" i="28" s="1"/>
  <c r="G83" i="18"/>
  <c r="C102" i="28" s="1"/>
  <c r="G84" i="18"/>
  <c r="C103" i="28" s="1"/>
  <c r="G85" i="18"/>
  <c r="C104" i="28" s="1"/>
  <c r="G86" i="18"/>
  <c r="C105" i="28" s="1"/>
  <c r="G87" i="18"/>
  <c r="C106" i="28" s="1"/>
  <c r="G88" i="18"/>
  <c r="C107" i="28" s="1"/>
  <c r="G89" i="18"/>
  <c r="C108" i="28" s="1"/>
  <c r="G90" i="18"/>
  <c r="C109" i="28" s="1"/>
  <c r="G91" i="18"/>
  <c r="C110" i="28" s="1"/>
  <c r="G92" i="18"/>
  <c r="C111" i="28" s="1"/>
  <c r="G93" i="18"/>
  <c r="C112" i="28" s="1"/>
  <c r="G94" i="18"/>
  <c r="C113" i="28" s="1"/>
  <c r="G95" i="18"/>
  <c r="C114" i="28" s="1"/>
  <c r="G96" i="18"/>
  <c r="C115" i="28" s="1"/>
  <c r="G97" i="18"/>
  <c r="C116" i="28" s="1"/>
  <c r="G98" i="18"/>
  <c r="C117" i="28" s="1"/>
  <c r="G99" i="18"/>
  <c r="C118" i="28" s="1"/>
  <c r="G100" i="18"/>
  <c r="C119" i="28" s="1"/>
  <c r="G101" i="18"/>
  <c r="C120" i="28" s="1"/>
  <c r="G102" i="18"/>
  <c r="C121" i="28" s="1"/>
  <c r="G103" i="18"/>
  <c r="C122" i="28" s="1"/>
  <c r="G104" i="18"/>
  <c r="C123" i="28" s="1"/>
  <c r="G105" i="18"/>
  <c r="C124" i="28" s="1"/>
  <c r="G106" i="18"/>
  <c r="C125" i="28" s="1"/>
  <c r="G107" i="18"/>
  <c r="C126" i="28" s="1"/>
  <c r="G108" i="18"/>
  <c r="C127" i="28" s="1"/>
  <c r="G109" i="18"/>
  <c r="C128" i="28" s="1"/>
  <c r="G110" i="18"/>
  <c r="C129" i="28" s="1"/>
  <c r="G111" i="18"/>
  <c r="C130" i="28" s="1"/>
  <c r="G112" i="18"/>
  <c r="C131" i="28" s="1"/>
  <c r="G113" i="18"/>
  <c r="C132" i="28" s="1"/>
  <c r="G114" i="18"/>
  <c r="C133" i="28" s="1"/>
  <c r="G115" i="18"/>
  <c r="C134" i="28" s="1"/>
  <c r="G116" i="18"/>
  <c r="C135" i="28" s="1"/>
  <c r="G117" i="18"/>
  <c r="C136" i="28" s="1"/>
  <c r="G118" i="18"/>
  <c r="C137" i="28" s="1"/>
  <c r="G119" i="18"/>
  <c r="C138" i="28" s="1"/>
  <c r="G120" i="18"/>
  <c r="C139" i="28" s="1"/>
  <c r="G121" i="18"/>
  <c r="C140" i="28" s="1"/>
  <c r="G122" i="18"/>
  <c r="C141" i="28" s="1"/>
  <c r="G123" i="18"/>
  <c r="C142" i="28" s="1"/>
  <c r="G124" i="18"/>
  <c r="C143" i="28" s="1"/>
  <c r="G125" i="18"/>
  <c r="C144" i="28" s="1"/>
  <c r="G126" i="18"/>
  <c r="C145" i="28" s="1"/>
  <c r="G127" i="18"/>
  <c r="C146" i="28" s="1"/>
  <c r="G128" i="18"/>
  <c r="C147" i="28" s="1"/>
  <c r="G129" i="18"/>
  <c r="C148" i="28" s="1"/>
  <c r="G130" i="18"/>
  <c r="C149" i="28" s="1"/>
  <c r="G131" i="18"/>
  <c r="C150" i="28" s="1"/>
  <c r="G132" i="18"/>
  <c r="C151" i="28" s="1"/>
  <c r="G133" i="18"/>
  <c r="C152" i="28" s="1"/>
  <c r="G134" i="18"/>
  <c r="C153" i="28" s="1"/>
  <c r="G135" i="18"/>
  <c r="C154" i="28" s="1"/>
  <c r="G136" i="18"/>
  <c r="C155" i="28" s="1"/>
  <c r="G137" i="18"/>
  <c r="C156" i="28" s="1"/>
  <c r="G138" i="18"/>
  <c r="C157" i="28" s="1"/>
  <c r="G139" i="18"/>
  <c r="C158" i="28" s="1"/>
  <c r="G140" i="18"/>
  <c r="C159" i="28" s="1"/>
  <c r="G141" i="18"/>
  <c r="C160" i="28" s="1"/>
  <c r="G142" i="18"/>
  <c r="C161" i="28" s="1"/>
  <c r="G143" i="18"/>
  <c r="C162" i="28" s="1"/>
  <c r="G144" i="18"/>
  <c r="C163" i="28" s="1"/>
  <c r="G145" i="18"/>
  <c r="C164" i="28" s="1"/>
  <c r="G146" i="18"/>
  <c r="C165" i="28" s="1"/>
  <c r="G147" i="18"/>
  <c r="C166" i="28" s="1"/>
  <c r="G148" i="18"/>
  <c r="C167" i="28" s="1"/>
  <c r="G149" i="18"/>
  <c r="C168" i="28" s="1"/>
  <c r="G150" i="18"/>
  <c r="C169" i="28" s="1"/>
  <c r="G151" i="18"/>
  <c r="C170" i="28" s="1"/>
  <c r="G152" i="18"/>
  <c r="C171" i="28" s="1"/>
  <c r="G153" i="18"/>
  <c r="C172" i="28" s="1"/>
  <c r="G154" i="18"/>
  <c r="C173" i="28" s="1"/>
  <c r="G155" i="18"/>
  <c r="C174" i="28" s="1"/>
  <c r="G156" i="18"/>
  <c r="C175" i="28" s="1"/>
  <c r="G157" i="18"/>
  <c r="C176" i="28" s="1"/>
  <c r="G158" i="18"/>
  <c r="C177" i="28" s="1"/>
  <c r="G159" i="18"/>
  <c r="C178" i="28" s="1"/>
  <c r="G160" i="18"/>
  <c r="C179" i="28" s="1"/>
  <c r="G161" i="18"/>
  <c r="C180" i="28" s="1"/>
  <c r="G162" i="18"/>
  <c r="C181" i="28" s="1"/>
  <c r="G163" i="18"/>
  <c r="C182" i="28" s="1"/>
  <c r="G164" i="18"/>
  <c r="C183" i="28" s="1"/>
  <c r="G165" i="18"/>
  <c r="C184" i="28" s="1"/>
  <c r="G166" i="18"/>
  <c r="C185" i="28" s="1"/>
  <c r="G167" i="18"/>
  <c r="C186" i="28" s="1"/>
  <c r="G168" i="18"/>
  <c r="C187" i="28" s="1"/>
  <c r="G169" i="18"/>
  <c r="C188" i="28" s="1"/>
  <c r="G170" i="18"/>
  <c r="C189" i="28" s="1"/>
  <c r="G171" i="18"/>
  <c r="C190" i="28" s="1"/>
  <c r="G172" i="18"/>
  <c r="C191" i="28" s="1"/>
  <c r="G173" i="18"/>
  <c r="C192" i="28" s="1"/>
  <c r="G174" i="18"/>
  <c r="C193" i="28" s="1"/>
  <c r="G175" i="18"/>
  <c r="C194" i="28" s="1"/>
  <c r="G176" i="18"/>
  <c r="C195" i="28" s="1"/>
  <c r="G177" i="18"/>
  <c r="C196" i="28" s="1"/>
  <c r="G178" i="18"/>
  <c r="C197" i="28" s="1"/>
  <c r="G179" i="18"/>
  <c r="C198" i="28" s="1"/>
  <c r="G180" i="18"/>
  <c r="C199" i="28" s="1"/>
  <c r="G181" i="18"/>
  <c r="C200" i="28" s="1"/>
  <c r="G182" i="18"/>
  <c r="C201" i="28" s="1"/>
  <c r="G183" i="18"/>
  <c r="C202" i="28" s="1"/>
  <c r="G184" i="18"/>
  <c r="C203" i="28" s="1"/>
  <c r="G185" i="18"/>
  <c r="C204" i="28" s="1"/>
  <c r="G186" i="18"/>
  <c r="C205" i="28" s="1"/>
  <c r="G187" i="18"/>
  <c r="C206" i="28" s="1"/>
  <c r="G188" i="18"/>
  <c r="C207" i="28" s="1"/>
  <c r="G189" i="18"/>
  <c r="C208" i="28" s="1"/>
  <c r="G190" i="18"/>
  <c r="C209" i="28" s="1"/>
  <c r="G191" i="18"/>
  <c r="C210" i="28" s="1"/>
  <c r="G192" i="18"/>
  <c r="C211" i="28" s="1"/>
  <c r="G193" i="18"/>
  <c r="C212" i="28" s="1"/>
  <c r="G194" i="18"/>
  <c r="C213" i="28" s="1"/>
  <c r="G195" i="18"/>
  <c r="C214" i="28" s="1"/>
  <c r="G196" i="18"/>
  <c r="C215" i="28" s="1"/>
  <c r="G197" i="18"/>
  <c r="C216" i="28" s="1"/>
  <c r="G198" i="18"/>
  <c r="C217" i="28" s="1"/>
  <c r="G199" i="18"/>
  <c r="C218" i="28" s="1"/>
  <c r="G200" i="18"/>
  <c r="C219" i="28" s="1"/>
  <c r="G201" i="18"/>
  <c r="C220" i="28" s="1"/>
  <c r="G202" i="18"/>
  <c r="C221" i="28" s="1"/>
  <c r="G203" i="18"/>
  <c r="C222" i="28" s="1"/>
  <c r="G204" i="18"/>
  <c r="C223" i="28" s="1"/>
  <c r="G205" i="18"/>
  <c r="C224" i="28" s="1"/>
  <c r="G206" i="18"/>
  <c r="C225" i="28" s="1"/>
  <c r="G207" i="18"/>
  <c r="C226" i="28" s="1"/>
  <c r="G208" i="18"/>
  <c r="C227" i="28" s="1"/>
  <c r="G15" i="18"/>
  <c r="C34" i="28" s="1"/>
  <c r="F35" i="28"/>
  <c r="F36" i="28"/>
  <c r="F37" i="28"/>
  <c r="F38" i="28"/>
  <c r="F39" i="28"/>
  <c r="F40" i="28"/>
  <c r="F41" i="28"/>
  <c r="F42" i="28"/>
  <c r="F43" i="28"/>
  <c r="F44" i="28"/>
  <c r="F45" i="28"/>
  <c r="F46" i="28"/>
  <c r="F47" i="28"/>
  <c r="F48" i="28"/>
  <c r="F49" i="28"/>
  <c r="F50" i="28"/>
  <c r="F51" i="28"/>
  <c r="F52" i="28"/>
  <c r="F53" i="28"/>
  <c r="F54" i="28"/>
  <c r="F55" i="28"/>
  <c r="F56" i="28"/>
  <c r="F57" i="28"/>
  <c r="F58" i="28"/>
  <c r="F59" i="28"/>
  <c r="F60" i="28"/>
  <c r="F61" i="28"/>
  <c r="F62" i="28"/>
  <c r="F63" i="28"/>
  <c r="F64" i="28"/>
  <c r="F65" i="28"/>
  <c r="F66" i="28"/>
  <c r="F67" i="28"/>
  <c r="F68" i="28"/>
  <c r="F69" i="28"/>
  <c r="F70" i="28"/>
  <c r="F71" i="28"/>
  <c r="F72" i="28"/>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F107" i="28"/>
  <c r="F108" i="28"/>
  <c r="F109" i="28"/>
  <c r="F110" i="28"/>
  <c r="F111" i="28"/>
  <c r="F112" i="28"/>
  <c r="F113" i="28"/>
  <c r="F114" i="28"/>
  <c r="F115" i="28"/>
  <c r="F116" i="28"/>
  <c r="F117" i="28"/>
  <c r="F118" i="28"/>
  <c r="F119" i="28"/>
  <c r="F120" i="28"/>
  <c r="F121" i="28"/>
  <c r="F122" i="28"/>
  <c r="F123" i="28"/>
  <c r="F124" i="28"/>
  <c r="F125" i="28"/>
  <c r="F126" i="28"/>
  <c r="F127" i="28"/>
  <c r="F128" i="28"/>
  <c r="F129" i="28"/>
  <c r="F130" i="28"/>
  <c r="F131" i="28"/>
  <c r="F132" i="28"/>
  <c r="F133" i="28"/>
  <c r="F134" i="28"/>
  <c r="F135" i="28"/>
  <c r="F136" i="28"/>
  <c r="F137" i="28"/>
  <c r="F138" i="28"/>
  <c r="F139" i="28"/>
  <c r="F140" i="28"/>
  <c r="F141" i="28"/>
  <c r="F142" i="28"/>
  <c r="F143" i="28"/>
  <c r="F144" i="28"/>
  <c r="F145" i="28"/>
  <c r="F146" i="28"/>
  <c r="F147" i="28"/>
  <c r="F148" i="28"/>
  <c r="F149" i="28"/>
  <c r="F150" i="28"/>
  <c r="F151" i="28"/>
  <c r="F152" i="28"/>
  <c r="F153" i="28"/>
  <c r="F154" i="28"/>
  <c r="F155" i="28"/>
  <c r="F156" i="28"/>
  <c r="F157" i="28"/>
  <c r="F158" i="28"/>
  <c r="F159" i="28"/>
  <c r="F160" i="28"/>
  <c r="F161" i="28"/>
  <c r="F162" i="28"/>
  <c r="F163" i="28"/>
  <c r="F164" i="28"/>
  <c r="F165" i="28"/>
  <c r="F166" i="28"/>
  <c r="F167" i="28"/>
  <c r="F168" i="28"/>
  <c r="F169" i="28"/>
  <c r="F170" i="28"/>
  <c r="F171" i="28"/>
  <c r="F172" i="28"/>
  <c r="F173" i="28"/>
  <c r="F174" i="28"/>
  <c r="F175" i="28"/>
  <c r="F176" i="28"/>
  <c r="F177" i="28"/>
  <c r="F178" i="28"/>
  <c r="F179" i="28"/>
  <c r="F180" i="28"/>
  <c r="F181" i="28"/>
  <c r="F182" i="28"/>
  <c r="F183" i="28"/>
  <c r="F184" i="28"/>
  <c r="F185" i="28"/>
  <c r="F186" i="28"/>
  <c r="F187" i="28"/>
  <c r="F188" i="28"/>
  <c r="F189" i="28"/>
  <c r="F190" i="28"/>
  <c r="F191" i="28"/>
  <c r="F192" i="28"/>
  <c r="F193" i="28"/>
  <c r="F194" i="28"/>
  <c r="F195" i="28"/>
  <c r="F196" i="28"/>
  <c r="F197" i="28"/>
  <c r="F198" i="28"/>
  <c r="F199" i="28"/>
  <c r="F200" i="28"/>
  <c r="F201" i="28"/>
  <c r="F202" i="28"/>
  <c r="F203" i="28"/>
  <c r="F204" i="28"/>
  <c r="F205" i="28"/>
  <c r="F206" i="28"/>
  <c r="F207" i="28"/>
  <c r="F208" i="28"/>
  <c r="F209" i="28"/>
  <c r="F210" i="28"/>
  <c r="F211" i="28"/>
  <c r="F212" i="28"/>
  <c r="F213" i="28"/>
  <c r="F214" i="28"/>
  <c r="F215" i="28"/>
  <c r="F216" i="28"/>
  <c r="F217" i="28"/>
  <c r="F218" i="28"/>
  <c r="F219" i="28"/>
  <c r="F220" i="28"/>
  <c r="F221" i="28"/>
  <c r="F222" i="28"/>
  <c r="F223" i="28"/>
  <c r="F224" i="28"/>
  <c r="F225" i="28"/>
  <c r="F226" i="28"/>
  <c r="F227" i="28"/>
  <c r="F34" i="28"/>
  <c r="G35" i="28"/>
  <c r="G36" i="28"/>
  <c r="G37" i="28"/>
  <c r="G38" i="28"/>
  <c r="G39" i="28"/>
  <c r="G40" i="28"/>
  <c r="G41" i="28"/>
  <c r="G42" i="28"/>
  <c r="G43" i="28"/>
  <c r="G44" i="28"/>
  <c r="G45" i="28"/>
  <c r="G46" i="28"/>
  <c r="G47" i="28"/>
  <c r="G48" i="28"/>
  <c r="G49" i="28"/>
  <c r="G50" i="28"/>
  <c r="G51" i="28"/>
  <c r="G52" i="28"/>
  <c r="G53" i="28"/>
  <c r="G54" i="28"/>
  <c r="G55" i="28"/>
  <c r="G56" i="28"/>
  <c r="G57" i="28"/>
  <c r="G58" i="28"/>
  <c r="G59" i="28"/>
  <c r="G60" i="28"/>
  <c r="G61" i="28"/>
  <c r="G62" i="28"/>
  <c r="G63" i="28"/>
  <c r="G64" i="28"/>
  <c r="G65" i="28"/>
  <c r="G66" i="28"/>
  <c r="G67" i="28"/>
  <c r="G68" i="28"/>
  <c r="G69" i="28"/>
  <c r="G70" i="2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102" i="28"/>
  <c r="G103" i="28"/>
  <c r="G104" i="28"/>
  <c r="G105" i="28"/>
  <c r="G106" i="28"/>
  <c r="G107" i="28"/>
  <c r="G108" i="28"/>
  <c r="G109" i="28"/>
  <c r="G110" i="28"/>
  <c r="G111" i="28"/>
  <c r="G112" i="28"/>
  <c r="G113" i="28"/>
  <c r="G114" i="28"/>
  <c r="G115" i="28"/>
  <c r="G116" i="28"/>
  <c r="G117" i="28"/>
  <c r="G118" i="28"/>
  <c r="G119" i="28"/>
  <c r="G120" i="28"/>
  <c r="G121" i="28"/>
  <c r="G122" i="28"/>
  <c r="G123" i="28"/>
  <c r="G124" i="28"/>
  <c r="G125" i="28"/>
  <c r="G126" i="28"/>
  <c r="G127" i="28"/>
  <c r="G128" i="28"/>
  <c r="G129" i="28"/>
  <c r="G130" i="28"/>
  <c r="G131" i="28"/>
  <c r="G132" i="28"/>
  <c r="G133" i="28"/>
  <c r="G134" i="28"/>
  <c r="G135" i="28"/>
  <c r="G136" i="28"/>
  <c r="G137" i="28"/>
  <c r="G138" i="28"/>
  <c r="G139" i="28"/>
  <c r="G140" i="28"/>
  <c r="G141" i="28"/>
  <c r="G142" i="28"/>
  <c r="G143" i="28"/>
  <c r="G144" i="28"/>
  <c r="G145" i="28"/>
  <c r="G146" i="28"/>
  <c r="G147" i="28"/>
  <c r="G148" i="28"/>
  <c r="G149" i="28"/>
  <c r="G150" i="28"/>
  <c r="G151" i="28"/>
  <c r="G152" i="28"/>
  <c r="G153" i="28"/>
  <c r="G154" i="28"/>
  <c r="G155" i="28"/>
  <c r="G156" i="28"/>
  <c r="G157" i="28"/>
  <c r="G158" i="28"/>
  <c r="G159" i="28"/>
  <c r="G160" i="28"/>
  <c r="G161" i="28"/>
  <c r="G162" i="28"/>
  <c r="G163" i="28"/>
  <c r="G164" i="28"/>
  <c r="G165" i="28"/>
  <c r="G166" i="28"/>
  <c r="G167" i="28"/>
  <c r="G168" i="28"/>
  <c r="G169" i="28"/>
  <c r="G170" i="28"/>
  <c r="G171" i="28"/>
  <c r="G172" i="28"/>
  <c r="G173" i="28"/>
  <c r="G174" i="28"/>
  <c r="G175" i="28"/>
  <c r="G176" i="28"/>
  <c r="G177" i="28"/>
  <c r="G178" i="28"/>
  <c r="G179" i="28"/>
  <c r="G180" i="28"/>
  <c r="G181" i="28"/>
  <c r="G182" i="28"/>
  <c r="G183" i="28"/>
  <c r="G184" i="28"/>
  <c r="G185" i="28"/>
  <c r="G186" i="28"/>
  <c r="G187" i="28"/>
  <c r="G188" i="28"/>
  <c r="G189" i="28"/>
  <c r="G190" i="28"/>
  <c r="G191" i="28"/>
  <c r="G192" i="28"/>
  <c r="G193" i="28"/>
  <c r="G194" i="28"/>
  <c r="G195" i="28"/>
  <c r="G196" i="28"/>
  <c r="G197" i="28"/>
  <c r="G198" i="28"/>
  <c r="G199" i="28"/>
  <c r="G200" i="28"/>
  <c r="G201" i="28"/>
  <c r="G202" i="28"/>
  <c r="G203" i="28"/>
  <c r="G204" i="28"/>
  <c r="G205" i="28"/>
  <c r="G206" i="28"/>
  <c r="G207" i="28"/>
  <c r="G208" i="28"/>
  <c r="G209" i="28"/>
  <c r="G210" i="28"/>
  <c r="G211" i="28"/>
  <c r="G212" i="28"/>
  <c r="G213" i="28"/>
  <c r="G214" i="28"/>
  <c r="G215" i="28"/>
  <c r="G216" i="28"/>
  <c r="G217" i="28"/>
  <c r="G218" i="28"/>
  <c r="G219" i="28"/>
  <c r="G220" i="28"/>
  <c r="G221" i="28"/>
  <c r="G222" i="28"/>
  <c r="G223" i="28"/>
  <c r="G224" i="28"/>
  <c r="G225" i="28"/>
  <c r="G226" i="28"/>
  <c r="G227" i="28"/>
  <c r="G34" i="28"/>
  <c r="D35" i="28"/>
  <c r="D36" i="28"/>
  <c r="D37" i="28"/>
  <c r="D38" i="28"/>
  <c r="D39" i="28"/>
  <c r="D40" i="28"/>
  <c r="D41" i="28"/>
  <c r="D42" i="28"/>
  <c r="D43" i="28"/>
  <c r="D44" i="28"/>
  <c r="D45" i="28"/>
  <c r="D46" i="28"/>
  <c r="D47" i="28"/>
  <c r="D48" i="28"/>
  <c r="D49" i="28"/>
  <c r="D50" i="28"/>
  <c r="D51" i="28"/>
  <c r="D52" i="28"/>
  <c r="D53" i="28"/>
  <c r="D54" i="28"/>
  <c r="D55" i="28"/>
  <c r="D56" i="28"/>
  <c r="D57" i="28"/>
  <c r="D58" i="28"/>
  <c r="D59" i="28"/>
  <c r="D60" i="28"/>
  <c r="D61" i="28"/>
  <c r="D62" i="28"/>
  <c r="D63" i="28"/>
  <c r="D64" i="28"/>
  <c r="D65" i="28"/>
  <c r="D66" i="28"/>
  <c r="D67" i="28"/>
  <c r="D68" i="28"/>
  <c r="D69" i="28"/>
  <c r="D70" i="28"/>
  <c r="D71" i="28"/>
  <c r="D72" i="28"/>
  <c r="D73" i="28"/>
  <c r="D74" i="28"/>
  <c r="D75" i="28"/>
  <c r="D76" i="28"/>
  <c r="D77" i="28"/>
  <c r="D78" i="28"/>
  <c r="D79" i="28"/>
  <c r="D80" i="28"/>
  <c r="D81" i="28"/>
  <c r="D82" i="28"/>
  <c r="D83" i="28"/>
  <c r="D84" i="28"/>
  <c r="D85" i="28"/>
  <c r="D86" i="28"/>
  <c r="D87" i="28"/>
  <c r="D88" i="28"/>
  <c r="D89" i="28"/>
  <c r="D90" i="28"/>
  <c r="D91" i="28"/>
  <c r="D92" i="28"/>
  <c r="D93" i="28"/>
  <c r="D94" i="28"/>
  <c r="D95" i="28"/>
  <c r="D96" i="28"/>
  <c r="D97" i="28"/>
  <c r="D98" i="28"/>
  <c r="D99" i="28"/>
  <c r="D100" i="28"/>
  <c r="D101" i="28"/>
  <c r="D102" i="28"/>
  <c r="D103" i="28"/>
  <c r="D104" i="28"/>
  <c r="D105" i="28"/>
  <c r="D106" i="28"/>
  <c r="D107" i="28"/>
  <c r="D108" i="28"/>
  <c r="D109" i="28"/>
  <c r="D110" i="28"/>
  <c r="D111" i="28"/>
  <c r="D112" i="28"/>
  <c r="D113" i="28"/>
  <c r="D114" i="28"/>
  <c r="D115" i="28"/>
  <c r="D116" i="28"/>
  <c r="D117" i="28"/>
  <c r="D118" i="28"/>
  <c r="D119" i="28"/>
  <c r="D120" i="28"/>
  <c r="D121" i="28"/>
  <c r="D122" i="28"/>
  <c r="D123" i="28"/>
  <c r="D124" i="28"/>
  <c r="D125" i="28"/>
  <c r="D126" i="28"/>
  <c r="D127" i="28"/>
  <c r="D128" i="28"/>
  <c r="D129" i="28"/>
  <c r="D130" i="28"/>
  <c r="D131" i="28"/>
  <c r="D132" i="28"/>
  <c r="D133" i="28"/>
  <c r="D134" i="28"/>
  <c r="D135" i="28"/>
  <c r="D136" i="28"/>
  <c r="D137" i="28"/>
  <c r="D138" i="28"/>
  <c r="D139" i="28"/>
  <c r="D140" i="28"/>
  <c r="D141" i="28"/>
  <c r="D142" i="28"/>
  <c r="D143" i="28"/>
  <c r="D144" i="28"/>
  <c r="D145" i="28"/>
  <c r="D146" i="28"/>
  <c r="D147" i="28"/>
  <c r="D148" i="28"/>
  <c r="D149" i="28"/>
  <c r="D150" i="28"/>
  <c r="D151" i="28"/>
  <c r="D152" i="28"/>
  <c r="D153" i="28"/>
  <c r="D154" i="28"/>
  <c r="D155" i="28"/>
  <c r="D156" i="28"/>
  <c r="D157" i="28"/>
  <c r="D158" i="28"/>
  <c r="D159" i="28"/>
  <c r="D160" i="28"/>
  <c r="D161" i="28"/>
  <c r="D162" i="28"/>
  <c r="D163" i="28"/>
  <c r="D164" i="28"/>
  <c r="D165" i="28"/>
  <c r="D166" i="28"/>
  <c r="D167" i="28"/>
  <c r="D168" i="28"/>
  <c r="D169" i="28"/>
  <c r="D170" i="28"/>
  <c r="D171" i="28"/>
  <c r="D172" i="28"/>
  <c r="D173" i="28"/>
  <c r="D174" i="28"/>
  <c r="D175" i="28"/>
  <c r="D176" i="28"/>
  <c r="D177" i="28"/>
  <c r="D178" i="28"/>
  <c r="D179" i="28"/>
  <c r="D180" i="28"/>
  <c r="D181" i="28"/>
  <c r="D182" i="28"/>
  <c r="D183" i="28"/>
  <c r="D184" i="28"/>
  <c r="D185" i="28"/>
  <c r="D186" i="28"/>
  <c r="D187" i="28"/>
  <c r="D188" i="28"/>
  <c r="D189" i="28"/>
  <c r="D190" i="28"/>
  <c r="D191" i="28"/>
  <c r="D192" i="28"/>
  <c r="D193" i="28"/>
  <c r="D194" i="28"/>
  <c r="D195" i="28"/>
  <c r="D196" i="28"/>
  <c r="D197" i="28"/>
  <c r="D198" i="28"/>
  <c r="D199" i="28"/>
  <c r="D200" i="28"/>
  <c r="D201" i="28"/>
  <c r="D202" i="28"/>
  <c r="D203" i="28"/>
  <c r="D204" i="28"/>
  <c r="D205" i="28"/>
  <c r="D206" i="28"/>
  <c r="D207" i="28"/>
  <c r="D208" i="28"/>
  <c r="D209" i="28"/>
  <c r="D210" i="28"/>
  <c r="D211" i="28"/>
  <c r="D212" i="28"/>
  <c r="D213" i="28"/>
  <c r="D214" i="28"/>
  <c r="D215" i="28"/>
  <c r="D216" i="28"/>
  <c r="D217" i="28"/>
  <c r="D218" i="28"/>
  <c r="D219" i="28"/>
  <c r="D220" i="28"/>
  <c r="D221" i="28"/>
  <c r="D222" i="28"/>
  <c r="D223" i="28"/>
  <c r="D224" i="28"/>
  <c r="D225" i="28"/>
  <c r="D226" i="28"/>
  <c r="D227" i="28"/>
  <c r="D34" i="28"/>
  <c r="E19" i="57"/>
  <c r="E20" i="57"/>
  <c r="E21" i="57"/>
  <c r="E22" i="57"/>
  <c r="E23" i="57"/>
  <c r="E24" i="57"/>
  <c r="E25" i="57"/>
  <c r="E26" i="57"/>
  <c r="E27" i="57"/>
  <c r="E28" i="57"/>
  <c r="E29" i="57"/>
  <c r="E30" i="57"/>
  <c r="E31" i="57"/>
  <c r="E32" i="57"/>
  <c r="E33" i="57"/>
  <c r="E34" i="57"/>
  <c r="E35" i="57"/>
  <c r="E36" i="57"/>
  <c r="E37" i="57"/>
  <c r="E38" i="57"/>
  <c r="E39" i="57"/>
  <c r="E40" i="57"/>
  <c r="E41" i="57"/>
  <c r="E42" i="57"/>
  <c r="E43" i="57"/>
  <c r="E44" i="57"/>
  <c r="E45" i="57"/>
  <c r="E46" i="57"/>
  <c r="E47" i="57"/>
  <c r="E48" i="57"/>
  <c r="E49" i="57"/>
  <c r="E50" i="57"/>
  <c r="E51" i="57"/>
  <c r="E52" i="57"/>
  <c r="E53" i="57"/>
  <c r="E54" i="57"/>
  <c r="E55" i="57"/>
  <c r="E56" i="57"/>
  <c r="E57" i="57"/>
  <c r="E58" i="57"/>
  <c r="E59" i="57"/>
  <c r="E60" i="57"/>
  <c r="E61" i="57"/>
  <c r="E62" i="57"/>
  <c r="E63" i="57"/>
  <c r="E64" i="57"/>
  <c r="E65" i="57"/>
  <c r="E66" i="57"/>
  <c r="E67" i="57"/>
  <c r="E68" i="57"/>
  <c r="E69" i="57"/>
  <c r="E70" i="57"/>
  <c r="E71" i="57"/>
  <c r="E72" i="57"/>
  <c r="E73" i="57"/>
  <c r="E74" i="57"/>
  <c r="E75" i="57"/>
  <c r="E76" i="57"/>
  <c r="E77" i="57"/>
  <c r="E78" i="57"/>
  <c r="E79" i="57"/>
  <c r="E80" i="57"/>
  <c r="E81" i="57"/>
  <c r="E82" i="57"/>
  <c r="E83" i="57"/>
  <c r="E84" i="57"/>
  <c r="E85" i="57"/>
  <c r="E86" i="57"/>
  <c r="E87" i="57"/>
  <c r="E88" i="57"/>
  <c r="E89" i="57"/>
  <c r="E90" i="57"/>
  <c r="E91" i="57"/>
  <c r="E92" i="57"/>
  <c r="E93" i="57"/>
  <c r="E94" i="57"/>
  <c r="E95" i="57"/>
  <c r="E96" i="57"/>
  <c r="E97" i="57"/>
  <c r="E98" i="57"/>
  <c r="E99" i="57"/>
  <c r="E100" i="57"/>
  <c r="E101" i="57"/>
  <c r="E102" i="57"/>
  <c r="E103" i="57"/>
  <c r="E104" i="57"/>
  <c r="E105" i="57"/>
  <c r="E106" i="57"/>
  <c r="E107" i="57"/>
  <c r="E108" i="57"/>
  <c r="E109" i="57"/>
  <c r="E110" i="57"/>
  <c r="E111" i="57"/>
  <c r="E112" i="57"/>
  <c r="E113" i="57"/>
  <c r="E114" i="57"/>
  <c r="E115" i="57"/>
  <c r="E116" i="57"/>
  <c r="E117" i="57"/>
  <c r="E118" i="57"/>
  <c r="E119" i="57"/>
  <c r="E120" i="57"/>
  <c r="E121" i="57"/>
  <c r="E122" i="57"/>
  <c r="E123" i="57"/>
  <c r="E124" i="57"/>
  <c r="E125" i="57"/>
  <c r="E126" i="57"/>
  <c r="E127" i="57"/>
  <c r="E128" i="57"/>
  <c r="E129" i="57"/>
  <c r="E130" i="57"/>
  <c r="E131" i="57"/>
  <c r="E132" i="57"/>
  <c r="E133" i="57"/>
  <c r="E134" i="57"/>
  <c r="E135" i="57"/>
  <c r="E136" i="57"/>
  <c r="E137" i="57"/>
  <c r="E138" i="57"/>
  <c r="E139" i="57"/>
  <c r="E140" i="57"/>
  <c r="E141" i="57"/>
  <c r="E142" i="57"/>
  <c r="E143" i="57"/>
  <c r="E144" i="57"/>
  <c r="E145" i="57"/>
  <c r="E146" i="57"/>
  <c r="E147" i="57"/>
  <c r="E148" i="57"/>
  <c r="E149" i="57"/>
  <c r="E150" i="57"/>
  <c r="E151" i="57"/>
  <c r="E152" i="57"/>
  <c r="E153" i="57"/>
  <c r="E154" i="57"/>
  <c r="E155" i="57"/>
  <c r="E156" i="57"/>
  <c r="E157" i="57"/>
  <c r="E158" i="57"/>
  <c r="E159" i="57"/>
  <c r="E160" i="57"/>
  <c r="E161" i="57"/>
  <c r="E162" i="57"/>
  <c r="E163" i="57"/>
  <c r="E164" i="57"/>
  <c r="E165" i="57"/>
  <c r="E166" i="57"/>
  <c r="E167" i="57"/>
  <c r="E168" i="57"/>
  <c r="E169" i="57"/>
  <c r="E170" i="57"/>
  <c r="E171" i="57"/>
  <c r="E172" i="57"/>
  <c r="E173" i="57"/>
  <c r="E174" i="57"/>
  <c r="E175" i="57"/>
  <c r="E176" i="57"/>
  <c r="E177" i="57"/>
  <c r="E178" i="57"/>
  <c r="E179" i="57"/>
  <c r="E180" i="57"/>
  <c r="E181" i="57"/>
  <c r="E182" i="57"/>
  <c r="E183" i="57"/>
  <c r="E184" i="57"/>
  <c r="E185" i="57"/>
  <c r="E186" i="57"/>
  <c r="E187" i="57"/>
  <c r="E188" i="57"/>
  <c r="E189" i="57"/>
  <c r="E190" i="57"/>
  <c r="E191" i="57"/>
  <c r="E192" i="57"/>
  <c r="E193" i="57"/>
  <c r="E194" i="57"/>
  <c r="E195" i="57"/>
  <c r="E196" i="57"/>
  <c r="E197" i="57"/>
  <c r="E198" i="57"/>
  <c r="E199" i="57"/>
  <c r="E200" i="57"/>
  <c r="E201" i="57"/>
  <c r="E202" i="57"/>
  <c r="E203" i="57"/>
  <c r="E204" i="57"/>
  <c r="E205" i="57"/>
  <c r="E206" i="57"/>
  <c r="E207" i="57"/>
  <c r="E208" i="57"/>
  <c r="E209" i="57"/>
  <c r="E210" i="57"/>
  <c r="E211" i="57"/>
  <c r="E18" i="57"/>
  <c r="N16" i="18"/>
  <c r="N17" i="18"/>
  <c r="N18" i="18"/>
  <c r="N19" i="18"/>
  <c r="N20" i="18"/>
  <c r="N21" i="18"/>
  <c r="N22" i="18"/>
  <c r="H70" i="34" s="1"/>
  <c r="N23" i="18"/>
  <c r="N24" i="18"/>
  <c r="N25" i="18"/>
  <c r="N26" i="18"/>
  <c r="H74" i="34" s="1"/>
  <c r="N27" i="18"/>
  <c r="N28" i="18"/>
  <c r="N29" i="18"/>
  <c r="N30" i="18"/>
  <c r="N31" i="18"/>
  <c r="N32" i="18"/>
  <c r="N33" i="18"/>
  <c r="N34" i="18"/>
  <c r="N35" i="18"/>
  <c r="F35" i="29" s="1"/>
  <c r="N36" i="18"/>
  <c r="N37" i="18"/>
  <c r="N38" i="18"/>
  <c r="H86" i="34" s="1"/>
  <c r="N39" i="18"/>
  <c r="N40" i="18"/>
  <c r="N41" i="18"/>
  <c r="N42" i="18"/>
  <c r="H90" i="34" s="1"/>
  <c r="N43" i="18"/>
  <c r="N44" i="18"/>
  <c r="N45" i="18"/>
  <c r="N46" i="18"/>
  <c r="N47" i="18"/>
  <c r="N48" i="18"/>
  <c r="N49" i="18"/>
  <c r="N50" i="18"/>
  <c r="N51" i="18"/>
  <c r="F51" i="29" s="1"/>
  <c r="N52" i="18"/>
  <c r="N53" i="18"/>
  <c r="N54" i="18"/>
  <c r="H102" i="34" s="1"/>
  <c r="N55" i="18"/>
  <c r="N56" i="18"/>
  <c r="N57" i="18"/>
  <c r="N58" i="18"/>
  <c r="H106" i="34" s="1"/>
  <c r="N59" i="18"/>
  <c r="N60" i="18"/>
  <c r="N61" i="18"/>
  <c r="N62" i="18"/>
  <c r="N63" i="18"/>
  <c r="N64" i="18"/>
  <c r="N65" i="18"/>
  <c r="N66" i="18"/>
  <c r="N67" i="18"/>
  <c r="N68" i="18"/>
  <c r="N69" i="18"/>
  <c r="N70" i="18"/>
  <c r="H118" i="34" s="1"/>
  <c r="N71" i="18"/>
  <c r="N72" i="18"/>
  <c r="N73" i="18"/>
  <c r="F73" i="29" s="1"/>
  <c r="N74" i="18"/>
  <c r="H122" i="34" s="1"/>
  <c r="N75" i="18"/>
  <c r="N76" i="18"/>
  <c r="N77" i="18"/>
  <c r="N78" i="18"/>
  <c r="N79" i="18"/>
  <c r="N80" i="18"/>
  <c r="N81" i="18"/>
  <c r="N82" i="18"/>
  <c r="N83" i="18"/>
  <c r="F83" i="29" s="1"/>
  <c r="N84" i="18"/>
  <c r="N85" i="18"/>
  <c r="N86" i="18"/>
  <c r="H134" i="34" s="1"/>
  <c r="N87" i="18"/>
  <c r="N88" i="18"/>
  <c r="N89" i="18"/>
  <c r="F89" i="29" s="1"/>
  <c r="N90" i="18"/>
  <c r="H138" i="34" s="1"/>
  <c r="N91" i="18"/>
  <c r="N92" i="18"/>
  <c r="N93" i="18"/>
  <c r="N94" i="18"/>
  <c r="F94" i="29" s="1"/>
  <c r="N95" i="18"/>
  <c r="N96" i="18"/>
  <c r="N97" i="18"/>
  <c r="N98" i="18"/>
  <c r="N99" i="18"/>
  <c r="N100" i="18"/>
  <c r="N101" i="18"/>
  <c r="N102" i="18"/>
  <c r="H150" i="34" s="1"/>
  <c r="N103" i="18"/>
  <c r="N104" i="18"/>
  <c r="N105" i="18"/>
  <c r="F105" i="29" s="1"/>
  <c r="N106" i="18"/>
  <c r="H154" i="34" s="1"/>
  <c r="N107" i="18"/>
  <c r="N108" i="18"/>
  <c r="N109" i="18"/>
  <c r="N110" i="18"/>
  <c r="F110" i="29" s="1"/>
  <c r="N111" i="18"/>
  <c r="N112" i="18"/>
  <c r="N113" i="18"/>
  <c r="N114" i="18"/>
  <c r="N115" i="18"/>
  <c r="N116" i="18"/>
  <c r="N117" i="18"/>
  <c r="N118" i="18"/>
  <c r="H166" i="34" s="1"/>
  <c r="N119" i="18"/>
  <c r="N120" i="18"/>
  <c r="N121" i="18"/>
  <c r="N122" i="18"/>
  <c r="H170" i="34" s="1"/>
  <c r="N123" i="18"/>
  <c r="N124" i="18"/>
  <c r="N125" i="18"/>
  <c r="N126" i="18"/>
  <c r="N127" i="18"/>
  <c r="N128" i="18"/>
  <c r="N129" i="18"/>
  <c r="H177" i="34" s="1"/>
  <c r="N130" i="18"/>
  <c r="H178" i="34" s="1"/>
  <c r="N131" i="18"/>
  <c r="F131" i="29" s="1"/>
  <c r="N132" i="18"/>
  <c r="N133" i="18"/>
  <c r="H181" i="34" s="1"/>
  <c r="N134" i="18"/>
  <c r="N135" i="18"/>
  <c r="N136" i="18"/>
  <c r="N137" i="18"/>
  <c r="H185" i="34" s="1"/>
  <c r="N138" i="18"/>
  <c r="H186" i="34" s="1"/>
  <c r="N139" i="18"/>
  <c r="N140" i="18"/>
  <c r="N141" i="18"/>
  <c r="H189" i="34" s="1"/>
  <c r="N142" i="18"/>
  <c r="N143" i="18"/>
  <c r="N144" i="18"/>
  <c r="N145" i="18"/>
  <c r="H193" i="34" s="1"/>
  <c r="N146" i="18"/>
  <c r="H194" i="34" s="1"/>
  <c r="N147" i="18"/>
  <c r="N148" i="18"/>
  <c r="N149" i="18"/>
  <c r="H197" i="34" s="1"/>
  <c r="N150" i="18"/>
  <c r="F150" i="29" s="1"/>
  <c r="N151" i="18"/>
  <c r="N152" i="18"/>
  <c r="N153" i="18"/>
  <c r="H201" i="34" s="1"/>
  <c r="N154" i="18"/>
  <c r="F154" i="29" s="1"/>
  <c r="N155" i="18"/>
  <c r="N156" i="18"/>
  <c r="N157" i="18"/>
  <c r="H205" i="34" s="1"/>
  <c r="N158" i="18"/>
  <c r="N159" i="18"/>
  <c r="N160" i="18"/>
  <c r="N161" i="18"/>
  <c r="H209" i="34" s="1"/>
  <c r="N162" i="18"/>
  <c r="H210" i="34" s="1"/>
  <c r="N163" i="18"/>
  <c r="N164" i="18"/>
  <c r="N165" i="18"/>
  <c r="H213" i="34" s="1"/>
  <c r="N166" i="18"/>
  <c r="F166" i="29" s="1"/>
  <c r="N167" i="18"/>
  <c r="N168" i="18"/>
  <c r="N169" i="18"/>
  <c r="H217" i="34" s="1"/>
  <c r="N170" i="18"/>
  <c r="F170" i="29" s="1"/>
  <c r="N171" i="18"/>
  <c r="N172" i="18"/>
  <c r="N173" i="18"/>
  <c r="H221" i="34" s="1"/>
  <c r="N174" i="18"/>
  <c r="N175" i="18"/>
  <c r="N176" i="18"/>
  <c r="N177" i="18"/>
  <c r="H225" i="34" s="1"/>
  <c r="N178" i="18"/>
  <c r="H226" i="34" s="1"/>
  <c r="N179" i="18"/>
  <c r="N180" i="18"/>
  <c r="N181" i="18"/>
  <c r="H229" i="34" s="1"/>
  <c r="N182" i="18"/>
  <c r="F182" i="29" s="1"/>
  <c r="N183" i="18"/>
  <c r="N184" i="18"/>
  <c r="N185" i="18"/>
  <c r="N186" i="18"/>
  <c r="F186" i="29" s="1"/>
  <c r="N187" i="18"/>
  <c r="N188" i="18"/>
  <c r="N189" i="18"/>
  <c r="H237" i="34" s="1"/>
  <c r="N190" i="18"/>
  <c r="N191" i="18"/>
  <c r="N192" i="18"/>
  <c r="N193" i="18"/>
  <c r="H241" i="34" s="1"/>
  <c r="N194" i="18"/>
  <c r="H242" i="34" s="1"/>
  <c r="N195" i="18"/>
  <c r="N196" i="18"/>
  <c r="N197" i="18"/>
  <c r="H245" i="34" s="1"/>
  <c r="N198" i="18"/>
  <c r="F198" i="29" s="1"/>
  <c r="N199" i="18"/>
  <c r="N200" i="18"/>
  <c r="N201" i="18"/>
  <c r="H249" i="34" s="1"/>
  <c r="N202" i="18"/>
  <c r="F202" i="29" s="1"/>
  <c r="N203" i="18"/>
  <c r="N204" i="18"/>
  <c r="N205" i="18"/>
  <c r="H253" i="34" s="1"/>
  <c r="N206" i="18"/>
  <c r="N207" i="18"/>
  <c r="N208" i="18"/>
  <c r="N15" i="18"/>
  <c r="H63" i="34" s="1"/>
  <c r="L16" i="18"/>
  <c r="M16" i="18" s="1"/>
  <c r="L17" i="18"/>
  <c r="M17" i="18" s="1"/>
  <c r="L18" i="18"/>
  <c r="M18" i="18" s="1"/>
  <c r="L19" i="18"/>
  <c r="M19" i="18" s="1"/>
  <c r="L20" i="18"/>
  <c r="M20" i="18" s="1"/>
  <c r="L21" i="18"/>
  <c r="M21" i="18" s="1"/>
  <c r="L22" i="18"/>
  <c r="M22" i="18" s="1"/>
  <c r="L23" i="18"/>
  <c r="M23" i="18" s="1"/>
  <c r="L24" i="18"/>
  <c r="M24" i="18" s="1"/>
  <c r="L25" i="18"/>
  <c r="M25" i="18" s="1"/>
  <c r="L26" i="18"/>
  <c r="M26" i="18" s="1"/>
  <c r="L27" i="18"/>
  <c r="M27" i="18" s="1"/>
  <c r="L28" i="18"/>
  <c r="M28" i="18" s="1"/>
  <c r="L29" i="18"/>
  <c r="M29" i="18" s="1"/>
  <c r="L30" i="18"/>
  <c r="M30" i="18" s="1"/>
  <c r="L31" i="18"/>
  <c r="M31" i="18" s="1"/>
  <c r="L32" i="18"/>
  <c r="M32" i="18" s="1"/>
  <c r="L33" i="18"/>
  <c r="M33" i="18" s="1"/>
  <c r="L34" i="18"/>
  <c r="M34" i="18" s="1"/>
  <c r="L35" i="18"/>
  <c r="M35" i="18" s="1"/>
  <c r="L36" i="18"/>
  <c r="M36" i="18" s="1"/>
  <c r="L37" i="18"/>
  <c r="M37" i="18" s="1"/>
  <c r="L38" i="18"/>
  <c r="M38" i="18" s="1"/>
  <c r="L39" i="18"/>
  <c r="M39" i="18" s="1"/>
  <c r="L40" i="18"/>
  <c r="M40" i="18" s="1"/>
  <c r="L41" i="18"/>
  <c r="M41" i="18" s="1"/>
  <c r="L42" i="18"/>
  <c r="M42" i="18" s="1"/>
  <c r="L43" i="18"/>
  <c r="M43" i="18" s="1"/>
  <c r="F46" i="57" s="1"/>
  <c r="L44" i="18"/>
  <c r="M44" i="18" s="1"/>
  <c r="L45" i="18"/>
  <c r="M45" i="18" s="1"/>
  <c r="L46" i="18"/>
  <c r="M46" i="18" s="1"/>
  <c r="L47" i="18"/>
  <c r="M47" i="18" s="1"/>
  <c r="L48" i="18"/>
  <c r="M48" i="18" s="1"/>
  <c r="L49" i="18"/>
  <c r="M49" i="18" s="1"/>
  <c r="L50" i="18"/>
  <c r="M50" i="18" s="1"/>
  <c r="L51" i="18"/>
  <c r="M51" i="18" s="1"/>
  <c r="L52" i="18"/>
  <c r="M52" i="18" s="1"/>
  <c r="L53" i="18"/>
  <c r="M53" i="18" s="1"/>
  <c r="E53" i="29" s="1"/>
  <c r="L54" i="18"/>
  <c r="M54" i="18" s="1"/>
  <c r="L55" i="18"/>
  <c r="M55" i="18" s="1"/>
  <c r="L56" i="18"/>
  <c r="M56" i="18" s="1"/>
  <c r="L57" i="18"/>
  <c r="M57" i="18" s="1"/>
  <c r="L58" i="18"/>
  <c r="M58" i="18" s="1"/>
  <c r="L59" i="18"/>
  <c r="M59" i="18" s="1"/>
  <c r="L60" i="18"/>
  <c r="M60" i="18" s="1"/>
  <c r="L61" i="18"/>
  <c r="M61" i="18" s="1"/>
  <c r="L62" i="18"/>
  <c r="M62" i="18" s="1"/>
  <c r="L63" i="18"/>
  <c r="M63" i="18" s="1"/>
  <c r="L64" i="18"/>
  <c r="M64" i="18" s="1"/>
  <c r="L65" i="18"/>
  <c r="M65" i="18" s="1"/>
  <c r="L66" i="18"/>
  <c r="M66" i="18" s="1"/>
  <c r="L67" i="18"/>
  <c r="M67" i="18" s="1"/>
  <c r="L68" i="18"/>
  <c r="M68" i="18" s="1"/>
  <c r="L69" i="18"/>
  <c r="M69" i="18" s="1"/>
  <c r="L70" i="18"/>
  <c r="M70" i="18" s="1"/>
  <c r="L71" i="18"/>
  <c r="M71" i="18" s="1"/>
  <c r="L72" i="18"/>
  <c r="M72" i="18" s="1"/>
  <c r="L73" i="18"/>
  <c r="M73" i="18" s="1"/>
  <c r="L74" i="18"/>
  <c r="M74" i="18" s="1"/>
  <c r="L75" i="18"/>
  <c r="M75" i="18" s="1"/>
  <c r="L76" i="18"/>
  <c r="M76" i="18" s="1"/>
  <c r="L77" i="18"/>
  <c r="M77" i="18" s="1"/>
  <c r="L78" i="18"/>
  <c r="M78" i="18" s="1"/>
  <c r="L79" i="18"/>
  <c r="M79" i="18" s="1"/>
  <c r="L80" i="18"/>
  <c r="M80" i="18" s="1"/>
  <c r="L81" i="18"/>
  <c r="M81" i="18" s="1"/>
  <c r="L82" i="18"/>
  <c r="M82" i="18" s="1"/>
  <c r="L83" i="18"/>
  <c r="M83" i="18" s="1"/>
  <c r="L84" i="18"/>
  <c r="M84" i="18" s="1"/>
  <c r="L85" i="18"/>
  <c r="M85" i="18" s="1"/>
  <c r="E85" i="29" s="1"/>
  <c r="L86" i="18"/>
  <c r="M86" i="18" s="1"/>
  <c r="L87" i="18"/>
  <c r="M87" i="18" s="1"/>
  <c r="L88" i="18"/>
  <c r="M88" i="18" s="1"/>
  <c r="L89" i="18"/>
  <c r="M89" i="18" s="1"/>
  <c r="L90" i="18"/>
  <c r="M90" i="18" s="1"/>
  <c r="L91" i="18"/>
  <c r="M91" i="18" s="1"/>
  <c r="L92" i="18"/>
  <c r="M92" i="18" s="1"/>
  <c r="L93" i="18"/>
  <c r="M93" i="18" s="1"/>
  <c r="L94" i="18"/>
  <c r="M94" i="18" s="1"/>
  <c r="L95" i="18"/>
  <c r="M95" i="18" s="1"/>
  <c r="L96" i="18"/>
  <c r="M96" i="18" s="1"/>
  <c r="L97" i="18"/>
  <c r="M97" i="18" s="1"/>
  <c r="L98" i="18"/>
  <c r="M98" i="18" s="1"/>
  <c r="L99" i="18"/>
  <c r="M99" i="18" s="1"/>
  <c r="L100" i="18"/>
  <c r="M100" i="18" s="1"/>
  <c r="L101" i="18"/>
  <c r="M101" i="18" s="1"/>
  <c r="L102" i="18"/>
  <c r="M102" i="18" s="1"/>
  <c r="L103" i="18"/>
  <c r="M103" i="18" s="1"/>
  <c r="L104" i="18"/>
  <c r="M104" i="18" s="1"/>
  <c r="L105" i="18"/>
  <c r="M105" i="18" s="1"/>
  <c r="L106" i="18"/>
  <c r="M106" i="18" s="1"/>
  <c r="F109" i="57" s="1"/>
  <c r="L107" i="18"/>
  <c r="M107" i="18" s="1"/>
  <c r="L108" i="18"/>
  <c r="M108" i="18" s="1"/>
  <c r="L109" i="18"/>
  <c r="M109" i="18" s="1"/>
  <c r="L110" i="18"/>
  <c r="M110" i="18" s="1"/>
  <c r="L111" i="18"/>
  <c r="M111" i="18" s="1"/>
  <c r="L112" i="18"/>
  <c r="M112" i="18" s="1"/>
  <c r="L113" i="18"/>
  <c r="M113" i="18" s="1"/>
  <c r="L114" i="18"/>
  <c r="M114" i="18" s="1"/>
  <c r="F117" i="57" s="1"/>
  <c r="L115" i="18"/>
  <c r="M115" i="18" s="1"/>
  <c r="L116" i="18"/>
  <c r="M116" i="18" s="1"/>
  <c r="L117" i="18"/>
  <c r="M117" i="18" s="1"/>
  <c r="L118" i="18"/>
  <c r="M118" i="18" s="1"/>
  <c r="L119" i="18"/>
  <c r="M119" i="18" s="1"/>
  <c r="L120" i="18"/>
  <c r="M120" i="18" s="1"/>
  <c r="L121" i="18"/>
  <c r="M121" i="18" s="1"/>
  <c r="L122" i="18"/>
  <c r="M122" i="18" s="1"/>
  <c r="L123" i="18"/>
  <c r="M123" i="18" s="1"/>
  <c r="L124" i="18"/>
  <c r="M124" i="18" s="1"/>
  <c r="L125" i="18"/>
  <c r="M125" i="18" s="1"/>
  <c r="L126" i="18"/>
  <c r="M126" i="18" s="1"/>
  <c r="L127" i="18"/>
  <c r="M127" i="18" s="1"/>
  <c r="L128" i="18"/>
  <c r="M128" i="18" s="1"/>
  <c r="L129" i="18"/>
  <c r="M129" i="18" s="1"/>
  <c r="L130" i="18"/>
  <c r="M130" i="18" s="1"/>
  <c r="L131" i="18"/>
  <c r="M131" i="18" s="1"/>
  <c r="L132" i="18"/>
  <c r="M132" i="18" s="1"/>
  <c r="L133" i="18"/>
  <c r="M133" i="18" s="1"/>
  <c r="L134" i="18"/>
  <c r="M134" i="18" s="1"/>
  <c r="L135" i="18"/>
  <c r="M135" i="18" s="1"/>
  <c r="L136" i="18"/>
  <c r="M136" i="18" s="1"/>
  <c r="L137" i="18"/>
  <c r="M137" i="18" s="1"/>
  <c r="L138" i="18"/>
  <c r="M138" i="18" s="1"/>
  <c r="L139" i="18"/>
  <c r="M139" i="18" s="1"/>
  <c r="L140" i="18"/>
  <c r="M140" i="18" s="1"/>
  <c r="L141" i="18"/>
  <c r="M141" i="18" s="1"/>
  <c r="F144" i="57" s="1"/>
  <c r="L142" i="18"/>
  <c r="M142" i="18" s="1"/>
  <c r="L143" i="18"/>
  <c r="M143" i="18" s="1"/>
  <c r="L144" i="18"/>
  <c r="M144" i="18" s="1"/>
  <c r="L145" i="18"/>
  <c r="M145" i="18" s="1"/>
  <c r="L146" i="18"/>
  <c r="M146" i="18" s="1"/>
  <c r="L147" i="18"/>
  <c r="M147" i="18" s="1"/>
  <c r="L148" i="18"/>
  <c r="M148" i="18" s="1"/>
  <c r="L149" i="18"/>
  <c r="M149" i="18" s="1"/>
  <c r="L150" i="18"/>
  <c r="M150" i="18" s="1"/>
  <c r="L151" i="18"/>
  <c r="M151" i="18" s="1"/>
  <c r="L152" i="18"/>
  <c r="M152" i="18" s="1"/>
  <c r="L153" i="18"/>
  <c r="M153" i="18" s="1"/>
  <c r="L154" i="18"/>
  <c r="M154" i="18" s="1"/>
  <c r="L155" i="18"/>
  <c r="M155" i="18" s="1"/>
  <c r="L156" i="18"/>
  <c r="M156" i="18" s="1"/>
  <c r="L157" i="18"/>
  <c r="M157" i="18" s="1"/>
  <c r="L158" i="18"/>
  <c r="M158" i="18" s="1"/>
  <c r="L159" i="18"/>
  <c r="M159" i="18" s="1"/>
  <c r="L160" i="18"/>
  <c r="M160" i="18" s="1"/>
  <c r="L161" i="18"/>
  <c r="M161" i="18" s="1"/>
  <c r="L162" i="18"/>
  <c r="M162" i="18" s="1"/>
  <c r="L163" i="18"/>
  <c r="M163" i="18" s="1"/>
  <c r="L164" i="18"/>
  <c r="M164" i="18" s="1"/>
  <c r="L165" i="18"/>
  <c r="M165" i="18" s="1"/>
  <c r="L166" i="18"/>
  <c r="M166" i="18" s="1"/>
  <c r="L167" i="18"/>
  <c r="M167" i="18" s="1"/>
  <c r="L168" i="18"/>
  <c r="M168" i="18" s="1"/>
  <c r="L169" i="18"/>
  <c r="M169" i="18" s="1"/>
  <c r="L170" i="18"/>
  <c r="M170" i="18" s="1"/>
  <c r="L171" i="18"/>
  <c r="M171" i="18" s="1"/>
  <c r="L172" i="18"/>
  <c r="M172" i="18" s="1"/>
  <c r="L173" i="18"/>
  <c r="M173" i="18" s="1"/>
  <c r="E173" i="29" s="1"/>
  <c r="L174" i="18"/>
  <c r="M174" i="18" s="1"/>
  <c r="L175" i="18"/>
  <c r="M175" i="18" s="1"/>
  <c r="L176" i="18"/>
  <c r="M176" i="18" s="1"/>
  <c r="L177" i="18"/>
  <c r="M177" i="18" s="1"/>
  <c r="L178" i="18"/>
  <c r="M178" i="18" s="1"/>
  <c r="L179" i="18"/>
  <c r="M179" i="18" s="1"/>
  <c r="L180" i="18"/>
  <c r="M180" i="18" s="1"/>
  <c r="L181" i="18"/>
  <c r="M181" i="18" s="1"/>
  <c r="L182" i="18"/>
  <c r="M182" i="18" s="1"/>
  <c r="L183" i="18"/>
  <c r="M183" i="18" s="1"/>
  <c r="L184" i="18"/>
  <c r="M184" i="18" s="1"/>
  <c r="L185" i="18"/>
  <c r="M185" i="18" s="1"/>
  <c r="L186" i="18"/>
  <c r="M186" i="18" s="1"/>
  <c r="L187" i="18"/>
  <c r="M187" i="18" s="1"/>
  <c r="L188" i="18"/>
  <c r="M188" i="18" s="1"/>
  <c r="L189" i="18"/>
  <c r="M189" i="18" s="1"/>
  <c r="L190" i="18"/>
  <c r="M190" i="18" s="1"/>
  <c r="L191" i="18"/>
  <c r="M191" i="18" s="1"/>
  <c r="L192" i="18"/>
  <c r="M192" i="18" s="1"/>
  <c r="L193" i="18"/>
  <c r="M193" i="18" s="1"/>
  <c r="L194" i="18"/>
  <c r="M194" i="18" s="1"/>
  <c r="L195" i="18"/>
  <c r="M195" i="18" s="1"/>
  <c r="L196" i="18"/>
  <c r="M196" i="18" s="1"/>
  <c r="L197" i="18"/>
  <c r="M197" i="18" s="1"/>
  <c r="L198" i="18"/>
  <c r="M198" i="18" s="1"/>
  <c r="L199" i="18"/>
  <c r="M199" i="18" s="1"/>
  <c r="L200" i="18"/>
  <c r="M200" i="18" s="1"/>
  <c r="L201" i="18"/>
  <c r="M201" i="18" s="1"/>
  <c r="L202" i="18"/>
  <c r="M202" i="18" s="1"/>
  <c r="L203" i="18"/>
  <c r="M203" i="18" s="1"/>
  <c r="L204" i="18"/>
  <c r="M204" i="18" s="1"/>
  <c r="L205" i="18"/>
  <c r="M205" i="18" s="1"/>
  <c r="L206" i="18"/>
  <c r="M206" i="18" s="1"/>
  <c r="L207" i="18"/>
  <c r="M207" i="18" s="1"/>
  <c r="L208" i="18"/>
  <c r="M208" i="18" s="1"/>
  <c r="L15" i="18"/>
  <c r="M15" i="18" s="1"/>
  <c r="D219" i="27" l="1"/>
  <c r="D215" i="27"/>
  <c r="D211" i="27"/>
  <c r="D207" i="27"/>
  <c r="D203" i="27"/>
  <c r="D199" i="27"/>
  <c r="D195" i="27"/>
  <c r="D191" i="27"/>
  <c r="D187" i="27"/>
  <c r="D183" i="27"/>
  <c r="D179" i="27"/>
  <c r="D175" i="27"/>
  <c r="D171" i="27"/>
  <c r="D167" i="27"/>
  <c r="D163" i="27"/>
  <c r="D159" i="27"/>
  <c r="D155" i="27"/>
  <c r="D151" i="27"/>
  <c r="D147" i="27"/>
  <c r="D143" i="27"/>
  <c r="D139" i="27"/>
  <c r="D135" i="27"/>
  <c r="D131" i="27"/>
  <c r="D127" i="27"/>
  <c r="D123" i="27"/>
  <c r="D119" i="27"/>
  <c r="D115" i="27"/>
  <c r="D111" i="27"/>
  <c r="D107" i="27"/>
  <c r="D103" i="27"/>
  <c r="D99" i="27"/>
  <c r="D95" i="27"/>
  <c r="D91" i="27"/>
  <c r="D87" i="27"/>
  <c r="D83" i="27"/>
  <c r="D79" i="27"/>
  <c r="D75" i="27"/>
  <c r="D71" i="27"/>
  <c r="D67" i="27"/>
  <c r="D63" i="27"/>
  <c r="D59" i="27"/>
  <c r="D55" i="27"/>
  <c r="D51" i="27"/>
  <c r="D47" i="27"/>
  <c r="D43" i="27"/>
  <c r="D39" i="27"/>
  <c r="D35" i="27"/>
  <c r="D31" i="27"/>
  <c r="C35" i="28"/>
  <c r="D30" i="27"/>
  <c r="D222" i="27"/>
  <c r="D218" i="27"/>
  <c r="D214" i="27"/>
  <c r="D210" i="27"/>
  <c r="D206" i="27"/>
  <c r="D202" i="27"/>
  <c r="D198" i="27"/>
  <c r="D194" i="27"/>
  <c r="D190" i="27"/>
  <c r="D186" i="27"/>
  <c r="D182" i="27"/>
  <c r="D178" i="27"/>
  <c r="D174" i="27"/>
  <c r="D170" i="27"/>
  <c r="D166" i="27"/>
  <c r="D162" i="27"/>
  <c r="D158" i="27"/>
  <c r="D154" i="27"/>
  <c r="D150" i="27"/>
  <c r="D146" i="27"/>
  <c r="D142" i="27"/>
  <c r="D138" i="27"/>
  <c r="D134" i="27"/>
  <c r="D130" i="27"/>
  <c r="D126" i="27"/>
  <c r="D122" i="27"/>
  <c r="D118" i="27"/>
  <c r="D114" i="27"/>
  <c r="D110" i="27"/>
  <c r="D106" i="27"/>
  <c r="D102" i="27"/>
  <c r="D98" i="27"/>
  <c r="D94" i="27"/>
  <c r="D90" i="27"/>
  <c r="D86" i="27"/>
  <c r="D82" i="27"/>
  <c r="D78" i="27"/>
  <c r="D74" i="27"/>
  <c r="D70" i="27"/>
  <c r="D66" i="27"/>
  <c r="D62" i="27"/>
  <c r="D58" i="27"/>
  <c r="D54" i="27"/>
  <c r="D50" i="27"/>
  <c r="D46" i="27"/>
  <c r="D42" i="27"/>
  <c r="D38" i="27"/>
  <c r="D34" i="27"/>
  <c r="D29" i="27"/>
  <c r="D221" i="27"/>
  <c r="D217" i="27"/>
  <c r="D213" i="27"/>
  <c r="D209" i="27"/>
  <c r="D205" i="27"/>
  <c r="D201" i="27"/>
  <c r="D197" i="27"/>
  <c r="D193" i="27"/>
  <c r="D189" i="27"/>
  <c r="D185" i="27"/>
  <c r="D181" i="27"/>
  <c r="D177" i="27"/>
  <c r="D173" i="27"/>
  <c r="D169" i="27"/>
  <c r="D165" i="27"/>
  <c r="D161" i="27"/>
  <c r="D157" i="27"/>
  <c r="D153" i="27"/>
  <c r="D149" i="27"/>
  <c r="D145" i="27"/>
  <c r="D141" i="27"/>
  <c r="D137" i="27"/>
  <c r="D133" i="27"/>
  <c r="D129" i="27"/>
  <c r="D125" i="27"/>
  <c r="D121" i="27"/>
  <c r="D117" i="27"/>
  <c r="D113" i="27"/>
  <c r="D109" i="27"/>
  <c r="D105" i="27"/>
  <c r="D101" i="27"/>
  <c r="D97" i="27"/>
  <c r="D93" i="27"/>
  <c r="D89" i="27"/>
  <c r="D85" i="27"/>
  <c r="D81" i="27"/>
  <c r="D77" i="27"/>
  <c r="D73" i="27"/>
  <c r="D69" i="27"/>
  <c r="D65" i="27"/>
  <c r="D61" i="27"/>
  <c r="D57" i="27"/>
  <c r="D53" i="27"/>
  <c r="D49" i="27"/>
  <c r="D45" i="27"/>
  <c r="D41" i="27"/>
  <c r="D37" i="27"/>
  <c r="D33" i="27"/>
  <c r="D220" i="27"/>
  <c r="D216" i="27"/>
  <c r="D212" i="27"/>
  <c r="D208" i="27"/>
  <c r="D204" i="27"/>
  <c r="D200" i="27"/>
  <c r="D196" i="27"/>
  <c r="D192" i="27"/>
  <c r="D188" i="27"/>
  <c r="D184" i="27"/>
  <c r="D180" i="27"/>
  <c r="D176" i="27"/>
  <c r="D172" i="27"/>
  <c r="D168" i="27"/>
  <c r="D164" i="27"/>
  <c r="D160" i="27"/>
  <c r="D156" i="27"/>
  <c r="D152" i="27"/>
  <c r="D148" i="27"/>
  <c r="D144" i="27"/>
  <c r="D140" i="27"/>
  <c r="D136" i="27"/>
  <c r="D132" i="27"/>
  <c r="D128" i="27"/>
  <c r="D124" i="27"/>
  <c r="D120" i="27"/>
  <c r="D116" i="27"/>
  <c r="D112" i="27"/>
  <c r="D108" i="27"/>
  <c r="D104" i="27"/>
  <c r="D100" i="27"/>
  <c r="D96" i="27"/>
  <c r="D92" i="27"/>
  <c r="D88" i="27"/>
  <c r="D84" i="27"/>
  <c r="D80" i="27"/>
  <c r="D76" i="27"/>
  <c r="D72" i="27"/>
  <c r="D68" i="27"/>
  <c r="D64" i="27"/>
  <c r="D60" i="27"/>
  <c r="D56" i="27"/>
  <c r="D52" i="27"/>
  <c r="D48" i="27"/>
  <c r="D44" i="27"/>
  <c r="D40" i="27"/>
  <c r="D36" i="27"/>
  <c r="D32" i="27"/>
  <c r="G21" i="45"/>
  <c r="H21" i="45" s="1"/>
  <c r="I21" i="45" s="1"/>
  <c r="I23" i="45"/>
  <c r="F20" i="45"/>
  <c r="G20" i="45" s="1"/>
  <c r="H20" i="45" s="1"/>
  <c r="I20" i="45" s="1"/>
  <c r="H234" i="34"/>
  <c r="H202" i="34"/>
  <c r="H250" i="34"/>
  <c r="H218" i="34"/>
  <c r="G206" i="57"/>
  <c r="E222" i="28"/>
  <c r="F203" i="29"/>
  <c r="H251" i="34"/>
  <c r="G194" i="57"/>
  <c r="E210" i="28"/>
  <c r="F191" i="29"/>
  <c r="H239" i="34"/>
  <c r="G186" i="57"/>
  <c r="E202" i="28"/>
  <c r="F183" i="29"/>
  <c r="H231" i="34"/>
  <c r="G174" i="57"/>
  <c r="F171" i="29"/>
  <c r="H219" i="34"/>
  <c r="G162" i="57"/>
  <c r="E178" i="28"/>
  <c r="F159" i="29"/>
  <c r="H207" i="34"/>
  <c r="G150" i="57"/>
  <c r="E166" i="28"/>
  <c r="F147" i="29"/>
  <c r="H195" i="34"/>
  <c r="G138" i="57"/>
  <c r="E154" i="28"/>
  <c r="F135" i="29"/>
  <c r="H183" i="34"/>
  <c r="E142" i="28"/>
  <c r="G126" i="57"/>
  <c r="F123" i="29"/>
  <c r="H171" i="34"/>
  <c r="G118" i="57"/>
  <c r="E134" i="28"/>
  <c r="H163" i="34"/>
  <c r="G106" i="57"/>
  <c r="E122" i="28"/>
  <c r="F103" i="29"/>
  <c r="H151" i="34"/>
  <c r="G94" i="57"/>
  <c r="E110" i="28"/>
  <c r="F91" i="29"/>
  <c r="H139" i="34"/>
  <c r="G82" i="57"/>
  <c r="E98" i="28"/>
  <c r="F79" i="29"/>
  <c r="H127" i="34"/>
  <c r="G70" i="57"/>
  <c r="E86" i="28"/>
  <c r="H115" i="34"/>
  <c r="G58" i="57"/>
  <c r="E74" i="28"/>
  <c r="F55" i="29"/>
  <c r="H103" i="34"/>
  <c r="G46" i="57"/>
  <c r="E62" i="28"/>
  <c r="H91" i="34"/>
  <c r="G34" i="57"/>
  <c r="E50" i="28"/>
  <c r="F31" i="29"/>
  <c r="H79" i="34"/>
  <c r="G22" i="57"/>
  <c r="E38" i="28"/>
  <c r="H67" i="34"/>
  <c r="F67" i="29"/>
  <c r="F30" i="57"/>
  <c r="E27" i="29"/>
  <c r="G211" i="57"/>
  <c r="E227" i="28"/>
  <c r="F208" i="29"/>
  <c r="H256" i="34"/>
  <c r="G207" i="57"/>
  <c r="E223" i="28"/>
  <c r="F204" i="29"/>
  <c r="H252" i="34"/>
  <c r="G203" i="57"/>
  <c r="E219" i="28"/>
  <c r="F200" i="29"/>
  <c r="H248" i="34"/>
  <c r="G199" i="57"/>
  <c r="E215" i="28"/>
  <c r="F196" i="29"/>
  <c r="H244" i="34"/>
  <c r="G195" i="57"/>
  <c r="F192" i="29"/>
  <c r="H240" i="34"/>
  <c r="E211" i="28"/>
  <c r="G191" i="57"/>
  <c r="E207" i="28"/>
  <c r="F188" i="29"/>
  <c r="H236" i="34"/>
  <c r="G187" i="57"/>
  <c r="E203" i="28"/>
  <c r="F184" i="29"/>
  <c r="H232" i="34"/>
  <c r="G183" i="57"/>
  <c r="E199" i="28"/>
  <c r="F180" i="29"/>
  <c r="H228" i="34"/>
  <c r="G179" i="57"/>
  <c r="E195" i="28"/>
  <c r="F176" i="29"/>
  <c r="H224" i="34"/>
  <c r="G175" i="57"/>
  <c r="E191" i="28"/>
  <c r="F172" i="29"/>
  <c r="H220" i="34"/>
  <c r="G171" i="57"/>
  <c r="E187" i="28"/>
  <c r="F168" i="29"/>
  <c r="H216" i="34"/>
  <c r="G167" i="57"/>
  <c r="E183" i="28"/>
  <c r="F164" i="29"/>
  <c r="H212" i="34"/>
  <c r="G163" i="57"/>
  <c r="E179" i="28"/>
  <c r="F160" i="29"/>
  <c r="H208" i="34"/>
  <c r="G159" i="57"/>
  <c r="E175" i="28"/>
  <c r="F156" i="29"/>
  <c r="H204" i="34"/>
  <c r="G155" i="57"/>
  <c r="E171" i="28"/>
  <c r="F152" i="29"/>
  <c r="H200" i="34"/>
  <c r="G151" i="57"/>
  <c r="E167" i="28"/>
  <c r="F148" i="29"/>
  <c r="H196" i="34"/>
  <c r="G147" i="57"/>
  <c r="E163" i="28"/>
  <c r="F144" i="29"/>
  <c r="H192" i="34"/>
  <c r="G143" i="57"/>
  <c r="E159" i="28"/>
  <c r="F140" i="29"/>
  <c r="H188" i="34"/>
  <c r="G139" i="57"/>
  <c r="E155" i="28"/>
  <c r="F136" i="29"/>
  <c r="H184" i="34"/>
  <c r="G135" i="57"/>
  <c r="E151" i="28"/>
  <c r="F132" i="29"/>
  <c r="H180" i="34"/>
  <c r="G131" i="57"/>
  <c r="E147" i="28"/>
  <c r="F128" i="29"/>
  <c r="H176" i="34"/>
  <c r="G127" i="57"/>
  <c r="F124" i="29"/>
  <c r="E143" i="28"/>
  <c r="H172" i="34"/>
  <c r="G123" i="57"/>
  <c r="E139" i="28"/>
  <c r="F120" i="29"/>
  <c r="H168" i="34"/>
  <c r="G119" i="57"/>
  <c r="E135" i="28"/>
  <c r="F116" i="29"/>
  <c r="H164" i="34"/>
  <c r="G115" i="57"/>
  <c r="E131" i="28"/>
  <c r="F112" i="29"/>
  <c r="H160" i="34"/>
  <c r="G111" i="57"/>
  <c r="E127" i="28"/>
  <c r="F108" i="29"/>
  <c r="H156" i="34"/>
  <c r="G107" i="57"/>
  <c r="E123" i="28"/>
  <c r="F104" i="29"/>
  <c r="H152" i="34"/>
  <c r="G103" i="57"/>
  <c r="E119" i="28"/>
  <c r="F100" i="29"/>
  <c r="H148" i="34"/>
  <c r="G99" i="57"/>
  <c r="E115" i="28"/>
  <c r="F96" i="29"/>
  <c r="H144" i="34"/>
  <c r="G95" i="57"/>
  <c r="F92" i="29"/>
  <c r="H140" i="34"/>
  <c r="E111" i="28"/>
  <c r="G91" i="57"/>
  <c r="E107" i="28"/>
  <c r="F88" i="29"/>
  <c r="H136" i="34"/>
  <c r="G87" i="57"/>
  <c r="E103" i="28"/>
  <c r="F84" i="29"/>
  <c r="H132" i="34"/>
  <c r="G83" i="57"/>
  <c r="E99" i="28"/>
  <c r="F80" i="29"/>
  <c r="H128" i="34"/>
  <c r="G79" i="57"/>
  <c r="E95" i="28"/>
  <c r="F76" i="29"/>
  <c r="H124" i="34"/>
  <c r="G75" i="57"/>
  <c r="E91" i="28"/>
  <c r="F72" i="29"/>
  <c r="H120" i="34"/>
  <c r="G71" i="57"/>
  <c r="E87" i="28"/>
  <c r="F68" i="29"/>
  <c r="H116" i="34"/>
  <c r="G67" i="57"/>
  <c r="E83" i="28"/>
  <c r="F64" i="29"/>
  <c r="H112" i="34"/>
  <c r="G63" i="57"/>
  <c r="F60" i="29"/>
  <c r="H108" i="34"/>
  <c r="G59" i="57"/>
  <c r="E75" i="28"/>
  <c r="F56" i="29"/>
  <c r="H104" i="34"/>
  <c r="G55" i="57"/>
  <c r="E71" i="28"/>
  <c r="F52" i="29"/>
  <c r="H100" i="34"/>
  <c r="G51" i="57"/>
  <c r="E67" i="28"/>
  <c r="F48" i="29"/>
  <c r="H96" i="34"/>
  <c r="G47" i="57"/>
  <c r="E63" i="28"/>
  <c r="F44" i="29"/>
  <c r="H92" i="34"/>
  <c r="G43" i="57"/>
  <c r="E59" i="28"/>
  <c r="F40" i="29"/>
  <c r="H88" i="34"/>
  <c r="G39" i="57"/>
  <c r="E55" i="28"/>
  <c r="F36" i="29"/>
  <c r="H84" i="34"/>
  <c r="G35" i="57"/>
  <c r="E51" i="28"/>
  <c r="F32" i="29"/>
  <c r="H80" i="34"/>
  <c r="G31" i="57"/>
  <c r="F28" i="29"/>
  <c r="H76" i="34"/>
  <c r="E47" i="28"/>
  <c r="G27" i="57"/>
  <c r="E43" i="28"/>
  <c r="F24" i="29"/>
  <c r="H72" i="34"/>
  <c r="G23" i="57"/>
  <c r="E39" i="28"/>
  <c r="F20" i="29"/>
  <c r="H68" i="34"/>
  <c r="G19" i="57"/>
  <c r="E35" i="28"/>
  <c r="F16" i="29"/>
  <c r="H64" i="34"/>
  <c r="F137" i="29"/>
  <c r="F115" i="29"/>
  <c r="F19" i="29"/>
  <c r="G210" i="57"/>
  <c r="E226" i="28"/>
  <c r="F207" i="29"/>
  <c r="H255" i="34"/>
  <c r="G198" i="57"/>
  <c r="E214" i="28"/>
  <c r="F195" i="29"/>
  <c r="H243" i="34"/>
  <c r="G178" i="57"/>
  <c r="E194" i="28"/>
  <c r="F175" i="29"/>
  <c r="H223" i="34"/>
  <c r="G166" i="57"/>
  <c r="E182" i="28"/>
  <c r="F163" i="29"/>
  <c r="H211" i="34"/>
  <c r="G154" i="57"/>
  <c r="E170" i="28"/>
  <c r="F151" i="29"/>
  <c r="H199" i="34"/>
  <c r="G142" i="57"/>
  <c r="E158" i="28"/>
  <c r="F139" i="29"/>
  <c r="H187" i="34"/>
  <c r="G130" i="57"/>
  <c r="E146" i="28"/>
  <c r="F127" i="29"/>
  <c r="H175" i="34"/>
  <c r="G114" i="57"/>
  <c r="E130" i="28"/>
  <c r="F111" i="29"/>
  <c r="H159" i="34"/>
  <c r="G102" i="57"/>
  <c r="E118" i="28"/>
  <c r="H147" i="34"/>
  <c r="G90" i="57"/>
  <c r="E106" i="28"/>
  <c r="F87" i="29"/>
  <c r="H135" i="34"/>
  <c r="E94" i="28"/>
  <c r="G78" i="57"/>
  <c r="F75" i="29"/>
  <c r="H123" i="34"/>
  <c r="G66" i="57"/>
  <c r="E82" i="28"/>
  <c r="F63" i="29"/>
  <c r="H111" i="34"/>
  <c r="G54" i="57"/>
  <c r="E70" i="28"/>
  <c r="H99" i="34"/>
  <c r="G42" i="57"/>
  <c r="E58" i="28"/>
  <c r="F39" i="29"/>
  <c r="H87" i="34"/>
  <c r="G26" i="57"/>
  <c r="E42" i="28"/>
  <c r="F23" i="29"/>
  <c r="H71" i="34"/>
  <c r="F43" i="29"/>
  <c r="E109" i="29"/>
  <c r="F112" i="57"/>
  <c r="G209" i="57"/>
  <c r="E225" i="28"/>
  <c r="G205" i="57"/>
  <c r="E221" i="28"/>
  <c r="G201" i="57"/>
  <c r="E217" i="28"/>
  <c r="G197" i="57"/>
  <c r="E213" i="28"/>
  <c r="G193" i="57"/>
  <c r="E209" i="28"/>
  <c r="G189" i="57"/>
  <c r="E205" i="28"/>
  <c r="G185" i="57"/>
  <c r="E201" i="28"/>
  <c r="G181" i="57"/>
  <c r="E197" i="28"/>
  <c r="G177" i="57"/>
  <c r="E193" i="28"/>
  <c r="G173" i="57"/>
  <c r="E189" i="28"/>
  <c r="G169" i="57"/>
  <c r="E185" i="28"/>
  <c r="G165" i="57"/>
  <c r="E181" i="28"/>
  <c r="G161" i="57"/>
  <c r="E177" i="28"/>
  <c r="G157" i="57"/>
  <c r="E173" i="28"/>
  <c r="G153" i="57"/>
  <c r="E169" i="28"/>
  <c r="G149" i="57"/>
  <c r="E165" i="28"/>
  <c r="G145" i="57"/>
  <c r="E161" i="28"/>
  <c r="G141" i="57"/>
  <c r="E157" i="28"/>
  <c r="F138" i="29"/>
  <c r="G137" i="57"/>
  <c r="E153" i="28"/>
  <c r="F134" i="29"/>
  <c r="G133" i="57"/>
  <c r="E149" i="28"/>
  <c r="F130" i="29"/>
  <c r="G129" i="57"/>
  <c r="E145" i="28"/>
  <c r="G125" i="57"/>
  <c r="E141" i="28"/>
  <c r="F122" i="29"/>
  <c r="G121" i="57"/>
  <c r="E137" i="28"/>
  <c r="F118" i="29"/>
  <c r="G117" i="57"/>
  <c r="E133" i="28"/>
  <c r="F114" i="29"/>
  <c r="G113" i="57"/>
  <c r="E129" i="28"/>
  <c r="G109" i="57"/>
  <c r="E125" i="28"/>
  <c r="F106" i="29"/>
  <c r="G105" i="57"/>
  <c r="E121" i="28"/>
  <c r="F102" i="29"/>
  <c r="G101" i="57"/>
  <c r="E117" i="28"/>
  <c r="F98" i="29"/>
  <c r="G97" i="57"/>
  <c r="E113" i="28"/>
  <c r="G93" i="57"/>
  <c r="E109" i="28"/>
  <c r="F90" i="29"/>
  <c r="G89" i="57"/>
  <c r="E105" i="28"/>
  <c r="F86" i="29"/>
  <c r="G85" i="57"/>
  <c r="E101" i="28"/>
  <c r="F82" i="29"/>
  <c r="G81" i="57"/>
  <c r="E97" i="28"/>
  <c r="G77" i="57"/>
  <c r="E93" i="28"/>
  <c r="F74" i="29"/>
  <c r="G73" i="57"/>
  <c r="E89" i="28"/>
  <c r="F70" i="29"/>
  <c r="G69" i="57"/>
  <c r="E85" i="28"/>
  <c r="F66" i="29"/>
  <c r="G65" i="57"/>
  <c r="E81" i="28"/>
  <c r="G61" i="57"/>
  <c r="E77" i="28"/>
  <c r="F58" i="29"/>
  <c r="G57" i="57"/>
  <c r="E73" i="28"/>
  <c r="F54" i="29"/>
  <c r="G53" i="57"/>
  <c r="E69" i="28"/>
  <c r="F50" i="29"/>
  <c r="G49" i="57"/>
  <c r="E65" i="28"/>
  <c r="F46" i="29"/>
  <c r="G45" i="57"/>
  <c r="E61" i="28"/>
  <c r="F42" i="29"/>
  <c r="G41" i="57"/>
  <c r="E57" i="28"/>
  <c r="F38" i="29"/>
  <c r="G37" i="57"/>
  <c r="E53" i="28"/>
  <c r="F34" i="29"/>
  <c r="G33" i="57"/>
  <c r="E49" i="28"/>
  <c r="F30" i="29"/>
  <c r="G29" i="57"/>
  <c r="E45" i="28"/>
  <c r="F26" i="29"/>
  <c r="G25" i="57"/>
  <c r="E41" i="28"/>
  <c r="F22" i="29"/>
  <c r="G21" i="57"/>
  <c r="E37" i="28"/>
  <c r="F18" i="29"/>
  <c r="H233" i="34"/>
  <c r="H162" i="34"/>
  <c r="H146" i="34"/>
  <c r="H130" i="34"/>
  <c r="H114" i="34"/>
  <c r="H98" i="34"/>
  <c r="H82" i="34"/>
  <c r="H66" i="34"/>
  <c r="F194" i="29"/>
  <c r="F178" i="29"/>
  <c r="F162" i="29"/>
  <c r="F146" i="29"/>
  <c r="F126" i="29"/>
  <c r="F62" i="29"/>
  <c r="E190" i="28"/>
  <c r="G18" i="57"/>
  <c r="E34" i="28"/>
  <c r="F15" i="29"/>
  <c r="G202" i="57"/>
  <c r="E218" i="28"/>
  <c r="F199" i="29"/>
  <c r="H247" i="34"/>
  <c r="E206" i="28"/>
  <c r="G190" i="57"/>
  <c r="F187" i="29"/>
  <c r="H235" i="34"/>
  <c r="G182" i="57"/>
  <c r="E198" i="28"/>
  <c r="F179" i="29"/>
  <c r="H227" i="34"/>
  <c r="G170" i="57"/>
  <c r="E186" i="28"/>
  <c r="F167" i="29"/>
  <c r="H215" i="34"/>
  <c r="G158" i="57"/>
  <c r="E174" i="28"/>
  <c r="F155" i="29"/>
  <c r="H203" i="34"/>
  <c r="G146" i="57"/>
  <c r="E162" i="28"/>
  <c r="F143" i="29"/>
  <c r="H191" i="34"/>
  <c r="G134" i="57"/>
  <c r="E150" i="28"/>
  <c r="H179" i="34"/>
  <c r="G122" i="57"/>
  <c r="E138" i="28"/>
  <c r="F119" i="29"/>
  <c r="H167" i="34"/>
  <c r="G110" i="57"/>
  <c r="E126" i="28"/>
  <c r="F107" i="29"/>
  <c r="H155" i="34"/>
  <c r="G98" i="57"/>
  <c r="E114" i="28"/>
  <c r="F95" i="29"/>
  <c r="H143" i="34"/>
  <c r="G86" i="57"/>
  <c r="E102" i="28"/>
  <c r="H131" i="34"/>
  <c r="G74" i="57"/>
  <c r="E90" i="28"/>
  <c r="F71" i="29"/>
  <c r="H119" i="34"/>
  <c r="E78" i="28"/>
  <c r="G62" i="57"/>
  <c r="F59" i="29"/>
  <c r="H107" i="34"/>
  <c r="G50" i="57"/>
  <c r="E66" i="28"/>
  <c r="F47" i="29"/>
  <c r="H95" i="34"/>
  <c r="G38" i="57"/>
  <c r="E54" i="28"/>
  <c r="H83" i="34"/>
  <c r="G30" i="57"/>
  <c r="E46" i="28"/>
  <c r="H75" i="34"/>
  <c r="G208" i="57"/>
  <c r="E224" i="28"/>
  <c r="F205" i="29"/>
  <c r="G204" i="57"/>
  <c r="E220" i="28"/>
  <c r="F201" i="29"/>
  <c r="G200" i="57"/>
  <c r="E216" i="28"/>
  <c r="F197" i="29"/>
  <c r="G196" i="57"/>
  <c r="E212" i="28"/>
  <c r="F193" i="29"/>
  <c r="G192" i="57"/>
  <c r="E208" i="28"/>
  <c r="F189" i="29"/>
  <c r="G188" i="57"/>
  <c r="E204" i="28"/>
  <c r="F185" i="29"/>
  <c r="G184" i="57"/>
  <c r="E200" i="28"/>
  <c r="F181" i="29"/>
  <c r="G180" i="57"/>
  <c r="E196" i="28"/>
  <c r="F177" i="29"/>
  <c r="G176" i="57"/>
  <c r="E192" i="28"/>
  <c r="F173" i="29"/>
  <c r="G172" i="57"/>
  <c r="E188" i="28"/>
  <c r="F169" i="29"/>
  <c r="G168" i="57"/>
  <c r="E184" i="28"/>
  <c r="F165" i="29"/>
  <c r="G164" i="57"/>
  <c r="E180" i="28"/>
  <c r="F161" i="29"/>
  <c r="G160" i="57"/>
  <c r="E176" i="28"/>
  <c r="F157" i="29"/>
  <c r="G156" i="57"/>
  <c r="E172" i="28"/>
  <c r="F153" i="29"/>
  <c r="G152" i="57"/>
  <c r="E168" i="28"/>
  <c r="F149" i="29"/>
  <c r="G148" i="57"/>
  <c r="E164" i="28"/>
  <c r="F145" i="29"/>
  <c r="G144" i="57"/>
  <c r="E160" i="28"/>
  <c r="F141" i="29"/>
  <c r="G140" i="57"/>
  <c r="E156" i="28"/>
  <c r="G136" i="57"/>
  <c r="E152" i="28"/>
  <c r="F133" i="29"/>
  <c r="G132" i="57"/>
  <c r="E148" i="28"/>
  <c r="F129" i="29"/>
  <c r="G128" i="57"/>
  <c r="E144" i="28"/>
  <c r="F125" i="29"/>
  <c r="H173" i="34"/>
  <c r="G124" i="57"/>
  <c r="E140" i="28"/>
  <c r="H169" i="34"/>
  <c r="G120" i="57"/>
  <c r="E136" i="28"/>
  <c r="H165" i="34"/>
  <c r="F117" i="29"/>
  <c r="G116" i="57"/>
  <c r="E132" i="28"/>
  <c r="F113" i="29"/>
  <c r="H161" i="34"/>
  <c r="G112" i="57"/>
  <c r="E128" i="28"/>
  <c r="F109" i="29"/>
  <c r="H157" i="34"/>
  <c r="G108" i="57"/>
  <c r="E124" i="28"/>
  <c r="H153" i="34"/>
  <c r="G104" i="57"/>
  <c r="E120" i="28"/>
  <c r="H149" i="34"/>
  <c r="F101" i="29"/>
  <c r="G100" i="57"/>
  <c r="E116" i="28"/>
  <c r="F97" i="29"/>
  <c r="H145" i="34"/>
  <c r="G96" i="57"/>
  <c r="E112" i="28"/>
  <c r="F93" i="29"/>
  <c r="H141" i="34"/>
  <c r="G92" i="57"/>
  <c r="E108" i="28"/>
  <c r="H137" i="34"/>
  <c r="G88" i="57"/>
  <c r="E104" i="28"/>
  <c r="H133" i="34"/>
  <c r="F85" i="29"/>
  <c r="G84" i="57"/>
  <c r="E100" i="28"/>
  <c r="F81" i="29"/>
  <c r="H129" i="34"/>
  <c r="G80" i="57"/>
  <c r="E96" i="28"/>
  <c r="F77" i="29"/>
  <c r="H125" i="34"/>
  <c r="G76" i="57"/>
  <c r="E92" i="28"/>
  <c r="H121" i="34"/>
  <c r="G72" i="57"/>
  <c r="E88" i="28"/>
  <c r="H117" i="34"/>
  <c r="F69" i="29"/>
  <c r="G68" i="57"/>
  <c r="E84" i="28"/>
  <c r="F65" i="29"/>
  <c r="H113" i="34"/>
  <c r="G64" i="57"/>
  <c r="E80" i="28"/>
  <c r="F61" i="29"/>
  <c r="H109" i="34"/>
  <c r="G60" i="57"/>
  <c r="E76" i="28"/>
  <c r="H105" i="34"/>
  <c r="G56" i="57"/>
  <c r="E72" i="28"/>
  <c r="H101" i="34"/>
  <c r="F53" i="29"/>
  <c r="G52" i="57"/>
  <c r="E68" i="28"/>
  <c r="F49" i="29"/>
  <c r="H97" i="34"/>
  <c r="G48" i="57"/>
  <c r="E64" i="28"/>
  <c r="F45" i="29"/>
  <c r="H93" i="34"/>
  <c r="G44" i="57"/>
  <c r="E60" i="28"/>
  <c r="F41" i="29"/>
  <c r="H89" i="34"/>
  <c r="G40" i="57"/>
  <c r="E56" i="28"/>
  <c r="F37" i="29"/>
  <c r="H85" i="34"/>
  <c r="G36" i="57"/>
  <c r="E52" i="28"/>
  <c r="F33" i="29"/>
  <c r="H81" i="34"/>
  <c r="G32" i="57"/>
  <c r="E48" i="28"/>
  <c r="F29" i="29"/>
  <c r="H77" i="34"/>
  <c r="G28" i="57"/>
  <c r="E44" i="28"/>
  <c r="F25" i="29"/>
  <c r="H73" i="34"/>
  <c r="G24" i="57"/>
  <c r="E40" i="28"/>
  <c r="F21" i="29"/>
  <c r="H69" i="34"/>
  <c r="G20" i="57"/>
  <c r="E36" i="28"/>
  <c r="F17" i="29"/>
  <c r="H65" i="34"/>
  <c r="H254" i="34"/>
  <c r="H246" i="34"/>
  <c r="H238" i="34"/>
  <c r="H230" i="34"/>
  <c r="H222" i="34"/>
  <c r="H214" i="34"/>
  <c r="H206" i="34"/>
  <c r="H198" i="34"/>
  <c r="H190" i="34"/>
  <c r="H182" i="34"/>
  <c r="H174" i="34"/>
  <c r="H158" i="34"/>
  <c r="H142" i="34"/>
  <c r="H126" i="34"/>
  <c r="H110" i="34"/>
  <c r="H94" i="34"/>
  <c r="H78" i="34"/>
  <c r="F206" i="29"/>
  <c r="F190" i="29"/>
  <c r="F174" i="29"/>
  <c r="F158" i="29"/>
  <c r="F142" i="29"/>
  <c r="F121" i="29"/>
  <c r="F99" i="29"/>
  <c r="F78" i="29"/>
  <c r="F57" i="29"/>
  <c r="F27" i="29"/>
  <c r="E79" i="28"/>
  <c r="F211" i="57"/>
  <c r="E208" i="29"/>
  <c r="F203" i="57"/>
  <c r="E200" i="29"/>
  <c r="F191" i="57"/>
  <c r="E188" i="29"/>
  <c r="F179" i="57"/>
  <c r="E176" i="29"/>
  <c r="F167" i="57"/>
  <c r="E164" i="29"/>
  <c r="E152" i="29"/>
  <c r="F155" i="57"/>
  <c r="F143" i="57"/>
  <c r="E140" i="29"/>
  <c r="F131" i="57"/>
  <c r="E128" i="29"/>
  <c r="E120" i="29"/>
  <c r="F123" i="57"/>
  <c r="F111" i="57"/>
  <c r="E108" i="29"/>
  <c r="F99" i="57"/>
  <c r="E96" i="29"/>
  <c r="F87" i="57"/>
  <c r="E84" i="29"/>
  <c r="F75" i="57"/>
  <c r="E72" i="29"/>
  <c r="F67" i="57"/>
  <c r="E64" i="29"/>
  <c r="F55" i="57"/>
  <c r="E52" i="29"/>
  <c r="F43" i="57"/>
  <c r="E40" i="29"/>
  <c r="F31" i="57"/>
  <c r="E28" i="29"/>
  <c r="F23" i="57"/>
  <c r="E20" i="29"/>
  <c r="F210" i="57"/>
  <c r="E207" i="29"/>
  <c r="F202" i="57"/>
  <c r="E199" i="29"/>
  <c r="F198" i="57"/>
  <c r="E195" i="29"/>
  <c r="F194" i="57"/>
  <c r="E191" i="29"/>
  <c r="F186" i="57"/>
  <c r="E183" i="29"/>
  <c r="F182" i="57"/>
  <c r="E179" i="29"/>
  <c r="F178" i="57"/>
  <c r="E175" i="29"/>
  <c r="F170" i="57"/>
  <c r="E167" i="29"/>
  <c r="F166" i="57"/>
  <c r="E163" i="29"/>
  <c r="F162" i="57"/>
  <c r="E159" i="29"/>
  <c r="F154" i="57"/>
  <c r="E151" i="29"/>
  <c r="F150" i="57"/>
  <c r="E147" i="29"/>
  <c r="F146" i="57"/>
  <c r="E143" i="29"/>
  <c r="F138" i="57"/>
  <c r="E135" i="29"/>
  <c r="F134" i="57"/>
  <c r="E131" i="29"/>
  <c r="F130" i="57"/>
  <c r="E127" i="29"/>
  <c r="F122" i="57"/>
  <c r="E119" i="29"/>
  <c r="F118" i="57"/>
  <c r="E115" i="29"/>
  <c r="F114" i="57"/>
  <c r="E111" i="29"/>
  <c r="F110" i="57"/>
  <c r="E107" i="29"/>
  <c r="F106" i="57"/>
  <c r="E103" i="29"/>
  <c r="F102" i="57"/>
  <c r="E99" i="29"/>
  <c r="F98" i="57"/>
  <c r="E95" i="29"/>
  <c r="F94" i="57"/>
  <c r="E91" i="29"/>
  <c r="F90" i="57"/>
  <c r="E87" i="29"/>
  <c r="F86" i="57"/>
  <c r="E83" i="29"/>
  <c r="F82" i="57"/>
  <c r="E79" i="29"/>
  <c r="F78" i="57"/>
  <c r="E75" i="29"/>
  <c r="F74" i="57"/>
  <c r="E71" i="29"/>
  <c r="F70" i="57"/>
  <c r="E67" i="29"/>
  <c r="F66" i="57"/>
  <c r="E63" i="29"/>
  <c r="F62" i="57"/>
  <c r="E59" i="29"/>
  <c r="F58" i="57"/>
  <c r="E55" i="29"/>
  <c r="F54" i="57"/>
  <c r="E51" i="29"/>
  <c r="F199" i="57"/>
  <c r="E196" i="29"/>
  <c r="F183" i="57"/>
  <c r="E180" i="29"/>
  <c r="F171" i="57"/>
  <c r="E168" i="29"/>
  <c r="F159" i="57"/>
  <c r="E156" i="29"/>
  <c r="F147" i="57"/>
  <c r="E144" i="29"/>
  <c r="E136" i="29"/>
  <c r="F139" i="57"/>
  <c r="F127" i="57"/>
  <c r="E124" i="29"/>
  <c r="F115" i="57"/>
  <c r="E112" i="29"/>
  <c r="F103" i="57"/>
  <c r="E100" i="29"/>
  <c r="F91" i="57"/>
  <c r="E88" i="29"/>
  <c r="F79" i="57"/>
  <c r="E76" i="29"/>
  <c r="F63" i="57"/>
  <c r="E60" i="29"/>
  <c r="F51" i="57"/>
  <c r="E48" i="29"/>
  <c r="F39" i="57"/>
  <c r="E36" i="29"/>
  <c r="F19" i="57"/>
  <c r="E16" i="29"/>
  <c r="F18" i="57"/>
  <c r="E15" i="29"/>
  <c r="F205" i="57"/>
  <c r="E202" i="29"/>
  <c r="F193" i="57"/>
  <c r="E190" i="29"/>
  <c r="E178" i="29"/>
  <c r="F181" i="57"/>
  <c r="F173" i="57"/>
  <c r="E170" i="29"/>
  <c r="F161" i="57"/>
  <c r="E158" i="29"/>
  <c r="F149" i="57"/>
  <c r="E146" i="29"/>
  <c r="F145" i="57"/>
  <c r="E142" i="29"/>
  <c r="F141" i="57"/>
  <c r="E138" i="29"/>
  <c r="E130" i="29"/>
  <c r="F133" i="57"/>
  <c r="F125" i="57"/>
  <c r="E122" i="29"/>
  <c r="F207" i="57"/>
  <c r="E204" i="29"/>
  <c r="F195" i="57"/>
  <c r="E192" i="29"/>
  <c r="F187" i="57"/>
  <c r="E184" i="29"/>
  <c r="F175" i="57"/>
  <c r="E172" i="29"/>
  <c r="F163" i="57"/>
  <c r="E160" i="29"/>
  <c r="F151" i="57"/>
  <c r="E148" i="29"/>
  <c r="F135" i="57"/>
  <c r="E132" i="29"/>
  <c r="F119" i="57"/>
  <c r="E116" i="29"/>
  <c r="E104" i="29"/>
  <c r="F107" i="57"/>
  <c r="F95" i="57"/>
  <c r="E92" i="29"/>
  <c r="F83" i="57"/>
  <c r="E80" i="29"/>
  <c r="F71" i="57"/>
  <c r="E68" i="29"/>
  <c r="F59" i="57"/>
  <c r="E56" i="29"/>
  <c r="F47" i="57"/>
  <c r="E44" i="29"/>
  <c r="F35" i="57"/>
  <c r="E32" i="29"/>
  <c r="F27" i="57"/>
  <c r="E24" i="29"/>
  <c r="F209" i="57"/>
  <c r="E206" i="29"/>
  <c r="E194" i="29"/>
  <c r="F197" i="57"/>
  <c r="F189" i="57"/>
  <c r="E186" i="29"/>
  <c r="F177" i="57"/>
  <c r="E174" i="29"/>
  <c r="F165" i="57"/>
  <c r="E162" i="29"/>
  <c r="F157" i="57"/>
  <c r="E154" i="29"/>
  <c r="F129" i="57"/>
  <c r="E126" i="29"/>
  <c r="F168" i="57"/>
  <c r="E165" i="29"/>
  <c r="F164" i="57"/>
  <c r="E161" i="29"/>
  <c r="F160" i="57"/>
  <c r="E157" i="29"/>
  <c r="F156" i="57"/>
  <c r="E153" i="29"/>
  <c r="F152" i="57"/>
  <c r="E149" i="29"/>
  <c r="F148" i="57"/>
  <c r="E145" i="29"/>
  <c r="F140" i="57"/>
  <c r="E137" i="29"/>
  <c r="F136" i="57"/>
  <c r="E133" i="29"/>
  <c r="E129" i="29"/>
  <c r="F132" i="57"/>
  <c r="E125" i="29"/>
  <c r="F128" i="57"/>
  <c r="E121" i="29"/>
  <c r="F124" i="57"/>
  <c r="F120" i="57"/>
  <c r="E117" i="29"/>
  <c r="E113" i="29"/>
  <c r="F116" i="57"/>
  <c r="E105" i="29"/>
  <c r="F108" i="57"/>
  <c r="F104" i="57"/>
  <c r="E101" i="29"/>
  <c r="E97" i="29"/>
  <c r="F100" i="57"/>
  <c r="E93" i="29"/>
  <c r="F96" i="57"/>
  <c r="F92" i="57"/>
  <c r="E89" i="29"/>
  <c r="F84" i="57"/>
  <c r="E81" i="29"/>
  <c r="E77" i="29"/>
  <c r="F80" i="57"/>
  <c r="F76" i="57"/>
  <c r="E73" i="29"/>
  <c r="E69" i="29"/>
  <c r="F72" i="57"/>
  <c r="F68" i="57"/>
  <c r="E65" i="29"/>
  <c r="E61" i="29"/>
  <c r="F64" i="57"/>
  <c r="F60" i="57"/>
  <c r="E57" i="29"/>
  <c r="F52" i="57"/>
  <c r="E49" i="29"/>
  <c r="F48" i="57"/>
  <c r="E45" i="29"/>
  <c r="F44" i="57"/>
  <c r="E41" i="29"/>
  <c r="F40" i="57"/>
  <c r="E37" i="29"/>
  <c r="F36" i="57"/>
  <c r="E33" i="29"/>
  <c r="F32" i="57"/>
  <c r="E29" i="29"/>
  <c r="F28" i="57"/>
  <c r="E25" i="29"/>
  <c r="F24" i="57"/>
  <c r="E21" i="29"/>
  <c r="F20" i="57"/>
  <c r="E17" i="29"/>
  <c r="E106" i="29"/>
  <c r="E43" i="29"/>
  <c r="F208" i="57"/>
  <c r="E205" i="29"/>
  <c r="F200" i="57"/>
  <c r="E197" i="29"/>
  <c r="F184" i="57"/>
  <c r="E181" i="29"/>
  <c r="F180" i="57"/>
  <c r="E177" i="29"/>
  <c r="F201" i="57"/>
  <c r="E198" i="29"/>
  <c r="F190" i="57"/>
  <c r="E187" i="29"/>
  <c r="F174" i="57"/>
  <c r="E171" i="29"/>
  <c r="F158" i="57"/>
  <c r="E155" i="29"/>
  <c r="F142" i="57"/>
  <c r="E139" i="29"/>
  <c r="F137" i="57"/>
  <c r="E134" i="29"/>
  <c r="F126" i="57"/>
  <c r="E123" i="29"/>
  <c r="F196" i="57"/>
  <c r="E193" i="29"/>
  <c r="F188" i="57"/>
  <c r="E185" i="29"/>
  <c r="F172" i="57"/>
  <c r="E169" i="29"/>
  <c r="F206" i="57"/>
  <c r="E203" i="29"/>
  <c r="F185" i="57"/>
  <c r="E182" i="29"/>
  <c r="F169" i="57"/>
  <c r="E166" i="29"/>
  <c r="F153" i="57"/>
  <c r="E150" i="29"/>
  <c r="F50" i="57"/>
  <c r="E47" i="29"/>
  <c r="F42" i="57"/>
  <c r="E39" i="29"/>
  <c r="F38" i="57"/>
  <c r="E35" i="29"/>
  <c r="F34" i="57"/>
  <c r="E31" i="29"/>
  <c r="F26" i="57"/>
  <c r="E23" i="29"/>
  <c r="F22" i="57"/>
  <c r="E19" i="29"/>
  <c r="F176" i="57"/>
  <c r="F88" i="57"/>
  <c r="F204" i="57"/>
  <c r="E201" i="29"/>
  <c r="F192" i="57"/>
  <c r="E189" i="29"/>
  <c r="F121" i="57"/>
  <c r="E118" i="29"/>
  <c r="F113" i="57"/>
  <c r="E110" i="29"/>
  <c r="F105" i="57"/>
  <c r="E102" i="29"/>
  <c r="E98" i="29"/>
  <c r="F101" i="57"/>
  <c r="E94" i="29"/>
  <c r="F97" i="57"/>
  <c r="F93" i="57"/>
  <c r="E90" i="29"/>
  <c r="E86" i="29"/>
  <c r="F89" i="57"/>
  <c r="F85" i="57"/>
  <c r="E82" i="29"/>
  <c r="E78" i="29"/>
  <c r="F81" i="57"/>
  <c r="F77" i="57"/>
  <c r="E74" i="29"/>
  <c r="E70" i="29"/>
  <c r="F73" i="57"/>
  <c r="F69" i="57"/>
  <c r="E66" i="29"/>
  <c r="E62" i="29"/>
  <c r="F65" i="57"/>
  <c r="F61" i="57"/>
  <c r="E58" i="29"/>
  <c r="E54" i="29"/>
  <c r="F57" i="57"/>
  <c r="F53" i="57"/>
  <c r="E50" i="29"/>
  <c r="E46" i="29"/>
  <c r="F49" i="57"/>
  <c r="E42" i="29"/>
  <c r="F45" i="57"/>
  <c r="F41" i="57"/>
  <c r="E38" i="29"/>
  <c r="F37" i="57"/>
  <c r="E34" i="29"/>
  <c r="E30" i="29"/>
  <c r="F33" i="57"/>
  <c r="E26" i="29"/>
  <c r="F29" i="57"/>
  <c r="F25" i="57"/>
  <c r="E22" i="29"/>
  <c r="F21" i="57"/>
  <c r="E18" i="29"/>
  <c r="E141" i="29"/>
  <c r="E114" i="29"/>
  <c r="F56" i="57"/>
  <c r="N30" i="57" l="1"/>
  <c r="N46" i="57"/>
  <c r="N20" i="57"/>
  <c r="N24" i="57"/>
  <c r="N28" i="57"/>
  <c r="N36" i="57"/>
  <c r="N40" i="57"/>
  <c r="N44" i="57"/>
  <c r="N120" i="57"/>
  <c r="N196" i="57"/>
  <c r="N190" i="57"/>
  <c r="N25" i="57"/>
  <c r="N41" i="57"/>
  <c r="N121" i="57"/>
  <c r="N193" i="57"/>
  <c r="N201" i="57"/>
  <c r="N209" i="57"/>
  <c r="N192" i="57"/>
  <c r="N208" i="57"/>
  <c r="N202" i="57"/>
  <c r="N18" i="57"/>
  <c r="N21" i="57"/>
  <c r="N37" i="57"/>
  <c r="N142" i="57"/>
  <c r="N198" i="57"/>
  <c r="N210" i="57"/>
  <c r="N22" i="57"/>
  <c r="N34" i="57"/>
  <c r="N174" i="57"/>
  <c r="N194" i="57"/>
  <c r="N206" i="57"/>
  <c r="N172" i="57"/>
  <c r="N188" i="57"/>
  <c r="N204" i="57"/>
  <c r="N122" i="57"/>
  <c r="N33" i="57"/>
  <c r="N141" i="57"/>
  <c r="N173" i="57"/>
  <c r="N189" i="57"/>
  <c r="N197" i="57"/>
  <c r="N205" i="57"/>
  <c r="N119" i="57"/>
  <c r="N171" i="57"/>
  <c r="N187" i="57"/>
  <c r="N191" i="57"/>
  <c r="N195" i="57"/>
  <c r="N199" i="57"/>
  <c r="N203" i="57"/>
  <c r="N207" i="57"/>
  <c r="N211" i="57"/>
  <c r="N32" i="57"/>
  <c r="N200" i="57"/>
  <c r="N38" i="57"/>
  <c r="N29" i="57"/>
  <c r="N45" i="57"/>
  <c r="N26" i="57"/>
  <c r="N42" i="57"/>
  <c r="N19" i="57"/>
  <c r="N23" i="57"/>
  <c r="N27" i="57"/>
  <c r="N31" i="57"/>
  <c r="N35" i="57"/>
  <c r="N39" i="57"/>
  <c r="N43" i="57"/>
  <c r="C35" i="34" l="1"/>
  <c r="V12" i="45"/>
  <c r="W12" i="45"/>
  <c r="X12" i="45"/>
  <c r="Y12" i="45"/>
  <c r="Z12" i="45"/>
  <c r="H15" i="18" l="1"/>
  <c r="I15" i="18"/>
  <c r="C57" i="34" l="1"/>
  <c r="H16" i="18"/>
  <c r="I16" i="18"/>
  <c r="H17" i="18"/>
  <c r="I17" i="18"/>
  <c r="H18" i="18"/>
  <c r="I18" i="18"/>
  <c r="H19" i="18"/>
  <c r="I19" i="18"/>
  <c r="H20" i="18"/>
  <c r="I20" i="18"/>
  <c r="H21" i="18"/>
  <c r="I21" i="18"/>
  <c r="H22" i="18"/>
  <c r="I22" i="18"/>
  <c r="H23" i="18"/>
  <c r="I23" i="18"/>
  <c r="H24" i="18"/>
  <c r="I24" i="18"/>
  <c r="H25" i="18"/>
  <c r="I25" i="18"/>
  <c r="H26" i="18"/>
  <c r="I26" i="18"/>
  <c r="H27" i="18"/>
  <c r="I27" i="18"/>
  <c r="H28" i="18"/>
  <c r="I28" i="18"/>
  <c r="H29" i="18"/>
  <c r="I29" i="18"/>
  <c r="H30" i="18"/>
  <c r="I30" i="18"/>
  <c r="H31" i="18"/>
  <c r="I31" i="18"/>
  <c r="H32" i="18"/>
  <c r="I32" i="18"/>
  <c r="H33" i="18"/>
  <c r="I33" i="18"/>
  <c r="H34" i="18"/>
  <c r="I34" i="18"/>
  <c r="H35" i="18"/>
  <c r="I35" i="18"/>
  <c r="H36" i="18"/>
  <c r="I36" i="18"/>
  <c r="H37" i="18"/>
  <c r="I37" i="18"/>
  <c r="H38" i="18"/>
  <c r="I38" i="18"/>
  <c r="H39" i="18"/>
  <c r="I39" i="18"/>
  <c r="H40" i="18"/>
  <c r="I40" i="18"/>
  <c r="H41" i="18"/>
  <c r="I41" i="18"/>
  <c r="H42" i="18"/>
  <c r="I42" i="18"/>
  <c r="H43" i="18"/>
  <c r="I43" i="18"/>
  <c r="H44" i="18"/>
  <c r="I44" i="18"/>
  <c r="H45" i="18"/>
  <c r="I45" i="18"/>
  <c r="H46" i="18"/>
  <c r="I46" i="18"/>
  <c r="H47" i="18"/>
  <c r="I47" i="18"/>
  <c r="H48" i="18"/>
  <c r="I48" i="18"/>
  <c r="H49" i="18"/>
  <c r="I49" i="18"/>
  <c r="H50" i="18"/>
  <c r="I50" i="18"/>
  <c r="H51" i="18"/>
  <c r="I51" i="18"/>
  <c r="H52" i="18"/>
  <c r="I52" i="18"/>
  <c r="H53" i="18"/>
  <c r="I53" i="18"/>
  <c r="H54" i="18"/>
  <c r="I54" i="18"/>
  <c r="H55" i="18"/>
  <c r="I55" i="18"/>
  <c r="H56" i="18"/>
  <c r="I56" i="18"/>
  <c r="H57" i="18"/>
  <c r="I57" i="18"/>
  <c r="H58" i="18"/>
  <c r="I58" i="18"/>
  <c r="H59" i="18"/>
  <c r="I59" i="18"/>
  <c r="H60" i="18"/>
  <c r="I60" i="18"/>
  <c r="H61" i="18"/>
  <c r="I61" i="18"/>
  <c r="H62" i="18"/>
  <c r="I62" i="18"/>
  <c r="H63" i="18"/>
  <c r="I63" i="18"/>
  <c r="H64" i="18"/>
  <c r="I64" i="18"/>
  <c r="H65" i="18"/>
  <c r="I65" i="18"/>
  <c r="H66" i="18"/>
  <c r="I66" i="18"/>
  <c r="H67" i="18"/>
  <c r="I67" i="18"/>
  <c r="H68" i="18"/>
  <c r="I68" i="18"/>
  <c r="H69" i="18"/>
  <c r="I69" i="18"/>
  <c r="H70" i="18"/>
  <c r="I70" i="18"/>
  <c r="H71" i="18"/>
  <c r="I71" i="18"/>
  <c r="H72" i="18"/>
  <c r="I72" i="18"/>
  <c r="H73" i="18"/>
  <c r="I73" i="18"/>
  <c r="H74" i="18"/>
  <c r="I74" i="18"/>
  <c r="H75" i="18"/>
  <c r="I75" i="18"/>
  <c r="H76" i="18"/>
  <c r="I76" i="18"/>
  <c r="H77" i="18"/>
  <c r="I77" i="18"/>
  <c r="H78" i="18"/>
  <c r="I78" i="18"/>
  <c r="H79" i="18"/>
  <c r="I79" i="18"/>
  <c r="H80" i="18"/>
  <c r="I80" i="18"/>
  <c r="H81" i="18"/>
  <c r="I81" i="18"/>
  <c r="H82" i="18"/>
  <c r="I82" i="18"/>
  <c r="H83" i="18"/>
  <c r="I83" i="18"/>
  <c r="H84" i="18"/>
  <c r="I84" i="18"/>
  <c r="H85" i="18"/>
  <c r="I85" i="18"/>
  <c r="H86" i="18"/>
  <c r="I86" i="18"/>
  <c r="H87" i="18"/>
  <c r="I87" i="18"/>
  <c r="H88" i="18"/>
  <c r="I88" i="18"/>
  <c r="H89" i="18"/>
  <c r="I89" i="18"/>
  <c r="H90" i="18"/>
  <c r="I90" i="18"/>
  <c r="H91" i="18"/>
  <c r="I91" i="18"/>
  <c r="H92" i="18"/>
  <c r="I92" i="18"/>
  <c r="H93" i="18"/>
  <c r="I93" i="18"/>
  <c r="H94" i="18"/>
  <c r="I94" i="18"/>
  <c r="H95" i="18"/>
  <c r="I95" i="18"/>
  <c r="H96" i="18"/>
  <c r="I96" i="18"/>
  <c r="H97" i="18"/>
  <c r="I97" i="18"/>
  <c r="H98" i="18"/>
  <c r="I98" i="18"/>
  <c r="H99" i="18"/>
  <c r="I99" i="18"/>
  <c r="H100" i="18"/>
  <c r="I100" i="18"/>
  <c r="H101" i="18"/>
  <c r="I101" i="18"/>
  <c r="H102" i="18"/>
  <c r="I102" i="18"/>
  <c r="H103" i="18"/>
  <c r="I103" i="18"/>
  <c r="H104" i="18"/>
  <c r="I104" i="18"/>
  <c r="H105" i="18"/>
  <c r="I105" i="18"/>
  <c r="H106" i="18"/>
  <c r="I106" i="18"/>
  <c r="H107" i="18"/>
  <c r="I107" i="18"/>
  <c r="H108" i="18"/>
  <c r="I108" i="18"/>
  <c r="H109" i="18"/>
  <c r="I109" i="18"/>
  <c r="H110" i="18"/>
  <c r="I110" i="18"/>
  <c r="H111" i="18"/>
  <c r="I111" i="18"/>
  <c r="H112" i="18"/>
  <c r="I112" i="18"/>
  <c r="H113" i="18"/>
  <c r="I113" i="18"/>
  <c r="H114" i="18"/>
  <c r="I114" i="18"/>
  <c r="H115" i="18"/>
  <c r="I115" i="18"/>
  <c r="H116" i="18"/>
  <c r="I116" i="18"/>
  <c r="H117" i="18"/>
  <c r="I117" i="18"/>
  <c r="H118" i="18"/>
  <c r="I118" i="18"/>
  <c r="H119" i="18"/>
  <c r="I119" i="18"/>
  <c r="H120" i="18"/>
  <c r="I120" i="18"/>
  <c r="H121" i="18"/>
  <c r="I121" i="18"/>
  <c r="H122" i="18"/>
  <c r="I122" i="18"/>
  <c r="H123" i="18"/>
  <c r="I123" i="18"/>
  <c r="H124" i="18"/>
  <c r="I124" i="18"/>
  <c r="H125" i="18"/>
  <c r="I125" i="18"/>
  <c r="H126" i="18"/>
  <c r="I126" i="18"/>
  <c r="H127" i="18"/>
  <c r="I127" i="18"/>
  <c r="H128" i="18"/>
  <c r="I128" i="18"/>
  <c r="H129" i="18"/>
  <c r="I129" i="18"/>
  <c r="H130" i="18"/>
  <c r="I130" i="18"/>
  <c r="H131" i="18"/>
  <c r="I131" i="18"/>
  <c r="H132" i="18"/>
  <c r="I132" i="18"/>
  <c r="H133" i="18"/>
  <c r="I133" i="18"/>
  <c r="H134" i="18"/>
  <c r="I134" i="18"/>
  <c r="H135" i="18"/>
  <c r="I135" i="18"/>
  <c r="H136" i="18"/>
  <c r="I136" i="18"/>
  <c r="H137" i="18"/>
  <c r="I137" i="18"/>
  <c r="H138" i="18"/>
  <c r="I138" i="18"/>
  <c r="H139" i="18"/>
  <c r="I139" i="18"/>
  <c r="H140" i="18"/>
  <c r="I140" i="18"/>
  <c r="H141" i="18"/>
  <c r="I141" i="18"/>
  <c r="H142" i="18"/>
  <c r="I142" i="18"/>
  <c r="H143" i="18"/>
  <c r="I143" i="18"/>
  <c r="H144" i="18"/>
  <c r="I144" i="18"/>
  <c r="H145" i="18"/>
  <c r="I145" i="18"/>
  <c r="H146" i="18"/>
  <c r="I146" i="18"/>
  <c r="H147" i="18"/>
  <c r="I147" i="18"/>
  <c r="H148" i="18"/>
  <c r="I148" i="18"/>
  <c r="H149" i="18"/>
  <c r="I149" i="18"/>
  <c r="H150" i="18"/>
  <c r="I150" i="18"/>
  <c r="H151" i="18"/>
  <c r="I151" i="18"/>
  <c r="H152" i="18"/>
  <c r="I152" i="18"/>
  <c r="H153" i="18"/>
  <c r="I153" i="18"/>
  <c r="H154" i="18"/>
  <c r="I154" i="18"/>
  <c r="H155" i="18"/>
  <c r="I155" i="18"/>
  <c r="H156" i="18"/>
  <c r="I156" i="18"/>
  <c r="H157" i="18"/>
  <c r="I157" i="18"/>
  <c r="H158" i="18"/>
  <c r="I158" i="18"/>
  <c r="H159" i="18"/>
  <c r="I159" i="18"/>
  <c r="H160" i="18"/>
  <c r="I160" i="18"/>
  <c r="H161" i="18"/>
  <c r="I161" i="18"/>
  <c r="H162" i="18"/>
  <c r="I162" i="18"/>
  <c r="H163" i="18"/>
  <c r="I163" i="18"/>
  <c r="H164" i="18"/>
  <c r="I164" i="18"/>
  <c r="H165" i="18"/>
  <c r="I165" i="18"/>
  <c r="H166" i="18"/>
  <c r="I166" i="18"/>
  <c r="H167" i="18"/>
  <c r="I167" i="18"/>
  <c r="H168" i="18"/>
  <c r="I168" i="18"/>
  <c r="H169" i="18"/>
  <c r="I169" i="18"/>
  <c r="H170" i="18"/>
  <c r="I170" i="18"/>
  <c r="H171" i="18"/>
  <c r="I171" i="18"/>
  <c r="H172" i="18"/>
  <c r="I172" i="18"/>
  <c r="H173" i="18"/>
  <c r="I173" i="18"/>
  <c r="H174" i="18"/>
  <c r="I174" i="18"/>
  <c r="H175" i="18"/>
  <c r="I175" i="18"/>
  <c r="H176" i="18"/>
  <c r="I176" i="18"/>
  <c r="H177" i="18"/>
  <c r="I177" i="18"/>
  <c r="H178" i="18"/>
  <c r="I178" i="18"/>
  <c r="H179" i="18"/>
  <c r="I179" i="18"/>
  <c r="H180" i="18"/>
  <c r="I180" i="18"/>
  <c r="H181" i="18"/>
  <c r="I181" i="18"/>
  <c r="H182" i="18"/>
  <c r="I182" i="18"/>
  <c r="H183" i="18"/>
  <c r="I183" i="18"/>
  <c r="H184" i="18"/>
  <c r="I184" i="18"/>
  <c r="H185" i="18"/>
  <c r="I185" i="18"/>
  <c r="H186" i="18"/>
  <c r="I186" i="18"/>
  <c r="H187" i="18"/>
  <c r="I187" i="18"/>
  <c r="H188" i="18"/>
  <c r="I188" i="18"/>
  <c r="H189" i="18"/>
  <c r="I189" i="18"/>
  <c r="H190" i="18"/>
  <c r="I190" i="18"/>
  <c r="H191" i="18"/>
  <c r="I191" i="18"/>
  <c r="H192" i="18"/>
  <c r="I192" i="18"/>
  <c r="H193" i="18"/>
  <c r="I193" i="18"/>
  <c r="H194" i="18"/>
  <c r="I194" i="18"/>
  <c r="H195" i="18"/>
  <c r="I195" i="18"/>
  <c r="H196" i="18"/>
  <c r="I196" i="18"/>
  <c r="H197" i="18"/>
  <c r="I197" i="18"/>
  <c r="H198" i="18"/>
  <c r="I198" i="18"/>
  <c r="H199" i="18"/>
  <c r="I199" i="18"/>
  <c r="H200" i="18"/>
  <c r="I200" i="18"/>
  <c r="H201" i="18"/>
  <c r="I201" i="18"/>
  <c r="H202" i="18"/>
  <c r="I202" i="18"/>
  <c r="H203" i="18"/>
  <c r="I203" i="18"/>
  <c r="H204" i="18"/>
  <c r="I204" i="18"/>
  <c r="H205" i="18"/>
  <c r="I205" i="18"/>
  <c r="H206" i="18"/>
  <c r="I206" i="18"/>
  <c r="H207" i="18"/>
  <c r="I207" i="18"/>
  <c r="H208" i="18"/>
  <c r="I208" i="18"/>
  <c r="C40" i="34" l="1"/>
  <c r="C41" i="34"/>
  <c r="C42" i="34"/>
  <c r="C43" i="34"/>
  <c r="C44" i="34"/>
  <c r="C45" i="34"/>
  <c r="C46" i="34"/>
  <c r="C47" i="34"/>
  <c r="C48" i="34"/>
  <c r="C49" i="34"/>
  <c r="C50" i="34"/>
  <c r="C51" i="34"/>
  <c r="C52" i="34"/>
  <c r="C53" i="34"/>
  <c r="C54" i="34"/>
  <c r="C55" i="34"/>
  <c r="C56" i="34"/>
  <c r="C32" i="34" l="1"/>
  <c r="B77" i="53" l="1"/>
  <c r="B65" i="53"/>
  <c r="B72" i="53" s="1"/>
  <c r="B66" i="53" l="1"/>
  <c r="B67" i="53" s="1"/>
  <c r="B71" i="53" s="1"/>
  <c r="B154" i="28"/>
  <c r="B155" i="28"/>
  <c r="B156" i="28"/>
  <c r="B157" i="28"/>
  <c r="B158" i="28"/>
  <c r="B159" i="28"/>
  <c r="B160" i="28"/>
  <c r="B161" i="28"/>
  <c r="B162" i="28"/>
  <c r="B163" i="28"/>
  <c r="B164" i="28"/>
  <c r="B165" i="28"/>
  <c r="B166" i="28"/>
  <c r="B167" i="28"/>
  <c r="B168" i="28"/>
  <c r="B169" i="28"/>
  <c r="B170" i="28"/>
  <c r="B171" i="28"/>
  <c r="B172" i="28"/>
  <c r="B173" i="28"/>
  <c r="B174" i="28"/>
  <c r="B175" i="28"/>
  <c r="B176" i="28"/>
  <c r="B177" i="28"/>
  <c r="B178" i="28"/>
  <c r="B179" i="28"/>
  <c r="B180" i="28"/>
  <c r="B181" i="28"/>
  <c r="B182" i="28"/>
  <c r="B183" i="28"/>
  <c r="B184" i="28"/>
  <c r="B185" i="28"/>
  <c r="B186" i="28"/>
  <c r="B187" i="28"/>
  <c r="B188" i="28"/>
  <c r="B189" i="28"/>
  <c r="B190" i="28"/>
  <c r="B191" i="28"/>
  <c r="B192" i="28"/>
  <c r="B193" i="28"/>
  <c r="B194" i="28"/>
  <c r="B195" i="28"/>
  <c r="B196" i="28"/>
  <c r="B197" i="28"/>
  <c r="B198" i="28"/>
  <c r="B199" i="28"/>
  <c r="B200" i="28"/>
  <c r="B201" i="28"/>
  <c r="B202" i="28"/>
  <c r="B203" i="28"/>
  <c r="B204" i="28"/>
  <c r="B205" i="28"/>
  <c r="B206" i="28"/>
  <c r="B207" i="28"/>
  <c r="B208" i="28"/>
  <c r="B209" i="28"/>
  <c r="B210" i="28"/>
  <c r="B211" i="28"/>
  <c r="B212" i="28"/>
  <c r="B213" i="28"/>
  <c r="B214" i="28"/>
  <c r="B215" i="28"/>
  <c r="B216" i="28"/>
  <c r="B217" i="28"/>
  <c r="B218" i="28"/>
  <c r="B219" i="28"/>
  <c r="B220" i="28"/>
  <c r="B221" i="28"/>
  <c r="B222" i="28"/>
  <c r="B223" i="28"/>
  <c r="B224" i="28"/>
  <c r="B225" i="28"/>
  <c r="B226" i="28"/>
  <c r="B227" i="28"/>
  <c r="B191" i="27"/>
  <c r="C191" i="27"/>
  <c r="B192" i="27"/>
  <c r="C192" i="27"/>
  <c r="B193" i="27"/>
  <c r="C193" i="27"/>
  <c r="B194" i="27"/>
  <c r="C194" i="27"/>
  <c r="B195" i="27"/>
  <c r="C195" i="27"/>
  <c r="B196" i="27"/>
  <c r="C196" i="27"/>
  <c r="B197" i="27"/>
  <c r="C197" i="27"/>
  <c r="B198" i="27"/>
  <c r="C198" i="27"/>
  <c r="B199" i="27"/>
  <c r="C199" i="27"/>
  <c r="B200" i="27"/>
  <c r="C200" i="27"/>
  <c r="B201" i="27"/>
  <c r="C201" i="27"/>
  <c r="B202" i="27"/>
  <c r="C202" i="27"/>
  <c r="B203" i="27"/>
  <c r="C203" i="27"/>
  <c r="B204" i="27"/>
  <c r="C204" i="27"/>
  <c r="B205" i="27"/>
  <c r="C205" i="27"/>
  <c r="B206" i="27"/>
  <c r="C206" i="27"/>
  <c r="B207" i="27"/>
  <c r="C207" i="27"/>
  <c r="B208" i="27"/>
  <c r="C208" i="27"/>
  <c r="B209" i="27"/>
  <c r="C209" i="27"/>
  <c r="B210" i="27"/>
  <c r="C210" i="27"/>
  <c r="B211" i="27"/>
  <c r="C211" i="27"/>
  <c r="B212" i="27"/>
  <c r="C212" i="27"/>
  <c r="B213" i="27"/>
  <c r="C213" i="27"/>
  <c r="B214" i="27"/>
  <c r="C214" i="27"/>
  <c r="B215" i="27"/>
  <c r="C215" i="27"/>
  <c r="B216" i="27"/>
  <c r="C216" i="27"/>
  <c r="B217" i="27"/>
  <c r="C217" i="27"/>
  <c r="B218" i="27"/>
  <c r="C218" i="27"/>
  <c r="B219" i="27"/>
  <c r="C219" i="27"/>
  <c r="B220" i="27"/>
  <c r="C220" i="27"/>
  <c r="B221" i="27"/>
  <c r="C221" i="27"/>
  <c r="B222" i="27"/>
  <c r="C222" i="27"/>
  <c r="B124" i="27"/>
  <c r="C124" i="27"/>
  <c r="B125" i="27"/>
  <c r="C125" i="27"/>
  <c r="B126" i="27"/>
  <c r="C126" i="27"/>
  <c r="B127" i="27"/>
  <c r="C127" i="27"/>
  <c r="B128" i="27"/>
  <c r="C128" i="27"/>
  <c r="B129" i="27"/>
  <c r="C129" i="27"/>
  <c r="B130" i="27"/>
  <c r="C130" i="27"/>
  <c r="B131" i="27"/>
  <c r="C131" i="27"/>
  <c r="B132" i="27"/>
  <c r="C132" i="27"/>
  <c r="B133" i="27"/>
  <c r="C133" i="27"/>
  <c r="B134" i="27"/>
  <c r="C134" i="27"/>
  <c r="B135" i="27"/>
  <c r="C135" i="27"/>
  <c r="B136" i="27"/>
  <c r="C136" i="27"/>
  <c r="B137" i="27"/>
  <c r="C137" i="27"/>
  <c r="B138" i="27"/>
  <c r="C138" i="27"/>
  <c r="B139" i="27"/>
  <c r="C139" i="27"/>
  <c r="B140" i="27"/>
  <c r="C140" i="27"/>
  <c r="B141" i="27"/>
  <c r="C141" i="27"/>
  <c r="B142" i="27"/>
  <c r="C142" i="27"/>
  <c r="B143" i="27"/>
  <c r="C143" i="27"/>
  <c r="B144" i="27"/>
  <c r="C144" i="27"/>
  <c r="B145" i="27"/>
  <c r="C145" i="27"/>
  <c r="B146" i="27"/>
  <c r="C146" i="27"/>
  <c r="B147" i="27"/>
  <c r="C147" i="27"/>
  <c r="B148" i="27"/>
  <c r="C148" i="27"/>
  <c r="B149" i="27"/>
  <c r="C149" i="27"/>
  <c r="B150" i="27"/>
  <c r="C150" i="27"/>
  <c r="B151" i="27"/>
  <c r="C151" i="27"/>
  <c r="B152" i="27"/>
  <c r="C152" i="27"/>
  <c r="B153" i="27"/>
  <c r="C153" i="27"/>
  <c r="B154" i="27"/>
  <c r="C154" i="27"/>
  <c r="B155" i="27"/>
  <c r="C155" i="27"/>
  <c r="B156" i="27"/>
  <c r="C156" i="27"/>
  <c r="B157" i="27"/>
  <c r="C157" i="27"/>
  <c r="B158" i="27"/>
  <c r="C158" i="27"/>
  <c r="B159" i="27"/>
  <c r="C159" i="27"/>
  <c r="B160" i="27"/>
  <c r="C160" i="27"/>
  <c r="B161" i="27"/>
  <c r="C161" i="27"/>
  <c r="B162" i="27"/>
  <c r="C162" i="27"/>
  <c r="B163" i="27"/>
  <c r="C163" i="27"/>
  <c r="B164" i="27"/>
  <c r="C164" i="27"/>
  <c r="B165" i="27"/>
  <c r="C165" i="27"/>
  <c r="B166" i="27"/>
  <c r="C166" i="27"/>
  <c r="B167" i="27"/>
  <c r="C167" i="27"/>
  <c r="B168" i="27"/>
  <c r="C168" i="27"/>
  <c r="B169" i="27"/>
  <c r="C169" i="27"/>
  <c r="B170" i="27"/>
  <c r="C170" i="27"/>
  <c r="B171" i="27"/>
  <c r="C171" i="27"/>
  <c r="B172" i="27"/>
  <c r="C172" i="27"/>
  <c r="B173" i="27"/>
  <c r="C173" i="27"/>
  <c r="B174" i="27"/>
  <c r="C174" i="27"/>
  <c r="B175" i="27"/>
  <c r="C175" i="27"/>
  <c r="B176" i="27"/>
  <c r="C176" i="27"/>
  <c r="B177" i="27"/>
  <c r="C177" i="27"/>
  <c r="B178" i="27"/>
  <c r="C178" i="27"/>
  <c r="B179" i="27"/>
  <c r="C179" i="27"/>
  <c r="B180" i="27"/>
  <c r="C180" i="27"/>
  <c r="B181" i="27"/>
  <c r="C181" i="27"/>
  <c r="B182" i="27"/>
  <c r="C182" i="27"/>
  <c r="B183" i="27"/>
  <c r="C183" i="27"/>
  <c r="B184" i="27"/>
  <c r="C184" i="27"/>
  <c r="B185" i="27"/>
  <c r="C185" i="27"/>
  <c r="B186" i="27"/>
  <c r="C186" i="27"/>
  <c r="B187" i="27"/>
  <c r="C187" i="27"/>
  <c r="B188" i="27"/>
  <c r="C188" i="27"/>
  <c r="B189" i="27"/>
  <c r="C189" i="27"/>
  <c r="B190" i="27"/>
  <c r="C190" i="27"/>
  <c r="B84" i="57"/>
  <c r="H84" i="57"/>
  <c r="O84" i="57" s="1"/>
  <c r="C84" i="57"/>
  <c r="D84" i="57"/>
  <c r="B85" i="57"/>
  <c r="H85" i="57"/>
  <c r="O85" i="57" s="1"/>
  <c r="C85" i="57"/>
  <c r="D85" i="57"/>
  <c r="B86" i="57"/>
  <c r="H86" i="57"/>
  <c r="O86" i="57" s="1"/>
  <c r="C86" i="57"/>
  <c r="D86" i="57"/>
  <c r="B87" i="57"/>
  <c r="H87" i="57"/>
  <c r="O87" i="57" s="1"/>
  <c r="C87" i="57"/>
  <c r="D87" i="57"/>
  <c r="B88" i="57"/>
  <c r="H88" i="57"/>
  <c r="O88" i="57" s="1"/>
  <c r="C88" i="57"/>
  <c r="D88" i="57"/>
  <c r="B89" i="57"/>
  <c r="H89" i="57"/>
  <c r="O89" i="57" s="1"/>
  <c r="C89" i="57"/>
  <c r="D89" i="57"/>
  <c r="B90" i="57"/>
  <c r="H90" i="57"/>
  <c r="C90" i="57"/>
  <c r="D90" i="57"/>
  <c r="B91" i="57"/>
  <c r="H91" i="57"/>
  <c r="O91" i="57" s="1"/>
  <c r="C91" i="57"/>
  <c r="D91" i="57"/>
  <c r="B92" i="57"/>
  <c r="H92" i="57"/>
  <c r="O92" i="57" s="1"/>
  <c r="C92" i="57"/>
  <c r="D92" i="57"/>
  <c r="B93" i="57"/>
  <c r="H93" i="57"/>
  <c r="C93" i="57"/>
  <c r="D93" i="57"/>
  <c r="B94" i="57"/>
  <c r="H94" i="57"/>
  <c r="C94" i="57"/>
  <c r="D94" i="57"/>
  <c r="B95" i="57"/>
  <c r="H95" i="57"/>
  <c r="C95" i="57"/>
  <c r="D95" i="57"/>
  <c r="B96" i="57"/>
  <c r="H96" i="57"/>
  <c r="C96" i="57"/>
  <c r="D96" i="57"/>
  <c r="B97" i="57"/>
  <c r="H97" i="57"/>
  <c r="C97" i="57"/>
  <c r="D97" i="57"/>
  <c r="B98" i="57"/>
  <c r="H98" i="57"/>
  <c r="O98" i="57" s="1"/>
  <c r="C98" i="57"/>
  <c r="D98" i="57"/>
  <c r="B99" i="57"/>
  <c r="H99" i="57"/>
  <c r="O99" i="57" s="1"/>
  <c r="C99" i="57"/>
  <c r="D99" i="57"/>
  <c r="B100" i="57"/>
  <c r="H100" i="57"/>
  <c r="O100" i="57" s="1"/>
  <c r="C100" i="57"/>
  <c r="D100" i="57"/>
  <c r="B101" i="57"/>
  <c r="H101" i="57"/>
  <c r="O101" i="57" s="1"/>
  <c r="C101" i="57"/>
  <c r="D101" i="57"/>
  <c r="B102" i="57"/>
  <c r="H102" i="57"/>
  <c r="O102" i="57" s="1"/>
  <c r="C102" i="57"/>
  <c r="D102" i="57"/>
  <c r="B103" i="57"/>
  <c r="H103" i="57"/>
  <c r="O103" i="57" s="1"/>
  <c r="C103" i="57"/>
  <c r="D103" i="57"/>
  <c r="B104" i="57"/>
  <c r="H104" i="57"/>
  <c r="O104" i="57" s="1"/>
  <c r="C104" i="57"/>
  <c r="D104" i="57"/>
  <c r="B105" i="57"/>
  <c r="H105" i="57"/>
  <c r="C105" i="57"/>
  <c r="D105" i="57"/>
  <c r="B106" i="57"/>
  <c r="H106" i="57"/>
  <c r="O106" i="57" s="1"/>
  <c r="C106" i="57"/>
  <c r="D106" i="57"/>
  <c r="B107" i="57"/>
  <c r="H107" i="57"/>
  <c r="O107" i="57" s="1"/>
  <c r="C107" i="57"/>
  <c r="D107" i="57"/>
  <c r="B108" i="57"/>
  <c r="H108" i="57"/>
  <c r="O108" i="57" s="1"/>
  <c r="C108" i="57"/>
  <c r="D108" i="57"/>
  <c r="B109" i="57"/>
  <c r="H109" i="57"/>
  <c r="O109" i="57" s="1"/>
  <c r="C109" i="57"/>
  <c r="D109" i="57"/>
  <c r="B110" i="57"/>
  <c r="H110" i="57"/>
  <c r="O110" i="57" s="1"/>
  <c r="C110" i="57"/>
  <c r="D110" i="57"/>
  <c r="B111" i="57"/>
  <c r="H111" i="57"/>
  <c r="O111" i="57" s="1"/>
  <c r="C111" i="57"/>
  <c r="D111" i="57"/>
  <c r="B112" i="57"/>
  <c r="H112" i="57"/>
  <c r="O112" i="57" s="1"/>
  <c r="C112" i="57"/>
  <c r="D112" i="57"/>
  <c r="B113" i="57"/>
  <c r="H113" i="57"/>
  <c r="C113" i="57"/>
  <c r="D113" i="57"/>
  <c r="B114" i="57"/>
  <c r="H114" i="57"/>
  <c r="O114" i="57" s="1"/>
  <c r="C114" i="57"/>
  <c r="D114" i="57"/>
  <c r="B115" i="57"/>
  <c r="H115" i="57"/>
  <c r="O115" i="57" s="1"/>
  <c r="C115" i="57"/>
  <c r="D115" i="57"/>
  <c r="B116" i="57"/>
  <c r="H116" i="57"/>
  <c r="O116" i="57" s="1"/>
  <c r="C116" i="57"/>
  <c r="D116" i="57"/>
  <c r="B117" i="57"/>
  <c r="H117" i="57"/>
  <c r="O117" i="57" s="1"/>
  <c r="C117" i="57"/>
  <c r="D117" i="57"/>
  <c r="B118" i="57"/>
  <c r="H118" i="57"/>
  <c r="O118" i="57" s="1"/>
  <c r="C118" i="57"/>
  <c r="D118" i="57"/>
  <c r="B119" i="57"/>
  <c r="H119" i="57"/>
  <c r="O119" i="57" s="1"/>
  <c r="C119" i="57"/>
  <c r="D119" i="57"/>
  <c r="B120" i="57"/>
  <c r="H120" i="57"/>
  <c r="C120" i="57"/>
  <c r="D120" i="57"/>
  <c r="B121" i="57"/>
  <c r="H121" i="57"/>
  <c r="O121" i="57" s="1"/>
  <c r="C121" i="57"/>
  <c r="D121" i="57"/>
  <c r="B122" i="57"/>
  <c r="H122" i="57"/>
  <c r="O122" i="57" s="1"/>
  <c r="C122" i="57"/>
  <c r="D122" i="57"/>
  <c r="B123" i="57"/>
  <c r="H123" i="57"/>
  <c r="O123" i="57" s="1"/>
  <c r="C123" i="57"/>
  <c r="D123" i="57"/>
  <c r="B124" i="57"/>
  <c r="H124" i="57"/>
  <c r="C124" i="57"/>
  <c r="D124" i="57"/>
  <c r="B125" i="57"/>
  <c r="H125" i="57"/>
  <c r="C125" i="57"/>
  <c r="D125" i="57"/>
  <c r="B126" i="57"/>
  <c r="H126" i="57"/>
  <c r="C126" i="57"/>
  <c r="D126" i="57"/>
  <c r="B127" i="57"/>
  <c r="H127" i="57"/>
  <c r="C127" i="57"/>
  <c r="D127" i="57"/>
  <c r="B128" i="57"/>
  <c r="H128" i="57"/>
  <c r="C128" i="57"/>
  <c r="D128" i="57"/>
  <c r="B129" i="57"/>
  <c r="H129" i="57"/>
  <c r="C129" i="57"/>
  <c r="D129" i="57"/>
  <c r="B130" i="57"/>
  <c r="H130" i="57"/>
  <c r="C130" i="57"/>
  <c r="D130" i="57"/>
  <c r="B131" i="57"/>
  <c r="H131" i="57"/>
  <c r="C131" i="57"/>
  <c r="D131" i="57"/>
  <c r="B132" i="57"/>
  <c r="H132" i="57"/>
  <c r="O132" i="57" s="1"/>
  <c r="C132" i="57"/>
  <c r="D132" i="57"/>
  <c r="B133" i="57"/>
  <c r="H133" i="57"/>
  <c r="O133" i="57" s="1"/>
  <c r="C133" i="57"/>
  <c r="D133" i="57"/>
  <c r="B134" i="57"/>
  <c r="H134" i="57"/>
  <c r="O134" i="57" s="1"/>
  <c r="C134" i="57"/>
  <c r="D134" i="57"/>
  <c r="B135" i="57"/>
  <c r="H135" i="57"/>
  <c r="O135" i="57" s="1"/>
  <c r="C135" i="57"/>
  <c r="D135" i="57"/>
  <c r="B136" i="57"/>
  <c r="H136" i="57"/>
  <c r="O136" i="57" s="1"/>
  <c r="C136" i="57"/>
  <c r="D136" i="57"/>
  <c r="B137" i="57"/>
  <c r="H137" i="57"/>
  <c r="O137" i="57" s="1"/>
  <c r="C137" i="57"/>
  <c r="D137" i="57"/>
  <c r="B138" i="57"/>
  <c r="H138" i="57"/>
  <c r="O138" i="57" s="1"/>
  <c r="C138" i="57"/>
  <c r="D138" i="57"/>
  <c r="B139" i="57"/>
  <c r="H139" i="57"/>
  <c r="O139" i="57" s="1"/>
  <c r="C139" i="57"/>
  <c r="D139" i="57"/>
  <c r="B140" i="57"/>
  <c r="H140" i="57"/>
  <c r="O140" i="57" s="1"/>
  <c r="C140" i="57"/>
  <c r="D140" i="57"/>
  <c r="B141" i="57"/>
  <c r="H141" i="57"/>
  <c r="O141" i="57" s="1"/>
  <c r="C141" i="57"/>
  <c r="D141" i="57"/>
  <c r="B142" i="57"/>
  <c r="H142" i="57"/>
  <c r="O142" i="57" s="1"/>
  <c r="C142" i="57"/>
  <c r="D142" i="57"/>
  <c r="B143" i="57"/>
  <c r="H143" i="57"/>
  <c r="O143" i="57" s="1"/>
  <c r="C143" i="57"/>
  <c r="D143" i="57"/>
  <c r="B144" i="57"/>
  <c r="H144" i="57"/>
  <c r="O144" i="57" s="1"/>
  <c r="C144" i="57"/>
  <c r="D144" i="57"/>
  <c r="B145" i="57"/>
  <c r="H145" i="57"/>
  <c r="O145" i="57" s="1"/>
  <c r="C145" i="57"/>
  <c r="D145" i="57"/>
  <c r="B146" i="57"/>
  <c r="H146" i="57"/>
  <c r="O146" i="57" s="1"/>
  <c r="C146" i="57"/>
  <c r="D146" i="57"/>
  <c r="B147" i="57"/>
  <c r="H147" i="57"/>
  <c r="O147" i="57" s="1"/>
  <c r="C147" i="57"/>
  <c r="D147" i="57"/>
  <c r="B148" i="57"/>
  <c r="H148" i="57"/>
  <c r="O148" i="57" s="1"/>
  <c r="C148" i="57"/>
  <c r="D148" i="57"/>
  <c r="B149" i="57"/>
  <c r="H149" i="57"/>
  <c r="O149" i="57" s="1"/>
  <c r="C149" i="57"/>
  <c r="D149" i="57"/>
  <c r="B150" i="57"/>
  <c r="H150" i="57"/>
  <c r="O150" i="57" s="1"/>
  <c r="C150" i="57"/>
  <c r="D150" i="57"/>
  <c r="B151" i="57"/>
  <c r="H151" i="57"/>
  <c r="O151" i="57" s="1"/>
  <c r="C151" i="57"/>
  <c r="D151" i="57"/>
  <c r="B152" i="57"/>
  <c r="H152" i="57"/>
  <c r="O152" i="57" s="1"/>
  <c r="C152" i="57"/>
  <c r="D152" i="57"/>
  <c r="B153" i="57"/>
  <c r="H153" i="57"/>
  <c r="O153" i="57" s="1"/>
  <c r="C153" i="57"/>
  <c r="D153" i="57"/>
  <c r="B154" i="57"/>
  <c r="H154" i="57"/>
  <c r="O154" i="57" s="1"/>
  <c r="C154" i="57"/>
  <c r="D154" i="57"/>
  <c r="B155" i="57"/>
  <c r="H155" i="57"/>
  <c r="O155" i="57" s="1"/>
  <c r="C155" i="57"/>
  <c r="D155" i="57"/>
  <c r="B156" i="57"/>
  <c r="H156" i="57"/>
  <c r="O156" i="57" s="1"/>
  <c r="C156" i="57"/>
  <c r="D156" i="57"/>
  <c r="B157" i="57"/>
  <c r="H157" i="57"/>
  <c r="O157" i="57" s="1"/>
  <c r="C157" i="57"/>
  <c r="D157" i="57"/>
  <c r="B158" i="57"/>
  <c r="H158" i="57"/>
  <c r="O158" i="57" s="1"/>
  <c r="C158" i="57"/>
  <c r="D158" i="57"/>
  <c r="B159" i="57"/>
  <c r="H159" i="57"/>
  <c r="O159" i="57" s="1"/>
  <c r="C159" i="57"/>
  <c r="D159" i="57"/>
  <c r="B160" i="57"/>
  <c r="H160" i="57"/>
  <c r="O160" i="57" s="1"/>
  <c r="C160" i="57"/>
  <c r="D160" i="57"/>
  <c r="B161" i="57"/>
  <c r="H161" i="57"/>
  <c r="O161" i="57" s="1"/>
  <c r="C161" i="57"/>
  <c r="D161" i="57"/>
  <c r="B162" i="57"/>
  <c r="H162" i="57"/>
  <c r="O162" i="57" s="1"/>
  <c r="C162" i="57"/>
  <c r="D162" i="57"/>
  <c r="B163" i="57"/>
  <c r="H163" i="57"/>
  <c r="O163" i="57" s="1"/>
  <c r="C163" i="57"/>
  <c r="D163" i="57"/>
  <c r="B164" i="57"/>
  <c r="H164" i="57"/>
  <c r="O164" i="57" s="1"/>
  <c r="C164" i="57"/>
  <c r="D164" i="57"/>
  <c r="B165" i="57"/>
  <c r="H165" i="57"/>
  <c r="O165" i="57" s="1"/>
  <c r="C165" i="57"/>
  <c r="D165" i="57"/>
  <c r="B166" i="57"/>
  <c r="H166" i="57"/>
  <c r="O166" i="57" s="1"/>
  <c r="C166" i="57"/>
  <c r="D166" i="57"/>
  <c r="B167" i="57"/>
  <c r="H167" i="57"/>
  <c r="O167" i="57" s="1"/>
  <c r="C167" i="57"/>
  <c r="D167" i="57"/>
  <c r="B168" i="57"/>
  <c r="H168" i="57"/>
  <c r="O168" i="57" s="1"/>
  <c r="C168" i="57"/>
  <c r="D168" i="57"/>
  <c r="B169" i="57"/>
  <c r="H169" i="57"/>
  <c r="O169" i="57" s="1"/>
  <c r="C169" i="57"/>
  <c r="D169" i="57"/>
  <c r="B170" i="57"/>
  <c r="H170" i="57"/>
  <c r="O170" i="57" s="1"/>
  <c r="C170" i="57"/>
  <c r="D170" i="57"/>
  <c r="B171" i="57"/>
  <c r="H171" i="57"/>
  <c r="O171" i="57" s="1"/>
  <c r="C171" i="57"/>
  <c r="D171" i="57"/>
  <c r="B172" i="57"/>
  <c r="H172" i="57"/>
  <c r="O172" i="57" s="1"/>
  <c r="C172" i="57"/>
  <c r="D172" i="57"/>
  <c r="B173" i="57"/>
  <c r="H173" i="57"/>
  <c r="O173" i="57" s="1"/>
  <c r="C173" i="57"/>
  <c r="D173" i="57"/>
  <c r="B174" i="57"/>
  <c r="H174" i="57"/>
  <c r="O174" i="57" s="1"/>
  <c r="C174" i="57"/>
  <c r="D174" i="57"/>
  <c r="B175" i="57"/>
  <c r="H175" i="57"/>
  <c r="O175" i="57" s="1"/>
  <c r="C175" i="57"/>
  <c r="D175" i="57"/>
  <c r="B176" i="57"/>
  <c r="H176" i="57"/>
  <c r="O176" i="57" s="1"/>
  <c r="C176" i="57"/>
  <c r="D176" i="57"/>
  <c r="B177" i="57"/>
  <c r="H177" i="57"/>
  <c r="O177" i="57" s="1"/>
  <c r="C177" i="57"/>
  <c r="D177" i="57"/>
  <c r="B178" i="57"/>
  <c r="H178" i="57"/>
  <c r="O178" i="57" s="1"/>
  <c r="C178" i="57"/>
  <c r="D178" i="57"/>
  <c r="B179" i="57"/>
  <c r="H179" i="57"/>
  <c r="O179" i="57" s="1"/>
  <c r="C179" i="57"/>
  <c r="D179" i="57"/>
  <c r="B180" i="57"/>
  <c r="H180" i="57"/>
  <c r="O180" i="57" s="1"/>
  <c r="C180" i="57"/>
  <c r="D180" i="57"/>
  <c r="B181" i="57"/>
  <c r="H181" i="57"/>
  <c r="O181" i="57" s="1"/>
  <c r="C181" i="57"/>
  <c r="D181" i="57"/>
  <c r="B182" i="57"/>
  <c r="H182" i="57"/>
  <c r="O182" i="57" s="1"/>
  <c r="C182" i="57"/>
  <c r="D182" i="57"/>
  <c r="B183" i="57"/>
  <c r="H183" i="57"/>
  <c r="O183" i="57" s="1"/>
  <c r="C183" i="57"/>
  <c r="D183" i="57"/>
  <c r="B184" i="57"/>
  <c r="H184" i="57"/>
  <c r="O184" i="57" s="1"/>
  <c r="C184" i="57"/>
  <c r="D184" i="57"/>
  <c r="B185" i="57"/>
  <c r="H185" i="57"/>
  <c r="O185" i="57" s="1"/>
  <c r="C185" i="57"/>
  <c r="D185" i="57"/>
  <c r="B186" i="57"/>
  <c r="H186" i="57"/>
  <c r="C186" i="57"/>
  <c r="D186" i="57"/>
  <c r="B187" i="57"/>
  <c r="H187" i="57"/>
  <c r="O187" i="57" s="1"/>
  <c r="C187" i="57"/>
  <c r="D187" i="57"/>
  <c r="B188" i="57"/>
  <c r="H188" i="57"/>
  <c r="O188" i="57" s="1"/>
  <c r="C188" i="57"/>
  <c r="D188" i="57"/>
  <c r="B189" i="57"/>
  <c r="H189" i="57"/>
  <c r="O189" i="57" s="1"/>
  <c r="C189" i="57"/>
  <c r="D189" i="57"/>
  <c r="B190" i="57"/>
  <c r="H190" i="57"/>
  <c r="O190" i="57" s="1"/>
  <c r="C190" i="57"/>
  <c r="D190" i="57"/>
  <c r="B191" i="57"/>
  <c r="H191" i="57"/>
  <c r="O191" i="57" s="1"/>
  <c r="C191" i="57"/>
  <c r="D191" i="57"/>
  <c r="B192" i="57"/>
  <c r="H192" i="57"/>
  <c r="O192" i="57" s="1"/>
  <c r="C192" i="57"/>
  <c r="D192" i="57"/>
  <c r="B193" i="57"/>
  <c r="H193" i="57"/>
  <c r="O193" i="57" s="1"/>
  <c r="C193" i="57"/>
  <c r="D193" i="57"/>
  <c r="B194" i="57"/>
  <c r="H194" i="57"/>
  <c r="O194" i="57" s="1"/>
  <c r="C194" i="57"/>
  <c r="D194" i="57"/>
  <c r="B195" i="57"/>
  <c r="H195" i="57"/>
  <c r="O195" i="57" s="1"/>
  <c r="C195" i="57"/>
  <c r="D195" i="57"/>
  <c r="B196" i="57"/>
  <c r="H196" i="57"/>
  <c r="O196" i="57" s="1"/>
  <c r="C196" i="57"/>
  <c r="D196" i="57"/>
  <c r="B197" i="57"/>
  <c r="H197" i="57"/>
  <c r="O197" i="57" s="1"/>
  <c r="C197" i="57"/>
  <c r="D197" i="57"/>
  <c r="B198" i="57"/>
  <c r="H198" i="57"/>
  <c r="O198" i="57" s="1"/>
  <c r="C198" i="57"/>
  <c r="D198" i="57"/>
  <c r="B199" i="57"/>
  <c r="H199" i="57"/>
  <c r="O199" i="57" s="1"/>
  <c r="C199" i="57"/>
  <c r="D199" i="57"/>
  <c r="B200" i="57"/>
  <c r="H200" i="57"/>
  <c r="O200" i="57" s="1"/>
  <c r="C200" i="57"/>
  <c r="D200" i="57"/>
  <c r="B201" i="57"/>
  <c r="H201" i="57"/>
  <c r="O201" i="57" s="1"/>
  <c r="C201" i="57"/>
  <c r="D201" i="57"/>
  <c r="B202" i="57"/>
  <c r="H202" i="57"/>
  <c r="O202" i="57" s="1"/>
  <c r="C202" i="57"/>
  <c r="D202" i="57"/>
  <c r="B203" i="57"/>
  <c r="H203" i="57"/>
  <c r="O203" i="57" s="1"/>
  <c r="C203" i="57"/>
  <c r="D203" i="57"/>
  <c r="B204" i="57"/>
  <c r="H204" i="57"/>
  <c r="O204" i="57" s="1"/>
  <c r="C204" i="57"/>
  <c r="D204" i="57"/>
  <c r="B205" i="57"/>
  <c r="H205" i="57"/>
  <c r="O205" i="57" s="1"/>
  <c r="C205" i="57"/>
  <c r="D205" i="57"/>
  <c r="B206" i="57"/>
  <c r="H206" i="57"/>
  <c r="O206" i="57" s="1"/>
  <c r="C206" i="57"/>
  <c r="D206" i="57"/>
  <c r="B207" i="57"/>
  <c r="H207" i="57"/>
  <c r="O207" i="57" s="1"/>
  <c r="C207" i="57"/>
  <c r="D207" i="57"/>
  <c r="B208" i="57"/>
  <c r="H208" i="57"/>
  <c r="O208" i="57" s="1"/>
  <c r="C208" i="57"/>
  <c r="D208" i="57"/>
  <c r="B209" i="57"/>
  <c r="H209" i="57"/>
  <c r="O209" i="57" s="1"/>
  <c r="C209" i="57"/>
  <c r="D209" i="57"/>
  <c r="B210" i="57"/>
  <c r="H210" i="57"/>
  <c r="O210" i="57" s="1"/>
  <c r="C210" i="57"/>
  <c r="D210" i="57"/>
  <c r="B211" i="57"/>
  <c r="H211" i="57"/>
  <c r="O211" i="57" s="1"/>
  <c r="C211" i="57"/>
  <c r="D211" i="57"/>
  <c r="B192" i="29"/>
  <c r="G192" i="29"/>
  <c r="C192" i="29"/>
  <c r="D192" i="29"/>
  <c r="B193" i="29"/>
  <c r="G193" i="29"/>
  <c r="C193" i="29"/>
  <c r="D193" i="29"/>
  <c r="B194" i="29"/>
  <c r="G194" i="29"/>
  <c r="C194" i="29"/>
  <c r="D194" i="29"/>
  <c r="B195" i="29"/>
  <c r="G195" i="29"/>
  <c r="C195" i="29"/>
  <c r="D195" i="29"/>
  <c r="B196" i="29"/>
  <c r="G196" i="29"/>
  <c r="C196" i="29"/>
  <c r="D196" i="29"/>
  <c r="B197" i="29"/>
  <c r="G197" i="29"/>
  <c r="C197" i="29"/>
  <c r="D197" i="29"/>
  <c r="B198" i="29"/>
  <c r="G198" i="29"/>
  <c r="C198" i="29"/>
  <c r="D198" i="29"/>
  <c r="B199" i="29"/>
  <c r="G199" i="29"/>
  <c r="C199" i="29"/>
  <c r="D199" i="29"/>
  <c r="B200" i="29"/>
  <c r="G200" i="29"/>
  <c r="C200" i="29"/>
  <c r="D200" i="29"/>
  <c r="B201" i="29"/>
  <c r="G201" i="29"/>
  <c r="C201" i="29"/>
  <c r="D201" i="29"/>
  <c r="B202" i="29"/>
  <c r="G202" i="29"/>
  <c r="C202" i="29"/>
  <c r="D202" i="29"/>
  <c r="B203" i="29"/>
  <c r="G203" i="29"/>
  <c r="C203" i="29"/>
  <c r="D203" i="29"/>
  <c r="B204" i="29"/>
  <c r="G204" i="29"/>
  <c r="C204" i="29"/>
  <c r="D204" i="29"/>
  <c r="B205" i="29"/>
  <c r="G205" i="29"/>
  <c r="C205" i="29"/>
  <c r="D205" i="29"/>
  <c r="B206" i="29"/>
  <c r="G206" i="29"/>
  <c r="C206" i="29"/>
  <c r="D206" i="29"/>
  <c r="B207" i="29"/>
  <c r="G207" i="29"/>
  <c r="C207" i="29"/>
  <c r="D207" i="29"/>
  <c r="B208" i="29"/>
  <c r="G208" i="29"/>
  <c r="C208" i="29"/>
  <c r="D208" i="29"/>
  <c r="B16" i="29"/>
  <c r="G16" i="29"/>
  <c r="C16" i="29"/>
  <c r="D16" i="29"/>
  <c r="B17" i="29"/>
  <c r="G17" i="29"/>
  <c r="C17" i="29"/>
  <c r="D17" i="29"/>
  <c r="B18" i="29"/>
  <c r="G18" i="29"/>
  <c r="C18" i="29"/>
  <c r="D18" i="29"/>
  <c r="B19" i="29"/>
  <c r="G19" i="29"/>
  <c r="C19" i="29"/>
  <c r="D19" i="29"/>
  <c r="B20" i="29"/>
  <c r="G20" i="29"/>
  <c r="C20" i="29"/>
  <c r="D20" i="29"/>
  <c r="B21" i="29"/>
  <c r="G21" i="29"/>
  <c r="C21" i="29"/>
  <c r="D21" i="29"/>
  <c r="B22" i="29"/>
  <c r="G22" i="29"/>
  <c r="C22" i="29"/>
  <c r="D22" i="29"/>
  <c r="B23" i="29"/>
  <c r="G23" i="29"/>
  <c r="C23" i="29"/>
  <c r="D23" i="29"/>
  <c r="B24" i="29"/>
  <c r="G24" i="29"/>
  <c r="C24" i="29"/>
  <c r="D24" i="29"/>
  <c r="B25" i="29"/>
  <c r="G25" i="29"/>
  <c r="C25" i="29"/>
  <c r="D25" i="29"/>
  <c r="B26" i="29"/>
  <c r="G26" i="29"/>
  <c r="C26" i="29"/>
  <c r="D26" i="29"/>
  <c r="B27" i="29"/>
  <c r="G27" i="29"/>
  <c r="C27" i="29"/>
  <c r="D27" i="29"/>
  <c r="B28" i="29"/>
  <c r="G28" i="29"/>
  <c r="C28" i="29"/>
  <c r="D28" i="29"/>
  <c r="B29" i="29"/>
  <c r="G29" i="29"/>
  <c r="C29" i="29"/>
  <c r="D29" i="29"/>
  <c r="B30" i="29"/>
  <c r="G30" i="29"/>
  <c r="C30" i="29"/>
  <c r="D30" i="29"/>
  <c r="B31" i="29"/>
  <c r="G31" i="29"/>
  <c r="C31" i="29"/>
  <c r="D31" i="29"/>
  <c r="B32" i="29"/>
  <c r="G32" i="29"/>
  <c r="C32" i="29"/>
  <c r="D32" i="29"/>
  <c r="B33" i="29"/>
  <c r="G33" i="29"/>
  <c r="C33" i="29"/>
  <c r="D33" i="29"/>
  <c r="B34" i="29"/>
  <c r="G34" i="29"/>
  <c r="C34" i="29"/>
  <c r="D34" i="29"/>
  <c r="B35" i="29"/>
  <c r="G35" i="29"/>
  <c r="C35" i="29"/>
  <c r="D35" i="29"/>
  <c r="B36" i="29"/>
  <c r="G36" i="29"/>
  <c r="C36" i="29"/>
  <c r="D36" i="29"/>
  <c r="B37" i="29"/>
  <c r="G37" i="29"/>
  <c r="C37" i="29"/>
  <c r="D37" i="29"/>
  <c r="B38" i="29"/>
  <c r="G38" i="29"/>
  <c r="C38" i="29"/>
  <c r="D38" i="29"/>
  <c r="B39" i="29"/>
  <c r="G39" i="29"/>
  <c r="C39" i="29"/>
  <c r="D39" i="29"/>
  <c r="B40" i="29"/>
  <c r="G40" i="29"/>
  <c r="C40" i="29"/>
  <c r="D40" i="29"/>
  <c r="B41" i="29"/>
  <c r="G41" i="29"/>
  <c r="C41" i="29"/>
  <c r="D41" i="29"/>
  <c r="B42" i="29"/>
  <c r="G42" i="29"/>
  <c r="C42" i="29"/>
  <c r="D42" i="29"/>
  <c r="B43" i="29"/>
  <c r="G43" i="29"/>
  <c r="C43" i="29"/>
  <c r="D43" i="29"/>
  <c r="B44" i="29"/>
  <c r="G44" i="29"/>
  <c r="C44" i="29"/>
  <c r="D44" i="29"/>
  <c r="B45" i="29"/>
  <c r="G45" i="29"/>
  <c r="C45" i="29"/>
  <c r="D45" i="29"/>
  <c r="B46" i="29"/>
  <c r="G46" i="29"/>
  <c r="C46" i="29"/>
  <c r="D46" i="29"/>
  <c r="B47" i="29"/>
  <c r="G47" i="29"/>
  <c r="C47" i="29"/>
  <c r="D47" i="29"/>
  <c r="B48" i="29"/>
  <c r="G48" i="29"/>
  <c r="C48" i="29"/>
  <c r="D48" i="29"/>
  <c r="B49" i="29"/>
  <c r="G49" i="29"/>
  <c r="C49" i="29"/>
  <c r="D49" i="29"/>
  <c r="B50" i="29"/>
  <c r="G50" i="29"/>
  <c r="C50" i="29"/>
  <c r="D50" i="29"/>
  <c r="B51" i="29"/>
  <c r="G51" i="29"/>
  <c r="C51" i="29"/>
  <c r="D51" i="29"/>
  <c r="B52" i="29"/>
  <c r="G52" i="29"/>
  <c r="C52" i="29"/>
  <c r="D52" i="29"/>
  <c r="B53" i="29"/>
  <c r="G53" i="29"/>
  <c r="C53" i="29"/>
  <c r="D53" i="29"/>
  <c r="B54" i="29"/>
  <c r="G54" i="29"/>
  <c r="C54" i="29"/>
  <c r="D54" i="29"/>
  <c r="B55" i="29"/>
  <c r="G55" i="29"/>
  <c r="C55" i="29"/>
  <c r="D55" i="29"/>
  <c r="B56" i="29"/>
  <c r="G56" i="29"/>
  <c r="C56" i="29"/>
  <c r="D56" i="29"/>
  <c r="B57" i="29"/>
  <c r="G57" i="29"/>
  <c r="C57" i="29"/>
  <c r="D57" i="29"/>
  <c r="B58" i="29"/>
  <c r="G58" i="29"/>
  <c r="C58" i="29"/>
  <c r="D58" i="29"/>
  <c r="B59" i="29"/>
  <c r="G59" i="29"/>
  <c r="C59" i="29"/>
  <c r="D59" i="29"/>
  <c r="B60" i="29"/>
  <c r="G60" i="29"/>
  <c r="C60" i="29"/>
  <c r="D60" i="29"/>
  <c r="B61" i="29"/>
  <c r="G61" i="29"/>
  <c r="C61" i="29"/>
  <c r="D61" i="29"/>
  <c r="B62" i="29"/>
  <c r="G62" i="29"/>
  <c r="C62" i="29"/>
  <c r="D62" i="29"/>
  <c r="B63" i="29"/>
  <c r="G63" i="29"/>
  <c r="C63" i="29"/>
  <c r="D63" i="29"/>
  <c r="B64" i="29"/>
  <c r="G64" i="29"/>
  <c r="C64" i="29"/>
  <c r="D64" i="29"/>
  <c r="B65" i="29"/>
  <c r="G65" i="29"/>
  <c r="C65" i="29"/>
  <c r="D65" i="29"/>
  <c r="B66" i="29"/>
  <c r="G66" i="29"/>
  <c r="C66" i="29"/>
  <c r="D66" i="29"/>
  <c r="B67" i="29"/>
  <c r="G67" i="29"/>
  <c r="C67" i="29"/>
  <c r="D67" i="29"/>
  <c r="B68" i="29"/>
  <c r="G68" i="29"/>
  <c r="C68" i="29"/>
  <c r="D68" i="29"/>
  <c r="B69" i="29"/>
  <c r="G69" i="29"/>
  <c r="C69" i="29"/>
  <c r="D69" i="29"/>
  <c r="B70" i="29"/>
  <c r="G70" i="29"/>
  <c r="C70" i="29"/>
  <c r="D70" i="29"/>
  <c r="B71" i="29"/>
  <c r="G71" i="29"/>
  <c r="C71" i="29"/>
  <c r="D71" i="29"/>
  <c r="B72" i="29"/>
  <c r="G72" i="29"/>
  <c r="C72" i="29"/>
  <c r="D72" i="29"/>
  <c r="B73" i="29"/>
  <c r="G73" i="29"/>
  <c r="C73" i="29"/>
  <c r="D73" i="29"/>
  <c r="B74" i="29"/>
  <c r="G74" i="29"/>
  <c r="C74" i="29"/>
  <c r="D74" i="29"/>
  <c r="B75" i="29"/>
  <c r="G75" i="29"/>
  <c r="C75" i="29"/>
  <c r="D75" i="29"/>
  <c r="B76" i="29"/>
  <c r="G76" i="29"/>
  <c r="C76" i="29"/>
  <c r="D76" i="29"/>
  <c r="B77" i="29"/>
  <c r="G77" i="29"/>
  <c r="C77" i="29"/>
  <c r="D77" i="29"/>
  <c r="B78" i="29"/>
  <c r="G78" i="29"/>
  <c r="C78" i="29"/>
  <c r="D78" i="29"/>
  <c r="B79" i="29"/>
  <c r="G79" i="29"/>
  <c r="C79" i="29"/>
  <c r="D79" i="29"/>
  <c r="B80" i="29"/>
  <c r="G80" i="29"/>
  <c r="C80" i="29"/>
  <c r="D80" i="29"/>
  <c r="B81" i="29"/>
  <c r="G81" i="29"/>
  <c r="C81" i="29"/>
  <c r="D81" i="29"/>
  <c r="B82" i="29"/>
  <c r="G82" i="29"/>
  <c r="C82" i="29"/>
  <c r="D82" i="29"/>
  <c r="B83" i="29"/>
  <c r="G83" i="29"/>
  <c r="C83" i="29"/>
  <c r="D83" i="29"/>
  <c r="B84" i="29"/>
  <c r="G84" i="29"/>
  <c r="C84" i="29"/>
  <c r="D84" i="29"/>
  <c r="B85" i="29"/>
  <c r="G85" i="29"/>
  <c r="C85" i="29"/>
  <c r="D85" i="29"/>
  <c r="B86" i="29"/>
  <c r="G86" i="29"/>
  <c r="C86" i="29"/>
  <c r="D86" i="29"/>
  <c r="B87" i="29"/>
  <c r="G87" i="29"/>
  <c r="C87" i="29"/>
  <c r="D87" i="29"/>
  <c r="B88" i="29"/>
  <c r="G88" i="29"/>
  <c r="C88" i="29"/>
  <c r="D88" i="29"/>
  <c r="B89" i="29"/>
  <c r="G89" i="29"/>
  <c r="C89" i="29"/>
  <c r="D89" i="29"/>
  <c r="B90" i="29"/>
  <c r="G90" i="29"/>
  <c r="C90" i="29"/>
  <c r="D90" i="29"/>
  <c r="B91" i="29"/>
  <c r="G91" i="29"/>
  <c r="C91" i="29"/>
  <c r="D91" i="29"/>
  <c r="B92" i="29"/>
  <c r="G92" i="29"/>
  <c r="C92" i="29"/>
  <c r="D92" i="29"/>
  <c r="B93" i="29"/>
  <c r="G93" i="29"/>
  <c r="C93" i="29"/>
  <c r="D93" i="29"/>
  <c r="B94" i="29"/>
  <c r="G94" i="29"/>
  <c r="C94" i="29"/>
  <c r="D94" i="29"/>
  <c r="B95" i="29"/>
  <c r="G95" i="29"/>
  <c r="C95" i="29"/>
  <c r="D95" i="29"/>
  <c r="B96" i="29"/>
  <c r="G96" i="29"/>
  <c r="C96" i="29"/>
  <c r="D96" i="29"/>
  <c r="B97" i="29"/>
  <c r="G97" i="29"/>
  <c r="C97" i="29"/>
  <c r="D97" i="29"/>
  <c r="B98" i="29"/>
  <c r="G98" i="29"/>
  <c r="C98" i="29"/>
  <c r="D98" i="29"/>
  <c r="B99" i="29"/>
  <c r="G99" i="29"/>
  <c r="C99" i="29"/>
  <c r="D99" i="29"/>
  <c r="B100" i="29"/>
  <c r="G100" i="29"/>
  <c r="C100" i="29"/>
  <c r="D100" i="29"/>
  <c r="B101" i="29"/>
  <c r="G101" i="29"/>
  <c r="C101" i="29"/>
  <c r="D101" i="29"/>
  <c r="B102" i="29"/>
  <c r="G102" i="29"/>
  <c r="C102" i="29"/>
  <c r="D102" i="29"/>
  <c r="B103" i="29"/>
  <c r="G103" i="29"/>
  <c r="C103" i="29"/>
  <c r="D103" i="29"/>
  <c r="B104" i="29"/>
  <c r="G104" i="29"/>
  <c r="C104" i="29"/>
  <c r="D104" i="29"/>
  <c r="B105" i="29"/>
  <c r="G105" i="29"/>
  <c r="C105" i="29"/>
  <c r="D105" i="29"/>
  <c r="B106" i="29"/>
  <c r="G106" i="29"/>
  <c r="C106" i="29"/>
  <c r="D106" i="29"/>
  <c r="B107" i="29"/>
  <c r="G107" i="29"/>
  <c r="C107" i="29"/>
  <c r="D107" i="29"/>
  <c r="B108" i="29"/>
  <c r="G108" i="29"/>
  <c r="C108" i="29"/>
  <c r="D108" i="29"/>
  <c r="B109" i="29"/>
  <c r="G109" i="29"/>
  <c r="C109" i="29"/>
  <c r="D109" i="29"/>
  <c r="B110" i="29"/>
  <c r="G110" i="29"/>
  <c r="C110" i="29"/>
  <c r="D110" i="29"/>
  <c r="B111" i="29"/>
  <c r="G111" i="29"/>
  <c r="C111" i="29"/>
  <c r="D111" i="29"/>
  <c r="B112" i="29"/>
  <c r="G112" i="29"/>
  <c r="C112" i="29"/>
  <c r="D112" i="29"/>
  <c r="B113" i="29"/>
  <c r="G113" i="29"/>
  <c r="C113" i="29"/>
  <c r="D113" i="29"/>
  <c r="B114" i="29"/>
  <c r="G114" i="29"/>
  <c r="C114" i="29"/>
  <c r="D114" i="29"/>
  <c r="B115" i="29"/>
  <c r="G115" i="29"/>
  <c r="C115" i="29"/>
  <c r="D115" i="29"/>
  <c r="B116" i="29"/>
  <c r="G116" i="29"/>
  <c r="C116" i="29"/>
  <c r="D116" i="29"/>
  <c r="B117" i="29"/>
  <c r="G117" i="29"/>
  <c r="C117" i="29"/>
  <c r="D117" i="29"/>
  <c r="B118" i="29"/>
  <c r="G118" i="29"/>
  <c r="C118" i="29"/>
  <c r="D118" i="29"/>
  <c r="B119" i="29"/>
  <c r="G119" i="29"/>
  <c r="C119" i="29"/>
  <c r="D119" i="29"/>
  <c r="B120" i="29"/>
  <c r="G120" i="29"/>
  <c r="C120" i="29"/>
  <c r="D120" i="29"/>
  <c r="B121" i="29"/>
  <c r="G121" i="29"/>
  <c r="C121" i="29"/>
  <c r="D121" i="29"/>
  <c r="B122" i="29"/>
  <c r="G122" i="29"/>
  <c r="C122" i="29"/>
  <c r="D122" i="29"/>
  <c r="B123" i="29"/>
  <c r="G123" i="29"/>
  <c r="C123" i="29"/>
  <c r="D123" i="29"/>
  <c r="B124" i="29"/>
  <c r="G124" i="29"/>
  <c r="C124" i="29"/>
  <c r="D124" i="29"/>
  <c r="B125" i="29"/>
  <c r="G125" i="29"/>
  <c r="C125" i="29"/>
  <c r="D125" i="29"/>
  <c r="B126" i="29"/>
  <c r="G126" i="29"/>
  <c r="C126" i="29"/>
  <c r="D126" i="29"/>
  <c r="B127" i="29"/>
  <c r="G127" i="29"/>
  <c r="C127" i="29"/>
  <c r="D127" i="29"/>
  <c r="B128" i="29"/>
  <c r="G128" i="29"/>
  <c r="C128" i="29"/>
  <c r="D128" i="29"/>
  <c r="B129" i="29"/>
  <c r="G129" i="29"/>
  <c r="C129" i="29"/>
  <c r="D129" i="29"/>
  <c r="B130" i="29"/>
  <c r="G130" i="29"/>
  <c r="C130" i="29"/>
  <c r="D130" i="29"/>
  <c r="B131" i="29"/>
  <c r="G131" i="29"/>
  <c r="C131" i="29"/>
  <c r="D131" i="29"/>
  <c r="B132" i="29"/>
  <c r="G132" i="29"/>
  <c r="C132" i="29"/>
  <c r="D132" i="29"/>
  <c r="B133" i="29"/>
  <c r="G133" i="29"/>
  <c r="C133" i="29"/>
  <c r="D133" i="29"/>
  <c r="B134" i="29"/>
  <c r="G134" i="29"/>
  <c r="C134" i="29"/>
  <c r="D134" i="29"/>
  <c r="B135" i="29"/>
  <c r="G135" i="29"/>
  <c r="C135" i="29"/>
  <c r="D135" i="29"/>
  <c r="B136" i="29"/>
  <c r="G136" i="29"/>
  <c r="C136" i="29"/>
  <c r="D136" i="29"/>
  <c r="B137" i="29"/>
  <c r="G137" i="29"/>
  <c r="C137" i="29"/>
  <c r="D137" i="29"/>
  <c r="B138" i="29"/>
  <c r="G138" i="29"/>
  <c r="C138" i="29"/>
  <c r="D138" i="29"/>
  <c r="B139" i="29"/>
  <c r="G139" i="29"/>
  <c r="C139" i="29"/>
  <c r="D139" i="29"/>
  <c r="B140" i="29"/>
  <c r="G140" i="29"/>
  <c r="C140" i="29"/>
  <c r="D140" i="29"/>
  <c r="B141" i="29"/>
  <c r="G141" i="29"/>
  <c r="C141" i="29"/>
  <c r="D141" i="29"/>
  <c r="B142" i="29"/>
  <c r="G142" i="29"/>
  <c r="C142" i="29"/>
  <c r="D142" i="29"/>
  <c r="B143" i="29"/>
  <c r="G143" i="29"/>
  <c r="C143" i="29"/>
  <c r="D143" i="29"/>
  <c r="B144" i="29"/>
  <c r="G144" i="29"/>
  <c r="C144" i="29"/>
  <c r="D144" i="29"/>
  <c r="B145" i="29"/>
  <c r="G145" i="29"/>
  <c r="C145" i="29"/>
  <c r="D145" i="29"/>
  <c r="B146" i="29"/>
  <c r="G146" i="29"/>
  <c r="C146" i="29"/>
  <c r="D146" i="29"/>
  <c r="B147" i="29"/>
  <c r="G147" i="29"/>
  <c r="C147" i="29"/>
  <c r="D147" i="29"/>
  <c r="B148" i="29"/>
  <c r="G148" i="29"/>
  <c r="C148" i="29"/>
  <c r="D148" i="29"/>
  <c r="B149" i="29"/>
  <c r="G149" i="29"/>
  <c r="C149" i="29"/>
  <c r="D149" i="29"/>
  <c r="B150" i="29"/>
  <c r="G150" i="29"/>
  <c r="C150" i="29"/>
  <c r="D150" i="29"/>
  <c r="B151" i="29"/>
  <c r="G151" i="29"/>
  <c r="C151" i="29"/>
  <c r="D151" i="29"/>
  <c r="B152" i="29"/>
  <c r="G152" i="29"/>
  <c r="C152" i="29"/>
  <c r="D152" i="29"/>
  <c r="B153" i="29"/>
  <c r="G153" i="29"/>
  <c r="C153" i="29"/>
  <c r="D153" i="29"/>
  <c r="B154" i="29"/>
  <c r="G154" i="29"/>
  <c r="C154" i="29"/>
  <c r="D154" i="29"/>
  <c r="B155" i="29"/>
  <c r="G155" i="29"/>
  <c r="C155" i="29"/>
  <c r="D155" i="29"/>
  <c r="B156" i="29"/>
  <c r="G156" i="29"/>
  <c r="C156" i="29"/>
  <c r="D156" i="29"/>
  <c r="B157" i="29"/>
  <c r="G157" i="29"/>
  <c r="C157" i="29"/>
  <c r="D157" i="29"/>
  <c r="B158" i="29"/>
  <c r="G158" i="29"/>
  <c r="C158" i="29"/>
  <c r="D158" i="29"/>
  <c r="B159" i="29"/>
  <c r="G159" i="29"/>
  <c r="C159" i="29"/>
  <c r="D159" i="29"/>
  <c r="B160" i="29"/>
  <c r="G160" i="29"/>
  <c r="C160" i="29"/>
  <c r="D160" i="29"/>
  <c r="B161" i="29"/>
  <c r="G161" i="29"/>
  <c r="C161" i="29"/>
  <c r="D161" i="29"/>
  <c r="B162" i="29"/>
  <c r="G162" i="29"/>
  <c r="C162" i="29"/>
  <c r="D162" i="29"/>
  <c r="B163" i="29"/>
  <c r="G163" i="29"/>
  <c r="C163" i="29"/>
  <c r="D163" i="29"/>
  <c r="B164" i="29"/>
  <c r="G164" i="29"/>
  <c r="C164" i="29"/>
  <c r="D164" i="29"/>
  <c r="B165" i="29"/>
  <c r="G165" i="29"/>
  <c r="C165" i="29"/>
  <c r="D165" i="29"/>
  <c r="B166" i="29"/>
  <c r="G166" i="29"/>
  <c r="C166" i="29"/>
  <c r="D166" i="29"/>
  <c r="B167" i="29"/>
  <c r="G167" i="29"/>
  <c r="C167" i="29"/>
  <c r="D167" i="29"/>
  <c r="B168" i="29"/>
  <c r="G168" i="29"/>
  <c r="C168" i="29"/>
  <c r="D168" i="29"/>
  <c r="B169" i="29"/>
  <c r="G169" i="29"/>
  <c r="C169" i="29"/>
  <c r="D169" i="29"/>
  <c r="B170" i="29"/>
  <c r="G170" i="29"/>
  <c r="C170" i="29"/>
  <c r="D170" i="29"/>
  <c r="B171" i="29"/>
  <c r="G171" i="29"/>
  <c r="C171" i="29"/>
  <c r="D171" i="29"/>
  <c r="B172" i="29"/>
  <c r="G172" i="29"/>
  <c r="C172" i="29"/>
  <c r="D172" i="29"/>
  <c r="B173" i="29"/>
  <c r="G173" i="29"/>
  <c r="C173" i="29"/>
  <c r="D173" i="29"/>
  <c r="B174" i="29"/>
  <c r="G174" i="29"/>
  <c r="C174" i="29"/>
  <c r="D174" i="29"/>
  <c r="B175" i="29"/>
  <c r="G175" i="29"/>
  <c r="C175" i="29"/>
  <c r="D175" i="29"/>
  <c r="B176" i="29"/>
  <c r="G176" i="29"/>
  <c r="C176" i="29"/>
  <c r="D176" i="29"/>
  <c r="B177" i="29"/>
  <c r="G177" i="29"/>
  <c r="C177" i="29"/>
  <c r="D177" i="29"/>
  <c r="B178" i="29"/>
  <c r="G178" i="29"/>
  <c r="C178" i="29"/>
  <c r="D178" i="29"/>
  <c r="B179" i="29"/>
  <c r="G179" i="29"/>
  <c r="C179" i="29"/>
  <c r="D179" i="29"/>
  <c r="B180" i="29"/>
  <c r="G180" i="29"/>
  <c r="C180" i="29"/>
  <c r="D180" i="29"/>
  <c r="B181" i="29"/>
  <c r="G181" i="29"/>
  <c r="C181" i="29"/>
  <c r="D181" i="29"/>
  <c r="B182" i="29"/>
  <c r="G182" i="29"/>
  <c r="C182" i="29"/>
  <c r="D182" i="29"/>
  <c r="B183" i="29"/>
  <c r="G183" i="29"/>
  <c r="C183" i="29"/>
  <c r="D183" i="29"/>
  <c r="B184" i="29"/>
  <c r="G184" i="29"/>
  <c r="C184" i="29"/>
  <c r="D184" i="29"/>
  <c r="B185" i="29"/>
  <c r="G185" i="29"/>
  <c r="C185" i="29"/>
  <c r="D185" i="29"/>
  <c r="B186" i="29"/>
  <c r="G186" i="29"/>
  <c r="C186" i="29"/>
  <c r="D186" i="29"/>
  <c r="B187" i="29"/>
  <c r="G187" i="29"/>
  <c r="C187" i="29"/>
  <c r="D187" i="29"/>
  <c r="B188" i="29"/>
  <c r="G188" i="29"/>
  <c r="C188" i="29"/>
  <c r="D188" i="29"/>
  <c r="B189" i="29"/>
  <c r="G189" i="29"/>
  <c r="C189" i="29"/>
  <c r="D189" i="29"/>
  <c r="B190" i="29"/>
  <c r="G190" i="29"/>
  <c r="C190" i="29"/>
  <c r="D190" i="29"/>
  <c r="B191" i="29"/>
  <c r="G191" i="29"/>
  <c r="C191" i="29"/>
  <c r="D191" i="29"/>
  <c r="B237" i="34"/>
  <c r="C237" i="34"/>
  <c r="D237" i="34"/>
  <c r="E237" i="34"/>
  <c r="B238" i="34"/>
  <c r="C238" i="34"/>
  <c r="D238" i="34"/>
  <c r="E238" i="34"/>
  <c r="B239" i="34"/>
  <c r="C239" i="34"/>
  <c r="D239" i="34"/>
  <c r="E239" i="34"/>
  <c r="B240" i="34"/>
  <c r="C240" i="34"/>
  <c r="D240" i="34"/>
  <c r="E240" i="34"/>
  <c r="B241" i="34"/>
  <c r="C241" i="34"/>
  <c r="D241" i="34"/>
  <c r="E241" i="34"/>
  <c r="B242" i="34"/>
  <c r="C242" i="34"/>
  <c r="D242" i="34"/>
  <c r="E242" i="34"/>
  <c r="B243" i="34"/>
  <c r="C243" i="34"/>
  <c r="D243" i="34"/>
  <c r="E243" i="34"/>
  <c r="B244" i="34"/>
  <c r="C244" i="34"/>
  <c r="D244" i="34"/>
  <c r="E244" i="34"/>
  <c r="B245" i="34"/>
  <c r="C245" i="34"/>
  <c r="D245" i="34"/>
  <c r="E245" i="34"/>
  <c r="B246" i="34"/>
  <c r="C246" i="34"/>
  <c r="D246" i="34"/>
  <c r="E246" i="34"/>
  <c r="B247" i="34"/>
  <c r="C247" i="34"/>
  <c r="D247" i="34"/>
  <c r="E247" i="34"/>
  <c r="B248" i="34"/>
  <c r="C248" i="34"/>
  <c r="D248" i="34"/>
  <c r="E248" i="34"/>
  <c r="B249" i="34"/>
  <c r="C249" i="34"/>
  <c r="D249" i="34"/>
  <c r="E249" i="34"/>
  <c r="B250" i="34"/>
  <c r="C250" i="34"/>
  <c r="D250" i="34"/>
  <c r="E250" i="34"/>
  <c r="B251" i="34"/>
  <c r="C251" i="34"/>
  <c r="D251" i="34"/>
  <c r="E251" i="34"/>
  <c r="B252" i="34"/>
  <c r="C252" i="34"/>
  <c r="D252" i="34"/>
  <c r="E252" i="34"/>
  <c r="B253" i="34"/>
  <c r="C253" i="34"/>
  <c r="D253" i="34"/>
  <c r="E253" i="34"/>
  <c r="B254" i="34"/>
  <c r="C254" i="34"/>
  <c r="D254" i="34"/>
  <c r="E254" i="34"/>
  <c r="B255" i="34"/>
  <c r="C255" i="34"/>
  <c r="D255" i="34"/>
  <c r="E255" i="34"/>
  <c r="B256" i="34"/>
  <c r="C256" i="34"/>
  <c r="D256" i="34"/>
  <c r="E256" i="34"/>
  <c r="B64" i="34"/>
  <c r="C64" i="34"/>
  <c r="D64" i="34"/>
  <c r="E64" i="34"/>
  <c r="M64" i="34" s="1"/>
  <c r="B65" i="34"/>
  <c r="C65" i="34"/>
  <c r="D65" i="34"/>
  <c r="E65" i="34"/>
  <c r="M65" i="34" s="1"/>
  <c r="B66" i="34"/>
  <c r="C66" i="34"/>
  <c r="D66" i="34"/>
  <c r="E66" i="34"/>
  <c r="M66" i="34" s="1"/>
  <c r="B67" i="34"/>
  <c r="C67" i="34"/>
  <c r="D67" i="34"/>
  <c r="E67" i="34"/>
  <c r="M67" i="34" s="1"/>
  <c r="B68" i="34"/>
  <c r="C68" i="34"/>
  <c r="D68" i="34"/>
  <c r="E68" i="34"/>
  <c r="M68" i="34" s="1"/>
  <c r="B69" i="34"/>
  <c r="C69" i="34"/>
  <c r="D69" i="34"/>
  <c r="E69" i="34"/>
  <c r="M69" i="34" s="1"/>
  <c r="B70" i="34"/>
  <c r="C70" i="34"/>
  <c r="D70" i="34"/>
  <c r="E70" i="34"/>
  <c r="M70" i="34" s="1"/>
  <c r="B71" i="34"/>
  <c r="C71" i="34"/>
  <c r="D71" i="34"/>
  <c r="E71" i="34"/>
  <c r="M71" i="34" s="1"/>
  <c r="B72" i="34"/>
  <c r="C72" i="34"/>
  <c r="D72" i="34"/>
  <c r="E72" i="34"/>
  <c r="M72" i="34" s="1"/>
  <c r="B73" i="34"/>
  <c r="C73" i="34"/>
  <c r="D73" i="34"/>
  <c r="E73" i="34"/>
  <c r="M73" i="34" s="1"/>
  <c r="B74" i="34"/>
  <c r="C74" i="34"/>
  <c r="D74" i="34"/>
  <c r="E74" i="34"/>
  <c r="M74" i="34" s="1"/>
  <c r="B75" i="34"/>
  <c r="C75" i="34"/>
  <c r="D75" i="34"/>
  <c r="E75" i="34"/>
  <c r="M75" i="34" s="1"/>
  <c r="B76" i="34"/>
  <c r="C76" i="34"/>
  <c r="D76" i="34"/>
  <c r="E76" i="34"/>
  <c r="M76" i="34" s="1"/>
  <c r="B77" i="34"/>
  <c r="C77" i="34"/>
  <c r="D77" i="34"/>
  <c r="E77" i="34"/>
  <c r="M77" i="34" s="1"/>
  <c r="B78" i="34"/>
  <c r="C78" i="34"/>
  <c r="D78" i="34"/>
  <c r="E78" i="34"/>
  <c r="M78" i="34" s="1"/>
  <c r="B79" i="34"/>
  <c r="C79" i="34"/>
  <c r="D79" i="34"/>
  <c r="E79" i="34"/>
  <c r="M79" i="34" s="1"/>
  <c r="B80" i="34"/>
  <c r="C80" i="34"/>
  <c r="D80" i="34"/>
  <c r="E80" i="34"/>
  <c r="M80" i="34" s="1"/>
  <c r="B81" i="34"/>
  <c r="C81" i="34"/>
  <c r="D81" i="34"/>
  <c r="E81" i="34"/>
  <c r="M81" i="34" s="1"/>
  <c r="B82" i="34"/>
  <c r="C82" i="34"/>
  <c r="D82" i="34"/>
  <c r="E82" i="34"/>
  <c r="M82" i="34" s="1"/>
  <c r="B83" i="34"/>
  <c r="C83" i="34"/>
  <c r="D83" i="34"/>
  <c r="E83" i="34"/>
  <c r="M83" i="34" s="1"/>
  <c r="B84" i="34"/>
  <c r="C84" i="34"/>
  <c r="D84" i="34"/>
  <c r="E84" i="34"/>
  <c r="M84" i="34" s="1"/>
  <c r="B85" i="34"/>
  <c r="C85" i="34"/>
  <c r="D85" i="34"/>
  <c r="E85" i="34"/>
  <c r="M85" i="34" s="1"/>
  <c r="B86" i="34"/>
  <c r="C86" i="34"/>
  <c r="D86" i="34"/>
  <c r="E86" i="34"/>
  <c r="M86" i="34" s="1"/>
  <c r="B87" i="34"/>
  <c r="C87" i="34"/>
  <c r="D87" i="34"/>
  <c r="E87" i="34"/>
  <c r="M87" i="34" s="1"/>
  <c r="B88" i="34"/>
  <c r="C88" i="34"/>
  <c r="D88" i="34"/>
  <c r="E88" i="34"/>
  <c r="M88" i="34" s="1"/>
  <c r="B89" i="34"/>
  <c r="C89" i="34"/>
  <c r="D89" i="34"/>
  <c r="E89" i="34"/>
  <c r="M89" i="34" s="1"/>
  <c r="B90" i="34"/>
  <c r="C90" i="34"/>
  <c r="D90" i="34"/>
  <c r="E90" i="34"/>
  <c r="M90" i="34" s="1"/>
  <c r="B91" i="34"/>
  <c r="C91" i="34"/>
  <c r="D91" i="34"/>
  <c r="E91" i="34"/>
  <c r="M91" i="34" s="1"/>
  <c r="B92" i="34"/>
  <c r="C92" i="34"/>
  <c r="D92" i="34"/>
  <c r="E92" i="34"/>
  <c r="M92" i="34" s="1"/>
  <c r="B93" i="34"/>
  <c r="C93" i="34"/>
  <c r="D93" i="34"/>
  <c r="E93" i="34"/>
  <c r="M93" i="34" s="1"/>
  <c r="B94" i="34"/>
  <c r="C94" i="34"/>
  <c r="D94" i="34"/>
  <c r="E94" i="34"/>
  <c r="M94" i="34" s="1"/>
  <c r="B95" i="34"/>
  <c r="C95" i="34"/>
  <c r="D95" i="34"/>
  <c r="E95" i="34"/>
  <c r="M95" i="34" s="1"/>
  <c r="B96" i="34"/>
  <c r="C96" i="34"/>
  <c r="D96" i="34"/>
  <c r="E96" i="34"/>
  <c r="M96" i="34" s="1"/>
  <c r="B97" i="34"/>
  <c r="C97" i="34"/>
  <c r="D97" i="34"/>
  <c r="E97" i="34"/>
  <c r="M97" i="34" s="1"/>
  <c r="B98" i="34"/>
  <c r="C98" i="34"/>
  <c r="D98" i="34"/>
  <c r="E98" i="34"/>
  <c r="M98" i="34" s="1"/>
  <c r="B99" i="34"/>
  <c r="C99" i="34"/>
  <c r="D99" i="34"/>
  <c r="E99" i="34"/>
  <c r="M99" i="34" s="1"/>
  <c r="B100" i="34"/>
  <c r="C100" i="34"/>
  <c r="D100" i="34"/>
  <c r="E100" i="34"/>
  <c r="M100" i="34" s="1"/>
  <c r="B101" i="34"/>
  <c r="C101" i="34"/>
  <c r="D101" i="34"/>
  <c r="E101" i="34"/>
  <c r="M101" i="34" s="1"/>
  <c r="B102" i="34"/>
  <c r="C102" i="34"/>
  <c r="D102" i="34"/>
  <c r="E102" i="34"/>
  <c r="M102" i="34" s="1"/>
  <c r="B103" i="34"/>
  <c r="C103" i="34"/>
  <c r="D103" i="34"/>
  <c r="E103" i="34"/>
  <c r="M103" i="34" s="1"/>
  <c r="B104" i="34"/>
  <c r="C104" i="34"/>
  <c r="D104" i="34"/>
  <c r="E104" i="34"/>
  <c r="M104" i="34" s="1"/>
  <c r="B105" i="34"/>
  <c r="C105" i="34"/>
  <c r="D105" i="34"/>
  <c r="E105" i="34"/>
  <c r="M105" i="34" s="1"/>
  <c r="B106" i="34"/>
  <c r="C106" i="34"/>
  <c r="D106" i="34"/>
  <c r="E106" i="34"/>
  <c r="M106" i="34" s="1"/>
  <c r="B107" i="34"/>
  <c r="C107" i="34"/>
  <c r="D107" i="34"/>
  <c r="E107" i="34"/>
  <c r="M107" i="34" s="1"/>
  <c r="B108" i="34"/>
  <c r="C108" i="34"/>
  <c r="D108" i="34"/>
  <c r="E108" i="34"/>
  <c r="M108" i="34" s="1"/>
  <c r="B109" i="34"/>
  <c r="C109" i="34"/>
  <c r="D109" i="34"/>
  <c r="E109" i="34"/>
  <c r="M109" i="34" s="1"/>
  <c r="B110" i="34"/>
  <c r="C110" i="34"/>
  <c r="D110" i="34"/>
  <c r="E110" i="34"/>
  <c r="M110" i="34" s="1"/>
  <c r="B111" i="34"/>
  <c r="C111" i="34"/>
  <c r="D111" i="34"/>
  <c r="E111" i="34"/>
  <c r="M111" i="34" s="1"/>
  <c r="B112" i="34"/>
  <c r="C112" i="34"/>
  <c r="D112" i="34"/>
  <c r="E112" i="34"/>
  <c r="M112" i="34" s="1"/>
  <c r="B113" i="34"/>
  <c r="C113" i="34"/>
  <c r="D113" i="34"/>
  <c r="E113" i="34"/>
  <c r="M113" i="34" s="1"/>
  <c r="B114" i="34"/>
  <c r="C114" i="34"/>
  <c r="D114" i="34"/>
  <c r="E114" i="34"/>
  <c r="M114" i="34" s="1"/>
  <c r="B115" i="34"/>
  <c r="C115" i="34"/>
  <c r="D115" i="34"/>
  <c r="E115" i="34"/>
  <c r="M115" i="34" s="1"/>
  <c r="B116" i="34"/>
  <c r="C116" i="34"/>
  <c r="D116" i="34"/>
  <c r="E116" i="34"/>
  <c r="M116" i="34" s="1"/>
  <c r="B117" i="34"/>
  <c r="C117" i="34"/>
  <c r="D117" i="34"/>
  <c r="E117" i="34"/>
  <c r="M117" i="34" s="1"/>
  <c r="B118" i="34"/>
  <c r="C118" i="34"/>
  <c r="D118" i="34"/>
  <c r="E118" i="34"/>
  <c r="M118" i="34" s="1"/>
  <c r="B119" i="34"/>
  <c r="C119" i="34"/>
  <c r="D119" i="34"/>
  <c r="E119" i="34"/>
  <c r="M119" i="34" s="1"/>
  <c r="B120" i="34"/>
  <c r="C120" i="34"/>
  <c r="D120" i="34"/>
  <c r="E120" i="34"/>
  <c r="M120" i="34" s="1"/>
  <c r="B121" i="34"/>
  <c r="C121" i="34"/>
  <c r="D121" i="34"/>
  <c r="E121" i="34"/>
  <c r="M121" i="34" s="1"/>
  <c r="B122" i="34"/>
  <c r="C122" i="34"/>
  <c r="D122" i="34"/>
  <c r="E122" i="34"/>
  <c r="M122" i="34" s="1"/>
  <c r="B123" i="34"/>
  <c r="C123" i="34"/>
  <c r="D123" i="34"/>
  <c r="E123" i="34"/>
  <c r="M123" i="34" s="1"/>
  <c r="B124" i="34"/>
  <c r="C124" i="34"/>
  <c r="D124" i="34"/>
  <c r="E124" i="34"/>
  <c r="M124" i="34" s="1"/>
  <c r="B125" i="34"/>
  <c r="C125" i="34"/>
  <c r="D125" i="34"/>
  <c r="E125" i="34"/>
  <c r="M125" i="34" s="1"/>
  <c r="B126" i="34"/>
  <c r="C126" i="34"/>
  <c r="D126" i="34"/>
  <c r="E126" i="34"/>
  <c r="M126" i="34" s="1"/>
  <c r="B127" i="34"/>
  <c r="C127" i="34"/>
  <c r="D127" i="34"/>
  <c r="E127" i="34"/>
  <c r="M127" i="34" s="1"/>
  <c r="B128" i="34"/>
  <c r="C128" i="34"/>
  <c r="D128" i="34"/>
  <c r="E128" i="34"/>
  <c r="M128" i="34" s="1"/>
  <c r="B129" i="34"/>
  <c r="C129" i="34"/>
  <c r="D129" i="34"/>
  <c r="E129" i="34"/>
  <c r="M129" i="34" s="1"/>
  <c r="B130" i="34"/>
  <c r="C130" i="34"/>
  <c r="D130" i="34"/>
  <c r="E130" i="34"/>
  <c r="M130" i="34" s="1"/>
  <c r="B131" i="34"/>
  <c r="C131" i="34"/>
  <c r="D131" i="34"/>
  <c r="E131" i="34"/>
  <c r="M131" i="34" s="1"/>
  <c r="B132" i="34"/>
  <c r="C132" i="34"/>
  <c r="D132" i="34"/>
  <c r="E132" i="34"/>
  <c r="M132" i="34" s="1"/>
  <c r="B133" i="34"/>
  <c r="C133" i="34"/>
  <c r="D133" i="34"/>
  <c r="E133" i="34"/>
  <c r="M133" i="34" s="1"/>
  <c r="B134" i="34"/>
  <c r="C134" i="34"/>
  <c r="D134" i="34"/>
  <c r="E134" i="34"/>
  <c r="M134" i="34" s="1"/>
  <c r="B135" i="34"/>
  <c r="C135" i="34"/>
  <c r="D135" i="34"/>
  <c r="E135" i="34"/>
  <c r="M135" i="34" s="1"/>
  <c r="B136" i="34"/>
  <c r="C136" i="34"/>
  <c r="D136" i="34"/>
  <c r="E136" i="34"/>
  <c r="M136" i="34" s="1"/>
  <c r="B137" i="34"/>
  <c r="C137" i="34"/>
  <c r="D137" i="34"/>
  <c r="E137" i="34"/>
  <c r="M137" i="34" s="1"/>
  <c r="B138" i="34"/>
  <c r="C138" i="34"/>
  <c r="D138" i="34"/>
  <c r="E138" i="34"/>
  <c r="M138" i="34" s="1"/>
  <c r="B139" i="34"/>
  <c r="C139" i="34"/>
  <c r="D139" i="34"/>
  <c r="E139" i="34"/>
  <c r="M139" i="34" s="1"/>
  <c r="B140" i="34"/>
  <c r="C140" i="34"/>
  <c r="D140" i="34"/>
  <c r="E140" i="34"/>
  <c r="M140" i="34" s="1"/>
  <c r="B141" i="34"/>
  <c r="C141" i="34"/>
  <c r="D141" i="34"/>
  <c r="E141" i="34"/>
  <c r="M141" i="34" s="1"/>
  <c r="B142" i="34"/>
  <c r="C142" i="34"/>
  <c r="D142" i="34"/>
  <c r="E142" i="34"/>
  <c r="M142" i="34" s="1"/>
  <c r="B143" i="34"/>
  <c r="C143" i="34"/>
  <c r="D143" i="34"/>
  <c r="E143" i="34"/>
  <c r="M143" i="34" s="1"/>
  <c r="B144" i="34"/>
  <c r="C144" i="34"/>
  <c r="D144" i="34"/>
  <c r="E144" i="34"/>
  <c r="M144" i="34" s="1"/>
  <c r="B145" i="34"/>
  <c r="C145" i="34"/>
  <c r="D145" i="34"/>
  <c r="E145" i="34"/>
  <c r="M145" i="34" s="1"/>
  <c r="B146" i="34"/>
  <c r="C146" i="34"/>
  <c r="D146" i="34"/>
  <c r="E146" i="34"/>
  <c r="M146" i="34" s="1"/>
  <c r="B147" i="34"/>
  <c r="C147" i="34"/>
  <c r="D147" i="34"/>
  <c r="E147" i="34"/>
  <c r="M147" i="34" s="1"/>
  <c r="B148" i="34"/>
  <c r="C148" i="34"/>
  <c r="D148" i="34"/>
  <c r="E148" i="34"/>
  <c r="M148" i="34" s="1"/>
  <c r="B149" i="34"/>
  <c r="C149" i="34"/>
  <c r="D149" i="34"/>
  <c r="E149" i="34"/>
  <c r="M149" i="34" s="1"/>
  <c r="B150" i="34"/>
  <c r="C150" i="34"/>
  <c r="D150" i="34"/>
  <c r="E150" i="34"/>
  <c r="B151" i="34"/>
  <c r="C151" i="34"/>
  <c r="D151" i="34"/>
  <c r="E151" i="34"/>
  <c r="B152" i="34"/>
  <c r="C152" i="34"/>
  <c r="D152" i="34"/>
  <c r="E152" i="34"/>
  <c r="B153" i="34"/>
  <c r="C153" i="34"/>
  <c r="D153" i="34"/>
  <c r="E153" i="34"/>
  <c r="B154" i="34"/>
  <c r="C154" i="34"/>
  <c r="D154" i="34"/>
  <c r="E154" i="34"/>
  <c r="B155" i="34"/>
  <c r="C155" i="34"/>
  <c r="D155" i="34"/>
  <c r="E155" i="34"/>
  <c r="B156" i="34"/>
  <c r="C156" i="34"/>
  <c r="D156" i="34"/>
  <c r="E156" i="34"/>
  <c r="B157" i="34"/>
  <c r="C157" i="34"/>
  <c r="D157" i="34"/>
  <c r="E157" i="34"/>
  <c r="B158" i="34"/>
  <c r="C158" i="34"/>
  <c r="D158" i="34"/>
  <c r="E158" i="34"/>
  <c r="B159" i="34"/>
  <c r="C159" i="34"/>
  <c r="D159" i="34"/>
  <c r="E159" i="34"/>
  <c r="B160" i="34"/>
  <c r="C160" i="34"/>
  <c r="D160" i="34"/>
  <c r="E160" i="34"/>
  <c r="B161" i="34"/>
  <c r="C161" i="34"/>
  <c r="D161" i="34"/>
  <c r="E161" i="34"/>
  <c r="B162" i="34"/>
  <c r="C162" i="34"/>
  <c r="D162" i="34"/>
  <c r="E162" i="34"/>
  <c r="B163" i="34"/>
  <c r="C163" i="34"/>
  <c r="D163" i="34"/>
  <c r="E163" i="34"/>
  <c r="B164" i="34"/>
  <c r="C164" i="34"/>
  <c r="D164" i="34"/>
  <c r="E164" i="34"/>
  <c r="B165" i="34"/>
  <c r="C165" i="34"/>
  <c r="D165" i="34"/>
  <c r="E165" i="34"/>
  <c r="B166" i="34"/>
  <c r="C166" i="34"/>
  <c r="D166" i="34"/>
  <c r="E166" i="34"/>
  <c r="B167" i="34"/>
  <c r="C167" i="34"/>
  <c r="D167" i="34"/>
  <c r="E167" i="34"/>
  <c r="B168" i="34"/>
  <c r="C168" i="34"/>
  <c r="D168" i="34"/>
  <c r="E168" i="34"/>
  <c r="B169" i="34"/>
  <c r="C169" i="34"/>
  <c r="D169" i="34"/>
  <c r="E169" i="34"/>
  <c r="B170" i="34"/>
  <c r="C170" i="34"/>
  <c r="D170" i="34"/>
  <c r="E170" i="34"/>
  <c r="B171" i="34"/>
  <c r="C171" i="34"/>
  <c r="D171" i="34"/>
  <c r="E171" i="34"/>
  <c r="B172" i="34"/>
  <c r="C172" i="34"/>
  <c r="D172" i="34"/>
  <c r="E172" i="34"/>
  <c r="B173" i="34"/>
  <c r="C173" i="34"/>
  <c r="D173" i="34"/>
  <c r="E173" i="34"/>
  <c r="B174" i="34"/>
  <c r="C174" i="34"/>
  <c r="D174" i="34"/>
  <c r="E174" i="34"/>
  <c r="B175" i="34"/>
  <c r="C175" i="34"/>
  <c r="D175" i="34"/>
  <c r="E175" i="34"/>
  <c r="B176" i="34"/>
  <c r="C176" i="34"/>
  <c r="D176" i="34"/>
  <c r="E176" i="34"/>
  <c r="B177" i="34"/>
  <c r="C177" i="34"/>
  <c r="D177" i="34"/>
  <c r="E177" i="34"/>
  <c r="B178" i="34"/>
  <c r="C178" i="34"/>
  <c r="D178" i="34"/>
  <c r="E178" i="34"/>
  <c r="B179" i="34"/>
  <c r="C179" i="34"/>
  <c r="D179" i="34"/>
  <c r="E179" i="34"/>
  <c r="B180" i="34"/>
  <c r="C180" i="34"/>
  <c r="D180" i="34"/>
  <c r="E180" i="34"/>
  <c r="B181" i="34"/>
  <c r="C181" i="34"/>
  <c r="D181" i="34"/>
  <c r="E181" i="34"/>
  <c r="B182" i="34"/>
  <c r="C182" i="34"/>
  <c r="D182" i="34"/>
  <c r="E182" i="34"/>
  <c r="B183" i="34"/>
  <c r="C183" i="34"/>
  <c r="D183" i="34"/>
  <c r="E183" i="34"/>
  <c r="B184" i="34"/>
  <c r="C184" i="34"/>
  <c r="D184" i="34"/>
  <c r="E184" i="34"/>
  <c r="B185" i="34"/>
  <c r="C185" i="34"/>
  <c r="D185" i="34"/>
  <c r="E185" i="34"/>
  <c r="B186" i="34"/>
  <c r="C186" i="34"/>
  <c r="D186" i="34"/>
  <c r="E186" i="34"/>
  <c r="B187" i="34"/>
  <c r="C187" i="34"/>
  <c r="D187" i="34"/>
  <c r="E187" i="34"/>
  <c r="B188" i="34"/>
  <c r="C188" i="34"/>
  <c r="D188" i="34"/>
  <c r="E188" i="34"/>
  <c r="B189" i="34"/>
  <c r="C189" i="34"/>
  <c r="D189" i="34"/>
  <c r="E189" i="34"/>
  <c r="B190" i="34"/>
  <c r="C190" i="34"/>
  <c r="D190" i="34"/>
  <c r="E190" i="34"/>
  <c r="B191" i="34"/>
  <c r="C191" i="34"/>
  <c r="D191" i="34"/>
  <c r="E191" i="34"/>
  <c r="B192" i="34"/>
  <c r="C192" i="34"/>
  <c r="D192" i="34"/>
  <c r="E192" i="34"/>
  <c r="B193" i="34"/>
  <c r="C193" i="34"/>
  <c r="D193" i="34"/>
  <c r="E193" i="34"/>
  <c r="B194" i="34"/>
  <c r="C194" i="34"/>
  <c r="D194" i="34"/>
  <c r="E194" i="34"/>
  <c r="B195" i="34"/>
  <c r="C195" i="34"/>
  <c r="D195" i="34"/>
  <c r="E195" i="34"/>
  <c r="B196" i="34"/>
  <c r="C196" i="34"/>
  <c r="D196" i="34"/>
  <c r="E196" i="34"/>
  <c r="B197" i="34"/>
  <c r="C197" i="34"/>
  <c r="D197" i="34"/>
  <c r="E197" i="34"/>
  <c r="B198" i="34"/>
  <c r="C198" i="34"/>
  <c r="D198" i="34"/>
  <c r="E198" i="34"/>
  <c r="B199" i="34"/>
  <c r="C199" i="34"/>
  <c r="D199" i="34"/>
  <c r="E199" i="34"/>
  <c r="B200" i="34"/>
  <c r="C200" i="34"/>
  <c r="D200" i="34"/>
  <c r="E200" i="34"/>
  <c r="B201" i="34"/>
  <c r="C201" i="34"/>
  <c r="D201" i="34"/>
  <c r="E201" i="34"/>
  <c r="B202" i="34"/>
  <c r="C202" i="34"/>
  <c r="D202" i="34"/>
  <c r="E202" i="34"/>
  <c r="B203" i="34"/>
  <c r="C203" i="34"/>
  <c r="D203" i="34"/>
  <c r="E203" i="34"/>
  <c r="B204" i="34"/>
  <c r="C204" i="34"/>
  <c r="D204" i="34"/>
  <c r="E204" i="34"/>
  <c r="B205" i="34"/>
  <c r="C205" i="34"/>
  <c r="D205" i="34"/>
  <c r="E205" i="34"/>
  <c r="B206" i="34"/>
  <c r="C206" i="34"/>
  <c r="D206" i="34"/>
  <c r="E206" i="34"/>
  <c r="B207" i="34"/>
  <c r="C207" i="34"/>
  <c r="D207" i="34"/>
  <c r="E207" i="34"/>
  <c r="B208" i="34"/>
  <c r="C208" i="34"/>
  <c r="D208" i="34"/>
  <c r="E208" i="34"/>
  <c r="B209" i="34"/>
  <c r="C209" i="34"/>
  <c r="D209" i="34"/>
  <c r="E209" i="34"/>
  <c r="B210" i="34"/>
  <c r="C210" i="34"/>
  <c r="D210" i="34"/>
  <c r="E210" i="34"/>
  <c r="B211" i="34"/>
  <c r="C211" i="34"/>
  <c r="D211" i="34"/>
  <c r="E211" i="34"/>
  <c r="B212" i="34"/>
  <c r="C212" i="34"/>
  <c r="D212" i="34"/>
  <c r="E212" i="34"/>
  <c r="B213" i="34"/>
  <c r="C213" i="34"/>
  <c r="D213" i="34"/>
  <c r="E213" i="34"/>
  <c r="B214" i="34"/>
  <c r="C214" i="34"/>
  <c r="D214" i="34"/>
  <c r="E214" i="34"/>
  <c r="B215" i="34"/>
  <c r="C215" i="34"/>
  <c r="D215" i="34"/>
  <c r="E215" i="34"/>
  <c r="B216" i="34"/>
  <c r="C216" i="34"/>
  <c r="D216" i="34"/>
  <c r="E216" i="34"/>
  <c r="B217" i="34"/>
  <c r="C217" i="34"/>
  <c r="D217" i="34"/>
  <c r="E217" i="34"/>
  <c r="B218" i="34"/>
  <c r="C218" i="34"/>
  <c r="D218" i="34"/>
  <c r="E218" i="34"/>
  <c r="B219" i="34"/>
  <c r="C219" i="34"/>
  <c r="D219" i="34"/>
  <c r="E219" i="34"/>
  <c r="B220" i="34"/>
  <c r="C220" i="34"/>
  <c r="D220" i="34"/>
  <c r="E220" i="34"/>
  <c r="B221" i="34"/>
  <c r="C221" i="34"/>
  <c r="D221" i="34"/>
  <c r="E221" i="34"/>
  <c r="B222" i="34"/>
  <c r="C222" i="34"/>
  <c r="D222" i="34"/>
  <c r="E222" i="34"/>
  <c r="B223" i="34"/>
  <c r="C223" i="34"/>
  <c r="D223" i="34"/>
  <c r="E223" i="34"/>
  <c r="B224" i="34"/>
  <c r="C224" i="34"/>
  <c r="D224" i="34"/>
  <c r="E224" i="34"/>
  <c r="B225" i="34"/>
  <c r="C225" i="34"/>
  <c r="D225" i="34"/>
  <c r="E225" i="34"/>
  <c r="B226" i="34"/>
  <c r="C226" i="34"/>
  <c r="D226" i="34"/>
  <c r="E226" i="34"/>
  <c r="B227" i="34"/>
  <c r="C227" i="34"/>
  <c r="D227" i="34"/>
  <c r="E227" i="34"/>
  <c r="B228" i="34"/>
  <c r="C228" i="34"/>
  <c r="D228" i="34"/>
  <c r="E228" i="34"/>
  <c r="B229" i="34"/>
  <c r="C229" i="34"/>
  <c r="D229" i="34"/>
  <c r="E229" i="34"/>
  <c r="F229" i="34"/>
  <c r="B230" i="34"/>
  <c r="C230" i="34"/>
  <c r="D230" i="34"/>
  <c r="E230" i="34"/>
  <c r="B231" i="34"/>
  <c r="C231" i="34"/>
  <c r="D231" i="34"/>
  <c r="E231" i="34"/>
  <c r="B232" i="34"/>
  <c r="C232" i="34"/>
  <c r="D232" i="34"/>
  <c r="E232" i="34"/>
  <c r="B233" i="34"/>
  <c r="C233" i="34"/>
  <c r="D233" i="34"/>
  <c r="E233" i="34"/>
  <c r="B234" i="34"/>
  <c r="C234" i="34"/>
  <c r="D234" i="34"/>
  <c r="E234" i="34"/>
  <c r="B235" i="34"/>
  <c r="C235" i="34"/>
  <c r="D235" i="34"/>
  <c r="E235" i="34"/>
  <c r="B236" i="34"/>
  <c r="C236" i="34"/>
  <c r="D236" i="34"/>
  <c r="E236" i="34"/>
  <c r="F186" i="34"/>
  <c r="G186" i="34"/>
  <c r="F187" i="34"/>
  <c r="G187" i="34"/>
  <c r="F188" i="34"/>
  <c r="G188" i="34"/>
  <c r="F189" i="34"/>
  <c r="G189" i="34"/>
  <c r="F190" i="34"/>
  <c r="G190" i="34"/>
  <c r="F191" i="34"/>
  <c r="G191" i="34"/>
  <c r="F192" i="34"/>
  <c r="G192" i="34"/>
  <c r="F193" i="34"/>
  <c r="G193" i="34"/>
  <c r="F194" i="34"/>
  <c r="G194" i="34"/>
  <c r="F195" i="34"/>
  <c r="G195" i="34"/>
  <c r="F196" i="34"/>
  <c r="G196" i="34"/>
  <c r="F197" i="34"/>
  <c r="G197" i="34"/>
  <c r="F198" i="34"/>
  <c r="G198" i="34"/>
  <c r="F199" i="34"/>
  <c r="G199" i="34"/>
  <c r="F200" i="34"/>
  <c r="G200" i="34"/>
  <c r="F201" i="34"/>
  <c r="G201" i="34"/>
  <c r="F202" i="34"/>
  <c r="G202" i="34"/>
  <c r="F203" i="34"/>
  <c r="G203" i="34"/>
  <c r="F204" i="34"/>
  <c r="G204" i="34"/>
  <c r="F205" i="34"/>
  <c r="G205" i="34"/>
  <c r="F206" i="34"/>
  <c r="G206" i="34"/>
  <c r="F207" i="34"/>
  <c r="G207" i="34"/>
  <c r="F208" i="34"/>
  <c r="G208" i="34"/>
  <c r="F209" i="34"/>
  <c r="G209" i="34"/>
  <c r="F210" i="34"/>
  <c r="G210" i="34"/>
  <c r="F211" i="34"/>
  <c r="G211" i="34"/>
  <c r="F212" i="34"/>
  <c r="G212" i="34"/>
  <c r="F213" i="34"/>
  <c r="G213" i="34"/>
  <c r="F214" i="34"/>
  <c r="G214" i="34"/>
  <c r="F215" i="34"/>
  <c r="G215" i="34"/>
  <c r="F216" i="34"/>
  <c r="G216" i="34"/>
  <c r="F217" i="34"/>
  <c r="G217" i="34"/>
  <c r="F218" i="34"/>
  <c r="G218" i="34"/>
  <c r="F219" i="34"/>
  <c r="G219" i="34"/>
  <c r="F220" i="34"/>
  <c r="G220" i="34"/>
  <c r="F221" i="34"/>
  <c r="G221" i="34"/>
  <c r="F222" i="34"/>
  <c r="G222" i="34"/>
  <c r="F223" i="34"/>
  <c r="G223" i="34"/>
  <c r="F224" i="34"/>
  <c r="G224" i="34"/>
  <c r="F225" i="34"/>
  <c r="G225" i="34"/>
  <c r="F226" i="34"/>
  <c r="G226" i="34"/>
  <c r="F227" i="34"/>
  <c r="G227" i="34"/>
  <c r="F228" i="34"/>
  <c r="G228" i="34"/>
  <c r="G229" i="34"/>
  <c r="F230" i="34"/>
  <c r="G230" i="34"/>
  <c r="F231" i="34"/>
  <c r="G231" i="34"/>
  <c r="F232" i="34"/>
  <c r="G232" i="34"/>
  <c r="F233" i="34"/>
  <c r="G233" i="34"/>
  <c r="F234" i="34"/>
  <c r="G234" i="34"/>
  <c r="F235" i="34"/>
  <c r="G235" i="34"/>
  <c r="F236" i="34"/>
  <c r="G236" i="34"/>
  <c r="F237" i="34"/>
  <c r="G237" i="34"/>
  <c r="F238" i="34"/>
  <c r="G238" i="34"/>
  <c r="F239" i="34"/>
  <c r="G239" i="34"/>
  <c r="F240" i="34"/>
  <c r="G240" i="34"/>
  <c r="F241" i="34"/>
  <c r="G241" i="34"/>
  <c r="F242" i="34"/>
  <c r="G242" i="34"/>
  <c r="F243" i="34"/>
  <c r="G243" i="34"/>
  <c r="F244" i="34"/>
  <c r="G244" i="34"/>
  <c r="F245" i="34"/>
  <c r="G245" i="34"/>
  <c r="F246" i="34"/>
  <c r="G246" i="34"/>
  <c r="F247" i="34"/>
  <c r="G247" i="34"/>
  <c r="F248" i="34"/>
  <c r="G248" i="34"/>
  <c r="F249" i="34"/>
  <c r="G249" i="34"/>
  <c r="F250" i="34"/>
  <c r="G250" i="34"/>
  <c r="F251" i="34"/>
  <c r="G251" i="34"/>
  <c r="F252" i="34"/>
  <c r="G252" i="34"/>
  <c r="F253" i="34"/>
  <c r="G253" i="34"/>
  <c r="F254" i="34"/>
  <c r="G254" i="34"/>
  <c r="F255" i="34"/>
  <c r="G255" i="34"/>
  <c r="F256" i="34"/>
  <c r="G256" i="34"/>
  <c r="P108" i="57" l="1"/>
  <c r="L108" i="57" s="1"/>
  <c r="P97" i="57"/>
  <c r="L97" i="57" s="1"/>
  <c r="P115" i="57"/>
  <c r="L115" i="57" s="1"/>
  <c r="P91" i="57"/>
  <c r="L91" i="57" s="1"/>
  <c r="P133" i="57"/>
  <c r="L133" i="57" s="1"/>
  <c r="P112" i="57"/>
  <c r="L112" i="57" s="1"/>
  <c r="P109" i="57"/>
  <c r="L109" i="57" s="1"/>
  <c r="P85" i="57"/>
  <c r="L85" i="57" s="1"/>
  <c r="P99" i="57"/>
  <c r="L99" i="57" s="1"/>
  <c r="P87" i="57"/>
  <c r="L87" i="57" s="1"/>
  <c r="P84" i="57"/>
  <c r="L84" i="57" s="1"/>
  <c r="P93" i="57"/>
  <c r="L93" i="57" s="1"/>
  <c r="P143" i="57"/>
  <c r="L143" i="57" s="1"/>
  <c r="N143" i="57" s="1"/>
  <c r="P183" i="57"/>
  <c r="L183" i="57" s="1"/>
  <c r="N183" i="57" s="1"/>
  <c r="P176" i="57"/>
  <c r="L176" i="57" s="1"/>
  <c r="N176" i="57" s="1"/>
  <c r="P119" i="57"/>
  <c r="L119" i="57" s="1"/>
  <c r="P136" i="57"/>
  <c r="L136" i="57" s="1"/>
  <c r="P118" i="57"/>
  <c r="L118" i="57" s="1"/>
  <c r="P182" i="57"/>
  <c r="L182" i="57" s="1"/>
  <c r="N182" i="57" s="1"/>
  <c r="P178" i="57"/>
  <c r="L178" i="57" s="1"/>
  <c r="P149" i="57"/>
  <c r="L149" i="57" s="1"/>
  <c r="N149" i="57" s="1"/>
  <c r="P146" i="57"/>
  <c r="L146" i="57" s="1"/>
  <c r="N146" i="57" s="1"/>
  <c r="P111" i="57"/>
  <c r="L111" i="57" s="1"/>
  <c r="P92" i="57"/>
  <c r="L92" i="57" s="1"/>
  <c r="P210" i="57"/>
  <c r="L210" i="57" s="1"/>
  <c r="P166" i="57"/>
  <c r="L166" i="57" s="1"/>
  <c r="N166" i="57" s="1"/>
  <c r="P89" i="57"/>
  <c r="L89" i="57" s="1"/>
  <c r="P86" i="57"/>
  <c r="L86" i="57" s="1"/>
  <c r="P174" i="57"/>
  <c r="L174" i="57" s="1"/>
  <c r="P160" i="57"/>
  <c r="L160" i="57" s="1"/>
  <c r="N160" i="57" s="1"/>
  <c r="P145" i="57"/>
  <c r="L145" i="57" s="1"/>
  <c r="N145" i="57" s="1"/>
  <c r="P137" i="57"/>
  <c r="L137" i="57" s="1"/>
  <c r="P132" i="57"/>
  <c r="L132" i="57" s="1"/>
  <c r="P110" i="57"/>
  <c r="L110" i="57" s="1"/>
  <c r="P98" i="57"/>
  <c r="L98" i="57" s="1"/>
  <c r="P184" i="57"/>
  <c r="L184" i="57" s="1"/>
  <c r="N184" i="57" s="1"/>
  <c r="P128" i="57"/>
  <c r="L128" i="57" s="1"/>
  <c r="P120" i="57"/>
  <c r="L120" i="57" s="1"/>
  <c r="P200" i="57"/>
  <c r="L200" i="57" s="1"/>
  <c r="P198" i="57"/>
  <c r="L198" i="57" s="1"/>
  <c r="P185" i="57"/>
  <c r="L185" i="57" s="1"/>
  <c r="P162" i="57"/>
  <c r="L162" i="57" s="1"/>
  <c r="N162" i="57" s="1"/>
  <c r="P138" i="57"/>
  <c r="L138" i="57" s="1"/>
  <c r="P134" i="57"/>
  <c r="L134" i="57" s="1"/>
  <c r="P126" i="57"/>
  <c r="L126" i="57" s="1"/>
  <c r="P101" i="57"/>
  <c r="L101" i="57" s="1"/>
  <c r="P100" i="57"/>
  <c r="L100" i="57" s="1"/>
  <c r="P96" i="57"/>
  <c r="L96" i="57" s="1"/>
  <c r="P94" i="57"/>
  <c r="L94" i="57" s="1"/>
  <c r="P90" i="57"/>
  <c r="L90" i="57" s="1"/>
  <c r="P170" i="57"/>
  <c r="L170" i="57" s="1"/>
  <c r="N170" i="57" s="1"/>
  <c r="P168" i="57"/>
  <c r="L168" i="57" s="1"/>
  <c r="N168" i="57" s="1"/>
  <c r="P163" i="57"/>
  <c r="L163" i="57" s="1"/>
  <c r="N163" i="57" s="1"/>
  <c r="P155" i="57"/>
  <c r="L155" i="57" s="1"/>
  <c r="N155" i="57" s="1"/>
  <c r="P154" i="57"/>
  <c r="L154" i="57" s="1"/>
  <c r="N154" i="57" s="1"/>
  <c r="P151" i="57"/>
  <c r="L151" i="57" s="1"/>
  <c r="N151" i="57" s="1"/>
  <c r="P141" i="57"/>
  <c r="L141" i="57" s="1"/>
  <c r="P135" i="57"/>
  <c r="L135" i="57" s="1"/>
  <c r="P130" i="57"/>
  <c r="L130" i="57" s="1"/>
  <c r="P129" i="57"/>
  <c r="L129" i="57" s="1"/>
  <c r="P117" i="57"/>
  <c r="L117" i="57" s="1"/>
  <c r="P116" i="57"/>
  <c r="L116" i="57" s="1"/>
  <c r="P114" i="57"/>
  <c r="L114" i="57" s="1"/>
  <c r="P113" i="57"/>
  <c r="L113" i="57" s="1"/>
  <c r="P107" i="57"/>
  <c r="L107" i="57" s="1"/>
  <c r="O105" i="57"/>
  <c r="P104" i="57"/>
  <c r="L104" i="57" s="1"/>
  <c r="P95" i="57"/>
  <c r="L95" i="57" s="1"/>
  <c r="P181" i="57"/>
  <c r="L181" i="57" s="1"/>
  <c r="N181" i="57" s="1"/>
  <c r="P208" i="57"/>
  <c r="L208" i="57" s="1"/>
  <c r="P206" i="57"/>
  <c r="L206" i="57" s="1"/>
  <c r="P202" i="57"/>
  <c r="L202" i="57" s="1"/>
  <c r="P172" i="57"/>
  <c r="L172" i="57" s="1"/>
  <c r="P164" i="57"/>
  <c r="L164" i="57" s="1"/>
  <c r="N164" i="57" s="1"/>
  <c r="P161" i="57"/>
  <c r="L161" i="57" s="1"/>
  <c r="N161" i="57" s="1"/>
  <c r="P159" i="57"/>
  <c r="L159" i="57" s="1"/>
  <c r="N159" i="57" s="1"/>
  <c r="P157" i="57"/>
  <c r="L157" i="57" s="1"/>
  <c r="N157" i="57" s="1"/>
  <c r="P156" i="57"/>
  <c r="L156" i="57" s="1"/>
  <c r="N156" i="57" s="1"/>
  <c r="P153" i="57"/>
  <c r="L153" i="57" s="1"/>
  <c r="N153" i="57" s="1"/>
  <c r="P152" i="57"/>
  <c r="L152" i="57" s="1"/>
  <c r="N152" i="57" s="1"/>
  <c r="P147" i="57"/>
  <c r="L147" i="57" s="1"/>
  <c r="N147" i="57" s="1"/>
  <c r="P140" i="57"/>
  <c r="L140" i="57" s="1"/>
  <c r="P139" i="57"/>
  <c r="L139" i="57" s="1"/>
  <c r="P131" i="57"/>
  <c r="L131" i="57" s="1"/>
  <c r="P125" i="57"/>
  <c r="L125" i="57" s="1"/>
  <c r="P124" i="57"/>
  <c r="L124" i="57" s="1"/>
  <c r="P123" i="57"/>
  <c r="L123" i="57" s="1"/>
  <c r="P122" i="57"/>
  <c r="L122" i="57" s="1"/>
  <c r="P121" i="57"/>
  <c r="L121" i="57" s="1"/>
  <c r="P186" i="57"/>
  <c r="L186" i="57" s="1"/>
  <c r="P180" i="57"/>
  <c r="L180" i="57" s="1"/>
  <c r="P179" i="57"/>
  <c r="L179" i="57" s="1"/>
  <c r="P127" i="57"/>
  <c r="L127" i="57" s="1"/>
  <c r="P105" i="57"/>
  <c r="L105" i="57" s="1"/>
  <c r="P88" i="57"/>
  <c r="L88" i="57" s="1"/>
  <c r="P204" i="57"/>
  <c r="L204" i="57" s="1"/>
  <c r="P211" i="57"/>
  <c r="L211" i="57" s="1"/>
  <c r="P209" i="57"/>
  <c r="L209" i="57" s="1"/>
  <c r="P207" i="57"/>
  <c r="L207" i="57" s="1"/>
  <c r="P205" i="57"/>
  <c r="L205" i="57" s="1"/>
  <c r="P203" i="57"/>
  <c r="L203" i="57" s="1"/>
  <c r="P201" i="57"/>
  <c r="L201" i="57" s="1"/>
  <c r="P199" i="57"/>
  <c r="L199" i="57" s="1"/>
  <c r="P197" i="57"/>
  <c r="L197" i="57" s="1"/>
  <c r="P195" i="57"/>
  <c r="L195" i="57" s="1"/>
  <c r="P193" i="57"/>
  <c r="L193" i="57" s="1"/>
  <c r="P191" i="57"/>
  <c r="L191" i="57" s="1"/>
  <c r="P189" i="57"/>
  <c r="L189" i="57" s="1"/>
  <c r="P187" i="57"/>
  <c r="L187" i="57" s="1"/>
  <c r="P196" i="57"/>
  <c r="L196" i="57" s="1"/>
  <c r="P194" i="57"/>
  <c r="L194" i="57" s="1"/>
  <c r="P192" i="57"/>
  <c r="L192" i="57" s="1"/>
  <c r="P190" i="57"/>
  <c r="L190" i="57" s="1"/>
  <c r="P188" i="57"/>
  <c r="L188" i="57" s="1"/>
  <c r="O186" i="57"/>
  <c r="P148" i="57"/>
  <c r="L148" i="57" s="1"/>
  <c r="N148" i="57" s="1"/>
  <c r="P144" i="57"/>
  <c r="L144" i="57" s="1"/>
  <c r="N144" i="57" s="1"/>
  <c r="P177" i="57"/>
  <c r="L177" i="57" s="1"/>
  <c r="N177" i="57" s="1"/>
  <c r="P175" i="57"/>
  <c r="L175" i="57" s="1"/>
  <c r="N175" i="57" s="1"/>
  <c r="P173" i="57"/>
  <c r="L173" i="57" s="1"/>
  <c r="P171" i="57"/>
  <c r="L171" i="57" s="1"/>
  <c r="P169" i="57"/>
  <c r="L169" i="57" s="1"/>
  <c r="N169" i="57" s="1"/>
  <c r="P167" i="57"/>
  <c r="L167" i="57" s="1"/>
  <c r="N167" i="57" s="1"/>
  <c r="P165" i="57"/>
  <c r="L165" i="57" s="1"/>
  <c r="N165" i="57" s="1"/>
  <c r="P158" i="57"/>
  <c r="L158" i="57" s="1"/>
  <c r="N158" i="57" s="1"/>
  <c r="P150" i="57"/>
  <c r="L150" i="57" s="1"/>
  <c r="N150" i="57" s="1"/>
  <c r="P142" i="57"/>
  <c r="L142" i="57" s="1"/>
  <c r="O125" i="57"/>
  <c r="O130" i="57"/>
  <c r="O131" i="57"/>
  <c r="O120" i="57"/>
  <c r="O129" i="57"/>
  <c r="O126" i="57"/>
  <c r="O113" i="57"/>
  <c r="O127" i="57"/>
  <c r="O128" i="57"/>
  <c r="O124" i="57"/>
  <c r="P103" i="57"/>
  <c r="L103" i="57" s="1"/>
  <c r="P106" i="57"/>
  <c r="L106" i="57" s="1"/>
  <c r="P102" i="57"/>
  <c r="L102" i="57" s="1"/>
  <c r="O97" i="57"/>
  <c r="O95" i="57"/>
  <c r="O94" i="57"/>
  <c r="O90" i="57"/>
  <c r="O96" i="57"/>
  <c r="O93" i="57"/>
  <c r="E63" i="34"/>
  <c r="M63" i="34" s="1"/>
  <c r="C31" i="34"/>
  <c r="C30" i="34"/>
  <c r="C29" i="34"/>
  <c r="M236" i="34" l="1"/>
  <c r="M221" i="34"/>
  <c r="M154" i="34"/>
  <c r="M170" i="34"/>
  <c r="M158" i="34"/>
  <c r="M174" i="34"/>
  <c r="M162" i="34"/>
  <c r="M178" i="34"/>
  <c r="M150" i="34"/>
  <c r="M166" i="34"/>
  <c r="M185" i="34"/>
  <c r="M182" i="34"/>
  <c r="M153" i="34"/>
  <c r="M157" i="34"/>
  <c r="M161" i="34"/>
  <c r="M165" i="34"/>
  <c r="M169" i="34"/>
  <c r="M173" i="34"/>
  <c r="M177" i="34"/>
  <c r="M184" i="34"/>
  <c r="M151" i="34"/>
  <c r="M155" i="34"/>
  <c r="M159" i="34"/>
  <c r="M163" i="34"/>
  <c r="M167" i="34"/>
  <c r="M171" i="34"/>
  <c r="M175" i="34"/>
  <c r="M179" i="34"/>
  <c r="M180" i="34"/>
  <c r="M152" i="34"/>
  <c r="M156" i="34"/>
  <c r="M160" i="34"/>
  <c r="M164" i="34"/>
  <c r="M168" i="34"/>
  <c r="M172" i="34"/>
  <c r="M176" i="34"/>
  <c r="M183" i="34"/>
  <c r="M181" i="34"/>
  <c r="N90" i="57"/>
  <c r="N136" i="57"/>
  <c r="N133" i="57"/>
  <c r="N127" i="57"/>
  <c r="N185" i="57"/>
  <c r="N103" i="57"/>
  <c r="N131" i="57"/>
  <c r="N134" i="57"/>
  <c r="N132" i="57"/>
  <c r="N108" i="57"/>
  <c r="N123" i="57"/>
  <c r="N130" i="57"/>
  <c r="N138" i="57"/>
  <c r="N137" i="57"/>
  <c r="N97" i="57"/>
  <c r="N102" i="57"/>
  <c r="N105" i="57"/>
  <c r="N186" i="57"/>
  <c r="N124" i="57"/>
  <c r="N140" i="57"/>
  <c r="N104" i="57"/>
  <c r="N114" i="57"/>
  <c r="N100" i="57"/>
  <c r="N92" i="57"/>
  <c r="N178" i="57"/>
  <c r="N84" i="57"/>
  <c r="N85" i="57"/>
  <c r="N106" i="57"/>
  <c r="N125" i="57"/>
  <c r="N116" i="57"/>
  <c r="N135" i="57"/>
  <c r="N101" i="57"/>
  <c r="N98" i="57"/>
  <c r="N111" i="57"/>
  <c r="N118" i="57"/>
  <c r="N87" i="57"/>
  <c r="N109" i="57"/>
  <c r="N179" i="57"/>
  <c r="N107" i="57"/>
  <c r="N117" i="57"/>
  <c r="N94" i="57"/>
  <c r="N126" i="57"/>
  <c r="N128" i="57"/>
  <c r="N110" i="57"/>
  <c r="N86" i="57"/>
  <c r="N93" i="57"/>
  <c r="N99" i="57"/>
  <c r="N112" i="57"/>
  <c r="N91" i="57"/>
  <c r="N88" i="57"/>
  <c r="N180" i="57"/>
  <c r="N139" i="57"/>
  <c r="N95" i="57"/>
  <c r="N113" i="57"/>
  <c r="N129" i="57"/>
  <c r="N96" i="57"/>
  <c r="N89" i="57"/>
  <c r="N115" i="57"/>
  <c r="M241" i="34"/>
  <c r="M198" i="34"/>
  <c r="M214" i="34"/>
  <c r="M233" i="34"/>
  <c r="M250" i="34"/>
  <c r="M191" i="34"/>
  <c r="M207" i="34"/>
  <c r="M223" i="34"/>
  <c r="M239" i="34"/>
  <c r="M255" i="34"/>
  <c r="M200" i="34"/>
  <c r="M216" i="34"/>
  <c r="M231" i="34"/>
  <c r="M248" i="34"/>
  <c r="M193" i="34"/>
  <c r="M209" i="34"/>
  <c r="M225" i="34"/>
  <c r="M245" i="34"/>
  <c r="M186" i="34"/>
  <c r="M202" i="34"/>
  <c r="M218" i="34"/>
  <c r="M238" i="34"/>
  <c r="M254" i="34"/>
  <c r="M195" i="34"/>
  <c r="M211" i="34"/>
  <c r="M227" i="34"/>
  <c r="M243" i="34"/>
  <c r="M188" i="34"/>
  <c r="M204" i="34"/>
  <c r="M220" i="34"/>
  <c r="M235" i="34"/>
  <c r="M252" i="34"/>
  <c r="M197" i="34"/>
  <c r="M213" i="34"/>
  <c r="M229" i="34"/>
  <c r="M249" i="34"/>
  <c r="M190" i="34"/>
  <c r="M206" i="34"/>
  <c r="M222" i="34"/>
  <c r="M242" i="34"/>
  <c r="M199" i="34"/>
  <c r="M215" i="34"/>
  <c r="M230" i="34"/>
  <c r="M247" i="34"/>
  <c r="M192" i="34"/>
  <c r="M208" i="34"/>
  <c r="M224" i="34"/>
  <c r="M240" i="34"/>
  <c r="M256" i="34"/>
  <c r="M201" i="34"/>
  <c r="M217" i="34"/>
  <c r="M232" i="34"/>
  <c r="M237" i="34"/>
  <c r="M253" i="34"/>
  <c r="M194" i="34"/>
  <c r="M210" i="34"/>
  <c r="M226" i="34"/>
  <c r="M246" i="34"/>
  <c r="M187" i="34"/>
  <c r="M203" i="34"/>
  <c r="M219" i="34"/>
  <c r="M234" i="34"/>
  <c r="M251" i="34"/>
  <c r="M196" i="34"/>
  <c r="M212" i="34"/>
  <c r="M228" i="34"/>
  <c r="M244" i="34"/>
  <c r="M189" i="34"/>
  <c r="M205" i="34"/>
  <c r="B30" i="27" l="1"/>
  <c r="C30" i="27"/>
  <c r="B31" i="27"/>
  <c r="C31" i="27"/>
  <c r="B32" i="27"/>
  <c r="C32" i="27"/>
  <c r="B33" i="27"/>
  <c r="C33" i="27"/>
  <c r="B34" i="27"/>
  <c r="C34" i="27"/>
  <c r="B35" i="27"/>
  <c r="C35" i="27"/>
  <c r="B36" i="27"/>
  <c r="C36" i="27"/>
  <c r="B37" i="27"/>
  <c r="C37" i="27"/>
  <c r="B38" i="27"/>
  <c r="C38" i="27"/>
  <c r="B39" i="27"/>
  <c r="C39" i="27"/>
  <c r="B40" i="27"/>
  <c r="C40" i="27"/>
  <c r="B41" i="27"/>
  <c r="C41" i="27"/>
  <c r="B42" i="27"/>
  <c r="C42" i="27"/>
  <c r="B43" i="27"/>
  <c r="C43" i="27"/>
  <c r="B44" i="27"/>
  <c r="C44" i="27"/>
  <c r="B45" i="27"/>
  <c r="C45" i="27"/>
  <c r="B46" i="27"/>
  <c r="C46" i="27"/>
  <c r="B47" i="27"/>
  <c r="C47" i="27"/>
  <c r="B48" i="27"/>
  <c r="C48" i="27"/>
  <c r="B49" i="27"/>
  <c r="C49" i="27"/>
  <c r="B50" i="27"/>
  <c r="C50" i="27"/>
  <c r="B51" i="27"/>
  <c r="C51" i="27"/>
  <c r="B52" i="27"/>
  <c r="C52" i="27"/>
  <c r="B53" i="27"/>
  <c r="C53" i="27"/>
  <c r="B54" i="27"/>
  <c r="C54" i="27"/>
  <c r="B55" i="27"/>
  <c r="C55" i="27"/>
  <c r="B56" i="27"/>
  <c r="C56" i="27"/>
  <c r="B57" i="27"/>
  <c r="C57" i="27"/>
  <c r="B58" i="27"/>
  <c r="C58" i="27"/>
  <c r="B59" i="27"/>
  <c r="C59" i="27"/>
  <c r="B60" i="27"/>
  <c r="C60" i="27"/>
  <c r="B61" i="27"/>
  <c r="C61" i="27"/>
  <c r="B62" i="27"/>
  <c r="C62" i="27"/>
  <c r="B63" i="27"/>
  <c r="C63" i="27"/>
  <c r="B64" i="27"/>
  <c r="C64" i="27"/>
  <c r="B65" i="27"/>
  <c r="C65" i="27"/>
  <c r="B66" i="27"/>
  <c r="C66" i="27"/>
  <c r="B67" i="27"/>
  <c r="C67" i="27"/>
  <c r="B68" i="27"/>
  <c r="C68" i="27"/>
  <c r="B69" i="27"/>
  <c r="C69" i="27"/>
  <c r="B70" i="27"/>
  <c r="C70" i="27"/>
  <c r="B71" i="27"/>
  <c r="C71" i="27"/>
  <c r="B72" i="27"/>
  <c r="C72" i="27"/>
  <c r="B73" i="27"/>
  <c r="C73" i="27"/>
  <c r="B74" i="27"/>
  <c r="C74" i="27"/>
  <c r="B75" i="27"/>
  <c r="C75" i="27"/>
  <c r="B76" i="27"/>
  <c r="C76" i="27"/>
  <c r="B77" i="27"/>
  <c r="C77" i="27"/>
  <c r="B78" i="27"/>
  <c r="C78" i="27"/>
  <c r="B79" i="27"/>
  <c r="C79" i="27"/>
  <c r="B80" i="27"/>
  <c r="C80" i="27"/>
  <c r="B81" i="27"/>
  <c r="C81" i="27"/>
  <c r="B82" i="27"/>
  <c r="C82" i="27"/>
  <c r="B83" i="27"/>
  <c r="C83" i="27"/>
  <c r="B84" i="27"/>
  <c r="C84" i="27"/>
  <c r="B85" i="27"/>
  <c r="C85" i="27"/>
  <c r="B86" i="27"/>
  <c r="C86" i="27"/>
  <c r="B87" i="27"/>
  <c r="C87" i="27"/>
  <c r="B88" i="27"/>
  <c r="C88" i="27"/>
  <c r="B89" i="27"/>
  <c r="C89" i="27"/>
  <c r="B90" i="27"/>
  <c r="C90" i="27"/>
  <c r="B91" i="27"/>
  <c r="C91" i="27"/>
  <c r="B92" i="27"/>
  <c r="C92" i="27"/>
  <c r="B93" i="27"/>
  <c r="C93" i="27"/>
  <c r="B94" i="27"/>
  <c r="C94" i="27"/>
  <c r="B95" i="27"/>
  <c r="C95" i="27"/>
  <c r="B96" i="27"/>
  <c r="C96" i="27"/>
  <c r="B97" i="27"/>
  <c r="C97" i="27"/>
  <c r="B98" i="27"/>
  <c r="C98" i="27"/>
  <c r="B99" i="27"/>
  <c r="C99" i="27"/>
  <c r="B100" i="27"/>
  <c r="C100" i="27"/>
  <c r="B101" i="27"/>
  <c r="C101" i="27"/>
  <c r="B102" i="27"/>
  <c r="C102" i="27"/>
  <c r="B103" i="27"/>
  <c r="C103" i="27"/>
  <c r="B104" i="27"/>
  <c r="C104" i="27"/>
  <c r="B105" i="27"/>
  <c r="C105" i="27"/>
  <c r="B106" i="27"/>
  <c r="C106" i="27"/>
  <c r="B107" i="27"/>
  <c r="C107" i="27"/>
  <c r="B108" i="27"/>
  <c r="C108" i="27"/>
  <c r="B109" i="27"/>
  <c r="C109" i="27"/>
  <c r="B110" i="27"/>
  <c r="C110" i="27"/>
  <c r="B111" i="27"/>
  <c r="C111" i="27"/>
  <c r="B112" i="27"/>
  <c r="C112" i="27"/>
  <c r="B113" i="27"/>
  <c r="C113" i="27"/>
  <c r="B114" i="27"/>
  <c r="C114" i="27"/>
  <c r="B115" i="27"/>
  <c r="C115" i="27"/>
  <c r="B116" i="27"/>
  <c r="C116" i="27"/>
  <c r="B117" i="27"/>
  <c r="C117" i="27"/>
  <c r="B118" i="27"/>
  <c r="C118" i="27"/>
  <c r="B119" i="27"/>
  <c r="C119" i="27"/>
  <c r="B120" i="27"/>
  <c r="C120" i="27"/>
  <c r="B121" i="27"/>
  <c r="C121" i="27"/>
  <c r="B122" i="27"/>
  <c r="C122" i="27"/>
  <c r="B123" i="27"/>
  <c r="C123" i="27"/>
  <c r="B19" i="57"/>
  <c r="H19" i="57"/>
  <c r="C19" i="57"/>
  <c r="D19" i="57"/>
  <c r="B20" i="57"/>
  <c r="H20" i="57"/>
  <c r="C20" i="57"/>
  <c r="D20" i="57"/>
  <c r="B21" i="57"/>
  <c r="H21" i="57"/>
  <c r="C21" i="57"/>
  <c r="D21" i="57"/>
  <c r="B22" i="57"/>
  <c r="H22" i="57"/>
  <c r="C22" i="57"/>
  <c r="D22" i="57"/>
  <c r="B23" i="57"/>
  <c r="H23" i="57"/>
  <c r="C23" i="57"/>
  <c r="D23" i="57"/>
  <c r="B24" i="57"/>
  <c r="H24" i="57"/>
  <c r="C24" i="57"/>
  <c r="D24" i="57"/>
  <c r="B25" i="57"/>
  <c r="H25" i="57"/>
  <c r="C25" i="57"/>
  <c r="D25" i="57"/>
  <c r="B26" i="57"/>
  <c r="H26" i="57"/>
  <c r="C26" i="57"/>
  <c r="D26" i="57"/>
  <c r="B27" i="57"/>
  <c r="H27" i="57"/>
  <c r="C27" i="57"/>
  <c r="D27" i="57"/>
  <c r="B28" i="57"/>
  <c r="H28" i="57"/>
  <c r="C28" i="57"/>
  <c r="D28" i="57"/>
  <c r="B29" i="57"/>
  <c r="H29" i="57"/>
  <c r="C29" i="57"/>
  <c r="D29" i="57"/>
  <c r="B30" i="57"/>
  <c r="H30" i="57"/>
  <c r="C30" i="57"/>
  <c r="D30" i="57"/>
  <c r="B31" i="57"/>
  <c r="H31" i="57"/>
  <c r="C31" i="57"/>
  <c r="D31" i="57"/>
  <c r="B32" i="57"/>
  <c r="H32" i="57"/>
  <c r="C32" i="57"/>
  <c r="D32" i="57"/>
  <c r="B33" i="57"/>
  <c r="H33" i="57"/>
  <c r="C33" i="57"/>
  <c r="D33" i="57"/>
  <c r="B34" i="57"/>
  <c r="H34" i="57"/>
  <c r="C34" i="57"/>
  <c r="D34" i="57"/>
  <c r="B35" i="57"/>
  <c r="H35" i="57"/>
  <c r="C35" i="57"/>
  <c r="D35" i="57"/>
  <c r="B36" i="57"/>
  <c r="H36" i="57"/>
  <c r="C36" i="57"/>
  <c r="D36" i="57"/>
  <c r="B37" i="57"/>
  <c r="H37" i="57"/>
  <c r="C37" i="57"/>
  <c r="D37" i="57"/>
  <c r="B38" i="57"/>
  <c r="H38" i="57"/>
  <c r="C38" i="57"/>
  <c r="D38" i="57"/>
  <c r="B39" i="57"/>
  <c r="H39" i="57"/>
  <c r="C39" i="57"/>
  <c r="D39" i="57"/>
  <c r="B40" i="57"/>
  <c r="H40" i="57"/>
  <c r="C40" i="57"/>
  <c r="D40" i="57"/>
  <c r="B41" i="57"/>
  <c r="H41" i="57"/>
  <c r="C41" i="57"/>
  <c r="D41" i="57"/>
  <c r="B42" i="57"/>
  <c r="H42" i="57"/>
  <c r="C42" i="57"/>
  <c r="D42" i="57"/>
  <c r="B43" i="57"/>
  <c r="H43" i="57"/>
  <c r="C43" i="57"/>
  <c r="D43" i="57"/>
  <c r="B44" i="57"/>
  <c r="H44" i="57"/>
  <c r="C44" i="57"/>
  <c r="D44" i="57"/>
  <c r="B45" i="57"/>
  <c r="H45" i="57"/>
  <c r="C45" i="57"/>
  <c r="D45" i="57"/>
  <c r="B46" i="57"/>
  <c r="H46" i="57"/>
  <c r="C46" i="57"/>
  <c r="D46" i="57"/>
  <c r="B47" i="57"/>
  <c r="H47" i="57"/>
  <c r="C47" i="57"/>
  <c r="D47" i="57"/>
  <c r="B48" i="57"/>
  <c r="H48" i="57"/>
  <c r="C48" i="57"/>
  <c r="D48" i="57"/>
  <c r="B49" i="57"/>
  <c r="H49" i="57"/>
  <c r="C49" i="57"/>
  <c r="D49" i="57"/>
  <c r="B50" i="57"/>
  <c r="H50" i="57"/>
  <c r="C50" i="57"/>
  <c r="D50" i="57"/>
  <c r="B51" i="57"/>
  <c r="H51" i="57"/>
  <c r="C51" i="57"/>
  <c r="D51" i="57"/>
  <c r="B52" i="57"/>
  <c r="H52" i="57"/>
  <c r="C52" i="57"/>
  <c r="D52" i="57"/>
  <c r="B53" i="57"/>
  <c r="H53" i="57"/>
  <c r="C53" i="57"/>
  <c r="D53" i="57"/>
  <c r="B54" i="57"/>
  <c r="H54" i="57"/>
  <c r="C54" i="57"/>
  <c r="D54" i="57"/>
  <c r="B55" i="57"/>
  <c r="H55" i="57"/>
  <c r="C55" i="57"/>
  <c r="D55" i="57"/>
  <c r="B56" i="57"/>
  <c r="H56" i="57"/>
  <c r="C56" i="57"/>
  <c r="D56" i="57"/>
  <c r="B57" i="57"/>
  <c r="H57" i="57"/>
  <c r="C57" i="57"/>
  <c r="D57" i="57"/>
  <c r="B58" i="57"/>
  <c r="H58" i="57"/>
  <c r="C58" i="57"/>
  <c r="D58" i="57"/>
  <c r="B59" i="57"/>
  <c r="H59" i="57"/>
  <c r="C59" i="57"/>
  <c r="D59" i="57"/>
  <c r="B60" i="57"/>
  <c r="H60" i="57"/>
  <c r="C60" i="57"/>
  <c r="D60" i="57"/>
  <c r="B61" i="57"/>
  <c r="H61" i="57"/>
  <c r="C61" i="57"/>
  <c r="D61" i="57"/>
  <c r="B62" i="57"/>
  <c r="H62" i="57"/>
  <c r="C62" i="57"/>
  <c r="D62" i="57"/>
  <c r="B63" i="57"/>
  <c r="H63" i="57"/>
  <c r="C63" i="57"/>
  <c r="D63" i="57"/>
  <c r="B64" i="57"/>
  <c r="H64" i="57"/>
  <c r="C64" i="57"/>
  <c r="D64" i="57"/>
  <c r="B65" i="57"/>
  <c r="H65" i="57"/>
  <c r="C65" i="57"/>
  <c r="D65" i="57"/>
  <c r="B66" i="57"/>
  <c r="H66" i="57"/>
  <c r="C66" i="57"/>
  <c r="D66" i="57"/>
  <c r="B67" i="57"/>
  <c r="H67" i="57"/>
  <c r="C67" i="57"/>
  <c r="D67" i="57"/>
  <c r="B68" i="57"/>
  <c r="H68" i="57"/>
  <c r="C68" i="57"/>
  <c r="D68" i="57"/>
  <c r="B69" i="57"/>
  <c r="H69" i="57"/>
  <c r="C69" i="57"/>
  <c r="D69" i="57"/>
  <c r="B70" i="57"/>
  <c r="H70" i="57"/>
  <c r="C70" i="57"/>
  <c r="D70" i="57"/>
  <c r="B71" i="57"/>
  <c r="H71" i="57"/>
  <c r="C71" i="57"/>
  <c r="D71" i="57"/>
  <c r="B72" i="57"/>
  <c r="H72" i="57"/>
  <c r="C72" i="57"/>
  <c r="D72" i="57"/>
  <c r="B73" i="57"/>
  <c r="H73" i="57"/>
  <c r="C73" i="57"/>
  <c r="D73" i="57"/>
  <c r="B74" i="57"/>
  <c r="H74" i="57"/>
  <c r="C74" i="57"/>
  <c r="D74" i="57"/>
  <c r="B75" i="57"/>
  <c r="H75" i="57"/>
  <c r="C75" i="57"/>
  <c r="D75" i="57"/>
  <c r="B76" i="57"/>
  <c r="H76" i="57"/>
  <c r="C76" i="57"/>
  <c r="D76" i="57"/>
  <c r="B77" i="57"/>
  <c r="H77" i="57"/>
  <c r="C77" i="57"/>
  <c r="D77" i="57"/>
  <c r="B78" i="57"/>
  <c r="H78" i="57"/>
  <c r="C78" i="57"/>
  <c r="D78" i="57"/>
  <c r="B79" i="57"/>
  <c r="H79" i="57"/>
  <c r="C79" i="57"/>
  <c r="D79" i="57"/>
  <c r="B80" i="57"/>
  <c r="H80" i="57"/>
  <c r="C80" i="57"/>
  <c r="D80" i="57"/>
  <c r="B81" i="57"/>
  <c r="H81" i="57"/>
  <c r="C81" i="57"/>
  <c r="D81" i="57"/>
  <c r="B82" i="57"/>
  <c r="H82" i="57"/>
  <c r="C82" i="57"/>
  <c r="D82" i="57"/>
  <c r="B83" i="57"/>
  <c r="H83" i="57"/>
  <c r="C83" i="57"/>
  <c r="D83" i="57"/>
  <c r="B143" i="28"/>
  <c r="B144" i="28"/>
  <c r="B145" i="28"/>
  <c r="B146" i="28"/>
  <c r="B147" i="28"/>
  <c r="B148" i="28"/>
  <c r="B149" i="28"/>
  <c r="B150" i="28"/>
  <c r="B151" i="28"/>
  <c r="B152" i="28"/>
  <c r="B153" i="28"/>
  <c r="B35" i="28"/>
  <c r="B36" i="28"/>
  <c r="B37" i="28"/>
  <c r="B38" i="28"/>
  <c r="B39" i="28"/>
  <c r="B40" i="28"/>
  <c r="B41" i="28"/>
  <c r="B42" i="28"/>
  <c r="B43" i="28"/>
  <c r="B44" i="28"/>
  <c r="B45" i="28"/>
  <c r="B46" i="28"/>
  <c r="B47" i="28"/>
  <c r="B48" i="28"/>
  <c r="B49" i="28"/>
  <c r="B50" i="28"/>
  <c r="B51" i="28"/>
  <c r="B52" i="28"/>
  <c r="B53" i="28"/>
  <c r="B54"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B86" i="28"/>
  <c r="B87" i="28"/>
  <c r="B88" i="28"/>
  <c r="B89" i="28"/>
  <c r="B90" i="28"/>
  <c r="B91" i="28"/>
  <c r="B92" i="28"/>
  <c r="B93" i="28"/>
  <c r="B94" i="28"/>
  <c r="B95" i="28"/>
  <c r="B96" i="28"/>
  <c r="B97" i="28"/>
  <c r="B98" i="28"/>
  <c r="B99" i="28"/>
  <c r="B100" i="28"/>
  <c r="B101" i="28"/>
  <c r="B102" i="28"/>
  <c r="B103" i="28"/>
  <c r="B104" i="28"/>
  <c r="B105" i="28"/>
  <c r="B106" i="28"/>
  <c r="B107" i="28"/>
  <c r="B108" i="28"/>
  <c r="B109" i="28"/>
  <c r="B110" i="28"/>
  <c r="B111" i="28"/>
  <c r="B112" i="28"/>
  <c r="B113" i="28"/>
  <c r="B114" i="28"/>
  <c r="B115" i="28"/>
  <c r="B116" i="28"/>
  <c r="B117" i="28"/>
  <c r="B118" i="28"/>
  <c r="B119" i="28"/>
  <c r="B120" i="28"/>
  <c r="B121" i="28"/>
  <c r="B122" i="28"/>
  <c r="B123" i="28"/>
  <c r="B124" i="28"/>
  <c r="B125" i="28"/>
  <c r="B126" i="28"/>
  <c r="B127" i="28"/>
  <c r="B128" i="28"/>
  <c r="B129" i="28"/>
  <c r="B130" i="28"/>
  <c r="B131" i="28"/>
  <c r="B132" i="28"/>
  <c r="B133" i="28"/>
  <c r="B134" i="28"/>
  <c r="B135" i="28"/>
  <c r="B136" i="28"/>
  <c r="B137" i="28"/>
  <c r="B138" i="28"/>
  <c r="B139" i="28"/>
  <c r="B140" i="28"/>
  <c r="B141" i="28"/>
  <c r="B142" i="28"/>
  <c r="X115" i="27" l="1"/>
  <c r="F64" i="34" l="1"/>
  <c r="G64" i="34"/>
  <c r="F65" i="34"/>
  <c r="G65" i="34"/>
  <c r="F66" i="34"/>
  <c r="G66" i="34"/>
  <c r="F67" i="34"/>
  <c r="G67" i="34"/>
  <c r="F68" i="34"/>
  <c r="G68" i="34"/>
  <c r="F69" i="34"/>
  <c r="G69" i="34"/>
  <c r="F70" i="34"/>
  <c r="G70" i="34"/>
  <c r="F71" i="34"/>
  <c r="G71" i="34"/>
  <c r="F72" i="34"/>
  <c r="G72" i="34"/>
  <c r="F73" i="34"/>
  <c r="G73" i="34"/>
  <c r="F74" i="34"/>
  <c r="G74" i="34"/>
  <c r="F75" i="34"/>
  <c r="G75" i="34"/>
  <c r="F76" i="34"/>
  <c r="G76" i="34"/>
  <c r="F77" i="34"/>
  <c r="G77" i="34"/>
  <c r="F78" i="34"/>
  <c r="G78" i="34"/>
  <c r="F79" i="34"/>
  <c r="G79" i="34"/>
  <c r="F80" i="34"/>
  <c r="G80" i="34"/>
  <c r="F81" i="34"/>
  <c r="G81" i="34"/>
  <c r="F82" i="34"/>
  <c r="G82" i="34"/>
  <c r="F83" i="34"/>
  <c r="G83" i="34"/>
  <c r="F84" i="34"/>
  <c r="G84" i="34"/>
  <c r="F85" i="34"/>
  <c r="G85" i="34"/>
  <c r="F86" i="34"/>
  <c r="G86" i="34"/>
  <c r="F87" i="34"/>
  <c r="G87" i="34"/>
  <c r="F88" i="34"/>
  <c r="G88" i="34"/>
  <c r="F89" i="34"/>
  <c r="G89" i="34"/>
  <c r="F90" i="34"/>
  <c r="G90" i="34"/>
  <c r="F91" i="34"/>
  <c r="G91" i="34"/>
  <c r="F92" i="34"/>
  <c r="G92" i="34"/>
  <c r="F93" i="34"/>
  <c r="G93" i="34"/>
  <c r="F94" i="34"/>
  <c r="G94" i="34"/>
  <c r="F95" i="34"/>
  <c r="G95" i="34"/>
  <c r="F96" i="34"/>
  <c r="G96" i="34"/>
  <c r="F97" i="34"/>
  <c r="G97" i="34"/>
  <c r="F98" i="34"/>
  <c r="G98" i="34"/>
  <c r="F99" i="34"/>
  <c r="G99" i="34"/>
  <c r="F100" i="34"/>
  <c r="G100" i="34"/>
  <c r="F101" i="34"/>
  <c r="G101" i="34"/>
  <c r="F102" i="34"/>
  <c r="G102" i="34"/>
  <c r="F103" i="34"/>
  <c r="G103" i="34"/>
  <c r="F104" i="34"/>
  <c r="G104" i="34"/>
  <c r="F105" i="34"/>
  <c r="G105" i="34"/>
  <c r="F106" i="34"/>
  <c r="G106" i="34"/>
  <c r="F107" i="34"/>
  <c r="G107" i="34"/>
  <c r="F108" i="34"/>
  <c r="G108" i="34"/>
  <c r="F109" i="34"/>
  <c r="G109" i="34"/>
  <c r="F110" i="34"/>
  <c r="G110" i="34"/>
  <c r="F111" i="34"/>
  <c r="G111" i="34"/>
  <c r="F112" i="34"/>
  <c r="G112" i="34"/>
  <c r="F113" i="34"/>
  <c r="G113" i="34"/>
  <c r="F114" i="34"/>
  <c r="G114" i="34"/>
  <c r="F115" i="34"/>
  <c r="G115" i="34"/>
  <c r="F116" i="34"/>
  <c r="G116" i="34"/>
  <c r="F117" i="34"/>
  <c r="G117" i="34"/>
  <c r="F118" i="34"/>
  <c r="G118" i="34"/>
  <c r="F119" i="34"/>
  <c r="G119" i="34"/>
  <c r="F120" i="34"/>
  <c r="G120" i="34"/>
  <c r="F121" i="34"/>
  <c r="G121" i="34"/>
  <c r="F122" i="34"/>
  <c r="G122" i="34"/>
  <c r="F123" i="34"/>
  <c r="G123" i="34"/>
  <c r="F124" i="34"/>
  <c r="G124" i="34"/>
  <c r="F125" i="34"/>
  <c r="G125" i="34"/>
  <c r="F126" i="34"/>
  <c r="G126" i="34"/>
  <c r="F127" i="34"/>
  <c r="G127" i="34"/>
  <c r="F128" i="34"/>
  <c r="G128" i="34"/>
  <c r="F129" i="34"/>
  <c r="G129" i="34"/>
  <c r="F130" i="34"/>
  <c r="G130" i="34"/>
  <c r="F131" i="34"/>
  <c r="G131" i="34"/>
  <c r="F132" i="34"/>
  <c r="G132" i="34"/>
  <c r="F133" i="34"/>
  <c r="G133" i="34"/>
  <c r="F134" i="34"/>
  <c r="G134" i="34"/>
  <c r="F135" i="34"/>
  <c r="G135" i="34"/>
  <c r="F136" i="34"/>
  <c r="G136" i="34"/>
  <c r="F137" i="34"/>
  <c r="G137" i="34"/>
  <c r="F138" i="34"/>
  <c r="G138" i="34"/>
  <c r="F139" i="34"/>
  <c r="G139" i="34"/>
  <c r="F140" i="34"/>
  <c r="G140" i="34"/>
  <c r="F141" i="34"/>
  <c r="G141" i="34"/>
  <c r="F142" i="34"/>
  <c r="G142" i="34"/>
  <c r="F143" i="34"/>
  <c r="G143" i="34"/>
  <c r="F144" i="34"/>
  <c r="G144" i="34"/>
  <c r="F145" i="34"/>
  <c r="G145" i="34"/>
  <c r="F146" i="34"/>
  <c r="G146" i="34"/>
  <c r="F147" i="34"/>
  <c r="G147" i="34"/>
  <c r="F148" i="34"/>
  <c r="G148" i="34"/>
  <c r="F149" i="34"/>
  <c r="G149" i="34"/>
  <c r="F150" i="34"/>
  <c r="G150" i="34"/>
  <c r="F151" i="34"/>
  <c r="G151" i="34"/>
  <c r="F152" i="34"/>
  <c r="G152" i="34"/>
  <c r="F153" i="34"/>
  <c r="G153" i="34"/>
  <c r="F154" i="34"/>
  <c r="G154" i="34"/>
  <c r="F155" i="34"/>
  <c r="G155" i="34"/>
  <c r="F156" i="34"/>
  <c r="G156" i="34"/>
  <c r="F157" i="34"/>
  <c r="G157" i="34"/>
  <c r="F158" i="34"/>
  <c r="G158" i="34"/>
  <c r="F159" i="34"/>
  <c r="G159" i="34"/>
  <c r="F160" i="34"/>
  <c r="G160" i="34"/>
  <c r="F161" i="34"/>
  <c r="G161" i="34"/>
  <c r="F162" i="34"/>
  <c r="G162" i="34"/>
  <c r="F163" i="34"/>
  <c r="G163" i="34"/>
  <c r="F164" i="34"/>
  <c r="G164" i="34"/>
  <c r="F165" i="34"/>
  <c r="G165" i="34"/>
  <c r="F166" i="34"/>
  <c r="G166" i="34"/>
  <c r="F167" i="34"/>
  <c r="G167" i="34"/>
  <c r="F168" i="34"/>
  <c r="G168" i="34"/>
  <c r="F169" i="34"/>
  <c r="G169" i="34"/>
  <c r="F170" i="34"/>
  <c r="G170" i="34"/>
  <c r="F171" i="34"/>
  <c r="G171" i="34"/>
  <c r="F172" i="34"/>
  <c r="G172" i="34"/>
  <c r="F173" i="34"/>
  <c r="G173" i="34"/>
  <c r="F174" i="34"/>
  <c r="G174" i="34"/>
  <c r="F175" i="34"/>
  <c r="G175" i="34"/>
  <c r="F176" i="34"/>
  <c r="G176" i="34"/>
  <c r="F177" i="34"/>
  <c r="G177" i="34"/>
  <c r="F178" i="34"/>
  <c r="G178" i="34"/>
  <c r="F179" i="34"/>
  <c r="G179" i="34"/>
  <c r="F180" i="34"/>
  <c r="G180" i="34"/>
  <c r="F181" i="34"/>
  <c r="G181" i="34"/>
  <c r="F182" i="34"/>
  <c r="G182" i="34"/>
  <c r="F183" i="34"/>
  <c r="G183" i="34"/>
  <c r="F184" i="34"/>
  <c r="G184" i="34"/>
  <c r="F185" i="34"/>
  <c r="G185" i="34"/>
  <c r="D18" i="57" l="1"/>
  <c r="C18" i="57"/>
  <c r="H18" i="57"/>
  <c r="B18" i="57"/>
  <c r="G12" i="57"/>
  <c r="AE216" i="57" l="1"/>
  <c r="T227" i="27" s="1"/>
  <c r="BB227" i="27" s="1"/>
  <c r="X232" i="28" s="1"/>
  <c r="AE217" i="57"/>
  <c r="T228" i="27" s="1"/>
  <c r="BB228" i="27" s="1"/>
  <c r="X233" i="28" s="1"/>
  <c r="AF217" i="57"/>
  <c r="U228" i="27" s="1"/>
  <c r="BC228" i="27" s="1"/>
  <c r="Y233" i="28" s="1"/>
  <c r="AD213" i="57"/>
  <c r="S224" i="27" s="1"/>
  <c r="BA224" i="27" s="1"/>
  <c r="W229" i="28" s="1"/>
  <c r="AD216" i="57"/>
  <c r="S227" i="27" s="1"/>
  <c r="BA227" i="27" s="1"/>
  <c r="W232" i="28" s="1"/>
  <c r="AC217" i="57"/>
  <c r="R228" i="27" s="1"/>
  <c r="AZ228" i="27" s="1"/>
  <c r="V233" i="28" s="1"/>
  <c r="AC216" i="57"/>
  <c r="R227" i="27" s="1"/>
  <c r="AZ227" i="27" s="1"/>
  <c r="V232" i="28" s="1"/>
  <c r="AG216" i="57"/>
  <c r="V227" i="27" s="1"/>
  <c r="BD227" i="27" s="1"/>
  <c r="Z232" i="28" s="1"/>
  <c r="AC213" i="57"/>
  <c r="R224" i="27" s="1"/>
  <c r="AZ224" i="27" s="1"/>
  <c r="V229" i="28" s="1"/>
  <c r="AG213" i="57"/>
  <c r="V224" i="27" s="1"/>
  <c r="BD224" i="27" s="1"/>
  <c r="Z229" i="28" s="1"/>
  <c r="AG214" i="57"/>
  <c r="V225" i="27" s="1"/>
  <c r="BD225" i="27" s="1"/>
  <c r="Z230" i="28" s="1"/>
  <c r="AG212" i="57"/>
  <c r="V223" i="27" s="1"/>
  <c r="BD223" i="27" s="1"/>
  <c r="Z228" i="28" s="1"/>
  <c r="AF213" i="57"/>
  <c r="U224" i="27" s="1"/>
  <c r="BC224" i="27" s="1"/>
  <c r="Y229" i="28" s="1"/>
  <c r="AF216" i="57"/>
  <c r="U227" i="27" s="1"/>
  <c r="BC227" i="27" s="1"/>
  <c r="Y232" i="28" s="1"/>
  <c r="AD214" i="57"/>
  <c r="S225" i="27" s="1"/>
  <c r="BA225" i="27" s="1"/>
  <c r="W230" i="28" s="1"/>
  <c r="AE213" i="57"/>
  <c r="T224" i="27" s="1"/>
  <c r="BB224" i="27" s="1"/>
  <c r="X229" i="28" s="1"/>
  <c r="AD217" i="57"/>
  <c r="S228" i="27" s="1"/>
  <c r="BA228" i="27" s="1"/>
  <c r="W233" i="28" s="1"/>
  <c r="AG217" i="57"/>
  <c r="V228" i="27" s="1"/>
  <c r="BD228" i="27" s="1"/>
  <c r="Z233" i="28" s="1"/>
  <c r="AE214" i="57"/>
  <c r="T225" i="27" s="1"/>
  <c r="BB225" i="27" s="1"/>
  <c r="X230" i="28" s="1"/>
  <c r="AC214" i="57"/>
  <c r="R225" i="27" s="1"/>
  <c r="AZ225" i="27" s="1"/>
  <c r="V230" i="28" s="1"/>
  <c r="AF214" i="57"/>
  <c r="U225" i="27" s="1"/>
  <c r="BC225" i="27" s="1"/>
  <c r="Y230" i="28" s="1"/>
  <c r="AC212" i="57"/>
  <c r="R223" i="27" s="1"/>
  <c r="AZ223" i="27" s="1"/>
  <c r="V228" i="28" s="1"/>
  <c r="AD212" i="57"/>
  <c r="S223" i="27" s="1"/>
  <c r="BA223" i="27" s="1"/>
  <c r="W228" i="28" s="1"/>
  <c r="AF212" i="57"/>
  <c r="U223" i="27" s="1"/>
  <c r="BC223" i="27" s="1"/>
  <c r="Y228" i="28" s="1"/>
  <c r="AE212" i="57"/>
  <c r="T223" i="27" s="1"/>
  <c r="BB223" i="27" s="1"/>
  <c r="X228" i="28" s="1"/>
  <c r="O20" i="57"/>
  <c r="O24" i="57"/>
  <c r="O28" i="57"/>
  <c r="O36" i="57"/>
  <c r="O40" i="57"/>
  <c r="O44" i="57"/>
  <c r="O48" i="57"/>
  <c r="O52" i="57"/>
  <c r="O68" i="57"/>
  <c r="O72" i="57"/>
  <c r="O76" i="57"/>
  <c r="O80" i="57"/>
  <c r="O23" i="57"/>
  <c r="O43" i="57"/>
  <c r="O47" i="57"/>
  <c r="O51" i="57"/>
  <c r="O75" i="57"/>
  <c r="O79" i="57"/>
  <c r="O83" i="57"/>
  <c r="O18" i="57"/>
  <c r="O21" i="57"/>
  <c r="O25" i="57"/>
  <c r="O41" i="57"/>
  <c r="O19" i="57"/>
  <c r="O22" i="57"/>
  <c r="O26" i="57"/>
  <c r="O30" i="57"/>
  <c r="O34" i="57"/>
  <c r="O38" i="57"/>
  <c r="O42" i="57"/>
  <c r="O46" i="57"/>
  <c r="O50" i="57"/>
  <c r="O70" i="57"/>
  <c r="O74" i="57"/>
  <c r="O78" i="57"/>
  <c r="O82" i="57"/>
  <c r="O45" i="57"/>
  <c r="O49" i="57"/>
  <c r="O53" i="57"/>
  <c r="O77" i="57"/>
  <c r="O81" i="57"/>
  <c r="P69" i="57"/>
  <c r="L69" i="57" s="1"/>
  <c r="P59" i="57"/>
  <c r="L59" i="57" s="1"/>
  <c r="N59" i="57" s="1"/>
  <c r="P20" i="57"/>
  <c r="L20" i="57" s="1"/>
  <c r="P43" i="57"/>
  <c r="L43" i="57" s="1"/>
  <c r="P47" i="57"/>
  <c r="L47" i="57" s="1"/>
  <c r="N47" i="57" s="1"/>
  <c r="P55" i="57"/>
  <c r="L55" i="57" s="1"/>
  <c r="N55" i="57" s="1"/>
  <c r="P18" i="57"/>
  <c r="L18" i="57" s="1"/>
  <c r="P27" i="57"/>
  <c r="L27" i="57" s="1"/>
  <c r="P41" i="57"/>
  <c r="L41" i="57" s="1"/>
  <c r="P53" i="57"/>
  <c r="L53" i="57" s="1"/>
  <c r="N53" i="57" s="1"/>
  <c r="P21" i="57"/>
  <c r="L21" i="57" s="1"/>
  <c r="P30" i="57"/>
  <c r="L30" i="57" s="1"/>
  <c r="P39" i="57"/>
  <c r="L39" i="57" s="1"/>
  <c r="P40" i="57"/>
  <c r="L40" i="57" s="1"/>
  <c r="P42" i="57"/>
  <c r="L42" i="57" s="1"/>
  <c r="P48" i="57"/>
  <c r="L48" i="57" s="1"/>
  <c r="N48" i="57" s="1"/>
  <c r="P57" i="57"/>
  <c r="L57" i="57" s="1"/>
  <c r="N57" i="57" s="1"/>
  <c r="P79" i="57"/>
  <c r="L79" i="57" s="1"/>
  <c r="P78" i="57"/>
  <c r="L78" i="57" s="1"/>
  <c r="P24" i="57"/>
  <c r="L24" i="57" s="1"/>
  <c r="P28" i="57"/>
  <c r="L28" i="57" s="1"/>
  <c r="P36" i="57"/>
  <c r="L36" i="57" s="1"/>
  <c r="P63" i="57"/>
  <c r="L63" i="57" s="1"/>
  <c r="N63" i="57" s="1"/>
  <c r="P75" i="57"/>
  <c r="L75" i="57" s="1"/>
  <c r="P83" i="57"/>
  <c r="L83" i="57" s="1"/>
  <c r="P62" i="57"/>
  <c r="L62" i="57" s="1"/>
  <c r="N62" i="57" s="1"/>
  <c r="P77" i="57"/>
  <c r="L77" i="57" s="1"/>
  <c r="P23" i="57"/>
  <c r="L23" i="57" s="1"/>
  <c r="P29" i="57"/>
  <c r="L29" i="57" s="1"/>
  <c r="P32" i="57"/>
  <c r="L32" i="57" s="1"/>
  <c r="P38" i="57"/>
  <c r="L38" i="57" s="1"/>
  <c r="P44" i="57"/>
  <c r="L44" i="57" s="1"/>
  <c r="P46" i="57"/>
  <c r="L46" i="57" s="1"/>
  <c r="P58" i="57"/>
  <c r="L58" i="57" s="1"/>
  <c r="N58" i="57" s="1"/>
  <c r="P67" i="57"/>
  <c r="L67" i="57" s="1"/>
  <c r="P34" i="57"/>
  <c r="L34" i="57" s="1"/>
  <c r="P61" i="57"/>
  <c r="L61" i="57" s="1"/>
  <c r="N61" i="57" s="1"/>
  <c r="P64" i="57"/>
  <c r="L64" i="57" s="1"/>
  <c r="P70" i="57"/>
  <c r="L70" i="57" s="1"/>
  <c r="P82" i="57"/>
  <c r="L82" i="57" s="1"/>
  <c r="P19" i="57"/>
  <c r="L19" i="57" s="1"/>
  <c r="P33" i="57"/>
  <c r="L33" i="57" s="1"/>
  <c r="P37" i="57"/>
  <c r="L37" i="57" s="1"/>
  <c r="P45" i="57"/>
  <c r="L45" i="57" s="1"/>
  <c r="P49" i="57"/>
  <c r="L49" i="57" s="1"/>
  <c r="N49" i="57" s="1"/>
  <c r="P52" i="57"/>
  <c r="L52" i="57" s="1"/>
  <c r="N52" i="57" s="1"/>
  <c r="P56" i="57"/>
  <c r="L56" i="57" s="1"/>
  <c r="N56" i="57" s="1"/>
  <c r="P60" i="57"/>
  <c r="L60" i="57" s="1"/>
  <c r="N60" i="57" s="1"/>
  <c r="P65" i="57"/>
  <c r="L65" i="57" s="1"/>
  <c r="P71" i="57"/>
  <c r="L71" i="57" s="1"/>
  <c r="P72" i="57"/>
  <c r="L72" i="57" s="1"/>
  <c r="P74" i="57"/>
  <c r="L74" i="57" s="1"/>
  <c r="P80" i="57"/>
  <c r="L80" i="57" s="1"/>
  <c r="P81" i="57"/>
  <c r="L81" i="57" s="1"/>
  <c r="P22" i="57"/>
  <c r="L22" i="57" s="1"/>
  <c r="P25" i="57"/>
  <c r="L25" i="57" s="1"/>
  <c r="P31" i="57"/>
  <c r="L31" i="57" s="1"/>
  <c r="P35" i="57"/>
  <c r="L35" i="57" s="1"/>
  <c r="P51" i="57"/>
  <c r="L51" i="57" s="1"/>
  <c r="N51" i="57" s="1"/>
  <c r="P73" i="57"/>
  <c r="L73" i="57" s="1"/>
  <c r="P76" i="57"/>
  <c r="L76" i="57" s="1"/>
  <c r="P26" i="57"/>
  <c r="L26" i="57" s="1"/>
  <c r="P54" i="57"/>
  <c r="L54" i="57" s="1"/>
  <c r="N54" i="57" s="1"/>
  <c r="P66" i="57"/>
  <c r="L66" i="57" s="1"/>
  <c r="P68" i="57"/>
  <c r="L68" i="57" s="1"/>
  <c r="O29" i="57"/>
  <c r="O32" i="57"/>
  <c r="O27" i="57"/>
  <c r="O35" i="57"/>
  <c r="O37" i="57"/>
  <c r="O31" i="57"/>
  <c r="O39" i="57"/>
  <c r="O33" i="57"/>
  <c r="P50" i="57"/>
  <c r="L50" i="57" s="1"/>
  <c r="N50" i="57" s="1"/>
  <c r="O54" i="57"/>
  <c r="O57" i="57"/>
  <c r="O61" i="57"/>
  <c r="O65" i="57"/>
  <c r="O71" i="57"/>
  <c r="O56" i="57"/>
  <c r="O60" i="57"/>
  <c r="O64" i="57"/>
  <c r="O69" i="57"/>
  <c r="O55" i="57"/>
  <c r="O59" i="57"/>
  <c r="O63" i="57"/>
  <c r="O67" i="57"/>
  <c r="O58" i="57"/>
  <c r="O62" i="57"/>
  <c r="O66" i="57"/>
  <c r="O73" i="57"/>
  <c r="N70" i="57" l="1"/>
  <c r="N77" i="57"/>
  <c r="N64" i="57"/>
  <c r="N79" i="57"/>
  <c r="N76" i="57"/>
  <c r="N83" i="57"/>
  <c r="N69" i="57"/>
  <c r="N66" i="57"/>
  <c r="N73" i="57"/>
  <c r="N74" i="57"/>
  <c r="N82" i="57"/>
  <c r="N75" i="57"/>
  <c r="N78" i="57"/>
  <c r="N81" i="57"/>
  <c r="N71" i="57"/>
  <c r="N72" i="57"/>
  <c r="N67" i="57"/>
  <c r="N68" i="57"/>
  <c r="N80" i="57"/>
  <c r="N65" i="57"/>
  <c r="D35" i="44" l="1"/>
  <c r="C19" i="34" l="1"/>
  <c r="C18" i="34"/>
  <c r="D34" i="44"/>
  <c r="N251" i="34" l="1"/>
  <c r="N238" i="34"/>
  <c r="N256" i="34"/>
  <c r="N255" i="34"/>
  <c r="N91" i="34"/>
  <c r="N102" i="34"/>
  <c r="N82" i="34"/>
  <c r="N86" i="34"/>
  <c r="N98" i="34"/>
  <c r="N111" i="34"/>
  <c r="N115" i="34"/>
  <c r="N66" i="34"/>
  <c r="N110" i="34"/>
  <c r="N132" i="34"/>
  <c r="N134" i="34"/>
  <c r="N150" i="34"/>
  <c r="N156" i="34"/>
  <c r="N197" i="34"/>
  <c r="N200" i="34"/>
  <c r="N204" i="34"/>
  <c r="N119" i="34"/>
  <c r="N123" i="34"/>
  <c r="N127" i="34"/>
  <c r="N149" i="34"/>
  <c r="N161" i="34"/>
  <c r="N166" i="34"/>
  <c r="N168" i="34"/>
  <c r="N208" i="34"/>
  <c r="N224" i="34"/>
  <c r="N217" i="34"/>
  <c r="N212" i="34"/>
  <c r="N192" i="34"/>
  <c r="N201" i="34"/>
  <c r="N170" i="34"/>
  <c r="N188" i="34"/>
  <c r="N138" i="34"/>
  <c r="N229" i="34"/>
  <c r="N194" i="34"/>
  <c r="N154" i="34"/>
  <c r="N231" i="34"/>
  <c r="N190" i="34"/>
  <c r="N180" i="34"/>
  <c r="N146" i="34"/>
  <c r="N169" i="34"/>
  <c r="N162" i="34"/>
  <c r="N128" i="34"/>
  <c r="N165" i="34"/>
  <c r="N143" i="34"/>
  <c r="N209" i="34"/>
  <c r="N203" i="34"/>
  <c r="N176" i="34"/>
  <c r="N135" i="34"/>
  <c r="N131" i="34"/>
  <c r="N121" i="34"/>
  <c r="N185" i="34"/>
  <c r="N179" i="34"/>
  <c r="N220" i="34"/>
  <c r="N206" i="34"/>
  <c r="N234" i="34"/>
  <c r="N210" i="34"/>
  <c r="N145" i="34"/>
  <c r="N182" i="34"/>
  <c r="N205" i="34"/>
  <c r="N172" i="34"/>
  <c r="N228" i="34"/>
  <c r="N137" i="34"/>
  <c r="N225" i="34"/>
  <c r="N236" i="34"/>
  <c r="N215" i="34"/>
  <c r="N142" i="34"/>
  <c r="N233" i="34"/>
  <c r="N235" i="34"/>
  <c r="N164" i="34"/>
  <c r="N226" i="34"/>
  <c r="N174" i="34"/>
  <c r="N213" i="34"/>
  <c r="N167" i="34"/>
  <c r="N155" i="34"/>
  <c r="N139" i="34"/>
  <c r="N114" i="34"/>
  <c r="N189" i="34"/>
  <c r="N232" i="34"/>
  <c r="N222" i="34"/>
  <c r="N218" i="34"/>
  <c r="N230" i="34"/>
  <c r="N198" i="34"/>
  <c r="N144" i="34"/>
  <c r="N214" i="34"/>
  <c r="N227" i="34"/>
  <c r="N219" i="34"/>
  <c r="N178" i="34"/>
  <c r="N158" i="34"/>
  <c r="N211" i="34"/>
  <c r="N202" i="34"/>
  <c r="N184" i="34"/>
  <c r="N153" i="34"/>
  <c r="N193" i="34"/>
  <c r="N181" i="34"/>
  <c r="N136" i="34"/>
  <c r="N130" i="34"/>
  <c r="N118" i="34"/>
  <c r="N159" i="34"/>
  <c r="N94" i="34"/>
  <c r="N221" i="34"/>
  <c r="N216" i="34"/>
  <c r="N199" i="34"/>
  <c r="N151" i="34"/>
  <c r="N186" i="34"/>
  <c r="N157" i="34"/>
  <c r="N117" i="34"/>
  <c r="N187" i="34"/>
  <c r="N173" i="34"/>
  <c r="N163" i="34"/>
  <c r="N140" i="34"/>
  <c r="N70" i="34"/>
  <c r="N99" i="34"/>
  <c r="N83" i="34"/>
  <c r="N68" i="34"/>
  <c r="N108" i="34"/>
  <c r="N101" i="34"/>
  <c r="N85" i="34"/>
  <c r="N96" i="34"/>
  <c r="N90" i="34"/>
  <c r="N84" i="34"/>
  <c r="N122" i="34"/>
  <c r="N104" i="34"/>
  <c r="N93" i="34"/>
  <c r="N78" i="34"/>
  <c r="N69" i="34"/>
  <c r="N241" i="34"/>
  <c r="N207" i="34"/>
  <c r="N177" i="34"/>
  <c r="N148" i="34"/>
  <c r="N171" i="34"/>
  <c r="N129" i="34"/>
  <c r="N87" i="34"/>
  <c r="N74" i="34"/>
  <c r="N195" i="34"/>
  <c r="N141" i="34"/>
  <c r="N223" i="34"/>
  <c r="N147" i="34"/>
  <c r="N116" i="34"/>
  <c r="N191" i="34"/>
  <c r="N183" i="34"/>
  <c r="N152" i="34"/>
  <c r="N107" i="34"/>
  <c r="N112" i="34"/>
  <c r="N79" i="34"/>
  <c r="N72" i="34"/>
  <c r="N97" i="34"/>
  <c r="N92" i="34"/>
  <c r="N81" i="34"/>
  <c r="N65" i="34"/>
  <c r="N80" i="34"/>
  <c r="N67" i="34"/>
  <c r="N239" i="34"/>
  <c r="N249" i="34"/>
  <c r="N245" i="34"/>
  <c r="N160" i="34"/>
  <c r="N126" i="34"/>
  <c r="N196" i="34"/>
  <c r="N133" i="34"/>
  <c r="N125" i="34"/>
  <c r="N113" i="34"/>
  <c r="N175" i="34"/>
  <c r="N95" i="34"/>
  <c r="N89" i="34"/>
  <c r="N76" i="34"/>
  <c r="N103" i="34"/>
  <c r="N71" i="34"/>
  <c r="N106" i="34"/>
  <c r="N75" i="34"/>
  <c r="N124" i="34"/>
  <c r="N64" i="34"/>
  <c r="N252" i="34"/>
  <c r="N240" i="34"/>
  <c r="N254" i="34"/>
  <c r="N105" i="34"/>
  <c r="N120" i="34"/>
  <c r="N244" i="34"/>
  <c r="N100" i="34"/>
  <c r="N77" i="34"/>
  <c r="N109" i="34"/>
  <c r="N242" i="34"/>
  <c r="N73" i="34"/>
  <c r="N253" i="34"/>
  <c r="N250" i="34"/>
  <c r="N88" i="34"/>
  <c r="N246" i="34"/>
  <c r="N248" i="34"/>
  <c r="N243" i="34"/>
  <c r="N247" i="34"/>
  <c r="N237" i="34"/>
  <c r="K186" i="34"/>
  <c r="C23" i="34"/>
  <c r="C24" i="34"/>
  <c r="C25" i="34"/>
  <c r="C26" i="34"/>
  <c r="J188" i="34" l="1"/>
  <c r="J239" i="34"/>
  <c r="J244" i="34"/>
  <c r="J256" i="34"/>
  <c r="J247" i="34"/>
  <c r="J252" i="34"/>
  <c r="J74" i="34"/>
  <c r="J83" i="34"/>
  <c r="J87" i="34"/>
  <c r="J95" i="34"/>
  <c r="J99" i="34"/>
  <c r="J67" i="34"/>
  <c r="J78" i="34"/>
  <c r="J111" i="34"/>
  <c r="J66" i="34"/>
  <c r="J90" i="34"/>
  <c r="J106" i="34"/>
  <c r="J119" i="34"/>
  <c r="J70" i="34"/>
  <c r="J103" i="34"/>
  <c r="J115" i="34"/>
  <c r="J130" i="34"/>
  <c r="J142" i="34"/>
  <c r="J149" i="34"/>
  <c r="J169" i="34"/>
  <c r="J181" i="34"/>
  <c r="J193" i="34"/>
  <c r="J123" i="34"/>
  <c r="J127" i="34"/>
  <c r="J166" i="34"/>
  <c r="J173" i="34"/>
  <c r="J185" i="34"/>
  <c r="J133" i="34"/>
  <c r="J145" i="34"/>
  <c r="J157" i="34"/>
  <c r="J164" i="34"/>
  <c r="J178" i="34"/>
  <c r="J198" i="34"/>
  <c r="J201" i="34"/>
  <c r="J205" i="34"/>
  <c r="J213" i="34"/>
  <c r="J218" i="34"/>
  <c r="J221" i="34"/>
  <c r="J234" i="34"/>
  <c r="J225" i="34"/>
  <c r="J222" i="34"/>
  <c r="J235" i="34"/>
  <c r="J216" i="34"/>
  <c r="J207" i="34"/>
  <c r="J220" i="34"/>
  <c r="J211" i="34"/>
  <c r="J180" i="34"/>
  <c r="J153" i="34"/>
  <c r="J143" i="34"/>
  <c r="J135" i="34"/>
  <c r="J121" i="34"/>
  <c r="J215" i="34"/>
  <c r="J191" i="34"/>
  <c r="J163" i="34"/>
  <c r="J158" i="34"/>
  <c r="J140" i="34"/>
  <c r="J200" i="34"/>
  <c r="J195" i="34"/>
  <c r="J167" i="34"/>
  <c r="J160" i="34"/>
  <c r="J229" i="34"/>
  <c r="J227" i="34"/>
  <c r="J203" i="34"/>
  <c r="J223" i="34"/>
  <c r="J184" i="34"/>
  <c r="J199" i="34"/>
  <c r="J189" i="34"/>
  <c r="J209" i="34"/>
  <c r="J224" i="34"/>
  <c r="J208" i="34"/>
  <c r="J192" i="34"/>
  <c r="J176" i="34"/>
  <c r="J214" i="34"/>
  <c r="J172" i="34"/>
  <c r="J204" i="34"/>
  <c r="J228" i="34"/>
  <c r="J217" i="34"/>
  <c r="J194" i="34"/>
  <c r="J190" i="34"/>
  <c r="J182" i="34"/>
  <c r="J174" i="34"/>
  <c r="J159" i="34"/>
  <c r="J139" i="34"/>
  <c r="J168" i="34"/>
  <c r="J147" i="34"/>
  <c r="J125" i="34"/>
  <c r="J212" i="34"/>
  <c r="J206" i="34"/>
  <c r="J183" i="34"/>
  <c r="J171" i="34"/>
  <c r="J161" i="34"/>
  <c r="J236" i="34"/>
  <c r="J226" i="34"/>
  <c r="J196" i="34"/>
  <c r="J170" i="34"/>
  <c r="J165" i="34"/>
  <c r="J155" i="34"/>
  <c r="J146" i="34"/>
  <c r="J210" i="34"/>
  <c r="J179" i="34"/>
  <c r="J148" i="34"/>
  <c r="J154" i="34"/>
  <c r="J138" i="34"/>
  <c r="J156" i="34"/>
  <c r="J132" i="34"/>
  <c r="J124" i="34"/>
  <c r="J113" i="34"/>
  <c r="J94" i="34"/>
  <c r="J77" i="34"/>
  <c r="J104" i="34"/>
  <c r="J112" i="34"/>
  <c r="J141" i="34"/>
  <c r="J152" i="34"/>
  <c r="J137" i="34"/>
  <c r="J129" i="34"/>
  <c r="J162" i="34"/>
  <c r="J122" i="34"/>
  <c r="J105" i="34"/>
  <c r="J97" i="34"/>
  <c r="J92" i="34"/>
  <c r="J81" i="34"/>
  <c r="J202" i="34"/>
  <c r="J175" i="34"/>
  <c r="J197" i="34"/>
  <c r="J177" i="34"/>
  <c r="J136" i="34"/>
  <c r="J128" i="34"/>
  <c r="J120" i="34"/>
  <c r="J101" i="34"/>
  <c r="J85" i="34"/>
  <c r="J65" i="34"/>
  <c r="J117" i="34"/>
  <c r="J110" i="34"/>
  <c r="J73" i="34"/>
  <c r="J93" i="34"/>
  <c r="J82" i="34"/>
  <c r="J116" i="34"/>
  <c r="J102" i="34"/>
  <c r="J91" i="34"/>
  <c r="J72" i="34"/>
  <c r="J243" i="34"/>
  <c r="J249" i="34"/>
  <c r="J251" i="34"/>
  <c r="J131" i="34"/>
  <c r="J219" i="34"/>
  <c r="J144" i="34"/>
  <c r="J134" i="34"/>
  <c r="J126" i="34"/>
  <c r="J118" i="34"/>
  <c r="J108" i="34"/>
  <c r="J71" i="34"/>
  <c r="J96" i="34"/>
  <c r="J88" i="34"/>
  <c r="J98" i="34"/>
  <c r="J86" i="34"/>
  <c r="J80" i="34"/>
  <c r="J69" i="34"/>
  <c r="J114" i="34"/>
  <c r="J107" i="34"/>
  <c r="J89" i="34"/>
  <c r="J79" i="34"/>
  <c r="J250" i="34"/>
  <c r="J246" i="34"/>
  <c r="J245" i="34"/>
  <c r="J240" i="34"/>
  <c r="J75" i="34"/>
  <c r="J109" i="34"/>
  <c r="J238" i="34"/>
  <c r="J237" i="34"/>
  <c r="J100" i="34"/>
  <c r="J76" i="34"/>
  <c r="J255" i="34"/>
  <c r="J254" i="34"/>
  <c r="J68" i="34"/>
  <c r="J242" i="34"/>
  <c r="J248" i="34"/>
  <c r="J241" i="34"/>
  <c r="J84" i="34"/>
  <c r="J253" i="34"/>
  <c r="K255" i="34"/>
  <c r="K70" i="34"/>
  <c r="K82" i="34"/>
  <c r="K86" i="34"/>
  <c r="K98" i="34"/>
  <c r="K78" i="34"/>
  <c r="K65" i="34"/>
  <c r="K97" i="34"/>
  <c r="K105" i="34"/>
  <c r="K118" i="34"/>
  <c r="K145" i="34"/>
  <c r="K156" i="34"/>
  <c r="K164" i="34"/>
  <c r="K177" i="34"/>
  <c r="K197" i="34"/>
  <c r="K149" i="34"/>
  <c r="K169" i="34"/>
  <c r="K181" i="34"/>
  <c r="K193" i="34"/>
  <c r="K224" i="34"/>
  <c r="K121" i="34"/>
  <c r="K125" i="34"/>
  <c r="K151" i="34"/>
  <c r="K208" i="34"/>
  <c r="K209" i="34"/>
  <c r="K196" i="34"/>
  <c r="K204" i="34"/>
  <c r="K184" i="34"/>
  <c r="K232" i="34"/>
  <c r="K227" i="34"/>
  <c r="K172" i="34"/>
  <c r="K200" i="34"/>
  <c r="K176" i="34"/>
  <c r="K235" i="34"/>
  <c r="K230" i="34"/>
  <c r="K217" i="34"/>
  <c r="K129" i="34"/>
  <c r="K211" i="34"/>
  <c r="K173" i="34"/>
  <c r="K226" i="34"/>
  <c r="K199" i="34"/>
  <c r="K192" i="34"/>
  <c r="K135" i="34"/>
  <c r="K116" i="34"/>
  <c r="K158" i="34"/>
  <c r="K89" i="34"/>
  <c r="K225" i="34"/>
  <c r="K150" i="34"/>
  <c r="K126" i="34"/>
  <c r="K190" i="34"/>
  <c r="K174" i="34"/>
  <c r="K155" i="34"/>
  <c r="K229" i="34"/>
  <c r="K137" i="34"/>
  <c r="K215" i="34"/>
  <c r="K152" i="34"/>
  <c r="K220" i="34"/>
  <c r="K206" i="34"/>
  <c r="K179" i="34"/>
  <c r="K218" i="34"/>
  <c r="K231" i="34"/>
  <c r="K219" i="34"/>
  <c r="K202" i="34"/>
  <c r="K228" i="34"/>
  <c r="K210" i="34"/>
  <c r="K201" i="34"/>
  <c r="K183" i="34"/>
  <c r="K236" i="34"/>
  <c r="K188" i="34"/>
  <c r="K223" i="34"/>
  <c r="K203" i="34"/>
  <c r="K147" i="34"/>
  <c r="K131" i="34"/>
  <c r="K119" i="34"/>
  <c r="K110" i="34"/>
  <c r="K161" i="34"/>
  <c r="K222" i="34"/>
  <c r="K195" i="34"/>
  <c r="K185" i="34"/>
  <c r="K212" i="34"/>
  <c r="K205" i="34"/>
  <c r="K191" i="34"/>
  <c r="K175" i="34"/>
  <c r="K140" i="34"/>
  <c r="K234" i="34"/>
  <c r="K233" i="34"/>
  <c r="K221" i="34"/>
  <c r="K216" i="34"/>
  <c r="K189" i="34"/>
  <c r="K77" i="34"/>
  <c r="K166" i="34"/>
  <c r="K154" i="34"/>
  <c r="K144" i="34"/>
  <c r="K138" i="34"/>
  <c r="K123" i="34"/>
  <c r="K167" i="34"/>
  <c r="K160" i="34"/>
  <c r="K142" i="34"/>
  <c r="K136" i="34"/>
  <c r="K132" i="34"/>
  <c r="K214" i="34"/>
  <c r="K113" i="34"/>
  <c r="K213" i="34"/>
  <c r="K130" i="34"/>
  <c r="K124" i="34"/>
  <c r="K112" i="34"/>
  <c r="K194" i="34"/>
  <c r="K180" i="34"/>
  <c r="K148" i="34"/>
  <c r="K117" i="34"/>
  <c r="K106" i="34"/>
  <c r="K94" i="34"/>
  <c r="K88" i="34"/>
  <c r="K75" i="34"/>
  <c r="K242" i="34"/>
  <c r="K69" i="34"/>
  <c r="K79" i="34"/>
  <c r="K74" i="34"/>
  <c r="K68" i="34"/>
  <c r="K85" i="34"/>
  <c r="K249" i="34"/>
  <c r="K245" i="34"/>
  <c r="K256" i="34"/>
  <c r="K251" i="34"/>
  <c r="K73" i="34"/>
  <c r="K207" i="34"/>
  <c r="K122" i="34"/>
  <c r="K198" i="34"/>
  <c r="K178" i="34"/>
  <c r="K153" i="34"/>
  <c r="K146" i="34"/>
  <c r="K139" i="34"/>
  <c r="K114" i="34"/>
  <c r="K66" i="34"/>
  <c r="K120" i="34"/>
  <c r="K111" i="34"/>
  <c r="K168" i="34"/>
  <c r="K133" i="34"/>
  <c r="K171" i="34"/>
  <c r="K134" i="34"/>
  <c r="K128" i="34"/>
  <c r="K170" i="34"/>
  <c r="K159" i="34"/>
  <c r="K143" i="34"/>
  <c r="K96" i="34"/>
  <c r="K90" i="34"/>
  <c r="K104" i="34"/>
  <c r="K107" i="34"/>
  <c r="K99" i="34"/>
  <c r="K87" i="34"/>
  <c r="K76" i="34"/>
  <c r="K72" i="34"/>
  <c r="K127" i="34"/>
  <c r="K108" i="34"/>
  <c r="K252" i="34"/>
  <c r="K247" i="34"/>
  <c r="K254" i="34"/>
  <c r="K237" i="34"/>
  <c r="K253" i="34"/>
  <c r="K241" i="34"/>
  <c r="K163" i="34"/>
  <c r="K162" i="34"/>
  <c r="K182" i="34"/>
  <c r="K165" i="34"/>
  <c r="K157" i="34"/>
  <c r="K141" i="34"/>
  <c r="K102" i="34"/>
  <c r="K100" i="34"/>
  <c r="K84" i="34"/>
  <c r="K246" i="34"/>
  <c r="K115" i="34"/>
  <c r="K109" i="34"/>
  <c r="K80" i="34"/>
  <c r="K91" i="34"/>
  <c r="K101" i="34"/>
  <c r="K71" i="34"/>
  <c r="K238" i="34"/>
  <c r="K248" i="34"/>
  <c r="K244" i="34"/>
  <c r="K250" i="34"/>
  <c r="K83" i="34"/>
  <c r="K81" i="34"/>
  <c r="K243" i="34"/>
  <c r="K67" i="34"/>
  <c r="K240" i="34"/>
  <c r="K93" i="34"/>
  <c r="K95" i="34"/>
  <c r="K103" i="34"/>
  <c r="K92" i="34"/>
  <c r="K239" i="34"/>
  <c r="C29" i="27"/>
  <c r="O86" i="21" l="1"/>
  <c r="O90" i="21"/>
  <c r="O94" i="21"/>
  <c r="O98" i="21"/>
  <c r="R66" i="21"/>
  <c r="R70" i="21"/>
  <c r="R74" i="21"/>
  <c r="R78" i="21"/>
  <c r="O88" i="21"/>
  <c r="O93" i="21"/>
  <c r="O99" i="21"/>
  <c r="R65" i="21"/>
  <c r="R71" i="21"/>
  <c r="R76" i="21"/>
  <c r="O85" i="21"/>
  <c r="O92" i="21"/>
  <c r="O100" i="21"/>
  <c r="R69" i="21"/>
  <c r="R77" i="21"/>
  <c r="O89" i="21"/>
  <c r="O96" i="21"/>
  <c r="R67" i="21"/>
  <c r="R73" i="21"/>
  <c r="O91" i="21"/>
  <c r="R75" i="21"/>
  <c r="O95" i="21"/>
  <c r="R64" i="21"/>
  <c r="R79" i="21"/>
  <c r="O87" i="21"/>
  <c r="R72" i="21"/>
  <c r="O97" i="21"/>
  <c r="R68" i="21"/>
  <c r="P88" i="21" l="1"/>
  <c r="P92" i="21"/>
  <c r="P96" i="21"/>
  <c r="P100" i="21"/>
  <c r="S64" i="21"/>
  <c r="S68" i="21"/>
  <c r="S72" i="21"/>
  <c r="S76" i="21"/>
  <c r="P86" i="21"/>
  <c r="P91" i="21"/>
  <c r="P97" i="21"/>
  <c r="S69" i="21"/>
  <c r="S74" i="21"/>
  <c r="S79" i="21"/>
  <c r="P89" i="21"/>
  <c r="P95" i="21"/>
  <c r="S66" i="21"/>
  <c r="S73" i="21"/>
  <c r="P85" i="21"/>
  <c r="P93" i="21"/>
  <c r="P99" i="21"/>
  <c r="S70" i="21"/>
  <c r="S77" i="21"/>
  <c r="P94" i="21"/>
  <c r="S65" i="21"/>
  <c r="S78" i="21"/>
  <c r="P98" i="21"/>
  <c r="S67" i="21"/>
  <c r="P90" i="21"/>
  <c r="S75" i="21"/>
  <c r="P87" i="21"/>
  <c r="S71" i="21"/>
  <c r="K187" i="34" l="1"/>
  <c r="K64" i="34"/>
  <c r="J12" i="45"/>
  <c r="K12" i="45"/>
  <c r="L12" i="45"/>
  <c r="M12" i="45"/>
  <c r="N12" i="45"/>
  <c r="O12" i="45"/>
  <c r="P12" i="45"/>
  <c r="Q12" i="45"/>
  <c r="R12" i="45"/>
  <c r="S12" i="45"/>
  <c r="T12" i="45"/>
  <c r="U12" i="45"/>
  <c r="C39" i="34" l="1"/>
  <c r="C36" i="34"/>
  <c r="C22" i="34"/>
  <c r="J231" i="34" l="1"/>
  <c r="J151" i="34"/>
  <c r="J230" i="34"/>
  <c r="J150" i="34"/>
  <c r="L225" i="34"/>
  <c r="L215" i="34"/>
  <c r="L207" i="34"/>
  <c r="P207" i="34" s="1"/>
  <c r="I159" i="29" s="1"/>
  <c r="L199" i="34"/>
  <c r="P199" i="34" s="1"/>
  <c r="I151" i="29" s="1"/>
  <c r="L191" i="34"/>
  <c r="P191" i="34" s="1"/>
  <c r="I143" i="29" s="1"/>
  <c r="L249" i="34"/>
  <c r="L241" i="34"/>
  <c r="P241" i="34" s="1"/>
  <c r="I193" i="29" s="1"/>
  <c r="L233" i="34"/>
  <c r="L226" i="34"/>
  <c r="P226" i="34" s="1"/>
  <c r="I178" i="29" s="1"/>
  <c r="L218" i="34"/>
  <c r="P218" i="34" s="1"/>
  <c r="I170" i="29" s="1"/>
  <c r="L210" i="34"/>
  <c r="P210" i="34" s="1"/>
  <c r="I162" i="29" s="1"/>
  <c r="L202" i="34"/>
  <c r="P202" i="34" s="1"/>
  <c r="I154" i="29" s="1"/>
  <c r="L194" i="34"/>
  <c r="P194" i="34" s="1"/>
  <c r="I146" i="29" s="1"/>
  <c r="L186" i="34"/>
  <c r="L252" i="34"/>
  <c r="P252" i="34" s="1"/>
  <c r="I204" i="29" s="1"/>
  <c r="L244" i="34"/>
  <c r="L236" i="34"/>
  <c r="L229" i="34"/>
  <c r="P229" i="34" s="1"/>
  <c r="I181" i="29" s="1"/>
  <c r="L223" i="34"/>
  <c r="P223" i="34" s="1"/>
  <c r="I175" i="29" s="1"/>
  <c r="L213" i="34"/>
  <c r="L205" i="34"/>
  <c r="L197" i="34"/>
  <c r="P197" i="34" s="1"/>
  <c r="I149" i="29" s="1"/>
  <c r="L189" i="34"/>
  <c r="P189" i="34" s="1"/>
  <c r="I141" i="29" s="1"/>
  <c r="L255" i="34"/>
  <c r="P255" i="34" s="1"/>
  <c r="I207" i="29" s="1"/>
  <c r="L247" i="34"/>
  <c r="P247" i="34" s="1"/>
  <c r="I199" i="29" s="1"/>
  <c r="L239" i="34"/>
  <c r="L231" i="34"/>
  <c r="P231" i="34" s="1"/>
  <c r="I183" i="29" s="1"/>
  <c r="L224" i="34"/>
  <c r="P224" i="34" s="1"/>
  <c r="I176" i="29" s="1"/>
  <c r="L216" i="34"/>
  <c r="P216" i="34" s="1"/>
  <c r="I168" i="29" s="1"/>
  <c r="L208" i="34"/>
  <c r="L200" i="34"/>
  <c r="L192" i="34"/>
  <c r="P192" i="34" s="1"/>
  <c r="I144" i="29" s="1"/>
  <c r="L250" i="34"/>
  <c r="P250" i="34" s="1"/>
  <c r="I202" i="29" s="1"/>
  <c r="L242" i="34"/>
  <c r="P242" i="34" s="1"/>
  <c r="I194" i="29" s="1"/>
  <c r="L234" i="34"/>
  <c r="L219" i="34"/>
  <c r="P219" i="34" s="1"/>
  <c r="I171" i="29" s="1"/>
  <c r="L211" i="34"/>
  <c r="P211" i="34" s="1"/>
  <c r="I163" i="29" s="1"/>
  <c r="L203" i="34"/>
  <c r="P203" i="34" s="1"/>
  <c r="I155" i="29" s="1"/>
  <c r="L195" i="34"/>
  <c r="L187" i="34"/>
  <c r="L253" i="34"/>
  <c r="P253" i="34" s="1"/>
  <c r="I205" i="29" s="1"/>
  <c r="L245" i="34"/>
  <c r="L237" i="34"/>
  <c r="P237" i="34" s="1"/>
  <c r="I189" i="29" s="1"/>
  <c r="L227" i="34"/>
  <c r="P227" i="34" s="1"/>
  <c r="I179" i="29" s="1"/>
  <c r="L222" i="34"/>
  <c r="P222" i="34" s="1"/>
  <c r="I174" i="29" s="1"/>
  <c r="L214" i="34"/>
  <c r="L206" i="34"/>
  <c r="P206" i="34" s="1"/>
  <c r="I158" i="29" s="1"/>
  <c r="L198" i="34"/>
  <c r="P198" i="34" s="1"/>
  <c r="I150" i="29" s="1"/>
  <c r="L190" i="34"/>
  <c r="P190" i="34" s="1"/>
  <c r="I142" i="29" s="1"/>
  <c r="L256" i="34"/>
  <c r="P256" i="34" s="1"/>
  <c r="I208" i="29" s="1"/>
  <c r="L248" i="34"/>
  <c r="L240" i="34"/>
  <c r="L232" i="34"/>
  <c r="L217" i="34"/>
  <c r="P217" i="34" s="1"/>
  <c r="I169" i="29" s="1"/>
  <c r="L209" i="34"/>
  <c r="L201" i="34"/>
  <c r="P201" i="34" s="1"/>
  <c r="I153" i="29" s="1"/>
  <c r="L193" i="34"/>
  <c r="P193" i="34" s="1"/>
  <c r="I145" i="29" s="1"/>
  <c r="L221" i="34"/>
  <c r="P221" i="34" s="1"/>
  <c r="I173" i="29" s="1"/>
  <c r="L251" i="34"/>
  <c r="P251" i="34" s="1"/>
  <c r="I203" i="29" s="1"/>
  <c r="L243" i="34"/>
  <c r="P243" i="34" s="1"/>
  <c r="I195" i="29" s="1"/>
  <c r="L235" i="34"/>
  <c r="P235" i="34" s="1"/>
  <c r="I187" i="29" s="1"/>
  <c r="L228" i="34"/>
  <c r="P228" i="34" s="1"/>
  <c r="I180" i="29" s="1"/>
  <c r="L220" i="34"/>
  <c r="P220" i="34" s="1"/>
  <c r="I172" i="29" s="1"/>
  <c r="L212" i="34"/>
  <c r="P212" i="34" s="1"/>
  <c r="I164" i="29" s="1"/>
  <c r="L204" i="34"/>
  <c r="P204" i="34" s="1"/>
  <c r="I156" i="29" s="1"/>
  <c r="L196" i="34"/>
  <c r="P196" i="34" s="1"/>
  <c r="I148" i="29" s="1"/>
  <c r="L188" i="34"/>
  <c r="P188" i="34" s="1"/>
  <c r="I140" i="29" s="1"/>
  <c r="L254" i="34"/>
  <c r="P254" i="34" s="1"/>
  <c r="I206" i="29" s="1"/>
  <c r="L246" i="34"/>
  <c r="P246" i="34" s="1"/>
  <c r="I198" i="29" s="1"/>
  <c r="L238" i="34"/>
  <c r="P238" i="34" s="1"/>
  <c r="I190" i="29" s="1"/>
  <c r="L230" i="34"/>
  <c r="L180" i="34"/>
  <c r="P180" i="34" s="1"/>
  <c r="I132" i="29" s="1"/>
  <c r="L162" i="34"/>
  <c r="P162" i="34" s="1"/>
  <c r="I114" i="29" s="1"/>
  <c r="L146" i="34"/>
  <c r="P146" i="34" s="1"/>
  <c r="I98" i="29" s="1"/>
  <c r="L183" i="34"/>
  <c r="L167" i="34"/>
  <c r="P167" i="34" s="1"/>
  <c r="I119" i="29" s="1"/>
  <c r="L147" i="34"/>
  <c r="P147" i="34" s="1"/>
  <c r="I99" i="29" s="1"/>
  <c r="L137" i="34"/>
  <c r="P137" i="34" s="1"/>
  <c r="I89" i="29" s="1"/>
  <c r="L127" i="34"/>
  <c r="L119" i="34"/>
  <c r="L111" i="34"/>
  <c r="P111" i="34" s="1"/>
  <c r="I63" i="29" s="1"/>
  <c r="L103" i="34"/>
  <c r="P103" i="34" s="1"/>
  <c r="I55" i="29" s="1"/>
  <c r="L95" i="34"/>
  <c r="L87" i="34"/>
  <c r="P87" i="34" s="1"/>
  <c r="I39" i="29" s="1"/>
  <c r="L79" i="34"/>
  <c r="P79" i="34" s="1"/>
  <c r="I31" i="29" s="1"/>
  <c r="L71" i="34"/>
  <c r="P71" i="34" s="1"/>
  <c r="I23" i="29" s="1"/>
  <c r="L182" i="34"/>
  <c r="L173" i="34"/>
  <c r="P173" i="34" s="1"/>
  <c r="I125" i="29" s="1"/>
  <c r="L159" i="34"/>
  <c r="P159" i="34" s="1"/>
  <c r="I111" i="29" s="1"/>
  <c r="L143" i="34"/>
  <c r="P143" i="34" s="1"/>
  <c r="I95" i="29" s="1"/>
  <c r="L172" i="34"/>
  <c r="L156" i="34"/>
  <c r="L140" i="34"/>
  <c r="P140" i="34" s="1"/>
  <c r="I92" i="29" s="1"/>
  <c r="L132" i="34"/>
  <c r="P132" i="34" s="1"/>
  <c r="I84" i="29" s="1"/>
  <c r="L122" i="34"/>
  <c r="L114" i="34"/>
  <c r="P114" i="34" s="1"/>
  <c r="I66" i="29" s="1"/>
  <c r="L106" i="34"/>
  <c r="P106" i="34" s="1"/>
  <c r="I58" i="29" s="1"/>
  <c r="L98" i="34"/>
  <c r="P98" i="34" s="1"/>
  <c r="I50" i="29" s="1"/>
  <c r="L90" i="34"/>
  <c r="L82" i="34"/>
  <c r="P82" i="34" s="1"/>
  <c r="I34" i="29" s="1"/>
  <c r="L74" i="34"/>
  <c r="P74" i="34" s="1"/>
  <c r="I26" i="29" s="1"/>
  <c r="L66" i="34"/>
  <c r="P66" i="34" s="1"/>
  <c r="L176" i="34"/>
  <c r="L158" i="34"/>
  <c r="P158" i="34" s="1"/>
  <c r="I110" i="29" s="1"/>
  <c r="L142" i="34"/>
  <c r="P142" i="34" s="1"/>
  <c r="I94" i="29" s="1"/>
  <c r="L179" i="34"/>
  <c r="P179" i="34" s="1"/>
  <c r="I131" i="29" s="1"/>
  <c r="L161" i="34"/>
  <c r="L145" i="34"/>
  <c r="L135" i="34"/>
  <c r="P135" i="34" s="1"/>
  <c r="I87" i="29" s="1"/>
  <c r="L125" i="34"/>
  <c r="P125" i="34" s="1"/>
  <c r="I77" i="29" s="1"/>
  <c r="L117" i="34"/>
  <c r="L109" i="34"/>
  <c r="P109" i="34" s="1"/>
  <c r="I61" i="29" s="1"/>
  <c r="L101" i="34"/>
  <c r="P101" i="34" s="1"/>
  <c r="I53" i="29" s="1"/>
  <c r="L93" i="34"/>
  <c r="P93" i="34" s="1"/>
  <c r="I45" i="29" s="1"/>
  <c r="L85" i="34"/>
  <c r="L77" i="34"/>
  <c r="L69" i="34"/>
  <c r="P69" i="34" s="1"/>
  <c r="L185" i="34"/>
  <c r="P185" i="34" s="1"/>
  <c r="I137" i="29" s="1"/>
  <c r="L169" i="34"/>
  <c r="L155" i="34"/>
  <c r="P155" i="34" s="1"/>
  <c r="I107" i="29" s="1"/>
  <c r="L131" i="34"/>
  <c r="P131" i="34" s="1"/>
  <c r="I83" i="29" s="1"/>
  <c r="L168" i="34"/>
  <c r="P168" i="34" s="1"/>
  <c r="I120" i="29" s="1"/>
  <c r="L152" i="34"/>
  <c r="P152" i="34" s="1"/>
  <c r="I104" i="29" s="1"/>
  <c r="L138" i="34"/>
  <c r="P138" i="34" s="1"/>
  <c r="I90" i="29" s="1"/>
  <c r="L130" i="34"/>
  <c r="P130" i="34" s="1"/>
  <c r="I82" i="29" s="1"/>
  <c r="L120" i="34"/>
  <c r="P120" i="34" s="1"/>
  <c r="I72" i="29" s="1"/>
  <c r="L112" i="34"/>
  <c r="L104" i="34"/>
  <c r="P104" i="34" s="1"/>
  <c r="I56" i="29" s="1"/>
  <c r="L96" i="34"/>
  <c r="P96" i="34" s="1"/>
  <c r="I48" i="29" s="1"/>
  <c r="L88" i="34"/>
  <c r="P88" i="34" s="1"/>
  <c r="I40" i="29" s="1"/>
  <c r="L80" i="34"/>
  <c r="L72" i="34"/>
  <c r="L64" i="34"/>
  <c r="L170" i="34"/>
  <c r="P170" i="34" s="1"/>
  <c r="I122" i="29" s="1"/>
  <c r="L154" i="34"/>
  <c r="L128" i="34"/>
  <c r="P128" i="34" s="1"/>
  <c r="I80" i="29" s="1"/>
  <c r="L175" i="34"/>
  <c r="P175" i="34" s="1"/>
  <c r="I127" i="29" s="1"/>
  <c r="L157" i="34"/>
  <c r="P157" i="34" s="1"/>
  <c r="I109" i="29" s="1"/>
  <c r="L141" i="34"/>
  <c r="L133" i="34"/>
  <c r="P133" i="34" s="1"/>
  <c r="I85" i="29" s="1"/>
  <c r="L123" i="34"/>
  <c r="P123" i="34" s="1"/>
  <c r="I75" i="29" s="1"/>
  <c r="L115" i="34"/>
  <c r="P115" i="34" s="1"/>
  <c r="I67" i="29" s="1"/>
  <c r="L107" i="34"/>
  <c r="P107" i="34" s="1"/>
  <c r="I59" i="29" s="1"/>
  <c r="L99" i="34"/>
  <c r="P99" i="34" s="1"/>
  <c r="I51" i="29" s="1"/>
  <c r="L91" i="34"/>
  <c r="P91" i="34" s="1"/>
  <c r="I43" i="29" s="1"/>
  <c r="L83" i="34"/>
  <c r="P83" i="34" s="1"/>
  <c r="I35" i="29" s="1"/>
  <c r="L75" i="34"/>
  <c r="L67" i="34"/>
  <c r="P67" i="34" s="1"/>
  <c r="L181" i="34"/>
  <c r="P181" i="34" s="1"/>
  <c r="I133" i="29" s="1"/>
  <c r="L165" i="34"/>
  <c r="P165" i="34" s="1"/>
  <c r="I117" i="29" s="1"/>
  <c r="L153" i="34"/>
  <c r="P153" i="34" s="1"/>
  <c r="I105" i="29" s="1"/>
  <c r="L178" i="34"/>
  <c r="L164" i="34"/>
  <c r="P164" i="34" s="1"/>
  <c r="I116" i="29" s="1"/>
  <c r="L148" i="34"/>
  <c r="P148" i="34" s="1"/>
  <c r="I100" i="29" s="1"/>
  <c r="L136" i="34"/>
  <c r="L126" i="34"/>
  <c r="P126" i="34" s="1"/>
  <c r="I78" i="29" s="1"/>
  <c r="L118" i="34"/>
  <c r="P118" i="34" s="1"/>
  <c r="I70" i="29" s="1"/>
  <c r="L110" i="34"/>
  <c r="P110" i="34" s="1"/>
  <c r="I62" i="29" s="1"/>
  <c r="L102" i="34"/>
  <c r="L94" i="34"/>
  <c r="P94" i="34" s="1"/>
  <c r="I46" i="29" s="1"/>
  <c r="L86" i="34"/>
  <c r="P86" i="34" s="1"/>
  <c r="I38" i="29" s="1"/>
  <c r="L78" i="34"/>
  <c r="P78" i="34" s="1"/>
  <c r="I30" i="29" s="1"/>
  <c r="L70" i="34"/>
  <c r="P70" i="34" s="1"/>
  <c r="I22" i="29" s="1"/>
  <c r="L166" i="34"/>
  <c r="P166" i="34" s="1"/>
  <c r="I118" i="29" s="1"/>
  <c r="L150" i="34"/>
  <c r="P150" i="34" s="1"/>
  <c r="I102" i="29" s="1"/>
  <c r="L184" i="34"/>
  <c r="P184" i="34" s="1"/>
  <c r="I136" i="29" s="1"/>
  <c r="L171" i="34"/>
  <c r="P171" i="34" s="1"/>
  <c r="I123" i="29" s="1"/>
  <c r="L151" i="34"/>
  <c r="P151" i="34" s="1"/>
  <c r="I103" i="29" s="1"/>
  <c r="L139" i="34"/>
  <c r="P139" i="34" s="1"/>
  <c r="I91" i="29" s="1"/>
  <c r="L129" i="34"/>
  <c r="P129" i="34" s="1"/>
  <c r="I81" i="29" s="1"/>
  <c r="L121" i="34"/>
  <c r="P121" i="34" s="1"/>
  <c r="I73" i="29" s="1"/>
  <c r="L113" i="34"/>
  <c r="P113" i="34" s="1"/>
  <c r="I65" i="29" s="1"/>
  <c r="L105" i="34"/>
  <c r="P105" i="34" s="1"/>
  <c r="I57" i="29" s="1"/>
  <c r="L97" i="34"/>
  <c r="P97" i="34" s="1"/>
  <c r="I49" i="29" s="1"/>
  <c r="L89" i="34"/>
  <c r="P89" i="34" s="1"/>
  <c r="I41" i="29" s="1"/>
  <c r="L81" i="34"/>
  <c r="P81" i="34" s="1"/>
  <c r="I33" i="29" s="1"/>
  <c r="L73" i="34"/>
  <c r="P73" i="34" s="1"/>
  <c r="I25" i="29" s="1"/>
  <c r="L65" i="34"/>
  <c r="P65" i="34" s="1"/>
  <c r="L177" i="34"/>
  <c r="P177" i="34" s="1"/>
  <c r="I129" i="29" s="1"/>
  <c r="L163" i="34"/>
  <c r="P163" i="34" s="1"/>
  <c r="I115" i="29" s="1"/>
  <c r="L149" i="34"/>
  <c r="P149" i="34" s="1"/>
  <c r="I101" i="29" s="1"/>
  <c r="L174" i="34"/>
  <c r="P174" i="34" s="1"/>
  <c r="I126" i="29" s="1"/>
  <c r="L160" i="34"/>
  <c r="L144" i="34"/>
  <c r="P144" i="34" s="1"/>
  <c r="I96" i="29" s="1"/>
  <c r="L134" i="34"/>
  <c r="P134" i="34" s="1"/>
  <c r="I86" i="29" s="1"/>
  <c r="L124" i="34"/>
  <c r="P124" i="34" s="1"/>
  <c r="I76" i="29" s="1"/>
  <c r="L116" i="34"/>
  <c r="P116" i="34" s="1"/>
  <c r="I68" i="29" s="1"/>
  <c r="L108" i="34"/>
  <c r="P108" i="34" s="1"/>
  <c r="I60" i="29" s="1"/>
  <c r="L100" i="34"/>
  <c r="P100" i="34" s="1"/>
  <c r="I52" i="29" s="1"/>
  <c r="L92" i="34"/>
  <c r="P92" i="34" s="1"/>
  <c r="I44" i="29" s="1"/>
  <c r="L84" i="34"/>
  <c r="P84" i="34" s="1"/>
  <c r="I36" i="29" s="1"/>
  <c r="L76" i="34"/>
  <c r="P76" i="34" s="1"/>
  <c r="I28" i="29" s="1"/>
  <c r="L68" i="34"/>
  <c r="P68" i="34" s="1"/>
  <c r="J232" i="34"/>
  <c r="J187" i="34"/>
  <c r="J233" i="34"/>
  <c r="J186" i="34"/>
  <c r="J64" i="34"/>
  <c r="P248" i="34"/>
  <c r="I200" i="29" s="1"/>
  <c r="P244" i="34"/>
  <c r="I196" i="29" s="1"/>
  <c r="P195" i="34"/>
  <c r="I147" i="29" s="1"/>
  <c r="P214" i="34"/>
  <c r="I166" i="29" s="1"/>
  <c r="P240" i="34"/>
  <c r="I192" i="29" s="1"/>
  <c r="P236" i="34"/>
  <c r="I188" i="29" s="1"/>
  <c r="P234" i="34"/>
  <c r="I186" i="29" s="1"/>
  <c r="P213" i="34"/>
  <c r="I165" i="29" s="1"/>
  <c r="P209" i="34"/>
  <c r="I161" i="29" s="1"/>
  <c r="P249" i="34"/>
  <c r="I201" i="29" s="1"/>
  <c r="P225" i="34"/>
  <c r="I177" i="29" s="1"/>
  <c r="P215" i="34"/>
  <c r="I167" i="29" s="1"/>
  <c r="P208" i="34"/>
  <c r="I160" i="29" s="1"/>
  <c r="P239" i="34"/>
  <c r="I191" i="29" s="1"/>
  <c r="P205" i="34"/>
  <c r="I157" i="29" s="1"/>
  <c r="P200" i="34"/>
  <c r="I152" i="29" s="1"/>
  <c r="P245" i="34"/>
  <c r="I197" i="29" s="1"/>
  <c r="P182" i="34"/>
  <c r="I134" i="29" s="1"/>
  <c r="P169" i="34"/>
  <c r="I121" i="29" s="1"/>
  <c r="P141" i="34"/>
  <c r="I93" i="29" s="1"/>
  <c r="P95" i="34"/>
  <c r="I47" i="29" s="1"/>
  <c r="P122" i="34"/>
  <c r="I74" i="29" s="1"/>
  <c r="P102" i="34"/>
  <c r="I54" i="29" s="1"/>
  <c r="P85" i="34"/>
  <c r="I37" i="29" s="1"/>
  <c r="P178" i="34"/>
  <c r="I130" i="29" s="1"/>
  <c r="P72" i="34"/>
  <c r="I24" i="29" s="1"/>
  <c r="P127" i="34"/>
  <c r="I79" i="29" s="1"/>
  <c r="P80" i="34"/>
  <c r="I32" i="29" s="1"/>
  <c r="P183" i="34"/>
  <c r="I135" i="29" s="1"/>
  <c r="P119" i="34"/>
  <c r="I71" i="29" s="1"/>
  <c r="P160" i="34"/>
  <c r="I112" i="29" s="1"/>
  <c r="P112" i="34"/>
  <c r="I64" i="29" s="1"/>
  <c r="P90" i="34"/>
  <c r="I42" i="29" s="1"/>
  <c r="P75" i="34"/>
  <c r="I27" i="29" s="1"/>
  <c r="P154" i="34"/>
  <c r="I106" i="29" s="1"/>
  <c r="P156" i="34"/>
  <c r="I108" i="29" s="1"/>
  <c r="P136" i="34"/>
  <c r="I88" i="29" s="1"/>
  <c r="P176" i="34"/>
  <c r="I128" i="29" s="1"/>
  <c r="P117" i="34"/>
  <c r="I69" i="29" s="1"/>
  <c r="P77" i="34"/>
  <c r="I29" i="29" s="1"/>
  <c r="P172" i="34"/>
  <c r="I124" i="29" s="1"/>
  <c r="P161" i="34"/>
  <c r="I113" i="29" s="1"/>
  <c r="P145" i="34"/>
  <c r="I97" i="29" s="1"/>
  <c r="P230" i="34" l="1"/>
  <c r="I182" i="29" s="1"/>
  <c r="P64" i="34"/>
  <c r="I16" i="29" s="1"/>
  <c r="P233" i="34"/>
  <c r="I185" i="29" s="1"/>
  <c r="I204" i="28" s="1"/>
  <c r="I17" i="29"/>
  <c r="K17" i="29" s="1"/>
  <c r="I20" i="29"/>
  <c r="I21" i="29"/>
  <c r="I18" i="29"/>
  <c r="I19" i="29"/>
  <c r="S19" i="29" s="1"/>
  <c r="I169" i="28"/>
  <c r="P141" i="29"/>
  <c r="J155" i="57"/>
  <c r="R32" i="29"/>
  <c r="U24" i="29"/>
  <c r="Q26" i="29"/>
  <c r="J128" i="57"/>
  <c r="Q125" i="29"/>
  <c r="V125" i="29"/>
  <c r="S125" i="29"/>
  <c r="O125" i="29"/>
  <c r="T125" i="29"/>
  <c r="R125" i="29"/>
  <c r="X125" i="29"/>
  <c r="K125" i="29"/>
  <c r="Y125" i="29"/>
  <c r="W125" i="29"/>
  <c r="U125" i="29"/>
  <c r="P125" i="29"/>
  <c r="N125" i="29"/>
  <c r="Z125" i="29"/>
  <c r="L125" i="29"/>
  <c r="M125" i="29"/>
  <c r="N40" i="29"/>
  <c r="Y40" i="29"/>
  <c r="T40" i="29"/>
  <c r="L40" i="29"/>
  <c r="K40" i="29"/>
  <c r="V40" i="29"/>
  <c r="R40" i="29"/>
  <c r="S40" i="29"/>
  <c r="M40" i="29"/>
  <c r="O40" i="29"/>
  <c r="U40" i="29"/>
  <c r="Z40" i="29"/>
  <c r="W40" i="29"/>
  <c r="Q40" i="29"/>
  <c r="X40" i="29"/>
  <c r="P40" i="29"/>
  <c r="J106" i="57"/>
  <c r="X103" i="29"/>
  <c r="N103" i="29"/>
  <c r="W103" i="29"/>
  <c r="L103" i="29"/>
  <c r="S103" i="29"/>
  <c r="M103" i="29"/>
  <c r="Z103" i="29"/>
  <c r="Q103" i="29"/>
  <c r="O103" i="29"/>
  <c r="P103" i="29"/>
  <c r="U103" i="29"/>
  <c r="R103" i="29"/>
  <c r="K103" i="29"/>
  <c r="Y103" i="29"/>
  <c r="V103" i="29"/>
  <c r="T103" i="29"/>
  <c r="J122" i="57"/>
  <c r="M119" i="29"/>
  <c r="P119" i="29"/>
  <c r="L119" i="29"/>
  <c r="R119" i="29"/>
  <c r="W119" i="29"/>
  <c r="K119" i="29"/>
  <c r="Q119" i="29"/>
  <c r="U119" i="29"/>
  <c r="T119" i="29"/>
  <c r="S119" i="29"/>
  <c r="O119" i="29"/>
  <c r="X119" i="29"/>
  <c r="Z119" i="29"/>
  <c r="Y119" i="29"/>
  <c r="V119" i="29"/>
  <c r="N119" i="29"/>
  <c r="T68" i="29"/>
  <c r="S68" i="29"/>
  <c r="K68" i="29"/>
  <c r="N68" i="29"/>
  <c r="R68" i="29"/>
  <c r="O68" i="29"/>
  <c r="Y68" i="29"/>
  <c r="P68" i="29"/>
  <c r="Q68" i="29"/>
  <c r="Z68" i="29"/>
  <c r="X68" i="29"/>
  <c r="M68" i="29"/>
  <c r="W68" i="29"/>
  <c r="U68" i="29"/>
  <c r="V68" i="29"/>
  <c r="L68" i="29"/>
  <c r="P79" i="29"/>
  <c r="O79" i="29"/>
  <c r="R79" i="29"/>
  <c r="X79" i="29"/>
  <c r="Q79" i="29"/>
  <c r="T79" i="29"/>
  <c r="Z79" i="29"/>
  <c r="U79" i="29"/>
  <c r="Y79" i="29"/>
  <c r="S79" i="29"/>
  <c r="W79" i="29"/>
  <c r="L79" i="29"/>
  <c r="N79" i="29"/>
  <c r="M79" i="29"/>
  <c r="K79" i="29"/>
  <c r="V79" i="29"/>
  <c r="X24" i="29"/>
  <c r="N24" i="29"/>
  <c r="M24" i="29"/>
  <c r="R66" i="29"/>
  <c r="X66" i="29"/>
  <c r="L66" i="29"/>
  <c r="K66" i="29"/>
  <c r="P66" i="29"/>
  <c r="Y66" i="29"/>
  <c r="Z66" i="29"/>
  <c r="S66" i="29"/>
  <c r="T66" i="29"/>
  <c r="M66" i="29"/>
  <c r="W66" i="29"/>
  <c r="N66" i="29"/>
  <c r="Q66" i="29"/>
  <c r="U66" i="29"/>
  <c r="O66" i="29"/>
  <c r="V66" i="29"/>
  <c r="T102" i="29"/>
  <c r="Y102" i="29"/>
  <c r="R102" i="29"/>
  <c r="S102" i="29"/>
  <c r="X102" i="29"/>
  <c r="O102" i="29"/>
  <c r="L102" i="29"/>
  <c r="Z102" i="29"/>
  <c r="M102" i="29"/>
  <c r="P102" i="29"/>
  <c r="W102" i="29"/>
  <c r="J105" i="57"/>
  <c r="Q102" i="29"/>
  <c r="K102" i="29"/>
  <c r="V102" i="29"/>
  <c r="N102" i="29"/>
  <c r="U102" i="29"/>
  <c r="J104" i="57"/>
  <c r="N101" i="29"/>
  <c r="K101" i="29"/>
  <c r="P101" i="29"/>
  <c r="Z101" i="29"/>
  <c r="X101" i="29"/>
  <c r="T101" i="29"/>
  <c r="Y101" i="29"/>
  <c r="V101" i="29"/>
  <c r="L101" i="29"/>
  <c r="O101" i="29"/>
  <c r="U101" i="29"/>
  <c r="W101" i="29"/>
  <c r="R101" i="29"/>
  <c r="Q101" i="29"/>
  <c r="S101" i="29"/>
  <c r="M101" i="29"/>
  <c r="X73" i="29"/>
  <c r="V73" i="29"/>
  <c r="Q73" i="29"/>
  <c r="W73" i="29"/>
  <c r="P73" i="29"/>
  <c r="L73" i="29"/>
  <c r="Y73" i="29"/>
  <c r="Z73" i="29"/>
  <c r="U73" i="29"/>
  <c r="S73" i="29"/>
  <c r="O73" i="29"/>
  <c r="K73" i="29"/>
  <c r="M73" i="29"/>
  <c r="R73" i="29"/>
  <c r="N73" i="29"/>
  <c r="T73" i="29"/>
  <c r="X74" i="29"/>
  <c r="M74" i="29"/>
  <c r="Y74" i="29"/>
  <c r="W74" i="29"/>
  <c r="V74" i="29"/>
  <c r="U74" i="29"/>
  <c r="N74" i="29"/>
  <c r="Q74" i="29"/>
  <c r="O74" i="29"/>
  <c r="T74" i="29"/>
  <c r="R74" i="29"/>
  <c r="K74" i="29"/>
  <c r="S74" i="29"/>
  <c r="L74" i="29"/>
  <c r="P74" i="29"/>
  <c r="Z74" i="29"/>
  <c r="W47" i="29"/>
  <c r="K47" i="29"/>
  <c r="R47" i="29"/>
  <c r="U47" i="29"/>
  <c r="L47" i="29"/>
  <c r="T47" i="29"/>
  <c r="S47" i="29"/>
  <c r="P47" i="29"/>
  <c r="Q47" i="29"/>
  <c r="O47" i="29"/>
  <c r="Y47" i="29"/>
  <c r="Z47" i="29"/>
  <c r="N47" i="29"/>
  <c r="M47" i="29"/>
  <c r="V47" i="29"/>
  <c r="X47" i="29"/>
  <c r="L93" i="29"/>
  <c r="Z93" i="29"/>
  <c r="R93" i="29"/>
  <c r="J96" i="57"/>
  <c r="K93" i="29"/>
  <c r="Q93" i="29"/>
  <c r="N93" i="29"/>
  <c r="W93" i="29"/>
  <c r="P93" i="29"/>
  <c r="M93" i="29"/>
  <c r="T93" i="29"/>
  <c r="V93" i="29"/>
  <c r="U93" i="29"/>
  <c r="S93" i="29"/>
  <c r="X93" i="29"/>
  <c r="O93" i="29"/>
  <c r="Y93" i="29"/>
  <c r="I156" i="28"/>
  <c r="U137" i="29"/>
  <c r="Z137" i="29"/>
  <c r="V137" i="29"/>
  <c r="W137" i="29"/>
  <c r="T137" i="29"/>
  <c r="Y137" i="29"/>
  <c r="L137" i="29"/>
  <c r="Q137" i="29"/>
  <c r="J140" i="57"/>
  <c r="X137" i="29"/>
  <c r="S137" i="29"/>
  <c r="M137" i="29"/>
  <c r="N137" i="29"/>
  <c r="O137" i="29"/>
  <c r="K137" i="29"/>
  <c r="P137" i="29"/>
  <c r="R137" i="29"/>
  <c r="S65" i="29"/>
  <c r="W65" i="29"/>
  <c r="U65" i="29"/>
  <c r="Y65" i="29"/>
  <c r="T65" i="29"/>
  <c r="M65" i="29"/>
  <c r="O65" i="29"/>
  <c r="X65" i="29"/>
  <c r="K65" i="29"/>
  <c r="N65" i="29"/>
  <c r="L65" i="29"/>
  <c r="Q65" i="29"/>
  <c r="R65" i="29"/>
  <c r="P65" i="29"/>
  <c r="Z65" i="29"/>
  <c r="V65" i="29"/>
  <c r="T18" i="29"/>
  <c r="R58" i="29"/>
  <c r="Y58" i="29"/>
  <c r="W58" i="29"/>
  <c r="O58" i="29"/>
  <c r="X58" i="29"/>
  <c r="T58" i="29"/>
  <c r="N58" i="29"/>
  <c r="Q58" i="29"/>
  <c r="V58" i="29"/>
  <c r="M58" i="29"/>
  <c r="L58" i="29"/>
  <c r="Z58" i="29"/>
  <c r="S58" i="29"/>
  <c r="P58" i="29"/>
  <c r="K58" i="29"/>
  <c r="U58" i="29"/>
  <c r="J99" i="57"/>
  <c r="Q96" i="29"/>
  <c r="V96" i="29"/>
  <c r="N96" i="29"/>
  <c r="M96" i="29"/>
  <c r="R96" i="29"/>
  <c r="W96" i="29"/>
  <c r="T96" i="29"/>
  <c r="P96" i="29"/>
  <c r="L96" i="29"/>
  <c r="U96" i="29"/>
  <c r="Z96" i="29"/>
  <c r="Y96" i="29"/>
  <c r="X96" i="29"/>
  <c r="S96" i="29"/>
  <c r="K96" i="29"/>
  <c r="O96" i="29"/>
  <c r="I226" i="28"/>
  <c r="J210" i="57"/>
  <c r="M207" i="29"/>
  <c r="V207" i="29"/>
  <c r="P207" i="29"/>
  <c r="W207" i="29"/>
  <c r="Q207" i="29"/>
  <c r="Z207" i="29"/>
  <c r="L207" i="29"/>
  <c r="S207" i="29"/>
  <c r="U207" i="29"/>
  <c r="N207" i="29"/>
  <c r="X207" i="29"/>
  <c r="O207" i="29"/>
  <c r="Y207" i="29"/>
  <c r="R207" i="29"/>
  <c r="T207" i="29"/>
  <c r="K207" i="29"/>
  <c r="I172" i="28"/>
  <c r="J156" i="57"/>
  <c r="P153" i="29"/>
  <c r="L153" i="29"/>
  <c r="S153" i="29"/>
  <c r="K153" i="29"/>
  <c r="X153" i="29"/>
  <c r="W153" i="29"/>
  <c r="O153" i="29"/>
  <c r="T153" i="29"/>
  <c r="R153" i="29"/>
  <c r="U153" i="29"/>
  <c r="N153" i="29"/>
  <c r="Q153" i="29"/>
  <c r="Z153" i="29"/>
  <c r="M153" i="29"/>
  <c r="V153" i="29"/>
  <c r="Y153" i="29"/>
  <c r="J160" i="57"/>
  <c r="W157" i="29"/>
  <c r="L157" i="29"/>
  <c r="X157" i="29"/>
  <c r="S157" i="29"/>
  <c r="P157" i="29"/>
  <c r="O157" i="29"/>
  <c r="T157" i="29"/>
  <c r="R157" i="29"/>
  <c r="M157" i="29"/>
  <c r="N157" i="29"/>
  <c r="Y157" i="29"/>
  <c r="Z157" i="29"/>
  <c r="U157" i="29"/>
  <c r="V157" i="29"/>
  <c r="Q157" i="29"/>
  <c r="K157" i="29"/>
  <c r="I176" i="28"/>
  <c r="J165" i="57"/>
  <c r="Y162" i="29"/>
  <c r="Q162" i="29"/>
  <c r="U162" i="29"/>
  <c r="Z162" i="29"/>
  <c r="K162" i="29"/>
  <c r="T162" i="29"/>
  <c r="V162" i="29"/>
  <c r="M162" i="29"/>
  <c r="R162" i="29"/>
  <c r="O162" i="29"/>
  <c r="X162" i="29"/>
  <c r="N162" i="29"/>
  <c r="S162" i="29"/>
  <c r="L162" i="29"/>
  <c r="W162" i="29"/>
  <c r="P162" i="29"/>
  <c r="I181" i="28"/>
  <c r="I214" i="28"/>
  <c r="Q195" i="29"/>
  <c r="M195" i="29"/>
  <c r="J198" i="57"/>
  <c r="T195" i="29"/>
  <c r="N195" i="29"/>
  <c r="W195" i="29"/>
  <c r="X195" i="29"/>
  <c r="R195" i="29"/>
  <c r="Y195" i="29"/>
  <c r="U195" i="29"/>
  <c r="S195" i="29"/>
  <c r="L195" i="29"/>
  <c r="V195" i="29"/>
  <c r="O195" i="29"/>
  <c r="P195" i="29"/>
  <c r="Z195" i="29"/>
  <c r="K195" i="29"/>
  <c r="I168" i="28"/>
  <c r="N149" i="29"/>
  <c r="Y149" i="29"/>
  <c r="U149" i="29"/>
  <c r="R149" i="29"/>
  <c r="L149" i="29"/>
  <c r="M149" i="29"/>
  <c r="V149" i="29"/>
  <c r="Q149" i="29"/>
  <c r="S149" i="29"/>
  <c r="O149" i="29"/>
  <c r="K149" i="29"/>
  <c r="Z149" i="29"/>
  <c r="W149" i="29"/>
  <c r="X149" i="29"/>
  <c r="T149" i="29"/>
  <c r="P149" i="29"/>
  <c r="J152" i="57"/>
  <c r="I212" i="28"/>
  <c r="J196" i="57"/>
  <c r="X193" i="29"/>
  <c r="Q193" i="29"/>
  <c r="Z193" i="29"/>
  <c r="K193" i="29"/>
  <c r="L193" i="29"/>
  <c r="U193" i="29"/>
  <c r="N193" i="29"/>
  <c r="W193" i="29"/>
  <c r="P193" i="29"/>
  <c r="Y193" i="29"/>
  <c r="R193" i="29"/>
  <c r="S193" i="29"/>
  <c r="T193" i="29"/>
  <c r="M193" i="29"/>
  <c r="V193" i="29"/>
  <c r="O193" i="29"/>
  <c r="J164" i="57"/>
  <c r="S161" i="29"/>
  <c r="I180" i="28"/>
  <c r="K161" i="29"/>
  <c r="V161" i="29"/>
  <c r="U161" i="29"/>
  <c r="Z161" i="29"/>
  <c r="Q161" i="29"/>
  <c r="W161" i="29"/>
  <c r="T161" i="29"/>
  <c r="N161" i="29"/>
  <c r="X161" i="29"/>
  <c r="M161" i="29"/>
  <c r="O161" i="29"/>
  <c r="L161" i="29"/>
  <c r="R161" i="29"/>
  <c r="P161" i="29"/>
  <c r="Y161" i="29"/>
  <c r="J205" i="57"/>
  <c r="Z202" i="29"/>
  <c r="S202" i="29"/>
  <c r="O202" i="29"/>
  <c r="K202" i="29"/>
  <c r="V202" i="29"/>
  <c r="L202" i="29"/>
  <c r="U202" i="29"/>
  <c r="W202" i="29"/>
  <c r="X202" i="29"/>
  <c r="Q202" i="29"/>
  <c r="N202" i="29"/>
  <c r="T202" i="29"/>
  <c r="M202" i="29"/>
  <c r="R202" i="29"/>
  <c r="P202" i="29"/>
  <c r="Y202" i="29"/>
  <c r="I221" i="28"/>
  <c r="J151" i="57"/>
  <c r="I167" i="28"/>
  <c r="R148" i="29"/>
  <c r="V148" i="29"/>
  <c r="Z148" i="29"/>
  <c r="L148" i="29"/>
  <c r="W148" i="29"/>
  <c r="Q148" i="29"/>
  <c r="U148" i="29"/>
  <c r="Y148" i="29"/>
  <c r="P148" i="29"/>
  <c r="K148" i="29"/>
  <c r="O148" i="29"/>
  <c r="S148" i="29"/>
  <c r="T148" i="29"/>
  <c r="M148" i="29"/>
  <c r="N148" i="29"/>
  <c r="X148" i="29"/>
  <c r="I197" i="28"/>
  <c r="O178" i="29"/>
  <c r="S178" i="29"/>
  <c r="J181" i="57"/>
  <c r="K178" i="29"/>
  <c r="W178" i="29"/>
  <c r="Q178" i="29"/>
  <c r="L178" i="29"/>
  <c r="R178" i="29"/>
  <c r="M178" i="29"/>
  <c r="X178" i="29"/>
  <c r="N178" i="29"/>
  <c r="Y178" i="29"/>
  <c r="T178" i="29"/>
  <c r="Z178" i="29"/>
  <c r="U178" i="29"/>
  <c r="P178" i="29"/>
  <c r="V178" i="29"/>
  <c r="K151" i="29"/>
  <c r="S151" i="29"/>
  <c r="I170" i="28"/>
  <c r="P151" i="29"/>
  <c r="T151" i="29"/>
  <c r="L151" i="29"/>
  <c r="J154" i="57"/>
  <c r="W151" i="29"/>
  <c r="X151" i="29"/>
  <c r="O151" i="29"/>
  <c r="N151" i="29"/>
  <c r="Y151" i="29"/>
  <c r="Z151" i="29"/>
  <c r="U151" i="29"/>
  <c r="V151" i="29"/>
  <c r="Q151" i="29"/>
  <c r="R151" i="29"/>
  <c r="M151" i="29"/>
  <c r="I215" i="28"/>
  <c r="J199" i="57"/>
  <c r="S196" i="29"/>
  <c r="K196" i="29"/>
  <c r="O196" i="29"/>
  <c r="W196" i="29"/>
  <c r="R196" i="29"/>
  <c r="X196" i="29"/>
  <c r="U196" i="29"/>
  <c r="V196" i="29"/>
  <c r="L196" i="29"/>
  <c r="Q196" i="29"/>
  <c r="Z196" i="29"/>
  <c r="P196" i="29"/>
  <c r="M196" i="29"/>
  <c r="N196" i="29"/>
  <c r="T196" i="29"/>
  <c r="Y196" i="29"/>
  <c r="J201" i="57"/>
  <c r="S198" i="29"/>
  <c r="K198" i="29"/>
  <c r="O198" i="29"/>
  <c r="R198" i="29"/>
  <c r="P198" i="29"/>
  <c r="Q198" i="29"/>
  <c r="W198" i="29"/>
  <c r="V198" i="29"/>
  <c r="T198" i="29"/>
  <c r="M198" i="29"/>
  <c r="Z198" i="29"/>
  <c r="X198" i="29"/>
  <c r="Y198" i="29"/>
  <c r="N198" i="29"/>
  <c r="L198" i="29"/>
  <c r="U198" i="29"/>
  <c r="I217" i="28"/>
  <c r="I177" i="28"/>
  <c r="J161" i="57"/>
  <c r="R158" i="29"/>
  <c r="V158" i="29"/>
  <c r="Z158" i="29"/>
  <c r="W158" i="29"/>
  <c r="P158" i="29"/>
  <c r="Y158" i="29"/>
  <c r="K158" i="29"/>
  <c r="T158" i="29"/>
  <c r="M158" i="29"/>
  <c r="O158" i="29"/>
  <c r="X158" i="29"/>
  <c r="Q158" i="29"/>
  <c r="N158" i="29"/>
  <c r="S158" i="29"/>
  <c r="L158" i="29"/>
  <c r="U158" i="29"/>
  <c r="P186" i="34"/>
  <c r="I138" i="29" s="1"/>
  <c r="P77" i="29"/>
  <c r="L77" i="29"/>
  <c r="U77" i="29"/>
  <c r="Q77" i="29"/>
  <c r="T77" i="29"/>
  <c r="R77" i="29"/>
  <c r="V77" i="29"/>
  <c r="Z77" i="29"/>
  <c r="X77" i="29"/>
  <c r="K77" i="29"/>
  <c r="Y77" i="29"/>
  <c r="N77" i="29"/>
  <c r="W77" i="29"/>
  <c r="S77" i="29"/>
  <c r="M77" i="29"/>
  <c r="O77" i="29"/>
  <c r="Y115" i="29"/>
  <c r="Q115" i="29"/>
  <c r="P115" i="29"/>
  <c r="K115" i="29"/>
  <c r="W115" i="29"/>
  <c r="R115" i="29"/>
  <c r="U115" i="29"/>
  <c r="Z115" i="29"/>
  <c r="O115" i="29"/>
  <c r="M115" i="29"/>
  <c r="S115" i="29"/>
  <c r="X115" i="29"/>
  <c r="J118" i="57"/>
  <c r="L115" i="29"/>
  <c r="T115" i="29"/>
  <c r="N115" i="29"/>
  <c r="V115" i="29"/>
  <c r="V106" i="29"/>
  <c r="M106" i="29"/>
  <c r="S106" i="29"/>
  <c r="Y106" i="29"/>
  <c r="Q106" i="29"/>
  <c r="O106" i="29"/>
  <c r="R106" i="29"/>
  <c r="T106" i="29"/>
  <c r="W106" i="29"/>
  <c r="J109" i="57"/>
  <c r="Z106" i="29"/>
  <c r="L106" i="29"/>
  <c r="P106" i="29"/>
  <c r="X106" i="29"/>
  <c r="N106" i="29"/>
  <c r="K106" i="29"/>
  <c r="U106" i="29"/>
  <c r="Z64" i="29"/>
  <c r="K64" i="29"/>
  <c r="X64" i="29"/>
  <c r="O64" i="29"/>
  <c r="V64" i="29"/>
  <c r="R64" i="29"/>
  <c r="W64" i="29"/>
  <c r="S64" i="29"/>
  <c r="Y64" i="29"/>
  <c r="N64" i="29"/>
  <c r="Q64" i="29"/>
  <c r="U64" i="29"/>
  <c r="L64" i="29"/>
  <c r="P64" i="29"/>
  <c r="M64" i="29"/>
  <c r="T64" i="29"/>
  <c r="T28" i="29"/>
  <c r="X28" i="29"/>
  <c r="Z28" i="29"/>
  <c r="Y28" i="29"/>
  <c r="U28" i="29"/>
  <c r="V28" i="29"/>
  <c r="O28" i="29"/>
  <c r="M28" i="29"/>
  <c r="S28" i="29"/>
  <c r="K28" i="29"/>
  <c r="L28" i="29"/>
  <c r="R28" i="29"/>
  <c r="N28" i="29"/>
  <c r="Q28" i="29"/>
  <c r="W28" i="29"/>
  <c r="P28" i="29"/>
  <c r="M35" i="29"/>
  <c r="Q35" i="29"/>
  <c r="T35" i="29"/>
  <c r="Y35" i="29"/>
  <c r="Z35" i="29"/>
  <c r="V35" i="29"/>
  <c r="P35" i="29"/>
  <c r="U35" i="29"/>
  <c r="W35" i="29"/>
  <c r="S35" i="29"/>
  <c r="N35" i="29"/>
  <c r="R35" i="29"/>
  <c r="K35" i="29"/>
  <c r="L35" i="29"/>
  <c r="O35" i="29"/>
  <c r="X35" i="29"/>
  <c r="N87" i="29"/>
  <c r="Y87" i="29"/>
  <c r="Z87" i="29"/>
  <c r="L87" i="29"/>
  <c r="P87" i="29"/>
  <c r="U87" i="29"/>
  <c r="W87" i="29"/>
  <c r="Q87" i="29"/>
  <c r="T87" i="29"/>
  <c r="K87" i="29"/>
  <c r="O87" i="29"/>
  <c r="M87" i="29"/>
  <c r="J90" i="57"/>
  <c r="S87" i="29"/>
  <c r="X87" i="29"/>
  <c r="V87" i="29"/>
  <c r="R87" i="29"/>
  <c r="K131" i="29"/>
  <c r="L131" i="29"/>
  <c r="X131" i="29"/>
  <c r="Z131" i="29"/>
  <c r="S131" i="29"/>
  <c r="R131" i="29"/>
  <c r="V131" i="29"/>
  <c r="J134" i="57"/>
  <c r="N131" i="29"/>
  <c r="Q131" i="29"/>
  <c r="Y131" i="29"/>
  <c r="T131" i="29"/>
  <c r="M131" i="29"/>
  <c r="O131" i="29"/>
  <c r="P131" i="29"/>
  <c r="U131" i="29"/>
  <c r="W131" i="29"/>
  <c r="S53" i="29"/>
  <c r="Y53" i="29"/>
  <c r="Z53" i="29"/>
  <c r="O53" i="29"/>
  <c r="N53" i="29"/>
  <c r="P53" i="29"/>
  <c r="Q53" i="29"/>
  <c r="L53" i="29"/>
  <c r="M53" i="29"/>
  <c r="X53" i="29"/>
  <c r="R53" i="29"/>
  <c r="U53" i="29"/>
  <c r="W53" i="29"/>
  <c r="T53" i="29"/>
  <c r="K53" i="29"/>
  <c r="V53" i="29"/>
  <c r="J131" i="57"/>
  <c r="U128" i="29"/>
  <c r="X128" i="29"/>
  <c r="L128" i="29"/>
  <c r="Z128" i="29"/>
  <c r="O128" i="29"/>
  <c r="M128" i="29"/>
  <c r="N128" i="29"/>
  <c r="T128" i="29"/>
  <c r="V128" i="29"/>
  <c r="P128" i="29"/>
  <c r="S128" i="29"/>
  <c r="W128" i="29"/>
  <c r="R128" i="29"/>
  <c r="K128" i="29"/>
  <c r="Y128" i="29"/>
  <c r="Q128" i="29"/>
  <c r="Y52" i="29"/>
  <c r="O52" i="29"/>
  <c r="K52" i="29"/>
  <c r="T52" i="29"/>
  <c r="L52" i="29"/>
  <c r="U52" i="29"/>
  <c r="W52" i="29"/>
  <c r="Q52" i="29"/>
  <c r="M52" i="29"/>
  <c r="X52" i="29"/>
  <c r="S52" i="29"/>
  <c r="R52" i="29"/>
  <c r="P52" i="29"/>
  <c r="V52" i="29"/>
  <c r="Z52" i="29"/>
  <c r="N52" i="29"/>
  <c r="V88" i="29"/>
  <c r="S88" i="29"/>
  <c r="O88" i="29"/>
  <c r="N88" i="29"/>
  <c r="T88" i="29"/>
  <c r="Y88" i="29"/>
  <c r="Z88" i="29"/>
  <c r="M88" i="29"/>
  <c r="U88" i="29"/>
  <c r="Q88" i="29"/>
  <c r="K88" i="29"/>
  <c r="L88" i="29"/>
  <c r="R88" i="29"/>
  <c r="X88" i="29"/>
  <c r="W88" i="29"/>
  <c r="P88" i="29"/>
  <c r="J91" i="57"/>
  <c r="S117" i="29"/>
  <c r="N117" i="29"/>
  <c r="Q117" i="29"/>
  <c r="T117" i="29"/>
  <c r="R117" i="29"/>
  <c r="P117" i="29"/>
  <c r="L117" i="29"/>
  <c r="O117" i="29"/>
  <c r="Y117" i="29"/>
  <c r="J120" i="57"/>
  <c r="U117" i="29"/>
  <c r="X117" i="29"/>
  <c r="K117" i="29"/>
  <c r="V117" i="29"/>
  <c r="Z117" i="29"/>
  <c r="W117" i="29"/>
  <c r="M117" i="29"/>
  <c r="P110" i="29"/>
  <c r="W110" i="29"/>
  <c r="U110" i="29"/>
  <c r="Z110" i="29"/>
  <c r="X110" i="29"/>
  <c r="V110" i="29"/>
  <c r="L110" i="29"/>
  <c r="S110" i="29"/>
  <c r="Q110" i="29"/>
  <c r="J113" i="57"/>
  <c r="O110" i="29"/>
  <c r="Y110" i="29"/>
  <c r="N110" i="29"/>
  <c r="T110" i="29"/>
  <c r="K110" i="29"/>
  <c r="R110" i="29"/>
  <c r="M110" i="29"/>
  <c r="Z82" i="29"/>
  <c r="U82" i="29"/>
  <c r="K82" i="29"/>
  <c r="L82" i="29"/>
  <c r="W82" i="29"/>
  <c r="T82" i="29"/>
  <c r="P82" i="29"/>
  <c r="X82" i="29"/>
  <c r="M82" i="29"/>
  <c r="J85" i="57"/>
  <c r="S82" i="29"/>
  <c r="N82" i="29"/>
  <c r="R82" i="29"/>
  <c r="V82" i="29"/>
  <c r="Y82" i="29"/>
  <c r="Q82" i="29"/>
  <c r="O82" i="29"/>
  <c r="S31" i="29"/>
  <c r="W31" i="29"/>
  <c r="L31" i="29"/>
  <c r="Q31" i="29"/>
  <c r="V31" i="29"/>
  <c r="P31" i="29"/>
  <c r="M31" i="29"/>
  <c r="O31" i="29"/>
  <c r="Z31" i="29"/>
  <c r="Y31" i="29"/>
  <c r="U31" i="29"/>
  <c r="T31" i="29"/>
  <c r="N31" i="29"/>
  <c r="R31" i="29"/>
  <c r="K31" i="29"/>
  <c r="X31" i="29"/>
  <c r="W83" i="29"/>
  <c r="O83" i="29"/>
  <c r="M83" i="29"/>
  <c r="Q83" i="29"/>
  <c r="J86" i="57"/>
  <c r="K83" i="29"/>
  <c r="Y83" i="29"/>
  <c r="X83" i="29"/>
  <c r="N83" i="29"/>
  <c r="S83" i="29"/>
  <c r="T83" i="29"/>
  <c r="R83" i="29"/>
  <c r="V83" i="29"/>
  <c r="Z83" i="29"/>
  <c r="L83" i="29"/>
  <c r="U83" i="29"/>
  <c r="P83" i="29"/>
  <c r="P127" i="29"/>
  <c r="S127" i="29"/>
  <c r="K127" i="29"/>
  <c r="M127" i="29"/>
  <c r="J130" i="57"/>
  <c r="X127" i="29"/>
  <c r="T127" i="29"/>
  <c r="W127" i="29"/>
  <c r="R127" i="29"/>
  <c r="V127" i="29"/>
  <c r="N127" i="29"/>
  <c r="O127" i="29"/>
  <c r="L127" i="29"/>
  <c r="Q127" i="29"/>
  <c r="Z127" i="29"/>
  <c r="Y127" i="29"/>
  <c r="U127" i="29"/>
  <c r="R136" i="29"/>
  <c r="M136" i="29"/>
  <c r="L136" i="29"/>
  <c r="U136" i="29"/>
  <c r="P136" i="29"/>
  <c r="O136" i="29"/>
  <c r="V136" i="29"/>
  <c r="K136" i="29"/>
  <c r="J139" i="57"/>
  <c r="W136" i="29"/>
  <c r="Q136" i="29"/>
  <c r="Z136" i="29"/>
  <c r="N136" i="29"/>
  <c r="S136" i="29"/>
  <c r="X136" i="29"/>
  <c r="I155" i="28"/>
  <c r="Y136" i="29"/>
  <c r="T136" i="29"/>
  <c r="J110" i="57"/>
  <c r="T107" i="29"/>
  <c r="R107" i="29"/>
  <c r="W107" i="29"/>
  <c r="M107" i="29"/>
  <c r="V107" i="29"/>
  <c r="L107" i="29"/>
  <c r="K107" i="29"/>
  <c r="X107" i="29"/>
  <c r="O107" i="29"/>
  <c r="Z107" i="29"/>
  <c r="U107" i="29"/>
  <c r="Y107" i="29"/>
  <c r="Q107" i="29"/>
  <c r="S107" i="29"/>
  <c r="P107" i="29"/>
  <c r="N107" i="29"/>
  <c r="V36" i="29"/>
  <c r="W36" i="29"/>
  <c r="K36" i="29"/>
  <c r="Y36" i="29"/>
  <c r="R36" i="29"/>
  <c r="Q36" i="29"/>
  <c r="P36" i="29"/>
  <c r="M36" i="29"/>
  <c r="T36" i="29"/>
  <c r="L36" i="29"/>
  <c r="X36" i="29"/>
  <c r="S36" i="29"/>
  <c r="U36" i="29"/>
  <c r="O36" i="29"/>
  <c r="Z36" i="29"/>
  <c r="N36" i="29"/>
  <c r="Z76" i="29"/>
  <c r="S76" i="29"/>
  <c r="O76" i="29"/>
  <c r="Y76" i="29"/>
  <c r="K76" i="29"/>
  <c r="T76" i="29"/>
  <c r="M76" i="29"/>
  <c r="U76" i="29"/>
  <c r="V76" i="29"/>
  <c r="N76" i="29"/>
  <c r="L76" i="29"/>
  <c r="X76" i="29"/>
  <c r="P76" i="29"/>
  <c r="W76" i="29"/>
  <c r="Q76" i="29"/>
  <c r="R76" i="29"/>
  <c r="O118" i="29"/>
  <c r="T118" i="29"/>
  <c r="X118" i="29"/>
  <c r="Q118" i="29"/>
  <c r="R118" i="29"/>
  <c r="J121" i="57"/>
  <c r="N118" i="29"/>
  <c r="Y118" i="29"/>
  <c r="P118" i="29"/>
  <c r="K118" i="29"/>
  <c r="L118" i="29"/>
  <c r="V118" i="29"/>
  <c r="M118" i="29"/>
  <c r="U118" i="29"/>
  <c r="W118" i="29"/>
  <c r="Z118" i="29"/>
  <c r="S118" i="29"/>
  <c r="L133" i="29"/>
  <c r="R133" i="29"/>
  <c r="P133" i="29"/>
  <c r="V133" i="29"/>
  <c r="U133" i="29"/>
  <c r="X133" i="29"/>
  <c r="O133" i="29"/>
  <c r="K133" i="29"/>
  <c r="S133" i="29"/>
  <c r="T133" i="29"/>
  <c r="J136" i="57"/>
  <c r="Y133" i="29"/>
  <c r="Z133" i="29"/>
  <c r="W133" i="29"/>
  <c r="Q133" i="29"/>
  <c r="M133" i="29"/>
  <c r="N133" i="29"/>
  <c r="W132" i="29"/>
  <c r="O132" i="29"/>
  <c r="P132" i="29"/>
  <c r="S132" i="29"/>
  <c r="N132" i="29"/>
  <c r="J135" i="57"/>
  <c r="Y132" i="29"/>
  <c r="R132" i="29"/>
  <c r="T132" i="29"/>
  <c r="M132" i="29"/>
  <c r="V132" i="29"/>
  <c r="Z132" i="29"/>
  <c r="L132" i="29"/>
  <c r="X132" i="29"/>
  <c r="U132" i="29"/>
  <c r="K132" i="29"/>
  <c r="Q132" i="29"/>
  <c r="L100" i="29"/>
  <c r="U100" i="29"/>
  <c r="K100" i="29"/>
  <c r="R100" i="29"/>
  <c r="V100" i="29"/>
  <c r="J103" i="57"/>
  <c r="N100" i="29"/>
  <c r="Q100" i="29"/>
  <c r="X100" i="29"/>
  <c r="P100" i="29"/>
  <c r="S100" i="29"/>
  <c r="T100" i="29"/>
  <c r="Z100" i="29"/>
  <c r="Y100" i="29"/>
  <c r="W100" i="29"/>
  <c r="O100" i="29"/>
  <c r="M100" i="29"/>
  <c r="O59" i="29"/>
  <c r="P59" i="29"/>
  <c r="K59" i="29"/>
  <c r="V59" i="29"/>
  <c r="R59" i="29"/>
  <c r="N59" i="29"/>
  <c r="T59" i="29"/>
  <c r="W59" i="29"/>
  <c r="X59" i="29"/>
  <c r="Q59" i="29"/>
  <c r="S59" i="29"/>
  <c r="U59" i="29"/>
  <c r="M59" i="29"/>
  <c r="Z59" i="29"/>
  <c r="L59" i="29"/>
  <c r="Y59" i="29"/>
  <c r="Y109" i="29"/>
  <c r="X109" i="29"/>
  <c r="V109" i="29"/>
  <c r="W109" i="29"/>
  <c r="R109" i="29"/>
  <c r="U109" i="29"/>
  <c r="T109" i="29"/>
  <c r="J112" i="57"/>
  <c r="L109" i="29"/>
  <c r="O109" i="29"/>
  <c r="M109" i="29"/>
  <c r="K109" i="29"/>
  <c r="P109" i="29"/>
  <c r="Q109" i="29"/>
  <c r="S109" i="29"/>
  <c r="Z109" i="29"/>
  <c r="N109" i="29"/>
  <c r="Z44" i="29"/>
  <c r="L44" i="29"/>
  <c r="V44" i="29"/>
  <c r="N44" i="29"/>
  <c r="O44" i="29"/>
  <c r="Y44" i="29"/>
  <c r="R44" i="29"/>
  <c r="P44" i="29"/>
  <c r="U44" i="29"/>
  <c r="T44" i="29"/>
  <c r="M44" i="29"/>
  <c r="Q44" i="29"/>
  <c r="S44" i="29"/>
  <c r="K44" i="29"/>
  <c r="X44" i="29"/>
  <c r="W44" i="29"/>
  <c r="M95" i="29"/>
  <c r="K95" i="29"/>
  <c r="Z95" i="29"/>
  <c r="U95" i="29"/>
  <c r="V95" i="29"/>
  <c r="R95" i="29"/>
  <c r="W95" i="29"/>
  <c r="O95" i="29"/>
  <c r="S95" i="29"/>
  <c r="L95" i="29"/>
  <c r="J98" i="57"/>
  <c r="N95" i="29"/>
  <c r="Y95" i="29"/>
  <c r="X95" i="29"/>
  <c r="T95" i="29"/>
  <c r="P95" i="29"/>
  <c r="Q95" i="29"/>
  <c r="S26" i="29"/>
  <c r="Z26" i="29"/>
  <c r="X26" i="29"/>
  <c r="Z70" i="29"/>
  <c r="K70" i="29"/>
  <c r="T70" i="29"/>
  <c r="W70" i="29"/>
  <c r="M70" i="29"/>
  <c r="S70" i="29"/>
  <c r="U70" i="29"/>
  <c r="O70" i="29"/>
  <c r="Q70" i="29"/>
  <c r="Y70" i="29"/>
  <c r="R70" i="29"/>
  <c r="P70" i="29"/>
  <c r="L70" i="29"/>
  <c r="X70" i="29"/>
  <c r="N70" i="29"/>
  <c r="V70" i="29"/>
  <c r="Q104" i="29"/>
  <c r="O104" i="29"/>
  <c r="Y104" i="29"/>
  <c r="Z104" i="29"/>
  <c r="S104" i="29"/>
  <c r="K104" i="29"/>
  <c r="U104" i="29"/>
  <c r="N104" i="29"/>
  <c r="X104" i="29"/>
  <c r="J107" i="57"/>
  <c r="P104" i="29"/>
  <c r="V104" i="29"/>
  <c r="M104" i="29"/>
  <c r="W104" i="29"/>
  <c r="T104" i="29"/>
  <c r="L104" i="29"/>
  <c r="R104" i="29"/>
  <c r="V185" i="29"/>
  <c r="Q185" i="29"/>
  <c r="U185" i="29"/>
  <c r="R185" i="29"/>
  <c r="O185" i="29"/>
  <c r="W185" i="29"/>
  <c r="Y185" i="29"/>
  <c r="V154" i="29"/>
  <c r="Q154" i="29"/>
  <c r="X154" i="29"/>
  <c r="S154" i="29"/>
  <c r="Z154" i="29"/>
  <c r="M154" i="29"/>
  <c r="T154" i="29"/>
  <c r="O154" i="29"/>
  <c r="N154" i="29"/>
  <c r="Y154" i="29"/>
  <c r="P154" i="29"/>
  <c r="K154" i="29"/>
  <c r="R154" i="29"/>
  <c r="U154" i="29"/>
  <c r="L154" i="29"/>
  <c r="W154" i="29"/>
  <c r="J157" i="57"/>
  <c r="I173" i="28"/>
  <c r="J194" i="57"/>
  <c r="P191" i="29"/>
  <c r="Y191" i="29"/>
  <c r="T191" i="29"/>
  <c r="M191" i="29"/>
  <c r="V191" i="29"/>
  <c r="X191" i="29"/>
  <c r="Q191" i="29"/>
  <c r="Z191" i="29"/>
  <c r="L191" i="29"/>
  <c r="U191" i="29"/>
  <c r="N191" i="29"/>
  <c r="S191" i="29"/>
  <c r="W191" i="29"/>
  <c r="O191" i="29"/>
  <c r="K191" i="29"/>
  <c r="R191" i="29"/>
  <c r="I210" i="28"/>
  <c r="Q160" i="29"/>
  <c r="J163" i="57"/>
  <c r="V160" i="29"/>
  <c r="Z160" i="29"/>
  <c r="K160" i="29"/>
  <c r="T160" i="29"/>
  <c r="U160" i="29"/>
  <c r="R160" i="29"/>
  <c r="O160" i="29"/>
  <c r="X160" i="29"/>
  <c r="M160" i="29"/>
  <c r="S160" i="29"/>
  <c r="L160" i="29"/>
  <c r="W160" i="29"/>
  <c r="P160" i="29"/>
  <c r="Y160" i="29"/>
  <c r="I179" i="28"/>
  <c r="N160" i="29"/>
  <c r="I188" i="28"/>
  <c r="J172" i="57"/>
  <c r="T169" i="29"/>
  <c r="M169" i="29"/>
  <c r="V169" i="29"/>
  <c r="X169" i="29"/>
  <c r="Q169" i="29"/>
  <c r="Z169" i="29"/>
  <c r="L169" i="29"/>
  <c r="U169" i="29"/>
  <c r="N169" i="29"/>
  <c r="W169" i="29"/>
  <c r="Y169" i="29"/>
  <c r="S169" i="29"/>
  <c r="R169" i="29"/>
  <c r="O169" i="29"/>
  <c r="P169" i="29"/>
  <c r="K169" i="29"/>
  <c r="J208" i="57"/>
  <c r="I224" i="28"/>
  <c r="R205" i="29"/>
  <c r="X205" i="29"/>
  <c r="M205" i="29"/>
  <c r="O205" i="29"/>
  <c r="L205" i="29"/>
  <c r="P205" i="29"/>
  <c r="Y205" i="29"/>
  <c r="S205" i="29"/>
  <c r="T205" i="29"/>
  <c r="W205" i="29"/>
  <c r="V205" i="29"/>
  <c r="Z205" i="29"/>
  <c r="N205" i="29"/>
  <c r="K205" i="29"/>
  <c r="Q205" i="29"/>
  <c r="U205" i="29"/>
  <c r="J180" i="57"/>
  <c r="I196" i="28"/>
  <c r="T177" i="29"/>
  <c r="M177" i="29"/>
  <c r="V177" i="29"/>
  <c r="X177" i="29"/>
  <c r="Q177" i="29"/>
  <c r="Z177" i="29"/>
  <c r="L177" i="29"/>
  <c r="U177" i="29"/>
  <c r="N177" i="29"/>
  <c r="Y177" i="29"/>
  <c r="W177" i="29"/>
  <c r="R177" i="29"/>
  <c r="S177" i="29"/>
  <c r="P177" i="29"/>
  <c r="O177" i="29"/>
  <c r="K177" i="29"/>
  <c r="M201" i="29"/>
  <c r="I220" i="28"/>
  <c r="J204" i="57"/>
  <c r="Q201" i="29"/>
  <c r="P201" i="29"/>
  <c r="Z201" i="29"/>
  <c r="W201" i="29"/>
  <c r="T201" i="29"/>
  <c r="N201" i="29"/>
  <c r="U201" i="29"/>
  <c r="S201" i="29"/>
  <c r="X201" i="29"/>
  <c r="R201" i="29"/>
  <c r="Y201" i="29"/>
  <c r="O201" i="29"/>
  <c r="L201" i="29"/>
  <c r="V201" i="29"/>
  <c r="K201" i="29"/>
  <c r="J167" i="57"/>
  <c r="I183" i="28"/>
  <c r="Y164" i="29"/>
  <c r="Q164" i="29"/>
  <c r="M164" i="29"/>
  <c r="Z164" i="29"/>
  <c r="K164" i="29"/>
  <c r="T164" i="29"/>
  <c r="R164" i="29"/>
  <c r="O164" i="29"/>
  <c r="X164" i="29"/>
  <c r="S164" i="29"/>
  <c r="L164" i="29"/>
  <c r="V164" i="29"/>
  <c r="U164" i="29"/>
  <c r="W164" i="29"/>
  <c r="P164" i="29"/>
  <c r="N164" i="29"/>
  <c r="I189" i="28"/>
  <c r="J173" i="57"/>
  <c r="O170" i="29"/>
  <c r="W170" i="29"/>
  <c r="S170" i="29"/>
  <c r="K170" i="29"/>
  <c r="Q170" i="29"/>
  <c r="L170" i="29"/>
  <c r="R170" i="29"/>
  <c r="M170" i="29"/>
  <c r="X170" i="29"/>
  <c r="N170" i="29"/>
  <c r="Y170" i="29"/>
  <c r="T170" i="29"/>
  <c r="Z170" i="29"/>
  <c r="U170" i="29"/>
  <c r="P170" i="29"/>
  <c r="V170" i="29"/>
  <c r="I190" i="28"/>
  <c r="J174" i="57"/>
  <c r="P171" i="29"/>
  <c r="Y171" i="29"/>
  <c r="R171" i="29"/>
  <c r="L171" i="29"/>
  <c r="M171" i="29"/>
  <c r="O171" i="29"/>
  <c r="T171" i="29"/>
  <c r="Q171" i="29"/>
  <c r="N171" i="29"/>
  <c r="K171" i="29"/>
  <c r="X171" i="29"/>
  <c r="U171" i="29"/>
  <c r="V171" i="29"/>
  <c r="W171" i="29"/>
  <c r="Z171" i="29"/>
  <c r="S171" i="29"/>
  <c r="S192" i="29"/>
  <c r="I211" i="28"/>
  <c r="J195" i="57"/>
  <c r="W192" i="29"/>
  <c r="K192" i="29"/>
  <c r="O192" i="29"/>
  <c r="P192" i="29"/>
  <c r="N192" i="29"/>
  <c r="M192" i="29"/>
  <c r="L192" i="29"/>
  <c r="Z192" i="29"/>
  <c r="Y192" i="29"/>
  <c r="X192" i="29"/>
  <c r="V192" i="29"/>
  <c r="U192" i="29"/>
  <c r="T192" i="29"/>
  <c r="R192" i="29"/>
  <c r="Q192" i="29"/>
  <c r="Q166" i="29"/>
  <c r="I185" i="28"/>
  <c r="Y166" i="29"/>
  <c r="J169" i="57"/>
  <c r="Z166" i="29"/>
  <c r="K166" i="29"/>
  <c r="T166" i="29"/>
  <c r="V166" i="29"/>
  <c r="R166" i="29"/>
  <c r="O166" i="29"/>
  <c r="X166" i="29"/>
  <c r="N166" i="29"/>
  <c r="U166" i="29"/>
  <c r="S166" i="29"/>
  <c r="L166" i="29"/>
  <c r="M166" i="29"/>
  <c r="W166" i="29"/>
  <c r="P166" i="29"/>
  <c r="I194" i="28"/>
  <c r="J178" i="57"/>
  <c r="T175" i="29"/>
  <c r="M175" i="29"/>
  <c r="X175" i="29"/>
  <c r="Q175" i="29"/>
  <c r="Z175" i="29"/>
  <c r="L175" i="29"/>
  <c r="U175" i="29"/>
  <c r="R175" i="29"/>
  <c r="O175" i="29"/>
  <c r="P175" i="29"/>
  <c r="Y175" i="29"/>
  <c r="V175" i="29"/>
  <c r="K175" i="29"/>
  <c r="W175" i="29"/>
  <c r="N175" i="29"/>
  <c r="S175" i="29"/>
  <c r="I163" i="28"/>
  <c r="W144" i="29"/>
  <c r="J147" i="57"/>
  <c r="K144" i="29"/>
  <c r="R144" i="29"/>
  <c r="V144" i="29"/>
  <c r="M144" i="29"/>
  <c r="P144" i="29"/>
  <c r="O144" i="29"/>
  <c r="Q144" i="29"/>
  <c r="T144" i="29"/>
  <c r="N144" i="29"/>
  <c r="X144" i="29"/>
  <c r="Z144" i="29"/>
  <c r="L144" i="29"/>
  <c r="U144" i="29"/>
  <c r="Y144" i="29"/>
  <c r="S144" i="29"/>
  <c r="S155" i="29"/>
  <c r="I174" i="28"/>
  <c r="P155" i="29"/>
  <c r="O155" i="29"/>
  <c r="T155" i="29"/>
  <c r="L155" i="29"/>
  <c r="X155" i="29"/>
  <c r="K155" i="29"/>
  <c r="J158" i="57"/>
  <c r="W155" i="29"/>
  <c r="V155" i="29"/>
  <c r="Q155" i="29"/>
  <c r="R155" i="29"/>
  <c r="M155" i="29"/>
  <c r="N155" i="29"/>
  <c r="Y155" i="29"/>
  <c r="Z155" i="29"/>
  <c r="U155" i="29"/>
  <c r="Z123" i="29"/>
  <c r="T123" i="29"/>
  <c r="J126" i="57"/>
  <c r="U123" i="29"/>
  <c r="X123" i="29"/>
  <c r="P123" i="29"/>
  <c r="L123" i="29"/>
  <c r="O123" i="29"/>
  <c r="V123" i="29"/>
  <c r="K123" i="29"/>
  <c r="W123" i="29"/>
  <c r="N123" i="29"/>
  <c r="R123" i="29"/>
  <c r="Q123" i="29"/>
  <c r="M123" i="29"/>
  <c r="S123" i="29"/>
  <c r="Y123" i="29"/>
  <c r="T81" i="29"/>
  <c r="P81" i="29"/>
  <c r="X81" i="29"/>
  <c r="M81" i="29"/>
  <c r="Y81" i="29"/>
  <c r="O81" i="29"/>
  <c r="L81" i="29"/>
  <c r="N81" i="29"/>
  <c r="K81" i="29"/>
  <c r="V81" i="29"/>
  <c r="Q81" i="29"/>
  <c r="R81" i="29"/>
  <c r="S81" i="29"/>
  <c r="U81" i="29"/>
  <c r="W81" i="29"/>
  <c r="J84" i="57"/>
  <c r="Z81" i="29"/>
  <c r="Y71" i="29"/>
  <c r="W71" i="29"/>
  <c r="X71" i="29"/>
  <c r="U71" i="29"/>
  <c r="O71" i="29"/>
  <c r="P71" i="29"/>
  <c r="T71" i="29"/>
  <c r="K71" i="29"/>
  <c r="Q71" i="29"/>
  <c r="R71" i="29"/>
  <c r="Z71" i="29"/>
  <c r="N71" i="29"/>
  <c r="S71" i="29"/>
  <c r="V71" i="29"/>
  <c r="L71" i="29"/>
  <c r="M71" i="29"/>
  <c r="O116" i="29"/>
  <c r="P116" i="29"/>
  <c r="M116" i="29"/>
  <c r="Y116" i="29"/>
  <c r="J119" i="57"/>
  <c r="S116" i="29"/>
  <c r="X116" i="29"/>
  <c r="Q116" i="29"/>
  <c r="N116" i="29"/>
  <c r="V116" i="29"/>
  <c r="T116" i="29"/>
  <c r="R116" i="29"/>
  <c r="W116" i="29"/>
  <c r="U116" i="29"/>
  <c r="K116" i="29"/>
  <c r="Z116" i="29"/>
  <c r="L116" i="29"/>
  <c r="S49" i="29"/>
  <c r="Q49" i="29"/>
  <c r="P49" i="29"/>
  <c r="K49" i="29"/>
  <c r="T49" i="29"/>
  <c r="X49" i="29"/>
  <c r="R49" i="29"/>
  <c r="V49" i="29"/>
  <c r="M49" i="29"/>
  <c r="W49" i="29"/>
  <c r="Y49" i="29"/>
  <c r="Z49" i="29"/>
  <c r="L49" i="29"/>
  <c r="O49" i="29"/>
  <c r="U49" i="29"/>
  <c r="N49" i="29"/>
  <c r="N48" i="29"/>
  <c r="W48" i="29"/>
  <c r="P48" i="29"/>
  <c r="K48" i="29"/>
  <c r="O48" i="29"/>
  <c r="R48" i="29"/>
  <c r="S48" i="29"/>
  <c r="M48" i="29"/>
  <c r="Q48" i="29"/>
  <c r="L48" i="29"/>
  <c r="T48" i="29"/>
  <c r="V48" i="29"/>
  <c r="X48" i="29"/>
  <c r="Z48" i="29"/>
  <c r="Y48" i="29"/>
  <c r="U48" i="29"/>
  <c r="R69" i="29"/>
  <c r="O69" i="29"/>
  <c r="N69" i="29"/>
  <c r="Y69" i="29"/>
  <c r="Z69" i="29"/>
  <c r="K69" i="29"/>
  <c r="T69" i="29"/>
  <c r="P69" i="29"/>
  <c r="U69" i="29"/>
  <c r="V69" i="29"/>
  <c r="L69" i="29"/>
  <c r="W69" i="29"/>
  <c r="M69" i="29"/>
  <c r="Q69" i="29"/>
  <c r="X69" i="29"/>
  <c r="S69" i="29"/>
  <c r="Y20" i="29"/>
  <c r="K62" i="29"/>
  <c r="T62" i="29"/>
  <c r="U62" i="29"/>
  <c r="M62" i="29"/>
  <c r="V62" i="29"/>
  <c r="Z62" i="29"/>
  <c r="O62" i="29"/>
  <c r="L62" i="29"/>
  <c r="X62" i="29"/>
  <c r="N62" i="29"/>
  <c r="W62" i="29"/>
  <c r="P62" i="29"/>
  <c r="Y62" i="29"/>
  <c r="Q62" i="29"/>
  <c r="R62" i="29"/>
  <c r="S62" i="29"/>
  <c r="L98" i="29"/>
  <c r="T98" i="29"/>
  <c r="W98" i="29"/>
  <c r="P98" i="29"/>
  <c r="Q98" i="29"/>
  <c r="X98" i="29"/>
  <c r="V98" i="29"/>
  <c r="K98" i="29"/>
  <c r="M98" i="29"/>
  <c r="S98" i="29"/>
  <c r="U98" i="29"/>
  <c r="R98" i="29"/>
  <c r="N98" i="29"/>
  <c r="O98" i="29"/>
  <c r="J101" i="57"/>
  <c r="Y98" i="29"/>
  <c r="Z98" i="29"/>
  <c r="X27" i="29"/>
  <c r="S27" i="29"/>
  <c r="L27" i="29"/>
  <c r="Q27" i="29"/>
  <c r="O27" i="29"/>
  <c r="V27" i="29"/>
  <c r="M27" i="29"/>
  <c r="Y27" i="29"/>
  <c r="T27" i="29"/>
  <c r="R27" i="29"/>
  <c r="Z27" i="29"/>
  <c r="K27" i="29"/>
  <c r="W27" i="29"/>
  <c r="U27" i="29"/>
  <c r="P27" i="29"/>
  <c r="N27" i="29"/>
  <c r="X60" i="29"/>
  <c r="M60" i="29"/>
  <c r="N60" i="29"/>
  <c r="U60" i="29"/>
  <c r="T60" i="29"/>
  <c r="S60" i="29"/>
  <c r="P60" i="29"/>
  <c r="K60" i="29"/>
  <c r="L60" i="29"/>
  <c r="R60" i="29"/>
  <c r="V60" i="29"/>
  <c r="Q60" i="29"/>
  <c r="O60" i="29"/>
  <c r="W60" i="29"/>
  <c r="Y60" i="29"/>
  <c r="Z60" i="29"/>
  <c r="N22" i="29"/>
  <c r="L22" i="29"/>
  <c r="Y22" i="29"/>
  <c r="Z22" i="29"/>
  <c r="R22" i="29"/>
  <c r="W22" i="29"/>
  <c r="Q22" i="29"/>
  <c r="V22" i="29"/>
  <c r="K22" i="29"/>
  <c r="P22" i="29"/>
  <c r="T22" i="29"/>
  <c r="S22" i="29"/>
  <c r="U22" i="29"/>
  <c r="O22" i="29"/>
  <c r="X22" i="29"/>
  <c r="M22" i="29"/>
  <c r="Q90" i="29"/>
  <c r="O90" i="29"/>
  <c r="V90" i="29"/>
  <c r="S90" i="29"/>
  <c r="K90" i="29"/>
  <c r="Y90" i="29"/>
  <c r="Z90" i="29"/>
  <c r="M90" i="29"/>
  <c r="U90" i="29"/>
  <c r="N90" i="29"/>
  <c r="X90" i="29"/>
  <c r="L90" i="29"/>
  <c r="J93" i="57"/>
  <c r="R90" i="29"/>
  <c r="T90" i="29"/>
  <c r="W90" i="29"/>
  <c r="P90" i="29"/>
  <c r="T43" i="29"/>
  <c r="R43" i="29"/>
  <c r="Z43" i="29"/>
  <c r="L43" i="29"/>
  <c r="U43" i="29"/>
  <c r="Q43" i="29"/>
  <c r="X43" i="29"/>
  <c r="N43" i="29"/>
  <c r="W43" i="29"/>
  <c r="V43" i="29"/>
  <c r="M43" i="29"/>
  <c r="P43" i="29"/>
  <c r="Y43" i="29"/>
  <c r="S43" i="29"/>
  <c r="O43" i="29"/>
  <c r="K43" i="29"/>
  <c r="W91" i="29"/>
  <c r="U91" i="29"/>
  <c r="X91" i="29"/>
  <c r="V91" i="29"/>
  <c r="M91" i="29"/>
  <c r="L91" i="29"/>
  <c r="R91" i="29"/>
  <c r="T91" i="29"/>
  <c r="O91" i="29"/>
  <c r="J94" i="57"/>
  <c r="P91" i="29"/>
  <c r="Y91" i="29"/>
  <c r="Q91" i="29"/>
  <c r="N91" i="29"/>
  <c r="S91" i="29"/>
  <c r="K91" i="29"/>
  <c r="Z91" i="29"/>
  <c r="V135" i="29"/>
  <c r="S135" i="29"/>
  <c r="Z135" i="29"/>
  <c r="M135" i="29"/>
  <c r="Y135" i="29"/>
  <c r="T135" i="29"/>
  <c r="I154" i="28"/>
  <c r="J138" i="57"/>
  <c r="L135" i="29"/>
  <c r="X135" i="29"/>
  <c r="R135" i="29"/>
  <c r="O135" i="29"/>
  <c r="P135" i="29"/>
  <c r="K135" i="29"/>
  <c r="W135" i="29"/>
  <c r="U135" i="29"/>
  <c r="N135" i="29"/>
  <c r="Q135" i="29"/>
  <c r="K41" i="29"/>
  <c r="X41" i="29"/>
  <c r="W41" i="29"/>
  <c r="Z41" i="29"/>
  <c r="N41" i="29"/>
  <c r="Q41" i="29"/>
  <c r="S41" i="29"/>
  <c r="O41" i="29"/>
  <c r="V41" i="29"/>
  <c r="M41" i="29"/>
  <c r="P41" i="29"/>
  <c r="R41" i="29"/>
  <c r="L41" i="29"/>
  <c r="T41" i="29"/>
  <c r="U41" i="29"/>
  <c r="Y41" i="29"/>
  <c r="J117" i="57"/>
  <c r="N114" i="29"/>
  <c r="Q114" i="29"/>
  <c r="K114" i="29"/>
  <c r="S114" i="29"/>
  <c r="V114" i="29"/>
  <c r="L114" i="29"/>
  <c r="Z114" i="29"/>
  <c r="U114" i="29"/>
  <c r="X114" i="29"/>
  <c r="M114" i="29"/>
  <c r="W114" i="29"/>
  <c r="T114" i="29"/>
  <c r="R114" i="29"/>
  <c r="P114" i="29"/>
  <c r="O114" i="29"/>
  <c r="Y114" i="29"/>
  <c r="M46" i="29"/>
  <c r="Y46" i="29"/>
  <c r="W46" i="29"/>
  <c r="P46" i="29"/>
  <c r="N46" i="29"/>
  <c r="L46" i="29"/>
  <c r="R46" i="29"/>
  <c r="Q46" i="29"/>
  <c r="V46" i="29"/>
  <c r="K46" i="29"/>
  <c r="Z46" i="29"/>
  <c r="S46" i="29"/>
  <c r="O46" i="29"/>
  <c r="T46" i="29"/>
  <c r="X46" i="29"/>
  <c r="U46" i="29"/>
  <c r="U84" i="29"/>
  <c r="M84" i="29"/>
  <c r="V84" i="29"/>
  <c r="O84" i="29"/>
  <c r="N84" i="29"/>
  <c r="S84" i="29"/>
  <c r="Y84" i="29"/>
  <c r="R84" i="29"/>
  <c r="P84" i="29"/>
  <c r="T84" i="29"/>
  <c r="Q84" i="29"/>
  <c r="K84" i="29"/>
  <c r="W84" i="29"/>
  <c r="L84" i="29"/>
  <c r="J87" i="57"/>
  <c r="Z84" i="29"/>
  <c r="X84" i="29"/>
  <c r="J125" i="57"/>
  <c r="Q122" i="29"/>
  <c r="U122" i="29"/>
  <c r="S122" i="29"/>
  <c r="P122" i="29"/>
  <c r="T122" i="29"/>
  <c r="L122" i="29"/>
  <c r="Z122" i="29"/>
  <c r="M122" i="29"/>
  <c r="R122" i="29"/>
  <c r="W122" i="29"/>
  <c r="Y122" i="29"/>
  <c r="N122" i="29"/>
  <c r="V122" i="29"/>
  <c r="K122" i="29"/>
  <c r="X122" i="29"/>
  <c r="O122" i="29"/>
  <c r="N130" i="29"/>
  <c r="O130" i="29"/>
  <c r="Y130" i="29"/>
  <c r="J133" i="57"/>
  <c r="R130" i="29"/>
  <c r="T130" i="29"/>
  <c r="S130" i="29"/>
  <c r="L130" i="29"/>
  <c r="U130" i="29"/>
  <c r="K130" i="29"/>
  <c r="V130" i="29"/>
  <c r="W130" i="29"/>
  <c r="Z130" i="29"/>
  <c r="M130" i="29"/>
  <c r="X130" i="29"/>
  <c r="P130" i="29"/>
  <c r="Q130" i="29"/>
  <c r="R34" i="29"/>
  <c r="T34" i="29"/>
  <c r="Z34" i="29"/>
  <c r="Q34" i="29"/>
  <c r="W34" i="29"/>
  <c r="K34" i="29"/>
  <c r="P34" i="29"/>
  <c r="X34" i="29"/>
  <c r="V34" i="29"/>
  <c r="O34" i="29"/>
  <c r="M34" i="29"/>
  <c r="N34" i="29"/>
  <c r="U34" i="29"/>
  <c r="S34" i="29"/>
  <c r="L34" i="29"/>
  <c r="Y34" i="29"/>
  <c r="U23" i="29"/>
  <c r="L23" i="29"/>
  <c r="Z23" i="29"/>
  <c r="N23" i="29"/>
  <c r="X23" i="29"/>
  <c r="M23" i="29"/>
  <c r="Y23" i="29"/>
  <c r="R23" i="29"/>
  <c r="S23" i="29"/>
  <c r="P23" i="29"/>
  <c r="T23" i="29"/>
  <c r="W23" i="29"/>
  <c r="Q23" i="29"/>
  <c r="O23" i="29"/>
  <c r="V23" i="29"/>
  <c r="K23" i="29"/>
  <c r="T75" i="29"/>
  <c r="W75" i="29"/>
  <c r="Q75" i="29"/>
  <c r="Z75" i="29"/>
  <c r="S75" i="29"/>
  <c r="U75" i="29"/>
  <c r="N75" i="29"/>
  <c r="K75" i="29"/>
  <c r="X75" i="29"/>
  <c r="P75" i="29"/>
  <c r="R75" i="29"/>
  <c r="M75" i="29"/>
  <c r="Y75" i="29"/>
  <c r="L75" i="29"/>
  <c r="V75" i="29"/>
  <c r="O75" i="29"/>
  <c r="J124" i="57"/>
  <c r="M121" i="29"/>
  <c r="W121" i="29"/>
  <c r="R121" i="29"/>
  <c r="S121" i="29"/>
  <c r="Q121" i="29"/>
  <c r="K121" i="29"/>
  <c r="P121" i="29"/>
  <c r="O121" i="29"/>
  <c r="Z121" i="29"/>
  <c r="T121" i="29"/>
  <c r="Y121" i="29"/>
  <c r="U121" i="29"/>
  <c r="X121" i="29"/>
  <c r="N121" i="29"/>
  <c r="V121" i="29"/>
  <c r="L121" i="29"/>
  <c r="Q92" i="29"/>
  <c r="S92" i="29"/>
  <c r="U92" i="29"/>
  <c r="Y92" i="29"/>
  <c r="V92" i="29"/>
  <c r="L92" i="29"/>
  <c r="Z92" i="29"/>
  <c r="M92" i="29"/>
  <c r="R92" i="29"/>
  <c r="J95" i="57"/>
  <c r="X92" i="29"/>
  <c r="N92" i="29"/>
  <c r="O92" i="29"/>
  <c r="T92" i="29"/>
  <c r="W92" i="29"/>
  <c r="K92" i="29"/>
  <c r="P92" i="29"/>
  <c r="X111" i="29"/>
  <c r="L111" i="29"/>
  <c r="V111" i="29"/>
  <c r="R111" i="29"/>
  <c r="U111" i="29"/>
  <c r="N111" i="29"/>
  <c r="J114" i="57"/>
  <c r="Q111" i="29"/>
  <c r="P111" i="29"/>
  <c r="S111" i="29"/>
  <c r="O111" i="29"/>
  <c r="M111" i="29"/>
  <c r="K111" i="29"/>
  <c r="Z111" i="29"/>
  <c r="Y111" i="29"/>
  <c r="T111" i="29"/>
  <c r="W111" i="29"/>
  <c r="X38" i="29"/>
  <c r="O38" i="29"/>
  <c r="Y38" i="29"/>
  <c r="V38" i="29"/>
  <c r="U38" i="29"/>
  <c r="Q38" i="29"/>
  <c r="Z38" i="29"/>
  <c r="K38" i="29"/>
  <c r="R38" i="29"/>
  <c r="M38" i="29"/>
  <c r="S38" i="29"/>
  <c r="P38" i="29"/>
  <c r="W38" i="29"/>
  <c r="N38" i="29"/>
  <c r="T38" i="29"/>
  <c r="L38" i="29"/>
  <c r="T78" i="29"/>
  <c r="R78" i="29"/>
  <c r="L78" i="29"/>
  <c r="Z78" i="29"/>
  <c r="Y78" i="29"/>
  <c r="K78" i="29"/>
  <c r="P78" i="29"/>
  <c r="W78" i="29"/>
  <c r="U78" i="29"/>
  <c r="Q78" i="29"/>
  <c r="X78" i="29"/>
  <c r="V78" i="29"/>
  <c r="O78" i="29"/>
  <c r="N78" i="29"/>
  <c r="S78" i="29"/>
  <c r="M78" i="29"/>
  <c r="J129" i="57"/>
  <c r="R126" i="29"/>
  <c r="P126" i="29"/>
  <c r="W126" i="29"/>
  <c r="X126" i="29"/>
  <c r="N126" i="29"/>
  <c r="L126" i="29"/>
  <c r="S126" i="29"/>
  <c r="Q126" i="29"/>
  <c r="U126" i="29"/>
  <c r="Z126" i="29"/>
  <c r="M126" i="29"/>
  <c r="Y126" i="29"/>
  <c r="V126" i="29"/>
  <c r="T126" i="29"/>
  <c r="K126" i="29"/>
  <c r="O126" i="29"/>
  <c r="I160" i="28"/>
  <c r="M141" i="29"/>
  <c r="L141" i="29"/>
  <c r="R141" i="29"/>
  <c r="V141" i="29"/>
  <c r="Y141" i="29"/>
  <c r="N152" i="29"/>
  <c r="P152" i="29"/>
  <c r="Q152" i="29"/>
  <c r="Z152" i="29"/>
  <c r="K152" i="29"/>
  <c r="I208" i="28"/>
  <c r="J192" i="57"/>
  <c r="L189" i="29"/>
  <c r="U189" i="29"/>
  <c r="N189" i="29"/>
  <c r="P189" i="29"/>
  <c r="Y189" i="29"/>
  <c r="R189" i="29"/>
  <c r="T189" i="29"/>
  <c r="M189" i="29"/>
  <c r="V189" i="29"/>
  <c r="K189" i="29"/>
  <c r="Z189" i="29"/>
  <c r="S189" i="29"/>
  <c r="X189" i="29"/>
  <c r="O189" i="29"/>
  <c r="Q189" i="29"/>
  <c r="W189" i="29"/>
  <c r="I178" i="28"/>
  <c r="J162" i="57"/>
  <c r="X159" i="29"/>
  <c r="K159" i="29"/>
  <c r="S159" i="29"/>
  <c r="P159" i="29"/>
  <c r="W159" i="29"/>
  <c r="N159" i="29"/>
  <c r="Y159" i="29"/>
  <c r="O159" i="29"/>
  <c r="R159" i="29"/>
  <c r="U159" i="29"/>
  <c r="T159" i="29"/>
  <c r="V159" i="29"/>
  <c r="Q159" i="29"/>
  <c r="L159" i="29"/>
  <c r="Z159" i="29"/>
  <c r="M159" i="29"/>
  <c r="P203" i="29"/>
  <c r="M203" i="29"/>
  <c r="I222" i="28"/>
  <c r="J206" i="57"/>
  <c r="X203" i="29"/>
  <c r="U203" i="29"/>
  <c r="V203" i="29"/>
  <c r="Y203" i="29"/>
  <c r="S203" i="29"/>
  <c r="Z203" i="29"/>
  <c r="Q203" i="29"/>
  <c r="O203" i="29"/>
  <c r="N203" i="29"/>
  <c r="T203" i="29"/>
  <c r="K203" i="29"/>
  <c r="R203" i="29"/>
  <c r="L203" i="29"/>
  <c r="W203" i="29"/>
  <c r="J171" i="57"/>
  <c r="K168" i="29"/>
  <c r="W168" i="29"/>
  <c r="O168" i="29"/>
  <c r="Y168" i="29"/>
  <c r="P168" i="29"/>
  <c r="V168" i="29"/>
  <c r="U168" i="29"/>
  <c r="L168" i="29"/>
  <c r="R168" i="29"/>
  <c r="Q168" i="29"/>
  <c r="X168" i="29"/>
  <c r="N168" i="29"/>
  <c r="M168" i="29"/>
  <c r="T168" i="29"/>
  <c r="Z168" i="29"/>
  <c r="I187" i="28"/>
  <c r="S168" i="29"/>
  <c r="J184" i="57"/>
  <c r="L181" i="29"/>
  <c r="U181" i="29"/>
  <c r="N181" i="29"/>
  <c r="P181" i="29"/>
  <c r="Y181" i="29"/>
  <c r="R181" i="29"/>
  <c r="T181" i="29"/>
  <c r="M181" i="29"/>
  <c r="V181" i="29"/>
  <c r="W181" i="29"/>
  <c r="Z181" i="29"/>
  <c r="S181" i="29"/>
  <c r="X181" i="29"/>
  <c r="O181" i="29"/>
  <c r="Q181" i="29"/>
  <c r="K181" i="29"/>
  <c r="I200" i="28"/>
  <c r="I184" i="28"/>
  <c r="J168" i="57"/>
  <c r="K165" i="29"/>
  <c r="S165" i="29"/>
  <c r="W165" i="29"/>
  <c r="V165" i="29"/>
  <c r="M165" i="29"/>
  <c r="O165" i="29"/>
  <c r="Z165" i="29"/>
  <c r="Y165" i="29"/>
  <c r="T165" i="29"/>
  <c r="N165" i="29"/>
  <c r="X165" i="29"/>
  <c r="U165" i="29"/>
  <c r="L165" i="29"/>
  <c r="R165" i="29"/>
  <c r="P165" i="29"/>
  <c r="Q165" i="29"/>
  <c r="I182" i="28"/>
  <c r="J166" i="57"/>
  <c r="K163" i="29"/>
  <c r="S163" i="29"/>
  <c r="N163" i="29"/>
  <c r="X163" i="29"/>
  <c r="Q163" i="29"/>
  <c r="W163" i="29"/>
  <c r="R163" i="29"/>
  <c r="P163" i="29"/>
  <c r="M163" i="29"/>
  <c r="O163" i="29"/>
  <c r="T163" i="29"/>
  <c r="V163" i="29"/>
  <c r="Y163" i="29"/>
  <c r="L163" i="29"/>
  <c r="Z163" i="29"/>
  <c r="U163" i="29"/>
  <c r="W188" i="29"/>
  <c r="K188" i="29"/>
  <c r="O188" i="29"/>
  <c r="J191" i="57"/>
  <c r="S188" i="29"/>
  <c r="M188" i="29"/>
  <c r="Q188" i="29"/>
  <c r="X188" i="29"/>
  <c r="N188" i="29"/>
  <c r="T188" i="29"/>
  <c r="Z188" i="29"/>
  <c r="Y188" i="29"/>
  <c r="P188" i="29"/>
  <c r="V188" i="29"/>
  <c r="U188" i="29"/>
  <c r="L188" i="29"/>
  <c r="R188" i="29"/>
  <c r="I207" i="28"/>
  <c r="I209" i="28"/>
  <c r="N190" i="29"/>
  <c r="J193" i="57"/>
  <c r="S190" i="29"/>
  <c r="O190" i="29"/>
  <c r="W190" i="29"/>
  <c r="K190" i="29"/>
  <c r="U190" i="29"/>
  <c r="Q190" i="29"/>
  <c r="T190" i="29"/>
  <c r="R190" i="29"/>
  <c r="M190" i="29"/>
  <c r="P190" i="29"/>
  <c r="L190" i="29"/>
  <c r="Z190" i="29"/>
  <c r="Y190" i="29"/>
  <c r="X190" i="29"/>
  <c r="V190" i="29"/>
  <c r="I206" i="28"/>
  <c r="J190" i="57"/>
  <c r="X187" i="29"/>
  <c r="Q187" i="29"/>
  <c r="Z187" i="29"/>
  <c r="L187" i="29"/>
  <c r="U187" i="29"/>
  <c r="N187" i="29"/>
  <c r="P187" i="29"/>
  <c r="Y187" i="29"/>
  <c r="R187" i="29"/>
  <c r="S187" i="29"/>
  <c r="V187" i="29"/>
  <c r="O187" i="29"/>
  <c r="T187" i="29"/>
  <c r="K187" i="29"/>
  <c r="M187" i="29"/>
  <c r="W187" i="29"/>
  <c r="J145" i="57"/>
  <c r="S142" i="29"/>
  <c r="I161" i="28"/>
  <c r="K142" i="29"/>
  <c r="U142" i="29"/>
  <c r="L142" i="29"/>
  <c r="Y142" i="29"/>
  <c r="P142" i="29"/>
  <c r="W142" i="29"/>
  <c r="V142" i="29"/>
  <c r="Z142" i="29"/>
  <c r="M142" i="29"/>
  <c r="T142" i="29"/>
  <c r="O142" i="29"/>
  <c r="N142" i="29"/>
  <c r="R142" i="29"/>
  <c r="Q142" i="29"/>
  <c r="X142" i="29"/>
  <c r="I227" i="28"/>
  <c r="S208" i="29"/>
  <c r="J211" i="57"/>
  <c r="O208" i="29"/>
  <c r="K208" i="29"/>
  <c r="W208" i="29"/>
  <c r="P208" i="29"/>
  <c r="Z208" i="29"/>
  <c r="U208" i="29"/>
  <c r="L208" i="29"/>
  <c r="V208" i="29"/>
  <c r="Q208" i="29"/>
  <c r="X208" i="29"/>
  <c r="R208" i="29"/>
  <c r="M208" i="29"/>
  <c r="T208" i="29"/>
  <c r="N208" i="29"/>
  <c r="Y208" i="29"/>
  <c r="I213" i="28"/>
  <c r="S194" i="29"/>
  <c r="O194" i="29"/>
  <c r="J197" i="57"/>
  <c r="K194" i="29"/>
  <c r="W194" i="29"/>
  <c r="X194" i="29"/>
  <c r="Z194" i="29"/>
  <c r="Y194" i="29"/>
  <c r="T194" i="29"/>
  <c r="V194" i="29"/>
  <c r="U194" i="29"/>
  <c r="P194" i="29"/>
  <c r="R194" i="29"/>
  <c r="Q194" i="29"/>
  <c r="L194" i="29"/>
  <c r="N194" i="29"/>
  <c r="M194" i="29"/>
  <c r="J150" i="57"/>
  <c r="I166" i="28"/>
  <c r="R147" i="29"/>
  <c r="L147" i="29"/>
  <c r="M147" i="29"/>
  <c r="V147" i="29"/>
  <c r="Q147" i="29"/>
  <c r="S147" i="29"/>
  <c r="O147" i="29"/>
  <c r="K147" i="29"/>
  <c r="Z147" i="29"/>
  <c r="W147" i="29"/>
  <c r="X147" i="29"/>
  <c r="T147" i="29"/>
  <c r="P147" i="29"/>
  <c r="N147" i="29"/>
  <c r="Y147" i="29"/>
  <c r="U147" i="29"/>
  <c r="J159" i="57"/>
  <c r="I175" i="28"/>
  <c r="N156" i="29"/>
  <c r="V156" i="29"/>
  <c r="O156" i="29"/>
  <c r="X156" i="29"/>
  <c r="Q156" i="29"/>
  <c r="R156" i="29"/>
  <c r="S156" i="29"/>
  <c r="L156" i="29"/>
  <c r="U156" i="29"/>
  <c r="Z156" i="29"/>
  <c r="W156" i="29"/>
  <c r="P156" i="29"/>
  <c r="Y156" i="29"/>
  <c r="K156" i="29"/>
  <c r="T156" i="29"/>
  <c r="M156" i="29"/>
  <c r="I198" i="28"/>
  <c r="J182" i="57"/>
  <c r="X179" i="29"/>
  <c r="Q179" i="29"/>
  <c r="L179" i="29"/>
  <c r="U179" i="29"/>
  <c r="N179" i="29"/>
  <c r="P179" i="29"/>
  <c r="Y179" i="29"/>
  <c r="R179" i="29"/>
  <c r="O179" i="29"/>
  <c r="K179" i="29"/>
  <c r="T179" i="29"/>
  <c r="V179" i="29"/>
  <c r="W179" i="29"/>
  <c r="M179" i="29"/>
  <c r="Z179" i="29"/>
  <c r="S179" i="29"/>
  <c r="I219" i="28"/>
  <c r="J203" i="57"/>
  <c r="O200" i="29"/>
  <c r="K200" i="29"/>
  <c r="S200" i="29"/>
  <c r="W200" i="29"/>
  <c r="Z200" i="29"/>
  <c r="Y200" i="29"/>
  <c r="N200" i="29"/>
  <c r="P200" i="29"/>
  <c r="U200" i="29"/>
  <c r="R200" i="29"/>
  <c r="T200" i="29"/>
  <c r="Q200" i="29"/>
  <c r="V200" i="29"/>
  <c r="X200" i="29"/>
  <c r="L200" i="29"/>
  <c r="M200" i="29"/>
  <c r="P187" i="34"/>
  <c r="I139" i="29" s="1"/>
  <c r="Y25" i="29"/>
  <c r="S25" i="29"/>
  <c r="N25" i="29"/>
  <c r="O25" i="29"/>
  <c r="Z25" i="29"/>
  <c r="U25" i="29"/>
  <c r="W25" i="29"/>
  <c r="T25" i="29"/>
  <c r="V25" i="29"/>
  <c r="K25" i="29"/>
  <c r="M25" i="29"/>
  <c r="P25" i="29"/>
  <c r="R25" i="29"/>
  <c r="X25" i="29"/>
  <c r="Q25" i="29"/>
  <c r="L25" i="29"/>
  <c r="K29" i="29"/>
  <c r="V29" i="29"/>
  <c r="T29" i="29"/>
  <c r="M29" i="29"/>
  <c r="Q29" i="29"/>
  <c r="L29" i="29"/>
  <c r="P29" i="29"/>
  <c r="N29" i="29"/>
  <c r="Z29" i="29"/>
  <c r="X29" i="29"/>
  <c r="W29" i="29"/>
  <c r="R29" i="29"/>
  <c r="O29" i="29"/>
  <c r="U29" i="29"/>
  <c r="Y29" i="29"/>
  <c r="S29" i="29"/>
  <c r="R80" i="29"/>
  <c r="X80" i="29"/>
  <c r="O80" i="29"/>
  <c r="Q80" i="29"/>
  <c r="L80" i="29"/>
  <c r="T80" i="29"/>
  <c r="U80" i="29"/>
  <c r="S80" i="29"/>
  <c r="Y80" i="29"/>
  <c r="K80" i="29"/>
  <c r="Z80" i="29"/>
  <c r="N80" i="29"/>
  <c r="M80" i="29"/>
  <c r="P80" i="29"/>
  <c r="W80" i="29"/>
  <c r="V80" i="29"/>
  <c r="W51" i="29"/>
  <c r="P51" i="29"/>
  <c r="X51" i="29"/>
  <c r="Q51" i="29"/>
  <c r="S51" i="29"/>
  <c r="L51" i="29"/>
  <c r="O51" i="29"/>
  <c r="Z51" i="29"/>
  <c r="V51" i="29"/>
  <c r="R51" i="29"/>
  <c r="Y51" i="29"/>
  <c r="U51" i="29"/>
  <c r="N51" i="29"/>
  <c r="M51" i="29"/>
  <c r="T51" i="29"/>
  <c r="K51" i="29"/>
  <c r="O97" i="29"/>
  <c r="K97" i="29"/>
  <c r="Q97" i="29"/>
  <c r="P97" i="29"/>
  <c r="Y97" i="29"/>
  <c r="S97" i="29"/>
  <c r="J100" i="57"/>
  <c r="V97" i="29"/>
  <c r="X97" i="29"/>
  <c r="T97" i="29"/>
  <c r="L97" i="29"/>
  <c r="W97" i="29"/>
  <c r="Z97" i="29"/>
  <c r="U97" i="29"/>
  <c r="R97" i="29"/>
  <c r="M97" i="29"/>
  <c r="N97" i="29"/>
  <c r="L89" i="29"/>
  <c r="N89" i="29"/>
  <c r="R89" i="29"/>
  <c r="Z89" i="29"/>
  <c r="J92" i="57"/>
  <c r="Q89" i="29"/>
  <c r="K89" i="29"/>
  <c r="P89" i="29"/>
  <c r="O89" i="29"/>
  <c r="X89" i="29"/>
  <c r="V89" i="29"/>
  <c r="U89" i="29"/>
  <c r="Y89" i="29"/>
  <c r="T89" i="29"/>
  <c r="M89" i="29"/>
  <c r="S89" i="29"/>
  <c r="W89" i="29"/>
  <c r="K63" i="29"/>
  <c r="W63" i="29"/>
  <c r="X63" i="29"/>
  <c r="Y63" i="29"/>
  <c r="V63" i="29"/>
  <c r="M63" i="29"/>
  <c r="T63" i="29"/>
  <c r="N63" i="29"/>
  <c r="O63" i="29"/>
  <c r="P63" i="29"/>
  <c r="L63" i="29"/>
  <c r="U63" i="29"/>
  <c r="Q63" i="29"/>
  <c r="S63" i="29"/>
  <c r="Z63" i="29"/>
  <c r="R63" i="29"/>
  <c r="J116" i="57"/>
  <c r="Q113" i="29"/>
  <c r="V113" i="29"/>
  <c r="W113" i="29"/>
  <c r="U113" i="29"/>
  <c r="O113" i="29"/>
  <c r="T113" i="29"/>
  <c r="S113" i="29"/>
  <c r="Y113" i="29"/>
  <c r="X113" i="29"/>
  <c r="K113" i="29"/>
  <c r="N113" i="29"/>
  <c r="L113" i="29"/>
  <c r="P113" i="29"/>
  <c r="R113" i="29"/>
  <c r="Z113" i="29"/>
  <c r="M113" i="29"/>
  <c r="X124" i="29"/>
  <c r="Q124" i="29"/>
  <c r="P124" i="29"/>
  <c r="J127" i="57"/>
  <c r="V124" i="29"/>
  <c r="S124" i="29"/>
  <c r="L124" i="29"/>
  <c r="O124" i="29"/>
  <c r="R124" i="29"/>
  <c r="T124" i="29"/>
  <c r="Z124" i="29"/>
  <c r="Y124" i="29"/>
  <c r="U124" i="29"/>
  <c r="M124" i="29"/>
  <c r="W124" i="29"/>
  <c r="N124" i="29"/>
  <c r="K124" i="29"/>
  <c r="R99" i="29"/>
  <c r="P99" i="29"/>
  <c r="S99" i="29"/>
  <c r="O99" i="29"/>
  <c r="U99" i="29"/>
  <c r="Y99" i="29"/>
  <c r="L99" i="29"/>
  <c r="K99" i="29"/>
  <c r="V99" i="29"/>
  <c r="X99" i="29"/>
  <c r="T99" i="29"/>
  <c r="J102" i="57"/>
  <c r="W99" i="29"/>
  <c r="M99" i="29"/>
  <c r="Q99" i="29"/>
  <c r="N99" i="29"/>
  <c r="Z99" i="29"/>
  <c r="K30" i="29"/>
  <c r="O30" i="29"/>
  <c r="Q30" i="29"/>
  <c r="Z30" i="29"/>
  <c r="U30" i="29"/>
  <c r="X30" i="29"/>
  <c r="M30" i="29"/>
  <c r="P30" i="29"/>
  <c r="W30" i="29"/>
  <c r="L30" i="29"/>
  <c r="R30" i="29"/>
  <c r="N30" i="29"/>
  <c r="S30" i="29"/>
  <c r="T30" i="29"/>
  <c r="V30" i="29"/>
  <c r="Y30" i="29"/>
  <c r="X72" i="29"/>
  <c r="S72" i="29"/>
  <c r="R72" i="29"/>
  <c r="V72" i="29"/>
  <c r="Y72" i="29"/>
  <c r="O72" i="29"/>
  <c r="U72" i="29"/>
  <c r="K72" i="29"/>
  <c r="Z72" i="29"/>
  <c r="M72" i="29"/>
  <c r="P72" i="29"/>
  <c r="Q72" i="29"/>
  <c r="L72" i="29"/>
  <c r="T72" i="29"/>
  <c r="N72" i="29"/>
  <c r="W72" i="29"/>
  <c r="M108" i="29"/>
  <c r="L108" i="29"/>
  <c r="K108" i="29"/>
  <c r="Z108" i="29"/>
  <c r="T108" i="29"/>
  <c r="V108" i="29"/>
  <c r="X108" i="29"/>
  <c r="P108" i="29"/>
  <c r="N108" i="29"/>
  <c r="Y108" i="29"/>
  <c r="U108" i="29"/>
  <c r="W108" i="29"/>
  <c r="O108" i="29"/>
  <c r="R108" i="29"/>
  <c r="Q108" i="29"/>
  <c r="S108" i="29"/>
  <c r="J111" i="57"/>
  <c r="K67" i="29"/>
  <c r="V67" i="29"/>
  <c r="Y67" i="29"/>
  <c r="S67" i="29"/>
  <c r="L67" i="29"/>
  <c r="M67" i="29"/>
  <c r="Z67" i="29"/>
  <c r="N67" i="29"/>
  <c r="O67" i="29"/>
  <c r="P67" i="29"/>
  <c r="R67" i="29"/>
  <c r="X67" i="29"/>
  <c r="Q67" i="29"/>
  <c r="T67" i="29"/>
  <c r="U67" i="29"/>
  <c r="W67" i="29"/>
  <c r="K57" i="29"/>
  <c r="L57" i="29"/>
  <c r="Q57" i="29"/>
  <c r="U57" i="29"/>
  <c r="O57" i="29"/>
  <c r="X57" i="29"/>
  <c r="W57" i="29"/>
  <c r="Y57" i="29"/>
  <c r="P57" i="29"/>
  <c r="M57" i="29"/>
  <c r="T57" i="29"/>
  <c r="S57" i="29"/>
  <c r="Z57" i="29"/>
  <c r="V57" i="29"/>
  <c r="N57" i="29"/>
  <c r="R57" i="29"/>
  <c r="M42" i="29"/>
  <c r="L42" i="29"/>
  <c r="Y42" i="29"/>
  <c r="T42" i="29"/>
  <c r="Z42" i="29"/>
  <c r="P42" i="29"/>
  <c r="W42" i="29"/>
  <c r="U42" i="29"/>
  <c r="S42" i="29"/>
  <c r="N42" i="29"/>
  <c r="V42" i="29"/>
  <c r="O42" i="29"/>
  <c r="X42" i="29"/>
  <c r="Q42" i="29"/>
  <c r="R42" i="29"/>
  <c r="K42" i="29"/>
  <c r="U112" i="29"/>
  <c r="O112" i="29"/>
  <c r="W112" i="29"/>
  <c r="S112" i="29"/>
  <c r="J115" i="57"/>
  <c r="V112" i="29"/>
  <c r="T112" i="29"/>
  <c r="Y112" i="29"/>
  <c r="Q112" i="29"/>
  <c r="M112" i="29"/>
  <c r="X112" i="29"/>
  <c r="N112" i="29"/>
  <c r="Z112" i="29"/>
  <c r="K112" i="29"/>
  <c r="P112" i="29"/>
  <c r="L112" i="29"/>
  <c r="R112" i="29"/>
  <c r="W55" i="29"/>
  <c r="Q55" i="29"/>
  <c r="R55" i="29"/>
  <c r="S55" i="29"/>
  <c r="U55" i="29"/>
  <c r="Z55" i="29"/>
  <c r="Y55" i="29"/>
  <c r="P55" i="29"/>
  <c r="O55" i="29"/>
  <c r="T55" i="29"/>
  <c r="N55" i="29"/>
  <c r="V55" i="29"/>
  <c r="K55" i="29"/>
  <c r="X55" i="29"/>
  <c r="M55" i="29"/>
  <c r="L55" i="29"/>
  <c r="P105" i="29"/>
  <c r="S105" i="29"/>
  <c r="X105" i="29"/>
  <c r="U105" i="29"/>
  <c r="W105" i="29"/>
  <c r="K105" i="29"/>
  <c r="O105" i="29"/>
  <c r="L105" i="29"/>
  <c r="Z105" i="29"/>
  <c r="T105" i="29"/>
  <c r="J108" i="57"/>
  <c r="N105" i="29"/>
  <c r="Y105" i="29"/>
  <c r="Q105" i="29"/>
  <c r="R105" i="29"/>
  <c r="M105" i="29"/>
  <c r="V105" i="29"/>
  <c r="P32" i="29"/>
  <c r="U32" i="29"/>
  <c r="X32" i="29"/>
  <c r="N32" i="29"/>
  <c r="Q32" i="29"/>
  <c r="R61" i="29"/>
  <c r="O61" i="29"/>
  <c r="N61" i="29"/>
  <c r="V61" i="29"/>
  <c r="T61" i="29"/>
  <c r="S61" i="29"/>
  <c r="U61" i="29"/>
  <c r="K61" i="29"/>
  <c r="Y61" i="29"/>
  <c r="Q61" i="29"/>
  <c r="L61" i="29"/>
  <c r="W61" i="29"/>
  <c r="M61" i="29"/>
  <c r="Z61" i="29"/>
  <c r="X61" i="29"/>
  <c r="P61" i="29"/>
  <c r="O16" i="29"/>
  <c r="M16" i="29"/>
  <c r="R16" i="29"/>
  <c r="W16" i="29"/>
  <c r="L16" i="29"/>
  <c r="T16" i="29"/>
  <c r="U16" i="29"/>
  <c r="Q16" i="29"/>
  <c r="V16" i="29"/>
  <c r="P16" i="29"/>
  <c r="S16" i="29"/>
  <c r="Y16" i="29"/>
  <c r="X16" i="29"/>
  <c r="Z16" i="29"/>
  <c r="K16" i="29"/>
  <c r="N16" i="29"/>
  <c r="R56" i="29"/>
  <c r="O56" i="29"/>
  <c r="S56" i="29"/>
  <c r="M56" i="29"/>
  <c r="Q56" i="29"/>
  <c r="Z56" i="29"/>
  <c r="L56" i="29"/>
  <c r="P56" i="29"/>
  <c r="X56" i="29"/>
  <c r="W56" i="29"/>
  <c r="T56" i="29"/>
  <c r="N56" i="29"/>
  <c r="K56" i="29"/>
  <c r="U56" i="29"/>
  <c r="Y56" i="29"/>
  <c r="V56" i="29"/>
  <c r="S94" i="29"/>
  <c r="P94" i="29"/>
  <c r="L94" i="29"/>
  <c r="Q94" i="29"/>
  <c r="R94" i="29"/>
  <c r="T94" i="29"/>
  <c r="W94" i="29"/>
  <c r="X94" i="29"/>
  <c r="O94" i="29"/>
  <c r="Z94" i="29"/>
  <c r="N94" i="29"/>
  <c r="V94" i="29"/>
  <c r="J97" i="57"/>
  <c r="Y94" i="29"/>
  <c r="K94" i="29"/>
  <c r="M94" i="29"/>
  <c r="U94" i="29"/>
  <c r="T39" i="29"/>
  <c r="W39" i="29"/>
  <c r="M39" i="29"/>
  <c r="R39" i="29"/>
  <c r="P39" i="29"/>
  <c r="Z39" i="29"/>
  <c r="Q39" i="29"/>
  <c r="N39" i="29"/>
  <c r="O39" i="29"/>
  <c r="L39" i="29"/>
  <c r="S39" i="29"/>
  <c r="Y39" i="29"/>
  <c r="X39" i="29"/>
  <c r="K39" i="29"/>
  <c r="V39" i="29"/>
  <c r="U39" i="29"/>
  <c r="L37" i="29"/>
  <c r="O37" i="29"/>
  <c r="Y37" i="29"/>
  <c r="Q37" i="29"/>
  <c r="X37" i="29"/>
  <c r="P37" i="29"/>
  <c r="R37" i="29"/>
  <c r="K37" i="29"/>
  <c r="T37" i="29"/>
  <c r="W37" i="29"/>
  <c r="U37" i="29"/>
  <c r="S37" i="29"/>
  <c r="V37" i="29"/>
  <c r="Z37" i="29"/>
  <c r="N37" i="29"/>
  <c r="M37" i="29"/>
  <c r="R54" i="29"/>
  <c r="U54" i="29"/>
  <c r="X54" i="29"/>
  <c r="W54" i="29"/>
  <c r="T54" i="29"/>
  <c r="L54" i="29"/>
  <c r="S54" i="29"/>
  <c r="V54" i="29"/>
  <c r="O54" i="29"/>
  <c r="Y54" i="29"/>
  <c r="K54" i="29"/>
  <c r="Q54" i="29"/>
  <c r="P54" i="29"/>
  <c r="N54" i="29"/>
  <c r="M54" i="29"/>
  <c r="Z54" i="29"/>
  <c r="W33" i="29"/>
  <c r="U33" i="29"/>
  <c r="S33" i="29"/>
  <c r="K33" i="29"/>
  <c r="Y33" i="29"/>
  <c r="R33" i="29"/>
  <c r="P33" i="29"/>
  <c r="O33" i="29"/>
  <c r="T33" i="29"/>
  <c r="V33" i="29"/>
  <c r="M33" i="29"/>
  <c r="X33" i="29"/>
  <c r="Z33" i="29"/>
  <c r="N33" i="29"/>
  <c r="Q33" i="29"/>
  <c r="L33" i="29"/>
  <c r="K85" i="29"/>
  <c r="T85" i="29"/>
  <c r="N85" i="29"/>
  <c r="M85" i="29"/>
  <c r="J88" i="57"/>
  <c r="W85" i="29"/>
  <c r="Y85" i="29"/>
  <c r="O85" i="29"/>
  <c r="P85" i="29"/>
  <c r="R85" i="29"/>
  <c r="V85" i="29"/>
  <c r="X85" i="29"/>
  <c r="Q85" i="29"/>
  <c r="L85" i="29"/>
  <c r="U85" i="29"/>
  <c r="S85" i="29"/>
  <c r="Z85" i="29"/>
  <c r="T129" i="29"/>
  <c r="V129" i="29"/>
  <c r="Z129" i="29"/>
  <c r="J132" i="57"/>
  <c r="Y129" i="29"/>
  <c r="P129" i="29"/>
  <c r="X129" i="29"/>
  <c r="L129" i="29"/>
  <c r="O129" i="29"/>
  <c r="N129" i="29"/>
  <c r="K129" i="29"/>
  <c r="M129" i="29"/>
  <c r="Q129" i="29"/>
  <c r="S129" i="29"/>
  <c r="W129" i="29"/>
  <c r="R129" i="29"/>
  <c r="U129" i="29"/>
  <c r="S45" i="29"/>
  <c r="Z45" i="29"/>
  <c r="M45" i="29"/>
  <c r="V45" i="29"/>
  <c r="R45" i="29"/>
  <c r="L45" i="29"/>
  <c r="Q45" i="29"/>
  <c r="U45" i="29"/>
  <c r="O45" i="29"/>
  <c r="T45" i="29"/>
  <c r="X45" i="29"/>
  <c r="N45" i="29"/>
  <c r="Y45" i="29"/>
  <c r="P45" i="29"/>
  <c r="K45" i="29"/>
  <c r="W45" i="29"/>
  <c r="N120" i="29"/>
  <c r="V120" i="29"/>
  <c r="Y120" i="29"/>
  <c r="P120" i="29"/>
  <c r="L120" i="29"/>
  <c r="W120" i="29"/>
  <c r="Z120" i="29"/>
  <c r="K120" i="29"/>
  <c r="X120" i="29"/>
  <c r="J123" i="57"/>
  <c r="T120" i="29"/>
  <c r="R120" i="29"/>
  <c r="O120" i="29"/>
  <c r="M120" i="29"/>
  <c r="Q120" i="29"/>
  <c r="U120" i="29"/>
  <c r="S120" i="29"/>
  <c r="L50" i="29"/>
  <c r="M50" i="29"/>
  <c r="U50" i="29"/>
  <c r="S50" i="29"/>
  <c r="V50" i="29"/>
  <c r="X50" i="29"/>
  <c r="W50" i="29"/>
  <c r="Y50" i="29"/>
  <c r="O50" i="29"/>
  <c r="Q50" i="29"/>
  <c r="K50" i="29"/>
  <c r="R50" i="29"/>
  <c r="T50" i="29"/>
  <c r="N50" i="29"/>
  <c r="Z50" i="29"/>
  <c r="P50" i="29"/>
  <c r="R86" i="29"/>
  <c r="W86" i="29"/>
  <c r="Q86" i="29"/>
  <c r="U86" i="29"/>
  <c r="P86" i="29"/>
  <c r="L86" i="29"/>
  <c r="Z86" i="29"/>
  <c r="V86" i="29"/>
  <c r="O86" i="29"/>
  <c r="K86" i="29"/>
  <c r="T86" i="29"/>
  <c r="Y86" i="29"/>
  <c r="S86" i="29"/>
  <c r="X86" i="29"/>
  <c r="N86" i="29"/>
  <c r="M86" i="29"/>
  <c r="J89" i="57"/>
  <c r="S134" i="29"/>
  <c r="X134" i="29"/>
  <c r="N134" i="29"/>
  <c r="T134" i="29"/>
  <c r="Z134" i="29"/>
  <c r="W134" i="29"/>
  <c r="V134" i="29"/>
  <c r="L134" i="29"/>
  <c r="Q134" i="29"/>
  <c r="K134" i="29"/>
  <c r="P134" i="29"/>
  <c r="J137" i="57"/>
  <c r="M134" i="29"/>
  <c r="R134" i="29"/>
  <c r="Y134" i="29"/>
  <c r="O134" i="29"/>
  <c r="U134" i="29"/>
  <c r="J200" i="57"/>
  <c r="Q197" i="29"/>
  <c r="T197" i="29"/>
  <c r="N197" i="29"/>
  <c r="S197" i="29"/>
  <c r="X197" i="29"/>
  <c r="R197" i="29"/>
  <c r="O197" i="29"/>
  <c r="L197" i="29"/>
  <c r="V197" i="29"/>
  <c r="Y197" i="29"/>
  <c r="K197" i="29"/>
  <c r="P197" i="29"/>
  <c r="Z197" i="29"/>
  <c r="U197" i="29"/>
  <c r="W197" i="29"/>
  <c r="M197" i="29"/>
  <c r="I216" i="28"/>
  <c r="S182" i="29"/>
  <c r="J185" i="57"/>
  <c r="W182" i="29"/>
  <c r="I201" i="28"/>
  <c r="K182" i="29"/>
  <c r="O182" i="29"/>
  <c r="Q182" i="29"/>
  <c r="T182" i="29"/>
  <c r="Z182" i="29"/>
  <c r="M182" i="29"/>
  <c r="P182" i="29"/>
  <c r="V182" i="29"/>
  <c r="Y182" i="29"/>
  <c r="L182" i="29"/>
  <c r="R182" i="29"/>
  <c r="U182" i="29"/>
  <c r="X182" i="29"/>
  <c r="N182" i="29"/>
  <c r="I191" i="28"/>
  <c r="W172" i="29"/>
  <c r="J175" i="57"/>
  <c r="O172" i="29"/>
  <c r="S172" i="29"/>
  <c r="K172" i="29"/>
  <c r="Y172" i="29"/>
  <c r="X172" i="29"/>
  <c r="N172" i="29"/>
  <c r="U172" i="29"/>
  <c r="T172" i="29"/>
  <c r="Z172" i="29"/>
  <c r="Q172" i="29"/>
  <c r="P172" i="29"/>
  <c r="V172" i="29"/>
  <c r="M172" i="29"/>
  <c r="L172" i="29"/>
  <c r="R172" i="29"/>
  <c r="Q199" i="29"/>
  <c r="P199" i="29"/>
  <c r="K199" i="29"/>
  <c r="Z199" i="29"/>
  <c r="N199" i="29"/>
  <c r="J202" i="57"/>
  <c r="R199" i="29"/>
  <c r="T199" i="29"/>
  <c r="M199" i="29"/>
  <c r="V199" i="29"/>
  <c r="X199" i="29"/>
  <c r="I218" i="28"/>
  <c r="O199" i="29"/>
  <c r="S199" i="29"/>
  <c r="W199" i="29"/>
  <c r="U199" i="29"/>
  <c r="L199" i="29"/>
  <c r="Y199" i="29"/>
  <c r="I193" i="28"/>
  <c r="J177" i="57"/>
  <c r="O174" i="29"/>
  <c r="K174" i="29"/>
  <c r="W174" i="29"/>
  <c r="S174" i="29"/>
  <c r="Q174" i="29"/>
  <c r="T174" i="29"/>
  <c r="Z174" i="29"/>
  <c r="M174" i="29"/>
  <c r="P174" i="29"/>
  <c r="V174" i="29"/>
  <c r="Y174" i="29"/>
  <c r="L174" i="29"/>
  <c r="R174" i="29"/>
  <c r="U174" i="29"/>
  <c r="X174" i="29"/>
  <c r="N174" i="29"/>
  <c r="J170" i="57"/>
  <c r="X167" i="29"/>
  <c r="N167" i="29"/>
  <c r="I186" i="28"/>
  <c r="S167" i="29"/>
  <c r="K167" i="29"/>
  <c r="T167" i="29"/>
  <c r="W167" i="29"/>
  <c r="Y167" i="29"/>
  <c r="O167" i="29"/>
  <c r="R167" i="29"/>
  <c r="U167" i="29"/>
  <c r="V167" i="29"/>
  <c r="L167" i="29"/>
  <c r="Q167" i="29"/>
  <c r="P167" i="29"/>
  <c r="Z167" i="29"/>
  <c r="M167" i="29"/>
  <c r="I192" i="28"/>
  <c r="J176" i="57"/>
  <c r="L173" i="29"/>
  <c r="U173" i="29"/>
  <c r="N173" i="29"/>
  <c r="P173" i="29"/>
  <c r="Y173" i="29"/>
  <c r="R173" i="29"/>
  <c r="T173" i="29"/>
  <c r="M173" i="29"/>
  <c r="V173" i="29"/>
  <c r="Q173" i="29"/>
  <c r="W173" i="29"/>
  <c r="S173" i="29"/>
  <c r="Z173" i="29"/>
  <c r="O173" i="29"/>
  <c r="X173" i="29"/>
  <c r="K173" i="29"/>
  <c r="J146" i="57"/>
  <c r="I162" i="28"/>
  <c r="P143" i="29"/>
  <c r="X143" i="29"/>
  <c r="M143" i="29"/>
  <c r="Q143" i="29"/>
  <c r="O143" i="29"/>
  <c r="S143" i="29"/>
  <c r="N143" i="29"/>
  <c r="T143" i="29"/>
  <c r="W143" i="29"/>
  <c r="R143" i="29"/>
  <c r="U143" i="29"/>
  <c r="L143" i="29"/>
  <c r="Y143" i="29"/>
  <c r="K143" i="29"/>
  <c r="V143" i="29"/>
  <c r="Z143" i="29"/>
  <c r="S186" i="29"/>
  <c r="J189" i="57"/>
  <c r="I205" i="28"/>
  <c r="W186" i="29"/>
  <c r="K186" i="29"/>
  <c r="O186" i="29"/>
  <c r="U186" i="29"/>
  <c r="M186" i="29"/>
  <c r="L186" i="29"/>
  <c r="R186" i="29"/>
  <c r="X186" i="29"/>
  <c r="N186" i="29"/>
  <c r="Y186" i="29"/>
  <c r="T186" i="29"/>
  <c r="Z186" i="29"/>
  <c r="Q186" i="29"/>
  <c r="P186" i="29"/>
  <c r="V186" i="29"/>
  <c r="I164" i="28"/>
  <c r="J148" i="57"/>
  <c r="V145" i="29"/>
  <c r="Q145" i="29"/>
  <c r="S145" i="29"/>
  <c r="O145" i="29"/>
  <c r="K145" i="29"/>
  <c r="Z145" i="29"/>
  <c r="W145" i="29"/>
  <c r="X145" i="29"/>
  <c r="T145" i="29"/>
  <c r="P145" i="29"/>
  <c r="N145" i="29"/>
  <c r="Y145" i="29"/>
  <c r="U145" i="29"/>
  <c r="R145" i="29"/>
  <c r="L145" i="29"/>
  <c r="M145" i="29"/>
  <c r="I202" i="28"/>
  <c r="J186" i="57"/>
  <c r="P183" i="29"/>
  <c r="Y183" i="29"/>
  <c r="R183" i="29"/>
  <c r="T183" i="29"/>
  <c r="M183" i="29"/>
  <c r="V183" i="29"/>
  <c r="X183" i="29"/>
  <c r="Q183" i="29"/>
  <c r="Z183" i="29"/>
  <c r="N183" i="29"/>
  <c r="O183" i="29"/>
  <c r="L183" i="29"/>
  <c r="K183" i="29"/>
  <c r="W183" i="29"/>
  <c r="U183" i="29"/>
  <c r="S183" i="29"/>
  <c r="R140" i="29"/>
  <c r="J143" i="57"/>
  <c r="S140" i="29"/>
  <c r="I159" i="28"/>
  <c r="Z140" i="29"/>
  <c r="K140" i="29"/>
  <c r="W140" i="29"/>
  <c r="M140" i="29"/>
  <c r="T140" i="29"/>
  <c r="Q140" i="29"/>
  <c r="X140" i="29"/>
  <c r="U140" i="29"/>
  <c r="L140" i="29"/>
  <c r="V140" i="29"/>
  <c r="Y140" i="29"/>
  <c r="P140" i="29"/>
  <c r="O140" i="29"/>
  <c r="N140" i="29"/>
  <c r="J207" i="57"/>
  <c r="L204" i="29"/>
  <c r="I223" i="28"/>
  <c r="R204" i="29"/>
  <c r="W204" i="29"/>
  <c r="Y204" i="29"/>
  <c r="K204" i="29"/>
  <c r="T204" i="29"/>
  <c r="X204" i="29"/>
  <c r="M204" i="29"/>
  <c r="O204" i="29"/>
  <c r="S204" i="29"/>
  <c r="Q204" i="29"/>
  <c r="V204" i="29"/>
  <c r="N204" i="29"/>
  <c r="U204" i="29"/>
  <c r="P204" i="29"/>
  <c r="Z204" i="29"/>
  <c r="K206" i="29"/>
  <c r="I225" i="28"/>
  <c r="J209" i="57"/>
  <c r="O206" i="29"/>
  <c r="W206" i="29"/>
  <c r="X206" i="29"/>
  <c r="Z206" i="29"/>
  <c r="Y206" i="29"/>
  <c r="T206" i="29"/>
  <c r="V206" i="29"/>
  <c r="U206" i="29"/>
  <c r="P206" i="29"/>
  <c r="R206" i="29"/>
  <c r="Q206" i="29"/>
  <c r="L206" i="29"/>
  <c r="N206" i="29"/>
  <c r="M206" i="29"/>
  <c r="S206" i="29"/>
  <c r="V150" i="29"/>
  <c r="W150" i="29"/>
  <c r="X150" i="29"/>
  <c r="U150" i="29"/>
  <c r="O150" i="29"/>
  <c r="I199" i="28"/>
  <c r="O180" i="29"/>
  <c r="W180" i="29"/>
  <c r="J183" i="57"/>
  <c r="K180" i="29"/>
  <c r="S180" i="29"/>
  <c r="Y180" i="29"/>
  <c r="X180" i="29"/>
  <c r="N180" i="29"/>
  <c r="U180" i="29"/>
  <c r="T180" i="29"/>
  <c r="Z180" i="29"/>
  <c r="Q180" i="29"/>
  <c r="P180" i="29"/>
  <c r="V180" i="29"/>
  <c r="M180" i="29"/>
  <c r="L180" i="29"/>
  <c r="R180" i="29"/>
  <c r="S176" i="29"/>
  <c r="K176" i="29"/>
  <c r="O176" i="29"/>
  <c r="W176" i="29"/>
  <c r="Y176" i="29"/>
  <c r="P176" i="29"/>
  <c r="V176" i="29"/>
  <c r="U176" i="29"/>
  <c r="L176" i="29"/>
  <c r="R176" i="29"/>
  <c r="Q176" i="29"/>
  <c r="X176" i="29"/>
  <c r="N176" i="29"/>
  <c r="M176" i="29"/>
  <c r="T176" i="29"/>
  <c r="Z176" i="29"/>
  <c r="J179" i="57"/>
  <c r="I195" i="28"/>
  <c r="I165" i="28"/>
  <c r="Y146" i="29"/>
  <c r="L146" i="29"/>
  <c r="O146" i="29"/>
  <c r="P232" i="34"/>
  <c r="I184" i="29" s="1"/>
  <c r="K19" i="29" l="1"/>
  <c r="M19" i="29"/>
  <c r="U19" i="29"/>
  <c r="P19" i="29"/>
  <c r="S17" i="29"/>
  <c r="N19" i="29"/>
  <c r="R179" i="57"/>
  <c r="U179" i="57"/>
  <c r="Y179" i="57"/>
  <c r="S179" i="57"/>
  <c r="X179" i="57"/>
  <c r="T179" i="57"/>
  <c r="Z179" i="57"/>
  <c r="W179" i="57"/>
  <c r="AB179" i="57"/>
  <c r="AA179" i="57"/>
  <c r="V179" i="57"/>
  <c r="R143" i="57"/>
  <c r="U143" i="57"/>
  <c r="Y143" i="57"/>
  <c r="W143" i="57"/>
  <c r="AB143" i="57"/>
  <c r="S143" i="57"/>
  <c r="X143" i="57"/>
  <c r="V143" i="57"/>
  <c r="AA143" i="57"/>
  <c r="Z143" i="57"/>
  <c r="T143" i="57"/>
  <c r="R148" i="57"/>
  <c r="S148" i="57"/>
  <c r="W148" i="57"/>
  <c r="AA148" i="57"/>
  <c r="V148" i="57"/>
  <c r="AB148" i="57"/>
  <c r="X148" i="57"/>
  <c r="U148" i="57"/>
  <c r="Z148" i="57"/>
  <c r="T148" i="57"/>
  <c r="Y148" i="57"/>
  <c r="R176" i="57"/>
  <c r="U176" i="57"/>
  <c r="Y176" i="57"/>
  <c r="V176" i="57"/>
  <c r="AA176" i="57"/>
  <c r="P187" i="27" s="1"/>
  <c r="W176" i="57"/>
  <c r="L187" i="27" s="1"/>
  <c r="AB176" i="57"/>
  <c r="Q187" i="27" s="1"/>
  <c r="T176" i="57"/>
  <c r="Z176" i="57"/>
  <c r="O187" i="27" s="1"/>
  <c r="X176" i="57"/>
  <c r="M187" i="27" s="1"/>
  <c r="S176" i="57"/>
  <c r="R175" i="57"/>
  <c r="T175" i="57"/>
  <c r="X175" i="57"/>
  <c r="AB175" i="57"/>
  <c r="U175" i="57"/>
  <c r="Z175" i="57"/>
  <c r="V175" i="57"/>
  <c r="AA175" i="57"/>
  <c r="S175" i="57"/>
  <c r="Y175" i="57"/>
  <c r="W175" i="57"/>
  <c r="R102" i="57"/>
  <c r="U102" i="57"/>
  <c r="Y102" i="57"/>
  <c r="V102" i="57"/>
  <c r="Z102" i="57"/>
  <c r="T102" i="57"/>
  <c r="X102" i="57"/>
  <c r="AB102" i="57"/>
  <c r="S102" i="57"/>
  <c r="AA102" i="57"/>
  <c r="W102" i="57"/>
  <c r="R159" i="57"/>
  <c r="V159" i="57"/>
  <c r="K170" i="27" s="1"/>
  <c r="Z159" i="57"/>
  <c r="O170" i="27" s="1"/>
  <c r="S159" i="57"/>
  <c r="W159" i="57"/>
  <c r="AA159" i="57"/>
  <c r="P170" i="27" s="1"/>
  <c r="U159" i="57"/>
  <c r="J170" i="27" s="1"/>
  <c r="Y159" i="57"/>
  <c r="N170" i="27" s="1"/>
  <c r="T159" i="57"/>
  <c r="X159" i="57"/>
  <c r="M170" i="27" s="1"/>
  <c r="AB159" i="57"/>
  <c r="Q170" i="27" s="1"/>
  <c r="R166" i="57"/>
  <c r="U166" i="57"/>
  <c r="Y166" i="57"/>
  <c r="V166" i="57"/>
  <c r="Z166" i="57"/>
  <c r="T166" i="57"/>
  <c r="X166" i="57"/>
  <c r="AB166" i="57"/>
  <c r="S166" i="57"/>
  <c r="AA166" i="57"/>
  <c r="W166" i="57"/>
  <c r="R168" i="57"/>
  <c r="U168" i="57"/>
  <c r="Y168" i="57"/>
  <c r="V168" i="57"/>
  <c r="Z168" i="57"/>
  <c r="T168" i="57"/>
  <c r="X168" i="57"/>
  <c r="AB168" i="57"/>
  <c r="AA168" i="57"/>
  <c r="W168" i="57"/>
  <c r="S168" i="57"/>
  <c r="R129" i="57"/>
  <c r="G140" i="27" s="1"/>
  <c r="U129" i="57"/>
  <c r="Y129" i="57"/>
  <c r="S129" i="57"/>
  <c r="X129" i="57"/>
  <c r="T129" i="57"/>
  <c r="I140" i="27" s="1"/>
  <c r="Z129" i="57"/>
  <c r="W129" i="57"/>
  <c r="AB129" i="57"/>
  <c r="V129" i="57"/>
  <c r="AA129" i="57"/>
  <c r="R87" i="57"/>
  <c r="V87" i="57"/>
  <c r="Z87" i="57"/>
  <c r="S87" i="57"/>
  <c r="W87" i="57"/>
  <c r="AA87" i="57"/>
  <c r="U87" i="57"/>
  <c r="Y87" i="57"/>
  <c r="AB87" i="57"/>
  <c r="X87" i="57"/>
  <c r="T87" i="57"/>
  <c r="R84" i="57"/>
  <c r="T84" i="57"/>
  <c r="X84" i="57"/>
  <c r="AB84" i="57"/>
  <c r="U84" i="57"/>
  <c r="Y84" i="57"/>
  <c r="S84" i="57"/>
  <c r="W84" i="57"/>
  <c r="AA84" i="57"/>
  <c r="Z84" i="57"/>
  <c r="V84" i="57"/>
  <c r="R158" i="57"/>
  <c r="T158" i="57"/>
  <c r="X158" i="57"/>
  <c r="AB158" i="57"/>
  <c r="U158" i="57"/>
  <c r="Y158" i="57"/>
  <c r="S158" i="57"/>
  <c r="W158" i="57"/>
  <c r="AA158" i="57"/>
  <c r="Z158" i="57"/>
  <c r="V158" i="57"/>
  <c r="R204" i="57"/>
  <c r="U204" i="57"/>
  <c r="Y204" i="57"/>
  <c r="T204" i="57"/>
  <c r="Z204" i="57"/>
  <c r="V204" i="57"/>
  <c r="AA204" i="57"/>
  <c r="S204" i="57"/>
  <c r="X204" i="57"/>
  <c r="W204" i="57"/>
  <c r="AB204" i="57"/>
  <c r="R180" i="57"/>
  <c r="S180" i="57"/>
  <c r="W180" i="57"/>
  <c r="AA180" i="57"/>
  <c r="T180" i="57"/>
  <c r="Y180" i="57"/>
  <c r="U180" i="57"/>
  <c r="Z180" i="57"/>
  <c r="X180" i="57"/>
  <c r="V180" i="57"/>
  <c r="AB180" i="57"/>
  <c r="R98" i="57"/>
  <c r="U98" i="57"/>
  <c r="Y98" i="57"/>
  <c r="V98" i="57"/>
  <c r="Z98" i="57"/>
  <c r="T98" i="57"/>
  <c r="X98" i="57"/>
  <c r="AB98" i="57"/>
  <c r="W98" i="57"/>
  <c r="AA98" i="57"/>
  <c r="S98" i="57"/>
  <c r="R112" i="57"/>
  <c r="V112" i="57"/>
  <c r="Z112" i="57"/>
  <c r="S112" i="57"/>
  <c r="W112" i="57"/>
  <c r="AA112" i="57"/>
  <c r="U112" i="57"/>
  <c r="Y112" i="57"/>
  <c r="AB112" i="57"/>
  <c r="X112" i="57"/>
  <c r="T112" i="57"/>
  <c r="R135" i="57"/>
  <c r="G146" i="27" s="1"/>
  <c r="U135" i="57"/>
  <c r="Y135" i="57"/>
  <c r="W135" i="57"/>
  <c r="L146" i="27" s="1"/>
  <c r="AB135" i="57"/>
  <c r="S135" i="57"/>
  <c r="X135" i="57"/>
  <c r="V135" i="57"/>
  <c r="K146" i="27" s="1"/>
  <c r="AA135" i="57"/>
  <c r="Z135" i="57"/>
  <c r="T135" i="57"/>
  <c r="I146" i="27" s="1"/>
  <c r="R136" i="57"/>
  <c r="G147" i="27" s="1"/>
  <c r="S136" i="57"/>
  <c r="W136" i="57"/>
  <c r="AA136" i="57"/>
  <c r="X136" i="57"/>
  <c r="T136" i="57"/>
  <c r="Y136" i="57"/>
  <c r="V136" i="57"/>
  <c r="K147" i="27" s="1"/>
  <c r="AB136" i="57"/>
  <c r="U136" i="57"/>
  <c r="Z136" i="57"/>
  <c r="R110" i="57"/>
  <c r="V110" i="57"/>
  <c r="Z110" i="57"/>
  <c r="S110" i="57"/>
  <c r="W110" i="57"/>
  <c r="AA110" i="57"/>
  <c r="U110" i="57"/>
  <c r="Y110" i="57"/>
  <c r="T110" i="57"/>
  <c r="AB110" i="57"/>
  <c r="X110" i="57"/>
  <c r="R86" i="57"/>
  <c r="T86" i="57"/>
  <c r="X86" i="57"/>
  <c r="AB86" i="57"/>
  <c r="U86" i="57"/>
  <c r="Y86" i="57"/>
  <c r="S86" i="57"/>
  <c r="W86" i="57"/>
  <c r="AA86" i="57"/>
  <c r="V86" i="57"/>
  <c r="Z86" i="57"/>
  <c r="R85" i="57"/>
  <c r="V85" i="57"/>
  <c r="Z85" i="57"/>
  <c r="S85" i="57"/>
  <c r="W85" i="57"/>
  <c r="AA85" i="57"/>
  <c r="U85" i="57"/>
  <c r="Y85" i="57"/>
  <c r="T85" i="57"/>
  <c r="AB85" i="57"/>
  <c r="X85" i="57"/>
  <c r="R134" i="57"/>
  <c r="S134" i="57"/>
  <c r="H145" i="27" s="1"/>
  <c r="W134" i="57"/>
  <c r="AA134" i="57"/>
  <c r="V134" i="57"/>
  <c r="K145" i="27" s="1"/>
  <c r="AB134" i="57"/>
  <c r="X134" i="57"/>
  <c r="U134" i="57"/>
  <c r="J145" i="27" s="1"/>
  <c r="Z134" i="57"/>
  <c r="T134" i="57"/>
  <c r="I145" i="27" s="1"/>
  <c r="Y134" i="57"/>
  <c r="R90" i="57"/>
  <c r="U90" i="57"/>
  <c r="Y90" i="57"/>
  <c r="V90" i="57"/>
  <c r="Z90" i="57"/>
  <c r="T90" i="57"/>
  <c r="X90" i="57"/>
  <c r="AB90" i="57"/>
  <c r="W90" i="57"/>
  <c r="AA90" i="57"/>
  <c r="S90" i="57"/>
  <c r="R109" i="57"/>
  <c r="T109" i="57"/>
  <c r="X109" i="57"/>
  <c r="AB109" i="57"/>
  <c r="U109" i="57"/>
  <c r="Y109" i="57"/>
  <c r="S109" i="57"/>
  <c r="W109" i="57"/>
  <c r="AA109" i="57"/>
  <c r="Z109" i="57"/>
  <c r="V109" i="57"/>
  <c r="R152" i="57"/>
  <c r="V152" i="57"/>
  <c r="Z152" i="57"/>
  <c r="T152" i="57"/>
  <c r="Y152" i="57"/>
  <c r="U152" i="57"/>
  <c r="AA152" i="57"/>
  <c r="S152" i="57"/>
  <c r="X152" i="57"/>
  <c r="W152" i="57"/>
  <c r="AB152" i="57"/>
  <c r="R198" i="57"/>
  <c r="S198" i="57"/>
  <c r="W198" i="57"/>
  <c r="AA198" i="57"/>
  <c r="U198" i="57"/>
  <c r="Z198" i="57"/>
  <c r="V198" i="57"/>
  <c r="AB198" i="57"/>
  <c r="T198" i="57"/>
  <c r="Y198" i="57"/>
  <c r="X198" i="57"/>
  <c r="R210" i="57"/>
  <c r="T210" i="57"/>
  <c r="S210" i="57"/>
  <c r="X210" i="57"/>
  <c r="AB210" i="57"/>
  <c r="U210" i="57"/>
  <c r="Y210" i="57"/>
  <c r="W210" i="57"/>
  <c r="AA210" i="57"/>
  <c r="V210" i="57"/>
  <c r="Z210" i="57"/>
  <c r="R140" i="57"/>
  <c r="S140" i="57"/>
  <c r="H151" i="27" s="1"/>
  <c r="W140" i="57"/>
  <c r="L151" i="27" s="1"/>
  <c r="AA140" i="57"/>
  <c r="U140" i="57"/>
  <c r="J151" i="27" s="1"/>
  <c r="Z140" i="57"/>
  <c r="V140" i="57"/>
  <c r="K151" i="27" s="1"/>
  <c r="AB140" i="57"/>
  <c r="T140" i="57"/>
  <c r="Y140" i="57"/>
  <c r="N151" i="27" s="1"/>
  <c r="X140" i="57"/>
  <c r="M151" i="27" s="1"/>
  <c r="R122" i="57"/>
  <c r="S122" i="57"/>
  <c r="W122" i="57"/>
  <c r="AA122" i="57"/>
  <c r="T122" i="57"/>
  <c r="Y122" i="57"/>
  <c r="U122" i="57"/>
  <c r="Z122" i="57"/>
  <c r="X122" i="57"/>
  <c r="AB122" i="57"/>
  <c r="V122" i="57"/>
  <c r="R146" i="57"/>
  <c r="S146" i="57"/>
  <c r="W146" i="57"/>
  <c r="AA146" i="57"/>
  <c r="U146" i="57"/>
  <c r="Z146" i="57"/>
  <c r="V146" i="57"/>
  <c r="AB146" i="57"/>
  <c r="T146" i="57"/>
  <c r="Y146" i="57"/>
  <c r="X146" i="57"/>
  <c r="R170" i="57"/>
  <c r="T170" i="57"/>
  <c r="X170" i="57"/>
  <c r="M181" i="27" s="1"/>
  <c r="AB170" i="57"/>
  <c r="AF170" i="57"/>
  <c r="U181" i="27" s="1"/>
  <c r="U170" i="57"/>
  <c r="Y170" i="57"/>
  <c r="N181" i="27" s="1"/>
  <c r="AC170" i="57"/>
  <c r="AG170" i="57"/>
  <c r="V181" i="27" s="1"/>
  <c r="S170" i="57"/>
  <c r="W170" i="57"/>
  <c r="L181" i="27" s="1"/>
  <c r="AA170" i="57"/>
  <c r="AE170" i="57"/>
  <c r="T181" i="27" s="1"/>
  <c r="V170" i="57"/>
  <c r="K181" i="27" s="1"/>
  <c r="AD170" i="57"/>
  <c r="S181" i="27" s="1"/>
  <c r="Z170" i="57"/>
  <c r="R202" i="57"/>
  <c r="V202" i="57"/>
  <c r="Z202" i="57"/>
  <c r="S202" i="57"/>
  <c r="X202" i="57"/>
  <c r="T202" i="57"/>
  <c r="Y202" i="57"/>
  <c r="W202" i="57"/>
  <c r="AB202" i="57"/>
  <c r="AA202" i="57"/>
  <c r="U202" i="57"/>
  <c r="R132" i="57"/>
  <c r="S132" i="57"/>
  <c r="H143" i="27" s="1"/>
  <c r="W132" i="57"/>
  <c r="AA132" i="57"/>
  <c r="U132" i="57"/>
  <c r="J143" i="27" s="1"/>
  <c r="Z132" i="57"/>
  <c r="V132" i="57"/>
  <c r="AB132" i="57"/>
  <c r="T132" i="57"/>
  <c r="Y132" i="57"/>
  <c r="X132" i="57"/>
  <c r="R88" i="57"/>
  <c r="T88" i="57"/>
  <c r="X88" i="57"/>
  <c r="AB88" i="57"/>
  <c r="U88" i="57"/>
  <c r="Y88" i="57"/>
  <c r="S88" i="57"/>
  <c r="W88" i="57"/>
  <c r="AA88" i="57"/>
  <c r="V88" i="57"/>
  <c r="Z88" i="57"/>
  <c r="R115" i="57"/>
  <c r="G126" i="27" s="1"/>
  <c r="S115" i="57"/>
  <c r="H126" i="27" s="1"/>
  <c r="W115" i="57"/>
  <c r="L126" i="27" s="1"/>
  <c r="AA115" i="57"/>
  <c r="T115" i="57"/>
  <c r="I126" i="27" s="1"/>
  <c r="X115" i="57"/>
  <c r="M126" i="27" s="1"/>
  <c r="AB115" i="57"/>
  <c r="V115" i="57"/>
  <c r="K126" i="27" s="1"/>
  <c r="Z115" i="57"/>
  <c r="Y115" i="57"/>
  <c r="N126" i="27" s="1"/>
  <c r="U115" i="57"/>
  <c r="J126" i="27" s="1"/>
  <c r="R127" i="57"/>
  <c r="G138" i="27" s="1"/>
  <c r="U127" i="57"/>
  <c r="Y127" i="57"/>
  <c r="W127" i="57"/>
  <c r="AB127" i="57"/>
  <c r="S127" i="57"/>
  <c r="X127" i="57"/>
  <c r="V127" i="57"/>
  <c r="AA127" i="57"/>
  <c r="T127" i="57"/>
  <c r="Z127" i="57"/>
  <c r="R116" i="57"/>
  <c r="U116" i="57"/>
  <c r="J127" i="27" s="1"/>
  <c r="Y116" i="57"/>
  <c r="N127" i="27" s="1"/>
  <c r="V116" i="57"/>
  <c r="K127" i="27" s="1"/>
  <c r="Z116" i="57"/>
  <c r="T116" i="57"/>
  <c r="I127" i="27" s="1"/>
  <c r="X116" i="57"/>
  <c r="AB116" i="57"/>
  <c r="S116" i="57"/>
  <c r="H127" i="27" s="1"/>
  <c r="AA116" i="57"/>
  <c r="W116" i="57"/>
  <c r="R182" i="57"/>
  <c r="S182" i="57"/>
  <c r="W182" i="57"/>
  <c r="AA182" i="57"/>
  <c r="U182" i="57"/>
  <c r="Z182" i="57"/>
  <c r="V182" i="57"/>
  <c r="AB182" i="57"/>
  <c r="T182" i="57"/>
  <c r="Y182" i="57"/>
  <c r="X182" i="57"/>
  <c r="R211" i="57"/>
  <c r="V211" i="57"/>
  <c r="Z211" i="57"/>
  <c r="S211" i="57"/>
  <c r="W211" i="57"/>
  <c r="AA211" i="57"/>
  <c r="U211" i="57"/>
  <c r="Y211" i="57"/>
  <c r="AB211" i="57"/>
  <c r="T211" i="57"/>
  <c r="X211" i="57"/>
  <c r="R145" i="57"/>
  <c r="U145" i="57"/>
  <c r="Y145" i="57"/>
  <c r="T145" i="57"/>
  <c r="Z145" i="57"/>
  <c r="V145" i="57"/>
  <c r="AA145" i="57"/>
  <c r="S145" i="57"/>
  <c r="X145" i="57"/>
  <c r="AB145" i="57"/>
  <c r="W145" i="57"/>
  <c r="R193" i="57"/>
  <c r="U193" i="57"/>
  <c r="Y193" i="57"/>
  <c r="W193" i="57"/>
  <c r="AB193" i="57"/>
  <c r="S193" i="57"/>
  <c r="X193" i="57"/>
  <c r="V193" i="57"/>
  <c r="AA193" i="57"/>
  <c r="T193" i="57"/>
  <c r="Z193" i="57"/>
  <c r="R162" i="57"/>
  <c r="S162" i="57"/>
  <c r="W162" i="57"/>
  <c r="AA162" i="57"/>
  <c r="T162" i="57"/>
  <c r="X162" i="57"/>
  <c r="AB162" i="57"/>
  <c r="V162" i="57"/>
  <c r="Z162" i="57"/>
  <c r="U162" i="57"/>
  <c r="Y162" i="57"/>
  <c r="R192" i="57"/>
  <c r="S192" i="57"/>
  <c r="W192" i="57"/>
  <c r="AA192" i="57"/>
  <c r="V192" i="57"/>
  <c r="AB192" i="57"/>
  <c r="X192" i="57"/>
  <c r="U192" i="57"/>
  <c r="Z192" i="57"/>
  <c r="Y192" i="57"/>
  <c r="T192" i="57"/>
  <c r="R95" i="57"/>
  <c r="V95" i="57"/>
  <c r="Z95" i="57"/>
  <c r="S95" i="57"/>
  <c r="W95" i="57"/>
  <c r="AA95" i="57"/>
  <c r="U95" i="57"/>
  <c r="Y95" i="57"/>
  <c r="T95" i="57"/>
  <c r="AB95" i="57"/>
  <c r="X95" i="57"/>
  <c r="R133" i="57"/>
  <c r="U133" i="57"/>
  <c r="J144" i="27" s="1"/>
  <c r="Y133" i="57"/>
  <c r="V133" i="57"/>
  <c r="K144" i="27" s="1"/>
  <c r="AA133" i="57"/>
  <c r="W133" i="57"/>
  <c r="AB133" i="57"/>
  <c r="T133" i="57"/>
  <c r="I144" i="27" s="1"/>
  <c r="Z133" i="57"/>
  <c r="X133" i="57"/>
  <c r="S133" i="57"/>
  <c r="H144" i="27" s="1"/>
  <c r="R125" i="57"/>
  <c r="U125" i="57"/>
  <c r="Y125" i="57"/>
  <c r="V125" i="57"/>
  <c r="AA125" i="57"/>
  <c r="W125" i="57"/>
  <c r="AB125" i="57"/>
  <c r="T125" i="57"/>
  <c r="Z125" i="57"/>
  <c r="S125" i="57"/>
  <c r="X125" i="57"/>
  <c r="R94" i="57"/>
  <c r="T94" i="57"/>
  <c r="X94" i="57"/>
  <c r="AB94" i="57"/>
  <c r="U94" i="57"/>
  <c r="Y94" i="57"/>
  <c r="S94" i="57"/>
  <c r="W94" i="57"/>
  <c r="AA94" i="57"/>
  <c r="Z94" i="57"/>
  <c r="V94" i="57"/>
  <c r="R178" i="57"/>
  <c r="S178" i="57"/>
  <c r="W178" i="57"/>
  <c r="AA178" i="57"/>
  <c r="X178" i="57"/>
  <c r="T178" i="57"/>
  <c r="Y178" i="57"/>
  <c r="V178" i="57"/>
  <c r="AB178" i="57"/>
  <c r="U178" i="57"/>
  <c r="Z178" i="57"/>
  <c r="R173" i="57"/>
  <c r="V173" i="57"/>
  <c r="Z173" i="57"/>
  <c r="T173" i="57"/>
  <c r="X173" i="57"/>
  <c r="AB173" i="57"/>
  <c r="S173" i="57"/>
  <c r="AA173" i="57"/>
  <c r="U173" i="57"/>
  <c r="Y173" i="57"/>
  <c r="W173" i="57"/>
  <c r="R172" i="57"/>
  <c r="T172" i="57"/>
  <c r="X172" i="57"/>
  <c r="AB172" i="57"/>
  <c r="V172" i="57"/>
  <c r="Z172" i="57"/>
  <c r="U172" i="57"/>
  <c r="W172" i="57"/>
  <c r="S172" i="57"/>
  <c r="AA172" i="57"/>
  <c r="Y172" i="57"/>
  <c r="R107" i="57"/>
  <c r="U107" i="57"/>
  <c r="Y107" i="57"/>
  <c r="V107" i="57"/>
  <c r="Z107" i="57"/>
  <c r="T107" i="57"/>
  <c r="X107" i="57"/>
  <c r="AB107" i="57"/>
  <c r="S107" i="57"/>
  <c r="W107" i="57"/>
  <c r="AA107" i="57"/>
  <c r="R113" i="57"/>
  <c r="G124" i="27" s="1"/>
  <c r="T113" i="57"/>
  <c r="I124" i="27" s="1"/>
  <c r="X113" i="57"/>
  <c r="AB113" i="57"/>
  <c r="U113" i="57"/>
  <c r="J124" i="27" s="1"/>
  <c r="Y113" i="57"/>
  <c r="N124" i="27" s="1"/>
  <c r="S113" i="57"/>
  <c r="H124" i="27" s="1"/>
  <c r="W113" i="57"/>
  <c r="AA113" i="57"/>
  <c r="P124" i="27" s="1"/>
  <c r="V113" i="57"/>
  <c r="K124" i="27" s="1"/>
  <c r="Z113" i="57"/>
  <c r="R91" i="57"/>
  <c r="V91" i="57"/>
  <c r="Z91" i="57"/>
  <c r="S91" i="57"/>
  <c r="W91" i="57"/>
  <c r="AA91" i="57"/>
  <c r="U91" i="57"/>
  <c r="Y91" i="57"/>
  <c r="X91" i="57"/>
  <c r="AB91" i="57"/>
  <c r="T91" i="57"/>
  <c r="R201" i="57"/>
  <c r="T201" i="57"/>
  <c r="X201" i="57"/>
  <c r="AB201" i="57"/>
  <c r="W201" i="57"/>
  <c r="S201" i="57"/>
  <c r="Y201" i="57"/>
  <c r="V201" i="57"/>
  <c r="AA201" i="57"/>
  <c r="U201" i="57"/>
  <c r="Z201" i="57"/>
  <c r="R154" i="57"/>
  <c r="V154" i="57"/>
  <c r="Z154" i="57"/>
  <c r="O165" i="27" s="1"/>
  <c r="S154" i="57"/>
  <c r="W154" i="57"/>
  <c r="AA154" i="57"/>
  <c r="P165" i="27" s="1"/>
  <c r="U154" i="57"/>
  <c r="Y154" i="57"/>
  <c r="N165" i="27" s="1"/>
  <c r="T154" i="57"/>
  <c r="AB154" i="57"/>
  <c r="Q165" i="27" s="1"/>
  <c r="X154" i="57"/>
  <c r="M165" i="27" s="1"/>
  <c r="R205" i="57"/>
  <c r="S205" i="57"/>
  <c r="W205" i="57"/>
  <c r="AA205" i="57"/>
  <c r="U205" i="57"/>
  <c r="Z205" i="57"/>
  <c r="V205" i="57"/>
  <c r="AB205" i="57"/>
  <c r="T205" i="57"/>
  <c r="Y205" i="57"/>
  <c r="X205" i="57"/>
  <c r="R105" i="57"/>
  <c r="U105" i="57"/>
  <c r="Y105" i="57"/>
  <c r="V105" i="57"/>
  <c r="Z105" i="57"/>
  <c r="T105" i="57"/>
  <c r="X105" i="57"/>
  <c r="AB105" i="57"/>
  <c r="W105" i="57"/>
  <c r="AA105" i="57"/>
  <c r="S105" i="57"/>
  <c r="R106" i="57"/>
  <c r="S106" i="57"/>
  <c r="W106" i="57"/>
  <c r="AA106" i="57"/>
  <c r="T106" i="57"/>
  <c r="X106" i="57"/>
  <c r="AB106" i="57"/>
  <c r="V106" i="57"/>
  <c r="Z106" i="57"/>
  <c r="Y106" i="57"/>
  <c r="U106" i="57"/>
  <c r="R186" i="57"/>
  <c r="S186" i="57"/>
  <c r="W186" i="57"/>
  <c r="AA186" i="57"/>
  <c r="X186" i="57"/>
  <c r="T186" i="57"/>
  <c r="Y186" i="57"/>
  <c r="V186" i="57"/>
  <c r="AB186" i="57"/>
  <c r="U186" i="57"/>
  <c r="Z186" i="57"/>
  <c r="R189" i="57"/>
  <c r="U189" i="57"/>
  <c r="Y189" i="57"/>
  <c r="T189" i="57"/>
  <c r="Z189" i="57"/>
  <c r="V189" i="57"/>
  <c r="AA189" i="57"/>
  <c r="S189" i="57"/>
  <c r="X189" i="57"/>
  <c r="AB189" i="57"/>
  <c r="W189" i="57"/>
  <c r="R200" i="57"/>
  <c r="V200" i="57"/>
  <c r="Z200" i="57"/>
  <c r="W200" i="57"/>
  <c r="AB200" i="57"/>
  <c r="S200" i="57"/>
  <c r="X200" i="57"/>
  <c r="U200" i="57"/>
  <c r="AA200" i="57"/>
  <c r="Y200" i="57"/>
  <c r="T200" i="57"/>
  <c r="R137" i="57"/>
  <c r="U137" i="57"/>
  <c r="J148" i="27" s="1"/>
  <c r="Y137" i="57"/>
  <c r="S137" i="57"/>
  <c r="H148" i="27" s="1"/>
  <c r="X137" i="57"/>
  <c r="M148" i="27" s="1"/>
  <c r="T137" i="57"/>
  <c r="I148" i="27" s="1"/>
  <c r="Z137" i="57"/>
  <c r="W137" i="57"/>
  <c r="L148" i="27" s="1"/>
  <c r="AB137" i="57"/>
  <c r="AA137" i="57"/>
  <c r="V137" i="57"/>
  <c r="K148" i="27" s="1"/>
  <c r="R89" i="57"/>
  <c r="T89" i="57"/>
  <c r="X89" i="57"/>
  <c r="AB89" i="57"/>
  <c r="U89" i="57"/>
  <c r="Y89" i="57"/>
  <c r="S89" i="57"/>
  <c r="W89" i="57"/>
  <c r="AA89" i="57"/>
  <c r="V89" i="57"/>
  <c r="Z89" i="57"/>
  <c r="R123" i="57"/>
  <c r="U123" i="57"/>
  <c r="Y123" i="57"/>
  <c r="T123" i="57"/>
  <c r="Z123" i="57"/>
  <c r="V123" i="57"/>
  <c r="AA123" i="57"/>
  <c r="S123" i="57"/>
  <c r="X123" i="57"/>
  <c r="W123" i="57"/>
  <c r="AB123" i="57"/>
  <c r="R97" i="57"/>
  <c r="T97" i="57"/>
  <c r="X97" i="57"/>
  <c r="AB97" i="57"/>
  <c r="U97" i="57"/>
  <c r="Y97" i="57"/>
  <c r="S97" i="57"/>
  <c r="W97" i="57"/>
  <c r="AA97" i="57"/>
  <c r="V97" i="57"/>
  <c r="Z97" i="57"/>
  <c r="R108" i="57"/>
  <c r="S108" i="57"/>
  <c r="W108" i="57"/>
  <c r="AA108" i="57"/>
  <c r="T108" i="57"/>
  <c r="X108" i="57"/>
  <c r="AB108" i="57"/>
  <c r="V108" i="57"/>
  <c r="Z108" i="57"/>
  <c r="Y108" i="57"/>
  <c r="U108" i="57"/>
  <c r="R111" i="57"/>
  <c r="T111" i="57"/>
  <c r="X111" i="57"/>
  <c r="AB111" i="57"/>
  <c r="U111" i="57"/>
  <c r="Y111" i="57"/>
  <c r="S111" i="57"/>
  <c r="W111" i="57"/>
  <c r="AA111" i="57"/>
  <c r="V111" i="57"/>
  <c r="Z111" i="57"/>
  <c r="R100" i="57"/>
  <c r="U100" i="57"/>
  <c r="Y100" i="57"/>
  <c r="V100" i="57"/>
  <c r="Z100" i="57"/>
  <c r="T100" i="57"/>
  <c r="X100" i="57"/>
  <c r="AB100" i="57"/>
  <c r="S100" i="57"/>
  <c r="W100" i="57"/>
  <c r="AA100" i="57"/>
  <c r="R197" i="57"/>
  <c r="U197" i="57"/>
  <c r="Y197" i="57"/>
  <c r="T197" i="57"/>
  <c r="Z197" i="57"/>
  <c r="V197" i="57"/>
  <c r="AA197" i="57"/>
  <c r="S197" i="57"/>
  <c r="X197" i="57"/>
  <c r="W197" i="57"/>
  <c r="AB197" i="57"/>
  <c r="R190" i="57"/>
  <c r="S190" i="57"/>
  <c r="W190" i="57"/>
  <c r="AA190" i="57"/>
  <c r="U190" i="57"/>
  <c r="Z190" i="57"/>
  <c r="V190" i="57"/>
  <c r="AB190" i="57"/>
  <c r="T190" i="57"/>
  <c r="Y190" i="57"/>
  <c r="X190" i="57"/>
  <c r="R191" i="57"/>
  <c r="U191" i="57"/>
  <c r="Y191" i="57"/>
  <c r="V191" i="57"/>
  <c r="AA191" i="57"/>
  <c r="W191" i="57"/>
  <c r="AB191" i="57"/>
  <c r="T191" i="57"/>
  <c r="Z191" i="57"/>
  <c r="S191" i="57"/>
  <c r="X191" i="57"/>
  <c r="R138" i="57"/>
  <c r="S138" i="57"/>
  <c r="H149" i="27" s="1"/>
  <c r="W138" i="57"/>
  <c r="L149" i="27" s="1"/>
  <c r="AA138" i="57"/>
  <c r="T138" i="57"/>
  <c r="I149" i="27" s="1"/>
  <c r="Y138" i="57"/>
  <c r="U138" i="57"/>
  <c r="J149" i="27" s="1"/>
  <c r="Z138" i="57"/>
  <c r="X138" i="57"/>
  <c r="M149" i="27" s="1"/>
  <c r="V138" i="57"/>
  <c r="K149" i="27" s="1"/>
  <c r="AB138" i="57"/>
  <c r="R101" i="57"/>
  <c r="S101" i="57"/>
  <c r="W101" i="57"/>
  <c r="AA101" i="57"/>
  <c r="T101" i="57"/>
  <c r="X101" i="57"/>
  <c r="AB101" i="57"/>
  <c r="V101" i="57"/>
  <c r="Z101" i="57"/>
  <c r="Y101" i="57"/>
  <c r="U101" i="57"/>
  <c r="R119" i="57"/>
  <c r="V119" i="57"/>
  <c r="Z119" i="57"/>
  <c r="U119" i="57"/>
  <c r="Y119" i="57"/>
  <c r="S119" i="57"/>
  <c r="AA119" i="57"/>
  <c r="T119" i="57"/>
  <c r="AB119" i="57"/>
  <c r="X119" i="57"/>
  <c r="W119" i="57"/>
  <c r="R126" i="57"/>
  <c r="G137" i="27" s="1"/>
  <c r="S126" i="57"/>
  <c r="W126" i="57"/>
  <c r="AA126" i="57"/>
  <c r="V126" i="57"/>
  <c r="AB126" i="57"/>
  <c r="X126" i="57"/>
  <c r="U126" i="57"/>
  <c r="Z126" i="57"/>
  <c r="Y126" i="57"/>
  <c r="T126" i="57"/>
  <c r="R147" i="57"/>
  <c r="U147" i="57"/>
  <c r="Y147" i="57"/>
  <c r="V147" i="57"/>
  <c r="AA147" i="57"/>
  <c r="W147" i="57"/>
  <c r="AB147" i="57"/>
  <c r="T147" i="57"/>
  <c r="Z147" i="57"/>
  <c r="X147" i="57"/>
  <c r="S147" i="57"/>
  <c r="R195" i="57"/>
  <c r="U195" i="57"/>
  <c r="Y195" i="57"/>
  <c r="S195" i="57"/>
  <c r="X195" i="57"/>
  <c r="T195" i="57"/>
  <c r="Z195" i="57"/>
  <c r="W195" i="57"/>
  <c r="AB195" i="57"/>
  <c r="V195" i="57"/>
  <c r="AA195" i="57"/>
  <c r="R167" i="57"/>
  <c r="S167" i="57"/>
  <c r="W167" i="57"/>
  <c r="AA167" i="57"/>
  <c r="T167" i="57"/>
  <c r="X167" i="57"/>
  <c r="AB167" i="57"/>
  <c r="V167" i="57"/>
  <c r="Z167" i="57"/>
  <c r="U167" i="57"/>
  <c r="Y167" i="57"/>
  <c r="R208" i="57"/>
  <c r="T208" i="57"/>
  <c r="X208" i="57"/>
  <c r="AB208" i="57"/>
  <c r="W208" i="57"/>
  <c r="S208" i="57"/>
  <c r="Y208" i="57"/>
  <c r="V208" i="57"/>
  <c r="AA208" i="57"/>
  <c r="U208" i="57"/>
  <c r="Z208" i="57"/>
  <c r="R194" i="57"/>
  <c r="S194" i="57"/>
  <c r="W194" i="57"/>
  <c r="AA194" i="57"/>
  <c r="X194" i="57"/>
  <c r="T194" i="57"/>
  <c r="Y194" i="57"/>
  <c r="V194" i="57"/>
  <c r="AB194" i="57"/>
  <c r="Z194" i="57"/>
  <c r="U194" i="57"/>
  <c r="R157" i="57"/>
  <c r="V157" i="57"/>
  <c r="Z157" i="57"/>
  <c r="S157" i="57"/>
  <c r="W157" i="57"/>
  <c r="AA157" i="57"/>
  <c r="U157" i="57"/>
  <c r="Y157" i="57"/>
  <c r="X157" i="57"/>
  <c r="AB157" i="57"/>
  <c r="T157" i="57"/>
  <c r="R121" i="57"/>
  <c r="U121" i="57"/>
  <c r="Y121" i="57"/>
  <c r="S121" i="57"/>
  <c r="X121" i="57"/>
  <c r="T121" i="57"/>
  <c r="Z121" i="57"/>
  <c r="W121" i="57"/>
  <c r="AB121" i="57"/>
  <c r="V121" i="57"/>
  <c r="AA121" i="57"/>
  <c r="R139" i="57"/>
  <c r="G150" i="27" s="1"/>
  <c r="U139" i="57"/>
  <c r="J150" i="27" s="1"/>
  <c r="Y139" i="57"/>
  <c r="T139" i="57"/>
  <c r="I150" i="27" s="1"/>
  <c r="Z139" i="57"/>
  <c r="V139" i="57"/>
  <c r="K150" i="27" s="1"/>
  <c r="AA139" i="57"/>
  <c r="S139" i="57"/>
  <c r="H150" i="27" s="1"/>
  <c r="X139" i="57"/>
  <c r="M150" i="27" s="1"/>
  <c r="AB139" i="57"/>
  <c r="W139" i="57"/>
  <c r="L150" i="27" s="1"/>
  <c r="R120" i="57"/>
  <c r="T120" i="57"/>
  <c r="S120" i="57"/>
  <c r="W120" i="57"/>
  <c r="AA120" i="57"/>
  <c r="X120" i="57"/>
  <c r="Y120" i="57"/>
  <c r="V120" i="57"/>
  <c r="AB120" i="57"/>
  <c r="Z120" i="57"/>
  <c r="U120" i="57"/>
  <c r="R131" i="57"/>
  <c r="U131" i="57"/>
  <c r="J142" i="27" s="1"/>
  <c r="Y131" i="57"/>
  <c r="T131" i="57"/>
  <c r="I142" i="27" s="1"/>
  <c r="Z131" i="57"/>
  <c r="V131" i="57"/>
  <c r="AA131" i="57"/>
  <c r="S131" i="57"/>
  <c r="H142" i="27" s="1"/>
  <c r="X131" i="57"/>
  <c r="W131" i="57"/>
  <c r="AB131" i="57"/>
  <c r="R118" i="57"/>
  <c r="U118" i="57"/>
  <c r="J129" i="27" s="1"/>
  <c r="Y118" i="57"/>
  <c r="N129" i="27" s="1"/>
  <c r="V118" i="57"/>
  <c r="T118" i="57"/>
  <c r="I129" i="27" s="1"/>
  <c r="X118" i="57"/>
  <c r="M129" i="27" s="1"/>
  <c r="AB118" i="57"/>
  <c r="Q129" i="27" s="1"/>
  <c r="Z118" i="57"/>
  <c r="O129" i="27" s="1"/>
  <c r="AA118" i="57"/>
  <c r="P129" i="27" s="1"/>
  <c r="W118" i="57"/>
  <c r="L129" i="27" s="1"/>
  <c r="S118" i="57"/>
  <c r="H129" i="27" s="1"/>
  <c r="R161" i="57"/>
  <c r="U161" i="57"/>
  <c r="Y161" i="57"/>
  <c r="V161" i="57"/>
  <c r="Z161" i="57"/>
  <c r="T161" i="57"/>
  <c r="X161" i="57"/>
  <c r="AB161" i="57"/>
  <c r="AA161" i="57"/>
  <c r="W161" i="57"/>
  <c r="S161" i="57"/>
  <c r="R199" i="57"/>
  <c r="U199" i="57"/>
  <c r="J210" i="27" s="1"/>
  <c r="Y199" i="57"/>
  <c r="N210" i="27" s="1"/>
  <c r="V199" i="57"/>
  <c r="K210" i="27" s="1"/>
  <c r="AA199" i="57"/>
  <c r="P210" i="27" s="1"/>
  <c r="W199" i="57"/>
  <c r="L210" i="27" s="1"/>
  <c r="AB199" i="57"/>
  <c r="Q210" i="27" s="1"/>
  <c r="T199" i="57"/>
  <c r="I210" i="27" s="1"/>
  <c r="Z199" i="57"/>
  <c r="O210" i="27" s="1"/>
  <c r="S199" i="57"/>
  <c r="X199" i="57"/>
  <c r="M210" i="27" s="1"/>
  <c r="R181" i="57"/>
  <c r="U181" i="57"/>
  <c r="Y181" i="57"/>
  <c r="T181" i="57"/>
  <c r="Z181" i="57"/>
  <c r="V181" i="57"/>
  <c r="AA181" i="57"/>
  <c r="S181" i="57"/>
  <c r="X181" i="57"/>
  <c r="AB181" i="57"/>
  <c r="W181" i="57"/>
  <c r="R196" i="57"/>
  <c r="S196" i="57"/>
  <c r="W196" i="57"/>
  <c r="AA196" i="57"/>
  <c r="T196" i="57"/>
  <c r="Y196" i="57"/>
  <c r="U196" i="57"/>
  <c r="Z196" i="57"/>
  <c r="X196" i="57"/>
  <c r="AB196" i="57"/>
  <c r="V196" i="57"/>
  <c r="R156" i="57"/>
  <c r="T156" i="57"/>
  <c r="X156" i="57"/>
  <c r="AB156" i="57"/>
  <c r="U156" i="57"/>
  <c r="Y156" i="57"/>
  <c r="S156" i="57"/>
  <c r="W156" i="57"/>
  <c r="AA156" i="57"/>
  <c r="V156" i="57"/>
  <c r="Z156" i="57"/>
  <c r="R99" i="57"/>
  <c r="S99" i="57"/>
  <c r="W99" i="57"/>
  <c r="AA99" i="57"/>
  <c r="T99" i="57"/>
  <c r="X99" i="57"/>
  <c r="AB99" i="57"/>
  <c r="V99" i="57"/>
  <c r="Z99" i="57"/>
  <c r="Y99" i="57"/>
  <c r="U99" i="57"/>
  <c r="R128" i="57"/>
  <c r="S128" i="57"/>
  <c r="H139" i="27" s="1"/>
  <c r="W128" i="57"/>
  <c r="AA128" i="57"/>
  <c r="X128" i="57"/>
  <c r="T128" i="57"/>
  <c r="Y128" i="57"/>
  <c r="V128" i="57"/>
  <c r="AB128" i="57"/>
  <c r="Z128" i="57"/>
  <c r="U128" i="57"/>
  <c r="R155" i="57"/>
  <c r="S155" i="57"/>
  <c r="H166" i="27" s="1"/>
  <c r="W155" i="57"/>
  <c r="L166" i="27" s="1"/>
  <c r="AA155" i="57"/>
  <c r="P166" i="27" s="1"/>
  <c r="T155" i="57"/>
  <c r="I166" i="27" s="1"/>
  <c r="X155" i="57"/>
  <c r="M166" i="27" s="1"/>
  <c r="AB155" i="57"/>
  <c r="Q166" i="27" s="1"/>
  <c r="V155" i="57"/>
  <c r="K166" i="27" s="1"/>
  <c r="Z155" i="57"/>
  <c r="O166" i="27" s="1"/>
  <c r="U155" i="57"/>
  <c r="J166" i="27" s="1"/>
  <c r="Y155" i="57"/>
  <c r="N166" i="27" s="1"/>
  <c r="R183" i="57"/>
  <c r="U183" i="57"/>
  <c r="Y183" i="57"/>
  <c r="V183" i="57"/>
  <c r="AA183" i="57"/>
  <c r="W183" i="57"/>
  <c r="AB183" i="57"/>
  <c r="T183" i="57"/>
  <c r="Z183" i="57"/>
  <c r="X183" i="57"/>
  <c r="S183" i="57"/>
  <c r="R209" i="57"/>
  <c r="V209" i="57"/>
  <c r="Z209" i="57"/>
  <c r="S209" i="57"/>
  <c r="X209" i="57"/>
  <c r="T209" i="57"/>
  <c r="Y209" i="57"/>
  <c r="W209" i="57"/>
  <c r="AB209" i="57"/>
  <c r="AA209" i="57"/>
  <c r="U209" i="57"/>
  <c r="R207" i="57"/>
  <c r="S207" i="57"/>
  <c r="W207" i="57"/>
  <c r="L218" i="27" s="1"/>
  <c r="AA207" i="57"/>
  <c r="P218" i="27" s="1"/>
  <c r="V207" i="57"/>
  <c r="K218" i="27" s="1"/>
  <c r="AB207" i="57"/>
  <c r="Q218" i="27" s="1"/>
  <c r="X207" i="57"/>
  <c r="M218" i="27" s="1"/>
  <c r="U207" i="57"/>
  <c r="Z207" i="57"/>
  <c r="O218" i="27" s="1"/>
  <c r="Y207" i="57"/>
  <c r="N218" i="27" s="1"/>
  <c r="T207" i="57"/>
  <c r="R177" i="57"/>
  <c r="V177" i="57"/>
  <c r="K188" i="27" s="1"/>
  <c r="Z177" i="57"/>
  <c r="O188" i="27" s="1"/>
  <c r="W177" i="57"/>
  <c r="L188" i="27" s="1"/>
  <c r="AB177" i="57"/>
  <c r="Q188" i="27" s="1"/>
  <c r="S177" i="57"/>
  <c r="H188" i="27" s="1"/>
  <c r="X177" i="57"/>
  <c r="M188" i="27" s="1"/>
  <c r="U177" i="57"/>
  <c r="J188" i="27" s="1"/>
  <c r="AA177" i="57"/>
  <c r="P188" i="27" s="1"/>
  <c r="Y177" i="57"/>
  <c r="N188" i="27" s="1"/>
  <c r="T177" i="57"/>
  <c r="I188" i="27" s="1"/>
  <c r="R185" i="57"/>
  <c r="U185" i="57"/>
  <c r="Y185" i="57"/>
  <c r="W185" i="57"/>
  <c r="AB185" i="57"/>
  <c r="S185" i="57"/>
  <c r="X185" i="57"/>
  <c r="V185" i="57"/>
  <c r="AA185" i="57"/>
  <c r="Z185" i="57"/>
  <c r="T185" i="57"/>
  <c r="R92" i="57"/>
  <c r="T92" i="57"/>
  <c r="X92" i="57"/>
  <c r="AB92" i="57"/>
  <c r="U92" i="57"/>
  <c r="Y92" i="57"/>
  <c r="S92" i="57"/>
  <c r="W92" i="57"/>
  <c r="AA92" i="57"/>
  <c r="Z92" i="57"/>
  <c r="V92" i="57"/>
  <c r="R203" i="57"/>
  <c r="T203" i="57"/>
  <c r="X203" i="57"/>
  <c r="M214" i="27" s="1"/>
  <c r="AB203" i="57"/>
  <c r="Q214" i="27" s="1"/>
  <c r="S203" i="57"/>
  <c r="Y203" i="57"/>
  <c r="N214" i="27" s="1"/>
  <c r="U203" i="57"/>
  <c r="J214" i="27" s="1"/>
  <c r="Z203" i="57"/>
  <c r="O214" i="27" s="1"/>
  <c r="W203" i="57"/>
  <c r="L214" i="27" s="1"/>
  <c r="V203" i="57"/>
  <c r="K214" i="27" s="1"/>
  <c r="AA203" i="57"/>
  <c r="P214" i="27" s="1"/>
  <c r="R150" i="57"/>
  <c r="S150" i="57"/>
  <c r="H161" i="27" s="1"/>
  <c r="W150" i="57"/>
  <c r="L161" i="27" s="1"/>
  <c r="AA150" i="57"/>
  <c r="P161" i="27" s="1"/>
  <c r="X150" i="57"/>
  <c r="M161" i="27" s="1"/>
  <c r="T150" i="57"/>
  <c r="I161" i="27" s="1"/>
  <c r="Y150" i="57"/>
  <c r="N161" i="27" s="1"/>
  <c r="V150" i="57"/>
  <c r="K161" i="27" s="1"/>
  <c r="AB150" i="57"/>
  <c r="Q161" i="27" s="1"/>
  <c r="U150" i="57"/>
  <c r="J161" i="27" s="1"/>
  <c r="Z150" i="57"/>
  <c r="O161" i="27" s="1"/>
  <c r="R184" i="57"/>
  <c r="S184" i="57"/>
  <c r="W184" i="57"/>
  <c r="AA184" i="57"/>
  <c r="V184" i="57"/>
  <c r="AB184" i="57"/>
  <c r="X184" i="57"/>
  <c r="U184" i="57"/>
  <c r="Z184" i="57"/>
  <c r="T184" i="57"/>
  <c r="Y184" i="57"/>
  <c r="R171" i="57"/>
  <c r="U171" i="57"/>
  <c r="Y171" i="57"/>
  <c r="V171" i="57"/>
  <c r="Z171" i="57"/>
  <c r="T171" i="57"/>
  <c r="X171" i="57"/>
  <c r="AB171" i="57"/>
  <c r="S171" i="57"/>
  <c r="W171" i="57"/>
  <c r="AA171" i="57"/>
  <c r="R206" i="57"/>
  <c r="U206" i="57"/>
  <c r="Y206" i="57"/>
  <c r="V206" i="57"/>
  <c r="AA206" i="57"/>
  <c r="W206" i="57"/>
  <c r="AB206" i="57"/>
  <c r="T206" i="57"/>
  <c r="Z206" i="57"/>
  <c r="X206" i="57"/>
  <c r="S206" i="57"/>
  <c r="R114" i="57"/>
  <c r="U114" i="57"/>
  <c r="J125" i="27" s="1"/>
  <c r="Y114" i="57"/>
  <c r="N125" i="27" s="1"/>
  <c r="V114" i="57"/>
  <c r="K125" i="27" s="1"/>
  <c r="Z114" i="57"/>
  <c r="T114" i="57"/>
  <c r="I125" i="27" s="1"/>
  <c r="X114" i="57"/>
  <c r="M125" i="27" s="1"/>
  <c r="AB114" i="57"/>
  <c r="S114" i="57"/>
  <c r="H125" i="27" s="1"/>
  <c r="W114" i="57"/>
  <c r="L125" i="27" s="1"/>
  <c r="AA114" i="57"/>
  <c r="R124" i="57"/>
  <c r="S124" i="57"/>
  <c r="W124" i="57"/>
  <c r="AA124" i="57"/>
  <c r="U124" i="57"/>
  <c r="Z124" i="57"/>
  <c r="V124" i="57"/>
  <c r="AB124" i="57"/>
  <c r="T124" i="57"/>
  <c r="Y124" i="57"/>
  <c r="X124" i="57"/>
  <c r="R117" i="57"/>
  <c r="S117" i="57"/>
  <c r="H128" i="27" s="1"/>
  <c r="W117" i="57"/>
  <c r="L128" i="27" s="1"/>
  <c r="AA117" i="57"/>
  <c r="T117" i="57"/>
  <c r="I128" i="27" s="1"/>
  <c r="X117" i="57"/>
  <c r="M128" i="27" s="1"/>
  <c r="AB117" i="57"/>
  <c r="V117" i="57"/>
  <c r="K128" i="27" s="1"/>
  <c r="Z117" i="57"/>
  <c r="U117" i="57"/>
  <c r="J128" i="27" s="1"/>
  <c r="Y117" i="57"/>
  <c r="N128" i="27" s="1"/>
  <c r="R93" i="57"/>
  <c r="V93" i="57"/>
  <c r="Z93" i="57"/>
  <c r="S93" i="57"/>
  <c r="W93" i="57"/>
  <c r="AA93" i="57"/>
  <c r="U93" i="57"/>
  <c r="Y93" i="57"/>
  <c r="T93" i="57"/>
  <c r="X93" i="57"/>
  <c r="AB93" i="57"/>
  <c r="R169" i="57"/>
  <c r="S169" i="57"/>
  <c r="W169" i="57"/>
  <c r="AA169" i="57"/>
  <c r="P180" i="27" s="1"/>
  <c r="T169" i="57"/>
  <c r="X169" i="57"/>
  <c r="AB169" i="57"/>
  <c r="Q180" i="27" s="1"/>
  <c r="V169" i="57"/>
  <c r="Z169" i="57"/>
  <c r="AG169" i="57"/>
  <c r="V180" i="27" s="1"/>
  <c r="U169" i="57"/>
  <c r="Y169" i="57"/>
  <c r="R174" i="57"/>
  <c r="T174" i="57"/>
  <c r="X174" i="57"/>
  <c r="V174" i="57"/>
  <c r="Z174" i="57"/>
  <c r="Y174" i="57"/>
  <c r="S174" i="57"/>
  <c r="AA174" i="57"/>
  <c r="W174" i="57"/>
  <c r="AB174" i="57"/>
  <c r="U174" i="57"/>
  <c r="R163" i="57"/>
  <c r="U163" i="57"/>
  <c r="Y163" i="57"/>
  <c r="AG163" i="57"/>
  <c r="V174" i="27" s="1"/>
  <c r="V163" i="57"/>
  <c r="Z163" i="57"/>
  <c r="O174" i="27" s="1"/>
  <c r="T163" i="57"/>
  <c r="X163" i="57"/>
  <c r="AB163" i="57"/>
  <c r="Q174" i="27" s="1"/>
  <c r="AF163" i="57"/>
  <c r="U174" i="27" s="1"/>
  <c r="W163" i="57"/>
  <c r="AA163" i="57"/>
  <c r="P174" i="27" s="1"/>
  <c r="S163" i="57"/>
  <c r="R103" i="57"/>
  <c r="V103" i="57"/>
  <c r="Z103" i="57"/>
  <c r="S103" i="57"/>
  <c r="W103" i="57"/>
  <c r="AA103" i="57"/>
  <c r="U103" i="57"/>
  <c r="Y103" i="57"/>
  <c r="T103" i="57"/>
  <c r="AB103" i="57"/>
  <c r="X103" i="57"/>
  <c r="R130" i="57"/>
  <c r="S130" i="57"/>
  <c r="H141" i="27" s="1"/>
  <c r="W130" i="57"/>
  <c r="AA130" i="57"/>
  <c r="T130" i="57"/>
  <c r="I141" i="27" s="1"/>
  <c r="Y130" i="57"/>
  <c r="U130" i="57"/>
  <c r="Z130" i="57"/>
  <c r="X130" i="57"/>
  <c r="AB130" i="57"/>
  <c r="V130" i="57"/>
  <c r="R151" i="57"/>
  <c r="T151" i="57"/>
  <c r="X151" i="57"/>
  <c r="AB151" i="57"/>
  <c r="S151" i="57"/>
  <c r="Y151" i="57"/>
  <c r="U151" i="57"/>
  <c r="Z151" i="57"/>
  <c r="W151" i="57"/>
  <c r="AA151" i="57"/>
  <c r="V151" i="57"/>
  <c r="R164" i="57"/>
  <c r="V164" i="57"/>
  <c r="K175" i="27" s="1"/>
  <c r="Z164" i="57"/>
  <c r="O175" i="27" s="1"/>
  <c r="AD164" i="57"/>
  <c r="S175" i="27" s="1"/>
  <c r="S164" i="57"/>
  <c r="W164" i="57"/>
  <c r="L175" i="27" s="1"/>
  <c r="AA164" i="57"/>
  <c r="P175" i="27" s="1"/>
  <c r="AE164" i="57"/>
  <c r="T175" i="27" s="1"/>
  <c r="U164" i="57"/>
  <c r="J175" i="27" s="1"/>
  <c r="Y164" i="57"/>
  <c r="N175" i="27" s="1"/>
  <c r="AC164" i="57"/>
  <c r="R175" i="27" s="1"/>
  <c r="AG164" i="57"/>
  <c r="V175" i="27" s="1"/>
  <c r="X164" i="57"/>
  <c r="M175" i="27" s="1"/>
  <c r="AB164" i="57"/>
  <c r="Q175" i="27" s="1"/>
  <c r="T164" i="57"/>
  <c r="AF164" i="57"/>
  <c r="U175" i="27" s="1"/>
  <c r="R165" i="57"/>
  <c r="S165" i="57"/>
  <c r="W165" i="57"/>
  <c r="AA165" i="57"/>
  <c r="T165" i="57"/>
  <c r="X165" i="57"/>
  <c r="AB165" i="57"/>
  <c r="V165" i="57"/>
  <c r="Z165" i="57"/>
  <c r="Y165" i="57"/>
  <c r="U165" i="57"/>
  <c r="R160" i="57"/>
  <c r="S160" i="57"/>
  <c r="W160" i="57"/>
  <c r="AA160" i="57"/>
  <c r="T160" i="57"/>
  <c r="X160" i="57"/>
  <c r="AB160" i="57"/>
  <c r="V160" i="57"/>
  <c r="Z160" i="57"/>
  <c r="U160" i="57"/>
  <c r="Y160" i="57"/>
  <c r="R96" i="57"/>
  <c r="S96" i="57"/>
  <c r="W96" i="57"/>
  <c r="AA96" i="57"/>
  <c r="T96" i="57"/>
  <c r="X96" i="57"/>
  <c r="AB96" i="57"/>
  <c r="V96" i="57"/>
  <c r="Z96" i="57"/>
  <c r="U96" i="57"/>
  <c r="Y96" i="57"/>
  <c r="R104" i="57"/>
  <c r="S104" i="57"/>
  <c r="W104" i="57"/>
  <c r="AA104" i="57"/>
  <c r="T104" i="57"/>
  <c r="X104" i="57"/>
  <c r="AB104" i="57"/>
  <c r="V104" i="57"/>
  <c r="Z104" i="57"/>
  <c r="U104" i="57"/>
  <c r="Y104" i="57"/>
  <c r="N150" i="27"/>
  <c r="L170" i="27"/>
  <c r="H146" i="27"/>
  <c r="J146" i="27"/>
  <c r="H147" i="27"/>
  <c r="J147" i="27"/>
  <c r="P181" i="27"/>
  <c r="O181" i="27"/>
  <c r="Q181" i="27"/>
  <c r="R181" i="27"/>
  <c r="I143" i="27"/>
  <c r="M127" i="27"/>
  <c r="L127" i="27"/>
  <c r="L124" i="27"/>
  <c r="O124" i="27"/>
  <c r="Q124" i="27"/>
  <c r="X17" i="29"/>
  <c r="W21" i="29"/>
  <c r="S185" i="29"/>
  <c r="P185" i="29"/>
  <c r="N185" i="29"/>
  <c r="Z185" i="29"/>
  <c r="T185" i="29"/>
  <c r="Y17" i="29"/>
  <c r="J188" i="57"/>
  <c r="K185" i="29"/>
  <c r="L185" i="29"/>
  <c r="X185" i="29"/>
  <c r="M185" i="29"/>
  <c r="P17" i="29"/>
  <c r="Q17" i="29"/>
  <c r="R17" i="29"/>
  <c r="M17" i="29"/>
  <c r="U21" i="29"/>
  <c r="I170" i="27"/>
  <c r="H140" i="27"/>
  <c r="I147" i="27"/>
  <c r="V17" i="29"/>
  <c r="O17" i="29"/>
  <c r="W17" i="29"/>
  <c r="U17" i="29"/>
  <c r="Q21" i="29"/>
  <c r="N187" i="27"/>
  <c r="T17" i="29"/>
  <c r="N17" i="29"/>
  <c r="L17" i="29"/>
  <c r="Z17" i="29"/>
  <c r="K129" i="27"/>
  <c r="V20" i="29"/>
  <c r="L20" i="29"/>
  <c r="W20" i="29"/>
  <c r="S18" i="29"/>
  <c r="R18" i="29"/>
  <c r="P18" i="29"/>
  <c r="K20" i="29"/>
  <c r="M20" i="29"/>
  <c r="O20" i="29"/>
  <c r="X20" i="29"/>
  <c r="U20" i="29"/>
  <c r="Z20" i="29"/>
  <c r="T20" i="29"/>
  <c r="N20" i="29"/>
  <c r="Q20" i="29"/>
  <c r="P20" i="29"/>
  <c r="S20" i="29"/>
  <c r="R20" i="29"/>
  <c r="Z21" i="29"/>
  <c r="X21" i="29"/>
  <c r="S21" i="29"/>
  <c r="K21" i="29"/>
  <c r="V21" i="29"/>
  <c r="Q19" i="29"/>
  <c r="R19" i="29"/>
  <c r="L19" i="29"/>
  <c r="T19" i="29"/>
  <c r="O18" i="29"/>
  <c r="U18" i="29"/>
  <c r="N18" i="29"/>
  <c r="V18" i="29"/>
  <c r="Q18" i="29"/>
  <c r="R21" i="29"/>
  <c r="L21" i="29"/>
  <c r="Y21" i="29"/>
  <c r="M21" i="29"/>
  <c r="N21" i="29"/>
  <c r="Z19" i="29"/>
  <c r="V19" i="29"/>
  <c r="W19" i="29"/>
  <c r="W18" i="29"/>
  <c r="M18" i="29"/>
  <c r="X18" i="29"/>
  <c r="Z18" i="29"/>
  <c r="T21" i="29"/>
  <c r="O21" i="29"/>
  <c r="P21" i="29"/>
  <c r="O19" i="29"/>
  <c r="Y19" i="29"/>
  <c r="X19" i="29"/>
  <c r="L18" i="29"/>
  <c r="Y18" i="29"/>
  <c r="K18" i="29"/>
  <c r="I151" i="27"/>
  <c r="Q186" i="27"/>
  <c r="M124" i="27"/>
  <c r="P146" i="29"/>
  <c r="K146" i="29"/>
  <c r="S146" i="29"/>
  <c r="W146" i="29"/>
  <c r="R146" i="29"/>
  <c r="K150" i="29"/>
  <c r="N150" i="29"/>
  <c r="Z150" i="29"/>
  <c r="Q150" i="29"/>
  <c r="J153" i="57"/>
  <c r="L32" i="29"/>
  <c r="V32" i="29"/>
  <c r="W152" i="29"/>
  <c r="M152" i="29"/>
  <c r="L152" i="29"/>
  <c r="S152" i="29"/>
  <c r="R152" i="29"/>
  <c r="Y152" i="29"/>
  <c r="I171" i="28"/>
  <c r="N141" i="29"/>
  <c r="O141" i="29"/>
  <c r="Q141" i="29"/>
  <c r="T141" i="29"/>
  <c r="J144" i="57"/>
  <c r="W26" i="29"/>
  <c r="M26" i="29"/>
  <c r="U26" i="29"/>
  <c r="N26" i="29"/>
  <c r="L26" i="29"/>
  <c r="V24" i="29"/>
  <c r="T24" i="29"/>
  <c r="P24" i="29"/>
  <c r="T146" i="29"/>
  <c r="N146" i="29"/>
  <c r="X146" i="29"/>
  <c r="Z146" i="29"/>
  <c r="J149" i="57"/>
  <c r="R150" i="29"/>
  <c r="L150" i="29"/>
  <c r="M32" i="29"/>
  <c r="W32" i="29"/>
  <c r="Y32" i="29"/>
  <c r="Z32" i="29"/>
  <c r="V152" i="29"/>
  <c r="T152" i="29"/>
  <c r="U141" i="29"/>
  <c r="Z141" i="29"/>
  <c r="W141" i="29"/>
  <c r="X141" i="29"/>
  <c r="R26" i="29"/>
  <c r="K26" i="29"/>
  <c r="P26" i="29"/>
  <c r="Y26" i="29"/>
  <c r="Q24" i="29"/>
  <c r="K24" i="29"/>
  <c r="R24" i="29"/>
  <c r="W24" i="29"/>
  <c r="L24" i="29"/>
  <c r="O24" i="29"/>
  <c r="M146" i="29"/>
  <c r="U146" i="29"/>
  <c r="Q146" i="29"/>
  <c r="V146" i="29"/>
  <c r="T150" i="29"/>
  <c r="S150" i="29"/>
  <c r="Y150" i="29"/>
  <c r="M150" i="29"/>
  <c r="P150" i="29"/>
  <c r="O32" i="29"/>
  <c r="K32" i="29"/>
  <c r="S32" i="29"/>
  <c r="T32" i="29"/>
  <c r="X152" i="29"/>
  <c r="O152" i="29"/>
  <c r="U152" i="29"/>
  <c r="K141" i="29"/>
  <c r="S141" i="29"/>
  <c r="V26" i="29"/>
  <c r="T26" i="29"/>
  <c r="O26" i="29"/>
  <c r="Y24" i="29"/>
  <c r="Z24" i="29"/>
  <c r="S24" i="29"/>
  <c r="J141" i="57"/>
  <c r="O138" i="29"/>
  <c r="I157" i="28"/>
  <c r="R138" i="29"/>
  <c r="W138" i="29"/>
  <c r="Z138" i="29"/>
  <c r="M138" i="29"/>
  <c r="T138" i="29"/>
  <c r="Q138" i="29"/>
  <c r="X138" i="29"/>
  <c r="U138" i="29"/>
  <c r="L138" i="29"/>
  <c r="Y138" i="29"/>
  <c r="P138" i="29"/>
  <c r="V138" i="29"/>
  <c r="S138" i="29"/>
  <c r="N138" i="29"/>
  <c r="K138" i="29"/>
  <c r="H138" i="27"/>
  <c r="I203" i="28"/>
  <c r="J187" i="57"/>
  <c r="O184" i="29"/>
  <c r="S184" i="29"/>
  <c r="W184" i="29"/>
  <c r="K184" i="29"/>
  <c r="M184" i="29"/>
  <c r="P184" i="29"/>
  <c r="V184" i="29"/>
  <c r="Y184" i="29"/>
  <c r="L184" i="29"/>
  <c r="R184" i="29"/>
  <c r="U184" i="29"/>
  <c r="X184" i="29"/>
  <c r="N184" i="29"/>
  <c r="Q184" i="29"/>
  <c r="T184" i="29"/>
  <c r="Z184" i="29"/>
  <c r="I158" i="28"/>
  <c r="P139" i="29"/>
  <c r="M139" i="29"/>
  <c r="U139" i="29"/>
  <c r="T139" i="29"/>
  <c r="J142" i="57"/>
  <c r="L139" i="29"/>
  <c r="X139" i="29"/>
  <c r="R139" i="29"/>
  <c r="Y139" i="29"/>
  <c r="K139" i="29"/>
  <c r="V139" i="29"/>
  <c r="Q139" i="29"/>
  <c r="O139" i="29"/>
  <c r="Z139" i="29"/>
  <c r="S139" i="29"/>
  <c r="N139" i="29"/>
  <c r="W139" i="29"/>
  <c r="L147" i="27"/>
  <c r="R141" i="57" l="1"/>
  <c r="U141" i="57"/>
  <c r="Y141" i="57"/>
  <c r="V141" i="57"/>
  <c r="AA141" i="57"/>
  <c r="W141" i="57"/>
  <c r="AB141" i="57"/>
  <c r="T141" i="57"/>
  <c r="Z141" i="57"/>
  <c r="X141" i="57"/>
  <c r="S141" i="57"/>
  <c r="R149" i="57"/>
  <c r="U149" i="57"/>
  <c r="Y149" i="57"/>
  <c r="W149" i="57"/>
  <c r="AB149" i="57"/>
  <c r="S149" i="57"/>
  <c r="X149" i="57"/>
  <c r="V149" i="57"/>
  <c r="AA149" i="57"/>
  <c r="Z149" i="57"/>
  <c r="T149" i="57"/>
  <c r="R153" i="57"/>
  <c r="T153" i="57"/>
  <c r="X153" i="57"/>
  <c r="AB153" i="57"/>
  <c r="U153" i="57"/>
  <c r="Y153" i="57"/>
  <c r="S153" i="57"/>
  <c r="W153" i="57"/>
  <c r="AA153" i="57"/>
  <c r="Z153" i="57"/>
  <c r="V153" i="57"/>
  <c r="R188" i="57"/>
  <c r="S188" i="57"/>
  <c r="W188" i="57"/>
  <c r="AA188" i="57"/>
  <c r="T188" i="57"/>
  <c r="Y188" i="57"/>
  <c r="U188" i="57"/>
  <c r="Z188" i="57"/>
  <c r="X188" i="57"/>
  <c r="V188" i="57"/>
  <c r="AB188" i="57"/>
  <c r="R187" i="57"/>
  <c r="U187" i="57"/>
  <c r="Y187" i="57"/>
  <c r="S187" i="57"/>
  <c r="X187" i="57"/>
  <c r="T187" i="57"/>
  <c r="Z187" i="57"/>
  <c r="W187" i="57"/>
  <c r="AB187" i="57"/>
  <c r="AA187" i="57"/>
  <c r="V187" i="57"/>
  <c r="R144" i="57"/>
  <c r="S144" i="57"/>
  <c r="W144" i="57"/>
  <c r="AA144" i="57"/>
  <c r="T144" i="57"/>
  <c r="Y144" i="57"/>
  <c r="U144" i="57"/>
  <c r="Z144" i="57"/>
  <c r="X144" i="57"/>
  <c r="V144" i="57"/>
  <c r="AB144" i="57"/>
  <c r="R142" i="57"/>
  <c r="S142" i="57"/>
  <c r="W142" i="57"/>
  <c r="AA142" i="57"/>
  <c r="V142" i="57"/>
  <c r="AB142" i="57"/>
  <c r="X142" i="57"/>
  <c r="U142" i="57"/>
  <c r="Z142" i="57"/>
  <c r="T142" i="57"/>
  <c r="Y142" i="57"/>
  <c r="G142" i="27"/>
  <c r="G125" i="27"/>
  <c r="G141" i="27"/>
  <c r="G127" i="27"/>
  <c r="G151" i="27"/>
  <c r="G145" i="27"/>
  <c r="G128" i="27"/>
  <c r="G148" i="27"/>
  <c r="G136" i="27"/>
  <c r="G143" i="27"/>
  <c r="G139" i="27"/>
  <c r="G188" i="27"/>
  <c r="G144" i="27"/>
  <c r="G129" i="27"/>
  <c r="G149" i="27"/>
  <c r="G161" i="27"/>
  <c r="M106" i="57"/>
  <c r="M164" i="57"/>
  <c r="M151" i="57"/>
  <c r="M91" i="57"/>
  <c r="M107" i="57"/>
  <c r="M163" i="57"/>
  <c r="M174" i="57"/>
  <c r="M125" i="57"/>
  <c r="M184" i="57"/>
  <c r="M202" i="57"/>
  <c r="M93" i="57"/>
  <c r="M205" i="57"/>
  <c r="M134" i="57"/>
  <c r="M117" i="57"/>
  <c r="M166" i="57"/>
  <c r="M145" i="57"/>
  <c r="M116" i="57"/>
  <c r="M175" i="57"/>
  <c r="M90" i="57"/>
  <c r="M121" i="57"/>
  <c r="M140" i="57"/>
  <c r="M165" i="57"/>
  <c r="M157" i="57"/>
  <c r="M195" i="57"/>
  <c r="M159" i="57"/>
  <c r="M182" i="57"/>
  <c r="M146" i="57"/>
  <c r="M193" i="57"/>
  <c r="M118" i="57"/>
  <c r="M131" i="57"/>
  <c r="M110" i="57"/>
  <c r="M167" i="57"/>
  <c r="M138" i="57"/>
  <c r="M171" i="57"/>
  <c r="M150" i="57"/>
  <c r="M203" i="57"/>
  <c r="M123" i="57"/>
  <c r="M170" i="57"/>
  <c r="M176" i="57"/>
  <c r="M207" i="57"/>
  <c r="M126" i="57"/>
  <c r="M111" i="57"/>
  <c r="M96" i="57"/>
  <c r="M152" i="57"/>
  <c r="M161" i="57"/>
  <c r="M103" i="57"/>
  <c r="M112" i="57"/>
  <c r="M173" i="57"/>
  <c r="M84" i="57"/>
  <c r="M114" i="57"/>
  <c r="M190" i="57"/>
  <c r="M185" i="57"/>
  <c r="M189" i="57"/>
  <c r="M210" i="57"/>
  <c r="M109" i="57"/>
  <c r="M179" i="57"/>
  <c r="M156" i="57"/>
  <c r="M196" i="57"/>
  <c r="M135" i="57"/>
  <c r="M129" i="57"/>
  <c r="M108" i="57"/>
  <c r="M88" i="57"/>
  <c r="M148" i="57"/>
  <c r="M105" i="57"/>
  <c r="M199" i="57"/>
  <c r="M86" i="57"/>
  <c r="M204" i="57"/>
  <c r="M94" i="57"/>
  <c r="M211" i="57"/>
  <c r="M92" i="57"/>
  <c r="M97" i="57"/>
  <c r="M132" i="57"/>
  <c r="M143" i="57"/>
  <c r="M208" i="57"/>
  <c r="M95" i="57"/>
  <c r="AG95" i="57" s="1"/>
  <c r="M168" i="57"/>
  <c r="M128" i="57"/>
  <c r="M181" i="57"/>
  <c r="M130" i="57"/>
  <c r="M172" i="57"/>
  <c r="M124" i="57"/>
  <c r="M200" i="57"/>
  <c r="M155" i="57"/>
  <c r="M104" i="57"/>
  <c r="M98" i="57"/>
  <c r="M198" i="57"/>
  <c r="M139" i="57"/>
  <c r="M119" i="57"/>
  <c r="M206" i="57"/>
  <c r="M115" i="57"/>
  <c r="M89" i="57"/>
  <c r="M209" i="57"/>
  <c r="M100" i="57"/>
  <c r="M122" i="57"/>
  <c r="M120" i="57"/>
  <c r="M169" i="57"/>
  <c r="M158" i="57"/>
  <c r="M192" i="57"/>
  <c r="M191" i="57"/>
  <c r="M177" i="57"/>
  <c r="M194" i="57"/>
  <c r="M133" i="57"/>
  <c r="M113" i="57"/>
  <c r="M85" i="57"/>
  <c r="M178" i="57"/>
  <c r="M87" i="57"/>
  <c r="M102" i="57"/>
  <c r="M137" i="57"/>
  <c r="M183" i="57"/>
  <c r="M160" i="57"/>
  <c r="M136" i="57"/>
  <c r="M101" i="57"/>
  <c r="M99" i="57"/>
  <c r="M154" i="57"/>
  <c r="M201" i="57"/>
  <c r="M180" i="57"/>
  <c r="M147" i="57"/>
  <c r="M162" i="57"/>
  <c r="M127" i="57"/>
  <c r="M186" i="57"/>
  <c r="M197" i="57"/>
  <c r="AC177" i="57" l="1"/>
  <c r="R188" i="27" s="1"/>
  <c r="AE177" i="57"/>
  <c r="T188" i="27" s="1"/>
  <c r="AD177" i="57"/>
  <c r="S188" i="27" s="1"/>
  <c r="AF177" i="57"/>
  <c r="U188" i="27" s="1"/>
  <c r="AG177" i="57"/>
  <c r="V188" i="27" s="1"/>
  <c r="AE155" i="57"/>
  <c r="T166" i="27" s="1"/>
  <c r="AF155" i="57"/>
  <c r="U166" i="27" s="1"/>
  <c r="AG155" i="57"/>
  <c r="V166" i="27" s="1"/>
  <c r="AD155" i="57"/>
  <c r="S166" i="27" s="1"/>
  <c r="AC155" i="57"/>
  <c r="R166" i="27" s="1"/>
  <c r="AC102" i="57"/>
  <c r="AD102" i="57"/>
  <c r="AG102" i="57"/>
  <c r="AE102" i="57"/>
  <c r="AF102" i="57"/>
  <c r="AC113" i="57"/>
  <c r="R124" i="27" s="1"/>
  <c r="AF113" i="57"/>
  <c r="U124" i="27" s="1"/>
  <c r="AG113" i="57"/>
  <c r="V124" i="27" s="1"/>
  <c r="AE113" i="57"/>
  <c r="T124" i="27" s="1"/>
  <c r="AD113" i="57"/>
  <c r="S124" i="27" s="1"/>
  <c r="AF89" i="57"/>
  <c r="AG89" i="57"/>
  <c r="AE89" i="57"/>
  <c r="AC89" i="57"/>
  <c r="AD89" i="57"/>
  <c r="AD97" i="57"/>
  <c r="AF97" i="57"/>
  <c r="AG97" i="57"/>
  <c r="AE97" i="57"/>
  <c r="AC97" i="57"/>
  <c r="AG199" i="57"/>
  <c r="V210" i="27" s="1"/>
  <c r="AE199" i="57"/>
  <c r="T210" i="27" s="1"/>
  <c r="AD199" i="57"/>
  <c r="S210" i="27" s="1"/>
  <c r="AC199" i="57"/>
  <c r="R210" i="27" s="1"/>
  <c r="AF199" i="57"/>
  <c r="U210" i="27" s="1"/>
  <c r="AF88" i="57"/>
  <c r="AG88" i="57"/>
  <c r="AC176" i="57"/>
  <c r="R187" i="27" s="1"/>
  <c r="AF176" i="57"/>
  <c r="U187" i="27" s="1"/>
  <c r="AG176" i="57"/>
  <c r="V187" i="27" s="1"/>
  <c r="AE176" i="57"/>
  <c r="T187" i="27" s="1"/>
  <c r="AD176" i="57"/>
  <c r="S187" i="27" s="1"/>
  <c r="AE150" i="57"/>
  <c r="T161" i="27" s="1"/>
  <c r="AG150" i="57"/>
  <c r="V161" i="27" s="1"/>
  <c r="AD150" i="57"/>
  <c r="S161" i="27" s="1"/>
  <c r="AC150" i="57"/>
  <c r="R161" i="27" s="1"/>
  <c r="AF150" i="57"/>
  <c r="U161" i="27" s="1"/>
  <c r="AD175" i="57"/>
  <c r="S186" i="27" s="1"/>
  <c r="AG175" i="57"/>
  <c r="V186" i="27" s="1"/>
  <c r="AC175" i="57"/>
  <c r="R186" i="27" s="1"/>
  <c r="AF175" i="57"/>
  <c r="U186" i="27" s="1"/>
  <c r="AE175" i="57"/>
  <c r="T186" i="27" s="1"/>
  <c r="AG143" i="57"/>
  <c r="V154" i="27" s="1"/>
  <c r="AE143" i="57"/>
  <c r="T154" i="27" s="1"/>
  <c r="AF143" i="57"/>
  <c r="U154" i="27" s="1"/>
  <c r="AC108" i="57"/>
  <c r="AD108" i="57"/>
  <c r="AE108" i="57"/>
  <c r="AF108" i="57"/>
  <c r="AG108" i="57"/>
  <c r="AG154" i="57"/>
  <c r="V165" i="27" s="1"/>
  <c r="AC154" i="57"/>
  <c r="R165" i="27" s="1"/>
  <c r="AE154" i="57"/>
  <c r="T165" i="27" s="1"/>
  <c r="AF154" i="57"/>
  <c r="U165" i="27" s="1"/>
  <c r="AD154" i="57"/>
  <c r="S165" i="27" s="1"/>
  <c r="AF103" i="57"/>
  <c r="AC103" i="57"/>
  <c r="AD103" i="57"/>
  <c r="AE103" i="57"/>
  <c r="AG103" i="57"/>
  <c r="AD96" i="57"/>
  <c r="AC96" i="57"/>
  <c r="AE96" i="57"/>
  <c r="AG96" i="57"/>
  <c r="AF96" i="57"/>
  <c r="AC207" i="57"/>
  <c r="R218" i="27" s="1"/>
  <c r="AD207" i="57"/>
  <c r="S218" i="27" s="1"/>
  <c r="AE207" i="57"/>
  <c r="T218" i="27" s="1"/>
  <c r="AF207" i="57"/>
  <c r="U218" i="27" s="1"/>
  <c r="AG207" i="57"/>
  <c r="V218" i="27" s="1"/>
  <c r="AC90" i="57"/>
  <c r="AD90" i="57"/>
  <c r="AF90" i="57"/>
  <c r="AE90" i="57"/>
  <c r="AG90" i="57"/>
  <c r="AE169" i="57"/>
  <c r="T180" i="27" s="1"/>
  <c r="AF169" i="57"/>
  <c r="U180" i="27" s="1"/>
  <c r="AC169" i="57"/>
  <c r="R180" i="27" s="1"/>
  <c r="AD169" i="57"/>
  <c r="S180" i="27" s="1"/>
  <c r="AG159" i="57"/>
  <c r="V170" i="27" s="1"/>
  <c r="AC159" i="57"/>
  <c r="R170" i="27" s="1"/>
  <c r="AF159" i="57"/>
  <c r="U170" i="27" s="1"/>
  <c r="AD159" i="57"/>
  <c r="S170" i="27" s="1"/>
  <c r="AE159" i="57"/>
  <c r="T170" i="27" s="1"/>
  <c r="AF203" i="57"/>
  <c r="U214" i="27" s="1"/>
  <c r="AC203" i="57"/>
  <c r="R214" i="27" s="1"/>
  <c r="AD203" i="57"/>
  <c r="S214" i="27" s="1"/>
  <c r="AG203" i="57"/>
  <c r="V214" i="27" s="1"/>
  <c r="AE203" i="57"/>
  <c r="T214" i="27" s="1"/>
  <c r="AC118" i="57"/>
  <c r="R129" i="27" s="1"/>
  <c r="AD118" i="57"/>
  <c r="S129" i="27" s="1"/>
  <c r="AF118" i="57"/>
  <c r="U129" i="27" s="1"/>
  <c r="AE118" i="57"/>
  <c r="T129" i="27" s="1"/>
  <c r="AG118" i="57"/>
  <c r="V129" i="27" s="1"/>
  <c r="AC163" i="57"/>
  <c r="R174" i="27" s="1"/>
  <c r="AD163" i="57"/>
  <c r="S174" i="27" s="1"/>
  <c r="AE163" i="57"/>
  <c r="T174" i="27" s="1"/>
  <c r="AC143" i="57"/>
  <c r="AD143" i="57"/>
  <c r="AE197" i="57"/>
  <c r="AC197" i="57"/>
  <c r="AD197" i="57"/>
  <c r="AF197" i="57"/>
  <c r="AG197" i="57"/>
  <c r="AC162" i="57"/>
  <c r="AG162" i="57"/>
  <c r="AD162" i="57"/>
  <c r="AE162" i="57"/>
  <c r="AF162" i="57"/>
  <c r="AE201" i="57"/>
  <c r="AG201" i="57"/>
  <c r="AC201" i="57"/>
  <c r="AD201" i="57"/>
  <c r="AF201" i="57"/>
  <c r="AF101" i="57"/>
  <c r="AC101" i="57"/>
  <c r="AG101" i="57"/>
  <c r="AD101" i="57"/>
  <c r="AE101" i="57"/>
  <c r="AF183" i="57"/>
  <c r="AC183" i="57"/>
  <c r="AG183" i="57"/>
  <c r="AD183" i="57"/>
  <c r="AE183" i="57"/>
  <c r="AE178" i="57"/>
  <c r="AF178" i="57"/>
  <c r="AD178" i="57"/>
  <c r="AG178" i="57"/>
  <c r="AC178" i="57"/>
  <c r="AE100" i="57"/>
  <c r="AF100" i="57"/>
  <c r="AC100" i="57"/>
  <c r="AD100" i="57"/>
  <c r="AG100" i="57"/>
  <c r="AE119" i="57"/>
  <c r="AD119" i="57"/>
  <c r="AF119" i="57"/>
  <c r="AG119" i="57"/>
  <c r="AC119" i="57"/>
  <c r="AE104" i="57"/>
  <c r="AF104" i="57"/>
  <c r="AD104" i="57"/>
  <c r="AG104" i="57"/>
  <c r="AC104" i="57"/>
  <c r="AD200" i="57"/>
  <c r="AE200" i="57"/>
  <c r="AF200" i="57"/>
  <c r="AG200" i="57"/>
  <c r="AC200" i="57"/>
  <c r="AF124" i="57"/>
  <c r="AC124" i="57"/>
  <c r="AD124" i="57"/>
  <c r="AE124" i="57"/>
  <c r="AG124" i="57"/>
  <c r="AD181" i="57"/>
  <c r="AE181" i="57"/>
  <c r="AC181" i="57"/>
  <c r="AF181" i="57"/>
  <c r="AG181" i="57"/>
  <c r="AE208" i="57"/>
  <c r="AF208" i="57"/>
  <c r="AC208" i="57"/>
  <c r="AG208" i="57"/>
  <c r="AD208" i="57"/>
  <c r="AC94" i="57"/>
  <c r="AG94" i="57"/>
  <c r="AD94" i="57"/>
  <c r="AE94" i="57"/>
  <c r="AF94" i="57"/>
  <c r="AE148" i="57"/>
  <c r="AF148" i="57"/>
  <c r="AC148" i="57"/>
  <c r="AG148" i="57"/>
  <c r="AD148" i="57"/>
  <c r="AF129" i="57"/>
  <c r="AC129" i="57"/>
  <c r="AG129" i="57"/>
  <c r="AD129" i="57"/>
  <c r="AE129" i="57"/>
  <c r="AD196" i="57"/>
  <c r="AF196" i="57"/>
  <c r="AG196" i="57"/>
  <c r="AC196" i="57"/>
  <c r="AE196" i="57"/>
  <c r="AC210" i="57"/>
  <c r="AG210" i="57"/>
  <c r="AD210" i="57"/>
  <c r="AE210" i="57"/>
  <c r="AF210" i="57"/>
  <c r="AE84" i="57"/>
  <c r="AF84" i="57"/>
  <c r="AC84" i="57"/>
  <c r="AD84" i="57"/>
  <c r="AG84" i="57"/>
  <c r="AF161" i="57"/>
  <c r="AC161" i="57"/>
  <c r="AG161" i="57"/>
  <c r="AD161" i="57"/>
  <c r="AE161" i="57"/>
  <c r="AE111" i="57"/>
  <c r="AF111" i="57"/>
  <c r="AG111" i="57"/>
  <c r="AC111" i="57"/>
  <c r="AD111" i="57"/>
  <c r="AF167" i="57"/>
  <c r="AC167" i="57"/>
  <c r="AG167" i="57"/>
  <c r="AD167" i="57"/>
  <c r="AE167" i="57"/>
  <c r="AC146" i="57"/>
  <c r="AG146" i="57"/>
  <c r="AD146" i="57"/>
  <c r="AE146" i="57"/>
  <c r="AF146" i="57"/>
  <c r="AC195" i="57"/>
  <c r="AG195" i="57"/>
  <c r="AD195" i="57"/>
  <c r="AE195" i="57"/>
  <c r="AF195" i="57"/>
  <c r="AE166" i="57"/>
  <c r="AF166" i="57"/>
  <c r="AC166" i="57"/>
  <c r="AD166" i="57"/>
  <c r="AG166" i="57"/>
  <c r="AC184" i="57"/>
  <c r="AG184" i="57"/>
  <c r="AD184" i="57"/>
  <c r="AE184" i="57"/>
  <c r="AF184" i="57"/>
  <c r="AD147" i="57"/>
  <c r="AE147" i="57"/>
  <c r="AF147" i="57"/>
  <c r="AC147" i="57"/>
  <c r="AG147" i="57"/>
  <c r="AE136" i="57"/>
  <c r="AF136" i="57"/>
  <c r="AC136" i="57"/>
  <c r="AG136" i="57"/>
  <c r="AD136" i="57"/>
  <c r="AF133" i="57"/>
  <c r="AC133" i="57"/>
  <c r="AG133" i="57"/>
  <c r="AD133" i="57"/>
  <c r="AE133" i="57"/>
  <c r="AC191" i="57"/>
  <c r="AG191" i="57"/>
  <c r="AF191" i="57"/>
  <c r="AD191" i="57"/>
  <c r="AE191" i="57"/>
  <c r="AE115" i="57"/>
  <c r="AD115" i="57"/>
  <c r="AF115" i="57"/>
  <c r="AG115" i="57"/>
  <c r="AC115" i="57"/>
  <c r="AF198" i="57"/>
  <c r="AE198" i="57"/>
  <c r="AG198" i="57"/>
  <c r="AC198" i="57"/>
  <c r="AD198" i="57"/>
  <c r="AC98" i="57"/>
  <c r="AG98" i="57"/>
  <c r="AD98" i="57"/>
  <c r="AF98" i="57"/>
  <c r="AE98" i="57"/>
  <c r="AE128" i="57"/>
  <c r="AF128" i="57"/>
  <c r="AC128" i="57"/>
  <c r="AG128" i="57"/>
  <c r="AD128" i="57"/>
  <c r="AE92" i="57"/>
  <c r="AF92" i="57"/>
  <c r="AD92" i="57"/>
  <c r="AG92" i="57"/>
  <c r="AC92" i="57"/>
  <c r="AD204" i="57"/>
  <c r="AC204" i="57"/>
  <c r="AE204" i="57"/>
  <c r="AF204" i="57"/>
  <c r="AG204" i="57"/>
  <c r="AE88" i="57"/>
  <c r="AC88" i="57"/>
  <c r="AD88" i="57"/>
  <c r="AE156" i="57"/>
  <c r="AF156" i="57"/>
  <c r="AC156" i="57"/>
  <c r="AG156" i="57"/>
  <c r="AD156" i="57"/>
  <c r="AC109" i="57"/>
  <c r="AG109" i="57"/>
  <c r="AE109" i="57"/>
  <c r="AF109" i="57"/>
  <c r="AD109" i="57"/>
  <c r="AF190" i="57"/>
  <c r="AC190" i="57"/>
  <c r="AD190" i="57"/>
  <c r="AE190" i="57"/>
  <c r="AG190" i="57"/>
  <c r="AD173" i="57"/>
  <c r="AE173" i="57"/>
  <c r="AC173" i="57"/>
  <c r="AF173" i="57"/>
  <c r="AG173" i="57"/>
  <c r="AC126" i="57"/>
  <c r="AG126" i="57"/>
  <c r="AD126" i="57"/>
  <c r="AE126" i="57"/>
  <c r="AF126" i="57"/>
  <c r="AE182" i="57"/>
  <c r="AF182" i="57"/>
  <c r="AC182" i="57"/>
  <c r="AD182" i="57"/>
  <c r="AG182" i="57"/>
  <c r="AF93" i="57"/>
  <c r="AC93" i="57"/>
  <c r="AG93" i="57"/>
  <c r="AD93" i="57"/>
  <c r="AE93" i="57"/>
  <c r="AC125" i="57"/>
  <c r="AF125" i="57"/>
  <c r="AG125" i="57"/>
  <c r="AD125" i="57"/>
  <c r="AE125" i="57"/>
  <c r="AE107" i="57"/>
  <c r="AF107" i="57"/>
  <c r="AG107" i="57"/>
  <c r="AC107" i="57"/>
  <c r="AD107" i="57"/>
  <c r="AE186" i="57"/>
  <c r="AF186" i="57"/>
  <c r="AD186" i="57"/>
  <c r="AG186" i="57"/>
  <c r="AC186" i="57"/>
  <c r="AF137" i="57"/>
  <c r="AC137" i="57"/>
  <c r="AG137" i="57"/>
  <c r="AD137" i="57"/>
  <c r="AE137" i="57"/>
  <c r="AF85" i="57"/>
  <c r="AC85" i="57"/>
  <c r="AG85" i="57"/>
  <c r="AD85" i="57"/>
  <c r="AE85" i="57"/>
  <c r="AF194" i="57"/>
  <c r="AD194" i="57"/>
  <c r="AE194" i="57"/>
  <c r="AG194" i="57"/>
  <c r="AC194" i="57"/>
  <c r="AD192" i="57"/>
  <c r="AE192" i="57"/>
  <c r="AF192" i="57"/>
  <c r="AG192" i="57"/>
  <c r="AC192" i="57"/>
  <c r="AD122" i="57"/>
  <c r="AC122" i="57"/>
  <c r="AE122" i="57"/>
  <c r="AF122" i="57"/>
  <c r="AG122" i="57"/>
  <c r="AF209" i="57"/>
  <c r="AC209" i="57"/>
  <c r="AG209" i="57"/>
  <c r="AD209" i="57"/>
  <c r="AE209" i="57"/>
  <c r="AC206" i="57"/>
  <c r="AG206" i="57"/>
  <c r="AD206" i="57"/>
  <c r="AE206" i="57"/>
  <c r="AF206" i="57"/>
  <c r="AC172" i="57"/>
  <c r="AG172" i="57"/>
  <c r="AD172" i="57"/>
  <c r="AE172" i="57"/>
  <c r="AF172" i="57"/>
  <c r="AC168" i="57"/>
  <c r="AG168" i="57"/>
  <c r="AD168" i="57"/>
  <c r="AE168" i="57"/>
  <c r="AF168" i="57"/>
  <c r="AD211" i="57"/>
  <c r="AE211" i="57"/>
  <c r="AF211" i="57"/>
  <c r="AC211" i="57"/>
  <c r="AG211" i="57"/>
  <c r="AC86" i="57"/>
  <c r="AG86" i="57"/>
  <c r="AD86" i="57"/>
  <c r="AE86" i="57"/>
  <c r="AF86" i="57"/>
  <c r="AF105" i="57"/>
  <c r="AC105" i="57"/>
  <c r="AG105" i="57"/>
  <c r="AD105" i="57"/>
  <c r="AE105" i="57"/>
  <c r="AE189" i="57"/>
  <c r="AF189" i="57"/>
  <c r="AG189" i="57"/>
  <c r="AC189" i="57"/>
  <c r="AD189" i="57"/>
  <c r="AF112" i="57"/>
  <c r="AC112" i="57"/>
  <c r="AD112" i="57"/>
  <c r="AE112" i="57"/>
  <c r="AG112" i="57"/>
  <c r="AE152" i="57"/>
  <c r="AF152" i="57"/>
  <c r="AC152" i="57"/>
  <c r="AG152" i="57"/>
  <c r="AD152" i="57"/>
  <c r="AF171" i="57"/>
  <c r="AC171" i="57"/>
  <c r="AG171" i="57"/>
  <c r="AD171" i="57"/>
  <c r="AE171" i="57"/>
  <c r="AD110" i="57"/>
  <c r="AC110" i="57"/>
  <c r="AE110" i="57"/>
  <c r="AF110" i="57"/>
  <c r="AG110" i="57"/>
  <c r="AE193" i="57"/>
  <c r="AG193" i="57"/>
  <c r="AC193" i="57"/>
  <c r="AD193" i="57"/>
  <c r="AF193" i="57"/>
  <c r="AF157" i="57"/>
  <c r="AC157" i="57"/>
  <c r="AG157" i="57"/>
  <c r="AD157" i="57"/>
  <c r="AE157" i="57"/>
  <c r="AF165" i="57"/>
  <c r="AD165" i="57"/>
  <c r="AE165" i="57"/>
  <c r="AC165" i="57"/>
  <c r="AG165" i="57"/>
  <c r="AC121" i="57"/>
  <c r="AG121" i="57"/>
  <c r="AE121" i="57"/>
  <c r="AF121" i="57"/>
  <c r="AD121" i="57"/>
  <c r="AF116" i="57"/>
  <c r="AG116" i="57"/>
  <c r="AC116" i="57"/>
  <c r="AD116" i="57"/>
  <c r="AE116" i="57"/>
  <c r="AC117" i="57"/>
  <c r="AG117" i="57"/>
  <c r="AE117" i="57"/>
  <c r="AF117" i="57"/>
  <c r="AD117" i="57"/>
  <c r="AC134" i="57"/>
  <c r="AG134" i="57"/>
  <c r="AD134" i="57"/>
  <c r="AE134" i="57"/>
  <c r="AF134" i="57"/>
  <c r="AE174" i="57"/>
  <c r="AF174" i="57"/>
  <c r="AC174" i="57"/>
  <c r="AD174" i="57"/>
  <c r="AG174" i="57"/>
  <c r="AD91" i="57"/>
  <c r="AE91" i="57"/>
  <c r="AG91" i="57"/>
  <c r="AC91" i="57"/>
  <c r="AF91" i="57"/>
  <c r="AD127" i="57"/>
  <c r="AE127" i="57"/>
  <c r="AF127" i="57"/>
  <c r="AC127" i="57"/>
  <c r="AG127" i="57"/>
  <c r="AC180" i="57"/>
  <c r="AG180" i="57"/>
  <c r="AD180" i="57"/>
  <c r="AE180" i="57"/>
  <c r="AF180" i="57"/>
  <c r="AD99" i="57"/>
  <c r="AE99" i="57"/>
  <c r="AF99" i="57"/>
  <c r="AG99" i="57"/>
  <c r="AC99" i="57"/>
  <c r="AE160" i="57"/>
  <c r="AF160" i="57"/>
  <c r="AC160" i="57"/>
  <c r="AG160" i="57"/>
  <c r="AD160" i="57"/>
  <c r="AD87" i="57"/>
  <c r="AE87" i="57"/>
  <c r="AC87" i="57"/>
  <c r="AF87" i="57"/>
  <c r="AG87" i="57"/>
  <c r="AC158" i="57"/>
  <c r="AG158" i="57"/>
  <c r="AD158" i="57"/>
  <c r="AE158" i="57"/>
  <c r="AF158" i="57"/>
  <c r="AF120" i="57"/>
  <c r="AG120" i="57"/>
  <c r="AC120" i="57"/>
  <c r="AD120" i="57"/>
  <c r="AE120" i="57"/>
  <c r="AD139" i="57"/>
  <c r="AE139" i="57"/>
  <c r="AF139" i="57"/>
  <c r="AC139" i="57"/>
  <c r="AG139" i="57"/>
  <c r="AC130" i="57"/>
  <c r="AG130" i="57"/>
  <c r="AD130" i="57"/>
  <c r="AE130" i="57"/>
  <c r="AF130" i="57"/>
  <c r="AD95" i="57"/>
  <c r="AE95" i="57"/>
  <c r="AC95" i="57"/>
  <c r="AF95" i="57"/>
  <c r="AE132" i="57"/>
  <c r="AF132" i="57"/>
  <c r="AC132" i="57"/>
  <c r="AG132" i="57"/>
  <c r="AD132" i="57"/>
  <c r="AD135" i="57"/>
  <c r="AE135" i="57"/>
  <c r="AF135" i="57"/>
  <c r="AC135" i="57"/>
  <c r="AG135" i="57"/>
  <c r="AF179" i="57"/>
  <c r="AC179" i="57"/>
  <c r="AG179" i="57"/>
  <c r="AD179" i="57"/>
  <c r="AE179" i="57"/>
  <c r="AD185" i="57"/>
  <c r="AE185" i="57"/>
  <c r="AG185" i="57"/>
  <c r="AC185" i="57"/>
  <c r="AF185" i="57"/>
  <c r="AD114" i="57"/>
  <c r="AG114" i="57"/>
  <c r="AC114" i="57"/>
  <c r="AE114" i="57"/>
  <c r="AF114" i="57"/>
  <c r="AE123" i="57"/>
  <c r="AF123" i="57"/>
  <c r="AG123" i="57"/>
  <c r="AC123" i="57"/>
  <c r="AD123" i="57"/>
  <c r="AC138" i="57"/>
  <c r="AG138" i="57"/>
  <c r="AD138" i="57"/>
  <c r="AE138" i="57"/>
  <c r="AF138" i="57"/>
  <c r="AD131" i="57"/>
  <c r="AE131" i="57"/>
  <c r="AF131" i="57"/>
  <c r="AC131" i="57"/>
  <c r="AG131" i="57"/>
  <c r="AE140" i="57"/>
  <c r="AF140" i="57"/>
  <c r="AC140" i="57"/>
  <c r="AG140" i="57"/>
  <c r="AD140" i="57"/>
  <c r="AF145" i="57"/>
  <c r="AC145" i="57"/>
  <c r="AG145" i="57"/>
  <c r="AD145" i="57"/>
  <c r="AE145" i="57"/>
  <c r="AE205" i="57"/>
  <c r="AF205" i="57"/>
  <c r="AG205" i="57"/>
  <c r="AC205" i="57"/>
  <c r="AD205" i="57"/>
  <c r="AF202" i="57"/>
  <c r="AD202" i="57"/>
  <c r="AE202" i="57"/>
  <c r="AG202" i="57"/>
  <c r="AC202" i="57"/>
  <c r="AD151" i="57"/>
  <c r="AE151" i="57"/>
  <c r="AF151" i="57"/>
  <c r="AC151" i="57"/>
  <c r="AG151" i="57"/>
  <c r="AD106" i="57"/>
  <c r="AC106" i="57"/>
  <c r="AE106" i="57"/>
  <c r="AF106" i="57"/>
  <c r="AG106" i="57"/>
  <c r="M188" i="57"/>
  <c r="M153" i="57"/>
  <c r="M144" i="57"/>
  <c r="M187" i="57"/>
  <c r="M142" i="57"/>
  <c r="M141" i="57"/>
  <c r="M149" i="57"/>
  <c r="AF149" i="57" l="1"/>
  <c r="AC149" i="57"/>
  <c r="AG149" i="57"/>
  <c r="AD149" i="57"/>
  <c r="AE149" i="57"/>
  <c r="AC142" i="57"/>
  <c r="AG142" i="57"/>
  <c r="AD142" i="57"/>
  <c r="AE142" i="57"/>
  <c r="AF142" i="57"/>
  <c r="AF187" i="57"/>
  <c r="AC187" i="57"/>
  <c r="AG187" i="57"/>
  <c r="AD187" i="57"/>
  <c r="AE187" i="57"/>
  <c r="AF141" i="57"/>
  <c r="AC141" i="57"/>
  <c r="AG141" i="57"/>
  <c r="AD141" i="57"/>
  <c r="AE141" i="57"/>
  <c r="AD188" i="57"/>
  <c r="AC188" i="57"/>
  <c r="AE188" i="57"/>
  <c r="AF188" i="57"/>
  <c r="AG188" i="57"/>
  <c r="AE144" i="57"/>
  <c r="AF144" i="57"/>
  <c r="AC144" i="57"/>
  <c r="AG144" i="57"/>
  <c r="AD144" i="57"/>
  <c r="AF153" i="57"/>
  <c r="AC153" i="57"/>
  <c r="AG153" i="57"/>
  <c r="AD153" i="57"/>
  <c r="AE153" i="57"/>
  <c r="B29" i="27"/>
  <c r="P141" i="27" l="1"/>
  <c r="N141" i="27"/>
  <c r="J137" i="27"/>
  <c r="K141" i="27"/>
  <c r="M141" i="27"/>
  <c r="O141" i="27"/>
  <c r="L141" i="27"/>
  <c r="Q141" i="27"/>
  <c r="M132" i="27"/>
  <c r="Q127" i="27"/>
  <c r="Q137" i="27"/>
  <c r="O137" i="27"/>
  <c r="P137" i="27"/>
  <c r="L137" i="27"/>
  <c r="I137" i="27"/>
  <c r="H137" i="27"/>
  <c r="K137" i="27"/>
  <c r="M137" i="27"/>
  <c r="N137" i="27"/>
  <c r="O125" i="27"/>
  <c r="J141" i="27"/>
  <c r="S137" i="27" l="1"/>
  <c r="T137" i="27"/>
  <c r="M221" i="27"/>
  <c r="O221" i="27"/>
  <c r="Q221" i="27"/>
  <c r="L221" i="27"/>
  <c r="G221" i="27"/>
  <c r="J221" i="27"/>
  <c r="I221" i="27"/>
  <c r="Q179" i="27"/>
  <c r="N222" i="27"/>
  <c r="O184" i="27"/>
  <c r="O148" i="27"/>
  <c r="R137" i="27"/>
  <c r="V137" i="27"/>
  <c r="U137" i="27"/>
  <c r="Q185" i="27"/>
  <c r="O185" i="27"/>
  <c r="J185" i="27"/>
  <c r="K185" i="27"/>
  <c r="H193" i="27"/>
  <c r="M193" i="27"/>
  <c r="P193" i="27"/>
  <c r="I193" i="27"/>
  <c r="G132" i="27"/>
  <c r="L132" i="27"/>
  <c r="Q128" i="27"/>
  <c r="Q193" i="27"/>
  <c r="N132" i="27"/>
  <c r="G130" i="27"/>
  <c r="I132" i="27"/>
  <c r="Q130" i="27"/>
  <c r="H195" i="27"/>
  <c r="Q125" i="27"/>
  <c r="N195" i="27"/>
  <c r="I195" i="27"/>
  <c r="M195" i="27"/>
  <c r="Q195" i="27"/>
  <c r="P126" i="27"/>
  <c r="H185" i="27"/>
  <c r="P185" i="27"/>
  <c r="K221" i="27"/>
  <c r="K193" i="27"/>
  <c r="H221" i="27"/>
  <c r="G193" i="27"/>
  <c r="P128" i="27"/>
  <c r="L185" i="27"/>
  <c r="N130" i="27"/>
  <c r="O132" i="27"/>
  <c r="P130" i="27"/>
  <c r="O127" i="27"/>
  <c r="L130" i="27"/>
  <c r="J195" i="27"/>
  <c r="K132" i="27"/>
  <c r="J132" i="27"/>
  <c r="P132" i="27"/>
  <c r="N185" i="27"/>
  <c r="G185" i="27"/>
  <c r="M185" i="27"/>
  <c r="N221" i="27"/>
  <c r="N193" i="27"/>
  <c r="J193" i="27"/>
  <c r="Q132" i="27"/>
  <c r="O130" i="27"/>
  <c r="P127" i="27"/>
  <c r="M130" i="27"/>
  <c r="P125" i="27"/>
  <c r="J130" i="27"/>
  <c r="G195" i="27"/>
  <c r="I185" i="27"/>
  <c r="L193" i="27"/>
  <c r="P221" i="27"/>
  <c r="O193" i="27"/>
  <c r="I130" i="27"/>
  <c r="H132" i="27"/>
  <c r="H130" i="27"/>
  <c r="K130" i="27"/>
  <c r="P195" i="27"/>
  <c r="K195" i="27"/>
  <c r="O195" i="27"/>
  <c r="L195" i="27"/>
  <c r="O126" i="27"/>
  <c r="O128" i="27"/>
  <c r="R132" i="27" l="1"/>
  <c r="V132" i="27"/>
  <c r="U195" i="27"/>
  <c r="S195" i="27"/>
  <c r="S185" i="27"/>
  <c r="T130" i="27"/>
  <c r="R130" i="27"/>
  <c r="V127" i="27"/>
  <c r="S127" i="27"/>
  <c r="R141" i="27"/>
  <c r="V141" i="27"/>
  <c r="S141" i="27"/>
  <c r="T141" i="27"/>
  <c r="U141" i="27"/>
  <c r="V193" i="27"/>
  <c r="S193" i="27"/>
  <c r="T193" i="27"/>
  <c r="S128" i="27"/>
  <c r="U128" i="27"/>
  <c r="R128" i="27"/>
  <c r="V128" i="27"/>
  <c r="T128" i="27"/>
  <c r="T125" i="27"/>
  <c r="R125" i="27"/>
  <c r="V125" i="27"/>
  <c r="S125" i="27"/>
  <c r="U125" i="27"/>
  <c r="U126" i="27"/>
  <c r="S126" i="27"/>
  <c r="T126" i="27"/>
  <c r="R126" i="27"/>
  <c r="V126" i="27"/>
  <c r="Q215" i="27"/>
  <c r="N215" i="27"/>
  <c r="M215" i="27"/>
  <c r="O215" i="27"/>
  <c r="G218" i="27"/>
  <c r="H190" i="27"/>
  <c r="T185" i="27"/>
  <c r="R185" i="27"/>
  <c r="U185" i="27"/>
  <c r="V185" i="27"/>
  <c r="R195" i="27"/>
  <c r="V195" i="27"/>
  <c r="T195" i="27"/>
  <c r="R193" i="27"/>
  <c r="U193" i="27"/>
  <c r="S132" i="27"/>
  <c r="T132" i="27"/>
  <c r="U132" i="27"/>
  <c r="V130" i="27"/>
  <c r="S130" i="27"/>
  <c r="U130" i="27"/>
  <c r="R127" i="27"/>
  <c r="T127" i="27"/>
  <c r="U127" i="27"/>
  <c r="G211" i="27"/>
  <c r="N211" i="27"/>
  <c r="K211" i="27"/>
  <c r="Q211" i="27"/>
  <c r="H211" i="27"/>
  <c r="O211" i="27"/>
  <c r="L211" i="27"/>
  <c r="J212" i="27"/>
  <c r="Q212" i="27"/>
  <c r="M212" i="27"/>
  <c r="L212" i="27"/>
  <c r="I212" i="27"/>
  <c r="K212" i="27"/>
  <c r="G212" i="27"/>
  <c r="Q126" i="27"/>
  <c r="G131" i="27"/>
  <c r="L133" i="27"/>
  <c r="J192" i="27"/>
  <c r="H181" i="27"/>
  <c r="Q144" i="27"/>
  <c r="L215" i="27"/>
  <c r="P192" i="27"/>
  <c r="M133" i="27"/>
  <c r="Q133" i="27"/>
  <c r="K180" i="27"/>
  <c r="P131" i="27"/>
  <c r="J131" i="27"/>
  <c r="O133" i="27"/>
  <c r="P135" i="27"/>
  <c r="N135" i="27"/>
  <c r="L180" i="27"/>
  <c r="L183" i="27"/>
  <c r="I183" i="27"/>
  <c r="K183" i="27"/>
  <c r="J183" i="27"/>
  <c r="P183" i="27"/>
  <c r="J215" i="27"/>
  <c r="O144" i="27"/>
  <c r="G215" i="27"/>
  <c r="Q145" i="27"/>
  <c r="O145" i="27"/>
  <c r="P149" i="27"/>
  <c r="Q149" i="27"/>
  <c r="P144" i="27"/>
  <c r="Q143" i="27"/>
  <c r="N143" i="27"/>
  <c r="M143" i="27"/>
  <c r="M178" i="27"/>
  <c r="Q178" i="27"/>
  <c r="N184" i="27"/>
  <c r="O222" i="27"/>
  <c r="H179" i="27"/>
  <c r="G183" i="27"/>
  <c r="J135" i="27"/>
  <c r="Q131" i="27"/>
  <c r="M176" i="27"/>
  <c r="K176" i="27"/>
  <c r="Q176" i="27"/>
  <c r="Q197" i="27"/>
  <c r="N176" i="27"/>
  <c r="J139" i="27"/>
  <c r="P191" i="27"/>
  <c r="J191" i="27"/>
  <c r="M179" i="27"/>
  <c r="N191" i="27"/>
  <c r="O191" i="27"/>
  <c r="K139" i="27"/>
  <c r="L213" i="27"/>
  <c r="M213" i="27"/>
  <c r="H213" i="27"/>
  <c r="N177" i="27"/>
  <c r="M194" i="27"/>
  <c r="K194" i="27"/>
  <c r="P194" i="27"/>
  <c r="Q148" i="27"/>
  <c r="J219" i="27"/>
  <c r="H219" i="27"/>
  <c r="G219" i="27"/>
  <c r="I219" i="27"/>
  <c r="N219" i="27"/>
  <c r="P179" i="27"/>
  <c r="L177" i="27"/>
  <c r="L143" i="27"/>
  <c r="P143" i="27"/>
  <c r="J178" i="27"/>
  <c r="M222" i="27"/>
  <c r="P215" i="27"/>
  <c r="G133" i="27"/>
  <c r="K133" i="27"/>
  <c r="I180" i="27"/>
  <c r="G180" i="27"/>
  <c r="Q192" i="27"/>
  <c r="M180" i="27"/>
  <c r="J133" i="27"/>
  <c r="L135" i="27"/>
  <c r="K135" i="27"/>
  <c r="H180" i="27"/>
  <c r="L131" i="27"/>
  <c r="M183" i="27"/>
  <c r="N131" i="27"/>
  <c r="O131" i="27"/>
  <c r="N144" i="27"/>
  <c r="M131" i="27"/>
  <c r="M145" i="27"/>
  <c r="K143" i="27"/>
  <c r="K178" i="27"/>
  <c r="L178" i="27"/>
  <c r="P178" i="27"/>
  <c r="L222" i="27"/>
  <c r="Q222" i="27"/>
  <c r="Q184" i="27"/>
  <c r="I197" i="27"/>
  <c r="P184" i="27"/>
  <c r="J197" i="27"/>
  <c r="H191" i="27"/>
  <c r="M139" i="27"/>
  <c r="L194" i="27"/>
  <c r="G191" i="27"/>
  <c r="L184" i="27"/>
  <c r="N213" i="27"/>
  <c r="P213" i="27"/>
  <c r="I213" i="27"/>
  <c r="J177" i="27"/>
  <c r="I177" i="27"/>
  <c r="Q177" i="27"/>
  <c r="K177" i="27"/>
  <c r="P219" i="27"/>
  <c r="Q219" i="27"/>
  <c r="O213" i="27"/>
  <c r="H177" i="27"/>
  <c r="I222" i="27"/>
  <c r="L192" i="27"/>
  <c r="K192" i="27"/>
  <c r="M135" i="27"/>
  <c r="N192" i="27"/>
  <c r="I135" i="27"/>
  <c r="H183" i="27"/>
  <c r="M144" i="27"/>
  <c r="H178" i="27"/>
  <c r="K215" i="27"/>
  <c r="I215" i="27"/>
  <c r="M192" i="27"/>
  <c r="N133" i="27"/>
  <c r="I131" i="27"/>
  <c r="I133" i="27"/>
  <c r="O180" i="27"/>
  <c r="H192" i="27"/>
  <c r="L144" i="27"/>
  <c r="H133" i="27"/>
  <c r="H135" i="27"/>
  <c r="O135" i="27"/>
  <c r="N180" i="27"/>
  <c r="J181" i="27"/>
  <c r="O183" i="27"/>
  <c r="N183" i="27"/>
  <c r="K131" i="27"/>
  <c r="G181" i="27"/>
  <c r="O192" i="27"/>
  <c r="H131" i="27"/>
  <c r="H215" i="27"/>
  <c r="Q183" i="27"/>
  <c r="N145" i="27"/>
  <c r="N149" i="27"/>
  <c r="O149" i="27"/>
  <c r="O143" i="27"/>
  <c r="O178" i="27"/>
  <c r="N178" i="27"/>
  <c r="I178" i="27"/>
  <c r="G178" i="27"/>
  <c r="K222" i="27"/>
  <c r="P197" i="27"/>
  <c r="J180" i="27"/>
  <c r="G184" i="27"/>
  <c r="N197" i="27"/>
  <c r="K184" i="27"/>
  <c r="K197" i="27"/>
  <c r="L197" i="27"/>
  <c r="H184" i="27"/>
  <c r="J176" i="27"/>
  <c r="G176" i="27"/>
  <c r="I176" i="27"/>
  <c r="I191" i="27"/>
  <c r="P139" i="27"/>
  <c r="I139" i="27"/>
  <c r="Q194" i="27"/>
  <c r="K179" i="27"/>
  <c r="N139" i="27"/>
  <c r="L191" i="27"/>
  <c r="M191" i="27"/>
  <c r="J179" i="27"/>
  <c r="Q213" i="27"/>
  <c r="J213" i="27"/>
  <c r="O177" i="27"/>
  <c r="O194" i="27"/>
  <c r="P177" i="27"/>
  <c r="M177" i="27"/>
  <c r="J194" i="27"/>
  <c r="H176" i="27"/>
  <c r="K219" i="27"/>
  <c r="O219" i="27"/>
  <c r="P222" i="27"/>
  <c r="I192" i="27"/>
  <c r="P133" i="27"/>
  <c r="Q135" i="27"/>
  <c r="P145" i="27"/>
  <c r="J222" i="27"/>
  <c r="I181" i="27"/>
  <c r="G192" i="27"/>
  <c r="P176" i="27"/>
  <c r="O197" i="27"/>
  <c r="J184" i="27"/>
  <c r="M197" i="27"/>
  <c r="I184" i="27"/>
  <c r="M184" i="27"/>
  <c r="L176" i="27"/>
  <c r="K191" i="27"/>
  <c r="I179" i="27"/>
  <c r="H194" i="27"/>
  <c r="O179" i="27"/>
  <c r="L139" i="27"/>
  <c r="G197" i="27"/>
  <c r="H197" i="27"/>
  <c r="L179" i="27"/>
  <c r="G213" i="27"/>
  <c r="G179" i="27"/>
  <c r="G222" i="27"/>
  <c r="H222" i="27"/>
  <c r="K213" i="27"/>
  <c r="Q191" i="27"/>
  <c r="I194" i="27"/>
  <c r="O176" i="27"/>
  <c r="G194" i="27"/>
  <c r="P148" i="27"/>
  <c r="N148" i="27"/>
  <c r="L219" i="27"/>
  <c r="Q139" i="27"/>
  <c r="O139" i="27"/>
  <c r="N179" i="27"/>
  <c r="L145" i="27"/>
  <c r="G135" i="27"/>
  <c r="C15" i="29"/>
  <c r="V184" i="27" l="1"/>
  <c r="S184" i="27"/>
  <c r="T179" i="27"/>
  <c r="R179" i="27"/>
  <c r="V179" i="27"/>
  <c r="S179" i="27"/>
  <c r="R215" i="27"/>
  <c r="V215" i="27"/>
  <c r="U148" i="27"/>
  <c r="R148" i="27"/>
  <c r="V148" i="27"/>
  <c r="S148" i="27"/>
  <c r="R149" i="27"/>
  <c r="V149" i="27"/>
  <c r="S149" i="27"/>
  <c r="T149" i="27"/>
  <c r="U149" i="27"/>
  <c r="U176" i="27"/>
  <c r="R176" i="27"/>
  <c r="V176" i="27"/>
  <c r="S176" i="27"/>
  <c r="T176" i="27"/>
  <c r="R221" i="27"/>
  <c r="V221" i="27"/>
  <c r="S221" i="27"/>
  <c r="T221" i="27"/>
  <c r="U221" i="27"/>
  <c r="H210" i="27"/>
  <c r="O152" i="27"/>
  <c r="S215" i="27"/>
  <c r="T215" i="27"/>
  <c r="U215" i="27"/>
  <c r="T184" i="27"/>
  <c r="R184" i="27"/>
  <c r="U184" i="27"/>
  <c r="U179" i="27"/>
  <c r="T148" i="27"/>
  <c r="P212" i="27"/>
  <c r="H212" i="27"/>
  <c r="J211" i="27"/>
  <c r="P211" i="27"/>
  <c r="O212" i="27"/>
  <c r="N212" i="27"/>
  <c r="I211" i="27"/>
  <c r="M211" i="27"/>
  <c r="Q168" i="27"/>
  <c r="O168" i="27"/>
  <c r="L168" i="27"/>
  <c r="I168" i="27"/>
  <c r="M168" i="27"/>
  <c r="K168" i="27"/>
  <c r="P168" i="27"/>
  <c r="J168" i="27"/>
  <c r="G168" i="27"/>
  <c r="G169" i="27"/>
  <c r="L209" i="27"/>
  <c r="M171" i="27"/>
  <c r="J172" i="27"/>
  <c r="H174" i="27"/>
  <c r="N186" i="27"/>
  <c r="K134" i="27"/>
  <c r="G187" i="27"/>
  <c r="I187" i="27"/>
  <c r="J134" i="27"/>
  <c r="P216" i="27"/>
  <c r="N182" i="27"/>
  <c r="N216" i="27"/>
  <c r="J187" i="27"/>
  <c r="Q169" i="27"/>
  <c r="I169" i="27"/>
  <c r="M169" i="27"/>
  <c r="N138" i="27"/>
  <c r="Q216" i="27"/>
  <c r="J138" i="27"/>
  <c r="N189" i="27"/>
  <c r="P189" i="27"/>
  <c r="J216" i="27"/>
  <c r="K209" i="27"/>
  <c r="Q209" i="27"/>
  <c r="I209" i="27"/>
  <c r="I171" i="27"/>
  <c r="K186" i="27"/>
  <c r="O172" i="27"/>
  <c r="L172" i="27"/>
  <c r="G172" i="27"/>
  <c r="K174" i="27"/>
  <c r="N174" i="27"/>
  <c r="I174" i="27"/>
  <c r="P186" i="27"/>
  <c r="G210" i="27"/>
  <c r="O134" i="27"/>
  <c r="Q140" i="27"/>
  <c r="K138" i="27"/>
  <c r="P134" i="27"/>
  <c r="N140" i="27"/>
  <c r="K140" i="27"/>
  <c r="N146" i="27"/>
  <c r="L134" i="27"/>
  <c r="L186" i="27"/>
  <c r="O216" i="27"/>
  <c r="P136" i="27"/>
  <c r="J136" i="27"/>
  <c r="M196" i="27"/>
  <c r="L196" i="27"/>
  <c r="K196" i="27"/>
  <c r="K182" i="27"/>
  <c r="Q182" i="27"/>
  <c r="P182" i="27"/>
  <c r="Q134" i="27"/>
  <c r="J186" i="27"/>
  <c r="L140" i="27"/>
  <c r="M147" i="27"/>
  <c r="P147" i="27"/>
  <c r="M220" i="27"/>
  <c r="L220" i="27"/>
  <c r="N142" i="27"/>
  <c r="H217" i="27"/>
  <c r="Q151" i="27"/>
  <c r="J220" i="27"/>
  <c r="H220" i="27"/>
  <c r="N194" i="27"/>
  <c r="M219" i="27"/>
  <c r="G177" i="27"/>
  <c r="J209" i="27"/>
  <c r="L171" i="27"/>
  <c r="P172" i="27"/>
  <c r="N172" i="27"/>
  <c r="L174" i="27"/>
  <c r="P150" i="27"/>
  <c r="P138" i="27"/>
  <c r="Q138" i="27"/>
  <c r="Q146" i="27"/>
  <c r="O136" i="27"/>
  <c r="I186" i="27"/>
  <c r="N169" i="27"/>
  <c r="K169" i="27"/>
  <c r="O169" i="27"/>
  <c r="J189" i="27"/>
  <c r="Q189" i="27"/>
  <c r="P209" i="27"/>
  <c r="G209" i="27"/>
  <c r="H209" i="27"/>
  <c r="G171" i="27"/>
  <c r="O171" i="27"/>
  <c r="Q171" i="27"/>
  <c r="H171" i="27"/>
  <c r="K172" i="27"/>
  <c r="I172" i="27"/>
  <c r="Q172" i="27"/>
  <c r="G174" i="27"/>
  <c r="M186" i="27"/>
  <c r="H186" i="27"/>
  <c r="M140" i="27"/>
  <c r="N134" i="27"/>
  <c r="L216" i="27"/>
  <c r="K216" i="27"/>
  <c r="I134" i="27"/>
  <c r="M189" i="27"/>
  <c r="I136" i="27"/>
  <c r="I189" i="27"/>
  <c r="O189" i="27"/>
  <c r="O138" i="27"/>
  <c r="Q196" i="27"/>
  <c r="N196" i="27"/>
  <c r="H182" i="27"/>
  <c r="M182" i="27"/>
  <c r="I182" i="27"/>
  <c r="Q147" i="27"/>
  <c r="L190" i="27"/>
  <c r="K190" i="27"/>
  <c r="G190" i="27"/>
  <c r="K142" i="27"/>
  <c r="N217" i="27"/>
  <c r="P217" i="27"/>
  <c r="M142" i="27"/>
  <c r="O217" i="27"/>
  <c r="P151" i="27"/>
  <c r="M190" i="27"/>
  <c r="K220" i="27"/>
  <c r="J217" i="27"/>
  <c r="P169" i="27"/>
  <c r="L169" i="27"/>
  <c r="L189" i="27"/>
  <c r="O186" i="27"/>
  <c r="H187" i="27"/>
  <c r="P146" i="27"/>
  <c r="N136" i="27"/>
  <c r="H169" i="27"/>
  <c r="J169" i="27"/>
  <c r="M138" i="27"/>
  <c r="H189" i="27"/>
  <c r="K189" i="27"/>
  <c r="I216" i="27"/>
  <c r="O209" i="27"/>
  <c r="M209" i="27"/>
  <c r="N209" i="27"/>
  <c r="K171" i="27"/>
  <c r="N171" i="27"/>
  <c r="P171" i="27"/>
  <c r="M172" i="27"/>
  <c r="H172" i="27"/>
  <c r="M174" i="27"/>
  <c r="J174" i="27"/>
  <c r="H134" i="27"/>
  <c r="P140" i="27"/>
  <c r="M134" i="27"/>
  <c r="K187" i="27"/>
  <c r="M216" i="27"/>
  <c r="Q150" i="27"/>
  <c r="G216" i="27"/>
  <c r="L138" i="27"/>
  <c r="O140" i="27"/>
  <c r="Q136" i="27"/>
  <c r="K136" i="27"/>
  <c r="M136" i="27"/>
  <c r="P196" i="27"/>
  <c r="O196" i="27"/>
  <c r="G182" i="27"/>
  <c r="J182" i="27"/>
  <c r="H136" i="27"/>
  <c r="O146" i="27"/>
  <c r="H216" i="27"/>
  <c r="H218" i="27"/>
  <c r="Q190" i="27"/>
  <c r="O147" i="27"/>
  <c r="N190" i="27"/>
  <c r="N147" i="27"/>
  <c r="P190" i="27"/>
  <c r="O190" i="27"/>
  <c r="I220" i="27"/>
  <c r="Q142" i="27"/>
  <c r="Q217" i="27"/>
  <c r="K217" i="27"/>
  <c r="G217" i="27"/>
  <c r="P142" i="27"/>
  <c r="O220" i="27"/>
  <c r="G220" i="27"/>
  <c r="L142" i="27"/>
  <c r="Q220" i="27"/>
  <c r="J171" i="27"/>
  <c r="L136" i="27"/>
  <c r="H196" i="27"/>
  <c r="I196" i="27"/>
  <c r="J196" i="27"/>
  <c r="L182" i="27"/>
  <c r="O182" i="27"/>
  <c r="I190" i="27"/>
  <c r="P220" i="27"/>
  <c r="J190" i="27"/>
  <c r="I218" i="27"/>
  <c r="J218" i="27"/>
  <c r="M217" i="27"/>
  <c r="O142" i="27"/>
  <c r="L217" i="27"/>
  <c r="O151" i="27"/>
  <c r="N220" i="27"/>
  <c r="I217" i="27"/>
  <c r="G196" i="27"/>
  <c r="M146" i="27"/>
  <c r="O150" i="27"/>
  <c r="G134" i="27"/>
  <c r="J140" i="27"/>
  <c r="G189" i="27"/>
  <c r="I138" i="27"/>
  <c r="R189" i="27" l="1"/>
  <c r="S189" i="27"/>
  <c r="T189" i="27"/>
  <c r="U189" i="27"/>
  <c r="T139" i="27"/>
  <c r="V139" i="27"/>
  <c r="R135" i="27"/>
  <c r="V135" i="27"/>
  <c r="T135" i="27"/>
  <c r="U135" i="27"/>
  <c r="S135" i="27"/>
  <c r="V131" i="27"/>
  <c r="T131" i="27"/>
  <c r="U131" i="27"/>
  <c r="S131" i="27"/>
  <c r="T178" i="27"/>
  <c r="U178" i="27"/>
  <c r="V178" i="27"/>
  <c r="U191" i="27"/>
  <c r="S191" i="27"/>
  <c r="R191" i="27"/>
  <c r="V191" i="27"/>
  <c r="U144" i="27"/>
  <c r="R144" i="27"/>
  <c r="V144" i="27"/>
  <c r="R213" i="27"/>
  <c r="V213" i="27"/>
  <c r="S213" i="27"/>
  <c r="U213" i="27"/>
  <c r="U211" i="27"/>
  <c r="S211" i="27"/>
  <c r="R211" i="27"/>
  <c r="V211" i="27"/>
  <c r="R143" i="27"/>
  <c r="V143" i="27"/>
  <c r="S143" i="27"/>
  <c r="S194" i="27"/>
  <c r="T194" i="27"/>
  <c r="V194" i="27"/>
  <c r="S222" i="27"/>
  <c r="T222" i="27"/>
  <c r="U222" i="27"/>
  <c r="V222" i="27"/>
  <c r="U192" i="27"/>
  <c r="V192" i="27"/>
  <c r="T192" i="27"/>
  <c r="T133" i="27"/>
  <c r="R133" i="27"/>
  <c r="S133" i="27"/>
  <c r="U133" i="27"/>
  <c r="T146" i="27"/>
  <c r="U146" i="27"/>
  <c r="R146" i="27"/>
  <c r="V146" i="27"/>
  <c r="T171" i="27"/>
  <c r="R171" i="27"/>
  <c r="V171" i="27"/>
  <c r="S171" i="27"/>
  <c r="U216" i="27"/>
  <c r="R216" i="27"/>
  <c r="V216" i="27"/>
  <c r="T216" i="27"/>
  <c r="U140" i="27"/>
  <c r="R140" i="27"/>
  <c r="V140" i="27"/>
  <c r="S140" i="27"/>
  <c r="T140" i="27"/>
  <c r="S150" i="27"/>
  <c r="T150" i="27"/>
  <c r="U150" i="27"/>
  <c r="R150" i="27"/>
  <c r="V150" i="27"/>
  <c r="S182" i="27"/>
  <c r="T182" i="27"/>
  <c r="U182" i="27"/>
  <c r="R182" i="27"/>
  <c r="V182" i="27"/>
  <c r="T219" i="27"/>
  <c r="U219" i="27"/>
  <c r="R219" i="27"/>
  <c r="V219" i="27"/>
  <c r="S219" i="27"/>
  <c r="R177" i="27"/>
  <c r="V177" i="27"/>
  <c r="S177" i="27"/>
  <c r="T177" i="27"/>
  <c r="U177" i="27"/>
  <c r="R197" i="27"/>
  <c r="V197" i="27"/>
  <c r="S197" i="27"/>
  <c r="U197" i="27"/>
  <c r="T197" i="27"/>
  <c r="T183" i="27"/>
  <c r="U183" i="27"/>
  <c r="V183" i="27"/>
  <c r="S183" i="27"/>
  <c r="R212" i="27"/>
  <c r="V212" i="27"/>
  <c r="S212" i="27"/>
  <c r="T212" i="27"/>
  <c r="R145" i="27"/>
  <c r="V145" i="27"/>
  <c r="S145" i="27"/>
  <c r="T145" i="27"/>
  <c r="U145" i="27"/>
  <c r="G175" i="27"/>
  <c r="I175" i="27"/>
  <c r="I214" i="27"/>
  <c r="G214" i="27"/>
  <c r="U171" i="27"/>
  <c r="S216" i="27"/>
  <c r="R139" i="27"/>
  <c r="S139" i="27"/>
  <c r="U139" i="27"/>
  <c r="U212" i="27"/>
  <c r="T211" i="27"/>
  <c r="R178" i="27"/>
  <c r="S178" i="27"/>
  <c r="V133" i="27"/>
  <c r="T191" i="27"/>
  <c r="R192" i="27"/>
  <c r="S192" i="27"/>
  <c r="R194" i="27"/>
  <c r="U194" i="27"/>
  <c r="T213" i="27"/>
  <c r="T144" i="27"/>
  <c r="S144" i="27"/>
  <c r="T143" i="27"/>
  <c r="U143" i="27"/>
  <c r="V189" i="27"/>
  <c r="S146" i="27"/>
  <c r="R183" i="27"/>
  <c r="R222" i="27"/>
  <c r="R131" i="27"/>
  <c r="H168" i="27"/>
  <c r="N168" i="27"/>
  <c r="G186" i="27"/>
  <c r="Q198" i="27"/>
  <c r="H152" i="27"/>
  <c r="P152" i="27"/>
  <c r="L152" i="27"/>
  <c r="N152" i="27"/>
  <c r="Q208" i="27"/>
  <c r="H175" i="27"/>
  <c r="J208" i="27"/>
  <c r="M208" i="27"/>
  <c r="N208" i="27"/>
  <c r="H170" i="27"/>
  <c r="O198" i="27"/>
  <c r="K198" i="27"/>
  <c r="J167" i="27"/>
  <c r="L167" i="27"/>
  <c r="Q167" i="27"/>
  <c r="G198" i="27"/>
  <c r="H198" i="27"/>
  <c r="O167" i="27"/>
  <c r="P167" i="27"/>
  <c r="I167" i="27"/>
  <c r="M152" i="27"/>
  <c r="Q152" i="27"/>
  <c r="I173" i="27"/>
  <c r="L173" i="27"/>
  <c r="O173" i="27"/>
  <c r="G173" i="27"/>
  <c r="K173" i="27"/>
  <c r="I208" i="27"/>
  <c r="N198" i="27"/>
  <c r="P198" i="27"/>
  <c r="K167" i="27"/>
  <c r="H167" i="27"/>
  <c r="I152" i="27"/>
  <c r="G152" i="27"/>
  <c r="K152" i="27"/>
  <c r="P173" i="27"/>
  <c r="K208" i="27"/>
  <c r="H208" i="27"/>
  <c r="G170" i="27"/>
  <c r="L198" i="27"/>
  <c r="J198" i="27"/>
  <c r="I198" i="27"/>
  <c r="M198" i="27"/>
  <c r="N167" i="27"/>
  <c r="G167" i="27"/>
  <c r="M167" i="27"/>
  <c r="J152" i="27"/>
  <c r="M173" i="27"/>
  <c r="Q173" i="27"/>
  <c r="J173" i="27"/>
  <c r="N173" i="27"/>
  <c r="G208" i="27"/>
  <c r="P208" i="27"/>
  <c r="O208" i="27"/>
  <c r="L208" i="27"/>
  <c r="H173" i="27"/>
  <c r="R167" i="27" l="1"/>
  <c r="V167" i="27"/>
  <c r="S198" i="27"/>
  <c r="T198" i="27"/>
  <c r="U198" i="27"/>
  <c r="T151" i="27"/>
  <c r="U151" i="27"/>
  <c r="S151" i="27"/>
  <c r="S190" i="27"/>
  <c r="R190" i="27"/>
  <c r="T138" i="27"/>
  <c r="U138" i="27"/>
  <c r="V196" i="27"/>
  <c r="T196" i="27"/>
  <c r="T142" i="27"/>
  <c r="U142" i="27"/>
  <c r="R217" i="27"/>
  <c r="U217" i="27"/>
  <c r="U172" i="27"/>
  <c r="S172" i="27"/>
  <c r="T172" i="27"/>
  <c r="R169" i="27"/>
  <c r="S169" i="27"/>
  <c r="T169" i="27"/>
  <c r="U169" i="27"/>
  <c r="V209" i="27"/>
  <c r="S209" i="27"/>
  <c r="U209" i="27"/>
  <c r="T209" i="27"/>
  <c r="U220" i="27"/>
  <c r="R220" i="27"/>
  <c r="V220" i="27"/>
  <c r="S220" i="27"/>
  <c r="T220" i="27"/>
  <c r="U134" i="27"/>
  <c r="S134" i="27"/>
  <c r="T134" i="27"/>
  <c r="R134" i="27"/>
  <c r="V134" i="27"/>
  <c r="U168" i="27"/>
  <c r="R168" i="27"/>
  <c r="V168" i="27"/>
  <c r="S168" i="27"/>
  <c r="T168" i="27"/>
  <c r="U136" i="27"/>
  <c r="R136" i="27"/>
  <c r="V136" i="27"/>
  <c r="S136" i="27"/>
  <c r="T136" i="27"/>
  <c r="T147" i="27"/>
  <c r="U147" i="27"/>
  <c r="R147" i="27"/>
  <c r="V147" i="27"/>
  <c r="S147" i="27"/>
  <c r="V169" i="27"/>
  <c r="R138" i="27"/>
  <c r="V138" i="27"/>
  <c r="S138" i="27"/>
  <c r="R198" i="27"/>
  <c r="V198" i="27"/>
  <c r="R196" i="27"/>
  <c r="S196" i="27"/>
  <c r="U196" i="27"/>
  <c r="R151" i="27"/>
  <c r="V151" i="27"/>
  <c r="R142" i="27"/>
  <c r="V142" i="27"/>
  <c r="S142" i="27"/>
  <c r="V217" i="27"/>
  <c r="S217" i="27"/>
  <c r="T217" i="27"/>
  <c r="T167" i="27"/>
  <c r="U167" i="27"/>
  <c r="S167" i="27"/>
  <c r="T190" i="27"/>
  <c r="U190" i="27"/>
  <c r="V190" i="27"/>
  <c r="R172" i="27"/>
  <c r="V172" i="27"/>
  <c r="R209" i="27"/>
  <c r="L207" i="27"/>
  <c r="G207" i="27"/>
  <c r="I207" i="27"/>
  <c r="M207" i="27"/>
  <c r="H207" i="27"/>
  <c r="P207" i="27"/>
  <c r="H214" i="27"/>
  <c r="O207" i="27"/>
  <c r="J207" i="27"/>
  <c r="N207" i="27"/>
  <c r="Q207" i="27"/>
  <c r="K207" i="27"/>
  <c r="S173" i="27" l="1"/>
  <c r="U208" i="27"/>
  <c r="R208" i="27"/>
  <c r="S208" i="27"/>
  <c r="U152" i="27"/>
  <c r="S152" i="27"/>
  <c r="T152" i="27"/>
  <c r="V208" i="27"/>
  <c r="T208" i="27"/>
  <c r="T173" i="27"/>
  <c r="U173" i="27"/>
  <c r="R173" i="27"/>
  <c r="V173" i="27"/>
  <c r="R152" i="27"/>
  <c r="V152" i="27"/>
  <c r="Z17" i="45"/>
  <c r="Z28" i="28" s="1"/>
  <c r="X17" i="45"/>
  <c r="X28" i="28" s="1"/>
  <c r="V17" i="45"/>
  <c r="V28" i="28" s="1"/>
  <c r="T17" i="45"/>
  <c r="T28" i="28" s="1"/>
  <c r="R17" i="45"/>
  <c r="R28" i="28" s="1"/>
  <c r="P17" i="45"/>
  <c r="P28" i="28" s="1"/>
  <c r="N17" i="45"/>
  <c r="N28" i="28" s="1"/>
  <c r="L17" i="45"/>
  <c r="L28" i="28" s="1"/>
  <c r="J17" i="45"/>
  <c r="Y17" i="45"/>
  <c r="Y28" i="28" s="1"/>
  <c r="W17" i="45"/>
  <c r="W28" i="28" s="1"/>
  <c r="U17" i="45"/>
  <c r="U28" i="28" s="1"/>
  <c r="S17" i="45"/>
  <c r="S28" i="28" s="1"/>
  <c r="Q17" i="45"/>
  <c r="Q28" i="28" s="1"/>
  <c r="O17" i="45"/>
  <c r="O28" i="28" s="1"/>
  <c r="M17" i="45"/>
  <c r="M28" i="28" s="1"/>
  <c r="K17" i="45"/>
  <c r="K28" i="28" s="1"/>
  <c r="AC232" i="28" l="1"/>
  <c r="AD232" i="28" s="1"/>
  <c r="AE232" i="28" s="1"/>
  <c r="AF232" i="28" s="1"/>
  <c r="AG232" i="28" s="1"/>
  <c r="AH232" i="28" s="1"/>
  <c r="AI232" i="28" s="1"/>
  <c r="AJ232" i="28" s="1"/>
  <c r="AK232" i="28" s="1"/>
  <c r="AC228" i="28"/>
  <c r="AD228" i="28" s="1"/>
  <c r="AE228" i="28" s="1"/>
  <c r="AF228" i="28" s="1"/>
  <c r="AG228" i="28" s="1"/>
  <c r="AH228" i="28" s="1"/>
  <c r="AI228" i="28" s="1"/>
  <c r="AJ228" i="28" s="1"/>
  <c r="AK228" i="28" s="1"/>
  <c r="AC230" i="28"/>
  <c r="AD230" i="28" s="1"/>
  <c r="AE230" i="28" s="1"/>
  <c r="AF230" i="28" s="1"/>
  <c r="AG230" i="28" s="1"/>
  <c r="AH230" i="28" s="1"/>
  <c r="AI230" i="28" s="1"/>
  <c r="AJ230" i="28" s="1"/>
  <c r="AK230" i="28" s="1"/>
  <c r="AC233" i="28"/>
  <c r="AD233" i="28" s="1"/>
  <c r="AE233" i="28" s="1"/>
  <c r="AF233" i="28" s="1"/>
  <c r="AG233" i="28" s="1"/>
  <c r="AH233" i="28" s="1"/>
  <c r="AI233" i="28" s="1"/>
  <c r="AJ233" i="28" s="1"/>
  <c r="AK233" i="28" s="1"/>
  <c r="AC229" i="28"/>
  <c r="AD229" i="28" s="1"/>
  <c r="AE229" i="28" s="1"/>
  <c r="AF229" i="28" s="1"/>
  <c r="AG229" i="28" s="1"/>
  <c r="AH229" i="28" s="1"/>
  <c r="AI229" i="28" s="1"/>
  <c r="AJ229" i="28" s="1"/>
  <c r="AK229" i="28" s="1"/>
  <c r="AC231" i="28"/>
  <c r="AD231" i="28" s="1"/>
  <c r="AE231" i="28" s="1"/>
  <c r="AF231" i="28" s="1"/>
  <c r="AG231" i="28" s="1"/>
  <c r="AH231" i="28" s="1"/>
  <c r="AI231" i="28" s="1"/>
  <c r="AJ231" i="28" s="1"/>
  <c r="AK231" i="28" s="1"/>
  <c r="AM230" i="28"/>
  <c r="AN230" i="28" s="1"/>
  <c r="AO230" i="28" s="1"/>
  <c r="AP230" i="28" s="1"/>
  <c r="AQ230" i="28" s="1"/>
  <c r="AR230" i="28" s="1"/>
  <c r="AM233" i="28"/>
  <c r="AN233" i="28" s="1"/>
  <c r="AO233" i="28" s="1"/>
  <c r="AP233" i="28" s="1"/>
  <c r="AQ233" i="28" s="1"/>
  <c r="AR233" i="28" s="1"/>
  <c r="AM232" i="28"/>
  <c r="AN232" i="28" s="1"/>
  <c r="AO232" i="28" s="1"/>
  <c r="AP232" i="28" s="1"/>
  <c r="AQ232" i="28" s="1"/>
  <c r="AR232" i="28" s="1"/>
  <c r="AM229" i="28"/>
  <c r="AN229" i="28" s="1"/>
  <c r="AO229" i="28" s="1"/>
  <c r="AP229" i="28" s="1"/>
  <c r="AQ229" i="28" s="1"/>
  <c r="AR229" i="28" s="1"/>
  <c r="AM228" i="28"/>
  <c r="AN228" i="28" s="1"/>
  <c r="AO228" i="28" s="1"/>
  <c r="AP228" i="28" s="1"/>
  <c r="AQ228" i="28" s="1"/>
  <c r="AR228" i="28" s="1"/>
  <c r="AM231" i="28"/>
  <c r="AN231" i="28" s="1"/>
  <c r="AO231" i="28" s="1"/>
  <c r="AP231" i="28" s="1"/>
  <c r="AQ231" i="28" s="1"/>
  <c r="AR231" i="28" s="1"/>
  <c r="J20" i="45"/>
  <c r="K20" i="45" s="1"/>
  <c r="J24" i="45"/>
  <c r="K24" i="45" s="1"/>
  <c r="J21" i="45"/>
  <c r="K21" i="45" s="1"/>
  <c r="J25" i="45"/>
  <c r="K25" i="45" s="1"/>
  <c r="J22" i="45"/>
  <c r="K22" i="45" s="1"/>
  <c r="J23" i="45"/>
  <c r="K23" i="45" s="1"/>
  <c r="S207" i="27"/>
  <c r="R207" i="27"/>
  <c r="G166" i="27"/>
  <c r="V207" i="27"/>
  <c r="T207" i="27"/>
  <c r="U207" i="27"/>
  <c r="I162" i="27"/>
  <c r="L163" i="27"/>
  <c r="M154" i="27"/>
  <c r="I165" i="27"/>
  <c r="J162" i="27"/>
  <c r="Q162" i="27"/>
  <c r="H162" i="27"/>
  <c r="I199" i="27"/>
  <c r="O199" i="27"/>
  <c r="N199" i="27"/>
  <c r="L199" i="27"/>
  <c r="O164" i="27"/>
  <c r="K164" i="27"/>
  <c r="I164" i="27"/>
  <c r="J164" i="27"/>
  <c r="K163" i="27"/>
  <c r="H163" i="27"/>
  <c r="N163" i="27"/>
  <c r="L154" i="27"/>
  <c r="G165" i="27"/>
  <c r="K165" i="27"/>
  <c r="H165" i="27"/>
  <c r="G162" i="27"/>
  <c r="J154" i="27"/>
  <c r="L165" i="27"/>
  <c r="N162" i="27"/>
  <c r="L164" i="27"/>
  <c r="G164" i="27"/>
  <c r="O163" i="27"/>
  <c r="G154" i="27"/>
  <c r="J165" i="27"/>
  <c r="K162" i="27"/>
  <c r="M162" i="27"/>
  <c r="L162" i="27"/>
  <c r="K199" i="27"/>
  <c r="J199" i="27"/>
  <c r="H199" i="27"/>
  <c r="M164" i="27"/>
  <c r="Q164" i="27"/>
  <c r="P163" i="27"/>
  <c r="G163" i="27"/>
  <c r="I154" i="27"/>
  <c r="P154" i="27"/>
  <c r="N154" i="27"/>
  <c r="O162" i="27"/>
  <c r="M163" i="27"/>
  <c r="P162" i="27"/>
  <c r="M199" i="27"/>
  <c r="G199" i="27"/>
  <c r="P199" i="27"/>
  <c r="N164" i="27"/>
  <c r="H164" i="27"/>
  <c r="P164" i="27"/>
  <c r="I163" i="27"/>
  <c r="J163" i="27"/>
  <c r="Q163" i="27"/>
  <c r="H154" i="27"/>
  <c r="O154" i="27"/>
  <c r="K154" i="27"/>
  <c r="Q199" i="27"/>
  <c r="Q154" i="27"/>
  <c r="L27" i="45"/>
  <c r="Q32" i="45"/>
  <c r="Y40" i="45"/>
  <c r="N29" i="45"/>
  <c r="V37" i="45"/>
  <c r="W38" i="45"/>
  <c r="K26" i="45"/>
  <c r="P31" i="45"/>
  <c r="O30" i="45"/>
  <c r="T35" i="45"/>
  <c r="S34" i="45"/>
  <c r="X39" i="45"/>
  <c r="M28" i="45"/>
  <c r="U36" i="45"/>
  <c r="R33" i="45"/>
  <c r="Z41" i="45"/>
  <c r="L25" i="45" l="1"/>
  <c r="X145" i="27"/>
  <c r="AO145" i="27" s="1"/>
  <c r="X146" i="27"/>
  <c r="AO146" i="27" s="1"/>
  <c r="X147" i="27"/>
  <c r="AO147" i="27" s="1"/>
  <c r="X144" i="27"/>
  <c r="AO144" i="27" s="1"/>
  <c r="X148" i="27"/>
  <c r="AO148" i="27" s="1"/>
  <c r="X149" i="27"/>
  <c r="AO149" i="27" s="1"/>
  <c r="K154" i="28" s="1"/>
  <c r="AC154" i="28" s="1"/>
  <c r="L22" i="45"/>
  <c r="X129" i="27"/>
  <c r="AO129" i="27" s="1"/>
  <c r="L20" i="45"/>
  <c r="X121" i="27"/>
  <c r="X119" i="27"/>
  <c r="X123" i="27"/>
  <c r="X118" i="27"/>
  <c r="X117" i="27"/>
  <c r="X122" i="27"/>
  <c r="X120" i="27"/>
  <c r="X29" i="27"/>
  <c r="X151" i="27"/>
  <c r="AO151" i="27" s="1"/>
  <c r="K156" i="28" s="1"/>
  <c r="AC156" i="28" s="1"/>
  <c r="X150" i="27"/>
  <c r="AO150" i="27" s="1"/>
  <c r="K155" i="28" s="1"/>
  <c r="AC155" i="28" s="1"/>
  <c r="X116" i="27"/>
  <c r="L21" i="45"/>
  <c r="X128" i="27"/>
  <c r="AO128" i="27" s="1"/>
  <c r="X126" i="27"/>
  <c r="AO126" i="27" s="1"/>
  <c r="X125" i="27"/>
  <c r="AO125" i="27" s="1"/>
  <c r="X124" i="27"/>
  <c r="AO124" i="27" s="1"/>
  <c r="X127" i="27"/>
  <c r="AO127" i="27" s="1"/>
  <c r="L23" i="45"/>
  <c r="X137" i="27"/>
  <c r="AO137" i="27" s="1"/>
  <c r="X138" i="27"/>
  <c r="AO138" i="27" s="1"/>
  <c r="X136" i="27"/>
  <c r="AO136" i="27" s="1"/>
  <c r="L24" i="45"/>
  <c r="X140" i="27"/>
  <c r="AO140" i="27" s="1"/>
  <c r="X141" i="27"/>
  <c r="AO141" i="27" s="1"/>
  <c r="X142" i="27"/>
  <c r="AO142" i="27" s="1"/>
  <c r="X139" i="27"/>
  <c r="AO139" i="27" s="1"/>
  <c r="X143" i="27"/>
  <c r="AO143" i="27" s="1"/>
  <c r="X30" i="27"/>
  <c r="X114" i="27"/>
  <c r="X113" i="27"/>
  <c r="X111" i="27"/>
  <c r="X110" i="27"/>
  <c r="X109" i="27"/>
  <c r="X112" i="27"/>
  <c r="Y119" i="27"/>
  <c r="Y118" i="27"/>
  <c r="Y115" i="27"/>
  <c r="Y117" i="27"/>
  <c r="S162" i="27"/>
  <c r="V162" i="27"/>
  <c r="R163" i="27"/>
  <c r="U199" i="27"/>
  <c r="V199" i="27"/>
  <c r="R164" i="27"/>
  <c r="T162" i="27"/>
  <c r="U162" i="27"/>
  <c r="R162" i="27"/>
  <c r="T163" i="27"/>
  <c r="U163" i="27"/>
  <c r="V163" i="27"/>
  <c r="S163" i="27"/>
  <c r="T164" i="27"/>
  <c r="U164" i="27"/>
  <c r="V164" i="27"/>
  <c r="S164" i="27"/>
  <c r="R199" i="27"/>
  <c r="S199" i="27"/>
  <c r="T199" i="27"/>
  <c r="S154" i="27"/>
  <c r="P153" i="27"/>
  <c r="O153" i="27"/>
  <c r="G153" i="27"/>
  <c r="L153" i="27"/>
  <c r="M153" i="27"/>
  <c r="K153" i="27"/>
  <c r="J153" i="27"/>
  <c r="H153" i="27"/>
  <c r="I153" i="27"/>
  <c r="N153" i="27"/>
  <c r="R154" i="27"/>
  <c r="Q153" i="27"/>
  <c r="Q31" i="45"/>
  <c r="O29" i="45"/>
  <c r="Y39" i="45"/>
  <c r="Z39" i="45" s="1"/>
  <c r="M27" i="45"/>
  <c r="S33" i="45"/>
  <c r="V36" i="45"/>
  <c r="X38" i="45"/>
  <c r="Z40" i="45"/>
  <c r="U35" i="45"/>
  <c r="W37" i="45"/>
  <c r="N28" i="45"/>
  <c r="R32" i="45"/>
  <c r="T34" i="45"/>
  <c r="P30" i="45"/>
  <c r="L26" i="45"/>
  <c r="Y116" i="27" s="1"/>
  <c r="M24" i="45" l="1"/>
  <c r="Y140" i="27"/>
  <c r="AP140" i="27" s="1"/>
  <c r="Y142" i="27"/>
  <c r="AP142" i="27" s="1"/>
  <c r="Y139" i="27"/>
  <c r="AP139" i="27" s="1"/>
  <c r="Y143" i="27"/>
  <c r="AP143" i="27" s="1"/>
  <c r="Y141" i="27"/>
  <c r="AP141" i="27" s="1"/>
  <c r="M23" i="45"/>
  <c r="N23" i="45" s="1"/>
  <c r="O23" i="45" s="1"/>
  <c r="P23" i="45" s="1"/>
  <c r="Q23" i="45" s="1"/>
  <c r="R23" i="45" s="1"/>
  <c r="S23" i="45" s="1"/>
  <c r="T23" i="45" s="1"/>
  <c r="U23" i="45" s="1"/>
  <c r="Y138" i="27"/>
  <c r="AP138" i="27" s="1"/>
  <c r="M22" i="45"/>
  <c r="Y129" i="27"/>
  <c r="AP129" i="27" s="1"/>
  <c r="M21" i="45"/>
  <c r="Y124" i="27"/>
  <c r="AP124" i="27" s="1"/>
  <c r="Y125" i="27"/>
  <c r="AP125" i="27" s="1"/>
  <c r="Y127" i="27"/>
  <c r="AP127" i="27" s="1"/>
  <c r="Y128" i="27"/>
  <c r="AP128" i="27" s="1"/>
  <c r="Y126" i="27"/>
  <c r="AP126" i="27" s="1"/>
  <c r="M20" i="45"/>
  <c r="Y123" i="27"/>
  <c r="Y121" i="27"/>
  <c r="Y122" i="27"/>
  <c r="Y120" i="27"/>
  <c r="Y150" i="27"/>
  <c r="AP150" i="27" s="1"/>
  <c r="L155" i="28" s="1"/>
  <c r="AD155" i="28" s="1"/>
  <c r="Y151" i="27"/>
  <c r="AP151" i="27" s="1"/>
  <c r="L156" i="28" s="1"/>
  <c r="AD156" i="28" s="1"/>
  <c r="M25" i="45"/>
  <c r="Y144" i="27"/>
  <c r="AP144" i="27" s="1"/>
  <c r="Y147" i="27"/>
  <c r="AP147" i="27" s="1"/>
  <c r="Y148" i="27"/>
  <c r="AP148" i="27" s="1"/>
  <c r="Y149" i="27"/>
  <c r="AP149" i="27" s="1"/>
  <c r="L154" i="28" s="1"/>
  <c r="AD154" i="28" s="1"/>
  <c r="Y146" i="27"/>
  <c r="AP146" i="27" s="1"/>
  <c r="Y145" i="27"/>
  <c r="AP145" i="27" s="1"/>
  <c r="Y30" i="27"/>
  <c r="X107" i="27"/>
  <c r="X106" i="27"/>
  <c r="X105" i="27"/>
  <c r="X104" i="27"/>
  <c r="X103" i="27"/>
  <c r="X102" i="27"/>
  <c r="X108" i="27"/>
  <c r="Y114" i="27"/>
  <c r="Y113" i="27"/>
  <c r="Y112" i="27"/>
  <c r="Y111" i="27"/>
  <c r="Y110" i="27"/>
  <c r="Y109" i="27"/>
  <c r="Z116" i="27"/>
  <c r="Z115" i="27"/>
  <c r="R153" i="27"/>
  <c r="V153" i="27"/>
  <c r="S153" i="27"/>
  <c r="U153" i="27"/>
  <c r="T153" i="27"/>
  <c r="P206" i="27"/>
  <c r="J206" i="27"/>
  <c r="N206" i="27"/>
  <c r="I206" i="27"/>
  <c r="K206" i="27"/>
  <c r="Q206" i="27"/>
  <c r="H206" i="27"/>
  <c r="L206" i="27"/>
  <c r="G206" i="27"/>
  <c r="O206" i="27"/>
  <c r="M206" i="27"/>
  <c r="N27" i="45"/>
  <c r="R31" i="45"/>
  <c r="T33" i="45"/>
  <c r="P29" i="45"/>
  <c r="V35" i="45"/>
  <c r="Y38" i="45"/>
  <c r="W36" i="45"/>
  <c r="X37" i="45"/>
  <c r="U34" i="45"/>
  <c r="S32" i="45"/>
  <c r="M26" i="45"/>
  <c r="Q30" i="45"/>
  <c r="O28" i="45"/>
  <c r="N20" i="45" l="1"/>
  <c r="Z123" i="27"/>
  <c r="Z121" i="27"/>
  <c r="Z122" i="27"/>
  <c r="Z120" i="27"/>
  <c r="V23" i="45"/>
  <c r="AH44" i="27"/>
  <c r="AH45" i="27"/>
  <c r="AH43" i="27"/>
  <c r="AH208" i="27"/>
  <c r="AH207" i="27"/>
  <c r="AH206" i="27"/>
  <c r="Z119" i="27"/>
  <c r="Z117" i="27"/>
  <c r="N21" i="45"/>
  <c r="Z127" i="27"/>
  <c r="AQ127" i="27" s="1"/>
  <c r="Z128" i="27"/>
  <c r="AQ128" i="27" s="1"/>
  <c r="Z125" i="27"/>
  <c r="AQ125" i="27" s="1"/>
  <c r="Z126" i="27"/>
  <c r="AQ126" i="27" s="1"/>
  <c r="Z124" i="27"/>
  <c r="AQ124" i="27" s="1"/>
  <c r="N22" i="45"/>
  <c r="Z129" i="27"/>
  <c r="AQ129" i="27" s="1"/>
  <c r="N25" i="45"/>
  <c r="Z149" i="27"/>
  <c r="AQ149" i="27" s="1"/>
  <c r="M154" i="28" s="1"/>
  <c r="AE154" i="28" s="1"/>
  <c r="Z145" i="27"/>
  <c r="AQ145" i="27" s="1"/>
  <c r="Z147" i="27"/>
  <c r="AQ147" i="27" s="1"/>
  <c r="Z148" i="27"/>
  <c r="AQ148" i="27" s="1"/>
  <c r="Z144" i="27"/>
  <c r="AQ144" i="27" s="1"/>
  <c r="Z146" i="27"/>
  <c r="AQ146" i="27" s="1"/>
  <c r="Z150" i="27"/>
  <c r="AQ150" i="27" s="1"/>
  <c r="M155" i="28" s="1"/>
  <c r="AE155" i="28" s="1"/>
  <c r="Z151" i="27"/>
  <c r="AQ151" i="27" s="1"/>
  <c r="M156" i="28" s="1"/>
  <c r="AE156" i="28" s="1"/>
  <c r="Z118" i="27"/>
  <c r="N24" i="45"/>
  <c r="Z141" i="27"/>
  <c r="AQ141" i="27" s="1"/>
  <c r="Z142" i="27"/>
  <c r="AQ142" i="27" s="1"/>
  <c r="Z143" i="27"/>
  <c r="AQ143" i="27" s="1"/>
  <c r="Z140" i="27"/>
  <c r="AQ140" i="27" s="1"/>
  <c r="Z113" i="27"/>
  <c r="Z112" i="27"/>
  <c r="Z111" i="27"/>
  <c r="Z109" i="27"/>
  <c r="Z110" i="27"/>
  <c r="Z114" i="27"/>
  <c r="U33" i="45"/>
  <c r="AA118" i="27"/>
  <c r="AA117" i="27"/>
  <c r="AA115" i="27"/>
  <c r="AA119" i="27"/>
  <c r="X100" i="27"/>
  <c r="X99" i="27"/>
  <c r="X97" i="27"/>
  <c r="X96" i="27"/>
  <c r="X95" i="27"/>
  <c r="X101" i="27"/>
  <c r="X98" i="27"/>
  <c r="Y108" i="27"/>
  <c r="Y107" i="27"/>
  <c r="Y106" i="27"/>
  <c r="Y104" i="27"/>
  <c r="Y103" i="27"/>
  <c r="Y105" i="27"/>
  <c r="Y102" i="27"/>
  <c r="O27" i="45"/>
  <c r="P27" i="45" s="1"/>
  <c r="Q29" i="45"/>
  <c r="R29" i="45" s="1"/>
  <c r="M205" i="27"/>
  <c r="O205" i="27"/>
  <c r="L205" i="27"/>
  <c r="P205" i="27"/>
  <c r="Q205" i="27"/>
  <c r="H205" i="27"/>
  <c r="J205" i="27"/>
  <c r="N205" i="27"/>
  <c r="K205" i="27"/>
  <c r="I205" i="27"/>
  <c r="S31" i="45"/>
  <c r="X36" i="45"/>
  <c r="W35" i="45"/>
  <c r="Y37" i="45"/>
  <c r="Z38" i="45"/>
  <c r="R30" i="45"/>
  <c r="P28" i="45"/>
  <c r="N26" i="45"/>
  <c r="T32" i="45"/>
  <c r="V34" i="45"/>
  <c r="O24" i="45" l="1"/>
  <c r="P24" i="45" s="1"/>
  <c r="Q24" i="45" s="1"/>
  <c r="R24" i="45" s="1"/>
  <c r="S24" i="45" s="1"/>
  <c r="T24" i="45" s="1"/>
  <c r="U24" i="45" s="1"/>
  <c r="AA143" i="27"/>
  <c r="AR143" i="27" s="1"/>
  <c r="AA142" i="27"/>
  <c r="AR142" i="27" s="1"/>
  <c r="O22" i="45"/>
  <c r="AA129" i="27"/>
  <c r="AR129" i="27" s="1"/>
  <c r="O20" i="45"/>
  <c r="AA123" i="27"/>
  <c r="AA120" i="27"/>
  <c r="AA121" i="27"/>
  <c r="AA122" i="27"/>
  <c r="AA150" i="27"/>
  <c r="AR150" i="27" s="1"/>
  <c r="N155" i="28" s="1"/>
  <c r="AF155" i="28" s="1"/>
  <c r="AA151" i="27"/>
  <c r="AR151" i="27" s="1"/>
  <c r="N156" i="28" s="1"/>
  <c r="AF156" i="28" s="1"/>
  <c r="AA116" i="27"/>
  <c r="O25" i="45"/>
  <c r="AA149" i="27"/>
  <c r="AR149" i="27" s="1"/>
  <c r="N154" i="28" s="1"/>
  <c r="AF154" i="28" s="1"/>
  <c r="AA148" i="27"/>
  <c r="AR148" i="27" s="1"/>
  <c r="AA144" i="27"/>
  <c r="AR144" i="27" s="1"/>
  <c r="AA146" i="27"/>
  <c r="AR146" i="27" s="1"/>
  <c r="AA147" i="27"/>
  <c r="AR147" i="27" s="1"/>
  <c r="AA145" i="27"/>
  <c r="AR145" i="27" s="1"/>
  <c r="O21" i="45"/>
  <c r="AA128" i="27"/>
  <c r="AR128" i="27" s="1"/>
  <c r="AA126" i="27"/>
  <c r="AR126" i="27" s="1"/>
  <c r="AA125" i="27"/>
  <c r="AR125" i="27" s="1"/>
  <c r="AA127" i="27"/>
  <c r="AR127" i="27" s="1"/>
  <c r="AA124" i="27"/>
  <c r="AR124" i="27" s="1"/>
  <c r="AI206" i="27"/>
  <c r="AI45" i="27"/>
  <c r="AI207" i="27"/>
  <c r="AI44" i="27"/>
  <c r="AI208" i="27"/>
  <c r="AI43" i="27"/>
  <c r="W23" i="45"/>
  <c r="V33" i="45"/>
  <c r="AH115" i="27"/>
  <c r="AC115" i="27"/>
  <c r="X94" i="27"/>
  <c r="X92" i="27"/>
  <c r="X91" i="27"/>
  <c r="X89" i="27"/>
  <c r="X93" i="27"/>
  <c r="X90" i="27"/>
  <c r="X88" i="27"/>
  <c r="Y93" i="27"/>
  <c r="Y92" i="27"/>
  <c r="Y90" i="27"/>
  <c r="Y89" i="27"/>
  <c r="Y88" i="27"/>
  <c r="Y94" i="27"/>
  <c r="Y91" i="27"/>
  <c r="AA114" i="27"/>
  <c r="AA113" i="27"/>
  <c r="AA112" i="27"/>
  <c r="AA110" i="27"/>
  <c r="AA109" i="27"/>
  <c r="AA111" i="27"/>
  <c r="T31" i="45"/>
  <c r="U31" i="45" s="1"/>
  <c r="Z108" i="27"/>
  <c r="Z107" i="27"/>
  <c r="Z106" i="27"/>
  <c r="Z105" i="27"/>
  <c r="Z104" i="27"/>
  <c r="Z103" i="27"/>
  <c r="Z102" i="27"/>
  <c r="AB119" i="27"/>
  <c r="AB118" i="27"/>
  <c r="AB117" i="27"/>
  <c r="AB115" i="27"/>
  <c r="AB116" i="27"/>
  <c r="Y101" i="27"/>
  <c r="Y100" i="27"/>
  <c r="Y98" i="27"/>
  <c r="Y97" i="27"/>
  <c r="Y96" i="27"/>
  <c r="Y95" i="27"/>
  <c r="Y99" i="27"/>
  <c r="U206" i="27"/>
  <c r="R205" i="27"/>
  <c r="U205" i="27"/>
  <c r="T205" i="27"/>
  <c r="R206" i="27"/>
  <c r="V206" i="27"/>
  <c r="S206" i="27"/>
  <c r="T206" i="27"/>
  <c r="V205" i="27"/>
  <c r="S205" i="27"/>
  <c r="G205" i="27"/>
  <c r="Z37" i="45"/>
  <c r="X35" i="45"/>
  <c r="Y36" i="45"/>
  <c r="S30" i="45"/>
  <c r="O26" i="45"/>
  <c r="Q27" i="45"/>
  <c r="S29" i="45"/>
  <c r="W34" i="45"/>
  <c r="Q28" i="45"/>
  <c r="U32" i="45"/>
  <c r="W33" i="45"/>
  <c r="AH179" i="27" l="1"/>
  <c r="AH180" i="27"/>
  <c r="AH181" i="27"/>
  <c r="AH176" i="27"/>
  <c r="AH177" i="27"/>
  <c r="AH178" i="27"/>
  <c r="AJ45" i="27"/>
  <c r="X23" i="45"/>
  <c r="AJ207" i="27"/>
  <c r="AJ206" i="27"/>
  <c r="AJ44" i="27"/>
  <c r="AJ208" i="27"/>
  <c r="AJ43" i="27"/>
  <c r="P21" i="45"/>
  <c r="AB127" i="27"/>
  <c r="AS127" i="27" s="1"/>
  <c r="AB126" i="27"/>
  <c r="AS126" i="27" s="1"/>
  <c r="AB128" i="27"/>
  <c r="AS128" i="27" s="1"/>
  <c r="AB125" i="27"/>
  <c r="AS125" i="27" s="1"/>
  <c r="AB124" i="27"/>
  <c r="AS124" i="27" s="1"/>
  <c r="AH210" i="27"/>
  <c r="AH47" i="27"/>
  <c r="AH209" i="27"/>
  <c r="AH211" i="27"/>
  <c r="AH49" i="27"/>
  <c r="V24" i="45"/>
  <c r="AH212" i="27"/>
  <c r="AH48" i="27"/>
  <c r="AH46" i="27"/>
  <c r="P22" i="45"/>
  <c r="AB129" i="27"/>
  <c r="AS129" i="27" s="1"/>
  <c r="AB151" i="27"/>
  <c r="AS151" i="27" s="1"/>
  <c r="O156" i="28" s="1"/>
  <c r="AG156" i="28" s="1"/>
  <c r="AB150" i="27"/>
  <c r="AS150" i="27" s="1"/>
  <c r="O155" i="28" s="1"/>
  <c r="AG155" i="28" s="1"/>
  <c r="P25" i="45"/>
  <c r="AB147" i="27"/>
  <c r="AS147" i="27" s="1"/>
  <c r="AB149" i="27"/>
  <c r="AS149" i="27" s="1"/>
  <c r="O154" i="28" s="1"/>
  <c r="AG154" i="28" s="1"/>
  <c r="AB144" i="27"/>
  <c r="AS144" i="27" s="1"/>
  <c r="AB145" i="27"/>
  <c r="AS145" i="27" s="1"/>
  <c r="AB146" i="27"/>
  <c r="AS146" i="27" s="1"/>
  <c r="AB148" i="27"/>
  <c r="AS148" i="27" s="1"/>
  <c r="P20" i="45"/>
  <c r="AB123" i="27"/>
  <c r="AB122" i="27"/>
  <c r="AB121" i="27"/>
  <c r="AB120" i="27"/>
  <c r="AH113" i="27"/>
  <c r="AH109" i="27"/>
  <c r="AH111" i="27"/>
  <c r="AH114" i="27"/>
  <c r="AH112" i="27"/>
  <c r="AH110" i="27"/>
  <c r="AJ115" i="27"/>
  <c r="AH142" i="27"/>
  <c r="AY142" i="27" s="1"/>
  <c r="AH143" i="27"/>
  <c r="AH106" i="27"/>
  <c r="AH107" i="27"/>
  <c r="AH108" i="27"/>
  <c r="AI115" i="27"/>
  <c r="X134" i="27"/>
  <c r="AO134" i="27" s="1"/>
  <c r="X196" i="27"/>
  <c r="AO196" i="27" s="1"/>
  <c r="K201" i="28" s="1"/>
  <c r="AC201" i="28" s="1"/>
  <c r="X190" i="27"/>
  <c r="AO190" i="27" s="1"/>
  <c r="K195" i="28" s="1"/>
  <c r="AC195" i="28" s="1"/>
  <c r="X189" i="27"/>
  <c r="AO189" i="27" s="1"/>
  <c r="K194" i="28" s="1"/>
  <c r="AC194" i="28" s="1"/>
  <c r="X135" i="27"/>
  <c r="AO135" i="27" s="1"/>
  <c r="X191" i="27"/>
  <c r="AO191" i="27" s="1"/>
  <c r="K196" i="28" s="1"/>
  <c r="AC196" i="28" s="1"/>
  <c r="X197" i="27"/>
  <c r="AO197" i="27" s="1"/>
  <c r="K202" i="28" s="1"/>
  <c r="AC202" i="28" s="1"/>
  <c r="X80" i="27"/>
  <c r="X79" i="27"/>
  <c r="X78" i="27"/>
  <c r="X77" i="27"/>
  <c r="X76" i="27"/>
  <c r="X75" i="27"/>
  <c r="Z101" i="27"/>
  <c r="Z99" i="27"/>
  <c r="Z98" i="27"/>
  <c r="Z97" i="27"/>
  <c r="Z96" i="27"/>
  <c r="Z100" i="27"/>
  <c r="Z95" i="27"/>
  <c r="AA108" i="27"/>
  <c r="AA106" i="27"/>
  <c r="AA105" i="27"/>
  <c r="AA104" i="27"/>
  <c r="AA103" i="27"/>
  <c r="AA107" i="27"/>
  <c r="AA102" i="27"/>
  <c r="AD115" i="27"/>
  <c r="X87" i="27"/>
  <c r="X86" i="27"/>
  <c r="X84" i="27"/>
  <c r="X83" i="27"/>
  <c r="X82" i="27"/>
  <c r="X81" i="27"/>
  <c r="X85" i="27"/>
  <c r="AB114" i="27"/>
  <c r="AB113" i="27"/>
  <c r="AB111" i="27"/>
  <c r="AB110" i="27"/>
  <c r="AB109" i="27"/>
  <c r="AB112" i="27"/>
  <c r="AB142" i="27"/>
  <c r="AS142" i="27" s="1"/>
  <c r="AB143" i="27"/>
  <c r="AS143" i="27" s="1"/>
  <c r="AB108" i="27"/>
  <c r="AB107" i="27"/>
  <c r="AB106" i="27"/>
  <c r="AB105" i="27"/>
  <c r="AB104" i="27"/>
  <c r="AB103" i="27"/>
  <c r="AB102" i="27"/>
  <c r="Z139" i="27"/>
  <c r="AQ139" i="27" s="1"/>
  <c r="Z138" i="27"/>
  <c r="AQ138" i="27" s="1"/>
  <c r="Z94" i="27"/>
  <c r="Z93" i="27"/>
  <c r="Z91" i="27"/>
  <c r="Z90" i="27"/>
  <c r="Z89" i="27"/>
  <c r="Z92" i="27"/>
  <c r="Z88" i="27"/>
  <c r="AY143" i="27"/>
  <c r="Y35" i="45"/>
  <c r="Z36" i="45"/>
  <c r="T30" i="45"/>
  <c r="X33" i="45"/>
  <c r="R28" i="45"/>
  <c r="R27" i="45"/>
  <c r="P26" i="45"/>
  <c r="V32" i="45"/>
  <c r="X34" i="45"/>
  <c r="T29" i="45"/>
  <c r="V31" i="45"/>
  <c r="Q25" i="45" l="1"/>
  <c r="AC147" i="27"/>
  <c r="AT147" i="27" s="1"/>
  <c r="AC148" i="27"/>
  <c r="AT148" i="27" s="1"/>
  <c r="AC149" i="27"/>
  <c r="AT149" i="27" s="1"/>
  <c r="P154" i="28" s="1"/>
  <c r="AH154" i="28" s="1"/>
  <c r="AC146" i="27"/>
  <c r="AT146" i="27" s="1"/>
  <c r="Q22" i="45"/>
  <c r="AC129" i="27"/>
  <c r="AT129" i="27" s="1"/>
  <c r="AI46" i="27"/>
  <c r="AI212" i="27"/>
  <c r="AI49" i="27"/>
  <c r="AI48" i="27"/>
  <c r="AI47" i="27"/>
  <c r="AI210" i="27"/>
  <c r="W24" i="45"/>
  <c r="AI209" i="27"/>
  <c r="AI211" i="27"/>
  <c r="Q21" i="45"/>
  <c r="AC126" i="27"/>
  <c r="AT126" i="27" s="1"/>
  <c r="AC127" i="27"/>
  <c r="AT127" i="27" s="1"/>
  <c r="AC125" i="27"/>
  <c r="AT125" i="27" s="1"/>
  <c r="AC128" i="27"/>
  <c r="AT128" i="27" s="1"/>
  <c r="AC124" i="27"/>
  <c r="AT124" i="27" s="1"/>
  <c r="AC150" i="27"/>
  <c r="AT150" i="27" s="1"/>
  <c r="P155" i="28" s="1"/>
  <c r="AH155" i="28" s="1"/>
  <c r="AC151" i="27"/>
  <c r="AT151" i="27" s="1"/>
  <c r="P156" i="28" s="1"/>
  <c r="AH156" i="28" s="1"/>
  <c r="AC116" i="27"/>
  <c r="Q20" i="45"/>
  <c r="AC117" i="27"/>
  <c r="AC121" i="27"/>
  <c r="AC123" i="27"/>
  <c r="AC119" i="27"/>
  <c r="AC120" i="27"/>
  <c r="AC118" i="27"/>
  <c r="AC122" i="27"/>
  <c r="AI178" i="27"/>
  <c r="AI180" i="27"/>
  <c r="AI179" i="27"/>
  <c r="AI176" i="27"/>
  <c r="AI181" i="27"/>
  <c r="AI177" i="27"/>
  <c r="AK206" i="27"/>
  <c r="AK45" i="27"/>
  <c r="Y23" i="45"/>
  <c r="AK44" i="27"/>
  <c r="AK43" i="27"/>
  <c r="AK208" i="27"/>
  <c r="AK207" i="27"/>
  <c r="AI114" i="27"/>
  <c r="AI113" i="27"/>
  <c r="AI112" i="27"/>
  <c r="AI110" i="27"/>
  <c r="AI109" i="27"/>
  <c r="AI111" i="27"/>
  <c r="AI142" i="27"/>
  <c r="AI143" i="27"/>
  <c r="AI108" i="27"/>
  <c r="AI107" i="27"/>
  <c r="AI106" i="27"/>
  <c r="AK115" i="27"/>
  <c r="AA141" i="27"/>
  <c r="AR141" i="27" s="1"/>
  <c r="AA140" i="27"/>
  <c r="AR140" i="27" s="1"/>
  <c r="AA100" i="27"/>
  <c r="AA99" i="27"/>
  <c r="AA98" i="27"/>
  <c r="AA97" i="27"/>
  <c r="AA95" i="27"/>
  <c r="AA96" i="27"/>
  <c r="AA101" i="27"/>
  <c r="AC142" i="27"/>
  <c r="AT142" i="27" s="1"/>
  <c r="AC143" i="27"/>
  <c r="AT143" i="27" s="1"/>
  <c r="AC108" i="27"/>
  <c r="AC107" i="27"/>
  <c r="AC106" i="27"/>
  <c r="AC104" i="27"/>
  <c r="AC103" i="27"/>
  <c r="AC102" i="27"/>
  <c r="AC105" i="27"/>
  <c r="AC144" i="27"/>
  <c r="AT144" i="27" s="1"/>
  <c r="AC145" i="27"/>
  <c r="AT145" i="27" s="1"/>
  <c r="AC114" i="27"/>
  <c r="AC113" i="27"/>
  <c r="AC112" i="27"/>
  <c r="AC111" i="27"/>
  <c r="AC110" i="27"/>
  <c r="AC109" i="27"/>
  <c r="Y137" i="27"/>
  <c r="AP137" i="27" s="1"/>
  <c r="Y136" i="27"/>
  <c r="AP136" i="27" s="1"/>
  <c r="Y87" i="27"/>
  <c r="Y85" i="27"/>
  <c r="Y84" i="27"/>
  <c r="Y83" i="27"/>
  <c r="Y81" i="27"/>
  <c r="Y86" i="27"/>
  <c r="Y82" i="27"/>
  <c r="AE115" i="27"/>
  <c r="AA139" i="27"/>
  <c r="AR139" i="27" s="1"/>
  <c r="AA138" i="27"/>
  <c r="AR138" i="27" s="1"/>
  <c r="AA94" i="27"/>
  <c r="AA92" i="27"/>
  <c r="AA91" i="27"/>
  <c r="AA90" i="27"/>
  <c r="AA89" i="27"/>
  <c r="AA93" i="27"/>
  <c r="AA88" i="27"/>
  <c r="Y134" i="27"/>
  <c r="AP134" i="27" s="1"/>
  <c r="Y196" i="27"/>
  <c r="AP196" i="27" s="1"/>
  <c r="L201" i="28" s="1"/>
  <c r="AD201" i="28" s="1"/>
  <c r="Y190" i="27"/>
  <c r="AP190" i="27" s="1"/>
  <c r="L195" i="28" s="1"/>
  <c r="AD195" i="28" s="1"/>
  <c r="Y189" i="27"/>
  <c r="AP189" i="27" s="1"/>
  <c r="L194" i="28" s="1"/>
  <c r="AD194" i="28" s="1"/>
  <c r="Y135" i="27"/>
  <c r="AP135" i="27" s="1"/>
  <c r="Y197" i="27"/>
  <c r="AP197" i="27" s="1"/>
  <c r="L202" i="28" s="1"/>
  <c r="AD202" i="28" s="1"/>
  <c r="Y191" i="27"/>
  <c r="AP191" i="27" s="1"/>
  <c r="L196" i="28" s="1"/>
  <c r="AD196" i="28" s="1"/>
  <c r="Y77" i="27"/>
  <c r="Y80" i="27"/>
  <c r="Y79" i="27"/>
  <c r="Y76" i="27"/>
  <c r="Y75" i="27"/>
  <c r="Y78" i="27"/>
  <c r="AZ143" i="27"/>
  <c r="AZ142" i="27"/>
  <c r="Z35" i="45"/>
  <c r="Y34" i="45"/>
  <c r="Q26" i="45"/>
  <c r="S27" i="45"/>
  <c r="U30" i="45"/>
  <c r="Y33" i="45"/>
  <c r="W31" i="45"/>
  <c r="W32" i="45"/>
  <c r="U29" i="45"/>
  <c r="S28" i="45"/>
  <c r="R21" i="45" l="1"/>
  <c r="AD125" i="27"/>
  <c r="AU125" i="27" s="1"/>
  <c r="AD126" i="27"/>
  <c r="AU126" i="27" s="1"/>
  <c r="AD127" i="27"/>
  <c r="AU127" i="27" s="1"/>
  <c r="AD128" i="27"/>
  <c r="AU128" i="27" s="1"/>
  <c r="AD124" i="27"/>
  <c r="AU124" i="27" s="1"/>
  <c r="R25" i="45"/>
  <c r="AD149" i="27"/>
  <c r="AU149" i="27" s="1"/>
  <c r="Q154" i="28" s="1"/>
  <c r="AI154" i="28" s="1"/>
  <c r="AD148" i="27"/>
  <c r="AU148" i="27" s="1"/>
  <c r="AD147" i="27"/>
  <c r="AU147" i="27" s="1"/>
  <c r="AD146" i="27"/>
  <c r="AU146" i="27" s="1"/>
  <c r="AJ177" i="27"/>
  <c r="AJ181" i="27"/>
  <c r="AJ180" i="27"/>
  <c r="AJ179" i="27"/>
  <c r="AJ178" i="27"/>
  <c r="AJ176" i="27"/>
  <c r="AD151" i="27"/>
  <c r="AU151" i="27" s="1"/>
  <c r="Q156" i="28" s="1"/>
  <c r="AI156" i="28" s="1"/>
  <c r="AD150" i="27"/>
  <c r="AU150" i="27" s="1"/>
  <c r="Q155" i="28" s="1"/>
  <c r="AI155" i="28" s="1"/>
  <c r="AD116" i="27"/>
  <c r="AH66" i="27"/>
  <c r="AH165" i="27"/>
  <c r="AH67" i="27"/>
  <c r="AH168" i="27"/>
  <c r="AH166" i="27"/>
  <c r="AH68" i="27"/>
  <c r="AH169" i="27"/>
  <c r="AH167" i="27"/>
  <c r="AH164" i="27"/>
  <c r="AH102" i="27"/>
  <c r="AH103" i="27"/>
  <c r="AH170" i="27"/>
  <c r="AH174" i="27"/>
  <c r="AH175" i="27"/>
  <c r="AH171" i="27"/>
  <c r="AH173" i="27"/>
  <c r="AH172" i="27"/>
  <c r="AH105" i="27"/>
  <c r="AH104" i="27"/>
  <c r="AL207" i="27"/>
  <c r="AL44" i="27"/>
  <c r="AL45" i="27"/>
  <c r="AL43" i="27"/>
  <c r="AL208" i="27"/>
  <c r="AL206" i="27"/>
  <c r="Z23" i="45"/>
  <c r="R20" i="45"/>
  <c r="AD119" i="27"/>
  <c r="AD118" i="27"/>
  <c r="AD122" i="27"/>
  <c r="AD117" i="27"/>
  <c r="AD120" i="27"/>
  <c r="AD121" i="27"/>
  <c r="AD123" i="27"/>
  <c r="X24" i="45"/>
  <c r="AJ210" i="27"/>
  <c r="AJ211" i="27"/>
  <c r="AJ48" i="27"/>
  <c r="AJ47" i="27"/>
  <c r="AJ209" i="27"/>
  <c r="AJ49" i="27"/>
  <c r="AJ212" i="27"/>
  <c r="AJ46" i="27"/>
  <c r="R22" i="45"/>
  <c r="AD129" i="27"/>
  <c r="AU129" i="27" s="1"/>
  <c r="AH139" i="27"/>
  <c r="AY139" i="27" s="1"/>
  <c r="AH138" i="27"/>
  <c r="AH92" i="27"/>
  <c r="AH93" i="27"/>
  <c r="AH90" i="27"/>
  <c r="AH89" i="27"/>
  <c r="AH88" i="27"/>
  <c r="AH91" i="27"/>
  <c r="AH141" i="27"/>
  <c r="AH140" i="27"/>
  <c r="AY140" i="27" s="1"/>
  <c r="AJ112" i="27"/>
  <c r="AJ111" i="27"/>
  <c r="AJ114" i="27"/>
  <c r="AJ113" i="27"/>
  <c r="AJ110" i="27"/>
  <c r="AJ109" i="27"/>
  <c r="AJ142" i="27"/>
  <c r="BA142" i="27" s="1"/>
  <c r="AJ143" i="27"/>
  <c r="AJ108" i="27"/>
  <c r="AJ107" i="27"/>
  <c r="AJ106" i="27"/>
  <c r="AL115" i="27"/>
  <c r="Z134" i="27"/>
  <c r="AQ134" i="27" s="1"/>
  <c r="Z196" i="27"/>
  <c r="AQ196" i="27" s="1"/>
  <c r="M201" i="28" s="1"/>
  <c r="AE201" i="28" s="1"/>
  <c r="Z190" i="27"/>
  <c r="AQ190" i="27" s="1"/>
  <c r="M195" i="28" s="1"/>
  <c r="AE195" i="28" s="1"/>
  <c r="Z189" i="27"/>
  <c r="AQ189" i="27" s="1"/>
  <c r="M194" i="28" s="1"/>
  <c r="AE194" i="28" s="1"/>
  <c r="Z135" i="27"/>
  <c r="AQ135" i="27" s="1"/>
  <c r="Z197" i="27"/>
  <c r="AQ197" i="27" s="1"/>
  <c r="M202" i="28" s="1"/>
  <c r="AE202" i="28" s="1"/>
  <c r="Z191" i="27"/>
  <c r="AQ191" i="27" s="1"/>
  <c r="M196" i="28" s="1"/>
  <c r="AE196" i="28" s="1"/>
  <c r="Z79" i="27"/>
  <c r="Z80" i="27"/>
  <c r="Z75" i="27"/>
  <c r="Z77" i="27"/>
  <c r="Z78" i="27"/>
  <c r="Z76" i="27"/>
  <c r="Z137" i="27"/>
  <c r="AQ137" i="27" s="1"/>
  <c r="Z136" i="27"/>
  <c r="AQ136" i="27" s="1"/>
  <c r="Z86" i="27"/>
  <c r="Z85" i="27"/>
  <c r="Z84" i="27"/>
  <c r="Z82" i="27"/>
  <c r="Z81" i="27"/>
  <c r="Z83" i="27"/>
  <c r="Z87" i="27"/>
  <c r="AB139" i="27"/>
  <c r="AS139" i="27" s="1"/>
  <c r="AB138" i="27"/>
  <c r="AS138" i="27" s="1"/>
  <c r="AB93" i="27"/>
  <c r="AB90" i="27"/>
  <c r="AB92" i="27"/>
  <c r="AB91" i="27"/>
  <c r="AB89" i="27"/>
  <c r="AB94" i="27"/>
  <c r="AB88" i="27"/>
  <c r="X180" i="27"/>
  <c r="AO180" i="27" s="1"/>
  <c r="K185" i="28" s="1"/>
  <c r="AC185" i="28" s="1"/>
  <c r="X177" i="27"/>
  <c r="AO177" i="27" s="1"/>
  <c r="K182" i="28" s="1"/>
  <c r="AC182" i="28" s="1"/>
  <c r="X178" i="27"/>
  <c r="AO178" i="27" s="1"/>
  <c r="K183" i="28" s="1"/>
  <c r="AC183" i="28" s="1"/>
  <c r="X216" i="27"/>
  <c r="AO216" i="27" s="1"/>
  <c r="K221" i="28" s="1"/>
  <c r="AC221" i="28" s="1"/>
  <c r="X218" i="27"/>
  <c r="AO218" i="27" s="1"/>
  <c r="K223" i="28" s="1"/>
  <c r="AC223" i="28" s="1"/>
  <c r="X181" i="27"/>
  <c r="AO181" i="27" s="1"/>
  <c r="K186" i="28" s="1"/>
  <c r="AC186" i="28" s="1"/>
  <c r="X215" i="27"/>
  <c r="AO215" i="27" s="1"/>
  <c r="K220" i="28" s="1"/>
  <c r="AC220" i="28" s="1"/>
  <c r="X179" i="27"/>
  <c r="AO179" i="27" s="1"/>
  <c r="K184" i="28" s="1"/>
  <c r="AC184" i="28" s="1"/>
  <c r="X176" i="27"/>
  <c r="AO176" i="27" s="1"/>
  <c r="K181" i="28" s="1"/>
  <c r="AC181" i="28" s="1"/>
  <c r="X217" i="27"/>
  <c r="AO217" i="27" s="1"/>
  <c r="K222" i="28" s="1"/>
  <c r="AC222" i="28" s="1"/>
  <c r="X68" i="27"/>
  <c r="X66" i="27"/>
  <c r="X63" i="27"/>
  <c r="X62" i="27"/>
  <c r="X65" i="27"/>
  <c r="X64" i="27"/>
  <c r="X67" i="27"/>
  <c r="AB141" i="27"/>
  <c r="AS141" i="27" s="1"/>
  <c r="AB140" i="27"/>
  <c r="AS140" i="27" s="1"/>
  <c r="AB101" i="27"/>
  <c r="AB98" i="27"/>
  <c r="AB100" i="27"/>
  <c r="AB99" i="27"/>
  <c r="AB96" i="27"/>
  <c r="AB95" i="27"/>
  <c r="AB97" i="27"/>
  <c r="AF115" i="27"/>
  <c r="X188" i="27"/>
  <c r="AO188" i="27" s="1"/>
  <c r="K193" i="28" s="1"/>
  <c r="AC193" i="28" s="1"/>
  <c r="X132" i="27"/>
  <c r="AO132" i="27" s="1"/>
  <c r="X186" i="27"/>
  <c r="AO186" i="27" s="1"/>
  <c r="K191" i="28" s="1"/>
  <c r="AC191" i="28" s="1"/>
  <c r="X183" i="27"/>
  <c r="AO183" i="27" s="1"/>
  <c r="K188" i="28" s="1"/>
  <c r="AC188" i="28" s="1"/>
  <c r="X152" i="27"/>
  <c r="AO152" i="27" s="1"/>
  <c r="K157" i="28" s="1"/>
  <c r="AC157" i="28" s="1"/>
  <c r="X220" i="27"/>
  <c r="AO220" i="27" s="1"/>
  <c r="K225" i="28" s="1"/>
  <c r="AC225" i="28" s="1"/>
  <c r="X198" i="27"/>
  <c r="AO198" i="27" s="1"/>
  <c r="K203" i="28" s="1"/>
  <c r="AC203" i="28" s="1"/>
  <c r="X193" i="27"/>
  <c r="AO193" i="27" s="1"/>
  <c r="K198" i="28" s="1"/>
  <c r="AC198" i="28" s="1"/>
  <c r="X187" i="27"/>
  <c r="AO187" i="27" s="1"/>
  <c r="K192" i="28" s="1"/>
  <c r="AC192" i="28" s="1"/>
  <c r="X184" i="27"/>
  <c r="AO184" i="27" s="1"/>
  <c r="K189" i="28" s="1"/>
  <c r="AC189" i="28" s="1"/>
  <c r="X131" i="27"/>
  <c r="AO131" i="27" s="1"/>
  <c r="X133" i="27"/>
  <c r="AO133" i="27" s="1"/>
  <c r="X222" i="27"/>
  <c r="AO222" i="27" s="1"/>
  <c r="K227" i="28" s="1"/>
  <c r="AC227" i="28" s="1"/>
  <c r="X219" i="27"/>
  <c r="AO219" i="27" s="1"/>
  <c r="K224" i="28" s="1"/>
  <c r="AC224" i="28" s="1"/>
  <c r="X195" i="27"/>
  <c r="AO195" i="27" s="1"/>
  <c r="K200" i="28" s="1"/>
  <c r="AC200" i="28" s="1"/>
  <c r="X192" i="27"/>
  <c r="AO192" i="27" s="1"/>
  <c r="K197" i="28" s="1"/>
  <c r="AC197" i="28" s="1"/>
  <c r="X185" i="27"/>
  <c r="AO185" i="27" s="1"/>
  <c r="K190" i="28" s="1"/>
  <c r="AC190" i="28" s="1"/>
  <c r="X182" i="27"/>
  <c r="AO182" i="27" s="1"/>
  <c r="K187" i="28" s="1"/>
  <c r="AC187" i="28" s="1"/>
  <c r="X221" i="27"/>
  <c r="AO221" i="27" s="1"/>
  <c r="K226" i="28" s="1"/>
  <c r="AC226" i="28" s="1"/>
  <c r="X194" i="27"/>
  <c r="AO194" i="27" s="1"/>
  <c r="K199" i="28" s="1"/>
  <c r="AC199" i="28" s="1"/>
  <c r="X130" i="27"/>
  <c r="AO130" i="27" s="1"/>
  <c r="X71" i="27"/>
  <c r="X74" i="27"/>
  <c r="X73" i="27"/>
  <c r="X72" i="27"/>
  <c r="X70" i="27"/>
  <c r="X69" i="27"/>
  <c r="AD144" i="27"/>
  <c r="AU144" i="27" s="1"/>
  <c r="AD145" i="27"/>
  <c r="AU145" i="27" s="1"/>
  <c r="AD110" i="27"/>
  <c r="AD113" i="27"/>
  <c r="AD112" i="27"/>
  <c r="AD111" i="27"/>
  <c r="AD109" i="27"/>
  <c r="AD114" i="27"/>
  <c r="AD142" i="27"/>
  <c r="AU142" i="27" s="1"/>
  <c r="AD143" i="27"/>
  <c r="AU143" i="27" s="1"/>
  <c r="AD108" i="27"/>
  <c r="AD107" i="27"/>
  <c r="AD106" i="27"/>
  <c r="AD105" i="27"/>
  <c r="AD104" i="27"/>
  <c r="AD103" i="27"/>
  <c r="AD102" i="27"/>
  <c r="BA143" i="27"/>
  <c r="AY138" i="27"/>
  <c r="AY141" i="27"/>
  <c r="T28" i="45"/>
  <c r="V29" i="45"/>
  <c r="X31" i="45"/>
  <c r="Z34" i="45"/>
  <c r="V30" i="45"/>
  <c r="X32" i="45"/>
  <c r="Z33" i="45"/>
  <c r="T27" i="45"/>
  <c r="R26" i="45"/>
  <c r="C63" i="34"/>
  <c r="J63" i="34" s="1"/>
  <c r="D63" i="34"/>
  <c r="K63" i="34" s="1"/>
  <c r="N63" i="34"/>
  <c r="B63" i="34"/>
  <c r="S21" i="45" l="1"/>
  <c r="AE127" i="27"/>
  <c r="AV127" i="27" s="1"/>
  <c r="AE128" i="27"/>
  <c r="AV128" i="27" s="1"/>
  <c r="AE125" i="27"/>
  <c r="AV125" i="27" s="1"/>
  <c r="AE126" i="27"/>
  <c r="AV126" i="27" s="1"/>
  <c r="AE124" i="27"/>
  <c r="AV124" i="27" s="1"/>
  <c r="S22" i="45"/>
  <c r="AE129" i="27"/>
  <c r="AV129" i="27" s="1"/>
  <c r="AK179" i="27"/>
  <c r="AK177" i="27"/>
  <c r="AK181" i="27"/>
  <c r="AK176" i="27"/>
  <c r="AK180" i="27"/>
  <c r="AK178" i="27"/>
  <c r="AI164" i="27"/>
  <c r="AI168" i="27"/>
  <c r="AI68" i="27"/>
  <c r="AI169" i="27"/>
  <c r="AI166" i="27"/>
  <c r="AI167" i="27"/>
  <c r="AI67" i="27"/>
  <c r="AI165" i="27"/>
  <c r="AI66" i="27"/>
  <c r="AI103" i="27"/>
  <c r="AI102" i="27"/>
  <c r="Y24" i="45"/>
  <c r="AK212" i="27"/>
  <c r="AK49" i="27"/>
  <c r="AK209" i="27"/>
  <c r="AK210" i="27"/>
  <c r="AK48" i="27"/>
  <c r="AK47" i="27"/>
  <c r="AK211" i="27"/>
  <c r="AK46" i="27"/>
  <c r="S20" i="45"/>
  <c r="AE119" i="27"/>
  <c r="AE121" i="27"/>
  <c r="AE118" i="27"/>
  <c r="AE122" i="27"/>
  <c r="AE120" i="27"/>
  <c r="AE123" i="27"/>
  <c r="AE117" i="27"/>
  <c r="S25" i="45"/>
  <c r="AE148" i="27"/>
  <c r="AV148" i="27" s="1"/>
  <c r="AE149" i="27"/>
  <c r="AV149" i="27" s="1"/>
  <c r="R154" i="28" s="1"/>
  <c r="AJ154" i="28" s="1"/>
  <c r="AE147" i="27"/>
  <c r="AV147" i="27" s="1"/>
  <c r="AE146" i="27"/>
  <c r="AV146" i="27" s="1"/>
  <c r="Y29" i="27"/>
  <c r="AE150" i="27"/>
  <c r="AV150" i="27" s="1"/>
  <c r="R155" i="28" s="1"/>
  <c r="AJ155" i="28" s="1"/>
  <c r="AE151" i="27"/>
  <c r="AV151" i="27" s="1"/>
  <c r="R156" i="28" s="1"/>
  <c r="AJ156" i="28" s="1"/>
  <c r="AE116" i="27"/>
  <c r="AI174" i="27"/>
  <c r="AI175" i="27"/>
  <c r="AI170" i="27"/>
  <c r="AI171" i="27"/>
  <c r="AI172" i="27"/>
  <c r="AI173" i="27"/>
  <c r="AI104" i="27"/>
  <c r="AI105" i="27"/>
  <c r="AM44" i="27"/>
  <c r="AM43" i="27"/>
  <c r="AM206" i="27"/>
  <c r="AM208" i="27"/>
  <c r="AM45" i="27"/>
  <c r="AM207" i="27"/>
  <c r="AI139" i="27"/>
  <c r="AZ139" i="27" s="1"/>
  <c r="AI138" i="27"/>
  <c r="AZ138" i="27" s="1"/>
  <c r="AI89" i="27"/>
  <c r="AI93" i="27"/>
  <c r="AI91" i="27"/>
  <c r="AI88" i="27"/>
  <c r="AI92" i="27"/>
  <c r="AI90" i="27"/>
  <c r="AK114" i="27"/>
  <c r="AK110" i="27"/>
  <c r="AK111" i="27"/>
  <c r="AK113" i="27"/>
  <c r="AK109" i="27"/>
  <c r="AK112" i="27"/>
  <c r="AI141" i="27"/>
  <c r="AI140" i="27"/>
  <c r="AZ140" i="27" s="1"/>
  <c r="AM115" i="27"/>
  <c r="AK142" i="27"/>
  <c r="BB142" i="27" s="1"/>
  <c r="AK143" i="27"/>
  <c r="BB143" i="27" s="1"/>
  <c r="AK106" i="27"/>
  <c r="AK107" i="27"/>
  <c r="AK108" i="27"/>
  <c r="Y188" i="27"/>
  <c r="AP188" i="27" s="1"/>
  <c r="L193" i="28" s="1"/>
  <c r="AD193" i="28" s="1"/>
  <c r="Y186" i="27"/>
  <c r="AP186" i="27" s="1"/>
  <c r="L191" i="28" s="1"/>
  <c r="AD191" i="28" s="1"/>
  <c r="Y183" i="27"/>
  <c r="AP183" i="27" s="1"/>
  <c r="L188" i="28" s="1"/>
  <c r="AD188" i="28" s="1"/>
  <c r="Y132" i="27"/>
  <c r="AP132" i="27" s="1"/>
  <c r="Y152" i="27"/>
  <c r="AP152" i="27" s="1"/>
  <c r="L157" i="28" s="1"/>
  <c r="AD157" i="28" s="1"/>
  <c r="Y198" i="27"/>
  <c r="AP198" i="27" s="1"/>
  <c r="L203" i="28" s="1"/>
  <c r="AD203" i="28" s="1"/>
  <c r="Y187" i="27"/>
  <c r="AP187" i="27" s="1"/>
  <c r="L192" i="28" s="1"/>
  <c r="AD192" i="28" s="1"/>
  <c r="Y184" i="27"/>
  <c r="AP184" i="27" s="1"/>
  <c r="L189" i="28" s="1"/>
  <c r="AD189" i="28" s="1"/>
  <c r="Y220" i="27"/>
  <c r="AP220" i="27" s="1"/>
  <c r="L225" i="28" s="1"/>
  <c r="AD225" i="28" s="1"/>
  <c r="Y193" i="27"/>
  <c r="AP193" i="27" s="1"/>
  <c r="L198" i="28" s="1"/>
  <c r="AD198" i="28" s="1"/>
  <c r="Y222" i="27"/>
  <c r="AP222" i="27" s="1"/>
  <c r="L227" i="28" s="1"/>
  <c r="AD227" i="28" s="1"/>
  <c r="Y195" i="27"/>
  <c r="AP195" i="27" s="1"/>
  <c r="L200" i="28" s="1"/>
  <c r="AD200" i="28" s="1"/>
  <c r="Y192" i="27"/>
  <c r="AP192" i="27" s="1"/>
  <c r="L197" i="28" s="1"/>
  <c r="AD197" i="28" s="1"/>
  <c r="Y133" i="27"/>
  <c r="AP133" i="27" s="1"/>
  <c r="Y131" i="27"/>
  <c r="AP131" i="27" s="1"/>
  <c r="Y219" i="27"/>
  <c r="AP219" i="27" s="1"/>
  <c r="L224" i="28" s="1"/>
  <c r="AD224" i="28" s="1"/>
  <c r="Y185" i="27"/>
  <c r="AP185" i="27" s="1"/>
  <c r="L190" i="28" s="1"/>
  <c r="AD190" i="28" s="1"/>
  <c r="Y182" i="27"/>
  <c r="AP182" i="27" s="1"/>
  <c r="L187" i="28" s="1"/>
  <c r="AD187" i="28" s="1"/>
  <c r="Y221" i="27"/>
  <c r="AP221" i="27" s="1"/>
  <c r="L226" i="28" s="1"/>
  <c r="AD226" i="28" s="1"/>
  <c r="Y130" i="27"/>
  <c r="AP130" i="27" s="1"/>
  <c r="Y194" i="27"/>
  <c r="AP194" i="27" s="1"/>
  <c r="L199" i="28" s="1"/>
  <c r="AD199" i="28" s="1"/>
  <c r="Y74" i="27"/>
  <c r="Y73" i="27"/>
  <c r="Y72" i="27"/>
  <c r="Y71" i="27"/>
  <c r="Y70" i="27"/>
  <c r="Y69" i="27"/>
  <c r="AA137" i="27"/>
  <c r="AR137" i="27" s="1"/>
  <c r="AA136" i="27"/>
  <c r="AR136" i="27" s="1"/>
  <c r="AA87" i="27"/>
  <c r="AA86" i="27"/>
  <c r="AA83" i="27"/>
  <c r="AA82" i="27"/>
  <c r="AA81" i="27"/>
  <c r="AA85" i="27"/>
  <c r="AA84" i="27"/>
  <c r="AG115" i="27"/>
  <c r="AC141" i="27"/>
  <c r="AT141" i="27" s="1"/>
  <c r="AC140" i="27"/>
  <c r="AT140" i="27" s="1"/>
  <c r="AC99" i="27"/>
  <c r="AC101" i="27"/>
  <c r="AC100" i="27"/>
  <c r="AC97" i="27"/>
  <c r="AC96" i="27"/>
  <c r="AC98" i="27"/>
  <c r="AC95" i="27"/>
  <c r="Y180" i="27"/>
  <c r="AP180" i="27" s="1"/>
  <c r="L185" i="28" s="1"/>
  <c r="AD185" i="28" s="1"/>
  <c r="Y177" i="27"/>
  <c r="AP177" i="27" s="1"/>
  <c r="L182" i="28" s="1"/>
  <c r="AD182" i="28" s="1"/>
  <c r="Y218" i="27"/>
  <c r="AP218" i="27" s="1"/>
  <c r="L223" i="28" s="1"/>
  <c r="AD223" i="28" s="1"/>
  <c r="Y216" i="27"/>
  <c r="AP216" i="27" s="1"/>
  <c r="L221" i="28" s="1"/>
  <c r="AD221" i="28" s="1"/>
  <c r="Y181" i="27"/>
  <c r="AP181" i="27" s="1"/>
  <c r="L186" i="28" s="1"/>
  <c r="AD186" i="28" s="1"/>
  <c r="Y178" i="27"/>
  <c r="AP178" i="27" s="1"/>
  <c r="L183" i="28" s="1"/>
  <c r="AD183" i="28" s="1"/>
  <c r="Y179" i="27"/>
  <c r="AP179" i="27" s="1"/>
  <c r="L184" i="28" s="1"/>
  <c r="AD184" i="28" s="1"/>
  <c r="Y215" i="27"/>
  <c r="AP215" i="27" s="1"/>
  <c r="L220" i="28" s="1"/>
  <c r="AD220" i="28" s="1"/>
  <c r="Y176" i="27"/>
  <c r="AP176" i="27" s="1"/>
  <c r="L181" i="28" s="1"/>
  <c r="AD181" i="28" s="1"/>
  <c r="Y217" i="27"/>
  <c r="AP217" i="27" s="1"/>
  <c r="L222" i="28" s="1"/>
  <c r="AD222" i="28" s="1"/>
  <c r="Y67" i="27"/>
  <c r="Y66" i="27"/>
  <c r="Y64" i="27"/>
  <c r="Y63" i="27"/>
  <c r="Y62" i="27"/>
  <c r="Y68" i="27"/>
  <c r="Y65" i="27"/>
  <c r="AE142" i="27"/>
  <c r="AV142" i="27" s="1"/>
  <c r="AE143" i="27"/>
  <c r="AV143" i="27" s="1"/>
  <c r="AE103" i="27"/>
  <c r="AE102" i="27"/>
  <c r="AE108" i="27"/>
  <c r="AE106" i="27"/>
  <c r="AE105" i="27"/>
  <c r="AE104" i="27"/>
  <c r="AE107" i="27"/>
  <c r="AA134" i="27"/>
  <c r="AR134" i="27" s="1"/>
  <c r="AA196" i="27"/>
  <c r="AR196" i="27" s="1"/>
  <c r="N201" i="28" s="1"/>
  <c r="AF201" i="28" s="1"/>
  <c r="AA190" i="27"/>
  <c r="AR190" i="27" s="1"/>
  <c r="N195" i="28" s="1"/>
  <c r="AF195" i="28" s="1"/>
  <c r="AA189" i="27"/>
  <c r="AR189" i="27" s="1"/>
  <c r="N194" i="28" s="1"/>
  <c r="AF194" i="28" s="1"/>
  <c r="AA197" i="27"/>
  <c r="AR197" i="27" s="1"/>
  <c r="N202" i="28" s="1"/>
  <c r="AF202" i="28" s="1"/>
  <c r="AA135" i="27"/>
  <c r="AR135" i="27" s="1"/>
  <c r="AA191" i="27"/>
  <c r="AR191" i="27" s="1"/>
  <c r="N196" i="28" s="1"/>
  <c r="AF196" i="28" s="1"/>
  <c r="AA80" i="27"/>
  <c r="AA79" i="27"/>
  <c r="AA78" i="27"/>
  <c r="AA77" i="27"/>
  <c r="AA75" i="27"/>
  <c r="AA76" i="27"/>
  <c r="AE144" i="27"/>
  <c r="AV144" i="27" s="1"/>
  <c r="AE145" i="27"/>
  <c r="AV145" i="27" s="1"/>
  <c r="AE114" i="27"/>
  <c r="AE113" i="27"/>
  <c r="AE112" i="27"/>
  <c r="AE110" i="27"/>
  <c r="AE109" i="27"/>
  <c r="AE111" i="27"/>
  <c r="AC139" i="27"/>
  <c r="AT139" i="27" s="1"/>
  <c r="AC138" i="27"/>
  <c r="AT138" i="27" s="1"/>
  <c r="AC94" i="27"/>
  <c r="AC91" i="27"/>
  <c r="AC93" i="27"/>
  <c r="AC92" i="27"/>
  <c r="AC89" i="27"/>
  <c r="AC88" i="27"/>
  <c r="AC90" i="27"/>
  <c r="AZ141" i="27"/>
  <c r="Y32" i="45"/>
  <c r="S26" i="45"/>
  <c r="W30" i="45"/>
  <c r="U27" i="45"/>
  <c r="W29" i="45"/>
  <c r="Y31" i="45"/>
  <c r="U28" i="45"/>
  <c r="AL47" i="27" l="1"/>
  <c r="Z24" i="45"/>
  <c r="AL211" i="27"/>
  <c r="AL212" i="27"/>
  <c r="AL49" i="27"/>
  <c r="AL209" i="27"/>
  <c r="AL210" i="27"/>
  <c r="AL46" i="27"/>
  <c r="AL48" i="27"/>
  <c r="T21" i="45"/>
  <c r="AF126" i="27"/>
  <c r="AW126" i="27" s="1"/>
  <c r="AF128" i="27"/>
  <c r="AW128" i="27" s="1"/>
  <c r="AF127" i="27"/>
  <c r="AW127" i="27" s="1"/>
  <c r="AF125" i="27"/>
  <c r="AW125" i="27" s="1"/>
  <c r="AF124" i="27"/>
  <c r="AW124" i="27" s="1"/>
  <c r="AJ170" i="27"/>
  <c r="AJ172" i="27"/>
  <c r="AJ173" i="27"/>
  <c r="AJ171" i="27"/>
  <c r="AJ174" i="27"/>
  <c r="AJ175" i="27"/>
  <c r="AJ104" i="27"/>
  <c r="AJ105" i="27"/>
  <c r="Z29" i="27"/>
  <c r="AF151" i="27"/>
  <c r="AW151" i="27" s="1"/>
  <c r="S156" i="28" s="1"/>
  <c r="AK156" i="28" s="1"/>
  <c r="AF150" i="27"/>
  <c r="AW150" i="27" s="1"/>
  <c r="S155" i="28" s="1"/>
  <c r="AK155" i="28" s="1"/>
  <c r="AF116" i="27"/>
  <c r="AJ68" i="27"/>
  <c r="AJ169" i="27"/>
  <c r="AJ166" i="27"/>
  <c r="AJ164" i="27"/>
  <c r="AJ165" i="27"/>
  <c r="AJ67" i="27"/>
  <c r="AJ168" i="27"/>
  <c r="AJ66" i="27"/>
  <c r="AJ167" i="27"/>
  <c r="AJ103" i="27"/>
  <c r="AJ102" i="27"/>
  <c r="AH63" i="27"/>
  <c r="AH159" i="27"/>
  <c r="AH158" i="27"/>
  <c r="AH163" i="27"/>
  <c r="AH64" i="27"/>
  <c r="AH161" i="27"/>
  <c r="AH162" i="27"/>
  <c r="AH62" i="27"/>
  <c r="AH65" i="27"/>
  <c r="AH160" i="27"/>
  <c r="AH101" i="27"/>
  <c r="AH100" i="27"/>
  <c r="AL176" i="27"/>
  <c r="AL180" i="27"/>
  <c r="AL178" i="27"/>
  <c r="AL179" i="27"/>
  <c r="AL177" i="27"/>
  <c r="AL181" i="27"/>
  <c r="AH60" i="27"/>
  <c r="AH61" i="27"/>
  <c r="AH58" i="27"/>
  <c r="AH59" i="27"/>
  <c r="AH154" i="27"/>
  <c r="AH155" i="27"/>
  <c r="AH157" i="27"/>
  <c r="AH156" i="27"/>
  <c r="AH99" i="27"/>
  <c r="AH98" i="27"/>
  <c r="T25" i="45"/>
  <c r="AF147" i="27"/>
  <c r="AW147" i="27" s="1"/>
  <c r="AF149" i="27"/>
  <c r="AW149" i="27" s="1"/>
  <c r="S154" i="28" s="1"/>
  <c r="AK154" i="28" s="1"/>
  <c r="AF148" i="27"/>
  <c r="AW148" i="27" s="1"/>
  <c r="AF146" i="27"/>
  <c r="AW146" i="27" s="1"/>
  <c r="T20" i="45"/>
  <c r="AF119" i="27"/>
  <c r="AF120" i="27"/>
  <c r="AF121" i="27"/>
  <c r="AF118" i="27"/>
  <c r="AF122" i="27"/>
  <c r="AF117" i="27"/>
  <c r="AF123" i="27"/>
  <c r="T22" i="45"/>
  <c r="AF129" i="27"/>
  <c r="AW129" i="27" s="1"/>
  <c r="AJ139" i="27"/>
  <c r="BA139" i="27" s="1"/>
  <c r="AJ138" i="27"/>
  <c r="BA138" i="27" s="1"/>
  <c r="AJ92" i="27"/>
  <c r="AJ88" i="27"/>
  <c r="AJ93" i="27"/>
  <c r="AJ91" i="27"/>
  <c r="AJ89" i="27"/>
  <c r="AJ90" i="27"/>
  <c r="AL114" i="27"/>
  <c r="AL112" i="27"/>
  <c r="AL110" i="27"/>
  <c r="AL113" i="27"/>
  <c r="AL109" i="27"/>
  <c r="AL111" i="27"/>
  <c r="AH134" i="27"/>
  <c r="AH190" i="27"/>
  <c r="AH189" i="27"/>
  <c r="AH135" i="27"/>
  <c r="AH191" i="27"/>
  <c r="AH80" i="27"/>
  <c r="AH79" i="27"/>
  <c r="AH78" i="27"/>
  <c r="AH75" i="27"/>
  <c r="AH77" i="27"/>
  <c r="AH76" i="27"/>
  <c r="AH137" i="27"/>
  <c r="AH136" i="27"/>
  <c r="AY136" i="27" s="1"/>
  <c r="AH87" i="27"/>
  <c r="AH84" i="27"/>
  <c r="AH86" i="27"/>
  <c r="AH85" i="27"/>
  <c r="AH81" i="27"/>
  <c r="AH83" i="27"/>
  <c r="AH82" i="27"/>
  <c r="AJ140" i="27"/>
  <c r="AJ141" i="27"/>
  <c r="AL142" i="27"/>
  <c r="BC142" i="27" s="1"/>
  <c r="AL143" i="27"/>
  <c r="AL108" i="27"/>
  <c r="AL107" i="27"/>
  <c r="AL106" i="27"/>
  <c r="AB134" i="27"/>
  <c r="AS134" i="27" s="1"/>
  <c r="AB196" i="27"/>
  <c r="AS196" i="27" s="1"/>
  <c r="O201" i="28" s="1"/>
  <c r="AG201" i="28" s="1"/>
  <c r="AB190" i="27"/>
  <c r="AS190" i="27" s="1"/>
  <c r="O195" i="28" s="1"/>
  <c r="AG195" i="28" s="1"/>
  <c r="AB189" i="27"/>
  <c r="AS189" i="27" s="1"/>
  <c r="O194" i="28" s="1"/>
  <c r="AG194" i="28" s="1"/>
  <c r="AB197" i="27"/>
  <c r="AS197" i="27" s="1"/>
  <c r="O202" i="28" s="1"/>
  <c r="AG202" i="28" s="1"/>
  <c r="AB135" i="27"/>
  <c r="AS135" i="27" s="1"/>
  <c r="AB191" i="27"/>
  <c r="AS191" i="27" s="1"/>
  <c r="O196" i="28" s="1"/>
  <c r="AG196" i="28" s="1"/>
  <c r="AB75" i="27"/>
  <c r="AB80" i="27"/>
  <c r="AB79" i="27"/>
  <c r="AB78" i="27"/>
  <c r="AB76" i="27"/>
  <c r="AB77" i="27"/>
  <c r="AD139" i="27"/>
  <c r="AU139" i="27" s="1"/>
  <c r="AD138" i="27"/>
  <c r="AU138" i="27" s="1"/>
  <c r="AD92" i="27"/>
  <c r="AD94" i="27"/>
  <c r="AD93" i="27"/>
  <c r="AD90" i="27"/>
  <c r="AD89" i="27"/>
  <c r="AD91" i="27"/>
  <c r="AD88" i="27"/>
  <c r="X171" i="27"/>
  <c r="AO171" i="27" s="1"/>
  <c r="K176" i="28" s="1"/>
  <c r="AC176" i="28" s="1"/>
  <c r="X174" i="27"/>
  <c r="AO174" i="27" s="1"/>
  <c r="K179" i="28" s="1"/>
  <c r="AC179" i="28" s="1"/>
  <c r="X213" i="27"/>
  <c r="AO213" i="27" s="1"/>
  <c r="K218" i="28" s="1"/>
  <c r="AC218" i="28" s="1"/>
  <c r="X211" i="27"/>
  <c r="AO211" i="27" s="1"/>
  <c r="K216" i="28" s="1"/>
  <c r="AC216" i="28" s="1"/>
  <c r="X175" i="27"/>
  <c r="AO175" i="27" s="1"/>
  <c r="K180" i="28" s="1"/>
  <c r="AC180" i="28" s="1"/>
  <c r="X172" i="27"/>
  <c r="AO172" i="27" s="1"/>
  <c r="K177" i="28" s="1"/>
  <c r="AC177" i="28" s="1"/>
  <c r="X212" i="27"/>
  <c r="AO212" i="27" s="1"/>
  <c r="K217" i="28" s="1"/>
  <c r="AC217" i="28" s="1"/>
  <c r="X173" i="27"/>
  <c r="AO173" i="27" s="1"/>
  <c r="K178" i="28" s="1"/>
  <c r="AC178" i="28" s="1"/>
  <c r="X214" i="27"/>
  <c r="AO214" i="27" s="1"/>
  <c r="K219" i="28" s="1"/>
  <c r="AC219" i="28" s="1"/>
  <c r="X60" i="27"/>
  <c r="X61" i="27"/>
  <c r="X59" i="27"/>
  <c r="X58" i="27"/>
  <c r="X57" i="27"/>
  <c r="X56" i="27"/>
  <c r="Z180" i="27"/>
  <c r="AQ180" i="27" s="1"/>
  <c r="M185" i="28" s="1"/>
  <c r="AE185" i="28" s="1"/>
  <c r="Z177" i="27"/>
  <c r="AQ177" i="27" s="1"/>
  <c r="M182" i="28" s="1"/>
  <c r="AE182" i="28" s="1"/>
  <c r="Z218" i="27"/>
  <c r="AQ218" i="27" s="1"/>
  <c r="M223" i="28" s="1"/>
  <c r="AE223" i="28" s="1"/>
  <c r="Z216" i="27"/>
  <c r="AQ216" i="27" s="1"/>
  <c r="M221" i="28" s="1"/>
  <c r="AE221" i="28" s="1"/>
  <c r="Z181" i="27"/>
  <c r="AQ181" i="27" s="1"/>
  <c r="M186" i="28" s="1"/>
  <c r="AE186" i="28" s="1"/>
  <c r="Z178" i="27"/>
  <c r="AQ178" i="27" s="1"/>
  <c r="M183" i="28" s="1"/>
  <c r="AE183" i="28" s="1"/>
  <c r="Z215" i="27"/>
  <c r="AQ215" i="27" s="1"/>
  <c r="M220" i="28" s="1"/>
  <c r="AE220" i="28" s="1"/>
  <c r="Z179" i="27"/>
  <c r="AQ179" i="27" s="1"/>
  <c r="M184" i="28" s="1"/>
  <c r="AE184" i="28" s="1"/>
  <c r="Z176" i="27"/>
  <c r="AQ176" i="27" s="1"/>
  <c r="M181" i="28" s="1"/>
  <c r="AE181" i="28" s="1"/>
  <c r="Z217" i="27"/>
  <c r="AQ217" i="27" s="1"/>
  <c r="M222" i="28" s="1"/>
  <c r="AE222" i="28" s="1"/>
  <c r="Z65" i="27"/>
  <c r="Z62" i="27"/>
  <c r="Z68" i="27"/>
  <c r="Z67" i="27"/>
  <c r="Z66" i="27"/>
  <c r="Z64" i="27"/>
  <c r="Z63" i="27"/>
  <c r="Z186" i="27"/>
  <c r="AQ186" i="27" s="1"/>
  <c r="M191" i="28" s="1"/>
  <c r="AE191" i="28" s="1"/>
  <c r="Z183" i="27"/>
  <c r="AQ183" i="27" s="1"/>
  <c r="M188" i="28" s="1"/>
  <c r="AE188" i="28" s="1"/>
  <c r="Z152" i="27"/>
  <c r="AQ152" i="27" s="1"/>
  <c r="M157" i="28" s="1"/>
  <c r="AE157" i="28" s="1"/>
  <c r="Z132" i="27"/>
  <c r="AQ132" i="27" s="1"/>
  <c r="Z188" i="27"/>
  <c r="AQ188" i="27" s="1"/>
  <c r="M193" i="28" s="1"/>
  <c r="AE193" i="28" s="1"/>
  <c r="Z193" i="27"/>
  <c r="AQ193" i="27" s="1"/>
  <c r="M198" i="28" s="1"/>
  <c r="AE198" i="28" s="1"/>
  <c r="Z220" i="27"/>
  <c r="AQ220" i="27" s="1"/>
  <c r="M225" i="28" s="1"/>
  <c r="AE225" i="28" s="1"/>
  <c r="Z198" i="27"/>
  <c r="AQ198" i="27" s="1"/>
  <c r="M203" i="28" s="1"/>
  <c r="AE203" i="28" s="1"/>
  <c r="Z187" i="27"/>
  <c r="AQ187" i="27" s="1"/>
  <c r="M192" i="28" s="1"/>
  <c r="AE192" i="28" s="1"/>
  <c r="Z184" i="27"/>
  <c r="AQ184" i="27" s="1"/>
  <c r="M189" i="28" s="1"/>
  <c r="AE189" i="28" s="1"/>
  <c r="Z133" i="27"/>
  <c r="AQ133" i="27" s="1"/>
  <c r="Z222" i="27"/>
  <c r="AQ222" i="27" s="1"/>
  <c r="M227" i="28" s="1"/>
  <c r="AE227" i="28" s="1"/>
  <c r="Z185" i="27"/>
  <c r="AQ185" i="27" s="1"/>
  <c r="M190" i="28" s="1"/>
  <c r="AE190" i="28" s="1"/>
  <c r="Z131" i="27"/>
  <c r="AQ131" i="27" s="1"/>
  <c r="Z219" i="27"/>
  <c r="AQ219" i="27" s="1"/>
  <c r="M224" i="28" s="1"/>
  <c r="AE224" i="28" s="1"/>
  <c r="Z195" i="27"/>
  <c r="AQ195" i="27" s="1"/>
  <c r="M200" i="28" s="1"/>
  <c r="AE200" i="28" s="1"/>
  <c r="Z192" i="27"/>
  <c r="AQ192" i="27" s="1"/>
  <c r="M197" i="28" s="1"/>
  <c r="AE197" i="28" s="1"/>
  <c r="Z182" i="27"/>
  <c r="AQ182" i="27" s="1"/>
  <c r="M187" i="28" s="1"/>
  <c r="AE187" i="28" s="1"/>
  <c r="Z130" i="27"/>
  <c r="AQ130" i="27" s="1"/>
  <c r="Z221" i="27"/>
  <c r="AQ221" i="27" s="1"/>
  <c r="M226" i="28" s="1"/>
  <c r="AE226" i="28" s="1"/>
  <c r="Z194" i="27"/>
  <c r="AQ194" i="27" s="1"/>
  <c r="M199" i="28" s="1"/>
  <c r="AE199" i="28" s="1"/>
  <c r="Z73" i="27"/>
  <c r="Z74" i="27"/>
  <c r="Z72" i="27"/>
  <c r="Z71" i="27"/>
  <c r="Z70" i="27"/>
  <c r="Z69" i="27"/>
  <c r="AB137" i="27"/>
  <c r="AS137" i="27" s="1"/>
  <c r="AB136" i="27"/>
  <c r="AS136" i="27" s="1"/>
  <c r="AB81" i="27"/>
  <c r="AB85" i="27"/>
  <c r="AB87" i="27"/>
  <c r="AB84" i="27"/>
  <c r="AB83" i="27"/>
  <c r="AB82" i="27"/>
  <c r="AB86" i="27"/>
  <c r="AD141" i="27"/>
  <c r="AU141" i="27" s="1"/>
  <c r="AD140" i="27"/>
  <c r="AU140" i="27" s="1"/>
  <c r="AD100" i="27"/>
  <c r="AD95" i="27"/>
  <c r="AD101" i="27"/>
  <c r="AD98" i="27"/>
  <c r="AD97" i="27"/>
  <c r="AD99" i="27"/>
  <c r="AD96" i="27"/>
  <c r="AF144" i="27"/>
  <c r="AW144" i="27" s="1"/>
  <c r="AF145" i="27"/>
  <c r="AW145" i="27" s="1"/>
  <c r="AF112" i="27"/>
  <c r="AF114" i="27"/>
  <c r="AF113" i="27"/>
  <c r="AF111" i="27"/>
  <c r="AF110" i="27"/>
  <c r="AF109" i="27"/>
  <c r="AF142" i="27"/>
  <c r="AW142" i="27" s="1"/>
  <c r="AF143" i="27"/>
  <c r="AW143" i="27" s="1"/>
  <c r="AF108" i="27"/>
  <c r="AF107" i="27"/>
  <c r="AF106" i="27"/>
  <c r="AF105" i="27"/>
  <c r="AF103" i="27"/>
  <c r="AF102" i="27"/>
  <c r="AF104" i="27"/>
  <c r="X168" i="27"/>
  <c r="AO168" i="27" s="1"/>
  <c r="K173" i="28" s="1"/>
  <c r="AC173" i="28" s="1"/>
  <c r="X208" i="27"/>
  <c r="AO208" i="27" s="1"/>
  <c r="K213" i="28" s="1"/>
  <c r="AC213" i="28" s="1"/>
  <c r="X169" i="27"/>
  <c r="AO169" i="27" s="1"/>
  <c r="K174" i="28" s="1"/>
  <c r="AC174" i="28" s="1"/>
  <c r="X209" i="27"/>
  <c r="AO209" i="27" s="1"/>
  <c r="K214" i="28" s="1"/>
  <c r="AC214" i="28" s="1"/>
  <c r="X207" i="27"/>
  <c r="AO207" i="27" s="1"/>
  <c r="K212" i="28" s="1"/>
  <c r="AC212" i="28" s="1"/>
  <c r="X170" i="27"/>
  <c r="AO170" i="27" s="1"/>
  <c r="K175" i="28" s="1"/>
  <c r="AC175" i="28" s="1"/>
  <c r="X167" i="27"/>
  <c r="AO167" i="27" s="1"/>
  <c r="K172" i="28" s="1"/>
  <c r="AC172" i="28" s="1"/>
  <c r="X210" i="27"/>
  <c r="AO210" i="27" s="1"/>
  <c r="K215" i="28" s="1"/>
  <c r="AC215" i="28" s="1"/>
  <c r="X55" i="27"/>
  <c r="X53" i="27"/>
  <c r="X52" i="27"/>
  <c r="X51" i="27"/>
  <c r="X50" i="27"/>
  <c r="X54" i="27"/>
  <c r="BC143" i="27"/>
  <c r="AY134" i="27"/>
  <c r="AY135" i="27"/>
  <c r="AY137" i="27"/>
  <c r="BA141" i="27"/>
  <c r="BA140" i="27"/>
  <c r="Z31" i="45"/>
  <c r="V27" i="45"/>
  <c r="X30" i="45"/>
  <c r="T26" i="45"/>
  <c r="V28" i="45"/>
  <c r="X29" i="45"/>
  <c r="Z32" i="45"/>
  <c r="AI61" i="27" l="1"/>
  <c r="AI60" i="27"/>
  <c r="AI59" i="27"/>
  <c r="AI58" i="27"/>
  <c r="AI155" i="27"/>
  <c r="AI154" i="27"/>
  <c r="AI156" i="27"/>
  <c r="AI157" i="27"/>
  <c r="AI99" i="27"/>
  <c r="AI98" i="27"/>
  <c r="U22" i="45"/>
  <c r="AG129" i="27"/>
  <c r="AX129" i="27" s="1"/>
  <c r="U20" i="45"/>
  <c r="AG120" i="27"/>
  <c r="AG123" i="27"/>
  <c r="AG121" i="27"/>
  <c r="AG117" i="27"/>
  <c r="AG119" i="27"/>
  <c r="AG122" i="27"/>
  <c r="AG118" i="27"/>
  <c r="AI159" i="27"/>
  <c r="AI160" i="27"/>
  <c r="AI161" i="27"/>
  <c r="AI62" i="27"/>
  <c r="AI163" i="27"/>
  <c r="AI158" i="27"/>
  <c r="AI63" i="27"/>
  <c r="AI64" i="27"/>
  <c r="AI65" i="27"/>
  <c r="AI162" i="27"/>
  <c r="AI101" i="27"/>
  <c r="AI100" i="27"/>
  <c r="U25" i="45"/>
  <c r="AG146" i="27"/>
  <c r="AX146" i="27" s="1"/>
  <c r="AG148" i="27"/>
  <c r="AX148" i="27" s="1"/>
  <c r="AG149" i="27"/>
  <c r="AX149" i="27" s="1"/>
  <c r="T154" i="28" s="1"/>
  <c r="AL154" i="28" s="1"/>
  <c r="AG147" i="27"/>
  <c r="AX147" i="27" s="1"/>
  <c r="AM177" i="27"/>
  <c r="AM178" i="27"/>
  <c r="AM181" i="27"/>
  <c r="AM176" i="27"/>
  <c r="AM180" i="27"/>
  <c r="AM179" i="27"/>
  <c r="AA29" i="27"/>
  <c r="AG151" i="27"/>
  <c r="AX151" i="27" s="1"/>
  <c r="T156" i="28" s="1"/>
  <c r="AL156" i="28" s="1"/>
  <c r="AG150" i="27"/>
  <c r="AX150" i="27" s="1"/>
  <c r="T155" i="28" s="1"/>
  <c r="AL155" i="28" s="1"/>
  <c r="AG116" i="27"/>
  <c r="U21" i="45"/>
  <c r="AG127" i="27"/>
  <c r="AX127" i="27" s="1"/>
  <c r="AG128" i="27"/>
  <c r="AX128" i="27" s="1"/>
  <c r="AG126" i="27"/>
  <c r="AX126" i="27" s="1"/>
  <c r="AG125" i="27"/>
  <c r="AX125" i="27" s="1"/>
  <c r="AG124" i="27"/>
  <c r="AX124" i="27" s="1"/>
  <c r="AM211" i="27"/>
  <c r="AM212" i="27"/>
  <c r="AM49" i="27"/>
  <c r="AM209" i="27"/>
  <c r="AM210" i="27"/>
  <c r="AM48" i="27"/>
  <c r="AM47" i="27"/>
  <c r="AM46" i="27"/>
  <c r="AK66" i="27"/>
  <c r="AK169" i="27"/>
  <c r="AK67" i="27"/>
  <c r="AK166" i="27"/>
  <c r="AK164" i="27"/>
  <c r="AK168" i="27"/>
  <c r="AK167" i="27"/>
  <c r="AK68" i="27"/>
  <c r="AK165" i="27"/>
  <c r="AK102" i="27"/>
  <c r="AK103" i="27"/>
  <c r="AK172" i="27"/>
  <c r="AK170" i="27"/>
  <c r="AK171" i="27"/>
  <c r="AK174" i="27"/>
  <c r="AK175" i="27"/>
  <c r="AK173" i="27"/>
  <c r="AK105" i="27"/>
  <c r="AK104" i="27"/>
  <c r="AM111" i="27"/>
  <c r="AM114" i="27"/>
  <c r="AM113" i="27"/>
  <c r="AM112" i="27"/>
  <c r="AM110" i="27"/>
  <c r="AM109" i="27"/>
  <c r="AK140" i="27"/>
  <c r="BB140" i="27" s="1"/>
  <c r="AK141" i="27"/>
  <c r="AK139" i="27"/>
  <c r="AK138" i="27"/>
  <c r="AK91" i="27"/>
  <c r="AK90" i="27"/>
  <c r="AK93" i="27"/>
  <c r="AK92" i="27"/>
  <c r="AK89" i="27"/>
  <c r="AK88" i="27"/>
  <c r="AI134" i="27"/>
  <c r="AZ134" i="27" s="1"/>
  <c r="AI190" i="27"/>
  <c r="AI135" i="27"/>
  <c r="AZ135" i="27" s="1"/>
  <c r="AI189" i="27"/>
  <c r="AI191" i="27"/>
  <c r="AI80" i="27"/>
  <c r="AI78" i="27"/>
  <c r="AI77" i="27"/>
  <c r="AI79" i="27"/>
  <c r="AI76" i="27"/>
  <c r="AI75" i="27"/>
  <c r="AM142" i="27"/>
  <c r="BD142" i="27" s="1"/>
  <c r="AM143" i="27"/>
  <c r="BD143" i="27" s="1"/>
  <c r="AM108" i="27"/>
  <c r="AM107" i="27"/>
  <c r="AM106" i="27"/>
  <c r="AI137" i="27"/>
  <c r="AZ137" i="27" s="1"/>
  <c r="AI136" i="27"/>
  <c r="AI87" i="27"/>
  <c r="AI85" i="27"/>
  <c r="AI86" i="27"/>
  <c r="AI84" i="27"/>
  <c r="AI83" i="27"/>
  <c r="AI82" i="27"/>
  <c r="AI81" i="27"/>
  <c r="AC137" i="27"/>
  <c r="AT137" i="27" s="1"/>
  <c r="AC136" i="27"/>
  <c r="AT136" i="27" s="1"/>
  <c r="AC87" i="27"/>
  <c r="AC86" i="27"/>
  <c r="AC82" i="27"/>
  <c r="AC85" i="27"/>
  <c r="AC84" i="27"/>
  <c r="AC83" i="27"/>
  <c r="AC81" i="27"/>
  <c r="Y168" i="27"/>
  <c r="AP168" i="27" s="1"/>
  <c r="L173" i="28" s="1"/>
  <c r="AD173" i="28" s="1"/>
  <c r="Y208" i="27"/>
  <c r="AP208" i="27" s="1"/>
  <c r="L213" i="28" s="1"/>
  <c r="AD213" i="28" s="1"/>
  <c r="Y169" i="27"/>
  <c r="AP169" i="27" s="1"/>
  <c r="L174" i="28" s="1"/>
  <c r="AD174" i="28" s="1"/>
  <c r="Y209" i="27"/>
  <c r="AP209" i="27" s="1"/>
  <c r="L214" i="28" s="1"/>
  <c r="AD214" i="28" s="1"/>
  <c r="Y207" i="27"/>
  <c r="AP207" i="27" s="1"/>
  <c r="L212" i="28" s="1"/>
  <c r="AD212" i="28" s="1"/>
  <c r="Y167" i="27"/>
  <c r="AP167" i="27" s="1"/>
  <c r="L172" i="28" s="1"/>
  <c r="AD172" i="28" s="1"/>
  <c r="Y170" i="27"/>
  <c r="AP170" i="27" s="1"/>
  <c r="L175" i="28" s="1"/>
  <c r="AD175" i="28" s="1"/>
  <c r="Y210" i="27"/>
  <c r="AP210" i="27" s="1"/>
  <c r="L215" i="28" s="1"/>
  <c r="AD215" i="28" s="1"/>
  <c r="Y51" i="27"/>
  <c r="Y55" i="27"/>
  <c r="Y53" i="27"/>
  <c r="Y52" i="27"/>
  <c r="Y50" i="27"/>
  <c r="Y54" i="27"/>
  <c r="AG144" i="27"/>
  <c r="AX144" i="27" s="1"/>
  <c r="AG145" i="27"/>
  <c r="AX145" i="27" s="1"/>
  <c r="AG114" i="27"/>
  <c r="AG112" i="27"/>
  <c r="AG111" i="27"/>
  <c r="AG110" i="27"/>
  <c r="AG109" i="27"/>
  <c r="AG113" i="27"/>
  <c r="AC134" i="27"/>
  <c r="AT134" i="27" s="1"/>
  <c r="AC190" i="27"/>
  <c r="AT190" i="27" s="1"/>
  <c r="P195" i="28" s="1"/>
  <c r="AH195" i="28" s="1"/>
  <c r="AC196" i="27"/>
  <c r="AT196" i="27" s="1"/>
  <c r="P201" i="28" s="1"/>
  <c r="AH201" i="28" s="1"/>
  <c r="AC189" i="27"/>
  <c r="AT189" i="27" s="1"/>
  <c r="P194" i="28" s="1"/>
  <c r="AH194" i="28" s="1"/>
  <c r="AC135" i="27"/>
  <c r="AT135" i="27" s="1"/>
  <c r="AC197" i="27"/>
  <c r="AT197" i="27" s="1"/>
  <c r="P202" i="28" s="1"/>
  <c r="AH202" i="28" s="1"/>
  <c r="AC191" i="27"/>
  <c r="AT191" i="27" s="1"/>
  <c r="P196" i="28" s="1"/>
  <c r="AH196" i="28" s="1"/>
  <c r="AC78" i="27"/>
  <c r="AC76" i="27"/>
  <c r="AC80" i="27"/>
  <c r="AC79" i="27"/>
  <c r="AC77" i="27"/>
  <c r="AC75" i="27"/>
  <c r="Y174" i="27"/>
  <c r="AP174" i="27" s="1"/>
  <c r="L179" i="28" s="1"/>
  <c r="AD179" i="28" s="1"/>
  <c r="Y171" i="27"/>
  <c r="AP171" i="27" s="1"/>
  <c r="L176" i="28" s="1"/>
  <c r="AD176" i="28" s="1"/>
  <c r="Y213" i="27"/>
  <c r="AP213" i="27" s="1"/>
  <c r="L218" i="28" s="1"/>
  <c r="AD218" i="28" s="1"/>
  <c r="Y175" i="27"/>
  <c r="AP175" i="27" s="1"/>
  <c r="L180" i="28" s="1"/>
  <c r="AD180" i="28" s="1"/>
  <c r="Y211" i="27"/>
  <c r="AP211" i="27" s="1"/>
  <c r="L216" i="28" s="1"/>
  <c r="AD216" i="28" s="1"/>
  <c r="Y172" i="27"/>
  <c r="AP172" i="27" s="1"/>
  <c r="L177" i="28" s="1"/>
  <c r="AD177" i="28" s="1"/>
  <c r="Y212" i="27"/>
  <c r="AP212" i="27" s="1"/>
  <c r="L217" i="28" s="1"/>
  <c r="AD217" i="28" s="1"/>
  <c r="Y173" i="27"/>
  <c r="AP173" i="27" s="1"/>
  <c r="L178" i="28" s="1"/>
  <c r="AD178" i="28" s="1"/>
  <c r="Y214" i="27"/>
  <c r="AP214" i="27" s="1"/>
  <c r="L219" i="28" s="1"/>
  <c r="AD219" i="28" s="1"/>
  <c r="Y61" i="27"/>
  <c r="Y60" i="27"/>
  <c r="Y59" i="27"/>
  <c r="Y58" i="27"/>
  <c r="Y56" i="27"/>
  <c r="Y57" i="27"/>
  <c r="AA188" i="27"/>
  <c r="AR188" i="27" s="1"/>
  <c r="N193" i="28" s="1"/>
  <c r="AF193" i="28" s="1"/>
  <c r="AA183" i="27"/>
  <c r="AR183" i="27" s="1"/>
  <c r="N188" i="28" s="1"/>
  <c r="AF188" i="28" s="1"/>
  <c r="AA132" i="27"/>
  <c r="AR132" i="27" s="1"/>
  <c r="AA152" i="27"/>
  <c r="AR152" i="27" s="1"/>
  <c r="N157" i="28" s="1"/>
  <c r="AF157" i="28" s="1"/>
  <c r="AA186" i="27"/>
  <c r="AR186" i="27" s="1"/>
  <c r="N191" i="28" s="1"/>
  <c r="AF191" i="28" s="1"/>
  <c r="AA198" i="27"/>
  <c r="AR198" i="27" s="1"/>
  <c r="N203" i="28" s="1"/>
  <c r="AF203" i="28" s="1"/>
  <c r="AA220" i="27"/>
  <c r="AR220" i="27" s="1"/>
  <c r="N225" i="28" s="1"/>
  <c r="AF225" i="28" s="1"/>
  <c r="AA193" i="27"/>
  <c r="AR193" i="27" s="1"/>
  <c r="N198" i="28" s="1"/>
  <c r="AF198" i="28" s="1"/>
  <c r="AA187" i="27"/>
  <c r="AR187" i="27" s="1"/>
  <c r="N192" i="28" s="1"/>
  <c r="AF192" i="28" s="1"/>
  <c r="AA184" i="27"/>
  <c r="AR184" i="27" s="1"/>
  <c r="N189" i="28" s="1"/>
  <c r="AF189" i="28" s="1"/>
  <c r="AA133" i="27"/>
  <c r="AR133" i="27" s="1"/>
  <c r="AA131" i="27"/>
  <c r="AR131" i="27" s="1"/>
  <c r="AA222" i="27"/>
  <c r="AR222" i="27" s="1"/>
  <c r="N227" i="28" s="1"/>
  <c r="AF227" i="28" s="1"/>
  <c r="AA219" i="27"/>
  <c r="AR219" i="27" s="1"/>
  <c r="N224" i="28" s="1"/>
  <c r="AF224" i="28" s="1"/>
  <c r="AA195" i="27"/>
  <c r="AR195" i="27" s="1"/>
  <c r="N200" i="28" s="1"/>
  <c r="AF200" i="28" s="1"/>
  <c r="AA192" i="27"/>
  <c r="AR192" i="27" s="1"/>
  <c r="N197" i="28" s="1"/>
  <c r="AF197" i="28" s="1"/>
  <c r="AA185" i="27"/>
  <c r="AR185" i="27" s="1"/>
  <c r="N190" i="28" s="1"/>
  <c r="AF190" i="28" s="1"/>
  <c r="AA182" i="27"/>
  <c r="AR182" i="27" s="1"/>
  <c r="N187" i="28" s="1"/>
  <c r="AF187" i="28" s="1"/>
  <c r="AA130" i="27"/>
  <c r="AR130" i="27" s="1"/>
  <c r="AA194" i="27"/>
  <c r="AR194" i="27" s="1"/>
  <c r="N199" i="28" s="1"/>
  <c r="AF199" i="28" s="1"/>
  <c r="AA221" i="27"/>
  <c r="AR221" i="27" s="1"/>
  <c r="N226" i="28" s="1"/>
  <c r="AF226" i="28" s="1"/>
  <c r="AA74" i="27"/>
  <c r="AA73" i="27"/>
  <c r="AA72" i="27"/>
  <c r="AA71" i="27"/>
  <c r="AA69" i="27"/>
  <c r="AA70" i="27"/>
  <c r="AE139" i="27"/>
  <c r="AV139" i="27" s="1"/>
  <c r="AE138" i="27"/>
  <c r="AV138" i="27" s="1"/>
  <c r="AE93" i="27"/>
  <c r="AE94" i="27"/>
  <c r="AE91" i="27"/>
  <c r="AE90" i="27"/>
  <c r="AE92" i="27"/>
  <c r="AE89" i="27"/>
  <c r="AE88" i="27"/>
  <c r="AE141" i="27"/>
  <c r="AV141" i="27" s="1"/>
  <c r="AE140" i="27"/>
  <c r="AV140" i="27" s="1"/>
  <c r="AE101" i="27"/>
  <c r="AE96" i="27"/>
  <c r="AE99" i="27"/>
  <c r="AE98" i="27"/>
  <c r="AE95" i="27"/>
  <c r="AE100" i="27"/>
  <c r="AE97" i="27"/>
  <c r="AA180" i="27"/>
  <c r="AR180" i="27" s="1"/>
  <c r="N185" i="28" s="1"/>
  <c r="AF185" i="28" s="1"/>
  <c r="AA177" i="27"/>
  <c r="AR177" i="27" s="1"/>
  <c r="N182" i="28" s="1"/>
  <c r="AF182" i="28" s="1"/>
  <c r="AA181" i="27"/>
  <c r="AR181" i="27" s="1"/>
  <c r="N186" i="28" s="1"/>
  <c r="AF186" i="28" s="1"/>
  <c r="AA178" i="27"/>
  <c r="AR178" i="27" s="1"/>
  <c r="N183" i="28" s="1"/>
  <c r="AF183" i="28" s="1"/>
  <c r="AA218" i="27"/>
  <c r="AR218" i="27" s="1"/>
  <c r="N223" i="28" s="1"/>
  <c r="AF223" i="28" s="1"/>
  <c r="AA216" i="27"/>
  <c r="AR216" i="27" s="1"/>
  <c r="N221" i="28" s="1"/>
  <c r="AF221" i="28" s="1"/>
  <c r="AA215" i="27"/>
  <c r="AR215" i="27" s="1"/>
  <c r="N220" i="28" s="1"/>
  <c r="AF220" i="28" s="1"/>
  <c r="AA179" i="27"/>
  <c r="AR179" i="27" s="1"/>
  <c r="N184" i="28" s="1"/>
  <c r="AF184" i="28" s="1"/>
  <c r="AA176" i="27"/>
  <c r="AR176" i="27" s="1"/>
  <c r="N181" i="28" s="1"/>
  <c r="AF181" i="28" s="1"/>
  <c r="AA217" i="27"/>
  <c r="AR217" i="27" s="1"/>
  <c r="N222" i="28" s="1"/>
  <c r="AF222" i="28" s="1"/>
  <c r="AA66" i="27"/>
  <c r="AA68" i="27"/>
  <c r="AA67" i="27"/>
  <c r="AA65" i="27"/>
  <c r="AA64" i="27"/>
  <c r="AA63" i="27"/>
  <c r="AA62" i="27"/>
  <c r="AG142" i="27"/>
  <c r="AX142" i="27" s="1"/>
  <c r="AG143" i="27"/>
  <c r="AX143" i="27" s="1"/>
  <c r="AG105" i="27"/>
  <c r="AG108" i="27"/>
  <c r="AG107" i="27"/>
  <c r="AG106" i="27"/>
  <c r="AG104" i="27"/>
  <c r="AG103" i="27"/>
  <c r="AG102" i="27"/>
  <c r="BB139" i="27"/>
  <c r="BB141" i="27"/>
  <c r="AY191" i="27"/>
  <c r="U196" i="28" s="1"/>
  <c r="AY190" i="27"/>
  <c r="U195" i="28" s="1"/>
  <c r="AY189" i="27"/>
  <c r="U194" i="28" s="1"/>
  <c r="BB138" i="27"/>
  <c r="AZ136" i="27"/>
  <c r="U26" i="45"/>
  <c r="Y30" i="45"/>
  <c r="Y29" i="45"/>
  <c r="W28" i="45"/>
  <c r="W27" i="45"/>
  <c r="AL168" i="27" l="1"/>
  <c r="AL165" i="27"/>
  <c r="AL68" i="27"/>
  <c r="AL169" i="27"/>
  <c r="AL167" i="27"/>
  <c r="AL66" i="27"/>
  <c r="AL166" i="27"/>
  <c r="AL164" i="27"/>
  <c r="AL67" i="27"/>
  <c r="AL102" i="27"/>
  <c r="AL103" i="27"/>
  <c r="AH203" i="27"/>
  <c r="AH38" i="27"/>
  <c r="V21" i="45"/>
  <c r="AH125" i="27"/>
  <c r="AY125" i="27" s="1"/>
  <c r="AH128" i="27"/>
  <c r="AY128" i="27" s="1"/>
  <c r="AH127" i="27"/>
  <c r="AY127" i="27" s="1"/>
  <c r="AH126" i="27"/>
  <c r="AY126" i="27" s="1"/>
  <c r="AH201" i="27"/>
  <c r="AH35" i="27"/>
  <c r="AH124" i="27"/>
  <c r="AY124" i="27" s="1"/>
  <c r="AH37" i="27"/>
  <c r="AH202" i="27"/>
  <c r="AH36" i="27"/>
  <c r="AH40" i="27"/>
  <c r="AH205" i="27"/>
  <c r="AH204" i="27"/>
  <c r="AH39" i="27"/>
  <c r="AH42" i="27"/>
  <c r="AH41" i="27"/>
  <c r="V22" i="45"/>
  <c r="AH129" i="27"/>
  <c r="AY129" i="27" s="1"/>
  <c r="AJ61" i="27"/>
  <c r="AJ60" i="27"/>
  <c r="AJ58" i="27"/>
  <c r="AJ59" i="27"/>
  <c r="AJ156" i="27"/>
  <c r="AJ154" i="27"/>
  <c r="AJ157" i="27"/>
  <c r="AJ155" i="27"/>
  <c r="AJ98" i="27"/>
  <c r="AJ99" i="27"/>
  <c r="AH218" i="27"/>
  <c r="AH55" i="27"/>
  <c r="AH56" i="27"/>
  <c r="AH216" i="27"/>
  <c r="AH54" i="27"/>
  <c r="AH57" i="27"/>
  <c r="AH217" i="27"/>
  <c r="AH151" i="27"/>
  <c r="AY151" i="27" s="1"/>
  <c r="U156" i="28" s="1"/>
  <c r="AM156" i="28" s="1"/>
  <c r="AH150" i="27"/>
  <c r="AY150" i="27" s="1"/>
  <c r="U155" i="28" s="1"/>
  <c r="AH153" i="27"/>
  <c r="AH116" i="27"/>
  <c r="AH95" i="27"/>
  <c r="AH96" i="27"/>
  <c r="AH94" i="27"/>
  <c r="AH97" i="27"/>
  <c r="AH196" i="27"/>
  <c r="AY196" i="27" s="1"/>
  <c r="U201" i="28" s="1"/>
  <c r="AM155" i="28"/>
  <c r="AL174" i="27"/>
  <c r="AL173" i="27"/>
  <c r="AL170" i="27"/>
  <c r="AL171" i="27"/>
  <c r="AL175" i="27"/>
  <c r="AL172" i="27"/>
  <c r="AL105" i="27"/>
  <c r="AL104" i="27"/>
  <c r="AJ62" i="27"/>
  <c r="AJ159" i="27"/>
  <c r="AJ158" i="27"/>
  <c r="AJ162" i="27"/>
  <c r="AJ163" i="27"/>
  <c r="AJ65" i="27"/>
  <c r="AJ64" i="27"/>
  <c r="AJ161" i="27"/>
  <c r="AJ63" i="27"/>
  <c r="AJ160" i="27"/>
  <c r="AJ100" i="27"/>
  <c r="AJ101" i="27"/>
  <c r="AH215" i="27"/>
  <c r="AH213" i="27"/>
  <c r="AH214" i="27"/>
  <c r="V25" i="45"/>
  <c r="AH53" i="27"/>
  <c r="AH50" i="27"/>
  <c r="AH52" i="27"/>
  <c r="AH51" i="27"/>
  <c r="AH149" i="27"/>
  <c r="AY149" i="27" s="1"/>
  <c r="U154" i="28" s="1"/>
  <c r="AM154" i="28" s="1"/>
  <c r="AH148" i="27"/>
  <c r="AY148" i="27" s="1"/>
  <c r="AH146" i="27"/>
  <c r="AY146" i="27" s="1"/>
  <c r="AH147" i="27"/>
  <c r="AY147" i="27" s="1"/>
  <c r="AH145" i="27"/>
  <c r="AY145" i="27" s="1"/>
  <c r="AH144" i="27"/>
  <c r="AY144" i="27" s="1"/>
  <c r="AH120" i="27"/>
  <c r="V20" i="45"/>
  <c r="AH33" i="27"/>
  <c r="AH34" i="27"/>
  <c r="AH122" i="27"/>
  <c r="AH200" i="27"/>
  <c r="AH31" i="27"/>
  <c r="AH32" i="27"/>
  <c r="AH121" i="27"/>
  <c r="AH199" i="27"/>
  <c r="AH123" i="27"/>
  <c r="AH30" i="27"/>
  <c r="AH119" i="27"/>
  <c r="AH117" i="27"/>
  <c r="AH118" i="27"/>
  <c r="AH197" i="27"/>
  <c r="AY197" i="27" s="1"/>
  <c r="U202" i="28" s="1"/>
  <c r="AJ137" i="27"/>
  <c r="BA137" i="27" s="1"/>
  <c r="AJ136" i="27"/>
  <c r="BA136" i="27" s="1"/>
  <c r="AJ86" i="27"/>
  <c r="AJ87" i="27"/>
  <c r="AJ85" i="27"/>
  <c r="AJ83" i="27"/>
  <c r="AJ82" i="27"/>
  <c r="AJ84" i="27"/>
  <c r="AJ81" i="27"/>
  <c r="AJ134" i="27"/>
  <c r="BA134" i="27" s="1"/>
  <c r="AJ190" i="27"/>
  <c r="AJ189" i="27"/>
  <c r="AJ135" i="27"/>
  <c r="BA135" i="27" s="1"/>
  <c r="AJ191" i="27"/>
  <c r="AJ77" i="27"/>
  <c r="AJ79" i="27"/>
  <c r="AJ76" i="27"/>
  <c r="AJ80" i="27"/>
  <c r="AJ75" i="27"/>
  <c r="AJ78" i="27"/>
  <c r="AB29" i="27"/>
  <c r="AH29" i="27"/>
  <c r="AH186" i="27"/>
  <c r="AH183" i="27"/>
  <c r="AH152" i="27"/>
  <c r="AH132" i="27"/>
  <c r="AH188" i="27"/>
  <c r="AH220" i="27"/>
  <c r="AH187" i="27"/>
  <c r="AH184" i="27"/>
  <c r="AH133" i="27"/>
  <c r="AY133" i="27" s="1"/>
  <c r="AH198" i="27"/>
  <c r="AH193" i="27"/>
  <c r="AH131" i="27"/>
  <c r="AH195" i="27"/>
  <c r="AH222" i="27"/>
  <c r="AH192" i="27"/>
  <c r="AH185" i="27"/>
  <c r="AH130" i="27"/>
  <c r="AH182" i="27"/>
  <c r="AH219" i="27"/>
  <c r="AH194" i="27"/>
  <c r="AH221" i="27"/>
  <c r="AH74" i="27"/>
  <c r="AH70" i="27"/>
  <c r="AH73" i="27"/>
  <c r="AH71" i="27"/>
  <c r="AH69" i="27"/>
  <c r="AH72" i="27"/>
  <c r="AL139" i="27"/>
  <c r="AL138" i="27"/>
  <c r="BC138" i="27" s="1"/>
  <c r="AL88" i="27"/>
  <c r="AL92" i="27"/>
  <c r="AL91" i="27"/>
  <c r="AL93" i="27"/>
  <c r="AL90" i="27"/>
  <c r="AL89" i="27"/>
  <c r="AL141" i="27"/>
  <c r="AL140" i="27"/>
  <c r="BC140" i="27" s="1"/>
  <c r="AF139" i="27"/>
  <c r="AW139" i="27" s="1"/>
  <c r="AF138" i="27"/>
  <c r="AW138" i="27" s="1"/>
  <c r="AF94" i="27"/>
  <c r="AF89" i="27"/>
  <c r="AF92" i="27"/>
  <c r="AF91" i="27"/>
  <c r="AF90" i="27"/>
  <c r="AF93" i="27"/>
  <c r="AF88" i="27"/>
  <c r="Z174" i="27"/>
  <c r="AQ174" i="27" s="1"/>
  <c r="M179" i="28" s="1"/>
  <c r="AE179" i="28" s="1"/>
  <c r="Z171" i="27"/>
  <c r="AQ171" i="27" s="1"/>
  <c r="M176" i="28" s="1"/>
  <c r="AE176" i="28" s="1"/>
  <c r="Z175" i="27"/>
  <c r="AQ175" i="27" s="1"/>
  <c r="M180" i="28" s="1"/>
  <c r="AE180" i="28" s="1"/>
  <c r="Z172" i="27"/>
  <c r="AQ172" i="27" s="1"/>
  <c r="M177" i="28" s="1"/>
  <c r="AE177" i="28" s="1"/>
  <c r="Z213" i="27"/>
  <c r="AQ213" i="27" s="1"/>
  <c r="M218" i="28" s="1"/>
  <c r="AE218" i="28" s="1"/>
  <c r="Z211" i="27"/>
  <c r="AQ211" i="27" s="1"/>
  <c r="M216" i="28" s="1"/>
  <c r="AE216" i="28" s="1"/>
  <c r="Z212" i="27"/>
  <c r="AQ212" i="27" s="1"/>
  <c r="M217" i="28" s="1"/>
  <c r="AE217" i="28" s="1"/>
  <c r="Z214" i="27"/>
  <c r="AQ214" i="27" s="1"/>
  <c r="M219" i="28" s="1"/>
  <c r="AE219" i="28" s="1"/>
  <c r="Z173" i="27"/>
  <c r="AQ173" i="27" s="1"/>
  <c r="M178" i="28" s="1"/>
  <c r="AE178" i="28" s="1"/>
  <c r="Z61" i="27"/>
  <c r="Z60" i="27"/>
  <c r="Z59" i="27"/>
  <c r="Z57" i="27"/>
  <c r="Z56" i="27"/>
  <c r="Z58" i="27"/>
  <c r="AB180" i="27"/>
  <c r="AS180" i="27" s="1"/>
  <c r="O185" i="28" s="1"/>
  <c r="AG185" i="28" s="1"/>
  <c r="AB177" i="27"/>
  <c r="AS177" i="27" s="1"/>
  <c r="O182" i="28" s="1"/>
  <c r="AG182" i="28" s="1"/>
  <c r="AB218" i="27"/>
  <c r="AS218" i="27" s="1"/>
  <c r="O223" i="28" s="1"/>
  <c r="AG223" i="28" s="1"/>
  <c r="AB181" i="27"/>
  <c r="AS181" i="27" s="1"/>
  <c r="O186" i="28" s="1"/>
  <c r="AG186" i="28" s="1"/>
  <c r="AB216" i="27"/>
  <c r="AS216" i="27" s="1"/>
  <c r="O221" i="28" s="1"/>
  <c r="AG221" i="28" s="1"/>
  <c r="AB178" i="27"/>
  <c r="AS178" i="27" s="1"/>
  <c r="O183" i="28" s="1"/>
  <c r="AG183" i="28" s="1"/>
  <c r="AB215" i="27"/>
  <c r="AS215" i="27" s="1"/>
  <c r="O220" i="28" s="1"/>
  <c r="AG220" i="28" s="1"/>
  <c r="AB176" i="27"/>
  <c r="AS176" i="27" s="1"/>
  <c r="O181" i="28" s="1"/>
  <c r="AG181" i="28" s="1"/>
  <c r="AB217" i="27"/>
  <c r="AS217" i="27" s="1"/>
  <c r="O222" i="28" s="1"/>
  <c r="AG222" i="28" s="1"/>
  <c r="AB179" i="27"/>
  <c r="AS179" i="27" s="1"/>
  <c r="O184" i="28" s="1"/>
  <c r="AG184" i="28" s="1"/>
  <c r="AB64" i="27"/>
  <c r="AB67" i="27"/>
  <c r="AB68" i="27"/>
  <c r="AB66" i="27"/>
  <c r="AB63" i="27"/>
  <c r="AB62" i="27"/>
  <c r="AB65" i="27"/>
  <c r="Z168" i="27"/>
  <c r="AQ168" i="27" s="1"/>
  <c r="M173" i="28" s="1"/>
  <c r="AE173" i="28" s="1"/>
  <c r="Z208" i="27"/>
  <c r="AQ208" i="27" s="1"/>
  <c r="M213" i="28" s="1"/>
  <c r="AE213" i="28" s="1"/>
  <c r="Z169" i="27"/>
  <c r="AQ169" i="27" s="1"/>
  <c r="M174" i="28" s="1"/>
  <c r="AE174" i="28" s="1"/>
  <c r="Z209" i="27"/>
  <c r="AQ209" i="27" s="1"/>
  <c r="M214" i="28" s="1"/>
  <c r="AE214" i="28" s="1"/>
  <c r="Z207" i="27"/>
  <c r="AQ207" i="27" s="1"/>
  <c r="M212" i="28" s="1"/>
  <c r="AE212" i="28" s="1"/>
  <c r="Z170" i="27"/>
  <c r="AQ170" i="27" s="1"/>
  <c r="M175" i="28" s="1"/>
  <c r="AE175" i="28" s="1"/>
  <c r="Z167" i="27"/>
  <c r="AQ167" i="27" s="1"/>
  <c r="M172" i="28" s="1"/>
  <c r="AE172" i="28" s="1"/>
  <c r="Z210" i="27"/>
  <c r="AQ210" i="27" s="1"/>
  <c r="M215" i="28" s="1"/>
  <c r="AE215" i="28" s="1"/>
  <c r="Z54" i="27"/>
  <c r="Z55" i="27"/>
  <c r="Z53" i="27"/>
  <c r="Z52" i="27"/>
  <c r="Z51" i="27"/>
  <c r="Z50" i="27"/>
  <c r="X165" i="27"/>
  <c r="AO165" i="27" s="1"/>
  <c r="K170" i="28" s="1"/>
  <c r="AC170" i="28" s="1"/>
  <c r="X162" i="27"/>
  <c r="AO162" i="27" s="1"/>
  <c r="K167" i="28" s="1"/>
  <c r="AC167" i="28" s="1"/>
  <c r="X166" i="27"/>
  <c r="AO166" i="27" s="1"/>
  <c r="K171" i="28" s="1"/>
  <c r="AC171" i="28" s="1"/>
  <c r="X164" i="27"/>
  <c r="AO164" i="27" s="1"/>
  <c r="K169" i="28" s="1"/>
  <c r="AC169" i="28" s="1"/>
  <c r="X205" i="27"/>
  <c r="AO205" i="27" s="1"/>
  <c r="K210" i="28" s="1"/>
  <c r="AC210" i="28" s="1"/>
  <c r="X163" i="27"/>
  <c r="AO163" i="27" s="1"/>
  <c r="K168" i="28" s="1"/>
  <c r="AC168" i="28" s="1"/>
  <c r="X206" i="27"/>
  <c r="AO206" i="27" s="1"/>
  <c r="K211" i="28" s="1"/>
  <c r="AC211" i="28" s="1"/>
  <c r="X49" i="27"/>
  <c r="X48" i="27"/>
  <c r="X47" i="27"/>
  <c r="X45" i="27"/>
  <c r="X44" i="27"/>
  <c r="X46" i="27"/>
  <c r="AF141" i="27"/>
  <c r="AW141" i="27" s="1"/>
  <c r="AF140" i="27"/>
  <c r="AW140" i="27" s="1"/>
  <c r="AF97" i="27"/>
  <c r="AF100" i="27"/>
  <c r="AF99" i="27"/>
  <c r="AF98" i="27"/>
  <c r="AF96" i="27"/>
  <c r="AF95" i="27"/>
  <c r="AF101" i="27"/>
  <c r="AD134" i="27"/>
  <c r="AU134" i="27" s="1"/>
  <c r="AD190" i="27"/>
  <c r="AU190" i="27" s="1"/>
  <c r="Q195" i="28" s="1"/>
  <c r="AI195" i="28" s="1"/>
  <c r="AD196" i="27"/>
  <c r="AU196" i="27" s="1"/>
  <c r="Q201" i="28" s="1"/>
  <c r="AI201" i="28" s="1"/>
  <c r="AD189" i="27"/>
  <c r="AU189" i="27" s="1"/>
  <c r="Q194" i="28" s="1"/>
  <c r="AI194" i="28" s="1"/>
  <c r="AD135" i="27"/>
  <c r="AU135" i="27" s="1"/>
  <c r="AD191" i="27"/>
  <c r="AU191" i="27" s="1"/>
  <c r="Q196" i="28" s="1"/>
  <c r="AI196" i="28" s="1"/>
  <c r="AD197" i="27"/>
  <c r="AU197" i="27" s="1"/>
  <c r="Q202" i="28" s="1"/>
  <c r="AI202" i="28" s="1"/>
  <c r="AD78" i="27"/>
  <c r="AD76" i="27"/>
  <c r="AD77" i="27"/>
  <c r="AD80" i="27"/>
  <c r="AD75" i="27"/>
  <c r="AD79" i="27"/>
  <c r="X159" i="27"/>
  <c r="X204" i="27"/>
  <c r="X161" i="27"/>
  <c r="AO161" i="27" s="1"/>
  <c r="K166" i="28" s="1"/>
  <c r="AC166" i="28" s="1"/>
  <c r="X158" i="27"/>
  <c r="X160" i="27"/>
  <c r="X203" i="27"/>
  <c r="X43" i="27"/>
  <c r="X42" i="27"/>
  <c r="X41" i="27"/>
  <c r="X40" i="27"/>
  <c r="X39" i="27"/>
  <c r="X38" i="27"/>
  <c r="AD137" i="27"/>
  <c r="AU137" i="27" s="1"/>
  <c r="AD136" i="27"/>
  <c r="AU136" i="27" s="1"/>
  <c r="AD83" i="27"/>
  <c r="AD87" i="27"/>
  <c r="AD86" i="27"/>
  <c r="AD85" i="27"/>
  <c r="AD84" i="27"/>
  <c r="AD82" i="27"/>
  <c r="AD81" i="27"/>
  <c r="AB186" i="27"/>
  <c r="AS186" i="27" s="1"/>
  <c r="O191" i="28" s="1"/>
  <c r="AG191" i="28" s="1"/>
  <c r="AB183" i="27"/>
  <c r="AS183" i="27" s="1"/>
  <c r="O188" i="28" s="1"/>
  <c r="AG188" i="28" s="1"/>
  <c r="AB152" i="27"/>
  <c r="AS152" i="27" s="1"/>
  <c r="O157" i="28" s="1"/>
  <c r="AG157" i="28" s="1"/>
  <c r="AB188" i="27"/>
  <c r="AS188" i="27" s="1"/>
  <c r="O193" i="28" s="1"/>
  <c r="AG193" i="28" s="1"/>
  <c r="AB132" i="27"/>
  <c r="AS132" i="27" s="1"/>
  <c r="AB198" i="27"/>
  <c r="AS198" i="27" s="1"/>
  <c r="O203" i="28" s="1"/>
  <c r="AG203" i="28" s="1"/>
  <c r="AB193" i="27"/>
  <c r="AS193" i="27" s="1"/>
  <c r="O198" i="28" s="1"/>
  <c r="AG198" i="28" s="1"/>
  <c r="AB184" i="27"/>
  <c r="AS184" i="27" s="1"/>
  <c r="O189" i="28" s="1"/>
  <c r="AG189" i="28" s="1"/>
  <c r="AB187" i="27"/>
  <c r="AS187" i="27" s="1"/>
  <c r="O192" i="28" s="1"/>
  <c r="AG192" i="28" s="1"/>
  <c r="AB220" i="27"/>
  <c r="AS220" i="27" s="1"/>
  <c r="O225" i="28" s="1"/>
  <c r="AG225" i="28" s="1"/>
  <c r="AB133" i="27"/>
  <c r="AS133" i="27" s="1"/>
  <c r="AB222" i="27"/>
  <c r="AS222" i="27" s="1"/>
  <c r="O227" i="28" s="1"/>
  <c r="AG227" i="28" s="1"/>
  <c r="AB219" i="27"/>
  <c r="AS219" i="27" s="1"/>
  <c r="O224" i="28" s="1"/>
  <c r="AG224" i="28" s="1"/>
  <c r="AB192" i="27"/>
  <c r="AS192" i="27" s="1"/>
  <c r="O197" i="28" s="1"/>
  <c r="AG197" i="28" s="1"/>
  <c r="AB185" i="27"/>
  <c r="AS185" i="27" s="1"/>
  <c r="O190" i="28" s="1"/>
  <c r="AG190" i="28" s="1"/>
  <c r="AB131" i="27"/>
  <c r="AS131" i="27" s="1"/>
  <c r="AB195" i="27"/>
  <c r="AS195" i="27" s="1"/>
  <c r="O200" i="28" s="1"/>
  <c r="AG200" i="28" s="1"/>
  <c r="AB182" i="27"/>
  <c r="AS182" i="27" s="1"/>
  <c r="O187" i="28" s="1"/>
  <c r="AG187" i="28" s="1"/>
  <c r="AB130" i="27"/>
  <c r="AS130" i="27" s="1"/>
  <c r="AB221" i="27"/>
  <c r="AS221" i="27" s="1"/>
  <c r="O226" i="28" s="1"/>
  <c r="AG226" i="28" s="1"/>
  <c r="AB194" i="27"/>
  <c r="AS194" i="27" s="1"/>
  <c r="O199" i="28" s="1"/>
  <c r="AG199" i="28" s="1"/>
  <c r="AB74" i="27"/>
  <c r="AB73" i="27"/>
  <c r="AB72" i="27"/>
  <c r="AB70" i="27"/>
  <c r="AB69" i="27"/>
  <c r="AB71" i="27"/>
  <c r="AZ190" i="27"/>
  <c r="V195" i="28" s="1"/>
  <c r="AZ189" i="27"/>
  <c r="V194" i="28" s="1"/>
  <c r="AZ191" i="27"/>
  <c r="V196" i="28" s="1"/>
  <c r="AY131" i="27"/>
  <c r="AY132" i="27"/>
  <c r="BC141" i="27"/>
  <c r="BC139" i="27"/>
  <c r="Z30" i="45"/>
  <c r="X27" i="45"/>
  <c r="V26" i="45"/>
  <c r="X28" i="45"/>
  <c r="Z29" i="45"/>
  <c r="AI42" i="27" l="1"/>
  <c r="AI40" i="27"/>
  <c r="W22" i="45"/>
  <c r="AI204" i="27"/>
  <c r="AI39" i="27"/>
  <c r="AI205" i="27"/>
  <c r="AI41" i="27"/>
  <c r="AI129" i="27"/>
  <c r="AZ129" i="27" s="1"/>
  <c r="AK62" i="27"/>
  <c r="AK162" i="27"/>
  <c r="AK163" i="27"/>
  <c r="AK160" i="27"/>
  <c r="AK64" i="27"/>
  <c r="AK159" i="27"/>
  <c r="AK158" i="27"/>
  <c r="AK63" i="27"/>
  <c r="AK161" i="27"/>
  <c r="AK65" i="27"/>
  <c r="AK101" i="27"/>
  <c r="AK100" i="27"/>
  <c r="AI57" i="27"/>
  <c r="AI55" i="27"/>
  <c r="AI216" i="27"/>
  <c r="AI217" i="27"/>
  <c r="AI218" i="27"/>
  <c r="AI56" i="27"/>
  <c r="AI54" i="27"/>
  <c r="AI150" i="27"/>
  <c r="AZ150" i="27" s="1"/>
  <c r="V155" i="28" s="1"/>
  <c r="AN155" i="28" s="1"/>
  <c r="AI151" i="27"/>
  <c r="AZ151" i="27" s="1"/>
  <c r="V156" i="28" s="1"/>
  <c r="AN156" i="28" s="1"/>
  <c r="AI153" i="27"/>
  <c r="AI116" i="27"/>
  <c r="AI96" i="27"/>
  <c r="AI97" i="27"/>
  <c r="AI95" i="27"/>
  <c r="AI94" i="27"/>
  <c r="AI196" i="27"/>
  <c r="AZ196" i="27" s="1"/>
  <c r="V201" i="28" s="1"/>
  <c r="AK61" i="27"/>
  <c r="AK58" i="27"/>
  <c r="AK60" i="27"/>
  <c r="AK59" i="27"/>
  <c r="AK154" i="27"/>
  <c r="AK157" i="27"/>
  <c r="AK156" i="27"/>
  <c r="AK155" i="27"/>
  <c r="AK99" i="27"/>
  <c r="AK98" i="27"/>
  <c r="AI203" i="27"/>
  <c r="AI38" i="27"/>
  <c r="W21" i="45"/>
  <c r="AI125" i="27"/>
  <c r="AZ125" i="27" s="1"/>
  <c r="AI127" i="27"/>
  <c r="AZ127" i="27" s="1"/>
  <c r="AI126" i="27"/>
  <c r="AZ126" i="27" s="1"/>
  <c r="AI128" i="27"/>
  <c r="AZ128" i="27" s="1"/>
  <c r="AI202" i="27"/>
  <c r="AI37" i="27"/>
  <c r="AI36" i="27"/>
  <c r="AI124" i="27"/>
  <c r="AZ124" i="27" s="1"/>
  <c r="AI201" i="27"/>
  <c r="AI35" i="27"/>
  <c r="AM165" i="27"/>
  <c r="AM168" i="27"/>
  <c r="AM68" i="27"/>
  <c r="AM164" i="27"/>
  <c r="AM167" i="27"/>
  <c r="AM67" i="27"/>
  <c r="AM166" i="27"/>
  <c r="AM169" i="27"/>
  <c r="AM66" i="27"/>
  <c r="AM103" i="27"/>
  <c r="AM102" i="27"/>
  <c r="AM174" i="27"/>
  <c r="AM175" i="27"/>
  <c r="AM170" i="27"/>
  <c r="AM171" i="27"/>
  <c r="AM172" i="27"/>
  <c r="AM173" i="27"/>
  <c r="AM105" i="27"/>
  <c r="AM104" i="27"/>
  <c r="AI123" i="27"/>
  <c r="AI122" i="27"/>
  <c r="AI199" i="27"/>
  <c r="AI34" i="27"/>
  <c r="AI120" i="27"/>
  <c r="W20" i="45"/>
  <c r="AI33" i="27"/>
  <c r="AI32" i="27"/>
  <c r="AI121" i="27"/>
  <c r="AI200" i="27"/>
  <c r="AI30" i="27"/>
  <c r="AI31" i="27"/>
  <c r="AI117" i="27"/>
  <c r="AI119" i="27"/>
  <c r="AI118" i="27"/>
  <c r="AI197" i="27"/>
  <c r="AZ197" i="27" s="1"/>
  <c r="V202" i="28" s="1"/>
  <c r="AI214" i="27"/>
  <c r="AI51" i="27"/>
  <c r="AI52" i="27"/>
  <c r="AI50" i="27"/>
  <c r="AI213" i="27"/>
  <c r="AI53" i="27"/>
  <c r="W25" i="45"/>
  <c r="AI215" i="27"/>
  <c r="AI149" i="27"/>
  <c r="AZ149" i="27" s="1"/>
  <c r="V154" i="28" s="1"/>
  <c r="AN154" i="28" s="1"/>
  <c r="AI148" i="27"/>
  <c r="AZ148" i="27" s="1"/>
  <c r="AI147" i="27"/>
  <c r="AZ147" i="27" s="1"/>
  <c r="AI146" i="27"/>
  <c r="AZ146" i="27" s="1"/>
  <c r="AI144" i="27"/>
  <c r="AZ144" i="27" s="1"/>
  <c r="AI145" i="27"/>
  <c r="AZ145" i="27" s="1"/>
  <c r="AM141" i="27"/>
  <c r="BD141" i="27" s="1"/>
  <c r="AM140" i="27"/>
  <c r="BD140" i="27" s="1"/>
  <c r="AC29" i="27"/>
  <c r="AI183" i="27"/>
  <c r="AI220" i="27"/>
  <c r="AI188" i="27"/>
  <c r="AI152" i="27"/>
  <c r="AI186" i="27"/>
  <c r="AI132" i="27"/>
  <c r="AZ132" i="27" s="1"/>
  <c r="AI198" i="27"/>
  <c r="AI184" i="27"/>
  <c r="AI131" i="27"/>
  <c r="AZ131" i="27" s="1"/>
  <c r="AI193" i="27"/>
  <c r="AI187" i="27"/>
  <c r="AI133" i="27"/>
  <c r="AZ133" i="27" s="1"/>
  <c r="AI185" i="27"/>
  <c r="AI222" i="27"/>
  <c r="AI192" i="27"/>
  <c r="AI182" i="27"/>
  <c r="AI130" i="27"/>
  <c r="AI195" i="27"/>
  <c r="AI219" i="27"/>
  <c r="AI221" i="27"/>
  <c r="AI194" i="27"/>
  <c r="AI74" i="27"/>
  <c r="AI70" i="27"/>
  <c r="AI73" i="27"/>
  <c r="AI72" i="27"/>
  <c r="AI71" i="27"/>
  <c r="AI69" i="27"/>
  <c r="AI29" i="27"/>
  <c r="AK134" i="27"/>
  <c r="BB134" i="27" s="1"/>
  <c r="AK190" i="27"/>
  <c r="AK189" i="27"/>
  <c r="AK135" i="27"/>
  <c r="AK191" i="27"/>
  <c r="AK75" i="27"/>
  <c r="AK79" i="27"/>
  <c r="AK77" i="27"/>
  <c r="AK76" i="27"/>
  <c r="AK80" i="27"/>
  <c r="AK78" i="27"/>
  <c r="AK137" i="27"/>
  <c r="BB137" i="27" s="1"/>
  <c r="AK136" i="27"/>
  <c r="BB136" i="27" s="1"/>
  <c r="AK82" i="27"/>
  <c r="AK81" i="27"/>
  <c r="AK87" i="27"/>
  <c r="AK83" i="27"/>
  <c r="AK86" i="27"/>
  <c r="AK85" i="27"/>
  <c r="AK84" i="27"/>
  <c r="AM139" i="27"/>
  <c r="BD139" i="27" s="1"/>
  <c r="AM138" i="27"/>
  <c r="BD138" i="27" s="1"/>
  <c r="AM93" i="27"/>
  <c r="AM90" i="27"/>
  <c r="AM92" i="27"/>
  <c r="AM89" i="27"/>
  <c r="AM91" i="27"/>
  <c r="AM88" i="27"/>
  <c r="AE137" i="27"/>
  <c r="AV137" i="27" s="1"/>
  <c r="AE136" i="27"/>
  <c r="AV136" i="27" s="1"/>
  <c r="AE85" i="27"/>
  <c r="AE84" i="27"/>
  <c r="AE87" i="27"/>
  <c r="AE86" i="27"/>
  <c r="AE83" i="27"/>
  <c r="AE82" i="27"/>
  <c r="AE81" i="27"/>
  <c r="AG140" i="27"/>
  <c r="AX140" i="27" s="1"/>
  <c r="AG141" i="27"/>
  <c r="AX141" i="27" s="1"/>
  <c r="AG98" i="27"/>
  <c r="AG95" i="27"/>
  <c r="AG101" i="27"/>
  <c r="AG100" i="27"/>
  <c r="AG97" i="27"/>
  <c r="AG96" i="27"/>
  <c r="AG99" i="27"/>
  <c r="AE134" i="27"/>
  <c r="AV134" i="27" s="1"/>
  <c r="AE196" i="27"/>
  <c r="AV196" i="27" s="1"/>
  <c r="R201" i="28" s="1"/>
  <c r="AJ201" i="28" s="1"/>
  <c r="AE190" i="27"/>
  <c r="AV190" i="27" s="1"/>
  <c r="R195" i="28" s="1"/>
  <c r="AJ195" i="28" s="1"/>
  <c r="AE189" i="27"/>
  <c r="AV189" i="27" s="1"/>
  <c r="R194" i="28" s="1"/>
  <c r="AJ194" i="28" s="1"/>
  <c r="AE135" i="27"/>
  <c r="AV135" i="27" s="1"/>
  <c r="AE191" i="27"/>
  <c r="AV191" i="27" s="1"/>
  <c r="R196" i="28" s="1"/>
  <c r="AJ196" i="28" s="1"/>
  <c r="AE197" i="27"/>
  <c r="AV197" i="27" s="1"/>
  <c r="R202" i="28" s="1"/>
  <c r="AJ202" i="28" s="1"/>
  <c r="AE78" i="27"/>
  <c r="AE80" i="27"/>
  <c r="AE79" i="27"/>
  <c r="AE77" i="27"/>
  <c r="AE75" i="27"/>
  <c r="AE76" i="27"/>
  <c r="Y165" i="27"/>
  <c r="AP165" i="27" s="1"/>
  <c r="L170" i="28" s="1"/>
  <c r="AD170" i="28" s="1"/>
  <c r="Y162" i="27"/>
  <c r="AP162" i="27" s="1"/>
  <c r="L167" i="28" s="1"/>
  <c r="AD167" i="28" s="1"/>
  <c r="Y166" i="27"/>
  <c r="AP166" i="27" s="1"/>
  <c r="L171" i="28" s="1"/>
  <c r="AD171" i="28" s="1"/>
  <c r="Y164" i="27"/>
  <c r="AP164" i="27" s="1"/>
  <c r="L169" i="28" s="1"/>
  <c r="AD169" i="28" s="1"/>
  <c r="Y205" i="27"/>
  <c r="AP205" i="27" s="1"/>
  <c r="L210" i="28" s="1"/>
  <c r="AD210" i="28" s="1"/>
  <c r="Y163" i="27"/>
  <c r="AP163" i="27" s="1"/>
  <c r="L168" i="28" s="1"/>
  <c r="AD168" i="28" s="1"/>
  <c r="Y206" i="27"/>
  <c r="AP206" i="27" s="1"/>
  <c r="L211" i="28" s="1"/>
  <c r="AD211" i="28" s="1"/>
  <c r="Y49" i="27"/>
  <c r="Y48" i="27"/>
  <c r="Y46" i="27"/>
  <c r="Y45" i="27"/>
  <c r="Y44" i="27"/>
  <c r="Y47" i="27"/>
  <c r="AC177" i="27"/>
  <c r="AT177" i="27" s="1"/>
  <c r="P182" i="28" s="1"/>
  <c r="AH182" i="28" s="1"/>
  <c r="AC180" i="27"/>
  <c r="AT180" i="27" s="1"/>
  <c r="P185" i="28" s="1"/>
  <c r="AH185" i="28" s="1"/>
  <c r="AC218" i="27"/>
  <c r="AT218" i="27" s="1"/>
  <c r="P223" i="28" s="1"/>
  <c r="AH223" i="28" s="1"/>
  <c r="AC216" i="27"/>
  <c r="AT216" i="27" s="1"/>
  <c r="P221" i="28" s="1"/>
  <c r="AH221" i="28" s="1"/>
  <c r="AC181" i="27"/>
  <c r="AT181" i="27" s="1"/>
  <c r="P186" i="28" s="1"/>
  <c r="AH186" i="28" s="1"/>
  <c r="AC178" i="27"/>
  <c r="AT178" i="27" s="1"/>
  <c r="P183" i="28" s="1"/>
  <c r="AH183" i="28" s="1"/>
  <c r="AC215" i="27"/>
  <c r="AT215" i="27" s="1"/>
  <c r="P220" i="28" s="1"/>
  <c r="AH220" i="28" s="1"/>
  <c r="AC217" i="27"/>
  <c r="AT217" i="27" s="1"/>
  <c r="P222" i="28" s="1"/>
  <c r="AH222" i="28" s="1"/>
  <c r="AC179" i="27"/>
  <c r="AT179" i="27" s="1"/>
  <c r="P184" i="28" s="1"/>
  <c r="AH184" i="28" s="1"/>
  <c r="AC176" i="27"/>
  <c r="AT176" i="27" s="1"/>
  <c r="P181" i="28" s="1"/>
  <c r="AH181" i="28" s="1"/>
  <c r="AC68" i="27"/>
  <c r="AC67" i="27"/>
  <c r="AC66" i="27"/>
  <c r="AC64" i="27"/>
  <c r="AC63" i="27"/>
  <c r="AC62" i="27"/>
  <c r="AC65" i="27"/>
  <c r="AC152" i="27"/>
  <c r="AT152" i="27" s="1"/>
  <c r="P157" i="28" s="1"/>
  <c r="AH157" i="28" s="1"/>
  <c r="AC186" i="27"/>
  <c r="AT186" i="27" s="1"/>
  <c r="P191" i="28" s="1"/>
  <c r="AH191" i="28" s="1"/>
  <c r="AC132" i="27"/>
  <c r="AT132" i="27" s="1"/>
  <c r="AC188" i="27"/>
  <c r="AT188" i="27" s="1"/>
  <c r="P193" i="28" s="1"/>
  <c r="AH193" i="28" s="1"/>
  <c r="AC183" i="27"/>
  <c r="AT183" i="27" s="1"/>
  <c r="P188" i="28" s="1"/>
  <c r="AH188" i="28" s="1"/>
  <c r="AC220" i="27"/>
  <c r="AT220" i="27" s="1"/>
  <c r="P225" i="28" s="1"/>
  <c r="AH225" i="28" s="1"/>
  <c r="AC193" i="27"/>
  <c r="AT193" i="27" s="1"/>
  <c r="P198" i="28" s="1"/>
  <c r="AH198" i="28" s="1"/>
  <c r="AC198" i="27"/>
  <c r="AT198" i="27" s="1"/>
  <c r="P203" i="28" s="1"/>
  <c r="AH203" i="28" s="1"/>
  <c r="AC187" i="27"/>
  <c r="AT187" i="27" s="1"/>
  <c r="P192" i="28" s="1"/>
  <c r="AH192" i="28" s="1"/>
  <c r="AC184" i="27"/>
  <c r="AT184" i="27" s="1"/>
  <c r="P189" i="28" s="1"/>
  <c r="AH189" i="28" s="1"/>
  <c r="AC133" i="27"/>
  <c r="AT133" i="27" s="1"/>
  <c r="AC131" i="27"/>
  <c r="AT131" i="27" s="1"/>
  <c r="AC219" i="27"/>
  <c r="AT219" i="27" s="1"/>
  <c r="P224" i="28" s="1"/>
  <c r="AH224" i="28" s="1"/>
  <c r="AC185" i="27"/>
  <c r="AT185" i="27" s="1"/>
  <c r="P190" i="28" s="1"/>
  <c r="AH190" i="28" s="1"/>
  <c r="AC222" i="27"/>
  <c r="AT222" i="27" s="1"/>
  <c r="P227" i="28" s="1"/>
  <c r="AH227" i="28" s="1"/>
  <c r="AC195" i="27"/>
  <c r="AT195" i="27" s="1"/>
  <c r="P200" i="28" s="1"/>
  <c r="AH200" i="28" s="1"/>
  <c r="AC192" i="27"/>
  <c r="AT192" i="27" s="1"/>
  <c r="P197" i="28" s="1"/>
  <c r="AH197" i="28" s="1"/>
  <c r="AC130" i="27"/>
  <c r="AT130" i="27" s="1"/>
  <c r="AC194" i="27"/>
  <c r="AT194" i="27" s="1"/>
  <c r="P199" i="28" s="1"/>
  <c r="AH199" i="28" s="1"/>
  <c r="AC182" i="27"/>
  <c r="AT182" i="27" s="1"/>
  <c r="P187" i="28" s="1"/>
  <c r="AH187" i="28" s="1"/>
  <c r="AC221" i="27"/>
  <c r="AT221" i="27" s="1"/>
  <c r="P226" i="28" s="1"/>
  <c r="AH226" i="28" s="1"/>
  <c r="AC74" i="27"/>
  <c r="AC73" i="27"/>
  <c r="AC72" i="27"/>
  <c r="AC71" i="27"/>
  <c r="AC70" i="27"/>
  <c r="AC69" i="27"/>
  <c r="Y159" i="27"/>
  <c r="Y204" i="27"/>
  <c r="Y161" i="27"/>
  <c r="AP161" i="27" s="1"/>
  <c r="L166" i="28" s="1"/>
  <c r="AD166" i="28" s="1"/>
  <c r="Y160" i="27"/>
  <c r="Y158" i="27"/>
  <c r="Y203" i="27"/>
  <c r="Y43" i="27"/>
  <c r="Y42" i="27"/>
  <c r="Y41" i="27"/>
  <c r="Y40" i="27"/>
  <c r="Y38" i="27"/>
  <c r="Y39" i="27"/>
  <c r="AG139" i="27"/>
  <c r="AX139" i="27" s="1"/>
  <c r="AG138" i="27"/>
  <c r="AX138" i="27" s="1"/>
  <c r="AG90" i="27"/>
  <c r="AG93" i="27"/>
  <c r="AG92" i="27"/>
  <c r="AG91" i="27"/>
  <c r="AG89" i="27"/>
  <c r="AG94" i="27"/>
  <c r="AG88" i="27"/>
  <c r="AA168" i="27"/>
  <c r="AR168" i="27" s="1"/>
  <c r="N173" i="28" s="1"/>
  <c r="AF173" i="28" s="1"/>
  <c r="AA169" i="27"/>
  <c r="AR169" i="27" s="1"/>
  <c r="N174" i="28" s="1"/>
  <c r="AF174" i="28" s="1"/>
  <c r="AA208" i="27"/>
  <c r="AR208" i="27" s="1"/>
  <c r="N213" i="28" s="1"/>
  <c r="AF213" i="28" s="1"/>
  <c r="AA207" i="27"/>
  <c r="AR207" i="27" s="1"/>
  <c r="N212" i="28" s="1"/>
  <c r="AF212" i="28" s="1"/>
  <c r="AA209" i="27"/>
  <c r="AR209" i="27" s="1"/>
  <c r="N214" i="28" s="1"/>
  <c r="AF214" i="28" s="1"/>
  <c r="AA170" i="27"/>
  <c r="AR170" i="27" s="1"/>
  <c r="N175" i="28" s="1"/>
  <c r="AF175" i="28" s="1"/>
  <c r="AA167" i="27"/>
  <c r="AR167" i="27" s="1"/>
  <c r="N172" i="28" s="1"/>
  <c r="AF172" i="28" s="1"/>
  <c r="AA210" i="27"/>
  <c r="AR210" i="27" s="1"/>
  <c r="N215" i="28" s="1"/>
  <c r="AF215" i="28" s="1"/>
  <c r="AA55" i="27"/>
  <c r="AA53" i="27"/>
  <c r="AA54" i="27"/>
  <c r="AA52" i="27"/>
  <c r="AA51" i="27"/>
  <c r="AA50" i="27"/>
  <c r="AA174" i="27"/>
  <c r="AR174" i="27" s="1"/>
  <c r="N179" i="28" s="1"/>
  <c r="AF179" i="28" s="1"/>
  <c r="AA171" i="27"/>
  <c r="AR171" i="27" s="1"/>
  <c r="N176" i="28" s="1"/>
  <c r="AF176" i="28" s="1"/>
  <c r="AA211" i="27"/>
  <c r="AR211" i="27" s="1"/>
  <c r="N216" i="28" s="1"/>
  <c r="AF216" i="28" s="1"/>
  <c r="AA213" i="27"/>
  <c r="AR213" i="27" s="1"/>
  <c r="N218" i="28" s="1"/>
  <c r="AF218" i="28" s="1"/>
  <c r="AA175" i="27"/>
  <c r="AR175" i="27" s="1"/>
  <c r="N180" i="28" s="1"/>
  <c r="AF180" i="28" s="1"/>
  <c r="AA172" i="27"/>
  <c r="AR172" i="27" s="1"/>
  <c r="N177" i="28" s="1"/>
  <c r="AF177" i="28" s="1"/>
  <c r="AA212" i="27"/>
  <c r="AR212" i="27" s="1"/>
  <c r="N217" i="28" s="1"/>
  <c r="AF217" i="28" s="1"/>
  <c r="AA173" i="27"/>
  <c r="AR173" i="27" s="1"/>
  <c r="N178" i="28" s="1"/>
  <c r="AF178" i="28" s="1"/>
  <c r="AA214" i="27"/>
  <c r="AR214" i="27" s="1"/>
  <c r="N219" i="28" s="1"/>
  <c r="AF219" i="28" s="1"/>
  <c r="AA61" i="27"/>
  <c r="AA60" i="27"/>
  <c r="AA58" i="27"/>
  <c r="AA57" i="27"/>
  <c r="AA56" i="27"/>
  <c r="AA59" i="27"/>
  <c r="AY130" i="27"/>
  <c r="AY186" i="27"/>
  <c r="U191" i="28" s="1"/>
  <c r="AY194" i="27"/>
  <c r="U199" i="28" s="1"/>
  <c r="AY181" i="27"/>
  <c r="U186" i="28" s="1"/>
  <c r="BA190" i="27"/>
  <c r="W195" i="28" s="1"/>
  <c r="BA191" i="27"/>
  <c r="W196" i="28" s="1"/>
  <c r="AY219" i="27"/>
  <c r="U224" i="28" s="1"/>
  <c r="AY184" i="27"/>
  <c r="U189" i="28" s="1"/>
  <c r="AY180" i="27"/>
  <c r="U185" i="28" s="1"/>
  <c r="AY178" i="27"/>
  <c r="U183" i="28" s="1"/>
  <c r="AY177" i="27"/>
  <c r="U182" i="28" s="1"/>
  <c r="BA189" i="27"/>
  <c r="W194" i="28" s="1"/>
  <c r="AY182" i="27"/>
  <c r="U187" i="28" s="1"/>
  <c r="AY220" i="27"/>
  <c r="U225" i="28" s="1"/>
  <c r="AY222" i="27"/>
  <c r="U227" i="28" s="1"/>
  <c r="AY221" i="27"/>
  <c r="U226" i="28" s="1"/>
  <c r="AY198" i="27"/>
  <c r="U203" i="28" s="1"/>
  <c r="AY192" i="27"/>
  <c r="U197" i="28" s="1"/>
  <c r="AY176" i="27"/>
  <c r="U181" i="28" s="1"/>
  <c r="AY215" i="27"/>
  <c r="U220" i="28" s="1"/>
  <c r="AY217" i="27"/>
  <c r="U222" i="28" s="1"/>
  <c r="AY179" i="27"/>
  <c r="U184" i="28" s="1"/>
  <c r="AY188" i="27"/>
  <c r="U193" i="28" s="1"/>
  <c r="AY187" i="27"/>
  <c r="U192" i="28" s="1"/>
  <c r="AY185" i="27"/>
  <c r="U190" i="28" s="1"/>
  <c r="AY218" i="27"/>
  <c r="U223" i="28" s="1"/>
  <c r="AY216" i="27"/>
  <c r="U221" i="28" s="1"/>
  <c r="AY183" i="27"/>
  <c r="U188" i="28" s="1"/>
  <c r="AY193" i="27"/>
  <c r="U198" i="28" s="1"/>
  <c r="AY195" i="27"/>
  <c r="U200" i="28" s="1"/>
  <c r="AY152" i="27"/>
  <c r="U157" i="28" s="1"/>
  <c r="BB135" i="27"/>
  <c r="Y27" i="45"/>
  <c r="Y28" i="45"/>
  <c r="W26" i="45"/>
  <c r="AJ215" i="27" l="1"/>
  <c r="AJ50" i="27"/>
  <c r="AJ214" i="27"/>
  <c r="AJ52" i="27"/>
  <c r="X25" i="45"/>
  <c r="AJ53" i="27"/>
  <c r="AJ51" i="27"/>
  <c r="AJ213" i="27"/>
  <c r="AJ146" i="27"/>
  <c r="BA146" i="27" s="1"/>
  <c r="AJ149" i="27"/>
  <c r="BA149" i="27" s="1"/>
  <c r="W154" i="28" s="1"/>
  <c r="AO154" i="28" s="1"/>
  <c r="AJ147" i="27"/>
  <c r="BA147" i="27" s="1"/>
  <c r="AJ148" i="27"/>
  <c r="BA148" i="27" s="1"/>
  <c r="AJ145" i="27"/>
  <c r="BA145" i="27" s="1"/>
  <c r="AJ144" i="27"/>
  <c r="BA144" i="27" s="1"/>
  <c r="AJ203" i="27"/>
  <c r="X21" i="45"/>
  <c r="AJ38" i="27"/>
  <c r="AJ127" i="27"/>
  <c r="BA127" i="27" s="1"/>
  <c r="AJ126" i="27"/>
  <c r="BA126" i="27" s="1"/>
  <c r="AJ128" i="27"/>
  <c r="BA128" i="27" s="1"/>
  <c r="AJ125" i="27"/>
  <c r="BA125" i="27" s="1"/>
  <c r="AJ35" i="27"/>
  <c r="AJ202" i="27"/>
  <c r="AJ37" i="27"/>
  <c r="AJ124" i="27"/>
  <c r="BA124" i="27" s="1"/>
  <c r="AJ201" i="27"/>
  <c r="AJ36" i="27"/>
  <c r="AJ216" i="27"/>
  <c r="AJ56" i="27"/>
  <c r="AJ218" i="27"/>
  <c r="AJ217" i="27"/>
  <c r="AJ54" i="27"/>
  <c r="AJ55" i="27"/>
  <c r="AJ57" i="27"/>
  <c r="AJ150" i="27"/>
  <c r="BA150" i="27" s="1"/>
  <c r="W155" i="28" s="1"/>
  <c r="AO155" i="28" s="1"/>
  <c r="AJ151" i="27"/>
  <c r="BA151" i="27" s="1"/>
  <c r="W156" i="28" s="1"/>
  <c r="AO156" i="28" s="1"/>
  <c r="AJ116" i="27"/>
  <c r="AJ153" i="27"/>
  <c r="AJ97" i="27"/>
  <c r="AJ94" i="27"/>
  <c r="AJ96" i="27"/>
  <c r="AJ95" i="27"/>
  <c r="AJ196" i="27"/>
  <c r="BA196" i="27" s="1"/>
  <c r="W201" i="28" s="1"/>
  <c r="AJ119" i="27"/>
  <c r="AJ34" i="27"/>
  <c r="AJ120" i="27"/>
  <c r="AJ118" i="27"/>
  <c r="AJ30" i="27"/>
  <c r="AJ33" i="27"/>
  <c r="AJ122" i="27"/>
  <c r="X20" i="45"/>
  <c r="AJ199" i="27"/>
  <c r="AJ32" i="27"/>
  <c r="AJ121" i="27"/>
  <c r="AJ117" i="27"/>
  <c r="AJ200" i="27"/>
  <c r="AJ31" i="27"/>
  <c r="AJ123" i="27"/>
  <c r="AJ197" i="27"/>
  <c r="BA197" i="27" s="1"/>
  <c r="W202" i="28" s="1"/>
  <c r="AJ41" i="27"/>
  <c r="AJ205" i="27"/>
  <c r="AJ204" i="27"/>
  <c r="AJ40" i="27"/>
  <c r="X22" i="45"/>
  <c r="AJ42" i="27"/>
  <c r="AJ39" i="27"/>
  <c r="AJ129" i="27"/>
  <c r="BA129" i="27" s="1"/>
  <c r="AL160" i="27"/>
  <c r="AL62" i="27"/>
  <c r="AL162" i="27"/>
  <c r="AL163" i="27"/>
  <c r="AL159" i="27"/>
  <c r="AL158" i="27"/>
  <c r="AL63" i="27"/>
  <c r="AL161" i="27"/>
  <c r="AL65" i="27"/>
  <c r="AL64" i="27"/>
  <c r="AL101" i="27"/>
  <c r="AL100" i="27"/>
  <c r="AL58" i="27"/>
  <c r="AL59" i="27"/>
  <c r="AL61" i="27"/>
  <c r="AL60" i="27"/>
  <c r="AL157" i="27"/>
  <c r="AL155" i="27"/>
  <c r="AL156" i="27"/>
  <c r="AL154" i="27"/>
  <c r="AL98" i="27"/>
  <c r="AL99" i="27"/>
  <c r="AL137" i="27"/>
  <c r="BC137" i="27" s="1"/>
  <c r="AL136" i="27"/>
  <c r="AL87" i="27"/>
  <c r="AL84" i="27"/>
  <c r="AL83" i="27"/>
  <c r="AL86" i="27"/>
  <c r="AL85" i="27"/>
  <c r="AL81" i="27"/>
  <c r="AL82" i="27"/>
  <c r="AL134" i="27"/>
  <c r="AL190" i="27"/>
  <c r="AL189" i="27"/>
  <c r="AL135" i="27"/>
  <c r="AL191" i="27"/>
  <c r="AL78" i="27"/>
  <c r="AL76" i="27"/>
  <c r="AL80" i="27"/>
  <c r="AL77" i="27"/>
  <c r="AL79" i="27"/>
  <c r="AL75" i="27"/>
  <c r="AD29" i="27"/>
  <c r="AJ188" i="27"/>
  <c r="AJ183" i="27"/>
  <c r="AJ132" i="27"/>
  <c r="AJ186" i="27"/>
  <c r="AJ152" i="27"/>
  <c r="AJ184" i="27"/>
  <c r="AJ131" i="27"/>
  <c r="BA131" i="27" s="1"/>
  <c r="AJ220" i="27"/>
  <c r="AJ133" i="27"/>
  <c r="AJ198" i="27"/>
  <c r="AJ193" i="27"/>
  <c r="AJ187" i="27"/>
  <c r="AJ222" i="27"/>
  <c r="AJ192" i="27"/>
  <c r="AJ219" i="27"/>
  <c r="AJ185" i="27"/>
  <c r="AJ182" i="27"/>
  <c r="AJ195" i="27"/>
  <c r="AJ130" i="27"/>
  <c r="AJ194" i="27"/>
  <c r="AJ221" i="27"/>
  <c r="AJ73" i="27"/>
  <c r="AJ72" i="27"/>
  <c r="AJ69" i="27"/>
  <c r="AJ74" i="27"/>
  <c r="AJ71" i="27"/>
  <c r="AJ70" i="27"/>
  <c r="AJ29" i="27"/>
  <c r="Z165" i="27"/>
  <c r="AQ165" i="27" s="1"/>
  <c r="M170" i="28" s="1"/>
  <c r="AE170" i="28" s="1"/>
  <c r="Z162" i="27"/>
  <c r="AQ162" i="27" s="1"/>
  <c r="M167" i="28" s="1"/>
  <c r="AE167" i="28" s="1"/>
  <c r="Z164" i="27"/>
  <c r="AQ164" i="27" s="1"/>
  <c r="M169" i="28" s="1"/>
  <c r="AE169" i="28" s="1"/>
  <c r="Z166" i="27"/>
  <c r="AQ166" i="27" s="1"/>
  <c r="M171" i="28" s="1"/>
  <c r="AE171" i="28" s="1"/>
  <c r="Z205" i="27"/>
  <c r="AQ205" i="27" s="1"/>
  <c r="M210" i="28" s="1"/>
  <c r="AE210" i="28" s="1"/>
  <c r="Z206" i="27"/>
  <c r="AQ206" i="27" s="1"/>
  <c r="M211" i="28" s="1"/>
  <c r="AE211" i="28" s="1"/>
  <c r="Z163" i="27"/>
  <c r="AQ163" i="27" s="1"/>
  <c r="M168" i="28" s="1"/>
  <c r="AE168" i="28" s="1"/>
  <c r="Z44" i="27"/>
  <c r="Z49" i="27"/>
  <c r="Z47" i="27"/>
  <c r="Z46" i="27"/>
  <c r="Z45" i="27"/>
  <c r="Z48" i="27"/>
  <c r="AB171" i="27"/>
  <c r="AS171" i="27" s="1"/>
  <c r="O176" i="28" s="1"/>
  <c r="AG176" i="28" s="1"/>
  <c r="AB174" i="27"/>
  <c r="AS174" i="27" s="1"/>
  <c r="O179" i="28" s="1"/>
  <c r="AG179" i="28" s="1"/>
  <c r="AB213" i="27"/>
  <c r="AS213" i="27" s="1"/>
  <c r="O218" i="28" s="1"/>
  <c r="AG218" i="28" s="1"/>
  <c r="AB211" i="27"/>
  <c r="AS211" i="27" s="1"/>
  <c r="O216" i="28" s="1"/>
  <c r="AG216" i="28" s="1"/>
  <c r="AB175" i="27"/>
  <c r="AS175" i="27" s="1"/>
  <c r="O180" i="28" s="1"/>
  <c r="AG180" i="28" s="1"/>
  <c r="AB172" i="27"/>
  <c r="AS172" i="27" s="1"/>
  <c r="O177" i="28" s="1"/>
  <c r="AG177" i="28" s="1"/>
  <c r="AB212" i="27"/>
  <c r="AS212" i="27" s="1"/>
  <c r="O217" i="28" s="1"/>
  <c r="AG217" i="28" s="1"/>
  <c r="AB173" i="27"/>
  <c r="AS173" i="27" s="1"/>
  <c r="O178" i="28" s="1"/>
  <c r="AG178" i="28" s="1"/>
  <c r="AB214" i="27"/>
  <c r="AS214" i="27" s="1"/>
  <c r="O219" i="28" s="1"/>
  <c r="AG219" i="28" s="1"/>
  <c r="AB56" i="27"/>
  <c r="AB61" i="27"/>
  <c r="AB59" i="27"/>
  <c r="AB58" i="27"/>
  <c r="AB57" i="27"/>
  <c r="AB60" i="27"/>
  <c r="AD180" i="27"/>
  <c r="AU180" i="27" s="1"/>
  <c r="Q185" i="28" s="1"/>
  <c r="AI185" i="28" s="1"/>
  <c r="AD177" i="27"/>
  <c r="AU177" i="27" s="1"/>
  <c r="Q182" i="28" s="1"/>
  <c r="AI182" i="28" s="1"/>
  <c r="AD216" i="27"/>
  <c r="AU216" i="27" s="1"/>
  <c r="Q221" i="28" s="1"/>
  <c r="AI221" i="28" s="1"/>
  <c r="AD178" i="27"/>
  <c r="AU178" i="27" s="1"/>
  <c r="Q183" i="28" s="1"/>
  <c r="AI183" i="28" s="1"/>
  <c r="AD218" i="27"/>
  <c r="AU218" i="27" s="1"/>
  <c r="Q223" i="28" s="1"/>
  <c r="AI223" i="28" s="1"/>
  <c r="AD181" i="27"/>
  <c r="AU181" i="27" s="1"/>
  <c r="Q186" i="28" s="1"/>
  <c r="AI186" i="28" s="1"/>
  <c r="AD215" i="27"/>
  <c r="AU215" i="27" s="1"/>
  <c r="Q220" i="28" s="1"/>
  <c r="AI220" i="28" s="1"/>
  <c r="AD217" i="27"/>
  <c r="AU217" i="27" s="1"/>
  <c r="Q222" i="28" s="1"/>
  <c r="AI222" i="28" s="1"/>
  <c r="AD176" i="27"/>
  <c r="AU176" i="27" s="1"/>
  <c r="Q181" i="28" s="1"/>
  <c r="AI181" i="28" s="1"/>
  <c r="AD179" i="27"/>
  <c r="AU179" i="27" s="1"/>
  <c r="Q184" i="28" s="1"/>
  <c r="AI184" i="28" s="1"/>
  <c r="AD68" i="27"/>
  <c r="AD67" i="27"/>
  <c r="AD66" i="27"/>
  <c r="AD65" i="27"/>
  <c r="AD64" i="27"/>
  <c r="AD63" i="27"/>
  <c r="AD62" i="27"/>
  <c r="AF137" i="27"/>
  <c r="AW137" i="27" s="1"/>
  <c r="AF136" i="27"/>
  <c r="AW136" i="27" s="1"/>
  <c r="AF85" i="27"/>
  <c r="AF86" i="27"/>
  <c r="AF87" i="27"/>
  <c r="AF84" i="27"/>
  <c r="AF83" i="27"/>
  <c r="AF82" i="27"/>
  <c r="AF81" i="27"/>
  <c r="AD188" i="27"/>
  <c r="AU188" i="27" s="1"/>
  <c r="Q193" i="28" s="1"/>
  <c r="AI193" i="28" s="1"/>
  <c r="AD186" i="27"/>
  <c r="AU186" i="27" s="1"/>
  <c r="Q191" i="28" s="1"/>
  <c r="AI191" i="28" s="1"/>
  <c r="AD183" i="27"/>
  <c r="AU183" i="27" s="1"/>
  <c r="Q188" i="28" s="1"/>
  <c r="AI188" i="28" s="1"/>
  <c r="AD152" i="27"/>
  <c r="AU152" i="27" s="1"/>
  <c r="Q157" i="28" s="1"/>
  <c r="AI157" i="28" s="1"/>
  <c r="AD132" i="27"/>
  <c r="AU132" i="27" s="1"/>
  <c r="AD220" i="27"/>
  <c r="AU220" i="27" s="1"/>
  <c r="Q225" i="28" s="1"/>
  <c r="AI225" i="28" s="1"/>
  <c r="AD198" i="27"/>
  <c r="AU198" i="27" s="1"/>
  <c r="Q203" i="28" s="1"/>
  <c r="AI203" i="28" s="1"/>
  <c r="AD187" i="27"/>
  <c r="AU187" i="27" s="1"/>
  <c r="Q192" i="28" s="1"/>
  <c r="AI192" i="28" s="1"/>
  <c r="AD184" i="27"/>
  <c r="AU184" i="27" s="1"/>
  <c r="Q189" i="28" s="1"/>
  <c r="AI189" i="28" s="1"/>
  <c r="AD193" i="27"/>
  <c r="AU193" i="27" s="1"/>
  <c r="Q198" i="28" s="1"/>
  <c r="AI198" i="28" s="1"/>
  <c r="AD131" i="27"/>
  <c r="AU131" i="27" s="1"/>
  <c r="AD219" i="27"/>
  <c r="AU219" i="27" s="1"/>
  <c r="Q224" i="28" s="1"/>
  <c r="AI224" i="28" s="1"/>
  <c r="AD195" i="27"/>
  <c r="AU195" i="27" s="1"/>
  <c r="Q200" i="28" s="1"/>
  <c r="AI200" i="28" s="1"/>
  <c r="AD133" i="27"/>
  <c r="AU133" i="27" s="1"/>
  <c r="AD192" i="27"/>
  <c r="AU192" i="27" s="1"/>
  <c r="Q197" i="28" s="1"/>
  <c r="AI197" i="28" s="1"/>
  <c r="AD222" i="27"/>
  <c r="AU222" i="27" s="1"/>
  <c r="Q227" i="28" s="1"/>
  <c r="AI227" i="28" s="1"/>
  <c r="AD185" i="27"/>
  <c r="AU185" i="27" s="1"/>
  <c r="Q190" i="28" s="1"/>
  <c r="AI190" i="28" s="1"/>
  <c r="AD130" i="27"/>
  <c r="AU130" i="27" s="1"/>
  <c r="AD221" i="27"/>
  <c r="AU221" i="27" s="1"/>
  <c r="Q226" i="28" s="1"/>
  <c r="AI226" i="28" s="1"/>
  <c r="AD194" i="27"/>
  <c r="AU194" i="27" s="1"/>
  <c r="Q199" i="28" s="1"/>
  <c r="AI199" i="28" s="1"/>
  <c r="AD182" i="27"/>
  <c r="AU182" i="27" s="1"/>
  <c r="Q187" i="28" s="1"/>
  <c r="AI187" i="28" s="1"/>
  <c r="AD69" i="27"/>
  <c r="AD74" i="27"/>
  <c r="AD72" i="27"/>
  <c r="AD71" i="27"/>
  <c r="AD70" i="27"/>
  <c r="AD73" i="27"/>
  <c r="Z159" i="27"/>
  <c r="Z204" i="27"/>
  <c r="Z161" i="27"/>
  <c r="AQ161" i="27" s="1"/>
  <c r="M166" i="28" s="1"/>
  <c r="AE166" i="28" s="1"/>
  <c r="Z160" i="27"/>
  <c r="Z158" i="27"/>
  <c r="Z203" i="27"/>
  <c r="Z43" i="27"/>
  <c r="Z42" i="27"/>
  <c r="Z41" i="27"/>
  <c r="Z39" i="27"/>
  <c r="Z40" i="27"/>
  <c r="Z38" i="27"/>
  <c r="X156" i="27"/>
  <c r="X155" i="27"/>
  <c r="X201" i="27"/>
  <c r="X153" i="27"/>
  <c r="AO153" i="27" s="1"/>
  <c r="K158" i="28" s="1"/>
  <c r="AC158" i="28" s="1"/>
  <c r="X157" i="27"/>
  <c r="X202" i="27"/>
  <c r="X199" i="27"/>
  <c r="AO199" i="27" s="1"/>
  <c r="K204" i="28" s="1"/>
  <c r="AC204" i="28" s="1"/>
  <c r="X200" i="27"/>
  <c r="X154" i="27"/>
  <c r="AO154" i="27" s="1"/>
  <c r="X37" i="27"/>
  <c r="X36" i="27"/>
  <c r="X35" i="27"/>
  <c r="X33" i="27"/>
  <c r="X32" i="27"/>
  <c r="X31" i="27"/>
  <c r="X34" i="27"/>
  <c r="AF134" i="27"/>
  <c r="AW134" i="27" s="1"/>
  <c r="AF190" i="27"/>
  <c r="AW190" i="27" s="1"/>
  <c r="S195" i="28" s="1"/>
  <c r="AK195" i="28" s="1"/>
  <c r="AF196" i="27"/>
  <c r="AW196" i="27" s="1"/>
  <c r="S201" i="28" s="1"/>
  <c r="AK201" i="28" s="1"/>
  <c r="AF189" i="27"/>
  <c r="AW189" i="27" s="1"/>
  <c r="S194" i="28" s="1"/>
  <c r="AK194" i="28" s="1"/>
  <c r="AF135" i="27"/>
  <c r="AW135" i="27" s="1"/>
  <c r="AF197" i="27"/>
  <c r="AW197" i="27" s="1"/>
  <c r="S202" i="28" s="1"/>
  <c r="AK202" i="28" s="1"/>
  <c r="AF191" i="27"/>
  <c r="AW191" i="27" s="1"/>
  <c r="S196" i="28" s="1"/>
  <c r="AK196" i="28" s="1"/>
  <c r="AF77" i="27"/>
  <c r="AF76" i="27"/>
  <c r="AF80" i="27"/>
  <c r="AF79" i="27"/>
  <c r="AF78" i="27"/>
  <c r="AF75" i="27"/>
  <c r="AB168" i="27"/>
  <c r="AS168" i="27" s="1"/>
  <c r="O173" i="28" s="1"/>
  <c r="AG173" i="28" s="1"/>
  <c r="AB208" i="27"/>
  <c r="AS208" i="27" s="1"/>
  <c r="O213" i="28" s="1"/>
  <c r="AG213" i="28" s="1"/>
  <c r="AB169" i="27"/>
  <c r="AS169" i="27" s="1"/>
  <c r="O174" i="28" s="1"/>
  <c r="AG174" i="28" s="1"/>
  <c r="AB209" i="27"/>
  <c r="AS209" i="27" s="1"/>
  <c r="O214" i="28" s="1"/>
  <c r="AG214" i="28" s="1"/>
  <c r="AB207" i="27"/>
  <c r="AS207" i="27" s="1"/>
  <c r="O212" i="28" s="1"/>
  <c r="AG212" i="28" s="1"/>
  <c r="AB167" i="27"/>
  <c r="AS167" i="27" s="1"/>
  <c r="O172" i="28" s="1"/>
  <c r="AG172" i="28" s="1"/>
  <c r="AB210" i="27"/>
  <c r="AS210" i="27" s="1"/>
  <c r="O215" i="28" s="1"/>
  <c r="AG215" i="28" s="1"/>
  <c r="AB170" i="27"/>
  <c r="AS170" i="27" s="1"/>
  <c r="O175" i="28" s="1"/>
  <c r="AG175" i="28" s="1"/>
  <c r="AB55" i="27"/>
  <c r="AB53" i="27"/>
  <c r="AB52" i="27"/>
  <c r="AB51" i="27"/>
  <c r="AB50" i="27"/>
  <c r="AB54" i="27"/>
  <c r="AZ130" i="27"/>
  <c r="AZ182" i="27"/>
  <c r="V187" i="28" s="1"/>
  <c r="AZ186" i="27"/>
  <c r="V191" i="28" s="1"/>
  <c r="AZ220" i="27"/>
  <c r="V225" i="28" s="1"/>
  <c r="AZ221" i="27"/>
  <c r="V226" i="28" s="1"/>
  <c r="AZ185" i="27"/>
  <c r="V190" i="28" s="1"/>
  <c r="AZ193" i="27"/>
  <c r="V198" i="28" s="1"/>
  <c r="AZ192" i="27"/>
  <c r="V197" i="28" s="1"/>
  <c r="BB190" i="27"/>
  <c r="X195" i="28" s="1"/>
  <c r="AZ178" i="27"/>
  <c r="V183" i="28" s="1"/>
  <c r="AZ222" i="27"/>
  <c r="V227" i="28" s="1"/>
  <c r="AZ188" i="27"/>
  <c r="V193" i="28" s="1"/>
  <c r="AZ195" i="27"/>
  <c r="V200" i="28" s="1"/>
  <c r="AZ216" i="27"/>
  <c r="V221" i="28" s="1"/>
  <c r="AZ180" i="27"/>
  <c r="V185" i="28" s="1"/>
  <c r="AZ217" i="27"/>
  <c r="V222" i="28" s="1"/>
  <c r="AZ179" i="27"/>
  <c r="V184" i="28" s="1"/>
  <c r="AZ219" i="27"/>
  <c r="V224" i="28" s="1"/>
  <c r="AZ184" i="27"/>
  <c r="V189" i="28" s="1"/>
  <c r="AZ183" i="27"/>
  <c r="V188" i="28" s="1"/>
  <c r="AZ152" i="27"/>
  <c r="V157" i="28" s="1"/>
  <c r="AZ194" i="27"/>
  <c r="V199" i="28" s="1"/>
  <c r="AZ198" i="27"/>
  <c r="V203" i="28" s="1"/>
  <c r="BB191" i="27"/>
  <c r="X196" i="28" s="1"/>
  <c r="AZ176" i="27"/>
  <c r="V181" i="28" s="1"/>
  <c r="AZ215" i="27"/>
  <c r="V220" i="28" s="1"/>
  <c r="AZ181" i="27"/>
  <c r="V186" i="28" s="1"/>
  <c r="AZ187" i="27"/>
  <c r="V192" i="28" s="1"/>
  <c r="BB189" i="27"/>
  <c r="X194" i="28" s="1"/>
  <c r="AZ218" i="27"/>
  <c r="V223" i="28" s="1"/>
  <c r="AZ177" i="27"/>
  <c r="V182" i="28" s="1"/>
  <c r="BC136" i="27"/>
  <c r="BA133" i="27"/>
  <c r="BA132" i="27"/>
  <c r="BC134" i="27"/>
  <c r="BC135" i="27"/>
  <c r="Z28" i="45"/>
  <c r="X26" i="45"/>
  <c r="Z27" i="45"/>
  <c r="G15" i="29"/>
  <c r="B15" i="29"/>
  <c r="Y25" i="45" l="1"/>
  <c r="AK51" i="27"/>
  <c r="AK213" i="27"/>
  <c r="AK214" i="27"/>
  <c r="AK53" i="27"/>
  <c r="AK215" i="27"/>
  <c r="AK52" i="27"/>
  <c r="AK50" i="27"/>
  <c r="AK148" i="27"/>
  <c r="BB148" i="27" s="1"/>
  <c r="AK147" i="27"/>
  <c r="BB147" i="27" s="1"/>
  <c r="AK149" i="27"/>
  <c r="BB149" i="27" s="1"/>
  <c r="X154" i="28" s="1"/>
  <c r="AP154" i="28" s="1"/>
  <c r="AK146" i="27"/>
  <c r="BB146" i="27" s="1"/>
  <c r="AK144" i="27"/>
  <c r="BB144" i="27" s="1"/>
  <c r="AK145" i="27"/>
  <c r="BB145" i="27" s="1"/>
  <c r="AK41" i="27"/>
  <c r="AK40" i="27"/>
  <c r="Y22" i="45"/>
  <c r="AK39" i="27"/>
  <c r="AK205" i="27"/>
  <c r="AK204" i="27"/>
  <c r="AK42" i="27"/>
  <c r="AK129" i="27"/>
  <c r="BB129" i="27" s="1"/>
  <c r="Y21" i="45"/>
  <c r="AK38" i="27"/>
  <c r="AK203" i="27"/>
  <c r="AK125" i="27"/>
  <c r="BB125" i="27" s="1"/>
  <c r="AK127" i="27"/>
  <c r="BB127" i="27" s="1"/>
  <c r="AK128" i="27"/>
  <c r="BB128" i="27" s="1"/>
  <c r="AK126" i="27"/>
  <c r="BB126" i="27" s="1"/>
  <c r="AK201" i="27"/>
  <c r="AK36" i="27"/>
  <c r="AK124" i="27"/>
  <c r="BB124" i="27" s="1"/>
  <c r="AK202" i="27"/>
  <c r="AK35" i="27"/>
  <c r="AK37" i="27"/>
  <c r="AK218" i="27"/>
  <c r="AK55" i="27"/>
  <c r="AK57" i="27"/>
  <c r="AK217" i="27"/>
  <c r="AK54" i="27"/>
  <c r="AK56" i="27"/>
  <c r="AK216" i="27"/>
  <c r="AK150" i="27"/>
  <c r="BB150" i="27" s="1"/>
  <c r="X155" i="28" s="1"/>
  <c r="AP155" i="28" s="1"/>
  <c r="AK151" i="27"/>
  <c r="BB151" i="27" s="1"/>
  <c r="X156" i="28" s="1"/>
  <c r="AP156" i="28" s="1"/>
  <c r="AK116" i="27"/>
  <c r="AK153" i="27"/>
  <c r="AK95" i="27"/>
  <c r="AK96" i="27"/>
  <c r="AK94" i="27"/>
  <c r="AK97" i="27"/>
  <c r="AK196" i="27"/>
  <c r="BB196" i="27" s="1"/>
  <c r="X201" i="28" s="1"/>
  <c r="AM158" i="27"/>
  <c r="AM65" i="27"/>
  <c r="AM159" i="27"/>
  <c r="AM160" i="27"/>
  <c r="AM162" i="27"/>
  <c r="AM163" i="27"/>
  <c r="AM63" i="27"/>
  <c r="AM161" i="27"/>
  <c r="AM64" i="27"/>
  <c r="AM62" i="27"/>
  <c r="AM101" i="27"/>
  <c r="AM100" i="27"/>
  <c r="AK31" i="27"/>
  <c r="AK121" i="27"/>
  <c r="AK119" i="27"/>
  <c r="Y20" i="45"/>
  <c r="AK34" i="27"/>
  <c r="AK120" i="27"/>
  <c r="AK117" i="27"/>
  <c r="AK200" i="27"/>
  <c r="AK33" i="27"/>
  <c r="AK30" i="27"/>
  <c r="AK123" i="27"/>
  <c r="AK199" i="27"/>
  <c r="AK32" i="27"/>
  <c r="AK122" i="27"/>
  <c r="AK118" i="27"/>
  <c r="AK197" i="27"/>
  <c r="BB197" i="27" s="1"/>
  <c r="X202" i="28" s="1"/>
  <c r="AM60" i="27"/>
  <c r="AM58" i="27"/>
  <c r="AM59" i="27"/>
  <c r="AM61" i="27"/>
  <c r="AM154" i="27"/>
  <c r="AM156" i="27"/>
  <c r="AM157" i="27"/>
  <c r="AM155" i="27"/>
  <c r="AM99" i="27"/>
  <c r="AM98" i="27"/>
  <c r="AM137" i="27"/>
  <c r="AM136" i="27"/>
  <c r="BD136" i="27" s="1"/>
  <c r="AM86" i="27"/>
  <c r="AM85" i="27"/>
  <c r="AM84" i="27"/>
  <c r="AM83" i="27"/>
  <c r="AM82" i="27"/>
  <c r="AM81" i="27"/>
  <c r="AM87" i="27"/>
  <c r="AM134" i="27"/>
  <c r="BD134" i="27" s="1"/>
  <c r="AM190" i="27"/>
  <c r="AM135" i="27"/>
  <c r="AM189" i="27"/>
  <c r="AM191" i="27"/>
  <c r="AM79" i="27"/>
  <c r="AM76" i="27"/>
  <c r="AM75" i="27"/>
  <c r="AM78" i="27"/>
  <c r="AM77" i="27"/>
  <c r="AM80" i="27"/>
  <c r="AE29" i="27"/>
  <c r="AK186" i="27"/>
  <c r="AK132" i="27"/>
  <c r="AK188" i="27"/>
  <c r="AK183" i="27"/>
  <c r="AK220" i="27"/>
  <c r="AK152" i="27"/>
  <c r="AK198" i="27"/>
  <c r="AK193" i="27"/>
  <c r="AK187" i="27"/>
  <c r="AK133" i="27"/>
  <c r="AK184" i="27"/>
  <c r="AK131" i="27"/>
  <c r="AK222" i="27"/>
  <c r="AK185" i="27"/>
  <c r="AK182" i="27"/>
  <c r="AK130" i="27"/>
  <c r="AK219" i="27"/>
  <c r="AK195" i="27"/>
  <c r="AK192" i="27"/>
  <c r="AK221" i="27"/>
  <c r="AK194" i="27"/>
  <c r="AK72" i="27"/>
  <c r="AK71" i="27"/>
  <c r="AK73" i="27"/>
  <c r="AK69" i="27"/>
  <c r="AK74" i="27"/>
  <c r="AK70" i="27"/>
  <c r="AK29" i="27"/>
  <c r="AG134" i="27"/>
  <c r="AX134" i="27" s="1"/>
  <c r="AG196" i="27"/>
  <c r="AX196" i="27" s="1"/>
  <c r="T201" i="28" s="1"/>
  <c r="AL201" i="28" s="1"/>
  <c r="AM201" i="28" s="1"/>
  <c r="AN201" i="28" s="1"/>
  <c r="AO201" i="28" s="1"/>
  <c r="AG190" i="27"/>
  <c r="AX190" i="27" s="1"/>
  <c r="T195" i="28" s="1"/>
  <c r="AL195" i="28" s="1"/>
  <c r="AM195" i="28" s="1"/>
  <c r="AN195" i="28" s="1"/>
  <c r="AO195" i="28" s="1"/>
  <c r="AP195" i="28" s="1"/>
  <c r="AG189" i="27"/>
  <c r="AX189" i="27" s="1"/>
  <c r="T194" i="28" s="1"/>
  <c r="AL194" i="28" s="1"/>
  <c r="AM194" i="28" s="1"/>
  <c r="AN194" i="28" s="1"/>
  <c r="AO194" i="28" s="1"/>
  <c r="AP194" i="28" s="1"/>
  <c r="AG191" i="27"/>
  <c r="AX191" i="27" s="1"/>
  <c r="T196" i="28" s="1"/>
  <c r="AL196" i="28" s="1"/>
  <c r="AM196" i="28" s="1"/>
  <c r="AN196" i="28" s="1"/>
  <c r="AO196" i="28" s="1"/>
  <c r="AP196" i="28" s="1"/>
  <c r="AG135" i="27"/>
  <c r="AX135" i="27" s="1"/>
  <c r="AG197" i="27"/>
  <c r="AX197" i="27" s="1"/>
  <c r="T202" i="28" s="1"/>
  <c r="AL202" i="28" s="1"/>
  <c r="AM202" i="28" s="1"/>
  <c r="AN202" i="28" s="1"/>
  <c r="AO202" i="28" s="1"/>
  <c r="AG77" i="27"/>
  <c r="AG76" i="27"/>
  <c r="AG78" i="27"/>
  <c r="AG80" i="27"/>
  <c r="AG79" i="27"/>
  <c r="AG75" i="27"/>
  <c r="AA162" i="27"/>
  <c r="AR162" i="27" s="1"/>
  <c r="N167" i="28" s="1"/>
  <c r="AF167" i="28" s="1"/>
  <c r="AA165" i="27"/>
  <c r="AR165" i="27" s="1"/>
  <c r="N170" i="28" s="1"/>
  <c r="AF170" i="28" s="1"/>
  <c r="AA166" i="27"/>
  <c r="AR166" i="27" s="1"/>
  <c r="N171" i="28" s="1"/>
  <c r="AF171" i="28" s="1"/>
  <c r="AA164" i="27"/>
  <c r="AR164" i="27" s="1"/>
  <c r="N169" i="28" s="1"/>
  <c r="AF169" i="28" s="1"/>
  <c r="AA205" i="27"/>
  <c r="AR205" i="27" s="1"/>
  <c r="N210" i="28" s="1"/>
  <c r="AF210" i="28" s="1"/>
  <c r="AA163" i="27"/>
  <c r="AR163" i="27" s="1"/>
  <c r="N168" i="28" s="1"/>
  <c r="AF168" i="28" s="1"/>
  <c r="AA206" i="27"/>
  <c r="AR206" i="27" s="1"/>
  <c r="N211" i="28" s="1"/>
  <c r="AF211" i="28" s="1"/>
  <c r="AA48" i="27"/>
  <c r="AA47" i="27"/>
  <c r="AA46" i="27"/>
  <c r="AA45" i="27"/>
  <c r="AA44" i="27"/>
  <c r="AA49" i="27"/>
  <c r="AC168" i="27"/>
  <c r="AT168" i="27" s="1"/>
  <c r="P173" i="28" s="1"/>
  <c r="AH173" i="28" s="1"/>
  <c r="AC208" i="27"/>
  <c r="AT208" i="27" s="1"/>
  <c r="P213" i="28" s="1"/>
  <c r="AH213" i="28" s="1"/>
  <c r="AC169" i="27"/>
  <c r="AT169" i="27" s="1"/>
  <c r="P174" i="28" s="1"/>
  <c r="AH174" i="28" s="1"/>
  <c r="AC207" i="27"/>
  <c r="AT207" i="27" s="1"/>
  <c r="P212" i="28" s="1"/>
  <c r="AH212" i="28" s="1"/>
  <c r="AC209" i="27"/>
  <c r="AT209" i="27" s="1"/>
  <c r="P214" i="28" s="1"/>
  <c r="AH214" i="28" s="1"/>
  <c r="AC170" i="27"/>
  <c r="AT170" i="27" s="1"/>
  <c r="P175" i="28" s="1"/>
  <c r="AH175" i="28" s="1"/>
  <c r="AC210" i="27"/>
  <c r="AT210" i="27" s="1"/>
  <c r="P215" i="28" s="1"/>
  <c r="AH215" i="28" s="1"/>
  <c r="AC167" i="27"/>
  <c r="AT167" i="27" s="1"/>
  <c r="P172" i="28" s="1"/>
  <c r="AH172" i="28" s="1"/>
  <c r="AC55" i="27"/>
  <c r="AC53" i="27"/>
  <c r="AC52" i="27"/>
  <c r="AC50" i="27"/>
  <c r="AC54" i="27"/>
  <c r="AC51" i="27"/>
  <c r="Y155" i="27"/>
  <c r="Y156" i="27"/>
  <c r="Y201" i="27"/>
  <c r="Y153" i="27"/>
  <c r="AP153" i="27" s="1"/>
  <c r="L158" i="28" s="1"/>
  <c r="AD158" i="28" s="1"/>
  <c r="Y157" i="27"/>
  <c r="Y202" i="27"/>
  <c r="Y199" i="27"/>
  <c r="AP199" i="27" s="1"/>
  <c r="L204" i="28" s="1"/>
  <c r="AD204" i="28" s="1"/>
  <c r="Y154" i="27"/>
  <c r="AP154" i="27" s="1"/>
  <c r="Y200" i="27"/>
  <c r="Y37" i="27"/>
  <c r="Y36" i="27"/>
  <c r="Y35" i="27"/>
  <c r="Y34" i="27"/>
  <c r="Y33" i="27"/>
  <c r="Y32" i="27"/>
  <c r="Y31" i="27"/>
  <c r="AG137" i="27"/>
  <c r="AX137" i="27" s="1"/>
  <c r="AG136" i="27"/>
  <c r="AX136" i="27" s="1"/>
  <c r="AG86" i="27"/>
  <c r="AG87" i="27"/>
  <c r="AG82" i="27"/>
  <c r="AG85" i="27"/>
  <c r="AG84" i="27"/>
  <c r="AG83" i="27"/>
  <c r="AG81" i="27"/>
  <c r="AE180" i="27"/>
  <c r="AV180" i="27" s="1"/>
  <c r="R185" i="28" s="1"/>
  <c r="AJ185" i="28" s="1"/>
  <c r="AE177" i="27"/>
  <c r="AV177" i="27" s="1"/>
  <c r="R182" i="28" s="1"/>
  <c r="AJ182" i="28" s="1"/>
  <c r="AE218" i="27"/>
  <c r="AV218" i="27" s="1"/>
  <c r="R223" i="28" s="1"/>
  <c r="AJ223" i="28" s="1"/>
  <c r="AE216" i="27"/>
  <c r="AV216" i="27" s="1"/>
  <c r="R221" i="28" s="1"/>
  <c r="AJ221" i="28" s="1"/>
  <c r="AE181" i="27"/>
  <c r="AV181" i="27" s="1"/>
  <c r="R186" i="28" s="1"/>
  <c r="AJ186" i="28" s="1"/>
  <c r="AE178" i="27"/>
  <c r="AV178" i="27" s="1"/>
  <c r="R183" i="28" s="1"/>
  <c r="AJ183" i="28" s="1"/>
  <c r="AE215" i="27"/>
  <c r="AV215" i="27" s="1"/>
  <c r="R220" i="28" s="1"/>
  <c r="AJ220" i="28" s="1"/>
  <c r="AE179" i="27"/>
  <c r="AV179" i="27" s="1"/>
  <c r="R184" i="28" s="1"/>
  <c r="AJ184" i="28" s="1"/>
  <c r="AE176" i="27"/>
  <c r="AV176" i="27" s="1"/>
  <c r="R181" i="28" s="1"/>
  <c r="AJ181" i="28" s="1"/>
  <c r="AE217" i="27"/>
  <c r="AV217" i="27" s="1"/>
  <c r="R222" i="28" s="1"/>
  <c r="AJ222" i="28" s="1"/>
  <c r="AE68" i="27"/>
  <c r="AE67" i="27"/>
  <c r="AE64" i="27"/>
  <c r="AE63" i="27"/>
  <c r="AE62" i="27"/>
  <c r="AE66" i="27"/>
  <c r="AE65" i="27"/>
  <c r="AE186" i="27"/>
  <c r="AV186" i="27" s="1"/>
  <c r="R191" i="28" s="1"/>
  <c r="AJ191" i="28" s="1"/>
  <c r="AE188" i="27"/>
  <c r="AV188" i="27" s="1"/>
  <c r="R193" i="28" s="1"/>
  <c r="AJ193" i="28" s="1"/>
  <c r="AE183" i="27"/>
  <c r="AV183" i="27" s="1"/>
  <c r="R188" i="28" s="1"/>
  <c r="AJ188" i="28" s="1"/>
  <c r="AE152" i="27"/>
  <c r="AV152" i="27" s="1"/>
  <c r="R157" i="28" s="1"/>
  <c r="AJ157" i="28" s="1"/>
  <c r="AE132" i="27"/>
  <c r="AV132" i="27" s="1"/>
  <c r="AE187" i="27"/>
  <c r="AV187" i="27" s="1"/>
  <c r="R192" i="28" s="1"/>
  <c r="AJ192" i="28" s="1"/>
  <c r="AE184" i="27"/>
  <c r="AV184" i="27" s="1"/>
  <c r="R189" i="28" s="1"/>
  <c r="AJ189" i="28" s="1"/>
  <c r="AE220" i="27"/>
  <c r="AV220" i="27" s="1"/>
  <c r="R225" i="28" s="1"/>
  <c r="AJ225" i="28" s="1"/>
  <c r="AE198" i="27"/>
  <c r="AV198" i="27" s="1"/>
  <c r="R203" i="28" s="1"/>
  <c r="AJ203" i="28" s="1"/>
  <c r="AE193" i="27"/>
  <c r="AV193" i="27" s="1"/>
  <c r="R198" i="28" s="1"/>
  <c r="AJ198" i="28" s="1"/>
  <c r="AE133" i="27"/>
  <c r="AV133" i="27" s="1"/>
  <c r="AE131" i="27"/>
  <c r="AV131" i="27" s="1"/>
  <c r="AE222" i="27"/>
  <c r="AV222" i="27" s="1"/>
  <c r="R227" i="28" s="1"/>
  <c r="AJ227" i="28" s="1"/>
  <c r="AE219" i="27"/>
  <c r="AV219" i="27" s="1"/>
  <c r="R224" i="28" s="1"/>
  <c r="AJ224" i="28" s="1"/>
  <c r="AE195" i="27"/>
  <c r="AV195" i="27" s="1"/>
  <c r="R200" i="28" s="1"/>
  <c r="AJ200" i="28" s="1"/>
  <c r="AE192" i="27"/>
  <c r="AV192" i="27" s="1"/>
  <c r="R197" i="28" s="1"/>
  <c r="AJ197" i="28" s="1"/>
  <c r="AE185" i="27"/>
  <c r="AV185" i="27" s="1"/>
  <c r="R190" i="28" s="1"/>
  <c r="AJ190" i="28" s="1"/>
  <c r="AE182" i="27"/>
  <c r="AV182" i="27" s="1"/>
  <c r="R187" i="28" s="1"/>
  <c r="AJ187" i="28" s="1"/>
  <c r="AE221" i="27"/>
  <c r="AV221" i="27" s="1"/>
  <c r="R226" i="28" s="1"/>
  <c r="AJ226" i="28" s="1"/>
  <c r="AE130" i="27"/>
  <c r="AV130" i="27" s="1"/>
  <c r="AE194" i="27"/>
  <c r="AV194" i="27" s="1"/>
  <c r="R199" i="28" s="1"/>
  <c r="AJ199" i="28" s="1"/>
  <c r="AE70" i="27"/>
  <c r="AE74" i="27"/>
  <c r="AE73" i="27"/>
  <c r="AE72" i="27"/>
  <c r="AE71" i="27"/>
  <c r="AE69" i="27"/>
  <c r="AC174" i="27"/>
  <c r="AT174" i="27" s="1"/>
  <c r="P179" i="28" s="1"/>
  <c r="AH179" i="28" s="1"/>
  <c r="AC171" i="27"/>
  <c r="AT171" i="27" s="1"/>
  <c r="P176" i="28" s="1"/>
  <c r="AH176" i="28" s="1"/>
  <c r="AC211" i="27"/>
  <c r="AT211" i="27" s="1"/>
  <c r="P216" i="28" s="1"/>
  <c r="AH216" i="28" s="1"/>
  <c r="AC172" i="27"/>
  <c r="AT172" i="27" s="1"/>
  <c r="P177" i="28" s="1"/>
  <c r="AH177" i="28" s="1"/>
  <c r="AC213" i="27"/>
  <c r="AT213" i="27" s="1"/>
  <c r="P218" i="28" s="1"/>
  <c r="AH218" i="28" s="1"/>
  <c r="AC175" i="27"/>
  <c r="AT175" i="27" s="1"/>
  <c r="P180" i="28" s="1"/>
  <c r="AH180" i="28" s="1"/>
  <c r="AC212" i="27"/>
  <c r="AT212" i="27" s="1"/>
  <c r="P217" i="28" s="1"/>
  <c r="AH217" i="28" s="1"/>
  <c r="AC173" i="27"/>
  <c r="AT173" i="27" s="1"/>
  <c r="P178" i="28" s="1"/>
  <c r="AH178" i="28" s="1"/>
  <c r="AC214" i="27"/>
  <c r="AT214" i="27" s="1"/>
  <c r="P219" i="28" s="1"/>
  <c r="AH219" i="28" s="1"/>
  <c r="AC57" i="27"/>
  <c r="AC61" i="27"/>
  <c r="AC60" i="27"/>
  <c r="AC59" i="27"/>
  <c r="AC58" i="27"/>
  <c r="AC56" i="27"/>
  <c r="O64" i="21"/>
  <c r="K159" i="28"/>
  <c r="AA159" i="27"/>
  <c r="AA204" i="27"/>
  <c r="AA161" i="27"/>
  <c r="AR161" i="27" s="1"/>
  <c r="N166" i="28" s="1"/>
  <c r="AF166" i="28" s="1"/>
  <c r="AA160" i="27"/>
  <c r="AA158" i="27"/>
  <c r="AA203" i="27"/>
  <c r="AA42" i="27"/>
  <c r="AA40" i="27"/>
  <c r="AA39" i="27"/>
  <c r="AA43" i="27"/>
  <c r="AA41" i="27"/>
  <c r="AA38" i="27"/>
  <c r="BD137" i="27"/>
  <c r="BA130" i="27"/>
  <c r="AY172" i="27"/>
  <c r="U177" i="28" s="1"/>
  <c r="BA218" i="27"/>
  <c r="W223" i="28" s="1"/>
  <c r="BA181" i="27"/>
  <c r="W186" i="28" s="1"/>
  <c r="BA195" i="27"/>
  <c r="W200" i="28" s="1"/>
  <c r="AY214" i="27"/>
  <c r="U219" i="28" s="1"/>
  <c r="AY213" i="27"/>
  <c r="U218" i="28" s="1"/>
  <c r="BA177" i="27"/>
  <c r="W182" i="28" s="1"/>
  <c r="BA184" i="27"/>
  <c r="W189" i="28" s="1"/>
  <c r="BA192" i="27"/>
  <c r="W197" i="28" s="1"/>
  <c r="BA187" i="27"/>
  <c r="W192" i="28" s="1"/>
  <c r="AY209" i="27"/>
  <c r="U214" i="28" s="1"/>
  <c r="AY175" i="27"/>
  <c r="U180" i="28" s="1"/>
  <c r="BA178" i="27"/>
  <c r="W183" i="28" s="1"/>
  <c r="BA221" i="27"/>
  <c r="W226" i="28" s="1"/>
  <c r="BA193" i="27"/>
  <c r="W198" i="28" s="1"/>
  <c r="AY169" i="27"/>
  <c r="U174" i="28" s="1"/>
  <c r="AY207" i="27"/>
  <c r="U212" i="28" s="1"/>
  <c r="AY173" i="27"/>
  <c r="U178" i="28" s="1"/>
  <c r="AY171" i="27"/>
  <c r="U176" i="28" s="1"/>
  <c r="BC190" i="27"/>
  <c r="Y195" i="28" s="1"/>
  <c r="BC191" i="27"/>
  <c r="Y196" i="28" s="1"/>
  <c r="BA176" i="27"/>
  <c r="W181" i="28" s="1"/>
  <c r="BA180" i="27"/>
  <c r="W185" i="28" s="1"/>
  <c r="BA179" i="27"/>
  <c r="W184" i="28" s="1"/>
  <c r="BA182" i="27"/>
  <c r="W187" i="28" s="1"/>
  <c r="BA186" i="27"/>
  <c r="W191" i="28" s="1"/>
  <c r="BA222" i="27"/>
  <c r="W227" i="28" s="1"/>
  <c r="BA152" i="27"/>
  <c r="W157" i="28" s="1"/>
  <c r="BA194" i="27"/>
  <c r="W199" i="28" s="1"/>
  <c r="BA216" i="27"/>
  <c r="W221" i="28" s="1"/>
  <c r="AY168" i="27"/>
  <c r="U173" i="28" s="1"/>
  <c r="AY167" i="27"/>
  <c r="U172" i="28" s="1"/>
  <c r="AY212" i="27"/>
  <c r="U217" i="28" s="1"/>
  <c r="AY211" i="27"/>
  <c r="U216" i="28" s="1"/>
  <c r="AY174" i="27"/>
  <c r="U179" i="28" s="1"/>
  <c r="BC189" i="27"/>
  <c r="Y194" i="28" s="1"/>
  <c r="BA215" i="27"/>
  <c r="W220" i="28" s="1"/>
  <c r="BA217" i="27"/>
  <c r="W222" i="28" s="1"/>
  <c r="BA219" i="27"/>
  <c r="W224" i="28" s="1"/>
  <c r="BA220" i="27"/>
  <c r="W225" i="28" s="1"/>
  <c r="BA188" i="27"/>
  <c r="W193" i="28" s="1"/>
  <c r="BA183" i="27"/>
  <c r="W188" i="28" s="1"/>
  <c r="BA185" i="27"/>
  <c r="W190" i="28" s="1"/>
  <c r="BA198" i="27"/>
  <c r="W203" i="28" s="1"/>
  <c r="AY170" i="27"/>
  <c r="U175" i="28" s="1"/>
  <c r="AY208" i="27"/>
  <c r="U213" i="28" s="1"/>
  <c r="AY210" i="27"/>
  <c r="U215" i="28" s="1"/>
  <c r="BB131" i="27"/>
  <c r="BB133" i="27"/>
  <c r="BB132" i="27"/>
  <c r="BD135" i="27"/>
  <c r="Y26" i="45"/>
  <c r="AP202" i="28" l="1"/>
  <c r="AP201" i="28"/>
  <c r="AL205" i="27"/>
  <c r="AL40" i="27"/>
  <c r="AL42" i="27"/>
  <c r="Z22" i="45"/>
  <c r="AL204" i="27"/>
  <c r="AL41" i="27"/>
  <c r="AL39" i="27"/>
  <c r="AL129" i="27"/>
  <c r="BC129" i="27" s="1"/>
  <c r="AL50" i="27"/>
  <c r="AL53" i="27"/>
  <c r="Z25" i="45"/>
  <c r="AL51" i="27"/>
  <c r="AL52" i="27"/>
  <c r="AL214" i="27"/>
  <c r="AL213" i="27"/>
  <c r="AL215" i="27"/>
  <c r="AL147" i="27"/>
  <c r="BC147" i="27" s="1"/>
  <c r="AL146" i="27"/>
  <c r="BC146" i="27" s="1"/>
  <c r="AL148" i="27"/>
  <c r="BC148" i="27" s="1"/>
  <c r="AL149" i="27"/>
  <c r="BC149" i="27" s="1"/>
  <c r="Y154" i="28" s="1"/>
  <c r="AQ154" i="28" s="1"/>
  <c r="AL144" i="27"/>
  <c r="BC144" i="27" s="1"/>
  <c r="AL145" i="27"/>
  <c r="BC145" i="27" s="1"/>
  <c r="AL216" i="27"/>
  <c r="AL56" i="27"/>
  <c r="AL55" i="27"/>
  <c r="AL217" i="27"/>
  <c r="AL54" i="27"/>
  <c r="AL57" i="27"/>
  <c r="AL218" i="27"/>
  <c r="AL151" i="27"/>
  <c r="BC151" i="27" s="1"/>
  <c r="Y156" i="28" s="1"/>
  <c r="AQ156" i="28" s="1"/>
  <c r="AL150" i="27"/>
  <c r="BC150" i="27" s="1"/>
  <c r="Y155" i="28" s="1"/>
  <c r="AQ155" i="28" s="1"/>
  <c r="AL116" i="27"/>
  <c r="AL153" i="27"/>
  <c r="AL95" i="27"/>
  <c r="AL96" i="27"/>
  <c r="AL94" i="27"/>
  <c r="AL97" i="27"/>
  <c r="AL196" i="27"/>
  <c r="BC196" i="27" s="1"/>
  <c r="Y201" i="28" s="1"/>
  <c r="AQ201" i="28" s="1"/>
  <c r="AL199" i="27"/>
  <c r="AL30" i="27"/>
  <c r="AL120" i="27"/>
  <c r="Z20" i="45"/>
  <c r="AL33" i="27"/>
  <c r="AL122" i="27"/>
  <c r="AL200" i="27"/>
  <c r="AL32" i="27"/>
  <c r="AL31" i="27"/>
  <c r="AL118" i="27"/>
  <c r="AL117" i="27"/>
  <c r="AL123" i="27"/>
  <c r="AL34" i="27"/>
  <c r="AL119" i="27"/>
  <c r="AL121" i="27"/>
  <c r="AL197" i="27"/>
  <c r="BC197" i="27" s="1"/>
  <c r="Y202" i="28" s="1"/>
  <c r="AQ202" i="28" s="1"/>
  <c r="Z21" i="45"/>
  <c r="AL203" i="27"/>
  <c r="AL38" i="27"/>
  <c r="AL126" i="27"/>
  <c r="BC126" i="27" s="1"/>
  <c r="AL125" i="27"/>
  <c r="BC125" i="27" s="1"/>
  <c r="AL127" i="27"/>
  <c r="BC127" i="27" s="1"/>
  <c r="AL128" i="27"/>
  <c r="BC128" i="27" s="1"/>
  <c r="AL201" i="27"/>
  <c r="AL36" i="27"/>
  <c r="AL124" i="27"/>
  <c r="BC124" i="27" s="1"/>
  <c r="AL202" i="27"/>
  <c r="AL35" i="27"/>
  <c r="AL37" i="27"/>
  <c r="AQ194" i="28"/>
  <c r="AQ195" i="28"/>
  <c r="AQ196" i="28"/>
  <c r="P64" i="21"/>
  <c r="AC159" i="28"/>
  <c r="AF29" i="27"/>
  <c r="AL188" i="27"/>
  <c r="AL220" i="27"/>
  <c r="AL186" i="27"/>
  <c r="AL183" i="27"/>
  <c r="AL152" i="27"/>
  <c r="AL132" i="27"/>
  <c r="BC132" i="27" s="1"/>
  <c r="AL193" i="27"/>
  <c r="AL184" i="27"/>
  <c r="AL131" i="27"/>
  <c r="BC131" i="27" s="1"/>
  <c r="AL187" i="27"/>
  <c r="AL198" i="27"/>
  <c r="AL133" i="27"/>
  <c r="AL219" i="27"/>
  <c r="AL192" i="27"/>
  <c r="AL195" i="27"/>
  <c r="AL185" i="27"/>
  <c r="AL130" i="27"/>
  <c r="AL222" i="27"/>
  <c r="AL182" i="27"/>
  <c r="AL194" i="27"/>
  <c r="AL221" i="27"/>
  <c r="AL74" i="27"/>
  <c r="AL70" i="27"/>
  <c r="AL73" i="27"/>
  <c r="AL71" i="27"/>
  <c r="AL69" i="27"/>
  <c r="AL72" i="27"/>
  <c r="AL29" i="27"/>
  <c r="AF180" i="27"/>
  <c r="AW180" i="27" s="1"/>
  <c r="S185" i="28" s="1"/>
  <c r="AK185" i="28" s="1"/>
  <c r="AF177" i="27"/>
  <c r="AW177" i="27" s="1"/>
  <c r="S182" i="28" s="1"/>
  <c r="AK182" i="28" s="1"/>
  <c r="AF218" i="27"/>
  <c r="AW218" i="27" s="1"/>
  <c r="S223" i="28" s="1"/>
  <c r="AK223" i="28" s="1"/>
  <c r="AF181" i="27"/>
  <c r="AW181" i="27" s="1"/>
  <c r="S186" i="28" s="1"/>
  <c r="AK186" i="28" s="1"/>
  <c r="AF178" i="27"/>
  <c r="AW178" i="27" s="1"/>
  <c r="S183" i="28" s="1"/>
  <c r="AK183" i="28" s="1"/>
  <c r="AF216" i="27"/>
  <c r="AW216" i="27" s="1"/>
  <c r="S221" i="28" s="1"/>
  <c r="AK221" i="28" s="1"/>
  <c r="AF215" i="27"/>
  <c r="AW215" i="27" s="1"/>
  <c r="S220" i="28" s="1"/>
  <c r="AK220" i="28" s="1"/>
  <c r="AF176" i="27"/>
  <c r="AW176" i="27" s="1"/>
  <c r="S181" i="28" s="1"/>
  <c r="AK181" i="28" s="1"/>
  <c r="AF217" i="27"/>
  <c r="AW217" i="27" s="1"/>
  <c r="S222" i="28" s="1"/>
  <c r="AK222" i="28" s="1"/>
  <c r="AF179" i="27"/>
  <c r="AW179" i="27" s="1"/>
  <c r="S184" i="28" s="1"/>
  <c r="AK184" i="28" s="1"/>
  <c r="AF65" i="27"/>
  <c r="AF67" i="27"/>
  <c r="AF68" i="27"/>
  <c r="AF66" i="27"/>
  <c r="AF64" i="27"/>
  <c r="AF63" i="27"/>
  <c r="AF62" i="27"/>
  <c r="AB159" i="27"/>
  <c r="AB161" i="27"/>
  <c r="AS161" i="27" s="1"/>
  <c r="O166" i="28" s="1"/>
  <c r="AG166" i="28" s="1"/>
  <c r="AB204" i="27"/>
  <c r="AB160" i="27"/>
  <c r="AB203" i="27"/>
  <c r="AB158" i="27"/>
  <c r="AB43" i="27"/>
  <c r="AB42" i="27"/>
  <c r="AB41" i="27"/>
  <c r="AB40" i="27"/>
  <c r="AB39" i="27"/>
  <c r="AB38" i="27"/>
  <c r="O65" i="21"/>
  <c r="L159" i="28"/>
  <c r="AF188" i="27"/>
  <c r="AW188" i="27" s="1"/>
  <c r="S193" i="28" s="1"/>
  <c r="AK193" i="28" s="1"/>
  <c r="AF132" i="27"/>
  <c r="AW132" i="27" s="1"/>
  <c r="AF186" i="27"/>
  <c r="AW186" i="27" s="1"/>
  <c r="S191" i="28" s="1"/>
  <c r="AK191" i="28" s="1"/>
  <c r="AF183" i="27"/>
  <c r="AW183" i="27" s="1"/>
  <c r="S188" i="28" s="1"/>
  <c r="AK188" i="28" s="1"/>
  <c r="AF152" i="27"/>
  <c r="AW152" i="27" s="1"/>
  <c r="S157" i="28" s="1"/>
  <c r="AK157" i="28" s="1"/>
  <c r="AF187" i="27"/>
  <c r="AW187" i="27" s="1"/>
  <c r="S192" i="28" s="1"/>
  <c r="AK192" i="28" s="1"/>
  <c r="AF193" i="27"/>
  <c r="AW193" i="27" s="1"/>
  <c r="S198" i="28" s="1"/>
  <c r="AK198" i="28" s="1"/>
  <c r="AF184" i="27"/>
  <c r="AW184" i="27" s="1"/>
  <c r="S189" i="28" s="1"/>
  <c r="AK189" i="28" s="1"/>
  <c r="AF220" i="27"/>
  <c r="AW220" i="27" s="1"/>
  <c r="S225" i="28" s="1"/>
  <c r="AK225" i="28" s="1"/>
  <c r="AF198" i="27"/>
  <c r="AW198" i="27" s="1"/>
  <c r="S203" i="28" s="1"/>
  <c r="AK203" i="28" s="1"/>
  <c r="AF195" i="27"/>
  <c r="AW195" i="27" s="1"/>
  <c r="S200" i="28" s="1"/>
  <c r="AK200" i="28" s="1"/>
  <c r="AF133" i="27"/>
  <c r="AW133" i="27" s="1"/>
  <c r="AF222" i="27"/>
  <c r="AW222" i="27" s="1"/>
  <c r="S227" i="28" s="1"/>
  <c r="AK227" i="28" s="1"/>
  <c r="AF219" i="27"/>
  <c r="AW219" i="27" s="1"/>
  <c r="S224" i="28" s="1"/>
  <c r="AK224" i="28" s="1"/>
  <c r="AF192" i="27"/>
  <c r="AW192" i="27" s="1"/>
  <c r="S197" i="28" s="1"/>
  <c r="AK197" i="28" s="1"/>
  <c r="AF185" i="27"/>
  <c r="AW185" i="27" s="1"/>
  <c r="S190" i="28" s="1"/>
  <c r="AK190" i="28" s="1"/>
  <c r="AF131" i="27"/>
  <c r="AW131" i="27" s="1"/>
  <c r="AF130" i="27"/>
  <c r="AW130" i="27" s="1"/>
  <c r="AF182" i="27"/>
  <c r="AW182" i="27" s="1"/>
  <c r="S187" i="28" s="1"/>
  <c r="AK187" i="28" s="1"/>
  <c r="AF221" i="27"/>
  <c r="AW221" i="27" s="1"/>
  <c r="S226" i="28" s="1"/>
  <c r="AK226" i="28" s="1"/>
  <c r="AF194" i="27"/>
  <c r="AW194" i="27" s="1"/>
  <c r="S199" i="28" s="1"/>
  <c r="AK199" i="28" s="1"/>
  <c r="AF71" i="27"/>
  <c r="AF74" i="27"/>
  <c r="AF73" i="27"/>
  <c r="AF72" i="27"/>
  <c r="AF70" i="27"/>
  <c r="AF69" i="27"/>
  <c r="Z156" i="27"/>
  <c r="Z155" i="27"/>
  <c r="Z201" i="27"/>
  <c r="Z202" i="27"/>
  <c r="Z157" i="27"/>
  <c r="Z153" i="27"/>
  <c r="AQ153" i="27" s="1"/>
  <c r="M158" i="28" s="1"/>
  <c r="AE158" i="28" s="1"/>
  <c r="Z199" i="27"/>
  <c r="AQ199" i="27" s="1"/>
  <c r="M204" i="28" s="1"/>
  <c r="AE204" i="28" s="1"/>
  <c r="Z154" i="27"/>
  <c r="AQ154" i="27" s="1"/>
  <c r="Z200" i="27"/>
  <c r="Z37" i="27"/>
  <c r="Z35" i="27"/>
  <c r="Z34" i="27"/>
  <c r="Z33" i="27"/>
  <c r="Z31" i="27"/>
  <c r="Z30" i="27"/>
  <c r="Z32" i="27"/>
  <c r="Z36" i="27"/>
  <c r="AD174" i="27"/>
  <c r="AU174" i="27" s="1"/>
  <c r="Q179" i="28" s="1"/>
  <c r="AI179" i="28" s="1"/>
  <c r="AD171" i="27"/>
  <c r="AU171" i="27" s="1"/>
  <c r="Q176" i="28" s="1"/>
  <c r="AI176" i="28" s="1"/>
  <c r="AD213" i="27"/>
  <c r="AU213" i="27" s="1"/>
  <c r="Q218" i="28" s="1"/>
  <c r="AI218" i="28" s="1"/>
  <c r="AD211" i="27"/>
  <c r="AU211" i="27" s="1"/>
  <c r="Q216" i="28" s="1"/>
  <c r="AI216" i="28" s="1"/>
  <c r="AD175" i="27"/>
  <c r="AU175" i="27" s="1"/>
  <c r="Q180" i="28" s="1"/>
  <c r="AI180" i="28" s="1"/>
  <c r="AD172" i="27"/>
  <c r="AU172" i="27" s="1"/>
  <c r="Q177" i="28" s="1"/>
  <c r="AI177" i="28" s="1"/>
  <c r="AD212" i="27"/>
  <c r="AU212" i="27" s="1"/>
  <c r="Q217" i="28" s="1"/>
  <c r="AI217" i="28" s="1"/>
  <c r="AD173" i="27"/>
  <c r="AU173" i="27" s="1"/>
  <c r="Q178" i="28" s="1"/>
  <c r="AI178" i="28" s="1"/>
  <c r="AD214" i="27"/>
  <c r="AU214" i="27" s="1"/>
  <c r="Q219" i="28" s="1"/>
  <c r="AI219" i="28" s="1"/>
  <c r="AD58" i="27"/>
  <c r="AD61" i="27"/>
  <c r="AD60" i="27"/>
  <c r="AD59" i="27"/>
  <c r="AD57" i="27"/>
  <c r="AD56" i="27"/>
  <c r="AB165" i="27"/>
  <c r="AS165" i="27" s="1"/>
  <c r="O170" i="28" s="1"/>
  <c r="AG170" i="28" s="1"/>
  <c r="AB162" i="27"/>
  <c r="AS162" i="27" s="1"/>
  <c r="O167" i="28" s="1"/>
  <c r="AG167" i="28" s="1"/>
  <c r="AB166" i="27"/>
  <c r="AS166" i="27" s="1"/>
  <c r="O171" i="28" s="1"/>
  <c r="AG171" i="28" s="1"/>
  <c r="AB164" i="27"/>
  <c r="AS164" i="27" s="1"/>
  <c r="O169" i="28" s="1"/>
  <c r="AG169" i="28" s="1"/>
  <c r="AB205" i="27"/>
  <c r="AS205" i="27" s="1"/>
  <c r="O210" i="28" s="1"/>
  <c r="AG210" i="28" s="1"/>
  <c r="AB163" i="27"/>
  <c r="AS163" i="27" s="1"/>
  <c r="O168" i="28" s="1"/>
  <c r="AG168" i="28" s="1"/>
  <c r="AB206" i="27"/>
  <c r="AS206" i="27" s="1"/>
  <c r="O211" i="28" s="1"/>
  <c r="AG211" i="28" s="1"/>
  <c r="AB46" i="27"/>
  <c r="AB49" i="27"/>
  <c r="AB48" i="27"/>
  <c r="AB47" i="27"/>
  <c r="AB45" i="27"/>
  <c r="AB44" i="27"/>
  <c r="AD168" i="27"/>
  <c r="AU168" i="27" s="1"/>
  <c r="Q173" i="28" s="1"/>
  <c r="AI173" i="28" s="1"/>
  <c r="AD208" i="27"/>
  <c r="AU208" i="27" s="1"/>
  <c r="Q213" i="28" s="1"/>
  <c r="AI213" i="28" s="1"/>
  <c r="AD169" i="27"/>
  <c r="AU169" i="27" s="1"/>
  <c r="Q174" i="28" s="1"/>
  <c r="AI174" i="28" s="1"/>
  <c r="AD209" i="27"/>
  <c r="AU209" i="27" s="1"/>
  <c r="Q214" i="28" s="1"/>
  <c r="AI214" i="28" s="1"/>
  <c r="AD207" i="27"/>
  <c r="AU207" i="27" s="1"/>
  <c r="Q212" i="28" s="1"/>
  <c r="AI212" i="28" s="1"/>
  <c r="AD170" i="27"/>
  <c r="AU170" i="27" s="1"/>
  <c r="Q175" i="28" s="1"/>
  <c r="AI175" i="28" s="1"/>
  <c r="AD167" i="27"/>
  <c r="AU167" i="27" s="1"/>
  <c r="Q172" i="28" s="1"/>
  <c r="AI172" i="28" s="1"/>
  <c r="AD210" i="27"/>
  <c r="AU210" i="27" s="1"/>
  <c r="Q215" i="28" s="1"/>
  <c r="AI215" i="28" s="1"/>
  <c r="AD55" i="27"/>
  <c r="AD54" i="27"/>
  <c r="AD53" i="27"/>
  <c r="AD52" i="27"/>
  <c r="AD51" i="27"/>
  <c r="AD50" i="27"/>
  <c r="BB130" i="27"/>
  <c r="BD191" i="27"/>
  <c r="Z196" i="28" s="1"/>
  <c r="AR196" i="28" s="1"/>
  <c r="AZ214" i="27"/>
  <c r="V219" i="28" s="1"/>
  <c r="AZ173" i="27"/>
  <c r="V178" i="28" s="1"/>
  <c r="BB186" i="27"/>
  <c r="X191" i="28" s="1"/>
  <c r="BB195" i="27"/>
  <c r="X200" i="28" s="1"/>
  <c r="BB216" i="27"/>
  <c r="X221" i="28" s="1"/>
  <c r="BB178" i="27"/>
  <c r="X183" i="28" s="1"/>
  <c r="BB177" i="27"/>
  <c r="X182" i="28" s="1"/>
  <c r="AZ207" i="27"/>
  <c r="V212" i="28" s="1"/>
  <c r="BD189" i="27"/>
  <c r="Z194" i="28" s="1"/>
  <c r="AZ175" i="27"/>
  <c r="V180" i="28" s="1"/>
  <c r="AZ171" i="27"/>
  <c r="V176" i="28" s="1"/>
  <c r="AZ174" i="27"/>
  <c r="V179" i="28" s="1"/>
  <c r="BB182" i="27"/>
  <c r="X187" i="28" s="1"/>
  <c r="BB188" i="27"/>
  <c r="X193" i="28" s="1"/>
  <c r="BB152" i="27"/>
  <c r="X157" i="28" s="1"/>
  <c r="BB185" i="27"/>
  <c r="X190" i="28" s="1"/>
  <c r="BB194" i="27"/>
  <c r="X199" i="28" s="1"/>
  <c r="BB198" i="27"/>
  <c r="X203" i="28" s="1"/>
  <c r="BB176" i="27"/>
  <c r="X181" i="28" s="1"/>
  <c r="BB179" i="27"/>
  <c r="X184" i="28" s="1"/>
  <c r="AZ168" i="27"/>
  <c r="V173" i="28" s="1"/>
  <c r="AZ170" i="27"/>
  <c r="V175" i="28" s="1"/>
  <c r="AZ209" i="27"/>
  <c r="V214" i="28" s="1"/>
  <c r="AZ212" i="27"/>
  <c r="V217" i="28" s="1"/>
  <c r="AZ211" i="27"/>
  <c r="V216" i="28" s="1"/>
  <c r="BB192" i="27"/>
  <c r="X197" i="28" s="1"/>
  <c r="BB221" i="27"/>
  <c r="X226" i="28" s="1"/>
  <c r="BB180" i="27"/>
  <c r="X185" i="28" s="1"/>
  <c r="BD190" i="27"/>
  <c r="Z195" i="28" s="1"/>
  <c r="AZ213" i="27"/>
  <c r="V218" i="28" s="1"/>
  <c r="BB219" i="27"/>
  <c r="X224" i="28" s="1"/>
  <c r="BB183" i="27"/>
  <c r="X188" i="28" s="1"/>
  <c r="BB220" i="27"/>
  <c r="X225" i="28" s="1"/>
  <c r="BB222" i="27"/>
  <c r="X227" i="28" s="1"/>
  <c r="BB187" i="27"/>
  <c r="X192" i="28" s="1"/>
  <c r="BB217" i="27"/>
  <c r="X222" i="28" s="1"/>
  <c r="BB181" i="27"/>
  <c r="X186" i="28" s="1"/>
  <c r="AZ169" i="27"/>
  <c r="V174" i="28" s="1"/>
  <c r="AZ210" i="27"/>
  <c r="V215" i="28" s="1"/>
  <c r="AZ172" i="27"/>
  <c r="V177" i="28" s="1"/>
  <c r="BB184" i="27"/>
  <c r="X189" i="28" s="1"/>
  <c r="BB193" i="27"/>
  <c r="X198" i="28" s="1"/>
  <c r="BB215" i="27"/>
  <c r="X220" i="28" s="1"/>
  <c r="BB218" i="27"/>
  <c r="X223" i="28" s="1"/>
  <c r="AZ208" i="27"/>
  <c r="V213" i="28" s="1"/>
  <c r="AZ167" i="27"/>
  <c r="V172" i="28" s="1"/>
  <c r="BC133" i="27"/>
  <c r="Z26" i="45"/>
  <c r="AR194" i="28" l="1"/>
  <c r="AM38" i="27"/>
  <c r="AM203" i="27"/>
  <c r="AM126" i="27"/>
  <c r="BD126" i="27" s="1"/>
  <c r="AM128" i="27"/>
  <c r="BD128" i="27" s="1"/>
  <c r="AM125" i="27"/>
  <c r="BD125" i="27" s="1"/>
  <c r="AM127" i="27"/>
  <c r="BD127" i="27" s="1"/>
  <c r="AM201" i="27"/>
  <c r="AM35" i="27"/>
  <c r="AM124" i="27"/>
  <c r="BD124" i="27" s="1"/>
  <c r="AM202" i="27"/>
  <c r="AM36" i="27"/>
  <c r="AM37" i="27"/>
  <c r="AM39" i="27"/>
  <c r="AM205" i="27"/>
  <c r="AM41" i="27"/>
  <c r="AM204" i="27"/>
  <c r="AM40" i="27"/>
  <c r="AM42" i="27"/>
  <c r="AM129" i="27"/>
  <c r="BD129" i="27" s="1"/>
  <c r="AM217" i="27"/>
  <c r="AM55" i="27"/>
  <c r="AM216" i="27"/>
  <c r="AM57" i="27"/>
  <c r="AM54" i="27"/>
  <c r="AM56" i="27"/>
  <c r="AM218" i="27"/>
  <c r="AM150" i="27"/>
  <c r="BD150" i="27" s="1"/>
  <c r="Z155" i="28" s="1"/>
  <c r="AR155" i="28" s="1"/>
  <c r="AM151" i="27"/>
  <c r="BD151" i="27" s="1"/>
  <c r="Z156" i="28" s="1"/>
  <c r="AR156" i="28" s="1"/>
  <c r="AM153" i="27"/>
  <c r="AM116" i="27"/>
  <c r="AM97" i="27"/>
  <c r="AM94" i="27"/>
  <c r="AM96" i="27"/>
  <c r="AM95" i="27"/>
  <c r="AM196" i="27"/>
  <c r="BD196" i="27" s="1"/>
  <c r="Z201" i="28" s="1"/>
  <c r="AR201" i="28" s="1"/>
  <c r="AR195" i="28"/>
  <c r="AM33" i="27"/>
  <c r="AM123" i="27"/>
  <c r="AM118" i="27"/>
  <c r="AM32" i="27"/>
  <c r="AM34" i="27"/>
  <c r="AM122" i="27"/>
  <c r="AM117" i="27"/>
  <c r="AM200" i="27"/>
  <c r="AM31" i="27"/>
  <c r="AM30" i="27"/>
  <c r="AM120" i="27"/>
  <c r="AM199" i="27"/>
  <c r="AM121" i="27"/>
  <c r="AM119" i="27"/>
  <c r="AM197" i="27"/>
  <c r="BD197" i="27" s="1"/>
  <c r="Z202" i="28" s="1"/>
  <c r="AR202" i="28" s="1"/>
  <c r="AM52" i="27"/>
  <c r="AM214" i="27"/>
  <c r="AM51" i="27"/>
  <c r="AM215" i="27"/>
  <c r="AM50" i="27"/>
  <c r="AM213" i="27"/>
  <c r="AM53" i="27"/>
  <c r="AM146" i="27"/>
  <c r="BD146" i="27" s="1"/>
  <c r="AM149" i="27"/>
  <c r="BD149" i="27" s="1"/>
  <c r="Z154" i="28" s="1"/>
  <c r="AR154" i="28" s="1"/>
  <c r="AM148" i="27"/>
  <c r="BD148" i="27" s="1"/>
  <c r="AM147" i="27"/>
  <c r="BD147" i="27" s="1"/>
  <c r="AM144" i="27"/>
  <c r="BD144" i="27" s="1"/>
  <c r="AM145" i="27"/>
  <c r="BD145" i="27" s="1"/>
  <c r="AD159" i="28"/>
  <c r="P65" i="21" s="1"/>
  <c r="AG29" i="27"/>
  <c r="AM152" i="27"/>
  <c r="AM132" i="27"/>
  <c r="BD132" i="27" s="1"/>
  <c r="AM186" i="27"/>
  <c r="AM183" i="27"/>
  <c r="AM188" i="27"/>
  <c r="AM220" i="27"/>
  <c r="AM198" i="27"/>
  <c r="AM133" i="27"/>
  <c r="BD133" i="27" s="1"/>
  <c r="AM193" i="27"/>
  <c r="AM184" i="27"/>
  <c r="AM131" i="27"/>
  <c r="BD131" i="27" s="1"/>
  <c r="AM187" i="27"/>
  <c r="AM130" i="27"/>
  <c r="AM222" i="27"/>
  <c r="AM219" i="27"/>
  <c r="AM192" i="27"/>
  <c r="AM195" i="27"/>
  <c r="AM185" i="27"/>
  <c r="AM182" i="27"/>
  <c r="AM221" i="27"/>
  <c r="AM194" i="27"/>
  <c r="AM73" i="27"/>
  <c r="AM72" i="27"/>
  <c r="AM71" i="27"/>
  <c r="AM69" i="27"/>
  <c r="AM74" i="27"/>
  <c r="AM70" i="27"/>
  <c r="AM29" i="27"/>
  <c r="AC165" i="27"/>
  <c r="AT165" i="27" s="1"/>
  <c r="P170" i="28" s="1"/>
  <c r="AH170" i="28" s="1"/>
  <c r="AC162" i="27"/>
  <c r="AT162" i="27" s="1"/>
  <c r="P167" i="28" s="1"/>
  <c r="AH167" i="28" s="1"/>
  <c r="AC166" i="27"/>
  <c r="AT166" i="27" s="1"/>
  <c r="P171" i="28" s="1"/>
  <c r="AH171" i="28" s="1"/>
  <c r="AC164" i="27"/>
  <c r="AT164" i="27" s="1"/>
  <c r="P169" i="28" s="1"/>
  <c r="AH169" i="28" s="1"/>
  <c r="AC205" i="27"/>
  <c r="AT205" i="27" s="1"/>
  <c r="P210" i="28" s="1"/>
  <c r="AH210" i="28" s="1"/>
  <c r="AC206" i="27"/>
  <c r="AT206" i="27" s="1"/>
  <c r="P211" i="28" s="1"/>
  <c r="AH211" i="28" s="1"/>
  <c r="AC163" i="27"/>
  <c r="AT163" i="27" s="1"/>
  <c r="P168" i="28" s="1"/>
  <c r="AH168" i="28" s="1"/>
  <c r="AC47" i="27"/>
  <c r="AC49" i="27"/>
  <c r="AC48" i="27"/>
  <c r="AC46" i="27"/>
  <c r="AC45" i="27"/>
  <c r="AC44" i="27"/>
  <c r="AG180" i="27"/>
  <c r="AX180" i="27" s="1"/>
  <c r="T185" i="28" s="1"/>
  <c r="AL185" i="28" s="1"/>
  <c r="AM185" i="28" s="1"/>
  <c r="AN185" i="28" s="1"/>
  <c r="AO185" i="28" s="1"/>
  <c r="AP185" i="28" s="1"/>
  <c r="AG177" i="27"/>
  <c r="AX177" i="27" s="1"/>
  <c r="T182" i="28" s="1"/>
  <c r="AL182" i="28" s="1"/>
  <c r="AM182" i="28" s="1"/>
  <c r="AN182" i="28" s="1"/>
  <c r="AO182" i="28" s="1"/>
  <c r="AP182" i="28" s="1"/>
  <c r="AG218" i="27"/>
  <c r="AX218" i="27" s="1"/>
  <c r="T223" i="28" s="1"/>
  <c r="AL223" i="28" s="1"/>
  <c r="AM223" i="28" s="1"/>
  <c r="AN223" i="28" s="1"/>
  <c r="AO223" i="28" s="1"/>
  <c r="AP223" i="28" s="1"/>
  <c r="AG216" i="27"/>
  <c r="AX216" i="27" s="1"/>
  <c r="T221" i="28" s="1"/>
  <c r="AL221" i="28" s="1"/>
  <c r="AM221" i="28" s="1"/>
  <c r="AN221" i="28" s="1"/>
  <c r="AO221" i="28" s="1"/>
  <c r="AP221" i="28" s="1"/>
  <c r="AG181" i="27"/>
  <c r="AX181" i="27" s="1"/>
  <c r="T186" i="28" s="1"/>
  <c r="AL186" i="28" s="1"/>
  <c r="AM186" i="28" s="1"/>
  <c r="AN186" i="28" s="1"/>
  <c r="AO186" i="28" s="1"/>
  <c r="AP186" i="28" s="1"/>
  <c r="AG178" i="27"/>
  <c r="AX178" i="27" s="1"/>
  <c r="T183" i="28" s="1"/>
  <c r="AL183" i="28" s="1"/>
  <c r="AM183" i="28" s="1"/>
  <c r="AN183" i="28" s="1"/>
  <c r="AO183" i="28" s="1"/>
  <c r="AP183" i="28" s="1"/>
  <c r="AG215" i="27"/>
  <c r="AX215" i="27" s="1"/>
  <c r="T220" i="28" s="1"/>
  <c r="AL220" i="28" s="1"/>
  <c r="AM220" i="28" s="1"/>
  <c r="AN220" i="28" s="1"/>
  <c r="AO220" i="28" s="1"/>
  <c r="AP220" i="28" s="1"/>
  <c r="AG179" i="27"/>
  <c r="AX179" i="27" s="1"/>
  <c r="T184" i="28" s="1"/>
  <c r="AL184" i="28" s="1"/>
  <c r="AM184" i="28" s="1"/>
  <c r="AN184" i="28" s="1"/>
  <c r="AO184" i="28" s="1"/>
  <c r="AP184" i="28" s="1"/>
  <c r="AG176" i="27"/>
  <c r="AX176" i="27" s="1"/>
  <c r="T181" i="28" s="1"/>
  <c r="AL181" i="28" s="1"/>
  <c r="AM181" i="28" s="1"/>
  <c r="AN181" i="28" s="1"/>
  <c r="AO181" i="28" s="1"/>
  <c r="AP181" i="28" s="1"/>
  <c r="AG217" i="27"/>
  <c r="AX217" i="27" s="1"/>
  <c r="T222" i="28" s="1"/>
  <c r="AL222" i="28" s="1"/>
  <c r="AM222" i="28" s="1"/>
  <c r="AN222" i="28" s="1"/>
  <c r="AO222" i="28" s="1"/>
  <c r="AP222" i="28" s="1"/>
  <c r="AG65" i="27"/>
  <c r="AG68" i="27"/>
  <c r="AG67" i="27"/>
  <c r="AG66" i="27"/>
  <c r="AG64" i="27"/>
  <c r="AG63" i="27"/>
  <c r="AG62" i="27"/>
  <c r="AA156" i="27"/>
  <c r="AA155" i="27"/>
  <c r="AA201" i="27"/>
  <c r="AA157" i="27"/>
  <c r="AA199" i="27"/>
  <c r="AR199" i="27" s="1"/>
  <c r="N204" i="28" s="1"/>
  <c r="AF204" i="28" s="1"/>
  <c r="AA153" i="27"/>
  <c r="AR153" i="27" s="1"/>
  <c r="N158" i="28" s="1"/>
  <c r="AF158" i="28" s="1"/>
  <c r="AA202" i="27"/>
  <c r="AA154" i="27"/>
  <c r="AR154" i="27" s="1"/>
  <c r="AA200" i="27"/>
  <c r="AA37" i="27"/>
  <c r="AA36" i="27"/>
  <c r="AA35" i="27"/>
  <c r="AA34" i="27"/>
  <c r="AA32" i="27"/>
  <c r="AA31" i="27"/>
  <c r="AA30" i="27"/>
  <c r="AA33" i="27"/>
  <c r="AC159" i="27"/>
  <c r="AC204" i="27"/>
  <c r="AC161" i="27"/>
  <c r="AT161" i="27" s="1"/>
  <c r="P166" i="28" s="1"/>
  <c r="AH166" i="28" s="1"/>
  <c r="AC160" i="27"/>
  <c r="AC158" i="27"/>
  <c r="AC203" i="27"/>
  <c r="AC42" i="27"/>
  <c r="AC41" i="27"/>
  <c r="AC40" i="27"/>
  <c r="AC43" i="27"/>
  <c r="AC39" i="27"/>
  <c r="AC38" i="27"/>
  <c r="AE168" i="27"/>
  <c r="AV168" i="27" s="1"/>
  <c r="R173" i="28" s="1"/>
  <c r="AJ173" i="28" s="1"/>
  <c r="AE208" i="27"/>
  <c r="AV208" i="27" s="1"/>
  <c r="R213" i="28" s="1"/>
  <c r="AJ213" i="28" s="1"/>
  <c r="AE169" i="27"/>
  <c r="AV169" i="27" s="1"/>
  <c r="R174" i="28" s="1"/>
  <c r="AJ174" i="28" s="1"/>
  <c r="AE209" i="27"/>
  <c r="AV209" i="27" s="1"/>
  <c r="R214" i="28" s="1"/>
  <c r="AJ214" i="28" s="1"/>
  <c r="AE207" i="27"/>
  <c r="AV207" i="27" s="1"/>
  <c r="R212" i="28" s="1"/>
  <c r="AJ212" i="28" s="1"/>
  <c r="AE170" i="27"/>
  <c r="AV170" i="27" s="1"/>
  <c r="R175" i="28" s="1"/>
  <c r="AJ175" i="28" s="1"/>
  <c r="AE167" i="27"/>
  <c r="AV167" i="27" s="1"/>
  <c r="R172" i="28" s="1"/>
  <c r="AJ172" i="28" s="1"/>
  <c r="AE210" i="27"/>
  <c r="AV210" i="27" s="1"/>
  <c r="R215" i="28" s="1"/>
  <c r="AJ215" i="28" s="1"/>
  <c r="AE52" i="27"/>
  <c r="AE51" i="27"/>
  <c r="AE50" i="27"/>
  <c r="AE55" i="27"/>
  <c r="AE54" i="27"/>
  <c r="AE53" i="27"/>
  <c r="AG188" i="27"/>
  <c r="AX188" i="27" s="1"/>
  <c r="T193" i="28" s="1"/>
  <c r="AL193" i="28" s="1"/>
  <c r="AM193" i="28" s="1"/>
  <c r="AN193" i="28" s="1"/>
  <c r="AO193" i="28" s="1"/>
  <c r="AP193" i="28" s="1"/>
  <c r="AG183" i="27"/>
  <c r="AX183" i="27" s="1"/>
  <c r="T188" i="28" s="1"/>
  <c r="AL188" i="28" s="1"/>
  <c r="AM188" i="28" s="1"/>
  <c r="AN188" i="28" s="1"/>
  <c r="AO188" i="28" s="1"/>
  <c r="AP188" i="28" s="1"/>
  <c r="AG152" i="27"/>
  <c r="AX152" i="27" s="1"/>
  <c r="T157" i="28" s="1"/>
  <c r="AL157" i="28" s="1"/>
  <c r="AM157" i="28" s="1"/>
  <c r="AN157" i="28" s="1"/>
  <c r="AO157" i="28" s="1"/>
  <c r="AP157" i="28" s="1"/>
  <c r="AG186" i="27"/>
  <c r="AX186" i="27" s="1"/>
  <c r="T191" i="28" s="1"/>
  <c r="AL191" i="28" s="1"/>
  <c r="AM191" i="28" s="1"/>
  <c r="AN191" i="28" s="1"/>
  <c r="AO191" i="28" s="1"/>
  <c r="AP191" i="28" s="1"/>
  <c r="AG132" i="27"/>
  <c r="AX132" i="27" s="1"/>
  <c r="AG220" i="27"/>
  <c r="AX220" i="27" s="1"/>
  <c r="T225" i="28" s="1"/>
  <c r="AL225" i="28" s="1"/>
  <c r="AM225" i="28" s="1"/>
  <c r="AN225" i="28" s="1"/>
  <c r="AO225" i="28" s="1"/>
  <c r="AP225" i="28" s="1"/>
  <c r="AG193" i="27"/>
  <c r="AX193" i="27" s="1"/>
  <c r="T198" i="28" s="1"/>
  <c r="AL198" i="28" s="1"/>
  <c r="AM198" i="28" s="1"/>
  <c r="AN198" i="28" s="1"/>
  <c r="AO198" i="28" s="1"/>
  <c r="AP198" i="28" s="1"/>
  <c r="AG187" i="27"/>
  <c r="AX187" i="27" s="1"/>
  <c r="T192" i="28" s="1"/>
  <c r="AL192" i="28" s="1"/>
  <c r="AM192" i="28" s="1"/>
  <c r="AN192" i="28" s="1"/>
  <c r="AO192" i="28" s="1"/>
  <c r="AP192" i="28" s="1"/>
  <c r="AG184" i="27"/>
  <c r="AX184" i="27" s="1"/>
  <c r="T189" i="28" s="1"/>
  <c r="AL189" i="28" s="1"/>
  <c r="AM189" i="28" s="1"/>
  <c r="AN189" i="28" s="1"/>
  <c r="AO189" i="28" s="1"/>
  <c r="AP189" i="28" s="1"/>
  <c r="AG198" i="27"/>
  <c r="AX198" i="27" s="1"/>
  <c r="T203" i="28" s="1"/>
  <c r="AL203" i="28" s="1"/>
  <c r="AM203" i="28" s="1"/>
  <c r="AN203" i="28" s="1"/>
  <c r="AO203" i="28" s="1"/>
  <c r="AP203" i="28" s="1"/>
  <c r="AG133" i="27"/>
  <c r="AX133" i="27" s="1"/>
  <c r="AG131" i="27"/>
  <c r="AX131" i="27" s="1"/>
  <c r="AG219" i="27"/>
  <c r="AX219" i="27" s="1"/>
  <c r="T224" i="28" s="1"/>
  <c r="AL224" i="28" s="1"/>
  <c r="AM224" i="28" s="1"/>
  <c r="AN224" i="28" s="1"/>
  <c r="AO224" i="28" s="1"/>
  <c r="AP224" i="28" s="1"/>
  <c r="AG192" i="27"/>
  <c r="AX192" i="27" s="1"/>
  <c r="T197" i="28" s="1"/>
  <c r="AL197" i="28" s="1"/>
  <c r="AM197" i="28" s="1"/>
  <c r="AN197" i="28" s="1"/>
  <c r="AO197" i="28" s="1"/>
  <c r="AP197" i="28" s="1"/>
  <c r="AG185" i="27"/>
  <c r="AX185" i="27" s="1"/>
  <c r="T190" i="28" s="1"/>
  <c r="AL190" i="28" s="1"/>
  <c r="AM190" i="28" s="1"/>
  <c r="AN190" i="28" s="1"/>
  <c r="AO190" i="28" s="1"/>
  <c r="AP190" i="28" s="1"/>
  <c r="AG182" i="27"/>
  <c r="AX182" i="27" s="1"/>
  <c r="T187" i="28" s="1"/>
  <c r="AL187" i="28" s="1"/>
  <c r="AM187" i="28" s="1"/>
  <c r="AN187" i="28" s="1"/>
  <c r="AO187" i="28" s="1"/>
  <c r="AP187" i="28" s="1"/>
  <c r="AG222" i="27"/>
  <c r="AX222" i="27" s="1"/>
  <c r="T227" i="28" s="1"/>
  <c r="AL227" i="28" s="1"/>
  <c r="AM227" i="28" s="1"/>
  <c r="AN227" i="28" s="1"/>
  <c r="AO227" i="28" s="1"/>
  <c r="AP227" i="28" s="1"/>
  <c r="AG195" i="27"/>
  <c r="AX195" i="27" s="1"/>
  <c r="T200" i="28" s="1"/>
  <c r="AL200" i="28" s="1"/>
  <c r="AM200" i="28" s="1"/>
  <c r="AN200" i="28" s="1"/>
  <c r="AO200" i="28" s="1"/>
  <c r="AP200" i="28" s="1"/>
  <c r="AG130" i="27"/>
  <c r="AX130" i="27" s="1"/>
  <c r="AG221" i="27"/>
  <c r="AX221" i="27" s="1"/>
  <c r="T226" i="28" s="1"/>
  <c r="AL226" i="28" s="1"/>
  <c r="AM226" i="28" s="1"/>
  <c r="AN226" i="28" s="1"/>
  <c r="AO226" i="28" s="1"/>
  <c r="AP226" i="28" s="1"/>
  <c r="AG194" i="27"/>
  <c r="AX194" i="27" s="1"/>
  <c r="T199" i="28" s="1"/>
  <c r="AL199" i="28" s="1"/>
  <c r="AM199" i="28" s="1"/>
  <c r="AN199" i="28" s="1"/>
  <c r="AO199" i="28" s="1"/>
  <c r="AP199" i="28" s="1"/>
  <c r="AG72" i="27"/>
  <c r="AG74" i="27"/>
  <c r="AG73" i="27"/>
  <c r="AG71" i="27"/>
  <c r="AG70" i="27"/>
  <c r="AG69" i="27"/>
  <c r="M159" i="28"/>
  <c r="O66" i="21"/>
  <c r="AE174" i="27"/>
  <c r="AV174" i="27" s="1"/>
  <c r="R179" i="28" s="1"/>
  <c r="AJ179" i="28" s="1"/>
  <c r="AE171" i="27"/>
  <c r="AV171" i="27" s="1"/>
  <c r="R176" i="28" s="1"/>
  <c r="AJ176" i="28" s="1"/>
  <c r="AE213" i="27"/>
  <c r="AV213" i="27" s="1"/>
  <c r="R218" i="28" s="1"/>
  <c r="AJ218" i="28" s="1"/>
  <c r="AE175" i="27"/>
  <c r="AV175" i="27" s="1"/>
  <c r="R180" i="28" s="1"/>
  <c r="AJ180" i="28" s="1"/>
  <c r="AE172" i="27"/>
  <c r="AV172" i="27" s="1"/>
  <c r="R177" i="28" s="1"/>
  <c r="AJ177" i="28" s="1"/>
  <c r="AE211" i="27"/>
  <c r="AV211" i="27" s="1"/>
  <c r="R216" i="28" s="1"/>
  <c r="AJ216" i="28" s="1"/>
  <c r="AE212" i="27"/>
  <c r="AV212" i="27" s="1"/>
  <c r="R217" i="28" s="1"/>
  <c r="AJ217" i="28" s="1"/>
  <c r="AE214" i="27"/>
  <c r="AV214" i="27" s="1"/>
  <c r="R219" i="28" s="1"/>
  <c r="AJ219" i="28" s="1"/>
  <c r="AE173" i="27"/>
  <c r="AV173" i="27" s="1"/>
  <c r="R178" i="28" s="1"/>
  <c r="AJ178" i="28" s="1"/>
  <c r="AE59" i="27"/>
  <c r="AE61" i="27"/>
  <c r="AE60" i="27"/>
  <c r="AE58" i="27"/>
  <c r="AE57" i="27"/>
  <c r="AE56" i="27"/>
  <c r="BC130" i="27"/>
  <c r="BA170" i="27"/>
  <c r="W175" i="28" s="1"/>
  <c r="BA209" i="27"/>
  <c r="W214" i="28" s="1"/>
  <c r="AY163" i="27"/>
  <c r="U168" i="28" s="1"/>
  <c r="AY205" i="27"/>
  <c r="U210" i="28" s="1"/>
  <c r="AY166" i="27"/>
  <c r="U171" i="28" s="1"/>
  <c r="BC182" i="27"/>
  <c r="Y187" i="28" s="1"/>
  <c r="BC220" i="27"/>
  <c r="Y225" i="28" s="1"/>
  <c r="BC221" i="27"/>
  <c r="Y226" i="28" s="1"/>
  <c r="BC187" i="27"/>
  <c r="Y192" i="28" s="1"/>
  <c r="BC192" i="27"/>
  <c r="Y197" i="28" s="1"/>
  <c r="BA211" i="27"/>
  <c r="W216" i="28" s="1"/>
  <c r="BA168" i="27"/>
  <c r="W173" i="28" s="1"/>
  <c r="BA167" i="27"/>
  <c r="W172" i="28" s="1"/>
  <c r="AY164" i="27"/>
  <c r="U169" i="28" s="1"/>
  <c r="BC188" i="27"/>
  <c r="Y193" i="28" s="1"/>
  <c r="BC184" i="27"/>
  <c r="Y189" i="28" s="1"/>
  <c r="BC193" i="27"/>
  <c r="Y198" i="28" s="1"/>
  <c r="BC185" i="27"/>
  <c r="Y190" i="28" s="1"/>
  <c r="BA172" i="27"/>
  <c r="W177" i="28" s="1"/>
  <c r="BC176" i="27"/>
  <c r="Y181" i="28" s="1"/>
  <c r="BC218" i="27"/>
  <c r="Y223" i="28" s="1"/>
  <c r="BC181" i="27"/>
  <c r="Y186" i="28" s="1"/>
  <c r="BC177" i="27"/>
  <c r="Y182" i="28" s="1"/>
  <c r="AY165" i="27"/>
  <c r="U170" i="28" s="1"/>
  <c r="BC186" i="27"/>
  <c r="Y191" i="28" s="1"/>
  <c r="BC222" i="27"/>
  <c r="Y227" i="28" s="1"/>
  <c r="BC194" i="27"/>
  <c r="Y199" i="28" s="1"/>
  <c r="BA213" i="27"/>
  <c r="W218" i="28" s="1"/>
  <c r="BC215" i="27"/>
  <c r="Y220" i="28" s="1"/>
  <c r="AY161" i="27"/>
  <c r="U166" i="28" s="1"/>
  <c r="BA210" i="27"/>
  <c r="W215" i="28" s="1"/>
  <c r="AY206" i="27"/>
  <c r="U211" i="28" s="1"/>
  <c r="BC219" i="27"/>
  <c r="Y224" i="28" s="1"/>
  <c r="BC152" i="27"/>
  <c r="Y157" i="28" s="1"/>
  <c r="BA212" i="27"/>
  <c r="W217" i="28" s="1"/>
  <c r="BC178" i="27"/>
  <c r="Y183" i="28" s="1"/>
  <c r="BC217" i="27"/>
  <c r="Y222" i="28" s="1"/>
  <c r="BC179" i="27"/>
  <c r="Y184" i="28" s="1"/>
  <c r="BA169" i="27"/>
  <c r="W174" i="28" s="1"/>
  <c r="BA207" i="27"/>
  <c r="W212" i="28" s="1"/>
  <c r="BA208" i="27"/>
  <c r="W213" i="28" s="1"/>
  <c r="AY162" i="27"/>
  <c r="U167" i="28" s="1"/>
  <c r="BC195" i="27"/>
  <c r="Y200" i="28" s="1"/>
  <c r="BA214" i="27"/>
  <c r="W219" i="28" s="1"/>
  <c r="BA173" i="27"/>
  <c r="W178" i="28" s="1"/>
  <c r="BA171" i="27"/>
  <c r="W176" i="28" s="1"/>
  <c r="BC180" i="27"/>
  <c r="Y185" i="28" s="1"/>
  <c r="BC216" i="27"/>
  <c r="Y221" i="28" s="1"/>
  <c r="BC183" i="27"/>
  <c r="Y188" i="28" s="1"/>
  <c r="BC198" i="27"/>
  <c r="Y203" i="28" s="1"/>
  <c r="BA175" i="27"/>
  <c r="W180" i="28" s="1"/>
  <c r="BA174" i="27"/>
  <c r="W179" i="28" s="1"/>
  <c r="AQ192" i="28" l="1"/>
  <c r="AQ187" i="28"/>
  <c r="AQ193" i="28"/>
  <c r="AQ222" i="28"/>
  <c r="AQ183" i="28"/>
  <c r="AQ190" i="28"/>
  <c r="AQ198" i="28"/>
  <c r="AQ191" i="28"/>
  <c r="AQ181" i="28"/>
  <c r="AQ220" i="28"/>
  <c r="AQ186" i="28"/>
  <c r="AQ182" i="28"/>
  <c r="AQ184" i="28"/>
  <c r="AQ199" i="28"/>
  <c r="AQ200" i="28"/>
  <c r="AQ197" i="28"/>
  <c r="AQ203" i="28"/>
  <c r="AQ225" i="28"/>
  <c r="AQ157" i="28"/>
  <c r="AQ221" i="28"/>
  <c r="AQ185" i="28"/>
  <c r="AQ226" i="28"/>
  <c r="AQ227" i="28"/>
  <c r="AQ224" i="28"/>
  <c r="AQ189" i="28"/>
  <c r="AQ188" i="28"/>
  <c r="AQ223" i="28"/>
  <c r="AE159" i="28"/>
  <c r="P66" i="21" s="1"/>
  <c r="AF174" i="27"/>
  <c r="AW174" i="27" s="1"/>
  <c r="S179" i="28" s="1"/>
  <c r="AK179" i="28" s="1"/>
  <c r="AF171" i="27"/>
  <c r="AW171" i="27" s="1"/>
  <c r="S176" i="28" s="1"/>
  <c r="AK176" i="28" s="1"/>
  <c r="AF213" i="27"/>
  <c r="AW213" i="27" s="1"/>
  <c r="S218" i="28" s="1"/>
  <c r="AK218" i="28" s="1"/>
  <c r="AF211" i="27"/>
  <c r="AW211" i="27" s="1"/>
  <c r="S216" i="28" s="1"/>
  <c r="AK216" i="28" s="1"/>
  <c r="AF172" i="27"/>
  <c r="AW172" i="27" s="1"/>
  <c r="S177" i="28" s="1"/>
  <c r="AK177" i="28" s="1"/>
  <c r="AF175" i="27"/>
  <c r="AW175" i="27" s="1"/>
  <c r="S180" i="28" s="1"/>
  <c r="AK180" i="28" s="1"/>
  <c r="AF212" i="27"/>
  <c r="AW212" i="27" s="1"/>
  <c r="S217" i="28" s="1"/>
  <c r="AK217" i="28" s="1"/>
  <c r="AF173" i="27"/>
  <c r="AW173" i="27" s="1"/>
  <c r="S178" i="28" s="1"/>
  <c r="AK178" i="28" s="1"/>
  <c r="AF214" i="27"/>
  <c r="AW214" i="27" s="1"/>
  <c r="S219" i="28" s="1"/>
  <c r="AK219" i="28" s="1"/>
  <c r="AF60" i="27"/>
  <c r="AF56" i="27"/>
  <c r="AF61" i="27"/>
  <c r="AF59" i="27"/>
  <c r="AF58" i="27"/>
  <c r="AF57" i="27"/>
  <c r="O67" i="21"/>
  <c r="N159" i="28"/>
  <c r="AD159" i="27"/>
  <c r="AD204" i="27"/>
  <c r="AD161" i="27"/>
  <c r="AU161" i="27" s="1"/>
  <c r="Q166" i="28" s="1"/>
  <c r="AI166" i="28" s="1"/>
  <c r="AD158" i="27"/>
  <c r="AD203" i="27"/>
  <c r="AD160" i="27"/>
  <c r="AD43" i="27"/>
  <c r="AD42" i="27"/>
  <c r="AD41" i="27"/>
  <c r="AD38" i="27"/>
  <c r="AD40" i="27"/>
  <c r="AD39" i="27"/>
  <c r="AD165" i="27"/>
  <c r="AU165" i="27" s="1"/>
  <c r="Q170" i="28" s="1"/>
  <c r="AI170" i="28" s="1"/>
  <c r="AD162" i="27"/>
  <c r="AU162" i="27" s="1"/>
  <c r="Q167" i="28" s="1"/>
  <c r="AI167" i="28" s="1"/>
  <c r="AD166" i="27"/>
  <c r="AU166" i="27" s="1"/>
  <c r="Q171" i="28" s="1"/>
  <c r="AI171" i="28" s="1"/>
  <c r="AD164" i="27"/>
  <c r="AU164" i="27" s="1"/>
  <c r="Q169" i="28" s="1"/>
  <c r="AI169" i="28" s="1"/>
  <c r="AD205" i="27"/>
  <c r="AU205" i="27" s="1"/>
  <c r="Q210" i="28" s="1"/>
  <c r="AI210" i="28" s="1"/>
  <c r="AD163" i="27"/>
  <c r="AU163" i="27" s="1"/>
  <c r="Q168" i="28" s="1"/>
  <c r="AI168" i="28" s="1"/>
  <c r="AD206" i="27"/>
  <c r="AU206" i="27" s="1"/>
  <c r="Q211" i="28" s="1"/>
  <c r="AI211" i="28" s="1"/>
  <c r="AD48" i="27"/>
  <c r="AD49" i="27"/>
  <c r="AD47" i="27"/>
  <c r="AD46" i="27"/>
  <c r="AD45" i="27"/>
  <c r="AD44" i="27"/>
  <c r="AB155" i="27"/>
  <c r="AB156" i="27"/>
  <c r="AB201" i="27"/>
  <c r="AB157" i="27"/>
  <c r="AB202" i="27"/>
  <c r="AB199" i="27"/>
  <c r="AS199" i="27" s="1"/>
  <c r="O204" i="28" s="1"/>
  <c r="AG204" i="28" s="1"/>
  <c r="AB153" i="27"/>
  <c r="AS153" i="27" s="1"/>
  <c r="O158" i="28" s="1"/>
  <c r="AG158" i="28" s="1"/>
  <c r="AB154" i="27"/>
  <c r="AS154" i="27" s="1"/>
  <c r="AB200" i="27"/>
  <c r="AB30" i="27"/>
  <c r="AB37" i="27"/>
  <c r="AB36" i="27"/>
  <c r="AB35" i="27"/>
  <c r="AB33" i="27"/>
  <c r="AB32" i="27"/>
  <c r="AB31" i="27"/>
  <c r="AB34" i="27"/>
  <c r="AF168" i="27"/>
  <c r="AW168" i="27" s="1"/>
  <c r="S173" i="28" s="1"/>
  <c r="AK173" i="28" s="1"/>
  <c r="AF169" i="27"/>
  <c r="AW169" i="27" s="1"/>
  <c r="S174" i="28" s="1"/>
  <c r="AK174" i="28" s="1"/>
  <c r="AF208" i="27"/>
  <c r="AW208" i="27" s="1"/>
  <c r="S213" i="28" s="1"/>
  <c r="AK213" i="28" s="1"/>
  <c r="AF209" i="27"/>
  <c r="AW209" i="27" s="1"/>
  <c r="S214" i="28" s="1"/>
  <c r="AK214" i="28" s="1"/>
  <c r="AF207" i="27"/>
  <c r="AW207" i="27" s="1"/>
  <c r="S212" i="28" s="1"/>
  <c r="AK212" i="28" s="1"/>
  <c r="AF170" i="27"/>
  <c r="AW170" i="27" s="1"/>
  <c r="S175" i="28" s="1"/>
  <c r="AK175" i="28" s="1"/>
  <c r="AF167" i="27"/>
  <c r="AW167" i="27" s="1"/>
  <c r="S172" i="28" s="1"/>
  <c r="AK172" i="28" s="1"/>
  <c r="AF210" i="27"/>
  <c r="AW210" i="27" s="1"/>
  <c r="S215" i="28" s="1"/>
  <c r="AK215" i="28" s="1"/>
  <c r="AF50" i="27"/>
  <c r="AF54" i="27"/>
  <c r="AF55" i="27"/>
  <c r="AF53" i="27"/>
  <c r="AF52" i="27"/>
  <c r="AF51" i="27"/>
  <c r="BD130" i="27"/>
  <c r="BB175" i="27"/>
  <c r="X180" i="28" s="1"/>
  <c r="BD186" i="27"/>
  <c r="Z191" i="28" s="1"/>
  <c r="BD183" i="27"/>
  <c r="Z188" i="28" s="1"/>
  <c r="AR188" i="28" s="1"/>
  <c r="BD193" i="27"/>
  <c r="Z198" i="28" s="1"/>
  <c r="AZ205" i="27"/>
  <c r="V210" i="28" s="1"/>
  <c r="BB214" i="27"/>
  <c r="X219" i="28" s="1"/>
  <c r="BB211" i="27"/>
  <c r="X216" i="28" s="1"/>
  <c r="BB173" i="27"/>
  <c r="X178" i="28" s="1"/>
  <c r="BD218" i="27"/>
  <c r="Z223" i="28" s="1"/>
  <c r="BD178" i="27"/>
  <c r="Z183" i="28" s="1"/>
  <c r="AR183" i="28" s="1"/>
  <c r="BD179" i="27"/>
  <c r="Z184" i="28" s="1"/>
  <c r="BD219" i="27"/>
  <c r="Z224" i="28" s="1"/>
  <c r="BD152" i="27"/>
  <c r="Z157" i="28" s="1"/>
  <c r="AR157" i="28" s="1"/>
  <c r="AZ166" i="27"/>
  <c r="V171" i="28" s="1"/>
  <c r="BB210" i="27"/>
  <c r="X215" i="28" s="1"/>
  <c r="AZ161" i="27"/>
  <c r="V166" i="28" s="1"/>
  <c r="BB169" i="27"/>
  <c r="X174" i="28" s="1"/>
  <c r="BD177" i="27"/>
  <c r="Z182" i="28" s="1"/>
  <c r="AR182" i="28" s="1"/>
  <c r="BD220" i="27"/>
  <c r="Z225" i="28" s="1"/>
  <c r="BD187" i="27"/>
  <c r="Z192" i="28" s="1"/>
  <c r="AR192" i="28" s="1"/>
  <c r="BB213" i="27"/>
  <c r="X218" i="28" s="1"/>
  <c r="BB172" i="27"/>
  <c r="X177" i="28" s="1"/>
  <c r="BB174" i="27"/>
  <c r="X179" i="28" s="1"/>
  <c r="BB168" i="27"/>
  <c r="X173" i="28" s="1"/>
  <c r="BB207" i="27"/>
  <c r="X212" i="28" s="1"/>
  <c r="BB167" i="27"/>
  <c r="X172" i="28" s="1"/>
  <c r="BB208" i="27"/>
  <c r="X213" i="28" s="1"/>
  <c r="BB209" i="27"/>
  <c r="X214" i="28" s="1"/>
  <c r="BD215" i="27"/>
  <c r="Z220" i="28" s="1"/>
  <c r="BD180" i="27"/>
  <c r="Z185" i="28" s="1"/>
  <c r="BD216" i="27"/>
  <c r="Z221" i="28" s="1"/>
  <c r="BD217" i="27"/>
  <c r="Z222" i="28" s="1"/>
  <c r="BD182" i="27"/>
  <c r="Z187" i="28" s="1"/>
  <c r="BD222" i="27"/>
  <c r="Z227" i="28" s="1"/>
  <c r="AR227" i="28" s="1"/>
  <c r="BD185" i="27"/>
  <c r="Z190" i="28" s="1"/>
  <c r="BD195" i="27"/>
  <c r="Z200" i="28" s="1"/>
  <c r="BD198" i="27"/>
  <c r="Z203" i="28" s="1"/>
  <c r="AR203" i="28" s="1"/>
  <c r="AZ164" i="27"/>
  <c r="V169" i="28" s="1"/>
  <c r="AZ163" i="27"/>
  <c r="V168" i="28" s="1"/>
  <c r="AZ165" i="27"/>
  <c r="V170" i="28" s="1"/>
  <c r="AZ206" i="27"/>
  <c r="V211" i="28" s="1"/>
  <c r="BB212" i="27"/>
  <c r="X217" i="28" s="1"/>
  <c r="BB171" i="27"/>
  <c r="X176" i="28" s="1"/>
  <c r="BB170" i="27"/>
  <c r="X175" i="28" s="1"/>
  <c r="BD176" i="27"/>
  <c r="Z181" i="28" s="1"/>
  <c r="BD181" i="27"/>
  <c r="Z186" i="28" s="1"/>
  <c r="AR186" i="28" s="1"/>
  <c r="BD184" i="27"/>
  <c r="Z189" i="28" s="1"/>
  <c r="BD188" i="27"/>
  <c r="Z193" i="28" s="1"/>
  <c r="BD221" i="27"/>
  <c r="Z226" i="28" s="1"/>
  <c r="BD194" i="27"/>
  <c r="Z199" i="28" s="1"/>
  <c r="BD192" i="27"/>
  <c r="Z197" i="28" s="1"/>
  <c r="AZ162" i="27"/>
  <c r="V167" i="28" s="1"/>
  <c r="B34" i="28"/>
  <c r="I56" i="21" s="1"/>
  <c r="AR224" i="28" l="1"/>
  <c r="AR221" i="28"/>
  <c r="AR198" i="28"/>
  <c r="AR184" i="28"/>
  <c r="AR220" i="28"/>
  <c r="AR199" i="28"/>
  <c r="AR193" i="28"/>
  <c r="AR197" i="28"/>
  <c r="AR226" i="28"/>
  <c r="AR222" i="28"/>
  <c r="AR191" i="28"/>
  <c r="AR190" i="28"/>
  <c r="AR223" i="28"/>
  <c r="AR189" i="28"/>
  <c r="AR181" i="28"/>
  <c r="AR200" i="28"/>
  <c r="AR187" i="28"/>
  <c r="AR185" i="28"/>
  <c r="AR225" i="28"/>
  <c r="AF159" i="28"/>
  <c r="P67" i="21" s="1"/>
  <c r="AE165" i="27"/>
  <c r="AV165" i="27" s="1"/>
  <c r="R170" i="28" s="1"/>
  <c r="AJ170" i="28" s="1"/>
  <c r="AE162" i="27"/>
  <c r="AV162" i="27" s="1"/>
  <c r="R167" i="28" s="1"/>
  <c r="AJ167" i="28" s="1"/>
  <c r="AE166" i="27"/>
  <c r="AV166" i="27" s="1"/>
  <c r="R171" i="28" s="1"/>
  <c r="AJ171" i="28" s="1"/>
  <c r="AE164" i="27"/>
  <c r="AV164" i="27" s="1"/>
  <c r="R169" i="28" s="1"/>
  <c r="AJ169" i="28" s="1"/>
  <c r="AE205" i="27"/>
  <c r="AV205" i="27" s="1"/>
  <c r="R210" i="28" s="1"/>
  <c r="AJ210" i="28" s="1"/>
  <c r="AE163" i="27"/>
  <c r="AV163" i="27" s="1"/>
  <c r="R168" i="28" s="1"/>
  <c r="AJ168" i="28" s="1"/>
  <c r="AE206" i="27"/>
  <c r="AV206" i="27" s="1"/>
  <c r="R211" i="28" s="1"/>
  <c r="AJ211" i="28" s="1"/>
  <c r="AE49" i="27"/>
  <c r="AE48" i="27"/>
  <c r="AE47" i="27"/>
  <c r="AE46" i="27"/>
  <c r="AE45" i="27"/>
  <c r="AE44" i="27"/>
  <c r="AG168" i="27"/>
  <c r="AX168" i="27" s="1"/>
  <c r="T173" i="28" s="1"/>
  <c r="AL173" i="28" s="1"/>
  <c r="AM173" i="28" s="1"/>
  <c r="AN173" i="28" s="1"/>
  <c r="AO173" i="28" s="1"/>
  <c r="AP173" i="28" s="1"/>
  <c r="AG208" i="27"/>
  <c r="AX208" i="27" s="1"/>
  <c r="T213" i="28" s="1"/>
  <c r="AL213" i="28" s="1"/>
  <c r="AM213" i="28" s="1"/>
  <c r="AN213" i="28" s="1"/>
  <c r="AO213" i="28" s="1"/>
  <c r="AP213" i="28" s="1"/>
  <c r="AG169" i="27"/>
  <c r="AX169" i="27" s="1"/>
  <c r="T174" i="28" s="1"/>
  <c r="AL174" i="28" s="1"/>
  <c r="AM174" i="28" s="1"/>
  <c r="AN174" i="28" s="1"/>
  <c r="AO174" i="28" s="1"/>
  <c r="AP174" i="28" s="1"/>
  <c r="AG207" i="27"/>
  <c r="AX207" i="27" s="1"/>
  <c r="T212" i="28" s="1"/>
  <c r="AL212" i="28" s="1"/>
  <c r="AM212" i="28" s="1"/>
  <c r="AN212" i="28" s="1"/>
  <c r="AO212" i="28" s="1"/>
  <c r="AP212" i="28" s="1"/>
  <c r="AG209" i="27"/>
  <c r="AX209" i="27" s="1"/>
  <c r="T214" i="28" s="1"/>
  <c r="AL214" i="28" s="1"/>
  <c r="AM214" i="28" s="1"/>
  <c r="AN214" i="28" s="1"/>
  <c r="AO214" i="28" s="1"/>
  <c r="AP214" i="28" s="1"/>
  <c r="AG170" i="27"/>
  <c r="AX170" i="27" s="1"/>
  <c r="T175" i="28" s="1"/>
  <c r="AL175" i="28" s="1"/>
  <c r="AM175" i="28" s="1"/>
  <c r="AN175" i="28" s="1"/>
  <c r="AO175" i="28" s="1"/>
  <c r="AP175" i="28" s="1"/>
  <c r="AG210" i="27"/>
  <c r="AX210" i="27" s="1"/>
  <c r="T215" i="28" s="1"/>
  <c r="AL215" i="28" s="1"/>
  <c r="AM215" i="28" s="1"/>
  <c r="AN215" i="28" s="1"/>
  <c r="AO215" i="28" s="1"/>
  <c r="AP215" i="28" s="1"/>
  <c r="AG167" i="27"/>
  <c r="AX167" i="27" s="1"/>
  <c r="T172" i="28" s="1"/>
  <c r="AL172" i="28" s="1"/>
  <c r="AM172" i="28" s="1"/>
  <c r="AN172" i="28" s="1"/>
  <c r="AO172" i="28" s="1"/>
  <c r="AP172" i="28" s="1"/>
  <c r="AG54" i="27"/>
  <c r="AG51" i="27"/>
  <c r="AG55" i="27"/>
  <c r="AG53" i="27"/>
  <c r="AG52" i="27"/>
  <c r="AG50" i="27"/>
  <c r="AC155" i="27"/>
  <c r="AC156" i="27"/>
  <c r="AC201" i="27"/>
  <c r="AC157" i="27"/>
  <c r="AC153" i="27"/>
  <c r="AT153" i="27" s="1"/>
  <c r="P158" i="28" s="1"/>
  <c r="AH158" i="28" s="1"/>
  <c r="AC202" i="27"/>
  <c r="AC199" i="27"/>
  <c r="AT199" i="27" s="1"/>
  <c r="P204" i="28" s="1"/>
  <c r="AH204" i="28" s="1"/>
  <c r="AC200" i="27"/>
  <c r="AC154" i="27"/>
  <c r="AT154" i="27" s="1"/>
  <c r="AC37" i="27"/>
  <c r="AC36" i="27"/>
  <c r="AC35" i="27"/>
  <c r="AC34" i="27"/>
  <c r="AC33" i="27"/>
  <c r="AC32" i="27"/>
  <c r="AC30" i="27"/>
  <c r="AC31" i="27"/>
  <c r="AE159" i="27"/>
  <c r="AE204" i="27"/>
  <c r="AE161" i="27"/>
  <c r="AV161" i="27" s="1"/>
  <c r="R166" i="28" s="1"/>
  <c r="AJ166" i="28" s="1"/>
  <c r="AE160" i="27"/>
  <c r="AE158" i="27"/>
  <c r="AE203" i="27"/>
  <c r="AE43" i="27"/>
  <c r="AE41" i="27"/>
  <c r="AE42" i="27"/>
  <c r="AE40" i="27"/>
  <c r="AE38" i="27"/>
  <c r="AE39" i="27"/>
  <c r="AG174" i="27"/>
  <c r="AX174" i="27" s="1"/>
  <c r="T179" i="28" s="1"/>
  <c r="AL179" i="28" s="1"/>
  <c r="AM179" i="28" s="1"/>
  <c r="AN179" i="28" s="1"/>
  <c r="AO179" i="28" s="1"/>
  <c r="AP179" i="28" s="1"/>
  <c r="AG171" i="27"/>
  <c r="AX171" i="27" s="1"/>
  <c r="T176" i="28" s="1"/>
  <c r="AL176" i="28" s="1"/>
  <c r="AM176" i="28" s="1"/>
  <c r="AN176" i="28" s="1"/>
  <c r="AO176" i="28" s="1"/>
  <c r="AP176" i="28" s="1"/>
  <c r="AG213" i="27"/>
  <c r="AX213" i="27" s="1"/>
  <c r="T218" i="28" s="1"/>
  <c r="AL218" i="28" s="1"/>
  <c r="AM218" i="28" s="1"/>
  <c r="AN218" i="28" s="1"/>
  <c r="AO218" i="28" s="1"/>
  <c r="AP218" i="28" s="1"/>
  <c r="AG211" i="27"/>
  <c r="AX211" i="27" s="1"/>
  <c r="T216" i="28" s="1"/>
  <c r="AL216" i="28" s="1"/>
  <c r="AM216" i="28" s="1"/>
  <c r="AN216" i="28" s="1"/>
  <c r="AO216" i="28" s="1"/>
  <c r="AP216" i="28" s="1"/>
  <c r="AG175" i="27"/>
  <c r="AX175" i="27" s="1"/>
  <c r="T180" i="28" s="1"/>
  <c r="AL180" i="28" s="1"/>
  <c r="AM180" i="28" s="1"/>
  <c r="AN180" i="28" s="1"/>
  <c r="AO180" i="28" s="1"/>
  <c r="AP180" i="28" s="1"/>
  <c r="AG172" i="27"/>
  <c r="AX172" i="27" s="1"/>
  <c r="T177" i="28" s="1"/>
  <c r="AL177" i="28" s="1"/>
  <c r="AM177" i="28" s="1"/>
  <c r="AN177" i="28" s="1"/>
  <c r="AO177" i="28" s="1"/>
  <c r="AP177" i="28" s="1"/>
  <c r="AG212" i="27"/>
  <c r="AX212" i="27" s="1"/>
  <c r="T217" i="28" s="1"/>
  <c r="AL217" i="28" s="1"/>
  <c r="AM217" i="28" s="1"/>
  <c r="AN217" i="28" s="1"/>
  <c r="AO217" i="28" s="1"/>
  <c r="AP217" i="28" s="1"/>
  <c r="AG173" i="27"/>
  <c r="AX173" i="27" s="1"/>
  <c r="T178" i="28" s="1"/>
  <c r="AL178" i="28" s="1"/>
  <c r="AM178" i="28" s="1"/>
  <c r="AN178" i="28" s="1"/>
  <c r="AO178" i="28" s="1"/>
  <c r="AP178" i="28" s="1"/>
  <c r="AG214" i="27"/>
  <c r="AX214" i="27" s="1"/>
  <c r="T219" i="28" s="1"/>
  <c r="AL219" i="28" s="1"/>
  <c r="AM219" i="28" s="1"/>
  <c r="AN219" i="28" s="1"/>
  <c r="AO219" i="28" s="1"/>
  <c r="AP219" i="28" s="1"/>
  <c r="AG61" i="27"/>
  <c r="AG60" i="27"/>
  <c r="AG59" i="27"/>
  <c r="AG58" i="27"/>
  <c r="AG57" i="27"/>
  <c r="AG56" i="27"/>
  <c r="O68" i="21"/>
  <c r="O159" i="28"/>
  <c r="BC175" i="27"/>
  <c r="Y180" i="28" s="1"/>
  <c r="BC167" i="27"/>
  <c r="Y172" i="28" s="1"/>
  <c r="BA205" i="27"/>
  <c r="W210" i="28" s="1"/>
  <c r="AY153" i="27"/>
  <c r="U158" i="28" s="1"/>
  <c r="BA164" i="27"/>
  <c r="W169" i="28" s="1"/>
  <c r="BA206" i="27"/>
  <c r="W211" i="28" s="1"/>
  <c r="BA162" i="27"/>
  <c r="W167" i="28" s="1"/>
  <c r="BC214" i="27"/>
  <c r="Y219" i="28" s="1"/>
  <c r="BC208" i="27"/>
  <c r="Y213" i="28" s="1"/>
  <c r="BC173" i="27"/>
  <c r="Y178" i="28" s="1"/>
  <c r="BA163" i="27"/>
  <c r="W168" i="28" s="1"/>
  <c r="BC172" i="27"/>
  <c r="Y177" i="28" s="1"/>
  <c r="BC174" i="27"/>
  <c r="Y179" i="28" s="1"/>
  <c r="BC170" i="27"/>
  <c r="Y175" i="28" s="1"/>
  <c r="BA161" i="27"/>
  <c r="W166" i="28" s="1"/>
  <c r="AY199" i="27"/>
  <c r="U204" i="28" s="1"/>
  <c r="AY154" i="27"/>
  <c r="O74" i="21" s="1"/>
  <c r="BA166" i="27"/>
  <c r="W171" i="28" s="1"/>
  <c r="BC212" i="27"/>
  <c r="Y217" i="28" s="1"/>
  <c r="BC211" i="27"/>
  <c r="Y216" i="28" s="1"/>
  <c r="BC169" i="27"/>
  <c r="Y174" i="28" s="1"/>
  <c r="BC207" i="27"/>
  <c r="Y212" i="28" s="1"/>
  <c r="BC213" i="27"/>
  <c r="Y218" i="28" s="1"/>
  <c r="BC171" i="27"/>
  <c r="Y176" i="28" s="1"/>
  <c r="BC168" i="27"/>
  <c r="Y173" i="28" s="1"/>
  <c r="BC210" i="27"/>
  <c r="Y215" i="28" s="1"/>
  <c r="BC209" i="27"/>
  <c r="Y214" i="28" s="1"/>
  <c r="BA165" i="27"/>
  <c r="W170" i="28" s="1"/>
  <c r="AQ215" i="28" l="1"/>
  <c r="AQ178" i="28"/>
  <c r="AQ177" i="28"/>
  <c r="AQ174" i="28"/>
  <c r="AQ219" i="28"/>
  <c r="AQ217" i="28"/>
  <c r="AQ216" i="28"/>
  <c r="AQ176" i="28"/>
  <c r="AQ175" i="28"/>
  <c r="AQ218" i="28"/>
  <c r="AQ179" i="28"/>
  <c r="AQ172" i="28"/>
  <c r="AQ214" i="28"/>
  <c r="AQ173" i="28"/>
  <c r="AQ180" i="28"/>
  <c r="AQ212" i="28"/>
  <c r="AQ213" i="28"/>
  <c r="AG159" i="28"/>
  <c r="P68" i="21" s="1"/>
  <c r="AF165" i="27"/>
  <c r="AW165" i="27" s="1"/>
  <c r="S170" i="28" s="1"/>
  <c r="AK170" i="28" s="1"/>
  <c r="AF162" i="27"/>
  <c r="AW162" i="27" s="1"/>
  <c r="S167" i="28" s="1"/>
  <c r="AK167" i="28" s="1"/>
  <c r="AF164" i="27"/>
  <c r="AW164" i="27" s="1"/>
  <c r="S169" i="28" s="1"/>
  <c r="AK169" i="28" s="1"/>
  <c r="AF166" i="27"/>
  <c r="AW166" i="27" s="1"/>
  <c r="S171" i="28" s="1"/>
  <c r="AK171" i="28" s="1"/>
  <c r="AF205" i="27"/>
  <c r="AW205" i="27" s="1"/>
  <c r="S210" i="28" s="1"/>
  <c r="AK210" i="28" s="1"/>
  <c r="AF163" i="27"/>
  <c r="AW163" i="27" s="1"/>
  <c r="S168" i="28" s="1"/>
  <c r="AK168" i="28" s="1"/>
  <c r="AF206" i="27"/>
  <c r="AW206" i="27" s="1"/>
  <c r="S211" i="28" s="1"/>
  <c r="AK211" i="28" s="1"/>
  <c r="AF49" i="27"/>
  <c r="AF48" i="27"/>
  <c r="AF47" i="27"/>
  <c r="AF46" i="27"/>
  <c r="AF45" i="27"/>
  <c r="AF44" i="27"/>
  <c r="AD155" i="27"/>
  <c r="AD156" i="27"/>
  <c r="AD201" i="27"/>
  <c r="AD157" i="27"/>
  <c r="AD199" i="27"/>
  <c r="AU199" i="27" s="1"/>
  <c r="Q204" i="28" s="1"/>
  <c r="AI204" i="28" s="1"/>
  <c r="AD202" i="27"/>
  <c r="AD153" i="27"/>
  <c r="AU153" i="27" s="1"/>
  <c r="Q158" i="28" s="1"/>
  <c r="AI158" i="28" s="1"/>
  <c r="AD154" i="27"/>
  <c r="AU154" i="27" s="1"/>
  <c r="AD200" i="27"/>
  <c r="AD32" i="27"/>
  <c r="AD37" i="27"/>
  <c r="AD35" i="27"/>
  <c r="AD34" i="27"/>
  <c r="AD33" i="27"/>
  <c r="AD31" i="27"/>
  <c r="AD30" i="27"/>
  <c r="AD36" i="27"/>
  <c r="AF159" i="27"/>
  <c r="AF204" i="27"/>
  <c r="AF161" i="27"/>
  <c r="AW161" i="27" s="1"/>
  <c r="S166" i="28" s="1"/>
  <c r="AK166" i="28" s="1"/>
  <c r="AF160" i="27"/>
  <c r="AF203" i="27"/>
  <c r="AF158" i="27"/>
  <c r="AF42" i="27"/>
  <c r="AF43" i="27"/>
  <c r="AF41" i="27"/>
  <c r="AF40" i="27"/>
  <c r="AF39" i="27"/>
  <c r="AF38" i="27"/>
  <c r="O69" i="21"/>
  <c r="P159" i="28"/>
  <c r="U159" i="28"/>
  <c r="BD172" i="27"/>
  <c r="Z177" i="28" s="1"/>
  <c r="BD173" i="27"/>
  <c r="Z178" i="28" s="1"/>
  <c r="BD169" i="27"/>
  <c r="Z174" i="28" s="1"/>
  <c r="BD207" i="27"/>
  <c r="Z212" i="28" s="1"/>
  <c r="BD208" i="27"/>
  <c r="Z213" i="28" s="1"/>
  <c r="BD209" i="27"/>
  <c r="Z214" i="28" s="1"/>
  <c r="AR214" i="28" s="1"/>
  <c r="BD175" i="27"/>
  <c r="Z180" i="28" s="1"/>
  <c r="BB161" i="27"/>
  <c r="X166" i="28" s="1"/>
  <c r="BB164" i="27"/>
  <c r="X169" i="28" s="1"/>
  <c r="BB205" i="27"/>
  <c r="X210" i="28" s="1"/>
  <c r="AZ199" i="27"/>
  <c r="V204" i="28" s="1"/>
  <c r="BD213" i="27"/>
  <c r="Z218" i="28" s="1"/>
  <c r="BB165" i="27"/>
  <c r="X170" i="28" s="1"/>
  <c r="AZ153" i="27"/>
  <c r="V158" i="28" s="1"/>
  <c r="AZ154" i="27"/>
  <c r="O75" i="21" s="1"/>
  <c r="BD170" i="27"/>
  <c r="Z175" i="28" s="1"/>
  <c r="BD214" i="27"/>
  <c r="Z219" i="28" s="1"/>
  <c r="AR219" i="28" s="1"/>
  <c r="BD171" i="27"/>
  <c r="Z176" i="28" s="1"/>
  <c r="BB206" i="27"/>
  <c r="X211" i="28" s="1"/>
  <c r="BB162" i="27"/>
  <c r="X167" i="28" s="1"/>
  <c r="BD211" i="27"/>
  <c r="Z216" i="28" s="1"/>
  <c r="BD168" i="27"/>
  <c r="Z173" i="28" s="1"/>
  <c r="BD210" i="27"/>
  <c r="Z215" i="28" s="1"/>
  <c r="AR215" i="28" s="1"/>
  <c r="BD167" i="27"/>
  <c r="Z172" i="28" s="1"/>
  <c r="BD212" i="27"/>
  <c r="Z217" i="28" s="1"/>
  <c r="BD174" i="27"/>
  <c r="Z179" i="28" s="1"/>
  <c r="BB163" i="27"/>
  <c r="X168" i="28" s="1"/>
  <c r="BB166" i="27"/>
  <c r="X171" i="28" s="1"/>
  <c r="AR174" i="28" l="1"/>
  <c r="AR216" i="28"/>
  <c r="AR172" i="28"/>
  <c r="AR218" i="28"/>
  <c r="AR178" i="28"/>
  <c r="AR213" i="28"/>
  <c r="AR173" i="28"/>
  <c r="AR176" i="28"/>
  <c r="AR179" i="28"/>
  <c r="AR177" i="28"/>
  <c r="AR217" i="28"/>
  <c r="AR212" i="28"/>
  <c r="AR180" i="28"/>
  <c r="AR175" i="28"/>
  <c r="AH159" i="28"/>
  <c r="P69" i="21" s="1"/>
  <c r="O70" i="21"/>
  <c r="Q159" i="28"/>
  <c r="AG159" i="27"/>
  <c r="AG204" i="27"/>
  <c r="AG161" i="27"/>
  <c r="AX161" i="27" s="1"/>
  <c r="T166" i="28" s="1"/>
  <c r="AL166" i="28" s="1"/>
  <c r="AM166" i="28" s="1"/>
  <c r="AN166" i="28" s="1"/>
  <c r="AO166" i="28" s="1"/>
  <c r="AP166" i="28" s="1"/>
  <c r="AG160" i="27"/>
  <c r="AG158" i="27"/>
  <c r="AG203" i="27"/>
  <c r="AG43" i="27"/>
  <c r="AG42" i="27"/>
  <c r="AG41" i="27"/>
  <c r="AG40" i="27"/>
  <c r="AG39" i="27"/>
  <c r="AG38" i="27"/>
  <c r="AG165" i="27"/>
  <c r="AX165" i="27" s="1"/>
  <c r="T170" i="28" s="1"/>
  <c r="AL170" i="28" s="1"/>
  <c r="AM170" i="28" s="1"/>
  <c r="AN170" i="28" s="1"/>
  <c r="AO170" i="28" s="1"/>
  <c r="AP170" i="28" s="1"/>
  <c r="AG162" i="27"/>
  <c r="AX162" i="27" s="1"/>
  <c r="T167" i="28" s="1"/>
  <c r="AL167" i="28" s="1"/>
  <c r="AM167" i="28" s="1"/>
  <c r="AN167" i="28" s="1"/>
  <c r="AO167" i="28" s="1"/>
  <c r="AP167" i="28" s="1"/>
  <c r="AG166" i="27"/>
  <c r="AX166" i="27" s="1"/>
  <c r="T171" i="28" s="1"/>
  <c r="AL171" i="28" s="1"/>
  <c r="AM171" i="28" s="1"/>
  <c r="AN171" i="28" s="1"/>
  <c r="AO171" i="28" s="1"/>
  <c r="AP171" i="28" s="1"/>
  <c r="AG164" i="27"/>
  <c r="AX164" i="27" s="1"/>
  <c r="T169" i="28" s="1"/>
  <c r="AL169" i="28" s="1"/>
  <c r="AM169" i="28" s="1"/>
  <c r="AN169" i="28" s="1"/>
  <c r="AO169" i="28" s="1"/>
  <c r="AP169" i="28" s="1"/>
  <c r="AG205" i="27"/>
  <c r="AX205" i="27" s="1"/>
  <c r="T210" i="28" s="1"/>
  <c r="AL210" i="28" s="1"/>
  <c r="AM210" i="28" s="1"/>
  <c r="AN210" i="28" s="1"/>
  <c r="AO210" i="28" s="1"/>
  <c r="AP210" i="28" s="1"/>
  <c r="AG163" i="27"/>
  <c r="AX163" i="27" s="1"/>
  <c r="T168" i="28" s="1"/>
  <c r="AL168" i="28" s="1"/>
  <c r="AM168" i="28" s="1"/>
  <c r="AN168" i="28" s="1"/>
  <c r="AO168" i="28" s="1"/>
  <c r="AP168" i="28" s="1"/>
  <c r="AG206" i="27"/>
  <c r="AX206" i="27" s="1"/>
  <c r="T211" i="28" s="1"/>
  <c r="AL211" i="28" s="1"/>
  <c r="AM211" i="28" s="1"/>
  <c r="AN211" i="28" s="1"/>
  <c r="AO211" i="28" s="1"/>
  <c r="AP211" i="28" s="1"/>
  <c r="AG47" i="27"/>
  <c r="AG49" i="27"/>
  <c r="AG48" i="27"/>
  <c r="AG46" i="27"/>
  <c r="AG45" i="27"/>
  <c r="AG44" i="27"/>
  <c r="AE155" i="27"/>
  <c r="AE156" i="27"/>
  <c r="AE201" i="27"/>
  <c r="AE153" i="27"/>
  <c r="AV153" i="27" s="1"/>
  <c r="R158" i="28" s="1"/>
  <c r="AJ158" i="28" s="1"/>
  <c r="AE202" i="27"/>
  <c r="AE157" i="27"/>
  <c r="AE199" i="27"/>
  <c r="AV199" i="27" s="1"/>
  <c r="R204" i="28" s="1"/>
  <c r="AJ204" i="28" s="1"/>
  <c r="AE200" i="27"/>
  <c r="AE154" i="27"/>
  <c r="AV154" i="27" s="1"/>
  <c r="AE37" i="27"/>
  <c r="AE36" i="27"/>
  <c r="AE35" i="27"/>
  <c r="AE34" i="27"/>
  <c r="AE32" i="27"/>
  <c r="AE31" i="27"/>
  <c r="AE30" i="27"/>
  <c r="AE33" i="27"/>
  <c r="BC205" i="27"/>
  <c r="Y210" i="28" s="1"/>
  <c r="BA153" i="27"/>
  <c r="W158" i="28" s="1"/>
  <c r="BA154" i="27"/>
  <c r="O76" i="21" s="1"/>
  <c r="BC165" i="27"/>
  <c r="Y170" i="28" s="1"/>
  <c r="BC161" i="27"/>
  <c r="Y166" i="28" s="1"/>
  <c r="V159" i="28"/>
  <c r="BC206" i="27"/>
  <c r="Y211" i="28" s="1"/>
  <c r="BA199" i="27"/>
  <c r="W204" i="28" s="1"/>
  <c r="BC164" i="27"/>
  <c r="Y169" i="28" s="1"/>
  <c r="BC162" i="27"/>
  <c r="Y167" i="28" s="1"/>
  <c r="BC163" i="27"/>
  <c r="Y168" i="28" s="1"/>
  <c r="BC166" i="27"/>
  <c r="Y171" i="28" s="1"/>
  <c r="W159" i="28"/>
  <c r="AQ167" i="28" l="1"/>
  <c r="AQ211" i="28"/>
  <c r="AQ210" i="28"/>
  <c r="AQ166" i="28"/>
  <c r="AQ168" i="28"/>
  <c r="AQ169" i="28"/>
  <c r="AQ170" i="28"/>
  <c r="P70" i="21"/>
  <c r="AQ171" i="28"/>
  <c r="AI159" i="28"/>
  <c r="AF156" i="27"/>
  <c r="AF155" i="27"/>
  <c r="AF201" i="27"/>
  <c r="AF153" i="27"/>
  <c r="AW153" i="27" s="1"/>
  <c r="S158" i="28" s="1"/>
  <c r="AK158" i="28" s="1"/>
  <c r="AF157" i="27"/>
  <c r="AF202" i="27"/>
  <c r="AF199" i="27"/>
  <c r="AW199" i="27" s="1"/>
  <c r="S204" i="28" s="1"/>
  <c r="AK204" i="28" s="1"/>
  <c r="AF154" i="27"/>
  <c r="AW154" i="27" s="1"/>
  <c r="AF200" i="27"/>
  <c r="AF34" i="27"/>
  <c r="AF37" i="27"/>
  <c r="AF36" i="27"/>
  <c r="AF35" i="27"/>
  <c r="AF33" i="27"/>
  <c r="AF32" i="27"/>
  <c r="AF31" i="27"/>
  <c r="AF30" i="27"/>
  <c r="O71" i="21"/>
  <c r="R159" i="28"/>
  <c r="BD163" i="27"/>
  <c r="Z168" i="28" s="1"/>
  <c r="BD162" i="27"/>
  <c r="Z167" i="28" s="1"/>
  <c r="AR167" i="28" s="1"/>
  <c r="BB154" i="27"/>
  <c r="X159" i="28" s="1"/>
  <c r="BD164" i="27"/>
  <c r="Z169" i="28" s="1"/>
  <c r="BD166" i="27"/>
  <c r="Z171" i="28" s="1"/>
  <c r="BD161" i="27"/>
  <c r="Z166" i="28" s="1"/>
  <c r="BB153" i="27"/>
  <c r="X158" i="28" s="1"/>
  <c r="BD205" i="27"/>
  <c r="Z210" i="28" s="1"/>
  <c r="BD165" i="27"/>
  <c r="Z170" i="28" s="1"/>
  <c r="BB199" i="27"/>
  <c r="X204" i="28" s="1"/>
  <c r="BD206" i="27"/>
  <c r="Z211" i="28" s="1"/>
  <c r="AR211" i="28" s="1"/>
  <c r="AR166" i="28" l="1"/>
  <c r="AR168" i="28"/>
  <c r="AR170" i="28"/>
  <c r="AR210" i="28"/>
  <c r="AR169" i="28"/>
  <c r="AR171" i="28"/>
  <c r="AJ159" i="28"/>
  <c r="S159" i="28"/>
  <c r="O72" i="21"/>
  <c r="AG156" i="27"/>
  <c r="AG155" i="27"/>
  <c r="AG201" i="27"/>
  <c r="AG157" i="27"/>
  <c r="AG202" i="27"/>
  <c r="AG199" i="27"/>
  <c r="AX199" i="27" s="1"/>
  <c r="T204" i="28" s="1"/>
  <c r="AL204" i="28" s="1"/>
  <c r="AM204" i="28" s="1"/>
  <c r="AN204" i="28" s="1"/>
  <c r="AO204" i="28" s="1"/>
  <c r="AP204" i="28" s="1"/>
  <c r="AG153" i="27"/>
  <c r="AX153" i="27" s="1"/>
  <c r="T158" i="28" s="1"/>
  <c r="AL158" i="28" s="1"/>
  <c r="AM158" i="28" s="1"/>
  <c r="AN158" i="28" s="1"/>
  <c r="AO158" i="28" s="1"/>
  <c r="AP158" i="28" s="1"/>
  <c r="AG154" i="27"/>
  <c r="AX154" i="27" s="1"/>
  <c r="AG200" i="27"/>
  <c r="AG37" i="27"/>
  <c r="AG36" i="27"/>
  <c r="AG34" i="27"/>
  <c r="AG33" i="27"/>
  <c r="AG32" i="27"/>
  <c r="AG31" i="27"/>
  <c r="AG30" i="27"/>
  <c r="AG35" i="27"/>
  <c r="P71" i="21"/>
  <c r="O77" i="21"/>
  <c r="BC154" i="27"/>
  <c r="Y159" i="28" s="1"/>
  <c r="BC153" i="27"/>
  <c r="Y158" i="28" s="1"/>
  <c r="BC199" i="27"/>
  <c r="Y204" i="28" s="1"/>
  <c r="AQ204" i="28" l="1"/>
  <c r="AQ158" i="28"/>
  <c r="AK159" i="28"/>
  <c r="P72" i="21" s="1"/>
  <c r="O73" i="21"/>
  <c r="T159" i="28"/>
  <c r="O78" i="21"/>
  <c r="BD153" i="27"/>
  <c r="Z158" i="28" s="1"/>
  <c r="BD154" i="27"/>
  <c r="Z159" i="28" s="1"/>
  <c r="BD199" i="27"/>
  <c r="Z204" i="28" s="1"/>
  <c r="G63" i="34"/>
  <c r="F63" i="34"/>
  <c r="D15" i="29"/>
  <c r="AR204" i="28" l="1"/>
  <c r="AR158" i="28"/>
  <c r="AL159" i="28"/>
  <c r="AM159" i="28" s="1"/>
  <c r="AN159" i="28" s="1"/>
  <c r="AO159" i="28" s="1"/>
  <c r="AP159" i="28" s="1"/>
  <c r="AQ159" i="28" s="1"/>
  <c r="AR159" i="28" s="1"/>
  <c r="P73" i="21"/>
  <c r="L63" i="34"/>
  <c r="P63" i="34" s="1"/>
  <c r="I15" i="29" s="1"/>
  <c r="M15" i="29" s="1"/>
  <c r="M9" i="29" s="1"/>
  <c r="O79" i="21"/>
  <c r="I123" i="28"/>
  <c r="I119" i="28"/>
  <c r="I117" i="28"/>
  <c r="I121" i="28"/>
  <c r="I118" i="28"/>
  <c r="I120" i="28"/>
  <c r="I122" i="28"/>
  <c r="I116" i="28"/>
  <c r="I112" i="28"/>
  <c r="I110" i="28"/>
  <c r="I115" i="28"/>
  <c r="I111" i="28"/>
  <c r="I113" i="28"/>
  <c r="I114" i="28"/>
  <c r="I109" i="28"/>
  <c r="P74" i="21" l="1"/>
  <c r="K15" i="29"/>
  <c r="K9" i="29" s="1"/>
  <c r="S15" i="29"/>
  <c r="S9" i="29" s="1"/>
  <c r="Q15" i="29"/>
  <c r="Q9" i="29" s="1"/>
  <c r="P15" i="29"/>
  <c r="P9" i="29" s="1"/>
  <c r="G117" i="27"/>
  <c r="AO117" i="27" s="1"/>
  <c r="K117" i="27"/>
  <c r="AS117" i="27" s="1"/>
  <c r="I117" i="27"/>
  <c r="AQ117" i="27" s="1"/>
  <c r="L117" i="27"/>
  <c r="AT117" i="27" s="1"/>
  <c r="H117" i="27"/>
  <c r="AP117" i="27" s="1"/>
  <c r="J117" i="27"/>
  <c r="AR117" i="27" s="1"/>
  <c r="J118" i="27"/>
  <c r="AR118" i="27" s="1"/>
  <c r="L118" i="27"/>
  <c r="AT118" i="27" s="1"/>
  <c r="K118" i="27"/>
  <c r="AS118" i="27" s="1"/>
  <c r="I118" i="27"/>
  <c r="AQ118" i="27" s="1"/>
  <c r="H118" i="27"/>
  <c r="AP118" i="27" s="1"/>
  <c r="G118" i="27"/>
  <c r="AO118" i="27" s="1"/>
  <c r="I115" i="27"/>
  <c r="AQ115" i="27" s="1"/>
  <c r="K115" i="27"/>
  <c r="AS115" i="27" s="1"/>
  <c r="J115" i="27"/>
  <c r="AR115" i="27" s="1"/>
  <c r="L115" i="27"/>
  <c r="AT115" i="27" s="1"/>
  <c r="H115" i="27"/>
  <c r="AP115" i="27" s="1"/>
  <c r="G115" i="27"/>
  <c r="AO115" i="27" s="1"/>
  <c r="T113" i="27"/>
  <c r="BB113" i="27" s="1"/>
  <c r="U113" i="27"/>
  <c r="BC113" i="27" s="1"/>
  <c r="S113" i="27"/>
  <c r="BA113" i="27" s="1"/>
  <c r="H113" i="27"/>
  <c r="AP113" i="27" s="1"/>
  <c r="V113" i="27"/>
  <c r="BD113" i="27" s="1"/>
  <c r="J113" i="27"/>
  <c r="AR113" i="27" s="1"/>
  <c r="I113" i="27"/>
  <c r="AQ113" i="27" s="1"/>
  <c r="G113" i="27"/>
  <c r="AO113" i="27" s="1"/>
  <c r="R113" i="27"/>
  <c r="AZ113" i="27" s="1"/>
  <c r="K113" i="27"/>
  <c r="AS113" i="27" s="1"/>
  <c r="L116" i="27"/>
  <c r="AT116" i="27" s="1"/>
  <c r="K116" i="27"/>
  <c r="AS116" i="27" s="1"/>
  <c r="G116" i="27"/>
  <c r="AO116" i="27" s="1"/>
  <c r="H116" i="27"/>
  <c r="AP116" i="27" s="1"/>
  <c r="J116" i="27"/>
  <c r="AR116" i="27" s="1"/>
  <c r="I116" i="27"/>
  <c r="AQ116" i="27" s="1"/>
  <c r="H112" i="27"/>
  <c r="AP112" i="27" s="1"/>
  <c r="G112" i="27"/>
  <c r="AO112" i="27" s="1"/>
  <c r="J112" i="27"/>
  <c r="AR112" i="27" s="1"/>
  <c r="K112" i="27"/>
  <c r="AS112" i="27" s="1"/>
  <c r="I112" i="27"/>
  <c r="AQ112" i="27" s="1"/>
  <c r="S114" i="27"/>
  <c r="BA114" i="27" s="1"/>
  <c r="N114" i="27"/>
  <c r="AV114" i="27" s="1"/>
  <c r="M114" i="27"/>
  <c r="AU114" i="27" s="1"/>
  <c r="J114" i="27"/>
  <c r="AR114" i="27" s="1"/>
  <c r="U114" i="27"/>
  <c r="BC114" i="27" s="1"/>
  <c r="P114" i="27"/>
  <c r="AX114" i="27" s="1"/>
  <c r="O114" i="27"/>
  <c r="AW114" i="27" s="1"/>
  <c r="R114" i="27"/>
  <c r="AZ114" i="27" s="1"/>
  <c r="T114" i="27"/>
  <c r="BB114" i="27" s="1"/>
  <c r="H114" i="27"/>
  <c r="AP114" i="27" s="1"/>
  <c r="K114" i="27"/>
  <c r="AS114" i="27" s="1"/>
  <c r="Q114" i="27"/>
  <c r="AY114" i="27" s="1"/>
  <c r="L114" i="27"/>
  <c r="AT114" i="27" s="1"/>
  <c r="G114" i="27"/>
  <c r="AO114" i="27" s="1"/>
  <c r="I114" i="27"/>
  <c r="AQ114" i="27" s="1"/>
  <c r="V114" i="27"/>
  <c r="BD114" i="27" s="1"/>
  <c r="P75" i="21" l="1"/>
  <c r="Z119" i="28"/>
  <c r="P119" i="28"/>
  <c r="T119" i="28"/>
  <c r="N117" i="28"/>
  <c r="L121" i="28"/>
  <c r="O121" i="28"/>
  <c r="K118" i="28"/>
  <c r="AC118" i="28" s="1"/>
  <c r="Z118" i="28"/>
  <c r="W118" i="28"/>
  <c r="X118" i="28"/>
  <c r="K120" i="28"/>
  <c r="AC120" i="28" s="1"/>
  <c r="P120" i="28"/>
  <c r="O120" i="28"/>
  <c r="L123" i="28"/>
  <c r="O123" i="28"/>
  <c r="N122" i="28"/>
  <c r="U119" i="28"/>
  <c r="L119" i="28"/>
  <c r="S119" i="28"/>
  <c r="Y119" i="28"/>
  <c r="R119" i="28"/>
  <c r="K117" i="28"/>
  <c r="AC117" i="28" s="1"/>
  <c r="N121" i="28"/>
  <c r="O118" i="28"/>
  <c r="M118" i="28"/>
  <c r="Y118" i="28"/>
  <c r="N120" i="28"/>
  <c r="M120" i="28"/>
  <c r="N123" i="28"/>
  <c r="M119" i="28"/>
  <c r="O119" i="28"/>
  <c r="X119" i="28"/>
  <c r="N119" i="28"/>
  <c r="W119" i="28"/>
  <c r="M117" i="28"/>
  <c r="K121" i="28"/>
  <c r="AC121" i="28" s="1"/>
  <c r="AD121" i="28" s="1"/>
  <c r="P121" i="28"/>
  <c r="V118" i="28"/>
  <c r="N118" i="28"/>
  <c r="L122" i="28"/>
  <c r="O122" i="28"/>
  <c r="K119" i="28"/>
  <c r="AC119" i="28" s="1"/>
  <c r="AD119" i="28" s="1"/>
  <c r="AE119" i="28" s="1"/>
  <c r="V119" i="28"/>
  <c r="Q119" i="28"/>
  <c r="O117" i="28"/>
  <c r="L117" i="28"/>
  <c r="M121" i="28"/>
  <c r="L118" i="28"/>
  <c r="L120" i="28"/>
  <c r="K123" i="28"/>
  <c r="AC123" i="28" s="1"/>
  <c r="AD123" i="28" s="1"/>
  <c r="M123" i="28"/>
  <c r="P123" i="28"/>
  <c r="P122" i="28"/>
  <c r="M122" i="28"/>
  <c r="K122" i="28"/>
  <c r="AC122" i="28" s="1"/>
  <c r="H105" i="27"/>
  <c r="K109" i="27"/>
  <c r="S107" i="27"/>
  <c r="U108" i="27"/>
  <c r="P108" i="27"/>
  <c r="Q108" i="27"/>
  <c r="H108" i="27"/>
  <c r="G108" i="27"/>
  <c r="G111" i="27"/>
  <c r="I111" i="27"/>
  <c r="J106" i="27"/>
  <c r="K110" i="27"/>
  <c r="I104" i="27"/>
  <c r="J107" i="27"/>
  <c r="T108" i="27"/>
  <c r="M108" i="27"/>
  <c r="N108" i="27"/>
  <c r="J108" i="27"/>
  <c r="J111" i="27"/>
  <c r="H111" i="27"/>
  <c r="K111" i="27"/>
  <c r="H106" i="27"/>
  <c r="G106" i="27"/>
  <c r="J110" i="27"/>
  <c r="G110" i="27"/>
  <c r="J104" i="27"/>
  <c r="V107" i="27"/>
  <c r="I107" i="27"/>
  <c r="J105" i="27"/>
  <c r="J109" i="27"/>
  <c r="T107" i="27"/>
  <c r="Q107" i="27"/>
  <c r="V108" i="27"/>
  <c r="L108" i="27"/>
  <c r="I108" i="27"/>
  <c r="I106" i="27"/>
  <c r="I110" i="27"/>
  <c r="H110" i="27"/>
  <c r="G104" i="27"/>
  <c r="H109" i="27"/>
  <c r="G105" i="27"/>
  <c r="I105" i="27"/>
  <c r="I109" i="27"/>
  <c r="G109" i="27"/>
  <c r="U107" i="27"/>
  <c r="H107" i="27"/>
  <c r="G107" i="27"/>
  <c r="S108" i="27"/>
  <c r="O108" i="27"/>
  <c r="K108" i="27"/>
  <c r="AS108" i="27" s="1"/>
  <c r="V106" i="27"/>
  <c r="H104" i="27"/>
  <c r="AE121" i="28" l="1"/>
  <c r="AF121" i="28" s="1"/>
  <c r="AG121" i="28" s="1"/>
  <c r="AH121" i="28" s="1"/>
  <c r="AF119" i="28"/>
  <c r="AG119" i="28" s="1"/>
  <c r="AH119" i="28" s="1"/>
  <c r="AI119" i="28" s="1"/>
  <c r="AJ119" i="28" s="1"/>
  <c r="AK119" i="28" s="1"/>
  <c r="AL119" i="28" s="1"/>
  <c r="AM119" i="28" s="1"/>
  <c r="AN119" i="28" s="1"/>
  <c r="AO119" i="28" s="1"/>
  <c r="AP119" i="28" s="1"/>
  <c r="AQ119" i="28" s="1"/>
  <c r="AR119" i="28" s="1"/>
  <c r="AE123" i="28"/>
  <c r="AF123" i="28" s="1"/>
  <c r="AG123" i="28" s="1"/>
  <c r="AH123" i="28" s="1"/>
  <c r="AD120" i="28"/>
  <c r="AE120" i="28" s="1"/>
  <c r="AF120" i="28" s="1"/>
  <c r="AG120" i="28" s="1"/>
  <c r="AH120" i="28" s="1"/>
  <c r="AD122" i="28"/>
  <c r="AE122" i="28" s="1"/>
  <c r="AF122" i="28" s="1"/>
  <c r="AG122" i="28" s="1"/>
  <c r="AH122" i="28" s="1"/>
  <c r="AD118" i="28"/>
  <c r="AE118" i="28" s="1"/>
  <c r="AF118" i="28" s="1"/>
  <c r="AG118" i="28" s="1"/>
  <c r="AD117" i="28"/>
  <c r="AE117" i="28" s="1"/>
  <c r="AF117" i="28" s="1"/>
  <c r="AG117" i="28" s="1"/>
  <c r="P76" i="21"/>
  <c r="AQ105" i="27"/>
  <c r="M110" i="28" s="1"/>
  <c r="AQ106" i="27"/>
  <c r="M111" i="28" s="1"/>
  <c r="AT108" i="27"/>
  <c r="P113" i="28" s="1"/>
  <c r="AY107" i="27"/>
  <c r="U112" i="28" s="1"/>
  <c r="AR109" i="27"/>
  <c r="N114" i="28" s="1"/>
  <c r="AQ107" i="27"/>
  <c r="M112" i="28" s="1"/>
  <c r="AR104" i="27"/>
  <c r="N109" i="28" s="1"/>
  <c r="AP111" i="27"/>
  <c r="L116" i="28" s="1"/>
  <c r="AR108" i="27"/>
  <c r="N113" i="28" s="1"/>
  <c r="AR107" i="27"/>
  <c r="N112" i="28" s="1"/>
  <c r="AO111" i="27"/>
  <c r="K116" i="28" s="1"/>
  <c r="AC116" i="28" s="1"/>
  <c r="AY108" i="27"/>
  <c r="U113" i="28" s="1"/>
  <c r="AS109" i="27"/>
  <c r="O114" i="28" s="1"/>
  <c r="AP105" i="27"/>
  <c r="L110" i="28" s="1"/>
  <c r="AP104" i="27"/>
  <c r="L109" i="28" s="1"/>
  <c r="AO107" i="27"/>
  <c r="K112" i="28" s="1"/>
  <c r="AC112" i="28" s="1"/>
  <c r="AO109" i="27"/>
  <c r="K114" i="28" s="1"/>
  <c r="AC114" i="28" s="1"/>
  <c r="AO105" i="27"/>
  <c r="K110" i="28" s="1"/>
  <c r="AC110" i="28" s="1"/>
  <c r="AP110" i="27"/>
  <c r="L115" i="28" s="1"/>
  <c r="BD108" i="27"/>
  <c r="Z113" i="28" s="1"/>
  <c r="BB107" i="27"/>
  <c r="X112" i="28" s="1"/>
  <c r="BD107" i="27"/>
  <c r="Z112" i="28" s="1"/>
  <c r="AO110" i="27"/>
  <c r="K115" i="28" s="1"/>
  <c r="AC115" i="28" s="1"/>
  <c r="AD115" i="28" s="1"/>
  <c r="AO106" i="27"/>
  <c r="K111" i="28" s="1"/>
  <c r="AC111" i="28" s="1"/>
  <c r="AR111" i="27"/>
  <c r="N116" i="28" s="1"/>
  <c r="AV108" i="27"/>
  <c r="R113" i="28" s="1"/>
  <c r="AS110" i="27"/>
  <c r="O115" i="28" s="1"/>
  <c r="AR106" i="27"/>
  <c r="N111" i="28" s="1"/>
  <c r="AX108" i="27"/>
  <c r="T113" i="28" s="1"/>
  <c r="AW108" i="27"/>
  <c r="S113" i="28" s="1"/>
  <c r="AP107" i="27"/>
  <c r="L112" i="28" s="1"/>
  <c r="AQ109" i="27"/>
  <c r="M114" i="28" s="1"/>
  <c r="AO104" i="27"/>
  <c r="K109" i="28" s="1"/>
  <c r="AC109" i="28" s="1"/>
  <c r="AQ110" i="27"/>
  <c r="M115" i="28" s="1"/>
  <c r="AQ108" i="27"/>
  <c r="M113" i="28" s="1"/>
  <c r="AP106" i="27"/>
  <c r="L111" i="28" s="1"/>
  <c r="AU108" i="27"/>
  <c r="Q113" i="28" s="1"/>
  <c r="AO108" i="27"/>
  <c r="K113" i="28" s="1"/>
  <c r="AC113" i="28" s="1"/>
  <c r="BC108" i="27"/>
  <c r="Y113" i="28" s="1"/>
  <c r="BA107" i="27"/>
  <c r="W112" i="28" s="1"/>
  <c r="BD106" i="27"/>
  <c r="Z111" i="28" s="1"/>
  <c r="BA108" i="27"/>
  <c r="W113" i="28" s="1"/>
  <c r="BC107" i="27"/>
  <c r="Y112" i="28" s="1"/>
  <c r="AP109" i="27"/>
  <c r="L114" i="28" s="1"/>
  <c r="AR105" i="27"/>
  <c r="N110" i="28" s="1"/>
  <c r="AR110" i="27"/>
  <c r="N115" i="28" s="1"/>
  <c r="AS111" i="27"/>
  <c r="O116" i="28" s="1"/>
  <c r="BB108" i="27"/>
  <c r="X113" i="28" s="1"/>
  <c r="AQ104" i="27"/>
  <c r="M109" i="28" s="1"/>
  <c r="AQ111" i="27"/>
  <c r="M116" i="28" s="1"/>
  <c r="AP108" i="27"/>
  <c r="L113" i="28" s="1"/>
  <c r="O113" i="28"/>
  <c r="AD112" i="28" l="1"/>
  <c r="AE112" i="28" s="1"/>
  <c r="AF112" i="28" s="1"/>
  <c r="AD110" i="28"/>
  <c r="AE110" i="28" s="1"/>
  <c r="AE115" i="28"/>
  <c r="AF115" i="28" s="1"/>
  <c r="AG115" i="28" s="1"/>
  <c r="AD111" i="28"/>
  <c r="AE111" i="28" s="1"/>
  <c r="AF111" i="28" s="1"/>
  <c r="AD109" i="28"/>
  <c r="AE109" i="28" s="1"/>
  <c r="AF109" i="28" s="1"/>
  <c r="AD114" i="28"/>
  <c r="AE114" i="28" s="1"/>
  <c r="AF114" i="28" s="1"/>
  <c r="AG114" i="28" s="1"/>
  <c r="AD116" i="28"/>
  <c r="AE116" i="28" s="1"/>
  <c r="AF116" i="28" s="1"/>
  <c r="AG116" i="28" s="1"/>
  <c r="AD113" i="28"/>
  <c r="AE113" i="28" s="1"/>
  <c r="AF113" i="28" s="1"/>
  <c r="AG113" i="28" s="1"/>
  <c r="AH113" i="28" s="1"/>
  <c r="AI113" i="28" s="1"/>
  <c r="AJ113" i="28" s="1"/>
  <c r="AK113" i="28" s="1"/>
  <c r="AL113" i="28" s="1"/>
  <c r="AM113" i="28" s="1"/>
  <c r="AF110" i="28"/>
  <c r="P77" i="21"/>
  <c r="I131" i="28"/>
  <c r="I124" i="28"/>
  <c r="I134" i="28"/>
  <c r="I132" i="28"/>
  <c r="I125" i="28"/>
  <c r="I128" i="28"/>
  <c r="I130" i="28"/>
  <c r="I133" i="28"/>
  <c r="I126" i="28"/>
  <c r="I129" i="28"/>
  <c r="I127" i="28"/>
  <c r="P78" i="21" l="1"/>
  <c r="P79" i="21"/>
  <c r="M121" i="27"/>
  <c r="I121" i="27"/>
  <c r="L121" i="27"/>
  <c r="G121" i="27"/>
  <c r="J121" i="27"/>
  <c r="K121" i="27"/>
  <c r="H121" i="27"/>
  <c r="L123" i="27"/>
  <c r="G123" i="27"/>
  <c r="I123" i="27"/>
  <c r="M123" i="27"/>
  <c r="K123" i="27"/>
  <c r="H123" i="27"/>
  <c r="J123" i="27"/>
  <c r="V129" i="28"/>
  <c r="Y129" i="28"/>
  <c r="O129" i="28"/>
  <c r="W129" i="28"/>
  <c r="K129" i="28"/>
  <c r="AC129" i="28" s="1"/>
  <c r="R129" i="28"/>
  <c r="U129" i="28"/>
  <c r="Z129" i="28"/>
  <c r="P129" i="28"/>
  <c r="N129" i="28"/>
  <c r="T129" i="28"/>
  <c r="M129" i="28"/>
  <c r="Q129" i="28"/>
  <c r="L129" i="28"/>
  <c r="S129" i="28"/>
  <c r="X129" i="28"/>
  <c r="R133" i="28"/>
  <c r="L133" i="28"/>
  <c r="P133" i="28"/>
  <c r="N133" i="28"/>
  <c r="K133" i="28"/>
  <c r="AC133" i="28" s="1"/>
  <c r="O133" i="28"/>
  <c r="M133" i="28"/>
  <c r="Q133" i="28"/>
  <c r="M120" i="27"/>
  <c r="H120" i="27"/>
  <c r="L120" i="27"/>
  <c r="J120" i="27"/>
  <c r="I120" i="27"/>
  <c r="G120" i="27"/>
  <c r="K120" i="27"/>
  <c r="M119" i="27"/>
  <c r="O119" i="27"/>
  <c r="L119" i="27"/>
  <c r="S119" i="27"/>
  <c r="Q119" i="27"/>
  <c r="N119" i="27"/>
  <c r="U119" i="27"/>
  <c r="R119" i="27"/>
  <c r="I119" i="27"/>
  <c r="J119" i="27"/>
  <c r="H119" i="27"/>
  <c r="K119" i="27"/>
  <c r="P119" i="27"/>
  <c r="V119" i="27"/>
  <c r="T119" i="27"/>
  <c r="G119" i="27"/>
  <c r="M130" i="28"/>
  <c r="L130" i="28"/>
  <c r="K130" i="28"/>
  <c r="AC130" i="28" s="1"/>
  <c r="N130" i="28"/>
  <c r="P130" i="28"/>
  <c r="Q130" i="28"/>
  <c r="R130" i="28"/>
  <c r="O130" i="28"/>
  <c r="K132" i="28"/>
  <c r="AC132" i="28" s="1"/>
  <c r="M132" i="28"/>
  <c r="P132" i="28"/>
  <c r="O132" i="28"/>
  <c r="N132" i="28"/>
  <c r="R132" i="28"/>
  <c r="Q132" i="28"/>
  <c r="L132" i="28"/>
  <c r="G122" i="27"/>
  <c r="L122" i="27"/>
  <c r="K122" i="27"/>
  <c r="H122" i="27"/>
  <c r="I122" i="27"/>
  <c r="M122" i="27"/>
  <c r="J122" i="27"/>
  <c r="X134" i="28"/>
  <c r="R134" i="28"/>
  <c r="N134" i="28"/>
  <c r="W134" i="28"/>
  <c r="L134" i="28"/>
  <c r="S134" i="28"/>
  <c r="Y134" i="28"/>
  <c r="T134" i="28"/>
  <c r="P134" i="28"/>
  <c r="U134" i="28"/>
  <c r="Q134" i="28"/>
  <c r="O134" i="28"/>
  <c r="V134" i="28"/>
  <c r="Z134" i="28"/>
  <c r="M134" i="28"/>
  <c r="K134" i="28"/>
  <c r="AC134" i="28" s="1"/>
  <c r="M131" i="28"/>
  <c r="K131" i="28"/>
  <c r="AC131" i="28" s="1"/>
  <c r="N131" i="28"/>
  <c r="Q131" i="28"/>
  <c r="R131" i="28"/>
  <c r="O131" i="28"/>
  <c r="L131" i="28"/>
  <c r="P131" i="28"/>
  <c r="AD130" i="28" l="1"/>
  <c r="AE130" i="28" s="1"/>
  <c r="AD134" i="28"/>
  <c r="AE134" i="28" s="1"/>
  <c r="AF134" i="28" s="1"/>
  <c r="AG134" i="28" s="1"/>
  <c r="AH134" i="28" s="1"/>
  <c r="AI134" i="28" s="1"/>
  <c r="AJ134" i="28" s="1"/>
  <c r="AK134" i="28" s="1"/>
  <c r="AL134" i="28" s="1"/>
  <c r="AM134" i="28" s="1"/>
  <c r="AN134" i="28" s="1"/>
  <c r="AO134" i="28" s="1"/>
  <c r="AP134" i="28" s="1"/>
  <c r="AQ134" i="28" s="1"/>
  <c r="AR134" i="28" s="1"/>
  <c r="AF130" i="28"/>
  <c r="AG130" i="28" s="1"/>
  <c r="AH130" i="28" s="1"/>
  <c r="AI130" i="28" s="1"/>
  <c r="AJ130" i="28" s="1"/>
  <c r="AD132" i="28"/>
  <c r="AE132" i="28" s="1"/>
  <c r="AF132" i="28" s="1"/>
  <c r="AG132" i="28" s="1"/>
  <c r="AH132" i="28" s="1"/>
  <c r="AI132" i="28" s="1"/>
  <c r="AJ132" i="28" s="1"/>
  <c r="AD129" i="28"/>
  <c r="AE129" i="28" s="1"/>
  <c r="AF129" i="28" s="1"/>
  <c r="AG129" i="28" s="1"/>
  <c r="AH129" i="28" s="1"/>
  <c r="AI129" i="28" s="1"/>
  <c r="AJ129" i="28" s="1"/>
  <c r="AK129" i="28" s="1"/>
  <c r="AL129" i="28" s="1"/>
  <c r="AM129" i="28" s="1"/>
  <c r="AN129" i="28" s="1"/>
  <c r="AO129" i="28" s="1"/>
  <c r="AP129" i="28" s="1"/>
  <c r="AQ129" i="28" s="1"/>
  <c r="AR129" i="28" s="1"/>
  <c r="AD133" i="28"/>
  <c r="AE133" i="28" s="1"/>
  <c r="AF133" i="28" s="1"/>
  <c r="AG133" i="28" s="1"/>
  <c r="AH133" i="28" s="1"/>
  <c r="AI133" i="28" s="1"/>
  <c r="AJ133" i="28" s="1"/>
  <c r="AD131" i="28"/>
  <c r="AE131" i="28" s="1"/>
  <c r="AF131" i="28" s="1"/>
  <c r="AG131" i="28" s="1"/>
  <c r="AH131" i="28" s="1"/>
  <c r="AI131" i="28" s="1"/>
  <c r="AJ131" i="28" s="1"/>
  <c r="AQ122" i="27"/>
  <c r="M127" i="28" s="1"/>
  <c r="AT122" i="27"/>
  <c r="P127" i="28" s="1"/>
  <c r="BB119" i="27"/>
  <c r="X124" i="28" s="1"/>
  <c r="AS119" i="27"/>
  <c r="O124" i="28" s="1"/>
  <c r="AQ119" i="27"/>
  <c r="M124" i="28" s="1"/>
  <c r="AY119" i="27"/>
  <c r="U124" i="28" s="1"/>
  <c r="AR120" i="27"/>
  <c r="N125" i="28" s="1"/>
  <c r="AU120" i="27"/>
  <c r="Q125" i="28" s="1"/>
  <c r="AR123" i="27"/>
  <c r="N128" i="28" s="1"/>
  <c r="AO123" i="27"/>
  <c r="K128" i="28" s="1"/>
  <c r="AC128" i="28" s="1"/>
  <c r="AS121" i="27"/>
  <c r="O126" i="28" s="1"/>
  <c r="AO121" i="27"/>
  <c r="K126" i="28" s="1"/>
  <c r="AC126" i="28" s="1"/>
  <c r="AQ121" i="27"/>
  <c r="M126" i="28" s="1"/>
  <c r="AU122" i="27"/>
  <c r="Q127" i="28" s="1"/>
  <c r="AO122" i="27"/>
  <c r="K127" i="28" s="1"/>
  <c r="AC127" i="28" s="1"/>
  <c r="BD119" i="27"/>
  <c r="Z124" i="28" s="1"/>
  <c r="AZ119" i="27"/>
  <c r="V124" i="28" s="1"/>
  <c r="AT119" i="27"/>
  <c r="P124" i="28" s="1"/>
  <c r="AS120" i="27"/>
  <c r="O125" i="28" s="1"/>
  <c r="AP123" i="27"/>
  <c r="L128" i="28" s="1"/>
  <c r="AS123" i="27"/>
  <c r="O128" i="28" s="1"/>
  <c r="AT123" i="27"/>
  <c r="P128" i="28" s="1"/>
  <c r="AT121" i="27"/>
  <c r="P126" i="28" s="1"/>
  <c r="AU121" i="27"/>
  <c r="Q126" i="28" s="1"/>
  <c r="AP122" i="27"/>
  <c r="L127" i="28" s="1"/>
  <c r="AO119" i="27"/>
  <c r="K124" i="28" s="1"/>
  <c r="AC124" i="28" s="1"/>
  <c r="AX119" i="27"/>
  <c r="T124" i="28" s="1"/>
  <c r="AP119" i="27"/>
  <c r="L124" i="28" s="1"/>
  <c r="BC119" i="27"/>
  <c r="Y124" i="28" s="1"/>
  <c r="AW119" i="27"/>
  <c r="S124" i="28" s="1"/>
  <c r="AO120" i="27"/>
  <c r="K125" i="28" s="1"/>
  <c r="AC125" i="28" s="1"/>
  <c r="AT120" i="27"/>
  <c r="P125" i="28" s="1"/>
  <c r="AU123" i="27"/>
  <c r="Q128" i="28" s="1"/>
  <c r="AR121" i="27"/>
  <c r="N126" i="28" s="1"/>
  <c r="AR122" i="27"/>
  <c r="N127" i="28" s="1"/>
  <c r="AS122" i="27"/>
  <c r="O127" i="28" s="1"/>
  <c r="AR119" i="27"/>
  <c r="N124" i="28" s="1"/>
  <c r="AV119" i="27"/>
  <c r="R124" i="28" s="1"/>
  <c r="BA119" i="27"/>
  <c r="W124" i="28" s="1"/>
  <c r="AU119" i="27"/>
  <c r="Q124" i="28" s="1"/>
  <c r="AQ120" i="27"/>
  <c r="M125" i="28" s="1"/>
  <c r="AP120" i="27"/>
  <c r="L125" i="28" s="1"/>
  <c r="AQ123" i="27"/>
  <c r="M128" i="28" s="1"/>
  <c r="AP121" i="27"/>
  <c r="L126" i="28" s="1"/>
  <c r="R108" i="27"/>
  <c r="R107" i="27"/>
  <c r="AD125" i="28" l="1"/>
  <c r="AE125" i="28" s="1"/>
  <c r="AF125" i="28" s="1"/>
  <c r="AG125" i="28" s="1"/>
  <c r="AH125" i="28" s="1"/>
  <c r="AI125" i="28" s="1"/>
  <c r="AD127" i="28"/>
  <c r="AE127" i="28" s="1"/>
  <c r="AF127" i="28" s="1"/>
  <c r="AG127" i="28" s="1"/>
  <c r="AH127" i="28" s="1"/>
  <c r="AI127" i="28" s="1"/>
  <c r="AD126" i="28"/>
  <c r="AE126" i="28" s="1"/>
  <c r="AF126" i="28" s="1"/>
  <c r="AG126" i="28" s="1"/>
  <c r="AH126" i="28" s="1"/>
  <c r="AI126" i="28" s="1"/>
  <c r="AD124" i="28"/>
  <c r="AE124" i="28" s="1"/>
  <c r="AF124" i="28" s="1"/>
  <c r="AG124" i="28" s="1"/>
  <c r="AH124" i="28" s="1"/>
  <c r="AI124" i="28" s="1"/>
  <c r="AJ124" i="28" s="1"/>
  <c r="AK124" i="28" s="1"/>
  <c r="AL124" i="28" s="1"/>
  <c r="AM124" i="28" s="1"/>
  <c r="AN124" i="28" s="1"/>
  <c r="AO124" i="28" s="1"/>
  <c r="AP124" i="28" s="1"/>
  <c r="AQ124" i="28" s="1"/>
  <c r="AR124" i="28" s="1"/>
  <c r="AD128" i="28"/>
  <c r="AE128" i="28" s="1"/>
  <c r="AF128" i="28" s="1"/>
  <c r="AG128" i="28" s="1"/>
  <c r="AH128" i="28" s="1"/>
  <c r="AI128" i="28" s="1"/>
  <c r="AZ108" i="27"/>
  <c r="V113" i="28" s="1"/>
  <c r="AN113" i="28" s="1"/>
  <c r="AO113" i="28" s="1"/>
  <c r="AP113" i="28" s="1"/>
  <c r="AQ113" i="28" s="1"/>
  <c r="AR113" i="28" s="1"/>
  <c r="AZ107" i="27"/>
  <c r="V112" i="28" s="1"/>
  <c r="I148" i="28" l="1"/>
  <c r="I140" i="28"/>
  <c r="I152" i="28"/>
  <c r="I138" i="28"/>
  <c r="I145" i="28"/>
  <c r="I139" i="28"/>
  <c r="I136" i="28"/>
  <c r="I147" i="28"/>
  <c r="I146" i="28"/>
  <c r="I149" i="28"/>
  <c r="I150" i="28"/>
  <c r="I143" i="28"/>
  <c r="I135" i="28"/>
  <c r="I142" i="28"/>
  <c r="I137" i="28"/>
  <c r="I141" i="28"/>
  <c r="I144" i="28"/>
  <c r="I151" i="28"/>
  <c r="L146" i="28" l="1"/>
  <c r="O150" i="28"/>
  <c r="M148" i="28"/>
  <c r="N148" i="28"/>
  <c r="P153" i="28"/>
  <c r="L153" i="28"/>
  <c r="K153" i="28"/>
  <c r="M151" i="28"/>
  <c r="L145" i="28"/>
  <c r="N149" i="28"/>
  <c r="K149" i="28"/>
  <c r="AC149" i="28" s="1"/>
  <c r="P152" i="28"/>
  <c r="N152" i="28"/>
  <c r="K152" i="28"/>
  <c r="AC152" i="28" s="1"/>
  <c r="L147" i="28"/>
  <c r="L143" i="28"/>
  <c r="K141" i="28"/>
  <c r="AC141" i="28" s="1"/>
  <c r="K146" i="28"/>
  <c r="AC146" i="28" s="1"/>
  <c r="AD146" i="28" s="1"/>
  <c r="M150" i="28"/>
  <c r="L150" i="28"/>
  <c r="K150" i="28"/>
  <c r="AC150" i="28" s="1"/>
  <c r="K148" i="28"/>
  <c r="AC148" i="28" s="1"/>
  <c r="L151" i="28"/>
  <c r="K145" i="28"/>
  <c r="AC145" i="28" s="1"/>
  <c r="O149" i="28"/>
  <c r="K142" i="28"/>
  <c r="AC142" i="28" s="1"/>
  <c r="L144" i="28"/>
  <c r="K147" i="28"/>
  <c r="AC147" i="28" s="1"/>
  <c r="M147" i="28"/>
  <c r="M146" i="28"/>
  <c r="N150" i="28"/>
  <c r="Q153" i="28"/>
  <c r="L149" i="28"/>
  <c r="M149" i="28"/>
  <c r="L152" i="28"/>
  <c r="K143" i="28"/>
  <c r="AC143" i="28" s="1"/>
  <c r="AD143" i="28" s="1"/>
  <c r="L148" i="28"/>
  <c r="M153" i="28"/>
  <c r="O153" i="28"/>
  <c r="N153" i="28"/>
  <c r="O151" i="28"/>
  <c r="P151" i="28"/>
  <c r="K151" i="28"/>
  <c r="AC151" i="28" s="1"/>
  <c r="AD151" i="28" s="1"/>
  <c r="N151" i="28"/>
  <c r="M145" i="28"/>
  <c r="K144" i="28"/>
  <c r="AC144" i="28" s="1"/>
  <c r="O152" i="28"/>
  <c r="M152" i="28"/>
  <c r="N147" i="28"/>
  <c r="AD148" i="28" l="1"/>
  <c r="AE148" i="28" s="1"/>
  <c r="AF148" i="28" s="1"/>
  <c r="AE151" i="28"/>
  <c r="AF151" i="28" s="1"/>
  <c r="AG151" i="28" s="1"/>
  <c r="AH151" i="28" s="1"/>
  <c r="AD144" i="28"/>
  <c r="AD152" i="28"/>
  <c r="AE152" i="28" s="1"/>
  <c r="AF152" i="28" s="1"/>
  <c r="AG152" i="28" s="1"/>
  <c r="AH152" i="28" s="1"/>
  <c r="AD150" i="28"/>
  <c r="AE150" i="28" s="1"/>
  <c r="AF150" i="28" s="1"/>
  <c r="AG150" i="28" s="1"/>
  <c r="AE146" i="28"/>
  <c r="AD147" i="28"/>
  <c r="AE147" i="28" s="1"/>
  <c r="AF147" i="28" s="1"/>
  <c r="AD145" i="28"/>
  <c r="AE145" i="28" s="1"/>
  <c r="AD149" i="28"/>
  <c r="AE149" i="28" s="1"/>
  <c r="AF149" i="28" s="1"/>
  <c r="AG149" i="28" s="1"/>
  <c r="I153" i="28"/>
  <c r="AC153" i="28" l="1"/>
  <c r="AD153" i="28" s="1"/>
  <c r="AE153" i="28" s="1"/>
  <c r="AF153" i="28" s="1"/>
  <c r="AG153" i="28" s="1"/>
  <c r="AH153" i="28" s="1"/>
  <c r="AI153" i="28" s="1"/>
  <c r="I105" i="28"/>
  <c r="I106" i="28"/>
  <c r="J83" i="57"/>
  <c r="I99" i="28"/>
  <c r="J22" i="57"/>
  <c r="I38" i="28"/>
  <c r="J49" i="57"/>
  <c r="I65" i="28"/>
  <c r="J51" i="57"/>
  <c r="I67" i="28"/>
  <c r="J35" i="57"/>
  <c r="I51" i="28"/>
  <c r="J38" i="57"/>
  <c r="I54" i="28"/>
  <c r="J67" i="57"/>
  <c r="I83" i="28"/>
  <c r="J53" i="57"/>
  <c r="I69" i="28"/>
  <c r="J24" i="57"/>
  <c r="I40" i="28"/>
  <c r="J48" i="57"/>
  <c r="I64" i="28"/>
  <c r="I103" i="28"/>
  <c r="I101" i="28"/>
  <c r="J57" i="57"/>
  <c r="I73" i="28"/>
  <c r="J41" i="57"/>
  <c r="I57" i="28"/>
  <c r="J64" i="57"/>
  <c r="I80" i="28"/>
  <c r="J76" i="57"/>
  <c r="I92" i="28"/>
  <c r="J42" i="57"/>
  <c r="I58" i="28"/>
  <c r="J50" i="57"/>
  <c r="I66" i="28"/>
  <c r="J47" i="57"/>
  <c r="I63" i="28"/>
  <c r="J27" i="57"/>
  <c r="I43" i="28"/>
  <c r="J62" i="57"/>
  <c r="I78" i="28"/>
  <c r="J82" i="57"/>
  <c r="I98" i="28"/>
  <c r="I104" i="28"/>
  <c r="J61" i="57"/>
  <c r="I77" i="28"/>
  <c r="J37" i="57"/>
  <c r="I53" i="28"/>
  <c r="I108" i="28"/>
  <c r="I100" i="28"/>
  <c r="I107" i="28"/>
  <c r="J65" i="57"/>
  <c r="I81" i="28"/>
  <c r="J30" i="57"/>
  <c r="I46" i="28"/>
  <c r="J66" i="57"/>
  <c r="I82" i="28"/>
  <c r="J52" i="57"/>
  <c r="I68" i="28"/>
  <c r="J63" i="57"/>
  <c r="I79" i="28"/>
  <c r="J60" i="57"/>
  <c r="I76" i="28"/>
  <c r="J18" i="57"/>
  <c r="J77" i="57"/>
  <c r="I93" i="28"/>
  <c r="J46" i="57"/>
  <c r="I62" i="28"/>
  <c r="J26" i="57"/>
  <c r="I42" i="28"/>
  <c r="J31" i="57"/>
  <c r="I47" i="28"/>
  <c r="J44" i="57"/>
  <c r="I60" i="28"/>
  <c r="J55" i="57"/>
  <c r="I71" i="28"/>
  <c r="J40" i="57"/>
  <c r="I56" i="28"/>
  <c r="J32" i="57"/>
  <c r="I48" i="28"/>
  <c r="I102" i="28"/>
  <c r="J72" i="57"/>
  <c r="I88" i="28"/>
  <c r="J19" i="57"/>
  <c r="I35" i="28"/>
  <c r="J29" i="57"/>
  <c r="I45" i="28"/>
  <c r="J68" i="57"/>
  <c r="I84" i="28"/>
  <c r="J28" i="57"/>
  <c r="I44" i="28"/>
  <c r="J74" i="57"/>
  <c r="I90" i="28"/>
  <c r="J81" i="57"/>
  <c r="I97" i="28"/>
  <c r="J80" i="57"/>
  <c r="I96" i="28"/>
  <c r="J25" i="57"/>
  <c r="I41" i="28"/>
  <c r="J34" i="57"/>
  <c r="I50" i="28"/>
  <c r="J70" i="57"/>
  <c r="I86" i="28"/>
  <c r="J54" i="57"/>
  <c r="I70" i="28"/>
  <c r="J36" i="57"/>
  <c r="I52" i="28"/>
  <c r="J33" i="57"/>
  <c r="I49" i="28"/>
  <c r="J79" i="57"/>
  <c r="I95" i="28"/>
  <c r="J75" i="57"/>
  <c r="I91" i="28"/>
  <c r="J45" i="57"/>
  <c r="I61" i="28"/>
  <c r="J56" i="57"/>
  <c r="I72" i="28"/>
  <c r="J39" i="57"/>
  <c r="I55" i="28"/>
  <c r="J73" i="57"/>
  <c r="I89" i="28"/>
  <c r="J43" i="57"/>
  <c r="I59" i="28"/>
  <c r="J21" i="57"/>
  <c r="I37" i="28"/>
  <c r="J69" i="57"/>
  <c r="I85" i="28"/>
  <c r="J20" i="57"/>
  <c r="I36" i="28"/>
  <c r="J71" i="57"/>
  <c r="I87" i="28"/>
  <c r="J59" i="57"/>
  <c r="I75" i="28"/>
  <c r="J78" i="57"/>
  <c r="I94" i="28"/>
  <c r="J58" i="57"/>
  <c r="I74" i="28"/>
  <c r="J23" i="57"/>
  <c r="I39" i="28"/>
  <c r="U15" i="29"/>
  <c r="U9" i="29" s="1"/>
  <c r="W15" i="29"/>
  <c r="W9" i="29" s="1"/>
  <c r="R15" i="29"/>
  <c r="R9" i="29" s="1"/>
  <c r="Z15" i="29"/>
  <c r="Z9" i="29" s="1"/>
  <c r="O15" i="29"/>
  <c r="O9" i="29" s="1"/>
  <c r="Y15" i="29"/>
  <c r="Y9" i="29" s="1"/>
  <c r="L15" i="29"/>
  <c r="L9" i="29" s="1"/>
  <c r="X15" i="29"/>
  <c r="X9" i="29" s="1"/>
  <c r="N15" i="29"/>
  <c r="N9" i="29" s="1"/>
  <c r="V15" i="29"/>
  <c r="V9" i="29" s="1"/>
  <c r="T15" i="29"/>
  <c r="T9" i="29" s="1"/>
  <c r="I34" i="28"/>
  <c r="R23" i="57" l="1"/>
  <c r="U23" i="57"/>
  <c r="Y23" i="57"/>
  <c r="V23" i="57"/>
  <c r="Z23" i="57"/>
  <c r="T23" i="57"/>
  <c r="X23" i="57"/>
  <c r="AB23" i="57"/>
  <c r="S23" i="57"/>
  <c r="W23" i="57"/>
  <c r="AA23" i="57"/>
  <c r="R71" i="57"/>
  <c r="G82" i="27" s="1"/>
  <c r="AO82" i="27" s="1"/>
  <c r="T71" i="57"/>
  <c r="X71" i="57"/>
  <c r="AB71" i="57"/>
  <c r="S71" i="57"/>
  <c r="W71" i="57"/>
  <c r="AA71" i="57"/>
  <c r="V71" i="57"/>
  <c r="Y71" i="57"/>
  <c r="U71" i="57"/>
  <c r="Z71" i="57"/>
  <c r="R39" i="57"/>
  <c r="S39" i="57"/>
  <c r="W39" i="57"/>
  <c r="V39" i="57"/>
  <c r="AA39" i="57"/>
  <c r="X39" i="57"/>
  <c r="AB39" i="57"/>
  <c r="U39" i="57"/>
  <c r="Z39" i="57"/>
  <c r="T39" i="57"/>
  <c r="Y39" i="57"/>
  <c r="R36" i="57"/>
  <c r="U36" i="57"/>
  <c r="Y36" i="57"/>
  <c r="T36" i="57"/>
  <c r="X36" i="57"/>
  <c r="M47" i="27" s="1"/>
  <c r="AU47" i="27" s="1"/>
  <c r="AB36" i="57"/>
  <c r="V36" i="57"/>
  <c r="W36" i="57"/>
  <c r="S36" i="57"/>
  <c r="AA36" i="57"/>
  <c r="P47" i="27" s="1"/>
  <c r="AX47" i="27" s="1"/>
  <c r="Z36" i="57"/>
  <c r="O47" i="27" s="1"/>
  <c r="AW47" i="27" s="1"/>
  <c r="T25" i="57"/>
  <c r="X25" i="57"/>
  <c r="AB25" i="57"/>
  <c r="R25" i="57"/>
  <c r="U25" i="57"/>
  <c r="Y25" i="57"/>
  <c r="S25" i="57"/>
  <c r="W25" i="57"/>
  <c r="AA25" i="57"/>
  <c r="Z25" i="57"/>
  <c r="V25" i="57"/>
  <c r="V29" i="57"/>
  <c r="Z29" i="57"/>
  <c r="U29" i="57"/>
  <c r="Y29" i="57"/>
  <c r="R29" i="57"/>
  <c r="S29" i="57"/>
  <c r="AA29" i="57"/>
  <c r="T29" i="57"/>
  <c r="AB29" i="57"/>
  <c r="X29" i="57"/>
  <c r="W29" i="57"/>
  <c r="R40" i="57"/>
  <c r="U40" i="57"/>
  <c r="Y40" i="57"/>
  <c r="V40" i="57"/>
  <c r="Z40" i="57"/>
  <c r="T40" i="57"/>
  <c r="X40" i="57"/>
  <c r="AB40" i="57"/>
  <c r="W40" i="57"/>
  <c r="AA40" i="57"/>
  <c r="S40" i="57"/>
  <c r="R44" i="57"/>
  <c r="S44" i="57"/>
  <c r="W44" i="57"/>
  <c r="AA44" i="57"/>
  <c r="P55" i="27" s="1"/>
  <c r="AX55" i="27" s="1"/>
  <c r="T44" i="57"/>
  <c r="X44" i="57"/>
  <c r="AB44" i="57"/>
  <c r="Q55" i="27" s="1"/>
  <c r="AY55" i="27" s="1"/>
  <c r="V44" i="57"/>
  <c r="Z44" i="57"/>
  <c r="U44" i="57"/>
  <c r="Y44" i="57"/>
  <c r="R26" i="57"/>
  <c r="U26" i="57"/>
  <c r="Y26" i="57"/>
  <c r="T26" i="57"/>
  <c r="X26" i="57"/>
  <c r="AB26" i="57"/>
  <c r="V26" i="57"/>
  <c r="W26" i="57"/>
  <c r="S26" i="57"/>
  <c r="AA26" i="57"/>
  <c r="Z26" i="57"/>
  <c r="R77" i="57"/>
  <c r="G88" i="27" s="1"/>
  <c r="AO88" i="27" s="1"/>
  <c r="U77" i="57"/>
  <c r="Y77" i="57"/>
  <c r="S77" i="57"/>
  <c r="H88" i="27" s="1"/>
  <c r="AP88" i="27" s="1"/>
  <c r="X77" i="57"/>
  <c r="T77" i="57"/>
  <c r="Z77" i="57"/>
  <c r="W77" i="57"/>
  <c r="AB77" i="57"/>
  <c r="AA77" i="57"/>
  <c r="V77" i="57"/>
  <c r="V61" i="57"/>
  <c r="Z61" i="57"/>
  <c r="S61" i="57"/>
  <c r="W61" i="57"/>
  <c r="AA61" i="57"/>
  <c r="U61" i="57"/>
  <c r="Y61" i="57"/>
  <c r="R61" i="57"/>
  <c r="X61" i="57"/>
  <c r="AB61" i="57"/>
  <c r="Q72" i="27" s="1"/>
  <c r="AY72" i="27" s="1"/>
  <c r="T61" i="57"/>
  <c r="R69" i="57"/>
  <c r="U69" i="57"/>
  <c r="Y69" i="57"/>
  <c r="N80" i="27" s="1"/>
  <c r="AV80" i="27" s="1"/>
  <c r="T69" i="57"/>
  <c r="X69" i="57"/>
  <c r="AB69" i="57"/>
  <c r="W69" i="57"/>
  <c r="L80" i="27" s="1"/>
  <c r="AT80" i="27" s="1"/>
  <c r="Z69" i="57"/>
  <c r="V69" i="57"/>
  <c r="K80" i="27" s="1"/>
  <c r="AS80" i="27" s="1"/>
  <c r="S69" i="57"/>
  <c r="AA69" i="57"/>
  <c r="P80" i="27" s="1"/>
  <c r="AX80" i="27" s="1"/>
  <c r="R79" i="57"/>
  <c r="G90" i="27" s="1"/>
  <c r="AO90" i="27" s="1"/>
  <c r="U79" i="57"/>
  <c r="Y79" i="57"/>
  <c r="T79" i="57"/>
  <c r="Z79" i="57"/>
  <c r="V79" i="57"/>
  <c r="AA79" i="57"/>
  <c r="S79" i="57"/>
  <c r="H90" i="27" s="1"/>
  <c r="AP90" i="27" s="1"/>
  <c r="X79" i="57"/>
  <c r="AB79" i="57"/>
  <c r="W79" i="57"/>
  <c r="R28" i="57"/>
  <c r="T28" i="57"/>
  <c r="X28" i="57"/>
  <c r="AB28" i="57"/>
  <c r="S28" i="57"/>
  <c r="W28" i="57"/>
  <c r="AA28" i="57"/>
  <c r="U28" i="57"/>
  <c r="V28" i="57"/>
  <c r="Z28" i="57"/>
  <c r="Y28" i="57"/>
  <c r="R76" i="57"/>
  <c r="T76" i="57"/>
  <c r="I87" i="27" s="1"/>
  <c r="AQ87" i="27" s="1"/>
  <c r="X76" i="57"/>
  <c r="M87" i="27" s="1"/>
  <c r="AU87" i="27" s="1"/>
  <c r="AB76" i="57"/>
  <c r="W76" i="57"/>
  <c r="S76" i="57"/>
  <c r="Y76" i="57"/>
  <c r="V76" i="57"/>
  <c r="K87" i="27" s="1"/>
  <c r="AS87" i="27" s="1"/>
  <c r="AA76" i="57"/>
  <c r="U76" i="57"/>
  <c r="J87" i="27" s="1"/>
  <c r="AR87" i="27" s="1"/>
  <c r="Z76" i="57"/>
  <c r="O87" i="27" s="1"/>
  <c r="AW87" i="27" s="1"/>
  <c r="R58" i="57"/>
  <c r="T58" i="57"/>
  <c r="X58" i="57"/>
  <c r="AB58" i="57"/>
  <c r="U58" i="57"/>
  <c r="Y58" i="57"/>
  <c r="S58" i="57"/>
  <c r="W58" i="57"/>
  <c r="AA58" i="57"/>
  <c r="V58" i="57"/>
  <c r="Z58" i="57"/>
  <c r="R59" i="57"/>
  <c r="V59" i="57"/>
  <c r="Z59" i="57"/>
  <c r="S59" i="57"/>
  <c r="W59" i="57"/>
  <c r="AA59" i="57"/>
  <c r="U59" i="57"/>
  <c r="Y59" i="57"/>
  <c r="AB59" i="57"/>
  <c r="X59" i="57"/>
  <c r="T59" i="57"/>
  <c r="R20" i="57"/>
  <c r="S20" i="57"/>
  <c r="W20" i="57"/>
  <c r="AA20" i="57"/>
  <c r="T20" i="57"/>
  <c r="X20" i="57"/>
  <c r="AB20" i="57"/>
  <c r="V20" i="57"/>
  <c r="Z20" i="57"/>
  <c r="U20" i="57"/>
  <c r="Y20" i="57"/>
  <c r="R21" i="57"/>
  <c r="U21" i="57"/>
  <c r="Y21" i="57"/>
  <c r="V21" i="57"/>
  <c r="Z21" i="57"/>
  <c r="T21" i="57"/>
  <c r="X21" i="57"/>
  <c r="AB21" i="57"/>
  <c r="W21" i="57"/>
  <c r="AA21" i="57"/>
  <c r="S21" i="57"/>
  <c r="R73" i="57"/>
  <c r="T73" i="57"/>
  <c r="X73" i="57"/>
  <c r="AB73" i="57"/>
  <c r="S73" i="57"/>
  <c r="W73" i="57"/>
  <c r="AA73" i="57"/>
  <c r="Z73" i="57"/>
  <c r="U73" i="57"/>
  <c r="Y73" i="57"/>
  <c r="V73" i="57"/>
  <c r="R56" i="57"/>
  <c r="V56" i="57"/>
  <c r="Z56" i="57"/>
  <c r="S56" i="57"/>
  <c r="W56" i="57"/>
  <c r="AA56" i="57"/>
  <c r="U56" i="57"/>
  <c r="Y56" i="57"/>
  <c r="T56" i="57"/>
  <c r="X56" i="57"/>
  <c r="M67" i="27" s="1"/>
  <c r="AU67" i="27" s="1"/>
  <c r="AB56" i="57"/>
  <c r="Q67" i="27" s="1"/>
  <c r="AY67" i="27" s="1"/>
  <c r="R75" i="57"/>
  <c r="S75" i="57"/>
  <c r="W75" i="57"/>
  <c r="AA75" i="57"/>
  <c r="P86" i="27" s="1"/>
  <c r="AX86" i="27" s="1"/>
  <c r="V75" i="57"/>
  <c r="AB75" i="57"/>
  <c r="X75" i="57"/>
  <c r="U75" i="57"/>
  <c r="Z75" i="57"/>
  <c r="O86" i="27" s="1"/>
  <c r="AW86" i="27" s="1"/>
  <c r="T75" i="57"/>
  <c r="Y75" i="57"/>
  <c r="N86" i="27" s="1"/>
  <c r="AV86" i="27" s="1"/>
  <c r="S33" i="57"/>
  <c r="W33" i="57"/>
  <c r="AA33" i="57"/>
  <c r="R33" i="57"/>
  <c r="V33" i="57"/>
  <c r="Z33" i="57"/>
  <c r="T33" i="57"/>
  <c r="AB33" i="57"/>
  <c r="U33" i="57"/>
  <c r="Y33" i="57"/>
  <c r="X33" i="57"/>
  <c r="R54" i="57"/>
  <c r="S54" i="57"/>
  <c r="W54" i="57"/>
  <c r="AA54" i="57"/>
  <c r="T54" i="57"/>
  <c r="X54" i="57"/>
  <c r="AB54" i="57"/>
  <c r="V54" i="57"/>
  <c r="Z54" i="57"/>
  <c r="Y54" i="57"/>
  <c r="U54" i="57"/>
  <c r="R34" i="57"/>
  <c r="U34" i="57"/>
  <c r="Y34" i="57"/>
  <c r="T34" i="57"/>
  <c r="X34" i="57"/>
  <c r="AB34" i="57"/>
  <c r="Z34" i="57"/>
  <c r="S34" i="57"/>
  <c r="AA34" i="57"/>
  <c r="W34" i="57"/>
  <c r="V34" i="57"/>
  <c r="R80" i="57"/>
  <c r="S80" i="57"/>
  <c r="W80" i="57"/>
  <c r="AA80" i="57"/>
  <c r="U80" i="57"/>
  <c r="Z80" i="57"/>
  <c r="V80" i="57"/>
  <c r="AB80" i="57"/>
  <c r="T80" i="57"/>
  <c r="Y80" i="57"/>
  <c r="X80" i="57"/>
  <c r="R74" i="57"/>
  <c r="V74" i="57"/>
  <c r="Z74" i="57"/>
  <c r="U74" i="57"/>
  <c r="Y74" i="57"/>
  <c r="AD74" i="57"/>
  <c r="S85" i="27" s="1"/>
  <c r="BA85" i="27" s="1"/>
  <c r="X74" i="57"/>
  <c r="AF74" i="57"/>
  <c r="U85" i="27" s="1"/>
  <c r="BC85" i="27" s="1"/>
  <c r="S74" i="57"/>
  <c r="AA74" i="57"/>
  <c r="AG74" i="57"/>
  <c r="W74" i="57"/>
  <c r="AE74" i="57"/>
  <c r="AB74" i="57"/>
  <c r="T74" i="57"/>
  <c r="R68" i="57"/>
  <c r="T68" i="57"/>
  <c r="X68" i="57"/>
  <c r="M79" i="27" s="1"/>
  <c r="AU79" i="27" s="1"/>
  <c r="AB68" i="57"/>
  <c r="S68" i="57"/>
  <c r="W68" i="57"/>
  <c r="AA68" i="57"/>
  <c r="V68" i="57"/>
  <c r="Y68" i="57"/>
  <c r="U68" i="57"/>
  <c r="Z68" i="57"/>
  <c r="O79" i="27" s="1"/>
  <c r="AW79" i="27" s="1"/>
  <c r="R19" i="57"/>
  <c r="U19" i="57"/>
  <c r="Y19" i="57"/>
  <c r="V19" i="57"/>
  <c r="Z19" i="57"/>
  <c r="T19" i="57"/>
  <c r="X19" i="57"/>
  <c r="AB19" i="57"/>
  <c r="AA19" i="57"/>
  <c r="W19" i="57"/>
  <c r="S19" i="57"/>
  <c r="T18" i="57"/>
  <c r="U18" i="57"/>
  <c r="S18" i="57"/>
  <c r="W18" i="57"/>
  <c r="V18" i="57"/>
  <c r="AA18" i="57"/>
  <c r="X18" i="57"/>
  <c r="AB18" i="57"/>
  <c r="Z18" i="57"/>
  <c r="Y18" i="57"/>
  <c r="R63" i="57"/>
  <c r="T63" i="57"/>
  <c r="X63" i="57"/>
  <c r="AB63" i="57"/>
  <c r="S63" i="57"/>
  <c r="W63" i="57"/>
  <c r="AA63" i="57"/>
  <c r="P74" i="27" s="1"/>
  <c r="AX74" i="27" s="1"/>
  <c r="Z63" i="57"/>
  <c r="U63" i="57"/>
  <c r="Y63" i="57"/>
  <c r="V63" i="57"/>
  <c r="K74" i="27" s="1"/>
  <c r="AS74" i="27" s="1"/>
  <c r="R66" i="57"/>
  <c r="U66" i="57"/>
  <c r="Y66" i="57"/>
  <c r="T66" i="57"/>
  <c r="X66" i="57"/>
  <c r="AB66" i="57"/>
  <c r="W66" i="57"/>
  <c r="Z66" i="57"/>
  <c r="V66" i="57"/>
  <c r="AA66" i="57"/>
  <c r="S66" i="57"/>
  <c r="R65" i="57"/>
  <c r="S65" i="57"/>
  <c r="W65" i="57"/>
  <c r="AA65" i="57"/>
  <c r="V65" i="57"/>
  <c r="Z65" i="57"/>
  <c r="Y65" i="57"/>
  <c r="T65" i="57"/>
  <c r="AB65" i="57"/>
  <c r="X65" i="57"/>
  <c r="U65" i="57"/>
  <c r="R62" i="57"/>
  <c r="S62" i="57"/>
  <c r="W62" i="57"/>
  <c r="AA62" i="57"/>
  <c r="AE62" i="57"/>
  <c r="T62" i="57"/>
  <c r="X62" i="57"/>
  <c r="V62" i="57"/>
  <c r="Z62" i="57"/>
  <c r="AD62" i="57"/>
  <c r="S73" i="27" s="1"/>
  <c r="BA73" i="27" s="1"/>
  <c r="Y62" i="57"/>
  <c r="AG62" i="57"/>
  <c r="AB62" i="57"/>
  <c r="U62" i="57"/>
  <c r="AF62" i="57"/>
  <c r="AC62" i="57"/>
  <c r="R47" i="57"/>
  <c r="T47" i="57"/>
  <c r="X47" i="57"/>
  <c r="AB47" i="57"/>
  <c r="U47" i="57"/>
  <c r="Y47" i="57"/>
  <c r="S47" i="57"/>
  <c r="W47" i="57"/>
  <c r="AA47" i="57"/>
  <c r="V47" i="57"/>
  <c r="Z47" i="57"/>
  <c r="R42" i="57"/>
  <c r="U42" i="57"/>
  <c r="Y42" i="57"/>
  <c r="N53" i="27" s="1"/>
  <c r="AV53" i="27" s="1"/>
  <c r="AC42" i="57"/>
  <c r="R53" i="27" s="1"/>
  <c r="AZ53" i="27" s="1"/>
  <c r="AG42" i="57"/>
  <c r="V53" i="27" s="1"/>
  <c r="BD53" i="27" s="1"/>
  <c r="V42" i="57"/>
  <c r="Z42" i="57"/>
  <c r="O53" i="27" s="1"/>
  <c r="AW53" i="27" s="1"/>
  <c r="AD42" i="57"/>
  <c r="S53" i="27" s="1"/>
  <c r="BA53" i="27" s="1"/>
  <c r="T42" i="57"/>
  <c r="X42" i="57"/>
  <c r="AB42" i="57"/>
  <c r="Q53" i="27" s="1"/>
  <c r="AY53" i="27" s="1"/>
  <c r="AF42" i="57"/>
  <c r="S42" i="57"/>
  <c r="W42" i="57"/>
  <c r="AE42" i="57"/>
  <c r="T53" i="27" s="1"/>
  <c r="BB53" i="27" s="1"/>
  <c r="AA42" i="57"/>
  <c r="R64" i="57"/>
  <c r="U64" i="57"/>
  <c r="Y64" i="57"/>
  <c r="T64" i="57"/>
  <c r="X64" i="57"/>
  <c r="AB64" i="57"/>
  <c r="S64" i="57"/>
  <c r="AA64" i="57"/>
  <c r="V64" i="57"/>
  <c r="Z64" i="57"/>
  <c r="W64" i="57"/>
  <c r="R57" i="57"/>
  <c r="G68" i="27" s="1"/>
  <c r="AO68" i="27" s="1"/>
  <c r="S57" i="57"/>
  <c r="H68" i="27" s="1"/>
  <c r="AP68" i="27" s="1"/>
  <c r="W57" i="57"/>
  <c r="AA57" i="57"/>
  <c r="P68" i="27" s="1"/>
  <c r="AX68" i="27" s="1"/>
  <c r="T57" i="57"/>
  <c r="X57" i="57"/>
  <c r="AB57" i="57"/>
  <c r="Q68" i="27" s="1"/>
  <c r="AY68" i="27" s="1"/>
  <c r="V57" i="57"/>
  <c r="Z57" i="57"/>
  <c r="U57" i="57"/>
  <c r="J68" i="27" s="1"/>
  <c r="AR68" i="27" s="1"/>
  <c r="Y57" i="57"/>
  <c r="R48" i="57"/>
  <c r="V48" i="57"/>
  <c r="Z48" i="57"/>
  <c r="S48" i="57"/>
  <c r="W48" i="57"/>
  <c r="AA48" i="57"/>
  <c r="U48" i="57"/>
  <c r="Y48" i="57"/>
  <c r="X48" i="57"/>
  <c r="AB48" i="57"/>
  <c r="T48" i="57"/>
  <c r="R53" i="57"/>
  <c r="U53" i="57"/>
  <c r="Y53" i="57"/>
  <c r="V53" i="57"/>
  <c r="Z53" i="57"/>
  <c r="T53" i="57"/>
  <c r="X53" i="57"/>
  <c r="AB53" i="57"/>
  <c r="W53" i="57"/>
  <c r="AA53" i="57"/>
  <c r="S53" i="57"/>
  <c r="R38" i="57"/>
  <c r="V38" i="57"/>
  <c r="K49" i="27" s="1"/>
  <c r="AS49" i="27" s="1"/>
  <c r="Z38" i="57"/>
  <c r="O49" i="27" s="1"/>
  <c r="AW49" i="27" s="1"/>
  <c r="AD38" i="57"/>
  <c r="U38" i="57"/>
  <c r="J49" i="27" s="1"/>
  <c r="AR49" i="27" s="1"/>
  <c r="AA38" i="57"/>
  <c r="AF38" i="57"/>
  <c r="U49" i="27" s="1"/>
  <c r="BC49" i="27" s="1"/>
  <c r="W38" i="57"/>
  <c r="AB38" i="57"/>
  <c r="Q49" i="27" s="1"/>
  <c r="AY49" i="27" s="1"/>
  <c r="AG38" i="57"/>
  <c r="T38" i="57"/>
  <c r="Y38" i="57"/>
  <c r="AE38" i="57"/>
  <c r="T49" i="27" s="1"/>
  <c r="BB49" i="27" s="1"/>
  <c r="AC38" i="57"/>
  <c r="X38" i="57"/>
  <c r="M49" i="27" s="1"/>
  <c r="AU49" i="27" s="1"/>
  <c r="S38" i="57"/>
  <c r="R51" i="57"/>
  <c r="U51" i="57"/>
  <c r="Y51" i="57"/>
  <c r="V51" i="57"/>
  <c r="Z51" i="57"/>
  <c r="T51" i="57"/>
  <c r="X51" i="57"/>
  <c r="AB51" i="57"/>
  <c r="AA51" i="57"/>
  <c r="W51" i="57"/>
  <c r="S51" i="57"/>
  <c r="R22" i="57"/>
  <c r="S22" i="57"/>
  <c r="W22" i="57"/>
  <c r="AA22" i="57"/>
  <c r="T22" i="57"/>
  <c r="X22" i="57"/>
  <c r="AB22" i="57"/>
  <c r="V22" i="57"/>
  <c r="Z22" i="57"/>
  <c r="Y22" i="57"/>
  <c r="U22" i="57"/>
  <c r="R78" i="57"/>
  <c r="S78" i="57"/>
  <c r="W78" i="57"/>
  <c r="AA78" i="57"/>
  <c r="T78" i="57"/>
  <c r="Y78" i="57"/>
  <c r="U78" i="57"/>
  <c r="Z78" i="57"/>
  <c r="X78" i="57"/>
  <c r="V78" i="57"/>
  <c r="AB78" i="57"/>
  <c r="R43" i="57"/>
  <c r="V43" i="57"/>
  <c r="K54" i="27" s="1"/>
  <c r="AS54" i="27" s="1"/>
  <c r="Z43" i="57"/>
  <c r="S43" i="57"/>
  <c r="W43" i="57"/>
  <c r="L54" i="27" s="1"/>
  <c r="AT54" i="27" s="1"/>
  <c r="AA43" i="57"/>
  <c r="P54" i="27" s="1"/>
  <c r="AX54" i="27" s="1"/>
  <c r="U43" i="57"/>
  <c r="J54" i="27" s="1"/>
  <c r="AR54" i="27" s="1"/>
  <c r="Y43" i="57"/>
  <c r="N54" i="27" s="1"/>
  <c r="AV54" i="27" s="1"/>
  <c r="T43" i="57"/>
  <c r="X43" i="57"/>
  <c r="M54" i="27" s="1"/>
  <c r="AU54" i="27" s="1"/>
  <c r="AB43" i="57"/>
  <c r="Q54" i="27" s="1"/>
  <c r="AY54" i="27" s="1"/>
  <c r="T45" i="57"/>
  <c r="X45" i="57"/>
  <c r="AB45" i="57"/>
  <c r="R45" i="57"/>
  <c r="U45" i="57"/>
  <c r="Y45" i="57"/>
  <c r="S45" i="57"/>
  <c r="W45" i="57"/>
  <c r="AA45" i="57"/>
  <c r="V45" i="57"/>
  <c r="Z45" i="57"/>
  <c r="R70" i="57"/>
  <c r="G81" i="27" s="1"/>
  <c r="AO81" i="27" s="1"/>
  <c r="V70" i="57"/>
  <c r="Z70" i="57"/>
  <c r="U70" i="57"/>
  <c r="Y70" i="57"/>
  <c r="X70" i="57"/>
  <c r="S70" i="57"/>
  <c r="AA70" i="57"/>
  <c r="W70" i="57"/>
  <c r="AB70" i="57"/>
  <c r="T70" i="57"/>
  <c r="R81" i="57"/>
  <c r="G92" i="27" s="1"/>
  <c r="AO92" i="27" s="1"/>
  <c r="U81" i="57"/>
  <c r="Y81" i="57"/>
  <c r="V81" i="57"/>
  <c r="AA81" i="57"/>
  <c r="W81" i="57"/>
  <c r="AB81" i="57"/>
  <c r="T81" i="57"/>
  <c r="Z81" i="57"/>
  <c r="X81" i="57"/>
  <c r="S81" i="57"/>
  <c r="H92" i="27" s="1"/>
  <c r="AP92" i="27" s="1"/>
  <c r="R72" i="57"/>
  <c r="G83" i="27" s="1"/>
  <c r="AO83" i="27" s="1"/>
  <c r="V72" i="57"/>
  <c r="Z72" i="57"/>
  <c r="U72" i="57"/>
  <c r="Y72" i="57"/>
  <c r="T72" i="57"/>
  <c r="AB72" i="57"/>
  <c r="W72" i="57"/>
  <c r="S72" i="57"/>
  <c r="AA72" i="57"/>
  <c r="X72" i="57"/>
  <c r="R60" i="57"/>
  <c r="T60" i="57"/>
  <c r="X60" i="57"/>
  <c r="AB60" i="57"/>
  <c r="U60" i="57"/>
  <c r="Y60" i="57"/>
  <c r="S60" i="57"/>
  <c r="W60" i="57"/>
  <c r="AA60" i="57"/>
  <c r="V60" i="57"/>
  <c r="Z60" i="57"/>
  <c r="R52" i="57"/>
  <c r="S52" i="57"/>
  <c r="W52" i="57"/>
  <c r="AA52" i="57"/>
  <c r="T52" i="57"/>
  <c r="X52" i="57"/>
  <c r="AB52" i="57"/>
  <c r="V52" i="57"/>
  <c r="Z52" i="57"/>
  <c r="U52" i="57"/>
  <c r="Y52" i="57"/>
  <c r="R30" i="57"/>
  <c r="T30" i="57"/>
  <c r="X30" i="57"/>
  <c r="AB30" i="57"/>
  <c r="S30" i="57"/>
  <c r="W30" i="57"/>
  <c r="AA30" i="57"/>
  <c r="Y30" i="57"/>
  <c r="Z30" i="57"/>
  <c r="V30" i="57"/>
  <c r="U30" i="57"/>
  <c r="R82" i="57"/>
  <c r="T82" i="57"/>
  <c r="X82" i="57"/>
  <c r="AB82" i="57"/>
  <c r="Q93" i="27" s="1"/>
  <c r="AY93" i="27" s="1"/>
  <c r="AF82" i="57"/>
  <c r="U93" i="27" s="1"/>
  <c r="BC93" i="27" s="1"/>
  <c r="S82" i="57"/>
  <c r="H93" i="27" s="1"/>
  <c r="AP93" i="27" s="1"/>
  <c r="Y82" i="57"/>
  <c r="AD82" i="57"/>
  <c r="S93" i="27" s="1"/>
  <c r="BA93" i="27" s="1"/>
  <c r="U82" i="57"/>
  <c r="Z82" i="57"/>
  <c r="O93" i="27" s="1"/>
  <c r="AW93" i="27" s="1"/>
  <c r="AE82" i="57"/>
  <c r="T93" i="27" s="1"/>
  <c r="BB93" i="27" s="1"/>
  <c r="W82" i="57"/>
  <c r="AC82" i="57"/>
  <c r="R93" i="27" s="1"/>
  <c r="AZ93" i="27" s="1"/>
  <c r="V82" i="57"/>
  <c r="AG82" i="57"/>
  <c r="V93" i="27" s="1"/>
  <c r="BD93" i="27" s="1"/>
  <c r="AA82" i="57"/>
  <c r="P93" i="27" s="1"/>
  <c r="AX93" i="27" s="1"/>
  <c r="R27" i="57"/>
  <c r="V27" i="57"/>
  <c r="Z27" i="57"/>
  <c r="U27" i="57"/>
  <c r="Y27" i="57"/>
  <c r="W27" i="57"/>
  <c r="X27" i="57"/>
  <c r="T27" i="57"/>
  <c r="AB27" i="57"/>
  <c r="S27" i="57"/>
  <c r="AA27" i="57"/>
  <c r="R50" i="57"/>
  <c r="T50" i="57"/>
  <c r="I61" i="27" s="1"/>
  <c r="AQ61" i="27" s="1"/>
  <c r="X50" i="57"/>
  <c r="M61" i="27" s="1"/>
  <c r="AU61" i="27" s="1"/>
  <c r="AB50" i="57"/>
  <c r="Q61" i="27" s="1"/>
  <c r="AY61" i="27" s="1"/>
  <c r="AF50" i="57"/>
  <c r="U61" i="27" s="1"/>
  <c r="BC61" i="27" s="1"/>
  <c r="U50" i="57"/>
  <c r="Y50" i="57"/>
  <c r="N61" i="27" s="1"/>
  <c r="AV61" i="27" s="1"/>
  <c r="AC50" i="57"/>
  <c r="R61" i="27" s="1"/>
  <c r="AZ61" i="27" s="1"/>
  <c r="AG50" i="57"/>
  <c r="V61" i="27" s="1"/>
  <c r="BD61" i="27" s="1"/>
  <c r="S50" i="57"/>
  <c r="H61" i="27" s="1"/>
  <c r="AP61" i="27" s="1"/>
  <c r="W50" i="57"/>
  <c r="L61" i="27" s="1"/>
  <c r="AT61" i="27" s="1"/>
  <c r="AA50" i="57"/>
  <c r="P61" i="27" s="1"/>
  <c r="AX61" i="27" s="1"/>
  <c r="AE50" i="57"/>
  <c r="T61" i="27" s="1"/>
  <c r="BB61" i="27" s="1"/>
  <c r="Z50" i="57"/>
  <c r="O61" i="27" s="1"/>
  <c r="AW61" i="27" s="1"/>
  <c r="AD50" i="57"/>
  <c r="S61" i="27" s="1"/>
  <c r="BA61" i="27" s="1"/>
  <c r="V50" i="57"/>
  <c r="K61" i="27" s="1"/>
  <c r="AS61" i="27" s="1"/>
  <c r="R41" i="57"/>
  <c r="S41" i="57"/>
  <c r="W41" i="57"/>
  <c r="AA41" i="57"/>
  <c r="T41" i="57"/>
  <c r="X41" i="57"/>
  <c r="AB41" i="57"/>
  <c r="V41" i="57"/>
  <c r="Z41" i="57"/>
  <c r="Y41" i="57"/>
  <c r="U41" i="57"/>
  <c r="R24" i="57"/>
  <c r="S24" i="57"/>
  <c r="W24" i="57"/>
  <c r="AA24" i="57"/>
  <c r="T24" i="57"/>
  <c r="X24" i="57"/>
  <c r="AB24" i="57"/>
  <c r="V24" i="57"/>
  <c r="Z24" i="57"/>
  <c r="Y24" i="57"/>
  <c r="U24" i="57"/>
  <c r="R67" i="57"/>
  <c r="S67" i="57"/>
  <c r="W67" i="57"/>
  <c r="AA67" i="57"/>
  <c r="V67" i="57"/>
  <c r="Z67" i="57"/>
  <c r="U67" i="57"/>
  <c r="X67" i="57"/>
  <c r="T67" i="57"/>
  <c r="AB67" i="57"/>
  <c r="Y67" i="57"/>
  <c r="R35" i="57"/>
  <c r="S35" i="57"/>
  <c r="W35" i="57"/>
  <c r="AA35" i="57"/>
  <c r="V35" i="57"/>
  <c r="Z35" i="57"/>
  <c r="X35" i="57"/>
  <c r="Y35" i="57"/>
  <c r="U35" i="57"/>
  <c r="T35" i="57"/>
  <c r="AB35" i="57"/>
  <c r="R49" i="57"/>
  <c r="S49" i="57"/>
  <c r="W49" i="57"/>
  <c r="L60" i="27" s="1"/>
  <c r="AT60" i="27" s="1"/>
  <c r="AA49" i="57"/>
  <c r="P60" i="27" s="1"/>
  <c r="AX60" i="27" s="1"/>
  <c r="T49" i="57"/>
  <c r="X49" i="57"/>
  <c r="M60" i="27" s="1"/>
  <c r="AU60" i="27" s="1"/>
  <c r="AB49" i="57"/>
  <c r="Q60" i="27" s="1"/>
  <c r="AY60" i="27" s="1"/>
  <c r="V49" i="57"/>
  <c r="K60" i="27" s="1"/>
  <c r="AS60" i="27" s="1"/>
  <c r="Z49" i="57"/>
  <c r="O60" i="27" s="1"/>
  <c r="AW60" i="27" s="1"/>
  <c r="Y49" i="57"/>
  <c r="N60" i="27" s="1"/>
  <c r="AV60" i="27" s="1"/>
  <c r="U49" i="57"/>
  <c r="J60" i="27" s="1"/>
  <c r="AR60" i="27" s="1"/>
  <c r="R83" i="57"/>
  <c r="U83" i="57"/>
  <c r="J94" i="27" s="1"/>
  <c r="AR94" i="27" s="1"/>
  <c r="Y83" i="57"/>
  <c r="T83" i="57"/>
  <c r="I94" i="27" s="1"/>
  <c r="AQ94" i="27" s="1"/>
  <c r="Z83" i="57"/>
  <c r="O94" i="27" s="1"/>
  <c r="AW94" i="27" s="1"/>
  <c r="V83" i="57"/>
  <c r="K94" i="27" s="1"/>
  <c r="AS94" i="27" s="1"/>
  <c r="AA83" i="57"/>
  <c r="P94" i="27" s="1"/>
  <c r="AX94" i="27" s="1"/>
  <c r="S83" i="57"/>
  <c r="H94" i="27" s="1"/>
  <c r="AP94" i="27" s="1"/>
  <c r="X83" i="57"/>
  <c r="M94" i="27" s="1"/>
  <c r="AU94" i="27" s="1"/>
  <c r="W83" i="57"/>
  <c r="L94" i="27" s="1"/>
  <c r="AT94" i="27" s="1"/>
  <c r="AB83" i="57"/>
  <c r="Q94" i="27" s="1"/>
  <c r="AY94" i="27" s="1"/>
  <c r="R32" i="57"/>
  <c r="G43" i="27" s="1"/>
  <c r="AO43" i="27" s="1"/>
  <c r="V32" i="57"/>
  <c r="K43" i="27" s="1"/>
  <c r="AS43" i="27" s="1"/>
  <c r="Z32" i="57"/>
  <c r="O43" i="27" s="1"/>
  <c r="AW43" i="27" s="1"/>
  <c r="U32" i="57"/>
  <c r="Y32" i="57"/>
  <c r="N43" i="27" s="1"/>
  <c r="AV43" i="27" s="1"/>
  <c r="S32" i="57"/>
  <c r="H43" i="27" s="1"/>
  <c r="AP43" i="27" s="1"/>
  <c r="AA32" i="57"/>
  <c r="P43" i="27" s="1"/>
  <c r="AX43" i="27" s="1"/>
  <c r="T32" i="57"/>
  <c r="I43" i="27" s="1"/>
  <c r="AQ43" i="27" s="1"/>
  <c r="AB32" i="57"/>
  <c r="Q43" i="27" s="1"/>
  <c r="AY43" i="27" s="1"/>
  <c r="X32" i="57"/>
  <c r="M43" i="27" s="1"/>
  <c r="AU43" i="27" s="1"/>
  <c r="W32" i="57"/>
  <c r="L43" i="27" s="1"/>
  <c r="AT43" i="27" s="1"/>
  <c r="R55" i="57"/>
  <c r="U55" i="57"/>
  <c r="Y55" i="57"/>
  <c r="V55" i="57"/>
  <c r="Z55" i="57"/>
  <c r="T55" i="57"/>
  <c r="X55" i="57"/>
  <c r="AB55" i="57"/>
  <c r="Q66" i="27" s="1"/>
  <c r="AY66" i="27" s="1"/>
  <c r="S55" i="57"/>
  <c r="W55" i="57"/>
  <c r="AA55" i="57"/>
  <c r="P66" i="27" s="1"/>
  <c r="AX66" i="27" s="1"/>
  <c r="R31" i="57"/>
  <c r="G42" i="27" s="1"/>
  <c r="AO42" i="27" s="1"/>
  <c r="U31" i="57"/>
  <c r="J42" i="27" s="1"/>
  <c r="AR42" i="27" s="1"/>
  <c r="Y31" i="57"/>
  <c r="N42" i="27" s="1"/>
  <c r="AV42" i="27" s="1"/>
  <c r="AC31" i="57"/>
  <c r="R42" i="27" s="1"/>
  <c r="AZ42" i="27" s="1"/>
  <c r="AG31" i="57"/>
  <c r="V42" i="27" s="1"/>
  <c r="BD42" i="27" s="1"/>
  <c r="T31" i="57"/>
  <c r="I42" i="27" s="1"/>
  <c r="AQ42" i="27" s="1"/>
  <c r="X31" i="57"/>
  <c r="M42" i="27" s="1"/>
  <c r="AU42" i="27" s="1"/>
  <c r="AB31" i="57"/>
  <c r="Q42" i="27" s="1"/>
  <c r="AY42" i="27" s="1"/>
  <c r="AF31" i="57"/>
  <c r="U42" i="27" s="1"/>
  <c r="BC42" i="27" s="1"/>
  <c r="Z31" i="57"/>
  <c r="O42" i="27" s="1"/>
  <c r="AW42" i="27" s="1"/>
  <c r="S31" i="57"/>
  <c r="H42" i="27" s="1"/>
  <c r="AP42" i="27" s="1"/>
  <c r="AA31" i="57"/>
  <c r="P42" i="27" s="1"/>
  <c r="AX42" i="27" s="1"/>
  <c r="W31" i="57"/>
  <c r="L42" i="27" s="1"/>
  <c r="AT42" i="27" s="1"/>
  <c r="AE31" i="57"/>
  <c r="T42" i="27" s="1"/>
  <c r="BB42" i="27" s="1"/>
  <c r="AD31" i="57"/>
  <c r="S42" i="27" s="1"/>
  <c r="BA42" i="27" s="1"/>
  <c r="V31" i="57"/>
  <c r="K42" i="27" s="1"/>
  <c r="AS42" i="27" s="1"/>
  <c r="R46" i="57"/>
  <c r="V46" i="57"/>
  <c r="Z46" i="57"/>
  <c r="S46" i="57"/>
  <c r="W46" i="57"/>
  <c r="AA46" i="57"/>
  <c r="U46" i="57"/>
  <c r="Y46" i="57"/>
  <c r="AB46" i="57"/>
  <c r="X46" i="57"/>
  <c r="T46" i="57"/>
  <c r="R37" i="57"/>
  <c r="U37" i="57"/>
  <c r="J48" i="27" s="1"/>
  <c r="AR48" i="27" s="1"/>
  <c r="Y37" i="57"/>
  <c r="N48" i="27" s="1"/>
  <c r="AV48" i="27" s="1"/>
  <c r="T37" i="57"/>
  <c r="I48" i="27" s="1"/>
  <c r="AQ48" i="27" s="1"/>
  <c r="Z37" i="57"/>
  <c r="O48" i="27" s="1"/>
  <c r="AW48" i="27" s="1"/>
  <c r="V37" i="57"/>
  <c r="K48" i="27" s="1"/>
  <c r="AS48" i="27" s="1"/>
  <c r="AA37" i="57"/>
  <c r="P48" i="27" s="1"/>
  <c r="AX48" i="27" s="1"/>
  <c r="S37" i="57"/>
  <c r="H48" i="27" s="1"/>
  <c r="AP48" i="27" s="1"/>
  <c r="X37" i="57"/>
  <c r="M48" i="27" s="1"/>
  <c r="AU48" i="27" s="1"/>
  <c r="W37" i="57"/>
  <c r="L48" i="27" s="1"/>
  <c r="AT48" i="27" s="1"/>
  <c r="AB37" i="57"/>
  <c r="Q48" i="27" s="1"/>
  <c r="AY48" i="27" s="1"/>
  <c r="P73" i="27"/>
  <c r="AX73" i="27" s="1"/>
  <c r="Q73" i="27"/>
  <c r="AY73" i="27" s="1"/>
  <c r="O68" i="27"/>
  <c r="AW68" i="27" s="1"/>
  <c r="I68" i="27"/>
  <c r="AQ68" i="27" s="1"/>
  <c r="O59" i="27"/>
  <c r="AW59" i="27" s="1"/>
  <c r="Q59" i="27"/>
  <c r="AY59" i="27" s="1"/>
  <c r="P59" i="27"/>
  <c r="AX59" i="27" s="1"/>
  <c r="P49" i="27"/>
  <c r="AX49" i="27" s="1"/>
  <c r="R49" i="27"/>
  <c r="AZ49" i="27" s="1"/>
  <c r="S49" i="27"/>
  <c r="BA49" i="27" s="1"/>
  <c r="P67" i="27"/>
  <c r="AX67" i="27" s="1"/>
  <c r="K67" i="27"/>
  <c r="AS67" i="27" s="1"/>
  <c r="V85" i="27"/>
  <c r="BD85" i="27" s="1"/>
  <c r="T85" i="27"/>
  <c r="BB85" i="27" s="1"/>
  <c r="G85" i="27"/>
  <c r="AO85" i="27" s="1"/>
  <c r="N79" i="27"/>
  <c r="AV79" i="27" s="1"/>
  <c r="R18" i="57"/>
  <c r="I74" i="27"/>
  <c r="AQ74" i="27" s="1"/>
  <c r="N74" i="27"/>
  <c r="AV74" i="27" s="1"/>
  <c r="M74" i="27"/>
  <c r="AU74" i="27" s="1"/>
  <c r="G74" i="27"/>
  <c r="AO74" i="27" s="1"/>
  <c r="N73" i="27"/>
  <c r="AV73" i="27" s="1"/>
  <c r="M73" i="27"/>
  <c r="AU73" i="27" s="1"/>
  <c r="T73" i="27"/>
  <c r="BB73" i="27" s="1"/>
  <c r="M68" i="27"/>
  <c r="AU68" i="27" s="1"/>
  <c r="L68" i="27"/>
  <c r="AT68" i="27" s="1"/>
  <c r="N68" i="27"/>
  <c r="AV68" i="27" s="1"/>
  <c r="N49" i="27"/>
  <c r="AV49" i="27" s="1"/>
  <c r="V49" i="27"/>
  <c r="BD49" i="27" s="1"/>
  <c r="H89" i="27"/>
  <c r="AP89" i="27" s="1"/>
  <c r="I80" i="27"/>
  <c r="AQ80" i="27" s="1"/>
  <c r="M80" i="27"/>
  <c r="AU80" i="27" s="1"/>
  <c r="H80" i="27"/>
  <c r="AP80" i="27" s="1"/>
  <c r="O80" i="27"/>
  <c r="AW80" i="27" s="1"/>
  <c r="J80" i="27"/>
  <c r="AR80" i="27" s="1"/>
  <c r="N47" i="27"/>
  <c r="AV47" i="27" s="1"/>
  <c r="J61" i="27"/>
  <c r="AR61" i="27" s="1"/>
  <c r="Q87" i="27"/>
  <c r="AY87" i="27" s="1"/>
  <c r="H87" i="27"/>
  <c r="AP87" i="27" s="1"/>
  <c r="L87" i="27"/>
  <c r="AT87" i="27" s="1"/>
  <c r="P87" i="27"/>
  <c r="AX87" i="27" s="1"/>
  <c r="N87" i="27"/>
  <c r="AV87" i="27" s="1"/>
  <c r="N94" i="27"/>
  <c r="AV94" i="27" s="1"/>
  <c r="I55" i="27"/>
  <c r="AQ55" i="27" s="1"/>
  <c r="M55" i="27"/>
  <c r="AU55" i="27" s="1"/>
  <c r="H55" i="27"/>
  <c r="AP55" i="27" s="1"/>
  <c r="K55" i="27"/>
  <c r="AS55" i="27" s="1"/>
  <c r="N55" i="27"/>
  <c r="AV55" i="27" s="1"/>
  <c r="J55" i="27"/>
  <c r="AR55" i="27" s="1"/>
  <c r="O55" i="27"/>
  <c r="AW55" i="27" s="1"/>
  <c r="P79" i="27"/>
  <c r="AX79" i="27" s="1"/>
  <c r="Q74" i="27"/>
  <c r="AY74" i="27" s="1"/>
  <c r="V73" i="27"/>
  <c r="BD73" i="27" s="1"/>
  <c r="U73" i="27"/>
  <c r="BC73" i="27" s="1"/>
  <c r="Q80" i="27"/>
  <c r="AY80" i="27" s="1"/>
  <c r="L55" i="27"/>
  <c r="AT55" i="27" s="1"/>
  <c r="J74" i="27"/>
  <c r="AR74" i="27" s="1"/>
  <c r="R73" i="27"/>
  <c r="AZ73" i="27" s="1"/>
  <c r="P53" i="27"/>
  <c r="AX53" i="27" s="1"/>
  <c r="Q47" i="27"/>
  <c r="AY47" i="27" s="1"/>
  <c r="O67" i="27"/>
  <c r="AW67" i="27" s="1"/>
  <c r="Q79" i="27"/>
  <c r="AY79" i="27" s="1"/>
  <c r="Q86" i="27"/>
  <c r="AY86" i="27" s="1"/>
  <c r="P101" i="27"/>
  <c r="AX101" i="27" s="1"/>
  <c r="T101" i="27"/>
  <c r="BB101" i="27" s="1"/>
  <c r="Q101" i="27"/>
  <c r="AY101" i="27" s="1"/>
  <c r="R101" i="27"/>
  <c r="AZ101" i="27" s="1"/>
  <c r="Q100" i="27"/>
  <c r="AY100" i="27" s="1"/>
  <c r="R100" i="27"/>
  <c r="AZ100" i="27" s="1"/>
  <c r="O54" i="27"/>
  <c r="AW54" i="27" s="1"/>
  <c r="N67" i="27"/>
  <c r="AV67" i="27" s="1"/>
  <c r="O74" i="27"/>
  <c r="AW74" i="27" s="1"/>
  <c r="O73" i="27"/>
  <c r="AW73" i="27" s="1"/>
  <c r="N101" i="27"/>
  <c r="AV101" i="27" s="1"/>
  <c r="O101" i="27"/>
  <c r="AW101" i="27" s="1"/>
  <c r="G97" i="27"/>
  <c r="AO97" i="27" s="1"/>
  <c r="H97" i="27"/>
  <c r="AP97" i="27" s="1"/>
  <c r="I97" i="27"/>
  <c r="AQ97" i="27" s="1"/>
  <c r="J43" i="27"/>
  <c r="AR43" i="27" s="1"/>
  <c r="L67" i="27"/>
  <c r="AT67" i="27" s="1"/>
  <c r="H91" i="27"/>
  <c r="AP91" i="27" s="1"/>
  <c r="L73" i="27"/>
  <c r="AT73" i="27" s="1"/>
  <c r="K68" i="27"/>
  <c r="AS68" i="27" s="1"/>
  <c r="H96" i="27"/>
  <c r="AP96" i="27" s="1"/>
  <c r="G96" i="27"/>
  <c r="AO96" i="27" s="1"/>
  <c r="I96" i="27"/>
  <c r="AQ96" i="27" s="1"/>
  <c r="I98" i="27"/>
  <c r="AQ98" i="27" s="1"/>
  <c r="H98" i="27"/>
  <c r="AP98" i="27" s="1"/>
  <c r="G98" i="27"/>
  <c r="AO98" i="27" s="1"/>
  <c r="I54" i="27"/>
  <c r="AQ54" i="27" s="1"/>
  <c r="H74" i="27"/>
  <c r="AP74" i="27" s="1"/>
  <c r="L74" i="27"/>
  <c r="AT74" i="27" s="1"/>
  <c r="H102" i="27"/>
  <c r="AP102" i="27" s="1"/>
  <c r="G102" i="27"/>
  <c r="AO102" i="27" s="1"/>
  <c r="I102" i="27"/>
  <c r="AQ102" i="27" s="1"/>
  <c r="J102" i="27"/>
  <c r="AR102" i="27" s="1"/>
  <c r="I95" i="27"/>
  <c r="AQ95" i="27" s="1"/>
  <c r="H95" i="27"/>
  <c r="AP95" i="27" s="1"/>
  <c r="G95" i="27"/>
  <c r="AO95" i="27" s="1"/>
  <c r="G99" i="27"/>
  <c r="AO99" i="27" s="1"/>
  <c r="H99" i="27"/>
  <c r="AP99" i="27" s="1"/>
  <c r="I99" i="27"/>
  <c r="AQ99" i="27" s="1"/>
  <c r="V99" i="27"/>
  <c r="BD99" i="27" s="1"/>
  <c r="U53" i="27"/>
  <c r="BC53" i="27" s="1"/>
  <c r="H49" i="27"/>
  <c r="AP49" i="27" s="1"/>
  <c r="I49" i="27"/>
  <c r="AQ49" i="27" s="1"/>
  <c r="L49" i="27"/>
  <c r="AT49" i="27" s="1"/>
  <c r="G101" i="27"/>
  <c r="AO101" i="27" s="1"/>
  <c r="J101" i="27"/>
  <c r="AR101" i="27" s="1"/>
  <c r="I101" i="27"/>
  <c r="AQ101" i="27" s="1"/>
  <c r="H101" i="27"/>
  <c r="AP101" i="27" s="1"/>
  <c r="M101" i="27"/>
  <c r="AU101" i="27" s="1"/>
  <c r="K101" i="27"/>
  <c r="AS101" i="27" s="1"/>
  <c r="L101" i="27"/>
  <c r="AT101" i="27" s="1"/>
  <c r="V101" i="27"/>
  <c r="BD101" i="27" s="1"/>
  <c r="U101" i="27"/>
  <c r="BC101" i="27" s="1"/>
  <c r="G100" i="27"/>
  <c r="AO100" i="27" s="1"/>
  <c r="P100" i="27"/>
  <c r="AX100" i="27" s="1"/>
  <c r="H100" i="27"/>
  <c r="AP100" i="27" s="1"/>
  <c r="I100" i="27"/>
  <c r="AQ100" i="27" s="1"/>
  <c r="V100" i="27"/>
  <c r="BD100" i="27" s="1"/>
  <c r="U100" i="27"/>
  <c r="BC100" i="27" s="1"/>
  <c r="S100" i="27"/>
  <c r="BA100" i="27" s="1"/>
  <c r="T100" i="27"/>
  <c r="BB100" i="27" s="1"/>
  <c r="G94" i="27" l="1"/>
  <c r="AO94" i="27" s="1"/>
  <c r="G86" i="27"/>
  <c r="AO86" i="27" s="1"/>
  <c r="K91" i="28" s="1"/>
  <c r="AC91" i="28" s="1"/>
  <c r="G91" i="27"/>
  <c r="AO91" i="27" s="1"/>
  <c r="K96" i="28" s="1"/>
  <c r="AC96" i="28" s="1"/>
  <c r="G80" i="27"/>
  <c r="AO80" i="27" s="1"/>
  <c r="G84" i="27"/>
  <c r="AO84" i="27" s="1"/>
  <c r="K89" i="28" s="1"/>
  <c r="AC89" i="28" s="1"/>
  <c r="G49" i="27"/>
  <c r="AO49" i="27" s="1"/>
  <c r="K54" i="28" s="1"/>
  <c r="AC54" i="28" s="1"/>
  <c r="G61" i="27"/>
  <c r="AO61" i="27" s="1"/>
  <c r="K66" i="28" s="1"/>
  <c r="AC66" i="28" s="1"/>
  <c r="G55" i="27"/>
  <c r="AO55" i="27" s="1"/>
  <c r="K60" i="28" s="1"/>
  <c r="AC60" i="28" s="1"/>
  <c r="G87" i="27"/>
  <c r="AO87" i="27" s="1"/>
  <c r="G89" i="27"/>
  <c r="AO89" i="27" s="1"/>
  <c r="K94" i="28" s="1"/>
  <c r="AC94" i="28" s="1"/>
  <c r="G93" i="27"/>
  <c r="AO93" i="27" s="1"/>
  <c r="K98" i="28" s="1"/>
  <c r="AC98" i="28" s="1"/>
  <c r="M29" i="57"/>
  <c r="M25" i="57"/>
  <c r="M70" i="57"/>
  <c r="M43" i="57"/>
  <c r="M71" i="57"/>
  <c r="M51" i="57"/>
  <c r="M62" i="57"/>
  <c r="M65" i="57"/>
  <c r="M68" i="57"/>
  <c r="M33" i="57"/>
  <c r="M58" i="57"/>
  <c r="M26" i="57"/>
  <c r="M76" i="57"/>
  <c r="M50" i="57"/>
  <c r="M27" i="57"/>
  <c r="M44" i="57"/>
  <c r="M40" i="57"/>
  <c r="M73" i="57"/>
  <c r="M30" i="57"/>
  <c r="M36" i="57"/>
  <c r="M66" i="57"/>
  <c r="M75" i="57"/>
  <c r="M56" i="57"/>
  <c r="M83" i="57"/>
  <c r="M49" i="57"/>
  <c r="M35" i="57"/>
  <c r="M60" i="57"/>
  <c r="M81" i="57"/>
  <c r="M45" i="57"/>
  <c r="M37" i="57"/>
  <c r="M46" i="57"/>
  <c r="M48" i="57"/>
  <c r="M57" i="57"/>
  <c r="M64" i="57"/>
  <c r="M63" i="57"/>
  <c r="M34" i="57"/>
  <c r="M21" i="57"/>
  <c r="M69" i="57"/>
  <c r="M78" i="57"/>
  <c r="M82" i="57"/>
  <c r="M52" i="57"/>
  <c r="M28" i="57"/>
  <c r="M79" i="57"/>
  <c r="M23" i="57"/>
  <c r="M38" i="57"/>
  <c r="M53" i="57"/>
  <c r="M80" i="57"/>
  <c r="M74" i="57"/>
  <c r="AC74" i="57" s="1"/>
  <c r="M59" i="57"/>
  <c r="M61" i="57"/>
  <c r="M77" i="57"/>
  <c r="M67" i="57"/>
  <c r="M24" i="57"/>
  <c r="M41" i="57"/>
  <c r="M72" i="57"/>
  <c r="M39" i="57"/>
  <c r="M31" i="57"/>
  <c r="M55" i="57"/>
  <c r="M32" i="57"/>
  <c r="M22" i="57"/>
  <c r="M42" i="57"/>
  <c r="M47" i="57"/>
  <c r="M19" i="57"/>
  <c r="M54" i="57"/>
  <c r="M20" i="57"/>
  <c r="H103" i="27"/>
  <c r="I103" i="27"/>
  <c r="G103" i="27"/>
  <c r="J103" i="27"/>
  <c r="N60" i="28"/>
  <c r="M60" i="28"/>
  <c r="L60" i="28"/>
  <c r="S60" i="28"/>
  <c r="T60" i="28"/>
  <c r="U78" i="28"/>
  <c r="M85" i="28"/>
  <c r="S78" i="28"/>
  <c r="M103" i="28"/>
  <c r="T64" i="28"/>
  <c r="L73" i="28"/>
  <c r="K73" i="28"/>
  <c r="AC73" i="28" s="1"/>
  <c r="K97" i="28"/>
  <c r="AC97" i="28" s="1"/>
  <c r="M106" i="28"/>
  <c r="U47" i="28"/>
  <c r="Q54" i="28"/>
  <c r="P54" i="28"/>
  <c r="N54" i="28"/>
  <c r="R58" i="28"/>
  <c r="T53" i="28"/>
  <c r="S53" i="28"/>
  <c r="K100" i="28"/>
  <c r="AC100" i="28" s="1"/>
  <c r="S48" i="28"/>
  <c r="M102" i="28"/>
  <c r="L102" i="28"/>
  <c r="M92" i="28"/>
  <c r="U66" i="28"/>
  <c r="T59" i="28"/>
  <c r="R59" i="28"/>
  <c r="P60" i="28"/>
  <c r="R84" i="28"/>
  <c r="T84" i="28"/>
  <c r="S98" i="28"/>
  <c r="L98" i="28"/>
  <c r="N107" i="28"/>
  <c r="T52" i="28"/>
  <c r="T85" i="28"/>
  <c r="N85" i="28"/>
  <c r="T71" i="28"/>
  <c r="N106" i="28"/>
  <c r="N99" i="28"/>
  <c r="L94" i="28"/>
  <c r="N47" i="28"/>
  <c r="Q47" i="28"/>
  <c r="T47" i="28"/>
  <c r="S47" i="28"/>
  <c r="U58" i="28"/>
  <c r="M100" i="28"/>
  <c r="L100" i="28"/>
  <c r="S79" i="28"/>
  <c r="T79" i="28"/>
  <c r="T92" i="28"/>
  <c r="L66" i="28"/>
  <c r="S66" i="28"/>
  <c r="N59" i="28"/>
  <c r="K93" i="28"/>
  <c r="AC93" i="28" s="1"/>
  <c r="U84" i="28"/>
  <c r="K86" i="28"/>
  <c r="AC86" i="28" s="1"/>
  <c r="R78" i="28"/>
  <c r="T78" i="28"/>
  <c r="P85" i="28"/>
  <c r="O85" i="28"/>
  <c r="L95" i="28"/>
  <c r="K95" i="28"/>
  <c r="AC95" i="28" s="1"/>
  <c r="S65" i="28"/>
  <c r="T105" i="28"/>
  <c r="R73" i="28"/>
  <c r="S106" i="28"/>
  <c r="T99" i="28"/>
  <c r="S99" i="28"/>
  <c r="M47" i="28"/>
  <c r="P47" i="28"/>
  <c r="O47" i="28"/>
  <c r="K88" i="28"/>
  <c r="AC88" i="28" s="1"/>
  <c r="O54" i="28"/>
  <c r="N53" i="28"/>
  <c r="S72" i="28"/>
  <c r="K79" i="28"/>
  <c r="AC79" i="28" s="1"/>
  <c r="M79" i="28"/>
  <c r="L79" i="28"/>
  <c r="N48" i="28"/>
  <c r="T48" i="28"/>
  <c r="K102" i="28"/>
  <c r="AC102" i="28" s="1"/>
  <c r="P92" i="28"/>
  <c r="S92" i="28"/>
  <c r="R92" i="28"/>
  <c r="Q66" i="28"/>
  <c r="R66" i="28"/>
  <c r="O66" i="28"/>
  <c r="S84" i="28"/>
  <c r="Q84" i="28"/>
  <c r="T98" i="28"/>
  <c r="L107" i="28"/>
  <c r="K107" i="28"/>
  <c r="AC107" i="28" s="1"/>
  <c r="S52" i="28"/>
  <c r="P78" i="28"/>
  <c r="L85" i="28"/>
  <c r="T65" i="28"/>
  <c r="N65" i="28"/>
  <c r="M105" i="28"/>
  <c r="K105" i="28"/>
  <c r="AC105" i="28" s="1"/>
  <c r="T73" i="28"/>
  <c r="S73" i="28"/>
  <c r="N73" i="28"/>
  <c r="K106" i="28"/>
  <c r="AC106" i="28" s="1"/>
  <c r="T106" i="28"/>
  <c r="L47" i="28"/>
  <c r="K47" i="28"/>
  <c r="AC47" i="28" s="1"/>
  <c r="U54" i="28"/>
  <c r="R54" i="28"/>
  <c r="S58" i="28"/>
  <c r="S91" i="28"/>
  <c r="R91" i="28"/>
  <c r="T91" i="28"/>
  <c r="L53" i="28"/>
  <c r="M104" i="28"/>
  <c r="L104" i="28"/>
  <c r="N79" i="28"/>
  <c r="L48" i="28"/>
  <c r="M101" i="28"/>
  <c r="L101" i="28"/>
  <c r="K101" i="28"/>
  <c r="AC101" i="28" s="1"/>
  <c r="Q92" i="28"/>
  <c r="O92" i="28"/>
  <c r="N92" i="28"/>
  <c r="M66" i="28"/>
  <c r="N66" i="28"/>
  <c r="K87" i="28"/>
  <c r="AC87" i="28" s="1"/>
  <c r="P66" i="28"/>
  <c r="K48" i="28"/>
  <c r="AC48" i="28" s="1"/>
  <c r="K90" i="28"/>
  <c r="AC90" i="28" s="1"/>
  <c r="M54" i="28"/>
  <c r="T54" i="28"/>
  <c r="S85" i="28"/>
  <c r="Q78" i="28"/>
  <c r="M73" i="28"/>
  <c r="M48" i="28"/>
  <c r="S64" i="28"/>
  <c r="T72" i="28"/>
  <c r="L93" i="28"/>
  <c r="L54" i="28"/>
  <c r="M99" i="28"/>
  <c r="L103" i="28"/>
  <c r="L96" i="28"/>
  <c r="K92" i="28"/>
  <c r="AC92" i="28" s="1"/>
  <c r="T66" i="28"/>
  <c r="M53" i="28"/>
  <c r="S54" i="28"/>
  <c r="L99" i="28"/>
  <c r="S59" i="28"/>
  <c r="M59" i="28"/>
  <c r="T58" i="28"/>
  <c r="L97" i="28"/>
  <c r="R47" i="28"/>
  <c r="AC36" i="57" l="1"/>
  <c r="R47" i="27" s="1"/>
  <c r="AZ47" i="27" s="1"/>
  <c r="AF36" i="57"/>
  <c r="AE36" i="57"/>
  <c r="T47" i="27" s="1"/>
  <c r="BB47" i="27" s="1"/>
  <c r="AD36" i="57"/>
  <c r="S47" i="27" s="1"/>
  <c r="BA47" i="27" s="1"/>
  <c r="AG36" i="57"/>
  <c r="V47" i="27" s="1"/>
  <c r="BD47" i="27" s="1"/>
  <c r="AE24" i="57"/>
  <c r="AD24" i="57"/>
  <c r="AG24" i="57"/>
  <c r="AC24" i="57"/>
  <c r="AF24" i="57"/>
  <c r="AD57" i="57"/>
  <c r="S68" i="27" s="1"/>
  <c r="BA68" i="27" s="1"/>
  <c r="AG57" i="57"/>
  <c r="V68" i="27" s="1"/>
  <c r="BD68" i="27" s="1"/>
  <c r="AE57" i="57"/>
  <c r="AF57" i="57"/>
  <c r="U68" i="27" s="1"/>
  <c r="BC68" i="27" s="1"/>
  <c r="AC57" i="57"/>
  <c r="R68" i="27" s="1"/>
  <c r="AZ68" i="27" s="1"/>
  <c r="AD49" i="57"/>
  <c r="S60" i="27" s="1"/>
  <c r="BA60" i="27" s="1"/>
  <c r="AG49" i="57"/>
  <c r="V60" i="27" s="1"/>
  <c r="BD60" i="27" s="1"/>
  <c r="AC49" i="57"/>
  <c r="AE49" i="57"/>
  <c r="T60" i="27" s="1"/>
  <c r="BB60" i="27" s="1"/>
  <c r="AF49" i="57"/>
  <c r="U60" i="27" s="1"/>
  <c r="BC60" i="27" s="1"/>
  <c r="AF76" i="57"/>
  <c r="U87" i="27" s="1"/>
  <c r="BC87" i="27" s="1"/>
  <c r="AG76" i="57"/>
  <c r="V87" i="27" s="1"/>
  <c r="BD87" i="27" s="1"/>
  <c r="AD76" i="57"/>
  <c r="S87" i="27" s="1"/>
  <c r="BA87" i="27" s="1"/>
  <c r="AE76" i="57"/>
  <c r="T87" i="27" s="1"/>
  <c r="BB87" i="27" s="1"/>
  <c r="AC76" i="57"/>
  <c r="R87" i="27" s="1"/>
  <c r="AZ87" i="27" s="1"/>
  <c r="AD68" i="57"/>
  <c r="S79" i="27" s="1"/>
  <c r="BA79" i="27" s="1"/>
  <c r="AC68" i="57"/>
  <c r="R79" i="27" s="1"/>
  <c r="AZ79" i="27" s="1"/>
  <c r="AG68" i="57"/>
  <c r="V79" i="27" s="1"/>
  <c r="BD79" i="27" s="1"/>
  <c r="AE68" i="57"/>
  <c r="T79" i="27" s="1"/>
  <c r="BB79" i="27" s="1"/>
  <c r="AF68" i="57"/>
  <c r="U79" i="27" s="1"/>
  <c r="BC79" i="27" s="1"/>
  <c r="AD67" i="57"/>
  <c r="S78" i="27" s="1"/>
  <c r="BA78" i="27" s="1"/>
  <c r="AF67" i="57"/>
  <c r="U78" i="27" s="1"/>
  <c r="BC78" i="27" s="1"/>
  <c r="AG67" i="57"/>
  <c r="V78" i="27" s="1"/>
  <c r="BD78" i="27" s="1"/>
  <c r="AC67" i="57"/>
  <c r="R78" i="27" s="1"/>
  <c r="AZ78" i="27" s="1"/>
  <c r="AE67" i="57"/>
  <c r="T78" i="27" s="1"/>
  <c r="BB78" i="27" s="1"/>
  <c r="AD48" i="57"/>
  <c r="AF48" i="57"/>
  <c r="U59" i="27" s="1"/>
  <c r="BC59" i="27" s="1"/>
  <c r="AC48" i="57"/>
  <c r="R59" i="27" s="1"/>
  <c r="AZ59" i="27" s="1"/>
  <c r="AE48" i="57"/>
  <c r="T59" i="27" s="1"/>
  <c r="BB59" i="27" s="1"/>
  <c r="AG48" i="57"/>
  <c r="V59" i="27" s="1"/>
  <c r="BD59" i="27" s="1"/>
  <c r="AC83" i="57"/>
  <c r="R94" i="27" s="1"/>
  <c r="AZ94" i="27" s="1"/>
  <c r="AG83" i="57"/>
  <c r="V94" i="27" s="1"/>
  <c r="BD94" i="27" s="1"/>
  <c r="AD83" i="57"/>
  <c r="S94" i="27" s="1"/>
  <c r="BA94" i="27" s="1"/>
  <c r="AF83" i="57"/>
  <c r="U94" i="27" s="1"/>
  <c r="BC94" i="27" s="1"/>
  <c r="AE83" i="57"/>
  <c r="T94" i="27" s="1"/>
  <c r="BB94" i="27" s="1"/>
  <c r="AD44" i="57"/>
  <c r="S55" i="27" s="1"/>
  <c r="BA55" i="27" s="1"/>
  <c r="AC44" i="57"/>
  <c r="R55" i="27" s="1"/>
  <c r="AZ55" i="27" s="1"/>
  <c r="AG44" i="57"/>
  <c r="V55" i="27" s="1"/>
  <c r="BD55" i="27" s="1"/>
  <c r="AE44" i="57"/>
  <c r="T55" i="27" s="1"/>
  <c r="BB55" i="27" s="1"/>
  <c r="AF44" i="57"/>
  <c r="U55" i="27" s="1"/>
  <c r="BC55" i="27" s="1"/>
  <c r="AD26" i="57"/>
  <c r="AG26" i="57"/>
  <c r="AF26" i="57"/>
  <c r="AE26" i="57"/>
  <c r="AC26" i="57"/>
  <c r="AG43" i="57"/>
  <c r="V54" i="27" s="1"/>
  <c r="BD54" i="27" s="1"/>
  <c r="AC43" i="57"/>
  <c r="R54" i="27" s="1"/>
  <c r="AZ54" i="27" s="1"/>
  <c r="AF43" i="57"/>
  <c r="U54" i="27" s="1"/>
  <c r="BC54" i="27" s="1"/>
  <c r="AE43" i="57"/>
  <c r="T54" i="27" s="1"/>
  <c r="BB54" i="27" s="1"/>
  <c r="AD43" i="57"/>
  <c r="S54" i="27" s="1"/>
  <c r="BA54" i="27" s="1"/>
  <c r="AD32" i="57"/>
  <c r="S43" i="27" s="1"/>
  <c r="BA43" i="27" s="1"/>
  <c r="AG32" i="57"/>
  <c r="V43" i="27" s="1"/>
  <c r="BD43" i="27" s="1"/>
  <c r="AE32" i="57"/>
  <c r="T43" i="27" s="1"/>
  <c r="BB43" i="27" s="1"/>
  <c r="AC32" i="57"/>
  <c r="AF32" i="57"/>
  <c r="U43" i="27" s="1"/>
  <c r="BC43" i="27" s="1"/>
  <c r="AG63" i="57"/>
  <c r="V74" i="27" s="1"/>
  <c r="BD74" i="27" s="1"/>
  <c r="AC63" i="57"/>
  <c r="R74" i="27" s="1"/>
  <c r="AZ74" i="27" s="1"/>
  <c r="AD63" i="57"/>
  <c r="AF63" i="57"/>
  <c r="U74" i="27" s="1"/>
  <c r="BC74" i="27" s="1"/>
  <c r="AE63" i="57"/>
  <c r="T74" i="27" s="1"/>
  <c r="BB74" i="27" s="1"/>
  <c r="AD56" i="57"/>
  <c r="S67" i="27" s="1"/>
  <c r="BA67" i="27" s="1"/>
  <c r="AC56" i="57"/>
  <c r="R67" i="27" s="1"/>
  <c r="AZ67" i="27" s="1"/>
  <c r="AF56" i="57"/>
  <c r="AE56" i="57"/>
  <c r="T67" i="27" s="1"/>
  <c r="BB67" i="27" s="1"/>
  <c r="AG56" i="57"/>
  <c r="V67" i="27" s="1"/>
  <c r="BD67" i="27" s="1"/>
  <c r="AF30" i="57"/>
  <c r="AE30" i="57"/>
  <c r="AD30" i="57"/>
  <c r="AG30" i="57"/>
  <c r="AC30" i="57"/>
  <c r="AE81" i="57"/>
  <c r="T92" i="27" s="1"/>
  <c r="BB92" i="27" s="1"/>
  <c r="AF81" i="57"/>
  <c r="U92" i="27" s="1"/>
  <c r="BC92" i="27" s="1"/>
  <c r="AG81" i="57"/>
  <c r="V92" i="27" s="1"/>
  <c r="BD92" i="27" s="1"/>
  <c r="AC55" i="57"/>
  <c r="R66" i="27" s="1"/>
  <c r="AZ66" i="27" s="1"/>
  <c r="AD55" i="57"/>
  <c r="AF55" i="57"/>
  <c r="U66" i="27" s="1"/>
  <c r="BC66" i="27" s="1"/>
  <c r="AG55" i="57"/>
  <c r="V66" i="27" s="1"/>
  <c r="BD66" i="27" s="1"/>
  <c r="AE55" i="57"/>
  <c r="T66" i="27" s="1"/>
  <c r="BB66" i="27" s="1"/>
  <c r="AD61" i="57"/>
  <c r="S72" i="27" s="1"/>
  <c r="BA72" i="27" s="1"/>
  <c r="AE61" i="57"/>
  <c r="T72" i="27" s="1"/>
  <c r="BB72" i="27" s="1"/>
  <c r="AG61" i="57"/>
  <c r="V72" i="27" s="1"/>
  <c r="BD72" i="27" s="1"/>
  <c r="AF61" i="57"/>
  <c r="U72" i="27" s="1"/>
  <c r="BC72" i="27" s="1"/>
  <c r="AC61" i="57"/>
  <c r="R72" i="27" s="1"/>
  <c r="AZ72" i="27" s="1"/>
  <c r="AE69" i="57"/>
  <c r="T80" i="27" s="1"/>
  <c r="BB80" i="27" s="1"/>
  <c r="AF69" i="57"/>
  <c r="U80" i="27" s="1"/>
  <c r="BC80" i="27" s="1"/>
  <c r="AC69" i="57"/>
  <c r="AD69" i="57"/>
  <c r="S80" i="27" s="1"/>
  <c r="BA80" i="27" s="1"/>
  <c r="AG69" i="57"/>
  <c r="V80" i="27" s="1"/>
  <c r="BD80" i="27" s="1"/>
  <c r="AG37" i="57"/>
  <c r="V48" i="27" s="1"/>
  <c r="BD48" i="27" s="1"/>
  <c r="AF37" i="57"/>
  <c r="U48" i="27" s="1"/>
  <c r="BC48" i="27" s="1"/>
  <c r="AD37" i="57"/>
  <c r="AC37" i="57"/>
  <c r="R48" i="27" s="1"/>
  <c r="AZ48" i="27" s="1"/>
  <c r="AE37" i="57"/>
  <c r="T48" i="27" s="1"/>
  <c r="BB48" i="27" s="1"/>
  <c r="AC75" i="57"/>
  <c r="R86" i="27" s="1"/>
  <c r="AZ86" i="27" s="1"/>
  <c r="AD75" i="57"/>
  <c r="S86" i="27" s="1"/>
  <c r="BA86" i="27" s="1"/>
  <c r="AE75" i="57"/>
  <c r="T86" i="27" s="1"/>
  <c r="BB86" i="27" s="1"/>
  <c r="AF75" i="57"/>
  <c r="AG75" i="57"/>
  <c r="V86" i="27" s="1"/>
  <c r="BD86" i="27" s="1"/>
  <c r="AF25" i="57"/>
  <c r="AC25" i="57"/>
  <c r="AE25" i="57"/>
  <c r="AG25" i="57"/>
  <c r="AD25" i="57"/>
  <c r="K99" i="28"/>
  <c r="AC99" i="28" s="1"/>
  <c r="AC20" i="57"/>
  <c r="AG20" i="57"/>
  <c r="AD20" i="57"/>
  <c r="AE20" i="57"/>
  <c r="AF20" i="57"/>
  <c r="AF59" i="57"/>
  <c r="AC59" i="57"/>
  <c r="AG59" i="57"/>
  <c r="AD59" i="57"/>
  <c r="AE59" i="57"/>
  <c r="AC52" i="57"/>
  <c r="AG52" i="57"/>
  <c r="AD52" i="57"/>
  <c r="AE52" i="57"/>
  <c r="AF52" i="57"/>
  <c r="AD21" i="57"/>
  <c r="AE21" i="57"/>
  <c r="AF21" i="57"/>
  <c r="AC21" i="57"/>
  <c r="AG21" i="57"/>
  <c r="AD45" i="57"/>
  <c r="AE45" i="57"/>
  <c r="AF45" i="57"/>
  <c r="AC45" i="57"/>
  <c r="AG45" i="57"/>
  <c r="AE66" i="57"/>
  <c r="AF66" i="57"/>
  <c r="AC66" i="57"/>
  <c r="AG66" i="57"/>
  <c r="AD66" i="57"/>
  <c r="AC40" i="57"/>
  <c r="AG40" i="57"/>
  <c r="AD40" i="57"/>
  <c r="AE40" i="57"/>
  <c r="AF40" i="57"/>
  <c r="AF71" i="57"/>
  <c r="AC71" i="57"/>
  <c r="AG71" i="57"/>
  <c r="AD71" i="57"/>
  <c r="AE71" i="57"/>
  <c r="AD29" i="57"/>
  <c r="AE29" i="57"/>
  <c r="AF29" i="57"/>
  <c r="AC29" i="57"/>
  <c r="AG29" i="57"/>
  <c r="AE54" i="57"/>
  <c r="AF54" i="57"/>
  <c r="AC54" i="57"/>
  <c r="AG54" i="57"/>
  <c r="AD54" i="57"/>
  <c r="AE22" i="57"/>
  <c r="AF22" i="57"/>
  <c r="AC22" i="57"/>
  <c r="AG22" i="57"/>
  <c r="AD22" i="57"/>
  <c r="AF39" i="57"/>
  <c r="AC39" i="57"/>
  <c r="AG39" i="57"/>
  <c r="AD39" i="57"/>
  <c r="AE39" i="57"/>
  <c r="AF23" i="57"/>
  <c r="AC23" i="57"/>
  <c r="AG23" i="57"/>
  <c r="AD23" i="57"/>
  <c r="AE23" i="57"/>
  <c r="AE34" i="57"/>
  <c r="AF34" i="57"/>
  <c r="AC34" i="57"/>
  <c r="AG34" i="57"/>
  <c r="AD34" i="57"/>
  <c r="AC81" i="57"/>
  <c r="AD81" i="57"/>
  <c r="AD65" i="57"/>
  <c r="AE65" i="57"/>
  <c r="AF65" i="57"/>
  <c r="AC65" i="57"/>
  <c r="AG65" i="57"/>
  <c r="AF19" i="57"/>
  <c r="AC19" i="57"/>
  <c r="AG19" i="57"/>
  <c r="AD19" i="57"/>
  <c r="AE19" i="57"/>
  <c r="AC72" i="57"/>
  <c r="AG72" i="57"/>
  <c r="AD72" i="57"/>
  <c r="AE72" i="57"/>
  <c r="AF72" i="57"/>
  <c r="AD77" i="57"/>
  <c r="AE77" i="57"/>
  <c r="AF77" i="57"/>
  <c r="AC77" i="57"/>
  <c r="AG77" i="57"/>
  <c r="AD80" i="57"/>
  <c r="AE80" i="57"/>
  <c r="AF80" i="57"/>
  <c r="AC80" i="57"/>
  <c r="AG80" i="57"/>
  <c r="AF79" i="57"/>
  <c r="AC79" i="57"/>
  <c r="AG79" i="57"/>
  <c r="AD79" i="57"/>
  <c r="AE79" i="57"/>
  <c r="AE78" i="57"/>
  <c r="AF78" i="57"/>
  <c r="AC78" i="57"/>
  <c r="AG78" i="57"/>
  <c r="AD78" i="57"/>
  <c r="AE46" i="57"/>
  <c r="AF46" i="57"/>
  <c r="AC46" i="57"/>
  <c r="AG46" i="57"/>
  <c r="AD46" i="57"/>
  <c r="AC60" i="57"/>
  <c r="AG60" i="57"/>
  <c r="AD60" i="57"/>
  <c r="AE60" i="57"/>
  <c r="AF60" i="57"/>
  <c r="AF27" i="57"/>
  <c r="AC27" i="57"/>
  <c r="AG27" i="57"/>
  <c r="AD27" i="57"/>
  <c r="AE27" i="57"/>
  <c r="AE58" i="57"/>
  <c r="AF58" i="57"/>
  <c r="AC58" i="57"/>
  <c r="AG58" i="57"/>
  <c r="AD58" i="57"/>
  <c r="AE70" i="57"/>
  <c r="AF70" i="57"/>
  <c r="AC70" i="57"/>
  <c r="AG70" i="57"/>
  <c r="AD70" i="57"/>
  <c r="AF47" i="57"/>
  <c r="AC47" i="57"/>
  <c r="AG47" i="57"/>
  <c r="AD47" i="57"/>
  <c r="AE47" i="57"/>
  <c r="AD41" i="57"/>
  <c r="AE41" i="57"/>
  <c r="AF41" i="57"/>
  <c r="AC41" i="57"/>
  <c r="AG41" i="57"/>
  <c r="AD53" i="57"/>
  <c r="AE53" i="57"/>
  <c r="AF53" i="57"/>
  <c r="AC53" i="57"/>
  <c r="AG53" i="57"/>
  <c r="AC28" i="57"/>
  <c r="AG28" i="57"/>
  <c r="AD28" i="57"/>
  <c r="AE28" i="57"/>
  <c r="AF28" i="57"/>
  <c r="AC64" i="57"/>
  <c r="AG64" i="57"/>
  <c r="AD64" i="57"/>
  <c r="AE64" i="57"/>
  <c r="AF64" i="57"/>
  <c r="AF35" i="57"/>
  <c r="AC35" i="57"/>
  <c r="AG35" i="57"/>
  <c r="AD35" i="57"/>
  <c r="AE35" i="57"/>
  <c r="AD73" i="57"/>
  <c r="AE73" i="57"/>
  <c r="AF73" i="57"/>
  <c r="AC73" i="57"/>
  <c r="AG73" i="57"/>
  <c r="AD33" i="57"/>
  <c r="AE33" i="57"/>
  <c r="AF33" i="57"/>
  <c r="AC33" i="57"/>
  <c r="AG33" i="57"/>
  <c r="AF51" i="57"/>
  <c r="AC51" i="57"/>
  <c r="AG51" i="57"/>
  <c r="AD51" i="57"/>
  <c r="AE51" i="57"/>
  <c r="AD102" i="28"/>
  <c r="AE102" i="28" s="1"/>
  <c r="AD101" i="28"/>
  <c r="AE101" i="28" s="1"/>
  <c r="AD107" i="28"/>
  <c r="AD48" i="28"/>
  <c r="AE48" i="28" s="1"/>
  <c r="AF48" i="28" s="1"/>
  <c r="AD100" i="28"/>
  <c r="AE100" i="28" s="1"/>
  <c r="AD47" i="28"/>
  <c r="AE47" i="28" s="1"/>
  <c r="AF47" i="28" s="1"/>
  <c r="AG47" i="28" s="1"/>
  <c r="AH47" i="28" s="1"/>
  <c r="AI47" i="28" s="1"/>
  <c r="AJ47" i="28" s="1"/>
  <c r="AK47" i="28" s="1"/>
  <c r="AL47" i="28" s="1"/>
  <c r="AM47" i="28" s="1"/>
  <c r="AD95" i="28"/>
  <c r="AD93" i="28"/>
  <c r="AD73" i="28"/>
  <c r="AE73" i="28" s="1"/>
  <c r="AF73" i="28" s="1"/>
  <c r="AD60" i="28"/>
  <c r="AE60" i="28" s="1"/>
  <c r="AF60" i="28" s="1"/>
  <c r="AD98" i="28"/>
  <c r="AD66" i="28"/>
  <c r="AE66" i="28" s="1"/>
  <c r="AF66" i="28" s="1"/>
  <c r="AG66" i="28" s="1"/>
  <c r="AH66" i="28" s="1"/>
  <c r="AI66" i="28" s="1"/>
  <c r="AJ66" i="28" s="1"/>
  <c r="AK66" i="28" s="1"/>
  <c r="AL66" i="28" s="1"/>
  <c r="AM66" i="28" s="1"/>
  <c r="AD96" i="28"/>
  <c r="AD79" i="28"/>
  <c r="AE79" i="28" s="1"/>
  <c r="AF79" i="28" s="1"/>
  <c r="AD94" i="28"/>
  <c r="AD54" i="28"/>
  <c r="AE54" i="28" s="1"/>
  <c r="AF54" i="28" s="1"/>
  <c r="AG54" i="28" s="1"/>
  <c r="AH54" i="28" s="1"/>
  <c r="AI54" i="28" s="1"/>
  <c r="AJ54" i="28" s="1"/>
  <c r="AK54" i="28" s="1"/>
  <c r="AL54" i="28" s="1"/>
  <c r="AM54" i="28" s="1"/>
  <c r="AD97" i="28"/>
  <c r="AD99" i="28"/>
  <c r="AR103" i="27"/>
  <c r="N108" i="28" s="1"/>
  <c r="AP103" i="27"/>
  <c r="AP22" i="27" s="1"/>
  <c r="AO103" i="27"/>
  <c r="K108" i="28" s="1"/>
  <c r="AC108" i="28" s="1"/>
  <c r="AQ103" i="27"/>
  <c r="AQ22" i="27" s="1"/>
  <c r="L106" i="28"/>
  <c r="AD106" i="28" s="1"/>
  <c r="AE106" i="28" s="1"/>
  <c r="AF106" i="28" s="1"/>
  <c r="L92" i="28"/>
  <c r="AD92" i="28" s="1"/>
  <c r="AE92" i="28" s="1"/>
  <c r="AF92" i="28" s="1"/>
  <c r="AG92" i="28" s="1"/>
  <c r="AH92" i="28" s="1"/>
  <c r="AI92" i="28" s="1"/>
  <c r="AJ92" i="28" s="1"/>
  <c r="AK92" i="28" s="1"/>
  <c r="AL92" i="28" s="1"/>
  <c r="M107" i="28"/>
  <c r="K103" i="28"/>
  <c r="AC103" i="28" s="1"/>
  <c r="AD103" i="28" s="1"/>
  <c r="AE103" i="28" s="1"/>
  <c r="L105" i="28"/>
  <c r="AD105" i="28" s="1"/>
  <c r="AE105" i="28" s="1"/>
  <c r="K85" i="28"/>
  <c r="AC85" i="28" s="1"/>
  <c r="AD85" i="28" s="1"/>
  <c r="AE85" i="28" s="1"/>
  <c r="AF85" i="28" s="1"/>
  <c r="AG85" i="28" s="1"/>
  <c r="AH85" i="28" s="1"/>
  <c r="K104" i="28"/>
  <c r="AC104" i="28" s="1"/>
  <c r="AD104" i="28" s="1"/>
  <c r="AE104" i="28" s="1"/>
  <c r="Q60" i="28"/>
  <c r="R60" i="28"/>
  <c r="O60" i="28"/>
  <c r="Q59" i="28"/>
  <c r="O53" i="28"/>
  <c r="O59" i="28"/>
  <c r="P65" i="28"/>
  <c r="AC23" i="28" l="1"/>
  <c r="AE99" i="28"/>
  <c r="AO22" i="27"/>
  <c r="L85" i="21" s="1"/>
  <c r="M108" i="28"/>
  <c r="L87" i="21"/>
  <c r="L108" i="28"/>
  <c r="AD108" i="28" s="1"/>
  <c r="AD23" i="28" s="1"/>
  <c r="L86" i="21"/>
  <c r="AE107" i="28"/>
  <c r="AF107" i="28" s="1"/>
  <c r="AG60" i="28"/>
  <c r="AH60" i="28" s="1"/>
  <c r="AI60" i="28" s="1"/>
  <c r="AJ60" i="28" s="1"/>
  <c r="AK60" i="28" s="1"/>
  <c r="AL60" i="28" s="1"/>
  <c r="P53" i="28"/>
  <c r="O65" i="28"/>
  <c r="O73" i="28"/>
  <c r="AG73" i="28" s="1"/>
  <c r="P59" i="28"/>
  <c r="Q52" i="28"/>
  <c r="Q65" i="28"/>
  <c r="Q73" i="28"/>
  <c r="R52" i="28"/>
  <c r="R53" i="28"/>
  <c r="R99" i="28"/>
  <c r="R106" i="28"/>
  <c r="P48" i="28"/>
  <c r="Q99" i="28"/>
  <c r="R48" i="28"/>
  <c r="O72" i="28"/>
  <c r="R65" i="28"/>
  <c r="O99" i="28"/>
  <c r="Q72" i="28"/>
  <c r="Q106" i="28"/>
  <c r="P72" i="28"/>
  <c r="O48" i="28"/>
  <c r="AG48" i="28" s="1"/>
  <c r="P106" i="28"/>
  <c r="P73" i="28"/>
  <c r="P99" i="28"/>
  <c r="Q53" i="28"/>
  <c r="Q48" i="28"/>
  <c r="R72" i="28"/>
  <c r="X54" i="28"/>
  <c r="Y54" i="28"/>
  <c r="V54" i="28"/>
  <c r="AN54" i="28" s="1"/>
  <c r="W54" i="28"/>
  <c r="Z54" i="28"/>
  <c r="W78" i="28"/>
  <c r="Z47" i="28"/>
  <c r="Y58" i="28"/>
  <c r="Z66" i="28"/>
  <c r="V78" i="28"/>
  <c r="W47" i="28"/>
  <c r="V47" i="28"/>
  <c r="AN47" i="28" s="1"/>
  <c r="Z58" i="28"/>
  <c r="X58" i="28"/>
  <c r="X66" i="28"/>
  <c r="X78" i="28"/>
  <c r="Z78" i="28"/>
  <c r="Y47" i="28"/>
  <c r="V58" i="28"/>
  <c r="W66" i="28"/>
  <c r="Y78" i="28"/>
  <c r="X47" i="28"/>
  <c r="W58" i="28"/>
  <c r="Y66" i="28"/>
  <c r="V66" i="28"/>
  <c r="AN66" i="28" s="1"/>
  <c r="AF99" i="28" l="1"/>
  <c r="AE23" i="28"/>
  <c r="AE108" i="28"/>
  <c r="AF108" i="28" s="1"/>
  <c r="AO66" i="28"/>
  <c r="AO54" i="28"/>
  <c r="AP54" i="28" s="1"/>
  <c r="AQ54" i="28" s="1"/>
  <c r="AR54" i="28" s="1"/>
  <c r="AH48" i="28"/>
  <c r="AI48" i="28" s="1"/>
  <c r="AJ48" i="28" s="1"/>
  <c r="AK48" i="28" s="1"/>
  <c r="AL48" i="28" s="1"/>
  <c r="AP66" i="28"/>
  <c r="AQ66" i="28" s="1"/>
  <c r="AR66" i="28" s="1"/>
  <c r="AO47" i="28"/>
  <c r="AP47" i="28" s="1"/>
  <c r="AQ47" i="28" s="1"/>
  <c r="AR47" i="28" s="1"/>
  <c r="AH73" i="28"/>
  <c r="AI73" i="28" s="1"/>
  <c r="AJ73" i="28" s="1"/>
  <c r="AK73" i="28" s="1"/>
  <c r="AL73" i="28" s="1"/>
  <c r="O106" i="28"/>
  <c r="AG106" i="28" s="1"/>
  <c r="AH106" i="28" s="1"/>
  <c r="AI106" i="28" s="1"/>
  <c r="AJ106" i="28" s="1"/>
  <c r="AK106" i="28" s="1"/>
  <c r="AL106" i="28" s="1"/>
  <c r="S74" i="27"/>
  <c r="BA74" i="27" s="1"/>
  <c r="V84" i="28"/>
  <c r="X84" i="28"/>
  <c r="W84" i="28"/>
  <c r="Z84" i="28"/>
  <c r="Y84" i="28"/>
  <c r="AG99" i="28" l="1"/>
  <c r="T68" i="27"/>
  <c r="BB68" i="27" s="1"/>
  <c r="R80" i="27"/>
  <c r="AZ80" i="27" s="1"/>
  <c r="R43" i="27"/>
  <c r="AZ43" i="27" s="1"/>
  <c r="S101" i="27"/>
  <c r="BA101" i="27" s="1"/>
  <c r="AH99" i="28" l="1"/>
  <c r="U86" i="27"/>
  <c r="BC86" i="27" s="1"/>
  <c r="S66" i="27"/>
  <c r="BA66" i="27" s="1"/>
  <c r="U67" i="27"/>
  <c r="BC67" i="27" s="1"/>
  <c r="AI99" i="28" l="1"/>
  <c r="R60" i="27"/>
  <c r="AZ60" i="27" s="1"/>
  <c r="S59" i="27"/>
  <c r="BA59" i="27" s="1"/>
  <c r="U99" i="27"/>
  <c r="BC99" i="27" s="1"/>
  <c r="AJ99" i="28" l="1"/>
  <c r="S48" i="27"/>
  <c r="BA48" i="27" s="1"/>
  <c r="U47" i="27"/>
  <c r="BC47" i="27" s="1"/>
  <c r="AK99" i="28" l="1"/>
  <c r="P79" i="28"/>
  <c r="R85" i="28"/>
  <c r="U85" i="28"/>
  <c r="U79" i="28"/>
  <c r="R79" i="28"/>
  <c r="Q79" i="28"/>
  <c r="AL99" i="28" l="1"/>
  <c r="O79" i="28"/>
  <c r="AG79" i="28" s="1"/>
  <c r="AH79" i="28" s="1"/>
  <c r="AI79" i="28" s="1"/>
  <c r="AJ79" i="28" s="1"/>
  <c r="AK79" i="28" s="1"/>
  <c r="AL79" i="28" s="1"/>
  <c r="AM79" i="28" s="1"/>
  <c r="U106" i="28"/>
  <c r="AM106" i="28" s="1"/>
  <c r="U72" i="28"/>
  <c r="U98" i="28"/>
  <c r="U99" i="28"/>
  <c r="AM99" i="28" s="1"/>
  <c r="U60" i="28"/>
  <c r="AM60" i="28" s="1"/>
  <c r="U92" i="28"/>
  <c r="AM92" i="28" s="1"/>
  <c r="U73" i="28"/>
  <c r="AM73" i="28" s="1"/>
  <c r="U77" i="28"/>
  <c r="Q85" i="28"/>
  <c r="AI85" i="28" s="1"/>
  <c r="AJ85" i="28" s="1"/>
  <c r="AK85" i="28" s="1"/>
  <c r="AL85" i="28" s="1"/>
  <c r="AM85" i="28" s="1"/>
  <c r="U52" i="28"/>
  <c r="U64" i="28"/>
  <c r="U48" i="28"/>
  <c r="AM48" i="28" s="1"/>
  <c r="U105" i="28"/>
  <c r="U65" i="28"/>
  <c r="U53" i="28"/>
  <c r="U71" i="28"/>
  <c r="U91" i="28"/>
  <c r="U59" i="28"/>
  <c r="W106" i="28"/>
  <c r="X106" i="28"/>
  <c r="X91" i="28"/>
  <c r="Z104" i="28"/>
  <c r="Z106" i="28"/>
  <c r="Z53" i="28"/>
  <c r="X99" i="28"/>
  <c r="X98" i="28"/>
  <c r="X52" i="28"/>
  <c r="Z48" i="28"/>
  <c r="Y52" i="28"/>
  <c r="Z99" i="28"/>
  <c r="X65" i="28"/>
  <c r="Y106" i="28"/>
  <c r="Z91" i="28"/>
  <c r="X77" i="28"/>
  <c r="W77" i="28"/>
  <c r="W53" i="28"/>
  <c r="W98" i="28"/>
  <c r="Z52" i="28"/>
  <c r="W91" i="28"/>
  <c r="W65" i="28"/>
  <c r="Y104" i="28"/>
  <c r="W52" i="28"/>
  <c r="Y53" i="28"/>
  <c r="Z98" i="28"/>
  <c r="Z65" i="28"/>
  <c r="Y98" i="28"/>
  <c r="Y97" i="28"/>
  <c r="V98" i="28" l="1"/>
  <c r="V77" i="28"/>
  <c r="V106" i="28"/>
  <c r="AN106" i="28" s="1"/>
  <c r="AO106" i="28" s="1"/>
  <c r="AP106" i="28" s="1"/>
  <c r="AQ106" i="28" s="1"/>
  <c r="AR106" i="28" s="1"/>
  <c r="V52" i="28"/>
  <c r="V53" i="28"/>
  <c r="V99" i="28"/>
  <c r="AN99" i="28" s="1"/>
  <c r="V65" i="28"/>
  <c r="Y99" i="28"/>
  <c r="Z97" i="28"/>
  <c r="V91" i="28"/>
  <c r="X48" i="28"/>
  <c r="Y91" i="28"/>
  <c r="Y65" i="28"/>
  <c r="X53" i="28"/>
  <c r="X97" i="28"/>
  <c r="Z77" i="28"/>
  <c r="Y77" i="28"/>
  <c r="Z92" i="28"/>
  <c r="W59" i="28"/>
  <c r="X71" i="28"/>
  <c r="W64" i="28"/>
  <c r="Z60" i="28"/>
  <c r="W90" i="28"/>
  <c r="Y48" i="28"/>
  <c r="Z59" i="28"/>
  <c r="X59" i="28"/>
  <c r="W71" i="28"/>
  <c r="X64" i="28"/>
  <c r="W105" i="28"/>
  <c r="Y90" i="28"/>
  <c r="Y73" i="28"/>
  <c r="Z71" i="28"/>
  <c r="X83" i="28"/>
  <c r="Y64" i="28"/>
  <c r="Z64" i="28"/>
  <c r="X105" i="28"/>
  <c r="Z105" i="28"/>
  <c r="X72" i="28"/>
  <c r="Z72" i="28"/>
  <c r="X60" i="28"/>
  <c r="Z85" i="28"/>
  <c r="W48" i="28"/>
  <c r="Y92" i="28"/>
  <c r="X73" i="28"/>
  <c r="Y59" i="28"/>
  <c r="Y71" i="28"/>
  <c r="Y105" i="28"/>
  <c r="Y72" i="28"/>
  <c r="Y60" i="28"/>
  <c r="Z90" i="28"/>
  <c r="W79" i="28"/>
  <c r="Z73" i="28"/>
  <c r="W60" i="28"/>
  <c r="X92" i="28"/>
  <c r="W73" i="28"/>
  <c r="W72" i="28"/>
  <c r="X90" i="28"/>
  <c r="W92" i="28"/>
  <c r="Z83" i="28"/>
  <c r="X79" i="28"/>
  <c r="V73" i="28" l="1"/>
  <c r="AN73" i="28" s="1"/>
  <c r="AO73" i="28" s="1"/>
  <c r="AP73" i="28" s="1"/>
  <c r="AQ73" i="28" s="1"/>
  <c r="AR73" i="28" s="1"/>
  <c r="V71" i="28"/>
  <c r="V105" i="28"/>
  <c r="V64" i="28"/>
  <c r="V48" i="28"/>
  <c r="AN48" i="28" s="1"/>
  <c r="AO48" i="28" s="1"/>
  <c r="AP48" i="28" s="1"/>
  <c r="AQ48" i="28" s="1"/>
  <c r="AR48" i="28" s="1"/>
  <c r="V59" i="28"/>
  <c r="V60" i="28"/>
  <c r="AN60" i="28" s="1"/>
  <c r="AO60" i="28" s="1"/>
  <c r="AP60" i="28" s="1"/>
  <c r="AQ60" i="28" s="1"/>
  <c r="AR60" i="28" s="1"/>
  <c r="V79" i="28"/>
  <c r="AN79" i="28" s="1"/>
  <c r="AO79" i="28" s="1"/>
  <c r="AP79" i="28" s="1"/>
  <c r="V92" i="28"/>
  <c r="AN92" i="28" s="1"/>
  <c r="AO92" i="28" s="1"/>
  <c r="AP92" i="28" s="1"/>
  <c r="AQ92" i="28" s="1"/>
  <c r="AR92" i="28" s="1"/>
  <c r="V72" i="28"/>
  <c r="W99" i="28"/>
  <c r="AO99" i="28" s="1"/>
  <c r="X85" i="28"/>
  <c r="Y85" i="28"/>
  <c r="Z79" i="28"/>
  <c r="W85" i="28"/>
  <c r="Y79" i="28"/>
  <c r="Y83" i="28"/>
  <c r="W83" i="28"/>
  <c r="AP99" i="28" l="1"/>
  <c r="AQ79" i="28"/>
  <c r="AR79" i="28" s="1"/>
  <c r="V85" i="28"/>
  <c r="AN85" i="28" s="1"/>
  <c r="AO85" i="28" s="1"/>
  <c r="AP85" i="28" s="1"/>
  <c r="AQ85" i="28" s="1"/>
  <c r="AR85" i="28" s="1"/>
  <c r="V83" i="28"/>
  <c r="AQ99" i="28" l="1"/>
  <c r="O41" i="27"/>
  <c r="AW41" i="27" s="1"/>
  <c r="P41" i="27"/>
  <c r="AX41" i="27" s="1"/>
  <c r="Q41" i="27"/>
  <c r="AY41" i="27" s="1"/>
  <c r="L41" i="27"/>
  <c r="AT41" i="27" s="1"/>
  <c r="N41" i="27"/>
  <c r="AV41" i="27" s="1"/>
  <c r="AR99" i="28" l="1"/>
  <c r="M41" i="27"/>
  <c r="AU41" i="27" s="1"/>
  <c r="T46" i="28"/>
  <c r="S46" i="28"/>
  <c r="P46" i="28"/>
  <c r="R46" i="28"/>
  <c r="U46" i="28"/>
  <c r="Q46" i="28" l="1"/>
  <c r="T41" i="27"/>
  <c r="BB41" i="27" s="1"/>
  <c r="V41" i="27"/>
  <c r="BD41" i="27" s="1"/>
  <c r="U41" i="27"/>
  <c r="BC41" i="27" s="1"/>
  <c r="R41" i="27"/>
  <c r="AZ41" i="27" s="1"/>
  <c r="S41" i="27"/>
  <c r="BA41" i="27" s="1"/>
  <c r="O37" i="27" l="1"/>
  <c r="AW37" i="27" s="1"/>
  <c r="P37" i="27"/>
  <c r="AX37" i="27" s="1"/>
  <c r="M36" i="27"/>
  <c r="AU36" i="27" s="1"/>
  <c r="P36" i="27"/>
  <c r="AX36" i="27" s="1"/>
  <c r="P35" i="27"/>
  <c r="AX35" i="27" s="1"/>
  <c r="O35" i="27"/>
  <c r="AW35" i="27" s="1"/>
  <c r="Q35" i="27"/>
  <c r="AY35" i="27" s="1"/>
  <c r="K35" i="27"/>
  <c r="AS35" i="27" s="1"/>
  <c r="L35" i="27"/>
  <c r="AT35" i="27" s="1"/>
  <c r="M35" i="27"/>
  <c r="AU35" i="27" s="1"/>
  <c r="N35" i="27"/>
  <c r="AV35" i="27" s="1"/>
  <c r="I36" i="27"/>
  <c r="AQ36" i="27" s="1"/>
  <c r="G36" i="27"/>
  <c r="AO36" i="27" s="1"/>
  <c r="H36" i="27"/>
  <c r="AP36" i="27" s="1"/>
  <c r="K36" i="27"/>
  <c r="AS36" i="27" s="1"/>
  <c r="Q36" i="27"/>
  <c r="AY36" i="27" s="1"/>
  <c r="N36" i="27"/>
  <c r="AV36" i="27" s="1"/>
  <c r="O36" i="27"/>
  <c r="AW36" i="27" s="1"/>
  <c r="J36" i="27"/>
  <c r="AR36" i="27" s="1"/>
  <c r="L36" i="27"/>
  <c r="AT36" i="27" s="1"/>
  <c r="Y46" i="28"/>
  <c r="I37" i="27"/>
  <c r="AQ37" i="27" s="1"/>
  <c r="J37" i="27"/>
  <c r="AR37" i="27" s="1"/>
  <c r="G37" i="27"/>
  <c r="AO37" i="27" s="1"/>
  <c r="H37" i="27"/>
  <c r="AP37" i="27" s="1"/>
  <c r="K37" i="27"/>
  <c r="AS37" i="27" s="1"/>
  <c r="L37" i="27"/>
  <c r="AT37" i="27" s="1"/>
  <c r="N37" i="27"/>
  <c r="AV37" i="27" s="1"/>
  <c r="Q37" i="27"/>
  <c r="AY37" i="27" s="1"/>
  <c r="Z46" i="28"/>
  <c r="W46" i="28"/>
  <c r="X46" i="28"/>
  <c r="M37" i="27" l="1"/>
  <c r="V46" i="28"/>
  <c r="S42" i="28"/>
  <c r="O42" i="28"/>
  <c r="T42" i="28"/>
  <c r="S41" i="28"/>
  <c r="Q41" i="28"/>
  <c r="K41" i="28"/>
  <c r="AC41" i="28" s="1"/>
  <c r="P40" i="28"/>
  <c r="U42" i="28"/>
  <c r="P41" i="28"/>
  <c r="L41" i="28"/>
  <c r="T41" i="28"/>
  <c r="O40" i="28"/>
  <c r="N42" i="28"/>
  <c r="R41" i="28"/>
  <c r="R42" i="28"/>
  <c r="K42" i="28"/>
  <c r="AC42" i="28" s="1"/>
  <c r="N41" i="28"/>
  <c r="U41" i="28"/>
  <c r="M41" i="28"/>
  <c r="U40" i="28"/>
  <c r="T40" i="28"/>
  <c r="S40" i="28"/>
  <c r="L42" i="28"/>
  <c r="P42" i="28"/>
  <c r="M42" i="28"/>
  <c r="O41" i="28"/>
  <c r="R40" i="28"/>
  <c r="Q40" i="28"/>
  <c r="AD42" i="28" l="1"/>
  <c r="AD41" i="28"/>
  <c r="AE41" i="28" s="1"/>
  <c r="AF41" i="28" s="1"/>
  <c r="AG41" i="28" s="1"/>
  <c r="AH41" i="28" s="1"/>
  <c r="AI41" i="28" s="1"/>
  <c r="AJ41" i="28" s="1"/>
  <c r="AK41" i="28" s="1"/>
  <c r="AL41" i="28" s="1"/>
  <c r="AM41" i="28" s="1"/>
  <c r="AE42" i="28"/>
  <c r="AF42" i="28" s="1"/>
  <c r="AG42" i="28" s="1"/>
  <c r="AH42" i="28" s="1"/>
  <c r="AU37" i="27"/>
  <c r="Q42" i="28" s="1"/>
  <c r="S35" i="27"/>
  <c r="BA35" i="27" s="1"/>
  <c r="U35" i="27"/>
  <c r="BC35" i="27" s="1"/>
  <c r="T35" i="27"/>
  <c r="BB35" i="27" s="1"/>
  <c r="R35" i="27"/>
  <c r="AZ35" i="27" s="1"/>
  <c r="V35" i="27"/>
  <c r="BD35" i="27" s="1"/>
  <c r="S37" i="27"/>
  <c r="BA37" i="27" s="1"/>
  <c r="U37" i="27"/>
  <c r="BC37" i="27" s="1"/>
  <c r="V37" i="27"/>
  <c r="BD37" i="27" s="1"/>
  <c r="R37" i="27"/>
  <c r="AZ37" i="27" s="1"/>
  <c r="T37" i="27"/>
  <c r="BB37" i="27" s="1"/>
  <c r="S36" i="27"/>
  <c r="BA36" i="27" s="1"/>
  <c r="V36" i="27"/>
  <c r="BD36" i="27" s="1"/>
  <c r="U36" i="27"/>
  <c r="BC36" i="27" s="1"/>
  <c r="T36" i="27"/>
  <c r="BB36" i="27" s="1"/>
  <c r="R36" i="27"/>
  <c r="AZ36" i="27" s="1"/>
  <c r="AI42" i="28" l="1"/>
  <c r="AJ42" i="28" s="1"/>
  <c r="AK42" i="28" s="1"/>
  <c r="AL42" i="28" s="1"/>
  <c r="AM42" i="28" s="1"/>
  <c r="Z41" i="28"/>
  <c r="Z40" i="28"/>
  <c r="W40" i="28"/>
  <c r="Z42" i="28"/>
  <c r="V40" i="28"/>
  <c r="X41" i="28"/>
  <c r="Y42" i="28"/>
  <c r="X40" i="28"/>
  <c r="W41" i="28"/>
  <c r="Y41" i="28"/>
  <c r="X42" i="28"/>
  <c r="W42" i="28"/>
  <c r="Y40" i="28"/>
  <c r="V41" i="28" l="1"/>
  <c r="AN41" i="28" s="1"/>
  <c r="AO41" i="28" s="1"/>
  <c r="AP41" i="28" s="1"/>
  <c r="AQ41" i="28" s="1"/>
  <c r="AR41" i="28" s="1"/>
  <c r="V42" i="28"/>
  <c r="AN42" i="28" s="1"/>
  <c r="AO42" i="28" s="1"/>
  <c r="AP42" i="28" s="1"/>
  <c r="AQ42" i="28" s="1"/>
  <c r="AR42" i="28" s="1"/>
  <c r="O97" i="27" l="1"/>
  <c r="AW97" i="27" s="1"/>
  <c r="M110" i="27"/>
  <c r="AU110" i="27" s="1"/>
  <c r="O110" i="27"/>
  <c r="AW110" i="27" s="1"/>
  <c r="N110" i="27"/>
  <c r="AV110" i="27" s="1"/>
  <c r="M106" i="27"/>
  <c r="AU106" i="27" s="1"/>
  <c r="P144" i="28" l="1"/>
  <c r="P148" i="28"/>
  <c r="M105" i="27"/>
  <c r="N121" i="27"/>
  <c r="AV121" i="27" s="1"/>
  <c r="O144" i="28"/>
  <c r="Q149" i="28"/>
  <c r="M97" i="27"/>
  <c r="U149" i="28"/>
  <c r="P97" i="27"/>
  <c r="AX97" i="27" s="1"/>
  <c r="Q144" i="28"/>
  <c r="O105" i="27"/>
  <c r="N105" i="27"/>
  <c r="L105" i="27"/>
  <c r="P105" i="27"/>
  <c r="AX105" i="27" s="1"/>
  <c r="Q105" i="27"/>
  <c r="R146" i="28"/>
  <c r="K98" i="27"/>
  <c r="Q146" i="28"/>
  <c r="K97" i="27"/>
  <c r="O107" i="27"/>
  <c r="Q121" i="27"/>
  <c r="R149" i="28"/>
  <c r="O121" i="27"/>
  <c r="P110" i="27"/>
  <c r="AX110" i="27" s="1"/>
  <c r="P121" i="27"/>
  <c r="AX121" i="27" s="1"/>
  <c r="Q110" i="27"/>
  <c r="U130" i="28"/>
  <c r="Q97" i="27"/>
  <c r="O117" i="27"/>
  <c r="P138" i="28"/>
  <c r="K138" i="28"/>
  <c r="AC138" i="28" s="1"/>
  <c r="S144" i="28"/>
  <c r="L106" i="27"/>
  <c r="O106" i="27"/>
  <c r="N106" i="27"/>
  <c r="Q111" i="28"/>
  <c r="M102" i="27"/>
  <c r="AU102" i="27" s="1"/>
  <c r="O102" i="27"/>
  <c r="AW102" i="27" s="1"/>
  <c r="S102" i="28"/>
  <c r="R115" i="28"/>
  <c r="M111" i="27"/>
  <c r="AU111" i="27" s="1"/>
  <c r="N97" i="27"/>
  <c r="AV97" i="27" s="1"/>
  <c r="M117" i="27"/>
  <c r="AU117" i="27" s="1"/>
  <c r="M103" i="27"/>
  <c r="AU103" i="27" s="1"/>
  <c r="O103" i="27"/>
  <c r="AW103" i="27" s="1"/>
  <c r="L103" i="27"/>
  <c r="AT103" i="27" s="1"/>
  <c r="S149" i="28"/>
  <c r="S146" i="28"/>
  <c r="N111" i="27"/>
  <c r="AV111" i="27" s="1"/>
  <c r="M107" i="27"/>
  <c r="AU107" i="27" s="1"/>
  <c r="S115" i="28"/>
  <c r="N96" i="27"/>
  <c r="AV96" i="27" s="1"/>
  <c r="L107" i="27"/>
  <c r="AT107" i="27" s="1"/>
  <c r="Q115" i="28"/>
  <c r="N103" i="27"/>
  <c r="AV103" i="27" s="1"/>
  <c r="O115" i="27"/>
  <c r="AW115" i="27" s="1"/>
  <c r="O111" i="27"/>
  <c r="AW111" i="27" s="1"/>
  <c r="N104" i="27"/>
  <c r="AV104" i="27" s="1"/>
  <c r="N117" i="27"/>
  <c r="AV117" i="27" s="1"/>
  <c r="O96" i="27"/>
  <c r="AW96" i="27" s="1"/>
  <c r="L110" i="27"/>
  <c r="AT110" i="27" s="1"/>
  <c r="N107" i="27"/>
  <c r="AV107" i="27" s="1"/>
  <c r="L102" i="27"/>
  <c r="AT102" i="27" s="1"/>
  <c r="N102" i="27"/>
  <c r="AV102" i="27" s="1"/>
  <c r="L97" i="27"/>
  <c r="AT97" i="27" s="1"/>
  <c r="P82" i="27" l="1"/>
  <c r="AX82" i="27" s="1"/>
  <c r="L91" i="27"/>
  <c r="J86" i="27"/>
  <c r="J77" i="27"/>
  <c r="O64" i="27"/>
  <c r="J85" i="27"/>
  <c r="M70" i="27"/>
  <c r="O88" i="27"/>
  <c r="H75" i="27"/>
  <c r="Q71" i="27"/>
  <c r="AV106" i="27"/>
  <c r="R111" i="28" s="1"/>
  <c r="AS98" i="27"/>
  <c r="O103" i="28" s="1"/>
  <c r="AY97" i="27"/>
  <c r="U102" i="28" s="1"/>
  <c r="AW107" i="27"/>
  <c r="S112" i="28" s="1"/>
  <c r="AU97" i="27"/>
  <c r="Q102" i="28" s="1"/>
  <c r="AS97" i="27"/>
  <c r="O102" i="28" s="1"/>
  <c r="AY105" i="27"/>
  <c r="U110" i="28" s="1"/>
  <c r="AV105" i="27"/>
  <c r="R110" i="28" s="1"/>
  <c r="AT106" i="27"/>
  <c r="P111" i="28" s="1"/>
  <c r="AW117" i="27"/>
  <c r="S122" i="28" s="1"/>
  <c r="AW121" i="27"/>
  <c r="S126" i="28" s="1"/>
  <c r="AT105" i="27"/>
  <c r="P110" i="28" s="1"/>
  <c r="AW106" i="27"/>
  <c r="S111" i="28" s="1"/>
  <c r="AY110" i="27"/>
  <c r="U115" i="28" s="1"/>
  <c r="AY121" i="27"/>
  <c r="U126" i="28" s="1"/>
  <c r="AW105" i="27"/>
  <c r="S110" i="28" s="1"/>
  <c r="AU105" i="27"/>
  <c r="Q110" i="28" s="1"/>
  <c r="N91" i="27"/>
  <c r="Q91" i="27"/>
  <c r="M91" i="27"/>
  <c r="P91" i="27"/>
  <c r="AX91" i="27" s="1"/>
  <c r="Q29" i="27"/>
  <c r="AY29" i="27" s="1"/>
  <c r="Q85" i="27"/>
  <c r="Q64" i="27"/>
  <c r="J29" i="27"/>
  <c r="AR29" i="27" s="1"/>
  <c r="AR21" i="27" s="1"/>
  <c r="N29" i="27"/>
  <c r="AV29" i="27" s="1"/>
  <c r="P29" i="27"/>
  <c r="AX29" i="27" s="1"/>
  <c r="O29" i="27"/>
  <c r="AW29" i="27" s="1"/>
  <c r="G29" i="27"/>
  <c r="AO29" i="27" s="1"/>
  <c r="AO21" i="27" s="1"/>
  <c r="M29" i="27"/>
  <c r="AU29" i="27" s="1"/>
  <c r="N115" i="27"/>
  <c r="S142" i="28"/>
  <c r="R152" i="28"/>
  <c r="M115" i="27"/>
  <c r="Q98" i="27"/>
  <c r="M96" i="27"/>
  <c r="N112" i="27"/>
  <c r="L96" i="27"/>
  <c r="N98" i="27"/>
  <c r="O98" i="27"/>
  <c r="M98" i="27"/>
  <c r="M112" i="27"/>
  <c r="O112" i="27"/>
  <c r="R142" i="28"/>
  <c r="M142" i="28"/>
  <c r="L98" i="27"/>
  <c r="Q96" i="27"/>
  <c r="N99" i="27"/>
  <c r="L100" i="27"/>
  <c r="O100" i="27"/>
  <c r="P122" i="27"/>
  <c r="AX122" i="27" s="1"/>
  <c r="L104" i="27"/>
  <c r="U152" i="28"/>
  <c r="S152" i="28"/>
  <c r="Q99" i="27"/>
  <c r="P96" i="27"/>
  <c r="AX96" i="27" s="1"/>
  <c r="L138" i="28"/>
  <c r="AD138" i="28" s="1"/>
  <c r="P99" i="27"/>
  <c r="AX99" i="27" s="1"/>
  <c r="Q137" i="28"/>
  <c r="O137" i="28"/>
  <c r="O99" i="27"/>
  <c r="L137" i="28"/>
  <c r="R144" i="28"/>
  <c r="S137" i="28"/>
  <c r="O138" i="28"/>
  <c r="K99" i="27"/>
  <c r="M99" i="27"/>
  <c r="P137" i="28"/>
  <c r="V121" i="27"/>
  <c r="BD121" i="27" s="1"/>
  <c r="V110" i="27"/>
  <c r="BD110" i="27" s="1"/>
  <c r="T102" i="28"/>
  <c r="T126" i="28"/>
  <c r="T146" i="28"/>
  <c r="T115" i="28"/>
  <c r="T149" i="28"/>
  <c r="T110" i="28"/>
  <c r="T130" i="28"/>
  <c r="P112" i="27"/>
  <c r="AX112" i="27" s="1"/>
  <c r="P111" i="27"/>
  <c r="AX111" i="27" s="1"/>
  <c r="P115" i="27"/>
  <c r="AX115" i="27" s="1"/>
  <c r="P117" i="27"/>
  <c r="AX117" i="27" s="1"/>
  <c r="P98" i="27"/>
  <c r="AX98" i="27" s="1"/>
  <c r="P102" i="27"/>
  <c r="AX102" i="27" s="1"/>
  <c r="P107" i="27"/>
  <c r="AX107" i="27" s="1"/>
  <c r="P106" i="27"/>
  <c r="AX106" i="27" s="1"/>
  <c r="P103" i="27"/>
  <c r="AX103" i="27" s="1"/>
  <c r="U131" i="28"/>
  <c r="U142" i="28"/>
  <c r="U144" i="28"/>
  <c r="Q106" i="27"/>
  <c r="U151" i="28"/>
  <c r="Q102" i="27"/>
  <c r="AY102" i="27" s="1"/>
  <c r="Q115" i="27"/>
  <c r="AY115" i="27" s="1"/>
  <c r="Q103" i="27"/>
  <c r="U148" i="28"/>
  <c r="Q117" i="27"/>
  <c r="AY117" i="27" s="1"/>
  <c r="O122" i="27"/>
  <c r="Q111" i="27"/>
  <c r="Q112" i="27"/>
  <c r="Q142" i="28"/>
  <c r="N143" i="28"/>
  <c r="P143" i="28"/>
  <c r="M109" i="27"/>
  <c r="O143" i="28"/>
  <c r="J96" i="27"/>
  <c r="AR96" i="27" s="1"/>
  <c r="R109" i="28"/>
  <c r="O113" i="27"/>
  <c r="AW113" i="27" s="1"/>
  <c r="N113" i="27"/>
  <c r="AV113" i="27" s="1"/>
  <c r="M113" i="27"/>
  <c r="AU113" i="27" s="1"/>
  <c r="J97" i="27"/>
  <c r="AR97" i="27" s="1"/>
  <c r="S148" i="28"/>
  <c r="K106" i="27"/>
  <c r="AS106" i="27" s="1"/>
  <c r="N109" i="27"/>
  <c r="AV109" i="27" s="1"/>
  <c r="S116" i="28"/>
  <c r="S138" i="28"/>
  <c r="K100" i="27"/>
  <c r="AS100" i="27" s="1"/>
  <c r="N100" i="27"/>
  <c r="AV100" i="27" s="1"/>
  <c r="M100" i="27"/>
  <c r="AU100" i="27" s="1"/>
  <c r="R126" i="28"/>
  <c r="AJ126" i="28" s="1"/>
  <c r="AK126" i="28" s="1"/>
  <c r="O109" i="27"/>
  <c r="AW109" i="27" s="1"/>
  <c r="P107" i="28"/>
  <c r="S101" i="28"/>
  <c r="R122" i="28"/>
  <c r="S120" i="28"/>
  <c r="R108" i="28"/>
  <c r="M138" i="28"/>
  <c r="Q112" i="28"/>
  <c r="R116" i="28"/>
  <c r="P108" i="28"/>
  <c r="R151" i="28"/>
  <c r="S107" i="28"/>
  <c r="P102" i="28"/>
  <c r="R112" i="28"/>
  <c r="P115" i="28"/>
  <c r="AH115" i="28" s="1"/>
  <c r="AI115" i="28" s="1"/>
  <c r="AJ115" i="28" s="1"/>
  <c r="AK115" i="28" s="1"/>
  <c r="AL115" i="28" s="1"/>
  <c r="AM115" i="28" s="1"/>
  <c r="O116" i="27"/>
  <c r="AW116" i="27" s="1"/>
  <c r="O104" i="27"/>
  <c r="AW104" i="27" s="1"/>
  <c r="M104" i="27"/>
  <c r="AU104" i="27" s="1"/>
  <c r="K107" i="27"/>
  <c r="AS107" i="27" s="1"/>
  <c r="O120" i="27"/>
  <c r="AW120" i="27" s="1"/>
  <c r="N146" i="28"/>
  <c r="AF146" i="28" s="1"/>
  <c r="K103" i="27"/>
  <c r="AS103" i="27" s="1"/>
  <c r="S108" i="28"/>
  <c r="R148" i="28"/>
  <c r="N138" i="28"/>
  <c r="K105" i="27"/>
  <c r="AS105" i="27" s="1"/>
  <c r="O146" i="28"/>
  <c r="P146" i="28"/>
  <c r="Q148" i="28"/>
  <c r="K96" i="27"/>
  <c r="AS96" i="27" s="1"/>
  <c r="O95" i="27"/>
  <c r="AW95" i="27" s="1"/>
  <c r="J98" i="27"/>
  <c r="AR98" i="27" s="1"/>
  <c r="M95" i="27"/>
  <c r="AU95" i="27" s="1"/>
  <c r="L95" i="27"/>
  <c r="AT95" i="27" s="1"/>
  <c r="L112" i="27"/>
  <c r="AT112" i="27" s="1"/>
  <c r="R138" i="28"/>
  <c r="L111" i="27"/>
  <c r="AT111" i="27" s="1"/>
  <c r="O142" i="28"/>
  <c r="R107" i="28"/>
  <c r="N118" i="27"/>
  <c r="AV118" i="27" s="1"/>
  <c r="P112" i="28"/>
  <c r="N116" i="27"/>
  <c r="AV116" i="27" s="1"/>
  <c r="R101" i="28"/>
  <c r="O118" i="27"/>
  <c r="AW118" i="27" s="1"/>
  <c r="N137" i="28"/>
  <c r="P149" i="28"/>
  <c r="AH149" i="28" s="1"/>
  <c r="AI149" i="28" s="1"/>
  <c r="AJ149" i="28" s="1"/>
  <c r="AK149" i="28" s="1"/>
  <c r="AL149" i="28" s="1"/>
  <c r="AM149" i="28" s="1"/>
  <c r="Q108" i="28"/>
  <c r="Q122" i="28"/>
  <c r="AI122" i="28" s="1"/>
  <c r="AJ122" i="28" s="1"/>
  <c r="R102" i="28"/>
  <c r="S151" i="28"/>
  <c r="Q116" i="28"/>
  <c r="N144" i="28"/>
  <c r="Q138" i="28"/>
  <c r="N95" i="27"/>
  <c r="AV95" i="27" s="1"/>
  <c r="K95" i="27"/>
  <c r="AS95" i="27" s="1"/>
  <c r="L99" i="27"/>
  <c r="AT99" i="27" s="1"/>
  <c r="Q107" i="28"/>
  <c r="K102" i="27"/>
  <c r="AS102" i="27" s="1"/>
  <c r="AV21" i="27" l="1"/>
  <c r="I92" i="21" s="1"/>
  <c r="AW21" i="27"/>
  <c r="I93" i="21" s="1"/>
  <c r="AK122" i="28"/>
  <c r="AL126" i="28"/>
  <c r="AM126" i="28" s="1"/>
  <c r="AE138" i="28"/>
  <c r="AF138" i="28" s="1"/>
  <c r="AG138" i="28" s="1"/>
  <c r="AH138" i="28" s="1"/>
  <c r="AI138" i="28" s="1"/>
  <c r="AJ138" i="28" s="1"/>
  <c r="AK138" i="28" s="1"/>
  <c r="AG146" i="28"/>
  <c r="AH146" i="28" s="1"/>
  <c r="AI146" i="28" s="1"/>
  <c r="AJ146" i="28" s="1"/>
  <c r="AK146" i="28" s="1"/>
  <c r="AL146" i="28" s="1"/>
  <c r="I85" i="21"/>
  <c r="I88" i="21"/>
  <c r="K65" i="27"/>
  <c r="AR77" i="27"/>
  <c r="N82" i="28" s="1"/>
  <c r="AY71" i="27"/>
  <c r="U76" i="28" s="1"/>
  <c r="AW122" i="27"/>
  <c r="S127" i="28" s="1"/>
  <c r="AT100" i="27"/>
  <c r="P105" i="28" s="1"/>
  <c r="AW112" i="27"/>
  <c r="S117" i="28" s="1"/>
  <c r="AU112" i="27"/>
  <c r="Q117" i="28" s="1"/>
  <c r="AU115" i="27"/>
  <c r="Q120" i="28" s="1"/>
  <c r="AI120" i="28" s="1"/>
  <c r="AU99" i="27"/>
  <c r="Q104" i="28" s="1"/>
  <c r="AY99" i="27"/>
  <c r="U104" i="28" s="1"/>
  <c r="AV99" i="27"/>
  <c r="R104" i="28" s="1"/>
  <c r="AT98" i="27"/>
  <c r="P103" i="28" s="1"/>
  <c r="AU98" i="27"/>
  <c r="Q103" i="28" s="1"/>
  <c r="AV112" i="27"/>
  <c r="R117" i="28" s="1"/>
  <c r="AP75" i="27"/>
  <c r="L80" i="28" s="1"/>
  <c r="AT91" i="27"/>
  <c r="P96" i="28" s="1"/>
  <c r="AT104" i="27"/>
  <c r="P109" i="28" s="1"/>
  <c r="AT96" i="27"/>
  <c r="P101" i="28" s="1"/>
  <c r="AY64" i="27"/>
  <c r="U69" i="28" s="1"/>
  <c r="AY85" i="27"/>
  <c r="U90" i="28" s="1"/>
  <c r="AR85" i="27"/>
  <c r="N90" i="28" s="1"/>
  <c r="AW88" i="27"/>
  <c r="S93" i="28" s="1"/>
  <c r="AU91" i="27"/>
  <c r="Q96" i="28" s="1"/>
  <c r="AY91" i="27"/>
  <c r="U96" i="28" s="1"/>
  <c r="AY112" i="27"/>
  <c r="U117" i="28" s="1"/>
  <c r="AS99" i="27"/>
  <c r="O104" i="28" s="1"/>
  <c r="AY96" i="27"/>
  <c r="U101" i="28" s="1"/>
  <c r="AW98" i="27"/>
  <c r="S103" i="28" s="1"/>
  <c r="AU96" i="27"/>
  <c r="Q101" i="28" s="1"/>
  <c r="AU109" i="27"/>
  <c r="Q114" i="28" s="1"/>
  <c r="AY111" i="27"/>
  <c r="U116" i="28" s="1"/>
  <c r="AY103" i="27"/>
  <c r="U108" i="28" s="1"/>
  <c r="AY106" i="27"/>
  <c r="U111" i="28" s="1"/>
  <c r="AW99" i="27"/>
  <c r="S104" i="28" s="1"/>
  <c r="AW100" i="27"/>
  <c r="S105" i="28" s="1"/>
  <c r="AV98" i="27"/>
  <c r="R103" i="28" s="1"/>
  <c r="AY98" i="27"/>
  <c r="U103" i="28" s="1"/>
  <c r="AV115" i="27"/>
  <c r="R120" i="28" s="1"/>
  <c r="AR86" i="27"/>
  <c r="N91" i="28" s="1"/>
  <c r="AW64" i="27"/>
  <c r="S69" i="28" s="1"/>
  <c r="AU70" i="27"/>
  <c r="Q75" i="28" s="1"/>
  <c r="AV91" i="27"/>
  <c r="R96" i="28" s="1"/>
  <c r="Q81" i="27"/>
  <c r="N66" i="27"/>
  <c r="M81" i="27"/>
  <c r="M66" i="27"/>
  <c r="I66" i="27"/>
  <c r="K66" i="27"/>
  <c r="N81" i="27"/>
  <c r="L66" i="27"/>
  <c r="G66" i="27"/>
  <c r="P81" i="27"/>
  <c r="AX81" i="27" s="1"/>
  <c r="H66" i="27"/>
  <c r="J81" i="27"/>
  <c r="L81" i="27"/>
  <c r="O66" i="27"/>
  <c r="J66" i="27"/>
  <c r="H86" i="27"/>
  <c r="G79" i="27"/>
  <c r="Q58" i="27"/>
  <c r="M89" i="27"/>
  <c r="H78" i="27"/>
  <c r="N72" i="27"/>
  <c r="P70" i="27"/>
  <c r="I70" i="27"/>
  <c r="J71" i="27"/>
  <c r="M71" i="27"/>
  <c r="M85" i="27"/>
  <c r="K70" i="27"/>
  <c r="I85" i="27"/>
  <c r="J79" i="27"/>
  <c r="L72" i="27"/>
  <c r="M76" i="27"/>
  <c r="H76" i="27"/>
  <c r="L70" i="27"/>
  <c r="M72" i="27"/>
  <c r="J72" i="27"/>
  <c r="P76" i="27"/>
  <c r="Q76" i="27"/>
  <c r="K76" i="27"/>
  <c r="K88" i="27"/>
  <c r="P64" i="27"/>
  <c r="L78" i="27"/>
  <c r="J89" i="27"/>
  <c r="Q78" i="27"/>
  <c r="K77" i="27"/>
  <c r="M78" i="27"/>
  <c r="K85" i="27"/>
  <c r="N70" i="27"/>
  <c r="N82" i="27"/>
  <c r="O82" i="27"/>
  <c r="M82" i="27"/>
  <c r="J64" i="27"/>
  <c r="P71" i="27"/>
  <c r="I71" i="27"/>
  <c r="O71" i="27"/>
  <c r="I64" i="27"/>
  <c r="L64" i="27"/>
  <c r="O70" i="27"/>
  <c r="Q75" i="27"/>
  <c r="Q70" i="27"/>
  <c r="I75" i="27"/>
  <c r="L86" i="27"/>
  <c r="I77" i="27"/>
  <c r="I86" i="27"/>
  <c r="O91" i="27"/>
  <c r="L92" i="27"/>
  <c r="N89" i="27"/>
  <c r="J92" i="27"/>
  <c r="H72" i="27"/>
  <c r="P72" i="27"/>
  <c r="L76" i="27"/>
  <c r="N76" i="27"/>
  <c r="Q77" i="27"/>
  <c r="M77" i="27"/>
  <c r="O78" i="27"/>
  <c r="K78" i="27"/>
  <c r="J70" i="27"/>
  <c r="G77" i="27"/>
  <c r="L77" i="27"/>
  <c r="I78" i="27"/>
  <c r="G64" i="27"/>
  <c r="L79" i="27"/>
  <c r="N78" i="27"/>
  <c r="P78" i="27"/>
  <c r="J75" i="27"/>
  <c r="N92" i="27"/>
  <c r="K89" i="27"/>
  <c r="P92" i="27"/>
  <c r="J88" i="27"/>
  <c r="O77" i="27"/>
  <c r="I88" i="27"/>
  <c r="M64" i="27"/>
  <c r="K82" i="27"/>
  <c r="Q82" i="27"/>
  <c r="I82" i="27"/>
  <c r="N71" i="27"/>
  <c r="L71" i="27"/>
  <c r="L85" i="27"/>
  <c r="N64" i="27"/>
  <c r="H85" i="27"/>
  <c r="K75" i="27"/>
  <c r="K86" i="27"/>
  <c r="L75" i="27"/>
  <c r="H71" i="27"/>
  <c r="N85" i="27"/>
  <c r="J82" i="27"/>
  <c r="K79" i="27"/>
  <c r="J91" i="27"/>
  <c r="M75" i="27"/>
  <c r="I91" i="27"/>
  <c r="G72" i="27"/>
  <c r="O89" i="27"/>
  <c r="K92" i="27"/>
  <c r="K72" i="27"/>
  <c r="I72" i="27"/>
  <c r="O92" i="27"/>
  <c r="O72" i="27"/>
  <c r="L89" i="27"/>
  <c r="J76" i="27"/>
  <c r="O76" i="27"/>
  <c r="G76" i="27"/>
  <c r="N88" i="27"/>
  <c r="H77" i="27"/>
  <c r="M92" i="27"/>
  <c r="H70" i="27"/>
  <c r="G78" i="27"/>
  <c r="L88" i="27"/>
  <c r="I76" i="27"/>
  <c r="P88" i="27"/>
  <c r="M88" i="27"/>
  <c r="P77" i="27"/>
  <c r="N77" i="27"/>
  <c r="Q88" i="27"/>
  <c r="P85" i="27"/>
  <c r="H82" i="27"/>
  <c r="L82" i="27"/>
  <c r="G70" i="27"/>
  <c r="H64" i="27"/>
  <c r="G71" i="27"/>
  <c r="K71" i="27"/>
  <c r="K64" i="27"/>
  <c r="G75" i="27"/>
  <c r="P75" i="27"/>
  <c r="I79" i="27"/>
  <c r="N75" i="27"/>
  <c r="J78" i="27"/>
  <c r="O85" i="27"/>
  <c r="H79" i="27"/>
  <c r="O75" i="27"/>
  <c r="K91" i="27"/>
  <c r="P90" i="27"/>
  <c r="AX90" i="27" s="1"/>
  <c r="H81" i="27"/>
  <c r="AP81" i="27" s="1"/>
  <c r="Q34" i="28"/>
  <c r="S34" i="28"/>
  <c r="N34" i="28"/>
  <c r="T34" i="28"/>
  <c r="K34" i="28"/>
  <c r="AC34" i="28" s="1"/>
  <c r="P147" i="28"/>
  <c r="Q147" i="28"/>
  <c r="R147" i="28"/>
  <c r="U147" i="28"/>
  <c r="O147" i="28"/>
  <c r="AG147" i="28" s="1"/>
  <c r="AH147" i="28" s="1"/>
  <c r="S147" i="28"/>
  <c r="U150" i="28"/>
  <c r="S150" i="28"/>
  <c r="R150" i="28"/>
  <c r="Q150" i="28"/>
  <c r="S131" i="28"/>
  <c r="AK131" i="28" s="1"/>
  <c r="T131" i="28"/>
  <c r="Y149" i="28"/>
  <c r="U121" i="27"/>
  <c r="U110" i="27"/>
  <c r="M137" i="28"/>
  <c r="U107" i="28"/>
  <c r="U120" i="28"/>
  <c r="R137" i="28"/>
  <c r="K137" i="28"/>
  <c r="AC137" i="28" s="1"/>
  <c r="AD137" i="28" s="1"/>
  <c r="AE137" i="28" s="1"/>
  <c r="AF137" i="28" s="1"/>
  <c r="AG137" i="28" s="1"/>
  <c r="AH137" i="28" s="1"/>
  <c r="AI137" i="28" s="1"/>
  <c r="U112" i="27"/>
  <c r="BC112" i="27" s="1"/>
  <c r="U115" i="27"/>
  <c r="BC115" i="27" s="1"/>
  <c r="M116" i="27"/>
  <c r="AU116" i="27" s="1"/>
  <c r="O140" i="28"/>
  <c r="U98" i="27"/>
  <c r="BC98" i="27" s="1"/>
  <c r="V111" i="27"/>
  <c r="BD111" i="27" s="1"/>
  <c r="V102" i="27"/>
  <c r="BD102" i="27" s="1"/>
  <c r="T108" i="28"/>
  <c r="T144" i="28"/>
  <c r="T122" i="28"/>
  <c r="AL122" i="28" s="1"/>
  <c r="T120" i="28"/>
  <c r="T87" i="28"/>
  <c r="T96" i="28"/>
  <c r="T112" i="28"/>
  <c r="T103" i="28"/>
  <c r="T138" i="28"/>
  <c r="T116" i="28"/>
  <c r="T117" i="28"/>
  <c r="T137" i="28"/>
  <c r="T142" i="28"/>
  <c r="T127" i="28"/>
  <c r="T104" i="28"/>
  <c r="T101" i="28"/>
  <c r="T150" i="28"/>
  <c r="T151" i="28"/>
  <c r="T111" i="28"/>
  <c r="T107" i="28"/>
  <c r="T147" i="28"/>
  <c r="T136" i="28"/>
  <c r="T152" i="28"/>
  <c r="P123" i="27"/>
  <c r="AX123" i="27" s="1"/>
  <c r="P118" i="27"/>
  <c r="AX118" i="27" s="1"/>
  <c r="P104" i="27"/>
  <c r="AX104" i="27" s="1"/>
  <c r="P113" i="27"/>
  <c r="AX113" i="27" s="1"/>
  <c r="T110" i="27"/>
  <c r="R110" i="27"/>
  <c r="S110" i="27"/>
  <c r="P89" i="27"/>
  <c r="AX89" i="27" s="1"/>
  <c r="R121" i="27"/>
  <c r="S121" i="27"/>
  <c r="T121" i="27"/>
  <c r="V130" i="28"/>
  <c r="X130" i="28"/>
  <c r="P95" i="27"/>
  <c r="AX95" i="27" s="1"/>
  <c r="V149" i="28"/>
  <c r="AN149" i="28" s="1"/>
  <c r="W149" i="28"/>
  <c r="R97" i="27"/>
  <c r="AZ97" i="27" s="1"/>
  <c r="T97" i="27"/>
  <c r="BB97" i="27" s="1"/>
  <c r="S130" i="28"/>
  <c r="AK130" i="28" s="1"/>
  <c r="AL130" i="28" s="1"/>
  <c r="AM130" i="28" s="1"/>
  <c r="U140" i="28"/>
  <c r="Q109" i="27"/>
  <c r="Q116" i="27"/>
  <c r="Q113" i="27"/>
  <c r="U132" i="28"/>
  <c r="Q120" i="27"/>
  <c r="AY120" i="27" s="1"/>
  <c r="U146" i="28"/>
  <c r="Q118" i="27"/>
  <c r="AY118" i="27" s="1"/>
  <c r="Q95" i="27"/>
  <c r="Q92" i="27"/>
  <c r="AY92" i="27" s="1"/>
  <c r="U138" i="28"/>
  <c r="U122" i="28"/>
  <c r="U145" i="28"/>
  <c r="U133" i="28"/>
  <c r="Q123" i="27"/>
  <c r="Q89" i="27"/>
  <c r="U143" i="28"/>
  <c r="U136" i="28"/>
  <c r="Q122" i="27"/>
  <c r="AY122" i="27" s="1"/>
  <c r="Q104" i="27"/>
  <c r="AY104" i="27" s="1"/>
  <c r="N141" i="28"/>
  <c r="P136" i="28"/>
  <c r="M140" i="28"/>
  <c r="O148" i="28"/>
  <c r="AG148" i="28" s="1"/>
  <c r="AH148" i="28" s="1"/>
  <c r="AI148" i="28" s="1"/>
  <c r="AJ148" i="28" s="1"/>
  <c r="AK148" i="28" s="1"/>
  <c r="N120" i="27"/>
  <c r="AV120" i="27" s="1"/>
  <c r="R34" i="28"/>
  <c r="S136" i="28"/>
  <c r="L142" i="28"/>
  <c r="AD142" i="28" s="1"/>
  <c r="AE142" i="28" s="1"/>
  <c r="P116" i="28"/>
  <c r="AH116" i="28" s="1"/>
  <c r="AI116" i="28" s="1"/>
  <c r="AJ116" i="28" s="1"/>
  <c r="AK116" i="28" s="1"/>
  <c r="P117" i="28"/>
  <c r="AH117" i="28" s="1"/>
  <c r="N142" i="28"/>
  <c r="P100" i="28"/>
  <c r="O101" i="28"/>
  <c r="N140" i="28"/>
  <c r="Q109" i="28"/>
  <c r="K136" i="28"/>
  <c r="AC136" i="28" s="1"/>
  <c r="N139" i="28"/>
  <c r="Z130" i="28"/>
  <c r="P150" i="28"/>
  <c r="AH150" i="28" s="1"/>
  <c r="Z115" i="28"/>
  <c r="R105" i="28"/>
  <c r="Q145" i="28"/>
  <c r="O145" i="28"/>
  <c r="L113" i="27"/>
  <c r="AT113" i="27" s="1"/>
  <c r="O107" i="28"/>
  <c r="AG107" i="28" s="1"/>
  <c r="AH107" i="28" s="1"/>
  <c r="AI107" i="28" s="1"/>
  <c r="AJ107" i="28" s="1"/>
  <c r="AK107" i="28" s="1"/>
  <c r="O100" i="28"/>
  <c r="L139" i="28"/>
  <c r="R100" i="28"/>
  <c r="L136" i="28"/>
  <c r="M118" i="27"/>
  <c r="AU118" i="27" s="1"/>
  <c r="O136" i="28"/>
  <c r="Q100" i="28"/>
  <c r="M136" i="28"/>
  <c r="P142" i="28"/>
  <c r="S140" i="28"/>
  <c r="V103" i="27"/>
  <c r="BD103" i="27" s="1"/>
  <c r="U103" i="27"/>
  <c r="BC103" i="27" s="1"/>
  <c r="I89" i="27"/>
  <c r="AQ89" i="27" s="1"/>
  <c r="Z149" i="28"/>
  <c r="K104" i="27"/>
  <c r="AS104" i="27" s="1"/>
  <c r="Q136" i="28"/>
  <c r="N122" i="27"/>
  <c r="AV122" i="27" s="1"/>
  <c r="J95" i="27"/>
  <c r="AR95" i="27" s="1"/>
  <c r="S114" i="28"/>
  <c r="O105" i="28"/>
  <c r="P139" i="28"/>
  <c r="R136" i="28"/>
  <c r="M139" i="28"/>
  <c r="O111" i="28"/>
  <c r="AG111" i="28" s="1"/>
  <c r="AH111" i="28" s="1"/>
  <c r="AI111" i="28" s="1"/>
  <c r="AJ111" i="28" s="1"/>
  <c r="AK111" i="28" s="1"/>
  <c r="AL111" i="28" s="1"/>
  <c r="N102" i="28"/>
  <c r="AF102" i="28" s="1"/>
  <c r="AG102" i="28" s="1"/>
  <c r="AH102" i="28" s="1"/>
  <c r="AI102" i="28" s="1"/>
  <c r="AJ102" i="28" s="1"/>
  <c r="AK102" i="28" s="1"/>
  <c r="AL102" i="28" s="1"/>
  <c r="AM102" i="28" s="1"/>
  <c r="N101" i="28"/>
  <c r="AF101" i="28" s="1"/>
  <c r="P104" i="28"/>
  <c r="R123" i="28"/>
  <c r="S153" i="28"/>
  <c r="N103" i="28"/>
  <c r="AF103" i="28" s="1"/>
  <c r="AG103" i="28" s="1"/>
  <c r="S143" i="28"/>
  <c r="R143" i="28"/>
  <c r="R105" i="27"/>
  <c r="AZ105" i="27" s="1"/>
  <c r="V105" i="27"/>
  <c r="BD105" i="27" s="1"/>
  <c r="U105" i="27"/>
  <c r="BC105" i="27" s="1"/>
  <c r="T105" i="27"/>
  <c r="BB105" i="27" s="1"/>
  <c r="S105" i="27"/>
  <c r="BA105" i="27" s="1"/>
  <c r="L140" i="28"/>
  <c r="U117" i="27"/>
  <c r="BC117" i="27" s="1"/>
  <c r="V117" i="27"/>
  <c r="BD117" i="27" s="1"/>
  <c r="O108" i="28"/>
  <c r="AG108" i="28" s="1"/>
  <c r="AH108" i="28" s="1"/>
  <c r="AI108" i="28" s="1"/>
  <c r="AJ108" i="28" s="1"/>
  <c r="AK108" i="28" s="1"/>
  <c r="X149" i="28"/>
  <c r="Q139" i="28"/>
  <c r="O112" i="28"/>
  <c r="AG112" i="28" s="1"/>
  <c r="AH112" i="28" s="1"/>
  <c r="AI112" i="28" s="1"/>
  <c r="AJ112" i="28" s="1"/>
  <c r="AK112" i="28" s="1"/>
  <c r="AL112" i="28" s="1"/>
  <c r="AM112" i="28" s="1"/>
  <c r="AN112" i="28" s="1"/>
  <c r="AO112" i="28" s="1"/>
  <c r="AP112" i="28" s="1"/>
  <c r="AQ112" i="28" s="1"/>
  <c r="AR112" i="28" s="1"/>
  <c r="S109" i="28"/>
  <c r="R145" i="28"/>
  <c r="Z126" i="28"/>
  <c r="W130" i="28"/>
  <c r="J99" i="27"/>
  <c r="AR99" i="27" s="1"/>
  <c r="P145" i="28"/>
  <c r="S139" i="28"/>
  <c r="O123" i="27"/>
  <c r="AW123" i="27" s="1"/>
  <c r="J100" i="27"/>
  <c r="AR100" i="27" s="1"/>
  <c r="R140" i="28"/>
  <c r="Q151" i="28"/>
  <c r="AI151" i="28" s="1"/>
  <c r="AJ151" i="28" s="1"/>
  <c r="AK151" i="28" s="1"/>
  <c r="AL151" i="28" s="1"/>
  <c r="AM151" i="28" s="1"/>
  <c r="M144" i="28"/>
  <c r="AE144" i="28" s="1"/>
  <c r="AF144" i="28" s="1"/>
  <c r="AG144" i="28" s="1"/>
  <c r="AH144" i="28" s="1"/>
  <c r="AI144" i="28" s="1"/>
  <c r="AJ144" i="28" s="1"/>
  <c r="AK144" i="28" s="1"/>
  <c r="U106" i="27"/>
  <c r="BC106" i="27" s="1"/>
  <c r="V97" i="27"/>
  <c r="BD97" i="27" s="1"/>
  <c r="U97" i="27"/>
  <c r="BC97" i="27" s="1"/>
  <c r="S97" i="27"/>
  <c r="BA97" i="27" s="1"/>
  <c r="Q118" i="28"/>
  <c r="R139" i="28"/>
  <c r="R121" i="28"/>
  <c r="O139" i="28"/>
  <c r="S123" i="28"/>
  <c r="N136" i="28"/>
  <c r="L109" i="27"/>
  <c r="AT109" i="27" s="1"/>
  <c r="S100" i="28"/>
  <c r="Q143" i="28"/>
  <c r="O110" i="28"/>
  <c r="AG110" i="28" s="1"/>
  <c r="AH110" i="28" s="1"/>
  <c r="AI110" i="28" s="1"/>
  <c r="AJ110" i="28" s="1"/>
  <c r="AK110" i="28" s="1"/>
  <c r="AL110" i="28" s="1"/>
  <c r="AM110" i="28" s="1"/>
  <c r="S125" i="28"/>
  <c r="S121" i="28"/>
  <c r="U34" i="28"/>
  <c r="Y130" i="28"/>
  <c r="P140" i="28"/>
  <c r="S145" i="28"/>
  <c r="Q105" i="28"/>
  <c r="Q140" i="28"/>
  <c r="R114" i="28"/>
  <c r="Q152" i="28"/>
  <c r="AI152" i="28" s="1"/>
  <c r="AJ152" i="28" s="1"/>
  <c r="AK152" i="28" s="1"/>
  <c r="AL152" i="28" s="1"/>
  <c r="AM152" i="28" s="1"/>
  <c r="U153" i="28"/>
  <c r="R118" i="28"/>
  <c r="S118" i="28"/>
  <c r="AR22" i="27" l="1"/>
  <c r="AC22" i="28"/>
  <c r="AU22" i="27"/>
  <c r="AV22" i="27"/>
  <c r="AT22" i="27"/>
  <c r="L90" i="21" s="1"/>
  <c r="AU21" i="27"/>
  <c r="I91" i="21" s="1"/>
  <c r="AS22" i="27"/>
  <c r="L89" i="21" s="1"/>
  <c r="AW22" i="27"/>
  <c r="L93" i="21" s="1"/>
  <c r="L88" i="21"/>
  <c r="AL138" i="28"/>
  <c r="L91" i="21"/>
  <c r="L92" i="21"/>
  <c r="AF142" i="28"/>
  <c r="AG142" i="28" s="1"/>
  <c r="AH142" i="28" s="1"/>
  <c r="AI142" i="28" s="1"/>
  <c r="AJ142" i="28" s="1"/>
  <c r="AK142" i="28" s="1"/>
  <c r="AL142" i="28" s="1"/>
  <c r="AM142" i="28" s="1"/>
  <c r="AJ137" i="28"/>
  <c r="AK137" i="28" s="1"/>
  <c r="AL137" i="28" s="1"/>
  <c r="AM111" i="28"/>
  <c r="AL107" i="28"/>
  <c r="AM107" i="28" s="1"/>
  <c r="AL144" i="28"/>
  <c r="AM144" i="28" s="1"/>
  <c r="AN130" i="28"/>
  <c r="AO130" i="28" s="1"/>
  <c r="AP130" i="28" s="1"/>
  <c r="AQ130" i="28" s="1"/>
  <c r="AR130" i="28" s="1"/>
  <c r="AH103" i="28"/>
  <c r="AI103" i="28" s="1"/>
  <c r="AJ103" i="28" s="1"/>
  <c r="AK103" i="28" s="1"/>
  <c r="AL103" i="28" s="1"/>
  <c r="AM103" i="28" s="1"/>
  <c r="AI150" i="28"/>
  <c r="AJ150" i="28" s="1"/>
  <c r="AK150" i="28" s="1"/>
  <c r="AL150" i="28" s="1"/>
  <c r="AM150" i="28" s="1"/>
  <c r="AD136" i="28"/>
  <c r="AE136" i="28" s="1"/>
  <c r="AF136" i="28" s="1"/>
  <c r="AG136" i="28" s="1"/>
  <c r="AH136" i="28" s="1"/>
  <c r="AI136" i="28" s="1"/>
  <c r="AJ136" i="28" s="1"/>
  <c r="AK136" i="28" s="1"/>
  <c r="AL136" i="28" s="1"/>
  <c r="AM136" i="28" s="1"/>
  <c r="AO149" i="28"/>
  <c r="AP149" i="28" s="1"/>
  <c r="AQ149" i="28" s="1"/>
  <c r="AR149" i="28" s="1"/>
  <c r="AI147" i="28"/>
  <c r="AJ147" i="28" s="1"/>
  <c r="AK147" i="28" s="1"/>
  <c r="AL147" i="28" s="1"/>
  <c r="AM147" i="28" s="1"/>
  <c r="AG101" i="28"/>
  <c r="AH101" i="28" s="1"/>
  <c r="AI101" i="28" s="1"/>
  <c r="AJ101" i="28" s="1"/>
  <c r="AK101" i="28" s="1"/>
  <c r="AL101" i="28" s="1"/>
  <c r="AM101" i="28" s="1"/>
  <c r="AM138" i="28"/>
  <c r="AM122" i="28"/>
  <c r="AM146" i="28"/>
  <c r="AL108" i="28"/>
  <c r="AM108" i="28" s="1"/>
  <c r="AI117" i="28"/>
  <c r="AJ117" i="28" s="1"/>
  <c r="AK117" i="28" s="1"/>
  <c r="AL117" i="28" s="1"/>
  <c r="AM117" i="28" s="1"/>
  <c r="AL131" i="28"/>
  <c r="AM131" i="28" s="1"/>
  <c r="AL116" i="28"/>
  <c r="AM116" i="28" s="1"/>
  <c r="AJ120" i="28"/>
  <c r="AK120" i="28" s="1"/>
  <c r="AL120" i="28" s="1"/>
  <c r="AM120" i="28" s="1"/>
  <c r="U88" i="27"/>
  <c r="V75" i="27"/>
  <c r="R91" i="27"/>
  <c r="BC121" i="27"/>
  <c r="Y126" i="28" s="1"/>
  <c r="AY109" i="27"/>
  <c r="U114" i="28" s="1"/>
  <c r="AZ121" i="27"/>
  <c r="V126" i="28" s="1"/>
  <c r="AN126" i="28" s="1"/>
  <c r="AZ110" i="27"/>
  <c r="V115" i="28" s="1"/>
  <c r="AN115" i="28" s="1"/>
  <c r="AW75" i="27"/>
  <c r="S80" i="28" s="1"/>
  <c r="AV75" i="27"/>
  <c r="R80" i="28" s="1"/>
  <c r="AO75" i="27"/>
  <c r="K80" i="28" s="1"/>
  <c r="AC80" i="28" s="1"/>
  <c r="AD80" i="28" s="1"/>
  <c r="AO71" i="27"/>
  <c r="K76" i="28" s="1"/>
  <c r="AC76" i="28" s="1"/>
  <c r="AP82" i="27"/>
  <c r="L87" i="28" s="1"/>
  <c r="AD87" i="28" s="1"/>
  <c r="AX77" i="27"/>
  <c r="T82" i="28" s="1"/>
  <c r="AT88" i="27"/>
  <c r="P93" i="28" s="1"/>
  <c r="AP77" i="27"/>
  <c r="L82" i="28" s="1"/>
  <c r="AR76" i="27"/>
  <c r="N81" i="28" s="1"/>
  <c r="AQ72" i="27"/>
  <c r="M77" i="28" s="1"/>
  <c r="AW89" i="27"/>
  <c r="S94" i="28" s="1"/>
  <c r="AR91" i="27"/>
  <c r="N96" i="28" s="1"/>
  <c r="AP71" i="27"/>
  <c r="L76" i="28" s="1"/>
  <c r="AP85" i="27"/>
  <c r="L90" i="28" s="1"/>
  <c r="AD90" i="28" s="1"/>
  <c r="AV71" i="27"/>
  <c r="R76" i="28" s="1"/>
  <c r="AY82" i="27"/>
  <c r="U87" i="28" s="1"/>
  <c r="AW77" i="27"/>
  <c r="S82" i="28" s="1"/>
  <c r="AV92" i="27"/>
  <c r="R97" i="28" s="1"/>
  <c r="AV78" i="27"/>
  <c r="R83" i="28" s="1"/>
  <c r="AR70" i="27"/>
  <c r="N75" i="28" s="1"/>
  <c r="AY77" i="27"/>
  <c r="U82" i="28" s="1"/>
  <c r="AX72" i="27"/>
  <c r="T77" i="28" s="1"/>
  <c r="AT92" i="27"/>
  <c r="P97" i="28" s="1"/>
  <c r="AQ77" i="27"/>
  <c r="M82" i="28" s="1"/>
  <c r="AY70" i="27"/>
  <c r="U75" i="28" s="1"/>
  <c r="AQ64" i="27"/>
  <c r="M69" i="28" s="1"/>
  <c r="AR64" i="27"/>
  <c r="N69" i="28" s="1"/>
  <c r="AV70" i="27"/>
  <c r="R75" i="28" s="1"/>
  <c r="AY78" i="27"/>
  <c r="U83" i="28" s="1"/>
  <c r="AS88" i="27"/>
  <c r="O93" i="28" s="1"/>
  <c r="AT70" i="27"/>
  <c r="P75" i="28" s="1"/>
  <c r="AT72" i="27"/>
  <c r="P77" i="28" s="1"/>
  <c r="AU85" i="27"/>
  <c r="Q90" i="28" s="1"/>
  <c r="AX70" i="27"/>
  <c r="T75" i="28" s="1"/>
  <c r="AU89" i="27"/>
  <c r="Q94" i="28" s="1"/>
  <c r="AR66" i="27"/>
  <c r="N71" i="28" s="1"/>
  <c r="AT81" i="27"/>
  <c r="P86" i="28" s="1"/>
  <c r="AT66" i="27"/>
  <c r="P71" i="28" s="1"/>
  <c r="BC110" i="27"/>
  <c r="Y115" i="28" s="1"/>
  <c r="AP79" i="27"/>
  <c r="L84" i="28" s="1"/>
  <c r="AQ79" i="27"/>
  <c r="M84" i="28" s="1"/>
  <c r="AS64" i="27"/>
  <c r="O69" i="28" s="1"/>
  <c r="AP64" i="27"/>
  <c r="L69" i="28" s="1"/>
  <c r="AX85" i="27"/>
  <c r="T90" i="28" s="1"/>
  <c r="AU88" i="27"/>
  <c r="Q93" i="28" s="1"/>
  <c r="AO78" i="27"/>
  <c r="K83" i="28" s="1"/>
  <c r="AC83" i="28" s="1"/>
  <c r="AV88" i="27"/>
  <c r="R93" i="28" s="1"/>
  <c r="AT89" i="27"/>
  <c r="P94" i="28" s="1"/>
  <c r="AS72" i="27"/>
  <c r="O77" i="28" s="1"/>
  <c r="AO72" i="27"/>
  <c r="K77" i="28" s="1"/>
  <c r="AC77" i="28" s="1"/>
  <c r="AS79" i="27"/>
  <c r="O84" i="28" s="1"/>
  <c r="AT75" i="27"/>
  <c r="P80" i="28" s="1"/>
  <c r="AV64" i="27"/>
  <c r="R69" i="28" s="1"/>
  <c r="AS82" i="27"/>
  <c r="O87" i="28" s="1"/>
  <c r="AR88" i="27"/>
  <c r="N93" i="28" s="1"/>
  <c r="AQ66" i="27"/>
  <c r="M71" i="28" s="1"/>
  <c r="AT79" i="27"/>
  <c r="P84" i="28" s="1"/>
  <c r="AQ78" i="27"/>
  <c r="M83" i="28" s="1"/>
  <c r="AS78" i="27"/>
  <c r="O83" i="28" s="1"/>
  <c r="AS65" i="27"/>
  <c r="O70" i="28" s="1"/>
  <c r="AP72" i="27"/>
  <c r="L77" i="28" s="1"/>
  <c r="AT86" i="27"/>
  <c r="P91" i="28" s="1"/>
  <c r="AY75" i="27"/>
  <c r="U80" i="28" s="1"/>
  <c r="AW71" i="27"/>
  <c r="S76" i="28" s="1"/>
  <c r="AU82" i="27"/>
  <c r="Q87" i="28" s="1"/>
  <c r="AS85" i="27"/>
  <c r="O90" i="28" s="1"/>
  <c r="AR89" i="27"/>
  <c r="N94" i="28" s="1"/>
  <c r="AS76" i="27"/>
  <c r="O81" i="28" s="1"/>
  <c r="AR72" i="27"/>
  <c r="N77" i="28" s="1"/>
  <c r="AP76" i="27"/>
  <c r="L81" i="28" s="1"/>
  <c r="AR79" i="27"/>
  <c r="N84" i="28" s="1"/>
  <c r="AU71" i="27"/>
  <c r="Q76" i="28" s="1"/>
  <c r="AV72" i="27"/>
  <c r="R77" i="28" s="1"/>
  <c r="AO79" i="27"/>
  <c r="K84" i="28" s="1"/>
  <c r="AC84" i="28" s="1"/>
  <c r="AP66" i="27"/>
  <c r="L71" i="28" s="1"/>
  <c r="AV81" i="27"/>
  <c r="R86" i="28" s="1"/>
  <c r="AU66" i="27"/>
  <c r="Q71" i="28" s="1"/>
  <c r="AW85" i="27"/>
  <c r="S90" i="28" s="1"/>
  <c r="AO70" i="27"/>
  <c r="K75" i="28" s="1"/>
  <c r="AC75" i="28" s="1"/>
  <c r="AY88" i="27"/>
  <c r="U93" i="28" s="1"/>
  <c r="AX88" i="27"/>
  <c r="T93" i="28" s="1"/>
  <c r="AP70" i="27"/>
  <c r="L75" i="28" s="1"/>
  <c r="AO76" i="27"/>
  <c r="K81" i="28" s="1"/>
  <c r="AC81" i="28" s="1"/>
  <c r="AW72" i="27"/>
  <c r="S77" i="28" s="1"/>
  <c r="AS92" i="27"/>
  <c r="O97" i="28" s="1"/>
  <c r="AQ91" i="27"/>
  <c r="M96" i="28" s="1"/>
  <c r="AE96" i="28" s="1"/>
  <c r="AR82" i="27"/>
  <c r="N87" i="28" s="1"/>
  <c r="AS86" i="27"/>
  <c r="O91" i="28" s="1"/>
  <c r="AT85" i="27"/>
  <c r="P90" i="28" s="1"/>
  <c r="AU64" i="27"/>
  <c r="Q69" i="28" s="1"/>
  <c r="AX92" i="27"/>
  <c r="T97" i="28" s="1"/>
  <c r="AR75" i="27"/>
  <c r="N80" i="28" s="1"/>
  <c r="AT77" i="27"/>
  <c r="P82" i="28" s="1"/>
  <c r="AW78" i="27"/>
  <c r="S83" i="28" s="1"/>
  <c r="AV76" i="27"/>
  <c r="R81" i="28" s="1"/>
  <c r="AR92" i="27"/>
  <c r="N97" i="28" s="1"/>
  <c r="AW91" i="27"/>
  <c r="S96" i="28" s="1"/>
  <c r="AW70" i="27"/>
  <c r="S75" i="28" s="1"/>
  <c r="AQ71" i="27"/>
  <c r="M76" i="28" s="1"/>
  <c r="AW82" i="27"/>
  <c r="S87" i="28" s="1"/>
  <c r="AU78" i="27"/>
  <c r="Q83" i="28" s="1"/>
  <c r="AT78" i="27"/>
  <c r="P83" i="28" s="1"/>
  <c r="AY76" i="27"/>
  <c r="U81" i="28" s="1"/>
  <c r="AU72" i="27"/>
  <c r="Q77" i="28" s="1"/>
  <c r="AU76" i="27"/>
  <c r="Q81" i="28" s="1"/>
  <c r="AQ85" i="27"/>
  <c r="M90" i="28" s="1"/>
  <c r="AR71" i="27"/>
  <c r="N76" i="28" s="1"/>
  <c r="AP78" i="27"/>
  <c r="L83" i="28" s="1"/>
  <c r="AP86" i="27"/>
  <c r="L91" i="28" s="1"/>
  <c r="AD91" i="28" s="1"/>
  <c r="AU81" i="27"/>
  <c r="Q86" i="28" s="1"/>
  <c r="AY95" i="27"/>
  <c r="BB110" i="27"/>
  <c r="X115" i="28" s="1"/>
  <c r="AY89" i="27"/>
  <c r="U94" i="28" s="1"/>
  <c r="AY113" i="27"/>
  <c r="U118" i="28" s="1"/>
  <c r="BB121" i="27"/>
  <c r="X126" i="28" s="1"/>
  <c r="AY81" i="27"/>
  <c r="U86" i="28" s="1"/>
  <c r="AY123" i="27"/>
  <c r="U128" i="28" s="1"/>
  <c r="AY116" i="27"/>
  <c r="AY21" i="27" s="1"/>
  <c r="BA121" i="27"/>
  <c r="W126" i="28" s="1"/>
  <c r="BA110" i="27"/>
  <c r="W115" i="28" s="1"/>
  <c r="AS91" i="27"/>
  <c r="O96" i="28" s="1"/>
  <c r="AR78" i="27"/>
  <c r="N83" i="28" s="1"/>
  <c r="AX75" i="27"/>
  <c r="T80" i="28" s="1"/>
  <c r="AS71" i="27"/>
  <c r="O76" i="28" s="1"/>
  <c r="AT82" i="27"/>
  <c r="P87" i="28" s="1"/>
  <c r="AV77" i="27"/>
  <c r="R82" i="28" s="1"/>
  <c r="AQ76" i="27"/>
  <c r="M81" i="28" s="1"/>
  <c r="AU92" i="27"/>
  <c r="Q97" i="28" s="1"/>
  <c r="AW76" i="27"/>
  <c r="S81" i="28" s="1"/>
  <c r="AW92" i="27"/>
  <c r="S97" i="28" s="1"/>
  <c r="AS66" i="27"/>
  <c r="O71" i="28" s="1"/>
  <c r="AU75" i="27"/>
  <c r="Q80" i="28" s="1"/>
  <c r="AV85" i="27"/>
  <c r="R90" i="28" s="1"/>
  <c r="AS75" i="27"/>
  <c r="O80" i="28" s="1"/>
  <c r="AT71" i="27"/>
  <c r="P76" i="28" s="1"/>
  <c r="AQ82" i="27"/>
  <c r="M87" i="28" s="1"/>
  <c r="AQ88" i="27"/>
  <c r="M93" i="28" s="1"/>
  <c r="AE93" i="28" s="1"/>
  <c r="AS89" i="27"/>
  <c r="O94" i="28" s="1"/>
  <c r="AX78" i="27"/>
  <c r="T83" i="28" s="1"/>
  <c r="AO64" i="27"/>
  <c r="K69" i="28" s="1"/>
  <c r="AC69" i="28" s="1"/>
  <c r="AO77" i="27"/>
  <c r="K82" i="28" s="1"/>
  <c r="AC82" i="28" s="1"/>
  <c r="AU77" i="27"/>
  <c r="Q82" i="28" s="1"/>
  <c r="AT76" i="27"/>
  <c r="P81" i="28" s="1"/>
  <c r="AV89" i="27"/>
  <c r="R94" i="28" s="1"/>
  <c r="AQ86" i="27"/>
  <c r="M91" i="28" s="1"/>
  <c r="AQ75" i="27"/>
  <c r="M80" i="28" s="1"/>
  <c r="AT64" i="27"/>
  <c r="P69" i="28" s="1"/>
  <c r="AX71" i="27"/>
  <c r="T76" i="28" s="1"/>
  <c r="AV82" i="27"/>
  <c r="R87" i="28" s="1"/>
  <c r="AS77" i="27"/>
  <c r="O82" i="28" s="1"/>
  <c r="AX64" i="27"/>
  <c r="T69" i="28" s="1"/>
  <c r="AX76" i="27"/>
  <c r="T81" i="28" s="1"/>
  <c r="AS70" i="27"/>
  <c r="O75" i="28" s="1"/>
  <c r="AQ70" i="27"/>
  <c r="M75" i="28" s="1"/>
  <c r="AY58" i="27"/>
  <c r="U63" i="28" s="1"/>
  <c r="AW66" i="27"/>
  <c r="S71" i="28" s="1"/>
  <c r="AR81" i="27"/>
  <c r="N86" i="28" s="1"/>
  <c r="AO66" i="27"/>
  <c r="K71" i="28" s="1"/>
  <c r="AC71" i="28" s="1"/>
  <c r="AV66" i="27"/>
  <c r="R71" i="28" s="1"/>
  <c r="T91" i="27"/>
  <c r="U91" i="27"/>
  <c r="V91" i="27"/>
  <c r="S91" i="27"/>
  <c r="T88" i="27"/>
  <c r="R88" i="27"/>
  <c r="V88" i="27"/>
  <c r="S88" i="27"/>
  <c r="U75" i="27"/>
  <c r="R75" i="27"/>
  <c r="S75" i="27"/>
  <c r="T75" i="27"/>
  <c r="I90" i="27"/>
  <c r="P58" i="27"/>
  <c r="M59" i="27"/>
  <c r="N69" i="27"/>
  <c r="H69" i="27"/>
  <c r="O83" i="27"/>
  <c r="G60" i="27"/>
  <c r="N84" i="27"/>
  <c r="L62" i="27"/>
  <c r="I84" i="27"/>
  <c r="Q65" i="27"/>
  <c r="K59" i="27"/>
  <c r="L59" i="27"/>
  <c r="G67" i="27"/>
  <c r="G69" i="27"/>
  <c r="K83" i="27"/>
  <c r="K56" i="27"/>
  <c r="J56" i="27"/>
  <c r="J69" i="27"/>
  <c r="H67" i="27"/>
  <c r="L69" i="27"/>
  <c r="H60" i="27"/>
  <c r="M65" i="27"/>
  <c r="O84" i="27"/>
  <c r="O65" i="27"/>
  <c r="K63" i="27"/>
  <c r="G62" i="27"/>
  <c r="Q62" i="27"/>
  <c r="J73" i="27"/>
  <c r="O81" i="27"/>
  <c r="G73" i="27"/>
  <c r="L90" i="27"/>
  <c r="I92" i="27"/>
  <c r="N90" i="27"/>
  <c r="M86" i="27"/>
  <c r="J58" i="27"/>
  <c r="O69" i="27"/>
  <c r="M83" i="27"/>
  <c r="J59" i="27"/>
  <c r="H59" i="27"/>
  <c r="G59" i="27"/>
  <c r="O56" i="27"/>
  <c r="L56" i="27"/>
  <c r="I67" i="27"/>
  <c r="H83" i="27"/>
  <c r="Q69" i="27"/>
  <c r="M62" i="27"/>
  <c r="I83" i="27"/>
  <c r="J65" i="27"/>
  <c r="N65" i="27"/>
  <c r="M84" i="27"/>
  <c r="K84" i="27"/>
  <c r="Q63" i="27"/>
  <c r="N63" i="27"/>
  <c r="L93" i="27"/>
  <c r="N62" i="27"/>
  <c r="K73" i="27"/>
  <c r="I81" i="27"/>
  <c r="K93" i="27"/>
  <c r="O90" i="27"/>
  <c r="J90" i="27"/>
  <c r="L58" i="27"/>
  <c r="G58" i="27"/>
  <c r="I59" i="27"/>
  <c r="N56" i="27"/>
  <c r="H56" i="27"/>
  <c r="G56" i="27"/>
  <c r="I60" i="27"/>
  <c r="P84" i="27"/>
  <c r="H84" i="27"/>
  <c r="L65" i="27"/>
  <c r="L63" i="27"/>
  <c r="N93" i="27"/>
  <c r="K62" i="27"/>
  <c r="M93" i="27"/>
  <c r="K81" i="27"/>
  <c r="H62" i="27"/>
  <c r="H73" i="27"/>
  <c r="M90" i="27"/>
  <c r="N58" i="27"/>
  <c r="I58" i="27"/>
  <c r="O58" i="27"/>
  <c r="J84" i="27"/>
  <c r="L84" i="27"/>
  <c r="M63" i="27"/>
  <c r="O63" i="27"/>
  <c r="P62" i="27"/>
  <c r="J62" i="27"/>
  <c r="G65" i="27"/>
  <c r="K90" i="27"/>
  <c r="K58" i="27"/>
  <c r="H58" i="27"/>
  <c r="N59" i="27"/>
  <c r="J83" i="27"/>
  <c r="I56" i="27"/>
  <c r="M56" i="27"/>
  <c r="I69" i="27"/>
  <c r="K69" i="27"/>
  <c r="M69" i="27"/>
  <c r="L83" i="27"/>
  <c r="N83" i="27"/>
  <c r="Q84" i="27"/>
  <c r="I73" i="27"/>
  <c r="I65" i="27"/>
  <c r="H63" i="27"/>
  <c r="J63" i="27"/>
  <c r="G63" i="27"/>
  <c r="P63" i="27"/>
  <c r="J93" i="27"/>
  <c r="I62" i="27"/>
  <c r="O62" i="27"/>
  <c r="I93" i="27"/>
  <c r="H65" i="27"/>
  <c r="I63" i="27"/>
  <c r="Q90" i="27"/>
  <c r="M58" i="27"/>
  <c r="V112" i="27"/>
  <c r="U102" i="27"/>
  <c r="Z147" i="28"/>
  <c r="V115" i="27"/>
  <c r="U111" i="27"/>
  <c r="Y144" i="28"/>
  <c r="T148" i="28"/>
  <c r="AL148" i="28" s="1"/>
  <c r="AM148" i="28" s="1"/>
  <c r="P65" i="27"/>
  <c r="AX65" i="27" s="1"/>
  <c r="V98" i="27"/>
  <c r="P109" i="27"/>
  <c r="AX109" i="27" s="1"/>
  <c r="P120" i="27"/>
  <c r="AX120" i="27" s="1"/>
  <c r="U104" i="27"/>
  <c r="BC104" i="27" s="1"/>
  <c r="U95" i="27"/>
  <c r="BC95" i="27" s="1"/>
  <c r="U118" i="27"/>
  <c r="BC118" i="27" s="1"/>
  <c r="T140" i="28"/>
  <c r="T153" i="28"/>
  <c r="T145" i="28"/>
  <c r="T109" i="28"/>
  <c r="T135" i="28"/>
  <c r="T132" i="28"/>
  <c r="T139" i="28"/>
  <c r="T133" i="28"/>
  <c r="T118" i="28"/>
  <c r="T128" i="28"/>
  <c r="T86" i="28"/>
  <c r="T95" i="28"/>
  <c r="T143" i="28"/>
  <c r="T123" i="28"/>
  <c r="T100" i="28"/>
  <c r="T94" i="28"/>
  <c r="T98" i="27"/>
  <c r="R98" i="27"/>
  <c r="S98" i="27"/>
  <c r="X138" i="28"/>
  <c r="W152" i="28"/>
  <c r="T106" i="27"/>
  <c r="R106" i="27"/>
  <c r="S106" i="27"/>
  <c r="BA106" i="27" s="1"/>
  <c r="P69" i="27"/>
  <c r="AX69" i="27" s="1"/>
  <c r="P116" i="27"/>
  <c r="AX116" i="27" s="1"/>
  <c r="S111" i="27"/>
  <c r="T111" i="27"/>
  <c r="R111" i="27"/>
  <c r="V137" i="28"/>
  <c r="X137" i="28"/>
  <c r="S103" i="27"/>
  <c r="T103" i="27"/>
  <c r="R103" i="27"/>
  <c r="X151" i="28"/>
  <c r="V151" i="28"/>
  <c r="AN151" i="28" s="1"/>
  <c r="W148" i="28"/>
  <c r="V148" i="28"/>
  <c r="T102" i="27"/>
  <c r="R102" i="27"/>
  <c r="S102" i="27"/>
  <c r="R117" i="27"/>
  <c r="S117" i="27"/>
  <c r="T117" i="27"/>
  <c r="P56" i="27"/>
  <c r="AX56" i="27" s="1"/>
  <c r="R96" i="27"/>
  <c r="AZ96" i="27" s="1"/>
  <c r="S96" i="27"/>
  <c r="BA96" i="27" s="1"/>
  <c r="T96" i="27"/>
  <c r="BB96" i="27" s="1"/>
  <c r="V147" i="28"/>
  <c r="W147" i="28"/>
  <c r="S99" i="27"/>
  <c r="BA99" i="27" s="1"/>
  <c r="R99" i="27"/>
  <c r="AZ99" i="27" s="1"/>
  <c r="R112" i="27"/>
  <c r="S112" i="27"/>
  <c r="BA112" i="27" s="1"/>
  <c r="T112" i="27"/>
  <c r="S115" i="27"/>
  <c r="T115" i="27"/>
  <c r="R115" i="27"/>
  <c r="W144" i="28"/>
  <c r="V144" i="28"/>
  <c r="U137" i="28"/>
  <c r="Q83" i="27"/>
  <c r="U109" i="28"/>
  <c r="Q56" i="27"/>
  <c r="U139" i="28"/>
  <c r="U127" i="28"/>
  <c r="U97" i="28"/>
  <c r="U123" i="28"/>
  <c r="U125" i="28"/>
  <c r="Y151" i="28"/>
  <c r="Z144" i="28"/>
  <c r="M135" i="28"/>
  <c r="P114" i="28"/>
  <c r="AH114" i="28" s="1"/>
  <c r="AI114" i="28" s="1"/>
  <c r="AJ114" i="28" s="1"/>
  <c r="AK114" i="28" s="1"/>
  <c r="W102" i="28"/>
  <c r="Y111" i="28"/>
  <c r="P141" i="28"/>
  <c r="Q141" i="28"/>
  <c r="S133" i="28"/>
  <c r="AK133" i="28" s="1"/>
  <c r="Z122" i="28"/>
  <c r="X110" i="28"/>
  <c r="Q135" i="28"/>
  <c r="V122" i="27"/>
  <c r="BD122" i="27" s="1"/>
  <c r="U122" i="27"/>
  <c r="BC122" i="27" s="1"/>
  <c r="Z150" i="28"/>
  <c r="V150" i="28"/>
  <c r="O109" i="28"/>
  <c r="AG109" i="28" s="1"/>
  <c r="AH109" i="28" s="1"/>
  <c r="AI109" i="28" s="1"/>
  <c r="AJ109" i="28" s="1"/>
  <c r="AK109" i="28" s="1"/>
  <c r="M94" i="28"/>
  <c r="AE94" i="28" s="1"/>
  <c r="Z152" i="28"/>
  <c r="W131" i="28"/>
  <c r="S135" i="28"/>
  <c r="S132" i="28"/>
  <c r="AK132" i="28" s="1"/>
  <c r="X144" i="28"/>
  <c r="K140" i="28"/>
  <c r="AC140" i="28" s="1"/>
  <c r="AD140" i="28" s="1"/>
  <c r="AE140" i="28" s="1"/>
  <c r="AF140" i="28" s="1"/>
  <c r="AG140" i="28" s="1"/>
  <c r="AH140" i="28" s="1"/>
  <c r="AI140" i="28" s="1"/>
  <c r="AJ140" i="28" s="1"/>
  <c r="AK140" i="28" s="1"/>
  <c r="AL140" i="28" s="1"/>
  <c r="AM140" i="28" s="1"/>
  <c r="S141" i="28"/>
  <c r="U109" i="27"/>
  <c r="BC109" i="27" s="1"/>
  <c r="V109" i="27"/>
  <c r="BD109" i="27" s="1"/>
  <c r="L141" i="28"/>
  <c r="AD141" i="28" s="1"/>
  <c r="U96" i="27"/>
  <c r="BC96" i="27" s="1"/>
  <c r="V96" i="27"/>
  <c r="BD96" i="27" s="1"/>
  <c r="Y102" i="28"/>
  <c r="S128" i="28"/>
  <c r="Y138" i="28"/>
  <c r="N104" i="28"/>
  <c r="AF104" i="28" s="1"/>
  <c r="AG104" i="28" s="1"/>
  <c r="AH104" i="28" s="1"/>
  <c r="AI104" i="28" s="1"/>
  <c r="AJ104" i="28" s="1"/>
  <c r="AK104" i="28" s="1"/>
  <c r="AL104" i="28" s="1"/>
  <c r="AM104" i="28" s="1"/>
  <c r="L86" i="28"/>
  <c r="AD86" i="28" s="1"/>
  <c r="Y122" i="28"/>
  <c r="Y110" i="28"/>
  <c r="L135" i="28"/>
  <c r="V95" i="27"/>
  <c r="BD95" i="27" s="1"/>
  <c r="Y150" i="28"/>
  <c r="W137" i="28"/>
  <c r="Y148" i="28"/>
  <c r="X152" i="28"/>
  <c r="Y147" i="28"/>
  <c r="M143" i="28"/>
  <c r="AE143" i="28" s="1"/>
  <c r="AF143" i="28" s="1"/>
  <c r="AG143" i="28" s="1"/>
  <c r="AH143" i="28" s="1"/>
  <c r="AI143" i="28" s="1"/>
  <c r="AJ143" i="28" s="1"/>
  <c r="AK143" i="28" s="1"/>
  <c r="R125" i="28"/>
  <c r="AJ125" i="28" s="1"/>
  <c r="AK125" i="28" s="1"/>
  <c r="Z151" i="28"/>
  <c r="N145" i="28"/>
  <c r="AF145" i="28" s="1"/>
  <c r="AG145" i="28" s="1"/>
  <c r="AH145" i="28" s="1"/>
  <c r="AI145" i="28" s="1"/>
  <c r="AJ145" i="28" s="1"/>
  <c r="AK145" i="28" s="1"/>
  <c r="Y120" i="28"/>
  <c r="X102" i="28"/>
  <c r="K135" i="28"/>
  <c r="AC135" i="28" s="1"/>
  <c r="V138" i="28"/>
  <c r="AN138" i="28" s="1"/>
  <c r="Z138" i="28"/>
  <c r="T99" i="27"/>
  <c r="BB99" i="27" s="1"/>
  <c r="O135" i="28"/>
  <c r="M141" i="28"/>
  <c r="Z110" i="28"/>
  <c r="O141" i="28"/>
  <c r="R141" i="28"/>
  <c r="N100" i="28"/>
  <c r="AF100" i="28" s="1"/>
  <c r="W150" i="28"/>
  <c r="Z108" i="28"/>
  <c r="Y137" i="28"/>
  <c r="Y103" i="28"/>
  <c r="Y117" i="28"/>
  <c r="Z116" i="28"/>
  <c r="X148" i="28"/>
  <c r="Z107" i="28"/>
  <c r="K139" i="28"/>
  <c r="AC139" i="28" s="1"/>
  <c r="AD139" i="28" s="1"/>
  <c r="AE139" i="28" s="1"/>
  <c r="AF139" i="28" s="1"/>
  <c r="AG139" i="28" s="1"/>
  <c r="AH139" i="28" s="1"/>
  <c r="AI139" i="28" s="1"/>
  <c r="AJ139" i="28" s="1"/>
  <c r="AK139" i="28" s="1"/>
  <c r="P118" i="28"/>
  <c r="AH118" i="28" s="1"/>
  <c r="AI118" i="28" s="1"/>
  <c r="AJ118" i="28" s="1"/>
  <c r="AK118" i="28" s="1"/>
  <c r="R153" i="28"/>
  <c r="AJ153" i="28" s="1"/>
  <c r="AK153" i="28" s="1"/>
  <c r="V131" i="28"/>
  <c r="U120" i="27"/>
  <c r="BC120" i="27" s="1"/>
  <c r="V120" i="27"/>
  <c r="BD120" i="27" s="1"/>
  <c r="Q121" i="28"/>
  <c r="AI121" i="28" s="1"/>
  <c r="AJ121" i="28" s="1"/>
  <c r="AK121" i="28" s="1"/>
  <c r="U135" i="28"/>
  <c r="P135" i="28"/>
  <c r="V102" i="28"/>
  <c r="AN102" i="28" s="1"/>
  <c r="Z102" i="28"/>
  <c r="N105" i="28"/>
  <c r="AF105" i="28" s="1"/>
  <c r="AG105" i="28" s="1"/>
  <c r="AH105" i="28" s="1"/>
  <c r="AI105" i="28" s="1"/>
  <c r="AJ105" i="28" s="1"/>
  <c r="AK105" i="28" s="1"/>
  <c r="AL105" i="28" s="1"/>
  <c r="AM105" i="28" s="1"/>
  <c r="AN105" i="28" s="1"/>
  <c r="AO105" i="28" s="1"/>
  <c r="AP105" i="28" s="1"/>
  <c r="AQ105" i="28" s="1"/>
  <c r="AR105" i="28" s="1"/>
  <c r="W138" i="28"/>
  <c r="N135" i="28"/>
  <c r="W110" i="28"/>
  <c r="V110" i="28"/>
  <c r="AN110" i="28" s="1"/>
  <c r="R127" i="28"/>
  <c r="AJ127" i="28" s="1"/>
  <c r="AK127" i="28" s="1"/>
  <c r="AL127" i="28" s="1"/>
  <c r="AM127" i="28" s="1"/>
  <c r="X150" i="28"/>
  <c r="Y108" i="28"/>
  <c r="Z137" i="28"/>
  <c r="Q123" i="28"/>
  <c r="AI123" i="28" s="1"/>
  <c r="AJ123" i="28" s="1"/>
  <c r="AK123" i="28" s="1"/>
  <c r="AL123" i="28" s="1"/>
  <c r="Z148" i="28"/>
  <c r="Y152" i="28"/>
  <c r="X147" i="28"/>
  <c r="N123" i="27"/>
  <c r="AV123" i="27" s="1"/>
  <c r="X131" i="28"/>
  <c r="Y131" i="28"/>
  <c r="R135" i="28"/>
  <c r="AY22" i="27" l="1"/>
  <c r="AX21" i="27"/>
  <c r="I94" i="21" s="1"/>
  <c r="AG100" i="28"/>
  <c r="AF23" i="28"/>
  <c r="AX22" i="27"/>
  <c r="L94" i="21" s="1"/>
  <c r="AN144" i="28"/>
  <c r="AL139" i="28"/>
  <c r="AM139" i="28" s="1"/>
  <c r="AL145" i="28"/>
  <c r="AM145" i="28" s="1"/>
  <c r="AN147" i="28"/>
  <c r="AO147" i="28" s="1"/>
  <c r="AP147" i="28" s="1"/>
  <c r="AQ147" i="28" s="1"/>
  <c r="AR147" i="28" s="1"/>
  <c r="AD82" i="28"/>
  <c r="AE82" i="28" s="1"/>
  <c r="AF82" i="28" s="1"/>
  <c r="U121" i="28"/>
  <c r="I95" i="21"/>
  <c r="U100" i="28"/>
  <c r="L95" i="21"/>
  <c r="AF94" i="28"/>
  <c r="AG94" i="28" s="1"/>
  <c r="AH94" i="28" s="1"/>
  <c r="AI94" i="28" s="1"/>
  <c r="AJ94" i="28" s="1"/>
  <c r="AK94" i="28" s="1"/>
  <c r="AL94" i="28" s="1"/>
  <c r="AM94" i="28" s="1"/>
  <c r="AD69" i="28"/>
  <c r="AE69" i="28" s="1"/>
  <c r="AF69" i="28" s="1"/>
  <c r="AG69" i="28" s="1"/>
  <c r="AH69" i="28" s="1"/>
  <c r="AI69" i="28" s="1"/>
  <c r="AJ69" i="28" s="1"/>
  <c r="AK69" i="28" s="1"/>
  <c r="AL69" i="28" s="1"/>
  <c r="AM69" i="28" s="1"/>
  <c r="AM137" i="28"/>
  <c r="AN137" i="28" s="1"/>
  <c r="AO137" i="28" s="1"/>
  <c r="AP137" i="28" s="1"/>
  <c r="AQ137" i="28" s="1"/>
  <c r="AR137" i="28" s="1"/>
  <c r="AD71" i="28"/>
  <c r="AE71" i="28" s="1"/>
  <c r="AF71" i="28" s="1"/>
  <c r="AG71" i="28" s="1"/>
  <c r="AH71" i="28" s="1"/>
  <c r="AI71" i="28" s="1"/>
  <c r="AJ71" i="28" s="1"/>
  <c r="AK71" i="28" s="1"/>
  <c r="AL71" i="28" s="1"/>
  <c r="AM71" i="28" s="1"/>
  <c r="AN71" i="28" s="1"/>
  <c r="AO71" i="28" s="1"/>
  <c r="AP71" i="28" s="1"/>
  <c r="AQ71" i="28" s="1"/>
  <c r="AR71" i="28" s="1"/>
  <c r="AO102" i="28"/>
  <c r="AP102" i="28" s="1"/>
  <c r="AQ102" i="28" s="1"/>
  <c r="AR102" i="28" s="1"/>
  <c r="AL153" i="28"/>
  <c r="AM153" i="28" s="1"/>
  <c r="AF93" i="28"/>
  <c r="AG93" i="28" s="1"/>
  <c r="AH93" i="28" s="1"/>
  <c r="AI93" i="28" s="1"/>
  <c r="AJ93" i="28" s="1"/>
  <c r="AK93" i="28" s="1"/>
  <c r="AL93" i="28" s="1"/>
  <c r="AM93" i="28" s="1"/>
  <c r="AF96" i="28"/>
  <c r="AG96" i="28" s="1"/>
  <c r="AH96" i="28" s="1"/>
  <c r="AI96" i="28" s="1"/>
  <c r="AJ96" i="28" s="1"/>
  <c r="AK96" i="28" s="1"/>
  <c r="AL96" i="28" s="1"/>
  <c r="AM96" i="28" s="1"/>
  <c r="AD84" i="28"/>
  <c r="AE84" i="28" s="1"/>
  <c r="AF84" i="28" s="1"/>
  <c r="AG84" i="28" s="1"/>
  <c r="AH84" i="28" s="1"/>
  <c r="AI84" i="28" s="1"/>
  <c r="AJ84" i="28" s="1"/>
  <c r="AK84" i="28" s="1"/>
  <c r="AL84" i="28" s="1"/>
  <c r="AM84" i="28" s="1"/>
  <c r="AN84" i="28" s="1"/>
  <c r="AO84" i="28" s="1"/>
  <c r="AP84" i="28" s="1"/>
  <c r="AQ84" i="28" s="1"/>
  <c r="AR84" i="28" s="1"/>
  <c r="AN150" i="28"/>
  <c r="AO150" i="28" s="1"/>
  <c r="AP150" i="28" s="1"/>
  <c r="AQ150" i="28" s="1"/>
  <c r="AR150" i="28" s="1"/>
  <c r="AL132" i="28"/>
  <c r="AM132" i="28" s="1"/>
  <c r="AN148" i="28"/>
  <c r="AO148" i="28" s="1"/>
  <c r="AP148" i="28" s="1"/>
  <c r="AQ148" i="28" s="1"/>
  <c r="AR148" i="28" s="1"/>
  <c r="AO138" i="28"/>
  <c r="AP138" i="28" s="1"/>
  <c r="AQ138" i="28" s="1"/>
  <c r="AR138" i="28" s="1"/>
  <c r="AM123" i="28"/>
  <c r="AL109" i="28"/>
  <c r="AM109" i="28" s="1"/>
  <c r="AO110" i="28"/>
  <c r="AP110" i="28" s="1"/>
  <c r="AQ110" i="28" s="1"/>
  <c r="AR110" i="28" s="1"/>
  <c r="AD77" i="28"/>
  <c r="AE77" i="28" s="1"/>
  <c r="AF77" i="28" s="1"/>
  <c r="AG77" i="28" s="1"/>
  <c r="AH77" i="28" s="1"/>
  <c r="AI77" i="28" s="1"/>
  <c r="AJ77" i="28" s="1"/>
  <c r="AK77" i="28" s="1"/>
  <c r="AL77" i="28" s="1"/>
  <c r="AM77" i="28" s="1"/>
  <c r="AN77" i="28" s="1"/>
  <c r="AO77" i="28" s="1"/>
  <c r="AP77" i="28" s="1"/>
  <c r="AQ77" i="28" s="1"/>
  <c r="AR77" i="28" s="1"/>
  <c r="AO144" i="28"/>
  <c r="AP144" i="28" s="1"/>
  <c r="AQ144" i="28" s="1"/>
  <c r="AR144" i="28" s="1"/>
  <c r="AD83" i="28"/>
  <c r="AE83" i="28" s="1"/>
  <c r="AF83" i="28" s="1"/>
  <c r="AG83" i="28" s="1"/>
  <c r="AH83" i="28" s="1"/>
  <c r="AI83" i="28" s="1"/>
  <c r="AJ83" i="28" s="1"/>
  <c r="AK83" i="28" s="1"/>
  <c r="AL83" i="28" s="1"/>
  <c r="AM83" i="28" s="1"/>
  <c r="AN83" i="28" s="1"/>
  <c r="AO83" i="28" s="1"/>
  <c r="AP83" i="28" s="1"/>
  <c r="AQ83" i="28" s="1"/>
  <c r="AR83" i="28" s="1"/>
  <c r="AD135" i="28"/>
  <c r="AE135" i="28" s="1"/>
  <c r="AF135" i="28" s="1"/>
  <c r="AG135" i="28" s="1"/>
  <c r="AH135" i="28" s="1"/>
  <c r="AI135" i="28" s="1"/>
  <c r="AJ135" i="28" s="1"/>
  <c r="AK135" i="28" s="1"/>
  <c r="AL135" i="28" s="1"/>
  <c r="AM135" i="28" s="1"/>
  <c r="AL143" i="28"/>
  <c r="AM143" i="28" s="1"/>
  <c r="AL133" i="28"/>
  <c r="AM133" i="28" s="1"/>
  <c r="AD81" i="28"/>
  <c r="AE81" i="28" s="1"/>
  <c r="AF81" i="28" s="1"/>
  <c r="AG81" i="28" s="1"/>
  <c r="AH81" i="28" s="1"/>
  <c r="AI81" i="28" s="1"/>
  <c r="AJ81" i="28" s="1"/>
  <c r="AK81" i="28" s="1"/>
  <c r="AL81" i="28" s="1"/>
  <c r="AM81" i="28" s="1"/>
  <c r="AD75" i="28"/>
  <c r="AE75" i="28" s="1"/>
  <c r="AF75" i="28" s="1"/>
  <c r="AG75" i="28" s="1"/>
  <c r="AH75" i="28" s="1"/>
  <c r="AI75" i="28" s="1"/>
  <c r="AJ75" i="28" s="1"/>
  <c r="AK75" i="28" s="1"/>
  <c r="AL75" i="28" s="1"/>
  <c r="AM75" i="28" s="1"/>
  <c r="AE80" i="28"/>
  <c r="AF80" i="28" s="1"/>
  <c r="AG80" i="28" s="1"/>
  <c r="AH80" i="28" s="1"/>
  <c r="AI80" i="28" s="1"/>
  <c r="AJ80" i="28" s="1"/>
  <c r="AK80" i="28" s="1"/>
  <c r="AL80" i="28" s="1"/>
  <c r="AM80" i="28" s="1"/>
  <c r="AO126" i="28"/>
  <c r="AP126" i="28" s="1"/>
  <c r="AQ126" i="28" s="1"/>
  <c r="AR126" i="28" s="1"/>
  <c r="AE90" i="28"/>
  <c r="AF90" i="28" s="1"/>
  <c r="AG90" i="28" s="1"/>
  <c r="AH90" i="28" s="1"/>
  <c r="AI90" i="28" s="1"/>
  <c r="AJ90" i="28" s="1"/>
  <c r="AK90" i="28" s="1"/>
  <c r="AL90" i="28" s="1"/>
  <c r="AM90" i="28" s="1"/>
  <c r="AE141" i="28"/>
  <c r="AF141" i="28" s="1"/>
  <c r="AG141" i="28" s="1"/>
  <c r="AH141" i="28" s="1"/>
  <c r="AI141" i="28" s="1"/>
  <c r="AJ141" i="28" s="1"/>
  <c r="AK141" i="28" s="1"/>
  <c r="AG82" i="28"/>
  <c r="AH82" i="28" s="1"/>
  <c r="AI82" i="28" s="1"/>
  <c r="AJ82" i="28" s="1"/>
  <c r="AK82" i="28" s="1"/>
  <c r="AL82" i="28" s="1"/>
  <c r="AM82" i="28" s="1"/>
  <c r="AE91" i="28"/>
  <c r="AF91" i="28" s="1"/>
  <c r="AG91" i="28" s="1"/>
  <c r="AH91" i="28" s="1"/>
  <c r="AE87" i="28"/>
  <c r="AF87" i="28" s="1"/>
  <c r="AG87" i="28" s="1"/>
  <c r="AH87" i="28" s="1"/>
  <c r="AI87" i="28" s="1"/>
  <c r="AJ87" i="28" s="1"/>
  <c r="AK87" i="28" s="1"/>
  <c r="AL87" i="28" s="1"/>
  <c r="AM87" i="28" s="1"/>
  <c r="AL118" i="28"/>
  <c r="AM118" i="28" s="1"/>
  <c r="AN118" i="28" s="1"/>
  <c r="AO118" i="28" s="1"/>
  <c r="AP118" i="28" s="1"/>
  <c r="AQ118" i="28" s="1"/>
  <c r="AR118" i="28" s="1"/>
  <c r="AD76" i="28"/>
  <c r="AE76" i="28" s="1"/>
  <c r="AF76" i="28" s="1"/>
  <c r="AG76" i="28" s="1"/>
  <c r="AH76" i="28" s="1"/>
  <c r="AI76" i="28" s="1"/>
  <c r="AJ76" i="28" s="1"/>
  <c r="AK76" i="28" s="1"/>
  <c r="AL76" i="28" s="1"/>
  <c r="AM76" i="28" s="1"/>
  <c r="AO115" i="28"/>
  <c r="AP115" i="28" s="1"/>
  <c r="AQ115" i="28" s="1"/>
  <c r="AR115" i="28" s="1"/>
  <c r="AN131" i="28"/>
  <c r="AO131" i="28" s="1"/>
  <c r="AP131" i="28" s="1"/>
  <c r="AQ131" i="28" s="1"/>
  <c r="R81" i="27"/>
  <c r="R92" i="27"/>
  <c r="AZ92" i="27" s="1"/>
  <c r="R76" i="27"/>
  <c r="R65" i="27"/>
  <c r="V71" i="27"/>
  <c r="S64" i="27"/>
  <c r="V64" i="27"/>
  <c r="S70" i="27"/>
  <c r="R77" i="27"/>
  <c r="U89" i="27"/>
  <c r="U82" i="27"/>
  <c r="T82" i="27"/>
  <c r="N51" i="27"/>
  <c r="AY83" i="27"/>
  <c r="U88" i="28" s="1"/>
  <c r="AZ115" i="27"/>
  <c r="V120" i="28" s="1"/>
  <c r="AN120" i="28" s="1"/>
  <c r="AZ117" i="27"/>
  <c r="V122" i="28" s="1"/>
  <c r="AN122" i="28" s="1"/>
  <c r="AZ103" i="27"/>
  <c r="V108" i="28" s="1"/>
  <c r="AN108" i="28" s="1"/>
  <c r="BB106" i="27"/>
  <c r="X111" i="28" s="1"/>
  <c r="AZ98" i="27"/>
  <c r="V103" i="28" s="1"/>
  <c r="AN103" i="28" s="1"/>
  <c r="BC102" i="27"/>
  <c r="Y107" i="28" s="1"/>
  <c r="AQ63" i="27"/>
  <c r="M68" i="28" s="1"/>
  <c r="AW62" i="27"/>
  <c r="S67" i="28" s="1"/>
  <c r="AO63" i="27"/>
  <c r="K68" i="28" s="1"/>
  <c r="AC68" i="28" s="1"/>
  <c r="AQ73" i="27"/>
  <c r="M78" i="28" s="1"/>
  <c r="AT83" i="27"/>
  <c r="P88" i="28" s="1"/>
  <c r="AQ69" i="27"/>
  <c r="M74" i="28" s="1"/>
  <c r="AR83" i="27"/>
  <c r="N88" i="28" s="1"/>
  <c r="AS58" i="27"/>
  <c r="O63" i="28" s="1"/>
  <c r="AR62" i="27"/>
  <c r="N67" i="28" s="1"/>
  <c r="AT84" i="27"/>
  <c r="P89" i="28" s="1"/>
  <c r="AQ58" i="27"/>
  <c r="M63" i="28" s="1"/>
  <c r="AP73" i="27"/>
  <c r="L78" i="28" s="1"/>
  <c r="AS62" i="27"/>
  <c r="O67" i="28" s="1"/>
  <c r="AP84" i="27"/>
  <c r="L89" i="28" s="1"/>
  <c r="AD89" i="28" s="1"/>
  <c r="AO56" i="27"/>
  <c r="K61" i="28" s="1"/>
  <c r="AC61" i="28" s="1"/>
  <c r="AO58" i="27"/>
  <c r="K63" i="28" s="1"/>
  <c r="AC63" i="28" s="1"/>
  <c r="AV62" i="27"/>
  <c r="R67" i="28" s="1"/>
  <c r="AV63" i="27"/>
  <c r="R68" i="28" s="1"/>
  <c r="AV65" i="27"/>
  <c r="R70" i="28" s="1"/>
  <c r="AT56" i="27"/>
  <c r="P61" i="28" s="1"/>
  <c r="AP59" i="27"/>
  <c r="L64" i="28" s="1"/>
  <c r="AR58" i="27"/>
  <c r="N63" i="28" s="1"/>
  <c r="AT90" i="27"/>
  <c r="P95" i="28" s="1"/>
  <c r="AY62" i="27"/>
  <c r="U67" i="28" s="1"/>
  <c r="AW84" i="27"/>
  <c r="S89" i="28" s="1"/>
  <c r="AR69" i="27"/>
  <c r="N74" i="28" s="1"/>
  <c r="AO69" i="27"/>
  <c r="K74" i="28" s="1"/>
  <c r="AC74" i="28" s="1"/>
  <c r="AY65" i="27"/>
  <c r="U70" i="28" s="1"/>
  <c r="AV84" i="27"/>
  <c r="R89" i="28" s="1"/>
  <c r="AP69" i="27"/>
  <c r="L74" i="28" s="1"/>
  <c r="BD88" i="27"/>
  <c r="Z93" i="28" s="1"/>
  <c r="BD75" i="27"/>
  <c r="Z80" i="28" s="1"/>
  <c r="BA91" i="27"/>
  <c r="W96" i="28" s="1"/>
  <c r="BB91" i="27"/>
  <c r="X96" i="28" s="1"/>
  <c r="BB115" i="27"/>
  <c r="X120" i="28" s="1"/>
  <c r="AZ112" i="27"/>
  <c r="V117" i="28" s="1"/>
  <c r="AN117" i="28" s="1"/>
  <c r="BA102" i="27"/>
  <c r="W107" i="28" s="1"/>
  <c r="BB103" i="27"/>
  <c r="X108" i="28" s="1"/>
  <c r="AZ111" i="27"/>
  <c r="V116" i="28" s="1"/>
  <c r="AN116" i="28" s="1"/>
  <c r="BB98" i="27"/>
  <c r="X103" i="28" s="1"/>
  <c r="AU58" i="27"/>
  <c r="Q63" i="28" s="1"/>
  <c r="AP65" i="27"/>
  <c r="L70" i="28" s="1"/>
  <c r="AQ62" i="27"/>
  <c r="M67" i="28" s="1"/>
  <c r="AR63" i="27"/>
  <c r="N68" i="28" s="1"/>
  <c r="AY84" i="27"/>
  <c r="U89" i="28" s="1"/>
  <c r="AU56" i="27"/>
  <c r="Q61" i="28" s="1"/>
  <c r="AX62" i="27"/>
  <c r="T67" i="28" s="1"/>
  <c r="AR84" i="27"/>
  <c r="N89" i="28" s="1"/>
  <c r="AV58" i="27"/>
  <c r="R63" i="28" s="1"/>
  <c r="AP62" i="27"/>
  <c r="L67" i="28" s="1"/>
  <c r="AV93" i="27"/>
  <c r="R98" i="28" s="1"/>
  <c r="AX84" i="27"/>
  <c r="T89" i="28" s="1"/>
  <c r="AP56" i="27"/>
  <c r="L61" i="28" s="1"/>
  <c r="AT58" i="27"/>
  <c r="P63" i="28" s="1"/>
  <c r="AS93" i="27"/>
  <c r="O98" i="28" s="1"/>
  <c r="AY63" i="27"/>
  <c r="U68" i="28" s="1"/>
  <c r="AR65" i="27"/>
  <c r="N70" i="28" s="1"/>
  <c r="AY69" i="27"/>
  <c r="U74" i="28" s="1"/>
  <c r="AW56" i="27"/>
  <c r="S61" i="28" s="1"/>
  <c r="AR59" i="27"/>
  <c r="N64" i="28" s="1"/>
  <c r="AU86" i="27"/>
  <c r="Q91" i="28" s="1"/>
  <c r="AO73" i="27"/>
  <c r="K78" i="28" s="1"/>
  <c r="AC78" i="28" s="1"/>
  <c r="AO62" i="27"/>
  <c r="K67" i="28" s="1"/>
  <c r="AC67" i="28" s="1"/>
  <c r="AU65" i="27"/>
  <c r="Q70" i="28" s="1"/>
  <c r="AR56" i="27"/>
  <c r="N61" i="28" s="1"/>
  <c r="AO67" i="27"/>
  <c r="K72" i="28" s="1"/>
  <c r="AC72" i="28" s="1"/>
  <c r="AQ84" i="27"/>
  <c r="M89" i="28" s="1"/>
  <c r="AO60" i="27"/>
  <c r="K65" i="28" s="1"/>
  <c r="AC65" i="28" s="1"/>
  <c r="AX58" i="27"/>
  <c r="T63" i="28" s="1"/>
  <c r="AZ88" i="27"/>
  <c r="V93" i="28" s="1"/>
  <c r="AZ75" i="27"/>
  <c r="V80" i="28" s="1"/>
  <c r="BD91" i="27"/>
  <c r="Z96" i="28" s="1"/>
  <c r="BD98" i="27"/>
  <c r="Z103" i="28" s="1"/>
  <c r="BC111" i="27"/>
  <c r="Y116" i="28" s="1"/>
  <c r="BD112" i="27"/>
  <c r="Z117" i="28" s="1"/>
  <c r="AY90" i="27"/>
  <c r="U95" i="28" s="1"/>
  <c r="AR93" i="27"/>
  <c r="N98" i="28" s="1"/>
  <c r="AP63" i="27"/>
  <c r="L68" i="28" s="1"/>
  <c r="AV83" i="27"/>
  <c r="R88" i="28" s="1"/>
  <c r="AU69" i="27"/>
  <c r="Q74" i="28" s="1"/>
  <c r="AV59" i="27"/>
  <c r="R64" i="28" s="1"/>
  <c r="AS90" i="27"/>
  <c r="O95" i="28" s="1"/>
  <c r="AW63" i="27"/>
  <c r="S68" i="28" s="1"/>
  <c r="AU90" i="27"/>
  <c r="Q95" i="28" s="1"/>
  <c r="AS81" i="27"/>
  <c r="O86" i="28" s="1"/>
  <c r="AT63" i="27"/>
  <c r="P68" i="28" s="1"/>
  <c r="AQ60" i="27"/>
  <c r="M65" i="28" s="1"/>
  <c r="AV56" i="27"/>
  <c r="R61" i="28" s="1"/>
  <c r="AR90" i="27"/>
  <c r="N95" i="28" s="1"/>
  <c r="AQ81" i="27"/>
  <c r="M86" i="28" s="1"/>
  <c r="AE86" i="28" s="1"/>
  <c r="AF86" i="28" s="1"/>
  <c r="AT93" i="27"/>
  <c r="P98" i="28" s="1"/>
  <c r="AS84" i="27"/>
  <c r="O89" i="28" s="1"/>
  <c r="AQ83" i="27"/>
  <c r="M88" i="28" s="1"/>
  <c r="AP83" i="27"/>
  <c r="L88" i="28" s="1"/>
  <c r="AD88" i="28" s="1"/>
  <c r="AU83" i="27"/>
  <c r="Q88" i="28" s="1"/>
  <c r="AV90" i="27"/>
  <c r="R95" i="28" s="1"/>
  <c r="AW81" i="27"/>
  <c r="S86" i="28" s="1"/>
  <c r="AS63" i="27"/>
  <c r="O68" i="28" s="1"/>
  <c r="AP60" i="27"/>
  <c r="L65" i="28" s="1"/>
  <c r="AS56" i="27"/>
  <c r="O61" i="28" s="1"/>
  <c r="AT59" i="27"/>
  <c r="P64" i="28" s="1"/>
  <c r="AT62" i="27"/>
  <c r="P67" i="28" s="1"/>
  <c r="AW83" i="27"/>
  <c r="S88" i="28" s="1"/>
  <c r="AV69" i="27"/>
  <c r="R74" i="28" s="1"/>
  <c r="AQ90" i="27"/>
  <c r="M95" i="28" s="1"/>
  <c r="AE95" i="28" s="1"/>
  <c r="AF95" i="28" s="1"/>
  <c r="BB75" i="27"/>
  <c r="X80" i="28" s="1"/>
  <c r="BC75" i="27"/>
  <c r="Y80" i="28" s="1"/>
  <c r="BC88" i="27"/>
  <c r="Y93" i="28" s="1"/>
  <c r="AZ91" i="27"/>
  <c r="V96" i="28" s="1"/>
  <c r="AY56" i="27"/>
  <c r="U61" i="28" s="1"/>
  <c r="BA115" i="27"/>
  <c r="W120" i="28" s="1"/>
  <c r="BB117" i="27"/>
  <c r="X122" i="28" s="1"/>
  <c r="AZ102" i="27"/>
  <c r="V107" i="28" s="1"/>
  <c r="AN107" i="28" s="1"/>
  <c r="AO107" i="28" s="1"/>
  <c r="BA103" i="27"/>
  <c r="W108" i="28" s="1"/>
  <c r="BB111" i="27"/>
  <c r="X116" i="28" s="1"/>
  <c r="BB112" i="27"/>
  <c r="X117" i="28" s="1"/>
  <c r="BA117" i="27"/>
  <c r="W122" i="28" s="1"/>
  <c r="BB102" i="27"/>
  <c r="X107" i="28" s="1"/>
  <c r="BA111" i="27"/>
  <c r="W116" i="28" s="1"/>
  <c r="AZ106" i="27"/>
  <c r="V111" i="28" s="1"/>
  <c r="AN111" i="28" s="1"/>
  <c r="BA98" i="27"/>
  <c r="W103" i="28" s="1"/>
  <c r="BD115" i="27"/>
  <c r="Z120" i="28" s="1"/>
  <c r="AQ93" i="27"/>
  <c r="M98" i="28" s="1"/>
  <c r="AE98" i="28" s="1"/>
  <c r="AX63" i="27"/>
  <c r="T68" i="28" s="1"/>
  <c r="AQ65" i="27"/>
  <c r="M70" i="28" s="1"/>
  <c r="AS69" i="27"/>
  <c r="O74" i="28" s="1"/>
  <c r="AQ56" i="27"/>
  <c r="M61" i="28" s="1"/>
  <c r="AP58" i="27"/>
  <c r="L63" i="28" s="1"/>
  <c r="AO65" i="27"/>
  <c r="K70" i="28" s="1"/>
  <c r="AC70" i="28" s="1"/>
  <c r="AU63" i="27"/>
  <c r="Q68" i="28" s="1"/>
  <c r="AW58" i="27"/>
  <c r="S63" i="28" s="1"/>
  <c r="AU93" i="27"/>
  <c r="Q98" i="28" s="1"/>
  <c r="AT65" i="27"/>
  <c r="P70" i="28" s="1"/>
  <c r="AQ59" i="27"/>
  <c r="M64" i="28" s="1"/>
  <c r="AW90" i="27"/>
  <c r="S95" i="28" s="1"/>
  <c r="AS73" i="27"/>
  <c r="O78" i="28" s="1"/>
  <c r="AU84" i="27"/>
  <c r="Q89" i="28" s="1"/>
  <c r="AU62" i="27"/>
  <c r="Q67" i="28" s="1"/>
  <c r="AQ67" i="27"/>
  <c r="M72" i="28" s="1"/>
  <c r="AO59" i="27"/>
  <c r="K64" i="28" s="1"/>
  <c r="AC64" i="28" s="1"/>
  <c r="AW69" i="27"/>
  <c r="S74" i="28" s="1"/>
  <c r="AQ92" i="27"/>
  <c r="M97" i="28" s="1"/>
  <c r="AE97" i="28" s="1"/>
  <c r="AF97" i="28" s="1"/>
  <c r="AG97" i="28" s="1"/>
  <c r="AH97" i="28" s="1"/>
  <c r="AI97" i="28" s="1"/>
  <c r="AJ97" i="28" s="1"/>
  <c r="AK97" i="28" s="1"/>
  <c r="AL97" i="28" s="1"/>
  <c r="AM97" i="28" s="1"/>
  <c r="AR73" i="27"/>
  <c r="N78" i="28" s="1"/>
  <c r="AW65" i="27"/>
  <c r="S70" i="28" s="1"/>
  <c r="AT69" i="27"/>
  <c r="P74" i="28" s="1"/>
  <c r="AP67" i="27"/>
  <c r="L72" i="28" s="1"/>
  <c r="AS83" i="27"/>
  <c r="O88" i="28" s="1"/>
  <c r="AS59" i="27"/>
  <c r="O64" i="28" s="1"/>
  <c r="AU59" i="27"/>
  <c r="Q64" i="28" s="1"/>
  <c r="BA75" i="27"/>
  <c r="W80" i="28" s="1"/>
  <c r="BA88" i="27"/>
  <c r="W93" i="28" s="1"/>
  <c r="BB88" i="27"/>
  <c r="X93" i="28" s="1"/>
  <c r="BC91" i="27"/>
  <c r="Y96" i="28" s="1"/>
  <c r="U77" i="27"/>
  <c r="V77" i="27"/>
  <c r="S77" i="27"/>
  <c r="T77" i="27"/>
  <c r="U81" i="27"/>
  <c r="V81" i="27"/>
  <c r="S81" i="27"/>
  <c r="BA81" i="27" s="1"/>
  <c r="T81" i="27"/>
  <c r="U70" i="27"/>
  <c r="R70" i="27"/>
  <c r="V70" i="27"/>
  <c r="T70" i="27"/>
  <c r="R82" i="27"/>
  <c r="V82" i="27"/>
  <c r="S82" i="27"/>
  <c r="T89" i="27"/>
  <c r="BB89" i="27" s="1"/>
  <c r="R89" i="27"/>
  <c r="AZ89" i="27" s="1"/>
  <c r="V89" i="27"/>
  <c r="S89" i="27"/>
  <c r="U65" i="27"/>
  <c r="V65" i="27"/>
  <c r="S65" i="27"/>
  <c r="BA65" i="27" s="1"/>
  <c r="T65" i="27"/>
  <c r="U71" i="27"/>
  <c r="R71" i="27"/>
  <c r="S71" i="27"/>
  <c r="T71" i="27"/>
  <c r="U64" i="27"/>
  <c r="R64" i="27"/>
  <c r="T64" i="27"/>
  <c r="S92" i="27"/>
  <c r="BA92" i="27" s="1"/>
  <c r="U76" i="27"/>
  <c r="V76" i="27"/>
  <c r="S76" i="27"/>
  <c r="T76" i="27"/>
  <c r="I51" i="27"/>
  <c r="H51" i="27"/>
  <c r="J51" i="27"/>
  <c r="L51" i="27"/>
  <c r="R85" i="27"/>
  <c r="K51" i="27"/>
  <c r="J67" i="27"/>
  <c r="L52" i="27"/>
  <c r="M52" i="27"/>
  <c r="G50" i="27"/>
  <c r="J53" i="27"/>
  <c r="I52" i="27"/>
  <c r="G52" i="27"/>
  <c r="K50" i="27"/>
  <c r="H50" i="27"/>
  <c r="N50" i="27"/>
  <c r="I53" i="27"/>
  <c r="G57" i="27"/>
  <c r="H57" i="27"/>
  <c r="H52" i="27"/>
  <c r="I50" i="27"/>
  <c r="G53" i="27"/>
  <c r="G54" i="27"/>
  <c r="K57" i="27"/>
  <c r="P57" i="27"/>
  <c r="L57" i="27"/>
  <c r="I57" i="27"/>
  <c r="K52" i="27"/>
  <c r="M50" i="27"/>
  <c r="N57" i="27"/>
  <c r="Q57" i="27"/>
  <c r="J57" i="27"/>
  <c r="N52" i="27"/>
  <c r="J52" i="27"/>
  <c r="O52" i="27"/>
  <c r="L50" i="27"/>
  <c r="J50" i="27"/>
  <c r="O50" i="27"/>
  <c r="K53" i="27"/>
  <c r="L53" i="27"/>
  <c r="H53" i="27"/>
  <c r="O57" i="27"/>
  <c r="M57" i="27"/>
  <c r="H54" i="27"/>
  <c r="Z131" i="28"/>
  <c r="V118" i="27"/>
  <c r="Z139" i="28"/>
  <c r="T125" i="28"/>
  <c r="AL125" i="28" s="1"/>
  <c r="AM125" i="28" s="1"/>
  <c r="T70" i="28"/>
  <c r="V152" i="28"/>
  <c r="AN152" i="28" s="1"/>
  <c r="AO152" i="28" s="1"/>
  <c r="AP152" i="28" s="1"/>
  <c r="AQ152" i="28" s="1"/>
  <c r="AR152" i="28" s="1"/>
  <c r="T61" i="28"/>
  <c r="P83" i="27"/>
  <c r="AX83" i="27" s="1"/>
  <c r="T114" i="28"/>
  <c r="AL114" i="28" s="1"/>
  <c r="AM114" i="28" s="1"/>
  <c r="R116" i="27"/>
  <c r="AZ116" i="27" s="1"/>
  <c r="T121" i="28"/>
  <c r="AL121" i="28" s="1"/>
  <c r="AM121" i="28" s="1"/>
  <c r="T74" i="28"/>
  <c r="P52" i="27"/>
  <c r="AX52" i="27" s="1"/>
  <c r="V145" i="28"/>
  <c r="AN145" i="28" s="1"/>
  <c r="W145" i="28"/>
  <c r="X145" i="28"/>
  <c r="Y145" i="28"/>
  <c r="W151" i="28"/>
  <c r="AO151" i="28" s="1"/>
  <c r="AP151" i="28" s="1"/>
  <c r="AQ151" i="28" s="1"/>
  <c r="AR151" i="28" s="1"/>
  <c r="V140" i="28"/>
  <c r="AN140" i="28" s="1"/>
  <c r="W140" i="28"/>
  <c r="X140" i="28"/>
  <c r="W133" i="28"/>
  <c r="X133" i="28"/>
  <c r="W132" i="28"/>
  <c r="V132" i="28"/>
  <c r="P50" i="27"/>
  <c r="AX50" i="27" s="1"/>
  <c r="R104" i="27"/>
  <c r="S104" i="27"/>
  <c r="T104" i="27"/>
  <c r="BB104" i="27" s="1"/>
  <c r="V153" i="28"/>
  <c r="AN153" i="28" s="1"/>
  <c r="W153" i="28"/>
  <c r="X153" i="28"/>
  <c r="W139" i="28"/>
  <c r="V139" i="28"/>
  <c r="Y153" i="28"/>
  <c r="V104" i="27"/>
  <c r="W111" i="28"/>
  <c r="Z145" i="28"/>
  <c r="W117" i="28"/>
  <c r="R109" i="27"/>
  <c r="AZ109" i="27" s="1"/>
  <c r="S109" i="27"/>
  <c r="T109" i="27"/>
  <c r="R120" i="27"/>
  <c r="S120" i="27"/>
  <c r="T120" i="27"/>
  <c r="X143" i="28"/>
  <c r="V143" i="28"/>
  <c r="W143" i="28"/>
  <c r="S95" i="27"/>
  <c r="T95" i="27"/>
  <c r="R95" i="27"/>
  <c r="AZ95" i="27" s="1"/>
  <c r="T123" i="27"/>
  <c r="BB123" i="27" s="1"/>
  <c r="R123" i="27"/>
  <c r="AZ123" i="27" s="1"/>
  <c r="T122" i="27"/>
  <c r="R122" i="27"/>
  <c r="S122" i="27"/>
  <c r="V136" i="28"/>
  <c r="AN136" i="28" s="1"/>
  <c r="W136" i="28"/>
  <c r="X136" i="28"/>
  <c r="T118" i="27"/>
  <c r="BB118" i="27" s="1"/>
  <c r="R118" i="27"/>
  <c r="S118" i="27"/>
  <c r="V146" i="28"/>
  <c r="AN146" i="28" s="1"/>
  <c r="W146" i="28"/>
  <c r="X146" i="28"/>
  <c r="Z146" i="28"/>
  <c r="M53" i="27"/>
  <c r="Y146" i="28"/>
  <c r="Z136" i="28"/>
  <c r="Z142" i="28"/>
  <c r="Y142" i="28"/>
  <c r="W142" i="28"/>
  <c r="X104" i="28"/>
  <c r="Y100" i="28"/>
  <c r="V101" i="28"/>
  <c r="AN101" i="28" s="1"/>
  <c r="Y114" i="28"/>
  <c r="X142" i="28"/>
  <c r="Z125" i="28"/>
  <c r="Z133" i="28"/>
  <c r="Z101" i="28"/>
  <c r="Y101" i="28"/>
  <c r="Y140" i="28"/>
  <c r="Z153" i="28"/>
  <c r="Y132" i="28"/>
  <c r="Y143" i="28"/>
  <c r="W104" i="28"/>
  <c r="Y109" i="28"/>
  <c r="Y133" i="28"/>
  <c r="W101" i="28"/>
  <c r="Z127" i="28"/>
  <c r="V123" i="27"/>
  <c r="BD123" i="27" s="1"/>
  <c r="S123" i="27"/>
  <c r="BA123" i="27" s="1"/>
  <c r="U123" i="27"/>
  <c r="BC123" i="27" s="1"/>
  <c r="Y136" i="28"/>
  <c r="R128" i="28"/>
  <c r="AJ128" i="28" s="1"/>
  <c r="AK128" i="28" s="1"/>
  <c r="AL128" i="28" s="1"/>
  <c r="AM128" i="28" s="1"/>
  <c r="V142" i="28"/>
  <c r="AN142" i="28" s="1"/>
  <c r="Z132" i="28"/>
  <c r="Y125" i="28"/>
  <c r="Z143" i="28"/>
  <c r="V104" i="28"/>
  <c r="AN104" i="28" s="1"/>
  <c r="Y139" i="28"/>
  <c r="Z100" i="28"/>
  <c r="X101" i="28"/>
  <c r="Z114" i="28"/>
  <c r="Y123" i="28"/>
  <c r="Y127" i="28"/>
  <c r="Z140" i="28"/>
  <c r="AH100" i="28" l="1"/>
  <c r="AG23" i="28"/>
  <c r="BC22" i="27"/>
  <c r="L99" i="21" s="1"/>
  <c r="AN93" i="28"/>
  <c r="AO93" i="28" s="1"/>
  <c r="AP93" i="28" s="1"/>
  <c r="AQ93" i="28" s="1"/>
  <c r="AR93" i="28" s="1"/>
  <c r="AN132" i="28"/>
  <c r="AO132" i="28" s="1"/>
  <c r="AO142" i="28"/>
  <c r="AP142" i="28" s="1"/>
  <c r="AQ142" i="28" s="1"/>
  <c r="AR142" i="28" s="1"/>
  <c r="AG86" i="28"/>
  <c r="AH86" i="28" s="1"/>
  <c r="AI86" i="28" s="1"/>
  <c r="AJ86" i="28" s="1"/>
  <c r="AK86" i="28" s="1"/>
  <c r="AL86" i="28" s="1"/>
  <c r="AM86" i="28" s="1"/>
  <c r="AO153" i="28"/>
  <c r="AP153" i="28" s="1"/>
  <c r="AQ153" i="28" s="1"/>
  <c r="AO145" i="28"/>
  <c r="AP145" i="28" s="1"/>
  <c r="AQ145" i="28" s="1"/>
  <c r="AD78" i="28"/>
  <c r="AE78" i="28" s="1"/>
  <c r="AF78" i="28" s="1"/>
  <c r="AG78" i="28" s="1"/>
  <c r="AH78" i="28" s="1"/>
  <c r="AI78" i="28" s="1"/>
  <c r="AJ78" i="28" s="1"/>
  <c r="AK78" i="28" s="1"/>
  <c r="AL78" i="28" s="1"/>
  <c r="AM78" i="28" s="1"/>
  <c r="AN78" i="28" s="1"/>
  <c r="AO78" i="28" s="1"/>
  <c r="AP78" i="28" s="1"/>
  <c r="AQ78" i="28" s="1"/>
  <c r="AR78" i="28" s="1"/>
  <c r="AN96" i="28"/>
  <c r="AO96" i="28" s="1"/>
  <c r="AP96" i="28" s="1"/>
  <c r="AQ96" i="28" s="1"/>
  <c r="AR96" i="28" s="1"/>
  <c r="AF98" i="28"/>
  <c r="AG98" i="28" s="1"/>
  <c r="AH98" i="28" s="1"/>
  <c r="AO146" i="28"/>
  <c r="AP146" i="28" s="1"/>
  <c r="AQ146" i="28" s="1"/>
  <c r="AR146" i="28" s="1"/>
  <c r="AO101" i="28"/>
  <c r="AP101" i="28" s="1"/>
  <c r="AQ101" i="28" s="1"/>
  <c r="AR101" i="28" s="1"/>
  <c r="AO140" i="28"/>
  <c r="AP140" i="28" s="1"/>
  <c r="AQ140" i="28" s="1"/>
  <c r="AR140" i="28" s="1"/>
  <c r="AI98" i="28"/>
  <c r="AJ98" i="28" s="1"/>
  <c r="AK98" i="28" s="1"/>
  <c r="AL98" i="28" s="1"/>
  <c r="AM98" i="28" s="1"/>
  <c r="AN98" i="28" s="1"/>
  <c r="AO98" i="28" s="1"/>
  <c r="AP98" i="28" s="1"/>
  <c r="AQ98" i="28" s="1"/>
  <c r="AR98" i="28" s="1"/>
  <c r="AD67" i="28"/>
  <c r="AE67" i="28" s="1"/>
  <c r="AF67" i="28" s="1"/>
  <c r="AG67" i="28" s="1"/>
  <c r="AH67" i="28" s="1"/>
  <c r="AI67" i="28" s="1"/>
  <c r="AJ67" i="28" s="1"/>
  <c r="AK67" i="28" s="1"/>
  <c r="AL67" i="28" s="1"/>
  <c r="AM67" i="28" s="1"/>
  <c r="AD74" i="28"/>
  <c r="AE74" i="28" s="1"/>
  <c r="AF74" i="28" s="1"/>
  <c r="AD70" i="28"/>
  <c r="AE70" i="28" s="1"/>
  <c r="AF70" i="28" s="1"/>
  <c r="AG70" i="28" s="1"/>
  <c r="AH70" i="28" s="1"/>
  <c r="AI70" i="28" s="1"/>
  <c r="AJ70" i="28" s="1"/>
  <c r="AK70" i="28" s="1"/>
  <c r="AL70" i="28" s="1"/>
  <c r="AM70" i="28" s="1"/>
  <c r="AG95" i="28"/>
  <c r="AH95" i="28" s="1"/>
  <c r="AI95" i="28" s="1"/>
  <c r="AJ95" i="28" s="1"/>
  <c r="AK95" i="28" s="1"/>
  <c r="AL95" i="28" s="1"/>
  <c r="AM95" i="28" s="1"/>
  <c r="AO136" i="28"/>
  <c r="AP136" i="28" s="1"/>
  <c r="AQ136" i="28" s="1"/>
  <c r="AR136" i="28" s="1"/>
  <c r="AP107" i="28"/>
  <c r="AQ107" i="28" s="1"/>
  <c r="AR107" i="28" s="1"/>
  <c r="AO108" i="28"/>
  <c r="AP108" i="28" s="1"/>
  <c r="AQ108" i="28" s="1"/>
  <c r="AR108" i="28" s="1"/>
  <c r="AO104" i="28"/>
  <c r="AP104" i="28" s="1"/>
  <c r="AQ104" i="28" s="1"/>
  <c r="AR104" i="28" s="1"/>
  <c r="AO117" i="28"/>
  <c r="AP117" i="28" s="1"/>
  <c r="AQ117" i="28" s="1"/>
  <c r="AR117" i="28" s="1"/>
  <c r="AO116" i="28"/>
  <c r="AP116" i="28" s="1"/>
  <c r="AQ116" i="28" s="1"/>
  <c r="AR116" i="28" s="1"/>
  <c r="AO120" i="28"/>
  <c r="AP120" i="28" s="1"/>
  <c r="AQ120" i="28" s="1"/>
  <c r="AR120" i="28" s="1"/>
  <c r="AR153" i="28"/>
  <c r="AR145" i="28"/>
  <c r="AG74" i="28"/>
  <c r="AH74" i="28" s="1"/>
  <c r="AI74" i="28" s="1"/>
  <c r="AJ74" i="28" s="1"/>
  <c r="AK74" i="28" s="1"/>
  <c r="AL74" i="28" s="1"/>
  <c r="AM74" i="28" s="1"/>
  <c r="AD61" i="28"/>
  <c r="AE61" i="28" s="1"/>
  <c r="AF61" i="28" s="1"/>
  <c r="AG61" i="28" s="1"/>
  <c r="AH61" i="28" s="1"/>
  <c r="AI61" i="28" s="1"/>
  <c r="AJ61" i="28" s="1"/>
  <c r="AK61" i="28" s="1"/>
  <c r="AL61" i="28" s="1"/>
  <c r="AM61" i="28" s="1"/>
  <c r="AD68" i="28"/>
  <c r="AE68" i="28" s="1"/>
  <c r="AF68" i="28" s="1"/>
  <c r="AG68" i="28" s="1"/>
  <c r="AH68" i="28" s="1"/>
  <c r="AI68" i="28" s="1"/>
  <c r="AJ68" i="28" s="1"/>
  <c r="AK68" i="28" s="1"/>
  <c r="AL68" i="28" s="1"/>
  <c r="AM68" i="28" s="1"/>
  <c r="AO103" i="28"/>
  <c r="AP103" i="28" s="1"/>
  <c r="AQ103" i="28" s="1"/>
  <c r="AR103" i="28" s="1"/>
  <c r="AN80" i="28"/>
  <c r="AO80" i="28" s="1"/>
  <c r="AP80" i="28" s="1"/>
  <c r="AQ80" i="28" s="1"/>
  <c r="AR80" i="28" s="1"/>
  <c r="AE88" i="28"/>
  <c r="AF88" i="28" s="1"/>
  <c r="AG88" i="28" s="1"/>
  <c r="AH88" i="28" s="1"/>
  <c r="AI88" i="28" s="1"/>
  <c r="AJ88" i="28" s="1"/>
  <c r="AK88" i="28" s="1"/>
  <c r="AD72" i="28"/>
  <c r="AE72" i="28" s="1"/>
  <c r="AE89" i="28"/>
  <c r="AF89" i="28" s="1"/>
  <c r="AG89" i="28" s="1"/>
  <c r="AH89" i="28" s="1"/>
  <c r="AI89" i="28" s="1"/>
  <c r="AJ89" i="28" s="1"/>
  <c r="AK89" i="28" s="1"/>
  <c r="AL89" i="28" s="1"/>
  <c r="AM89" i="28" s="1"/>
  <c r="AN143" i="28"/>
  <c r="AO143" i="28" s="1"/>
  <c r="AP143" i="28" s="1"/>
  <c r="AQ143" i="28" s="1"/>
  <c r="AR143" i="28" s="1"/>
  <c r="AI91" i="28"/>
  <c r="AJ91" i="28" s="1"/>
  <c r="AK91" i="28" s="1"/>
  <c r="AL91" i="28" s="1"/>
  <c r="AM91" i="28" s="1"/>
  <c r="AN91" i="28" s="1"/>
  <c r="AO91" i="28" s="1"/>
  <c r="AP91" i="28" s="1"/>
  <c r="AQ91" i="28" s="1"/>
  <c r="AR91" i="28" s="1"/>
  <c r="AN139" i="28"/>
  <c r="AO139" i="28" s="1"/>
  <c r="AD64" i="28"/>
  <c r="AE64" i="28" s="1"/>
  <c r="AF64" i="28" s="1"/>
  <c r="AG64" i="28" s="1"/>
  <c r="AH64" i="28" s="1"/>
  <c r="AI64" i="28" s="1"/>
  <c r="AJ64" i="28" s="1"/>
  <c r="AK64" i="28" s="1"/>
  <c r="AL64" i="28" s="1"/>
  <c r="AM64" i="28" s="1"/>
  <c r="AN64" i="28" s="1"/>
  <c r="AO64" i="28" s="1"/>
  <c r="AP64" i="28" s="1"/>
  <c r="AQ64" i="28" s="1"/>
  <c r="AR64" i="28" s="1"/>
  <c r="AO111" i="28"/>
  <c r="AP111" i="28" s="1"/>
  <c r="AQ111" i="28" s="1"/>
  <c r="AR111" i="28" s="1"/>
  <c r="AD65" i="28"/>
  <c r="AE65" i="28" s="1"/>
  <c r="AF65" i="28" s="1"/>
  <c r="AG65" i="28" s="1"/>
  <c r="AH65" i="28" s="1"/>
  <c r="AI65" i="28" s="1"/>
  <c r="AJ65" i="28" s="1"/>
  <c r="AK65" i="28" s="1"/>
  <c r="AL65" i="28" s="1"/>
  <c r="AM65" i="28" s="1"/>
  <c r="AN65" i="28" s="1"/>
  <c r="AO65" i="28" s="1"/>
  <c r="AP65" i="28" s="1"/>
  <c r="AQ65" i="28" s="1"/>
  <c r="AR65" i="28" s="1"/>
  <c r="AD63" i="28"/>
  <c r="AE63" i="28" s="1"/>
  <c r="AF63" i="28" s="1"/>
  <c r="AG63" i="28" s="1"/>
  <c r="AH63" i="28" s="1"/>
  <c r="AI63" i="28" s="1"/>
  <c r="AJ63" i="28" s="1"/>
  <c r="AK63" i="28" s="1"/>
  <c r="AL63" i="28" s="1"/>
  <c r="AM63" i="28" s="1"/>
  <c r="AO122" i="28"/>
  <c r="AP122" i="28" s="1"/>
  <c r="AQ122" i="28" s="1"/>
  <c r="AR122" i="28" s="1"/>
  <c r="AR131" i="28"/>
  <c r="U90" i="27"/>
  <c r="R90" i="27"/>
  <c r="V90" i="27"/>
  <c r="S90" i="27"/>
  <c r="T90" i="27"/>
  <c r="V83" i="27"/>
  <c r="S83" i="27"/>
  <c r="T83" i="27"/>
  <c r="S56" i="27"/>
  <c r="U56" i="27"/>
  <c r="V56" i="27"/>
  <c r="U58" i="27"/>
  <c r="V58" i="27"/>
  <c r="S58" i="27"/>
  <c r="T58" i="27"/>
  <c r="S63" i="27"/>
  <c r="U63" i="27"/>
  <c r="T69" i="27"/>
  <c r="R69" i="27"/>
  <c r="AZ69" i="27" s="1"/>
  <c r="V69" i="27"/>
  <c r="S84" i="27"/>
  <c r="U84" i="27"/>
  <c r="U62" i="27"/>
  <c r="R62" i="27"/>
  <c r="S62" i="27"/>
  <c r="AZ118" i="27"/>
  <c r="V123" i="28" s="1"/>
  <c r="AN123" i="28" s="1"/>
  <c r="BA95" i="27"/>
  <c r="BB120" i="27"/>
  <c r="X125" i="28" s="1"/>
  <c r="BB109" i="27"/>
  <c r="X114" i="28" s="1"/>
  <c r="BA89" i="27"/>
  <c r="W94" i="28" s="1"/>
  <c r="BA122" i="27"/>
  <c r="W127" i="28" s="1"/>
  <c r="BA120" i="27"/>
  <c r="W125" i="28" s="1"/>
  <c r="BA109" i="27"/>
  <c r="W114" i="28" s="1"/>
  <c r="AZ81" i="27"/>
  <c r="V86" i="28" s="1"/>
  <c r="BD89" i="27"/>
  <c r="Z94" i="28" s="1"/>
  <c r="AU53" i="27"/>
  <c r="Q58" i="28" s="1"/>
  <c r="AZ122" i="27"/>
  <c r="V127" i="28" s="1"/>
  <c r="AN127" i="28" s="1"/>
  <c r="AZ120" i="27"/>
  <c r="V125" i="28" s="1"/>
  <c r="AN125" i="28" s="1"/>
  <c r="BD104" i="27"/>
  <c r="Z109" i="28" s="1"/>
  <c r="BA104" i="27"/>
  <c r="W109" i="28" s="1"/>
  <c r="AZ65" i="27"/>
  <c r="V70" i="28" s="1"/>
  <c r="BD118" i="27"/>
  <c r="Z123" i="28" s="1"/>
  <c r="AP54" i="27"/>
  <c r="L59" i="28" s="1"/>
  <c r="AP53" i="27"/>
  <c r="L58" i="28" s="1"/>
  <c r="AR50" i="27"/>
  <c r="N55" i="28" s="1"/>
  <c r="AV52" i="27"/>
  <c r="R57" i="28" s="1"/>
  <c r="AQ51" i="27"/>
  <c r="M56" i="28" s="1"/>
  <c r="AT57" i="27"/>
  <c r="P62" i="28" s="1"/>
  <c r="BC70" i="27"/>
  <c r="Y75" i="28" s="1"/>
  <c r="BC82" i="27"/>
  <c r="Y87" i="28" s="1"/>
  <c r="AR53" i="27"/>
  <c r="N58" i="28" s="1"/>
  <c r="AS51" i="27"/>
  <c r="O56" i="28" s="1"/>
  <c r="AZ77" i="27"/>
  <c r="V82" i="28" s="1"/>
  <c r="AN82" i="28" s="1"/>
  <c r="BD71" i="27"/>
  <c r="Z76" i="28" s="1"/>
  <c r="BD76" i="27"/>
  <c r="Z81" i="28" s="1"/>
  <c r="AZ64" i="27"/>
  <c r="V69" i="28" s="1"/>
  <c r="AN69" i="28" s="1"/>
  <c r="BA118" i="27"/>
  <c r="W123" i="28" s="1"/>
  <c r="BB122" i="27"/>
  <c r="X127" i="28" s="1"/>
  <c r="AZ104" i="27"/>
  <c r="V109" i="28" s="1"/>
  <c r="AN109" i="28" s="1"/>
  <c r="AU57" i="27"/>
  <c r="Q62" i="28" s="1"/>
  <c r="AT53" i="27"/>
  <c r="P58" i="28" s="1"/>
  <c r="AT50" i="27"/>
  <c r="P55" i="28" s="1"/>
  <c r="AR57" i="27"/>
  <c r="N62" i="28" s="1"/>
  <c r="AU50" i="27"/>
  <c r="Q55" i="28" s="1"/>
  <c r="AX57" i="27"/>
  <c r="T62" i="28" s="1"/>
  <c r="BB70" i="27"/>
  <c r="X75" i="28" s="1"/>
  <c r="AO53" i="27"/>
  <c r="K58" i="28" s="1"/>
  <c r="AC58" i="28" s="1"/>
  <c r="AP52" i="27"/>
  <c r="L57" i="28" s="1"/>
  <c r="AR51" i="27"/>
  <c r="N56" i="28" s="1"/>
  <c r="AV50" i="27"/>
  <c r="R55" i="28" s="1"/>
  <c r="AO52" i="27"/>
  <c r="K57" i="28" s="1"/>
  <c r="AC57" i="28" s="1"/>
  <c r="AO50" i="27"/>
  <c r="K55" i="28" s="1"/>
  <c r="AC55" i="28" s="1"/>
  <c r="AR67" i="27"/>
  <c r="N72" i="28" s="1"/>
  <c r="AZ70" i="27"/>
  <c r="V75" i="28" s="1"/>
  <c r="AN75" i="28" s="1"/>
  <c r="AZ76" i="27"/>
  <c r="V81" i="28" s="1"/>
  <c r="AN81" i="28" s="1"/>
  <c r="BB64" i="27"/>
  <c r="X69" i="28" s="1"/>
  <c r="BC64" i="27"/>
  <c r="Y69" i="28" s="1"/>
  <c r="AZ71" i="27"/>
  <c r="V76" i="28" s="1"/>
  <c r="AN76" i="28" s="1"/>
  <c r="BD65" i="27"/>
  <c r="Z70" i="28" s="1"/>
  <c r="BA82" i="27"/>
  <c r="W87" i="28" s="1"/>
  <c r="BB82" i="27"/>
  <c r="X87" i="28" s="1"/>
  <c r="BD81" i="27"/>
  <c r="Z86" i="28" s="1"/>
  <c r="BB77" i="27"/>
  <c r="X82" i="28" s="1"/>
  <c r="BC77" i="27"/>
  <c r="Y82" i="28" s="1"/>
  <c r="AW57" i="27"/>
  <c r="S62" i="28" s="1"/>
  <c r="AS53" i="27"/>
  <c r="O58" i="28" s="1"/>
  <c r="AW52" i="27"/>
  <c r="S57" i="28" s="1"/>
  <c r="AY57" i="27"/>
  <c r="U62" i="28" s="1"/>
  <c r="AS52" i="27"/>
  <c r="O57" i="28" s="1"/>
  <c r="AS57" i="27"/>
  <c r="O62" i="28" s="1"/>
  <c r="AO54" i="27"/>
  <c r="K59" i="28" s="1"/>
  <c r="AC59" i="28" s="1"/>
  <c r="AD59" i="28" s="1"/>
  <c r="AE59" i="28" s="1"/>
  <c r="AF59" i="28" s="1"/>
  <c r="AG59" i="28" s="1"/>
  <c r="AH59" i="28" s="1"/>
  <c r="AI59" i="28" s="1"/>
  <c r="AJ59" i="28" s="1"/>
  <c r="AK59" i="28" s="1"/>
  <c r="AL59" i="28" s="1"/>
  <c r="AM59" i="28" s="1"/>
  <c r="AN59" i="28" s="1"/>
  <c r="AO59" i="28" s="1"/>
  <c r="AP59" i="28" s="1"/>
  <c r="AQ59" i="28" s="1"/>
  <c r="AR59" i="28" s="1"/>
  <c r="AP57" i="27"/>
  <c r="L62" i="28" s="1"/>
  <c r="AP50" i="27"/>
  <c r="L55" i="28" s="1"/>
  <c r="AU52" i="27"/>
  <c r="Q57" i="28" s="1"/>
  <c r="BB76" i="27"/>
  <c r="X81" i="28" s="1"/>
  <c r="BC76" i="27"/>
  <c r="Y81" i="28" s="1"/>
  <c r="BA64" i="27"/>
  <c r="W69" i="28" s="1"/>
  <c r="BC71" i="27"/>
  <c r="Y76" i="28" s="1"/>
  <c r="BA77" i="27"/>
  <c r="W82" i="28" s="1"/>
  <c r="BB95" i="27"/>
  <c r="BB22" i="27" s="1"/>
  <c r="BB71" i="27"/>
  <c r="X76" i="28" s="1"/>
  <c r="AV51" i="27"/>
  <c r="R56" i="28" s="1"/>
  <c r="AW50" i="27"/>
  <c r="S55" i="28" s="1"/>
  <c r="AR52" i="27"/>
  <c r="N57" i="28" s="1"/>
  <c r="AV57" i="27"/>
  <c r="R62" i="28" s="1"/>
  <c r="AQ57" i="27"/>
  <c r="M62" i="28" s="1"/>
  <c r="BD70" i="27"/>
  <c r="Z75" i="28" s="1"/>
  <c r="BD82" i="27"/>
  <c r="Z87" i="28" s="1"/>
  <c r="AQ50" i="27"/>
  <c r="M55" i="28" s="1"/>
  <c r="AO57" i="27"/>
  <c r="K62" i="28" s="1"/>
  <c r="AC62" i="28" s="1"/>
  <c r="AQ53" i="27"/>
  <c r="M58" i="28" s="1"/>
  <c r="AS50" i="27"/>
  <c r="O55" i="28" s="1"/>
  <c r="AQ52" i="27"/>
  <c r="M57" i="28" s="1"/>
  <c r="AT52" i="27"/>
  <c r="P57" i="28" s="1"/>
  <c r="AZ85" i="27"/>
  <c r="V90" i="28" s="1"/>
  <c r="AN90" i="28" s="1"/>
  <c r="AO90" i="28" s="1"/>
  <c r="AP90" i="28" s="1"/>
  <c r="AQ90" i="28" s="1"/>
  <c r="AR90" i="28" s="1"/>
  <c r="AT51" i="27"/>
  <c r="P56" i="28" s="1"/>
  <c r="AP51" i="27"/>
  <c r="L56" i="28" s="1"/>
  <c r="BA76" i="27"/>
  <c r="W81" i="28" s="1"/>
  <c r="BD64" i="27"/>
  <c r="Z69" i="28" s="1"/>
  <c r="BA71" i="27"/>
  <c r="W76" i="28" s="1"/>
  <c r="BB65" i="27"/>
  <c r="X70" i="28" s="1"/>
  <c r="BC65" i="27"/>
  <c r="Y70" i="28" s="1"/>
  <c r="BC89" i="27"/>
  <c r="Y94" i="28" s="1"/>
  <c r="AZ82" i="27"/>
  <c r="V87" i="28" s="1"/>
  <c r="AN87" i="28" s="1"/>
  <c r="AO87" i="28" s="1"/>
  <c r="BA70" i="27"/>
  <c r="W75" i="28" s="1"/>
  <c r="BB81" i="27"/>
  <c r="X86" i="28" s="1"/>
  <c r="BC81" i="27"/>
  <c r="Y86" i="28" s="1"/>
  <c r="BD77" i="27"/>
  <c r="Z82" i="28" s="1"/>
  <c r="S69" i="27"/>
  <c r="R56" i="27"/>
  <c r="AZ56" i="27" s="1"/>
  <c r="T56" i="27"/>
  <c r="V62" i="27"/>
  <c r="T62" i="27"/>
  <c r="G51" i="27"/>
  <c r="R63" i="27"/>
  <c r="V63" i="27"/>
  <c r="T63" i="27"/>
  <c r="R58" i="27"/>
  <c r="T84" i="27"/>
  <c r="R84" i="27"/>
  <c r="V84" i="27"/>
  <c r="U83" i="27"/>
  <c r="R83" i="27"/>
  <c r="O51" i="27"/>
  <c r="Q51" i="27"/>
  <c r="P51" i="27"/>
  <c r="M51" i="27"/>
  <c r="U69" i="27"/>
  <c r="S116" i="27"/>
  <c r="V121" i="28"/>
  <c r="AN121" i="28" s="1"/>
  <c r="X94" i="28"/>
  <c r="V100" i="28"/>
  <c r="T116" i="27"/>
  <c r="BB116" i="27" s="1"/>
  <c r="X132" i="28"/>
  <c r="V114" i="28"/>
  <c r="AN114" i="28" s="1"/>
  <c r="W70" i="28"/>
  <c r="T55" i="28"/>
  <c r="T88" i="28"/>
  <c r="V116" i="27"/>
  <c r="BD116" i="27" s="1"/>
  <c r="U116" i="27"/>
  <c r="BC116" i="27" s="1"/>
  <c r="T57" i="28"/>
  <c r="X123" i="28"/>
  <c r="V94" i="28"/>
  <c r="AN94" i="28" s="1"/>
  <c r="X139" i="28"/>
  <c r="W86" i="28"/>
  <c r="V133" i="28"/>
  <c r="AN133" i="28" s="1"/>
  <c r="AO133" i="28" s="1"/>
  <c r="AP133" i="28" s="1"/>
  <c r="AQ133" i="28" s="1"/>
  <c r="AR133" i="28" s="1"/>
  <c r="X109" i="28"/>
  <c r="W141" i="28"/>
  <c r="T141" i="28"/>
  <c r="AL141" i="28" s="1"/>
  <c r="V97" i="28"/>
  <c r="AN97" i="28" s="1"/>
  <c r="Q50" i="27"/>
  <c r="AY50" i="27" s="1"/>
  <c r="Q52" i="27"/>
  <c r="AY52" i="27" s="1"/>
  <c r="W97" i="28"/>
  <c r="U141" i="28"/>
  <c r="W135" i="28"/>
  <c r="X135" i="28"/>
  <c r="W128" i="28"/>
  <c r="V135" i="28"/>
  <c r="AN135" i="28" s="1"/>
  <c r="M85" i="21"/>
  <c r="V128" i="28"/>
  <c r="AN128" i="28" s="1"/>
  <c r="Z135" i="28"/>
  <c r="X128" i="28"/>
  <c r="Z141" i="28"/>
  <c r="Y135" i="28"/>
  <c r="Y128" i="28"/>
  <c r="Z128" i="28"/>
  <c r="Y141" i="28"/>
  <c r="BA22" i="27" l="1"/>
  <c r="L97" i="21" s="1"/>
  <c r="AZ22" i="27"/>
  <c r="L96" i="21" s="1"/>
  <c r="AI100" i="28"/>
  <c r="AH23" i="28"/>
  <c r="AO94" i="28"/>
  <c r="AP94" i="28" s="1"/>
  <c r="AQ94" i="28" s="1"/>
  <c r="AR94" i="28" s="1"/>
  <c r="AP132" i="28"/>
  <c r="AQ132" i="28" s="1"/>
  <c r="AR132" i="28" s="1"/>
  <c r="AN86" i="28"/>
  <c r="X100" i="28"/>
  <c r="L98" i="21"/>
  <c r="W100" i="28"/>
  <c r="AO97" i="28"/>
  <c r="AP97" i="28" s="1"/>
  <c r="AQ97" i="28" s="1"/>
  <c r="AR97" i="28" s="1"/>
  <c r="AO114" i="28"/>
  <c r="AP114" i="28" s="1"/>
  <c r="AQ114" i="28" s="1"/>
  <c r="AR114" i="28" s="1"/>
  <c r="AO128" i="28"/>
  <c r="AP128" i="28" s="1"/>
  <c r="AQ128" i="28" s="1"/>
  <c r="AR128" i="28" s="1"/>
  <c r="AP87" i="28"/>
  <c r="AQ87" i="28" s="1"/>
  <c r="AR87" i="28" s="1"/>
  <c r="AD55" i="28"/>
  <c r="AE55" i="28" s="1"/>
  <c r="AF55" i="28" s="1"/>
  <c r="AG55" i="28" s="1"/>
  <c r="AH55" i="28" s="1"/>
  <c r="AI55" i="28" s="1"/>
  <c r="AJ55" i="28" s="1"/>
  <c r="AK55" i="28" s="1"/>
  <c r="AL55" i="28" s="1"/>
  <c r="AO127" i="28"/>
  <c r="AP127" i="28" s="1"/>
  <c r="AQ127" i="28" s="1"/>
  <c r="AR127" i="28" s="1"/>
  <c r="AO135" i="28"/>
  <c r="AP135" i="28" s="1"/>
  <c r="AQ135" i="28" s="1"/>
  <c r="AR135" i="28" s="1"/>
  <c r="AM141" i="28"/>
  <c r="AO82" i="28"/>
  <c r="AP82" i="28" s="1"/>
  <c r="AQ82" i="28" s="1"/>
  <c r="AR82" i="28" s="1"/>
  <c r="AO69" i="28"/>
  <c r="AP69" i="28" s="1"/>
  <c r="AQ69" i="28" s="1"/>
  <c r="AR69" i="28" s="1"/>
  <c r="AO81" i="28"/>
  <c r="AP81" i="28" s="1"/>
  <c r="AQ81" i="28" s="1"/>
  <c r="AR81" i="28" s="1"/>
  <c r="AO76" i="28"/>
  <c r="AP76" i="28" s="1"/>
  <c r="AQ76" i="28" s="1"/>
  <c r="AR76" i="28" s="1"/>
  <c r="AO75" i="28"/>
  <c r="AP75" i="28" s="1"/>
  <c r="AQ75" i="28" s="1"/>
  <c r="AR75" i="28" s="1"/>
  <c r="AO125" i="28"/>
  <c r="AP125" i="28" s="1"/>
  <c r="AQ125" i="28" s="1"/>
  <c r="AR125" i="28" s="1"/>
  <c r="AO86" i="28"/>
  <c r="AP86" i="28" s="1"/>
  <c r="AQ86" i="28" s="1"/>
  <c r="AR86" i="28" s="1"/>
  <c r="AO123" i="28"/>
  <c r="AP123" i="28" s="1"/>
  <c r="AQ123" i="28" s="1"/>
  <c r="AR123" i="28" s="1"/>
  <c r="AD62" i="28"/>
  <c r="AE62" i="28" s="1"/>
  <c r="AF62" i="28" s="1"/>
  <c r="AG62" i="28" s="1"/>
  <c r="AH62" i="28" s="1"/>
  <c r="AI62" i="28" s="1"/>
  <c r="AJ62" i="28" s="1"/>
  <c r="AK62" i="28" s="1"/>
  <c r="AL62" i="28" s="1"/>
  <c r="AM62" i="28" s="1"/>
  <c r="AL88" i="28"/>
  <c r="AM88" i="28" s="1"/>
  <c r="AN70" i="28"/>
  <c r="AO70" i="28" s="1"/>
  <c r="AP70" i="28" s="1"/>
  <c r="AQ70" i="28" s="1"/>
  <c r="AR70" i="28" s="1"/>
  <c r="AD57" i="28"/>
  <c r="AE57" i="28" s="1"/>
  <c r="AF57" i="28" s="1"/>
  <c r="AG57" i="28" s="1"/>
  <c r="AH57" i="28" s="1"/>
  <c r="AI57" i="28" s="1"/>
  <c r="AJ57" i="28" s="1"/>
  <c r="AK57" i="28" s="1"/>
  <c r="AL57" i="28" s="1"/>
  <c r="AD58" i="28"/>
  <c r="AE58" i="28" s="1"/>
  <c r="AF58" i="28" s="1"/>
  <c r="AG58" i="28" s="1"/>
  <c r="AH58" i="28" s="1"/>
  <c r="AI58" i="28" s="1"/>
  <c r="AJ58" i="28" s="1"/>
  <c r="AK58" i="28" s="1"/>
  <c r="AL58" i="28" s="1"/>
  <c r="AM58" i="28" s="1"/>
  <c r="AN58" i="28" s="1"/>
  <c r="AO58" i="28" s="1"/>
  <c r="AP58" i="28" s="1"/>
  <c r="AQ58" i="28" s="1"/>
  <c r="AR58" i="28" s="1"/>
  <c r="AO109" i="28"/>
  <c r="AP109" i="28" s="1"/>
  <c r="AQ109" i="28" s="1"/>
  <c r="AR109" i="28" s="1"/>
  <c r="AP139" i="28"/>
  <c r="AQ139" i="28" s="1"/>
  <c r="AR139" i="28" s="1"/>
  <c r="AF72" i="28"/>
  <c r="AG72" i="28" s="1"/>
  <c r="AH72" i="28" s="1"/>
  <c r="AI72" i="28" s="1"/>
  <c r="AJ72" i="28" s="1"/>
  <c r="AK72" i="28" s="1"/>
  <c r="AL72" i="28" s="1"/>
  <c r="AM72" i="28" s="1"/>
  <c r="AN72" i="28" s="1"/>
  <c r="AO72" i="28" s="1"/>
  <c r="AP72" i="28" s="1"/>
  <c r="AQ72" i="28" s="1"/>
  <c r="AR72" i="28" s="1"/>
  <c r="S50" i="27"/>
  <c r="T50" i="27"/>
  <c r="BB50" i="27" s="1"/>
  <c r="T52" i="27"/>
  <c r="R52" i="27"/>
  <c r="S57" i="27"/>
  <c r="J85" i="21"/>
  <c r="BB69" i="27"/>
  <c r="X74" i="28" s="1"/>
  <c r="BC69" i="27"/>
  <c r="Y74" i="28" s="1"/>
  <c r="BA63" i="27"/>
  <c r="W68" i="28" s="1"/>
  <c r="BA83" i="27"/>
  <c r="W88" i="28" s="1"/>
  <c r="BB83" i="27"/>
  <c r="X88" i="28" s="1"/>
  <c r="BC84" i="27"/>
  <c r="Y89" i="28" s="1"/>
  <c r="BD58" i="27"/>
  <c r="Z63" i="28" s="1"/>
  <c r="BB63" i="27"/>
  <c r="X68" i="28" s="1"/>
  <c r="BC63" i="27"/>
  <c r="Y68" i="28" s="1"/>
  <c r="BD62" i="27"/>
  <c r="Z67" i="28" s="1"/>
  <c r="BD90" i="27"/>
  <c r="Z95" i="28" s="1"/>
  <c r="BB56" i="27"/>
  <c r="X61" i="28" s="1"/>
  <c r="BC56" i="27"/>
  <c r="Y61" i="28" s="1"/>
  <c r="BA56" i="27"/>
  <c r="W61" i="28" s="1"/>
  <c r="BA69" i="27"/>
  <c r="W74" i="28" s="1"/>
  <c r="AX51" i="27"/>
  <c r="T56" i="28" s="1"/>
  <c r="BD83" i="27"/>
  <c r="Z88" i="28" s="1"/>
  <c r="AZ58" i="27"/>
  <c r="V63" i="28" s="1"/>
  <c r="AN63" i="28" s="1"/>
  <c r="AZ90" i="27"/>
  <c r="V95" i="28" s="1"/>
  <c r="AN95" i="28" s="1"/>
  <c r="AZ83" i="27"/>
  <c r="V88" i="28" s="1"/>
  <c r="AU51" i="27"/>
  <c r="Q56" i="28" s="1"/>
  <c r="AW51" i="27"/>
  <c r="S56" i="28" s="1"/>
  <c r="BA84" i="27"/>
  <c r="W89" i="28" s="1"/>
  <c r="BB84" i="27"/>
  <c r="X89" i="28" s="1"/>
  <c r="AO51" i="27"/>
  <c r="K56" i="28" s="1"/>
  <c r="AC56" i="28" s="1"/>
  <c r="AD56" i="28" s="1"/>
  <c r="AE56" i="28" s="1"/>
  <c r="AF56" i="28" s="1"/>
  <c r="AG56" i="28" s="1"/>
  <c r="AH56" i="28" s="1"/>
  <c r="AI56" i="28" s="1"/>
  <c r="AJ56" i="28" s="1"/>
  <c r="AZ62" i="27"/>
  <c r="V67" i="28" s="1"/>
  <c r="AN67" i="28" s="1"/>
  <c r="BB62" i="27"/>
  <c r="X67" i="28" s="1"/>
  <c r="BD84" i="27"/>
  <c r="Z89" i="28" s="1"/>
  <c r="BB58" i="27"/>
  <c r="X63" i="28" s="1"/>
  <c r="BC58" i="27"/>
  <c r="Y63" i="28" s="1"/>
  <c r="BD63" i="27"/>
  <c r="Z68" i="28" s="1"/>
  <c r="BC62" i="27"/>
  <c r="Y67" i="28" s="1"/>
  <c r="BA116" i="27"/>
  <c r="W121" i="28" s="1"/>
  <c r="AO121" i="28" s="1"/>
  <c r="BC90" i="27"/>
  <c r="Y95" i="28" s="1"/>
  <c r="AY51" i="27"/>
  <c r="U56" i="28" s="1"/>
  <c r="BD56" i="27"/>
  <c r="Z61" i="28" s="1"/>
  <c r="BC83" i="27"/>
  <c r="Y88" i="28" s="1"/>
  <c r="AZ84" i="27"/>
  <c r="V89" i="28" s="1"/>
  <c r="AN89" i="28" s="1"/>
  <c r="BA58" i="27"/>
  <c r="W63" i="28" s="1"/>
  <c r="AZ63" i="27"/>
  <c r="V68" i="28" s="1"/>
  <c r="AN68" i="28" s="1"/>
  <c r="BA62" i="27"/>
  <c r="W67" i="28" s="1"/>
  <c r="BA90" i="27"/>
  <c r="W95" i="28" s="1"/>
  <c r="BB90" i="27"/>
  <c r="X95" i="28" s="1"/>
  <c r="BD69" i="27"/>
  <c r="Z74" i="28" s="1"/>
  <c r="U50" i="27"/>
  <c r="R50" i="27"/>
  <c r="V50" i="27"/>
  <c r="S52" i="27"/>
  <c r="U52" i="27"/>
  <c r="V52" i="27"/>
  <c r="U57" i="27"/>
  <c r="R57" i="27"/>
  <c r="V57" i="27"/>
  <c r="T57" i="27"/>
  <c r="X141" i="28"/>
  <c r="X121" i="28"/>
  <c r="V141" i="28"/>
  <c r="Z121" i="28"/>
  <c r="Y121" i="28"/>
  <c r="V61" i="28"/>
  <c r="AN61" i="28" s="1"/>
  <c r="V74" i="28"/>
  <c r="AN74" i="28" s="1"/>
  <c r="U57" i="28"/>
  <c r="U55" i="28"/>
  <c r="M86" i="21"/>
  <c r="AJ100" i="28" l="1"/>
  <c r="AI23" i="28"/>
  <c r="AN141" i="28"/>
  <c r="AO141" i="28" s="1"/>
  <c r="AP141" i="28" s="1"/>
  <c r="AQ141" i="28" s="1"/>
  <c r="AR141" i="28" s="1"/>
  <c r="AO68" i="28"/>
  <c r="AP68" i="28" s="1"/>
  <c r="AQ68" i="28" s="1"/>
  <c r="AR68" i="28" s="1"/>
  <c r="AO61" i="28"/>
  <c r="AP61" i="28" s="1"/>
  <c r="AQ61" i="28" s="1"/>
  <c r="AR61" i="28" s="1"/>
  <c r="AO89" i="28"/>
  <c r="AO74" i="28"/>
  <c r="AP74" i="28" s="1"/>
  <c r="AQ74" i="28" s="1"/>
  <c r="AR74" i="28" s="1"/>
  <c r="AO95" i="28"/>
  <c r="AP95" i="28" s="1"/>
  <c r="AQ95" i="28" s="1"/>
  <c r="AR95" i="28" s="1"/>
  <c r="AO63" i="28"/>
  <c r="AP63" i="28" s="1"/>
  <c r="AQ63" i="28" s="1"/>
  <c r="AR63" i="28" s="1"/>
  <c r="AP89" i="28"/>
  <c r="AQ89" i="28" s="1"/>
  <c r="AR89" i="28" s="1"/>
  <c r="AP121" i="28"/>
  <c r="AQ121" i="28" s="1"/>
  <c r="AR121" i="28" s="1"/>
  <c r="AK56" i="28"/>
  <c r="AL56" i="28" s="1"/>
  <c r="AM56" i="28" s="1"/>
  <c r="AM55" i="28"/>
  <c r="AO67" i="28"/>
  <c r="AP67" i="28" s="1"/>
  <c r="AQ67" i="28" s="1"/>
  <c r="AR67" i="28" s="1"/>
  <c r="AN88" i="28"/>
  <c r="AO88" i="28" s="1"/>
  <c r="AP88" i="28" s="1"/>
  <c r="AQ88" i="28" s="1"/>
  <c r="AR88" i="28" s="1"/>
  <c r="AM57" i="28"/>
  <c r="S51" i="27"/>
  <c r="I45" i="27"/>
  <c r="K45" i="27"/>
  <c r="N45" i="27"/>
  <c r="L45" i="27"/>
  <c r="P45" i="27"/>
  <c r="AX45" i="27" s="1"/>
  <c r="H45" i="27"/>
  <c r="O45" i="27"/>
  <c r="M45" i="27"/>
  <c r="J45" i="27"/>
  <c r="G45" i="27"/>
  <c r="BA57" i="27"/>
  <c r="W62" i="28" s="1"/>
  <c r="BD52" i="27"/>
  <c r="Z57" i="28" s="1"/>
  <c r="BA52" i="27"/>
  <c r="W57" i="28" s="1"/>
  <c r="AZ57" i="27"/>
  <c r="V62" i="28" s="1"/>
  <c r="AN62" i="28" s="1"/>
  <c r="AZ50" i="27"/>
  <c r="V55" i="28" s="1"/>
  <c r="BC52" i="27"/>
  <c r="Y57" i="28" s="1"/>
  <c r="BA50" i="27"/>
  <c r="W55" i="28" s="1"/>
  <c r="BD57" i="27"/>
  <c r="Z62" i="28" s="1"/>
  <c r="AZ52" i="27"/>
  <c r="V57" i="28" s="1"/>
  <c r="BD50" i="27"/>
  <c r="Z55" i="28" s="1"/>
  <c r="BB57" i="27"/>
  <c r="X62" i="28" s="1"/>
  <c r="BC57" i="27"/>
  <c r="Y62" i="28" s="1"/>
  <c r="BB52" i="27"/>
  <c r="X57" i="28" s="1"/>
  <c r="BC50" i="27"/>
  <c r="Y55" i="28" s="1"/>
  <c r="T51" i="27"/>
  <c r="U51" i="27"/>
  <c r="R51" i="27"/>
  <c r="V51" i="27"/>
  <c r="X55" i="28"/>
  <c r="H30" i="27"/>
  <c r="AP30" i="27" s="1"/>
  <c r="AP15" i="27" s="1"/>
  <c r="K30" i="27"/>
  <c r="AS30" i="27" s="1"/>
  <c r="AS15" i="27" s="1"/>
  <c r="M87" i="21"/>
  <c r="J30" i="27"/>
  <c r="AR30" i="27" s="1"/>
  <c r="AR15" i="27" s="1"/>
  <c r="P30" i="27"/>
  <c r="AX30" i="27" s="1"/>
  <c r="AX15" i="27" s="1"/>
  <c r="L30" i="27"/>
  <c r="AT30" i="27" s="1"/>
  <c r="AT15" i="27" s="1"/>
  <c r="O30" i="27"/>
  <c r="AW30" i="27" s="1"/>
  <c r="AW15" i="27" s="1"/>
  <c r="I30" i="27"/>
  <c r="AQ30" i="27" s="1"/>
  <c r="AQ15" i="27" s="1"/>
  <c r="M30" i="27"/>
  <c r="AU30" i="27" s="1"/>
  <c r="AU15" i="27" s="1"/>
  <c r="N30" i="27"/>
  <c r="AV30" i="27" s="1"/>
  <c r="AV15" i="27" s="1"/>
  <c r="G30" i="27"/>
  <c r="AO30" i="27" s="1"/>
  <c r="AO15" i="27" s="1"/>
  <c r="AK100" i="28" l="1"/>
  <c r="AJ23" i="28"/>
  <c r="AO62" i="28"/>
  <c r="AP62" i="28" s="1"/>
  <c r="AQ62" i="28" s="1"/>
  <c r="AR62" i="28" s="1"/>
  <c r="AN57" i="28"/>
  <c r="AO57" i="28" s="1"/>
  <c r="AP57" i="28" s="1"/>
  <c r="AQ57" i="28" s="1"/>
  <c r="AR57" i="28" s="1"/>
  <c r="AN55" i="28"/>
  <c r="AO55" i="28" s="1"/>
  <c r="AP55" i="28" s="1"/>
  <c r="AQ55" i="28" s="1"/>
  <c r="AR55" i="28" s="1"/>
  <c r="AS45" i="27"/>
  <c r="O50" i="28" s="1"/>
  <c r="AU45" i="27"/>
  <c r="Q50" i="28" s="1"/>
  <c r="AW45" i="27"/>
  <c r="S50" i="28" s="1"/>
  <c r="BB51" i="27"/>
  <c r="X56" i="28" s="1"/>
  <c r="AV45" i="27"/>
  <c r="R50" i="28" s="1"/>
  <c r="AP45" i="27"/>
  <c r="L50" i="28" s="1"/>
  <c r="BD51" i="27"/>
  <c r="Z56" i="28" s="1"/>
  <c r="BA51" i="27"/>
  <c r="W56" i="28" s="1"/>
  <c r="AT45" i="27"/>
  <c r="P50" i="28" s="1"/>
  <c r="AO45" i="27"/>
  <c r="K50" i="28" s="1"/>
  <c r="AC50" i="28" s="1"/>
  <c r="AD50" i="28" s="1"/>
  <c r="AZ51" i="27"/>
  <c r="V56" i="28" s="1"/>
  <c r="AN56" i="28" s="1"/>
  <c r="AQ45" i="27"/>
  <c r="M50" i="28" s="1"/>
  <c r="AR45" i="27"/>
  <c r="N50" i="28" s="1"/>
  <c r="BC51" i="27"/>
  <c r="Y56" i="28" s="1"/>
  <c r="O46" i="27"/>
  <c r="N46" i="27"/>
  <c r="J46" i="27"/>
  <c r="I46" i="27"/>
  <c r="K46" i="27"/>
  <c r="G46" i="27"/>
  <c r="H46" i="27"/>
  <c r="P46" i="27"/>
  <c r="AX46" i="27" s="1"/>
  <c r="T50" i="28"/>
  <c r="Q30" i="27"/>
  <c r="Q45" i="27"/>
  <c r="AY45" i="27" s="1"/>
  <c r="I66" i="21"/>
  <c r="I68" i="21"/>
  <c r="I65" i="21"/>
  <c r="I71" i="21"/>
  <c r="I72" i="21"/>
  <c r="I67" i="21"/>
  <c r="M88" i="21"/>
  <c r="I64" i="21"/>
  <c r="I70" i="21"/>
  <c r="I69" i="21"/>
  <c r="I73" i="21"/>
  <c r="AK23" i="28" l="1"/>
  <c r="AL100" i="28"/>
  <c r="AE50" i="28"/>
  <c r="AF50" i="28" s="1"/>
  <c r="AG50" i="28" s="1"/>
  <c r="AH50" i="28" s="1"/>
  <c r="AI50" i="28" s="1"/>
  <c r="AJ50" i="28" s="1"/>
  <c r="AK50" i="28" s="1"/>
  <c r="AL50" i="28" s="1"/>
  <c r="AO56" i="28"/>
  <c r="AP56" i="28" s="1"/>
  <c r="AQ56" i="28" s="1"/>
  <c r="AR56" i="28" s="1"/>
  <c r="R30" i="27"/>
  <c r="AZ30" i="27" s="1"/>
  <c r="AZ15" i="27" s="1"/>
  <c r="V30" i="27"/>
  <c r="BD30" i="27" s="1"/>
  <c r="BD15" i="27" s="1"/>
  <c r="T30" i="27"/>
  <c r="BB30" i="27" s="1"/>
  <c r="BB15" i="27" s="1"/>
  <c r="L44" i="27"/>
  <c r="AS46" i="27"/>
  <c r="O51" i="28" s="1"/>
  <c r="AV46" i="27"/>
  <c r="R51" i="28" s="1"/>
  <c r="AO46" i="27"/>
  <c r="K51" i="28" s="1"/>
  <c r="AC51" i="28" s="1"/>
  <c r="AP46" i="27"/>
  <c r="L51" i="28" s="1"/>
  <c r="AR46" i="27"/>
  <c r="N51" i="28" s="1"/>
  <c r="AW46" i="27"/>
  <c r="S51" i="28" s="1"/>
  <c r="AY30" i="27"/>
  <c r="AY15" i="27" s="1"/>
  <c r="AQ46" i="27"/>
  <c r="M51" i="28" s="1"/>
  <c r="P44" i="27"/>
  <c r="AX44" i="27" s="1"/>
  <c r="I44" i="27"/>
  <c r="K44" i="27"/>
  <c r="N44" i="27"/>
  <c r="J44" i="27"/>
  <c r="M44" i="27"/>
  <c r="H44" i="27"/>
  <c r="G44" i="27"/>
  <c r="O44" i="27"/>
  <c r="L46" i="27"/>
  <c r="M46" i="27"/>
  <c r="S30" i="27"/>
  <c r="BA30" i="27" s="1"/>
  <c r="BA15" i="27" s="1"/>
  <c r="U30" i="27"/>
  <c r="BC30" i="27" s="1"/>
  <c r="BC15" i="27" s="1"/>
  <c r="S45" i="27"/>
  <c r="T45" i="27"/>
  <c r="U45" i="27"/>
  <c r="R45" i="27"/>
  <c r="V45" i="27"/>
  <c r="G48" i="27"/>
  <c r="T51" i="28"/>
  <c r="Q44" i="27"/>
  <c r="AY44" i="27" s="1"/>
  <c r="Q46" i="27"/>
  <c r="AY46" i="27" s="1"/>
  <c r="U50" i="28"/>
  <c r="M89" i="21"/>
  <c r="Q35" i="28"/>
  <c r="R35" i="28"/>
  <c r="L35" i="28"/>
  <c r="O35" i="28"/>
  <c r="M35" i="28"/>
  <c r="K35" i="28"/>
  <c r="AC35" i="28" s="1"/>
  <c r="T35" i="28"/>
  <c r="P35" i="28"/>
  <c r="N35" i="28"/>
  <c r="S35" i="28"/>
  <c r="AC16" i="28" l="1"/>
  <c r="AL23" i="28"/>
  <c r="AM100" i="28"/>
  <c r="AM50" i="28"/>
  <c r="AD35" i="28"/>
  <c r="AD51" i="28"/>
  <c r="AE51" i="28" s="1"/>
  <c r="AF51" i="28" s="1"/>
  <c r="AG51" i="28" s="1"/>
  <c r="I74" i="21"/>
  <c r="U35" i="28"/>
  <c r="AT44" i="27"/>
  <c r="P49" i="28" s="1"/>
  <c r="AQ44" i="27"/>
  <c r="M49" i="28" s="1"/>
  <c r="AO48" i="27"/>
  <c r="K53" i="28" s="1"/>
  <c r="AC53" i="28" s="1"/>
  <c r="AD53" i="28" s="1"/>
  <c r="AE53" i="28" s="1"/>
  <c r="AF53" i="28" s="1"/>
  <c r="AG53" i="28" s="1"/>
  <c r="AH53" i="28" s="1"/>
  <c r="AI53" i="28" s="1"/>
  <c r="AJ53" i="28" s="1"/>
  <c r="AK53" i="28" s="1"/>
  <c r="AL53" i="28" s="1"/>
  <c r="AM53" i="28" s="1"/>
  <c r="AN53" i="28" s="1"/>
  <c r="AO53" i="28" s="1"/>
  <c r="AP53" i="28" s="1"/>
  <c r="AQ53" i="28" s="1"/>
  <c r="AR53" i="28" s="1"/>
  <c r="BB45" i="27"/>
  <c r="X50" i="28" s="1"/>
  <c r="AT46" i="27"/>
  <c r="P51" i="28" s="1"/>
  <c r="AR44" i="27"/>
  <c r="N49" i="28" s="1"/>
  <c r="AP44" i="27"/>
  <c r="L49" i="28" s="1"/>
  <c r="AV44" i="27"/>
  <c r="R49" i="28" s="1"/>
  <c r="AZ45" i="27"/>
  <c r="V50" i="28" s="1"/>
  <c r="AU44" i="27"/>
  <c r="Q49" i="28" s="1"/>
  <c r="AO44" i="27"/>
  <c r="K49" i="28" s="1"/>
  <c r="AC49" i="28" s="1"/>
  <c r="AD49" i="28" s="1"/>
  <c r="BD45" i="27"/>
  <c r="Z50" i="28" s="1"/>
  <c r="BA45" i="27"/>
  <c r="W50" i="28" s="1"/>
  <c r="BC45" i="27"/>
  <c r="Y50" i="28" s="1"/>
  <c r="AU46" i="27"/>
  <c r="Q51" i="28" s="1"/>
  <c r="AW44" i="27"/>
  <c r="S49" i="28" s="1"/>
  <c r="AS44" i="27"/>
  <c r="O49" i="28" s="1"/>
  <c r="L47" i="27"/>
  <c r="G47" i="27"/>
  <c r="J47" i="27"/>
  <c r="I47" i="27"/>
  <c r="K47" i="27"/>
  <c r="H47" i="27"/>
  <c r="U51" i="28"/>
  <c r="I75" i="21"/>
  <c r="I76" i="21"/>
  <c r="M90" i="21"/>
  <c r="I77" i="21"/>
  <c r="I79" i="21"/>
  <c r="I78" i="21"/>
  <c r="AM23" i="28" l="1"/>
  <c r="AN100" i="28"/>
  <c r="AN50" i="28"/>
  <c r="AO50" i="28" s="1"/>
  <c r="AP50" i="28" s="1"/>
  <c r="AQ50" i="28" s="1"/>
  <c r="AR50" i="28" s="1"/>
  <c r="AE35" i="28"/>
  <c r="AD16" i="28"/>
  <c r="AE49" i="28"/>
  <c r="AF49" i="28" s="1"/>
  <c r="AG49" i="28" s="1"/>
  <c r="AH49" i="28" s="1"/>
  <c r="AI49" i="28" s="1"/>
  <c r="AJ49" i="28" s="1"/>
  <c r="AK49" i="28" s="1"/>
  <c r="AH51" i="28"/>
  <c r="AI51" i="28" s="1"/>
  <c r="AJ51" i="28" s="1"/>
  <c r="AK51" i="28" s="1"/>
  <c r="AL51" i="28" s="1"/>
  <c r="AM51" i="28" s="1"/>
  <c r="U46" i="27"/>
  <c r="BC46" i="27" s="1"/>
  <c r="Y51" i="28" s="1"/>
  <c r="V46" i="27"/>
  <c r="BD46" i="27" s="1"/>
  <c r="Z51" i="28" s="1"/>
  <c r="S46" i="27"/>
  <c r="BA46" i="27" s="1"/>
  <c r="W51" i="28" s="1"/>
  <c r="T46" i="27"/>
  <c r="BB46" i="27" s="1"/>
  <c r="X51" i="28" s="1"/>
  <c r="S44" i="27"/>
  <c r="T44" i="27"/>
  <c r="U44" i="27"/>
  <c r="R44" i="27"/>
  <c r="AZ44" i="27" s="1"/>
  <c r="R46" i="27"/>
  <c r="AZ46" i="27" s="1"/>
  <c r="V51" i="28" s="1"/>
  <c r="AR47" i="27"/>
  <c r="N52" i="28" s="1"/>
  <c r="AS47" i="27"/>
  <c r="O52" i="28" s="1"/>
  <c r="AO47" i="27"/>
  <c r="K52" i="28" s="1"/>
  <c r="AC52" i="28" s="1"/>
  <c r="AP47" i="27"/>
  <c r="L52" i="28" s="1"/>
  <c r="AQ47" i="27"/>
  <c r="M52" i="28" s="1"/>
  <c r="AT47" i="27"/>
  <c r="P52" i="28" s="1"/>
  <c r="V44" i="27"/>
  <c r="U49" i="28"/>
  <c r="T49" i="28"/>
  <c r="AL49" i="28" s="1"/>
  <c r="W35" i="28"/>
  <c r="Y35" i="28"/>
  <c r="Z35" i="28"/>
  <c r="X35" i="28"/>
  <c r="M91" i="21"/>
  <c r="V35" i="28"/>
  <c r="AF35" i="28" l="1"/>
  <c r="AE16" i="28"/>
  <c r="AN23" i="28"/>
  <c r="AO100" i="28"/>
  <c r="AM49" i="28"/>
  <c r="AD52" i="28"/>
  <c r="AE52" i="28" s="1"/>
  <c r="AF52" i="28" s="1"/>
  <c r="AG52" i="28" s="1"/>
  <c r="AH52" i="28" s="1"/>
  <c r="AI52" i="28" s="1"/>
  <c r="AJ52" i="28" s="1"/>
  <c r="AK52" i="28" s="1"/>
  <c r="AL52" i="28" s="1"/>
  <c r="AM52" i="28" s="1"/>
  <c r="AN52" i="28" s="1"/>
  <c r="AO52" i="28" s="1"/>
  <c r="AP52" i="28" s="1"/>
  <c r="AQ52" i="28" s="1"/>
  <c r="AR52" i="28" s="1"/>
  <c r="AN51" i="28"/>
  <c r="AO51" i="28" s="1"/>
  <c r="AP51" i="28" s="1"/>
  <c r="AQ51" i="28" s="1"/>
  <c r="AR51" i="28" s="1"/>
  <c r="J64" i="21"/>
  <c r="BC44" i="27"/>
  <c r="Y49" i="28" s="1"/>
  <c r="BB44" i="27"/>
  <c r="X49" i="28" s="1"/>
  <c r="BD44" i="27"/>
  <c r="Z49" i="28" s="1"/>
  <c r="BA44" i="27"/>
  <c r="W49" i="28" s="1"/>
  <c r="V49" i="28"/>
  <c r="AN49" i="28" s="1"/>
  <c r="M92" i="21"/>
  <c r="J65" i="21"/>
  <c r="AO23" i="28" l="1"/>
  <c r="AP100" i="28"/>
  <c r="AG35" i="28"/>
  <c r="AF16" i="28"/>
  <c r="AO49" i="28"/>
  <c r="AP49" i="28" s="1"/>
  <c r="AQ49" i="28" s="1"/>
  <c r="AR49" i="28" s="1"/>
  <c r="M93" i="21"/>
  <c r="J66" i="21"/>
  <c r="AH35" i="28" l="1"/>
  <c r="AG16" i="28"/>
  <c r="AQ100" i="28"/>
  <c r="AP23" i="28"/>
  <c r="J67" i="21"/>
  <c r="M94" i="21"/>
  <c r="AR100" i="28" l="1"/>
  <c r="AR23" i="28" s="1"/>
  <c r="AQ23" i="28"/>
  <c r="AI35" i="28"/>
  <c r="AH16" i="28"/>
  <c r="J68" i="21"/>
  <c r="M95" i="21"/>
  <c r="AJ35" i="28" l="1"/>
  <c r="AI16" i="28"/>
  <c r="J69" i="21"/>
  <c r="M96" i="21"/>
  <c r="AK35" i="28" l="1"/>
  <c r="AJ16" i="28"/>
  <c r="M97" i="21"/>
  <c r="J70" i="21"/>
  <c r="AL35" i="28" l="1"/>
  <c r="AK16" i="28"/>
  <c r="M98" i="21"/>
  <c r="J71" i="21"/>
  <c r="AL16" i="28" l="1"/>
  <c r="AM35" i="28"/>
  <c r="J72" i="21"/>
  <c r="M99" i="21"/>
  <c r="AM16" i="28" l="1"/>
  <c r="AN35" i="28"/>
  <c r="M100" i="21"/>
  <c r="J73" i="21"/>
  <c r="AO35" i="28" l="1"/>
  <c r="AN16" i="28"/>
  <c r="J74" i="21"/>
  <c r="AP35" i="28" l="1"/>
  <c r="AO16" i="28"/>
  <c r="J75" i="21"/>
  <c r="AQ35" i="28" l="1"/>
  <c r="AP16" i="28"/>
  <c r="J76" i="21"/>
  <c r="AR35" i="28" l="1"/>
  <c r="AR16" i="28" s="1"/>
  <c r="AQ16" i="28"/>
  <c r="J77" i="21"/>
  <c r="J78" i="21" l="1"/>
  <c r="J79" i="21" l="1"/>
  <c r="L29" i="27" l="1"/>
  <c r="AT29" i="27" s="1"/>
  <c r="AT21" i="27" s="1"/>
  <c r="K29" i="27" l="1"/>
  <c r="AS29" i="27" s="1"/>
  <c r="AS21" i="27" s="1"/>
  <c r="M18" i="57"/>
  <c r="I29" i="27"/>
  <c r="AQ29" i="27" s="1"/>
  <c r="AQ21" i="27" s="1"/>
  <c r="I90" i="21"/>
  <c r="P34" i="28"/>
  <c r="AE18" i="57" l="1"/>
  <c r="AF18" i="57"/>
  <c r="AC18" i="57"/>
  <c r="AG18" i="57"/>
  <c r="AD18" i="57"/>
  <c r="H29" i="27"/>
  <c r="AP29" i="27" s="1"/>
  <c r="AP21" i="27" s="1"/>
  <c r="I87" i="21"/>
  <c r="M34" i="28"/>
  <c r="I89" i="21"/>
  <c r="O34" i="28"/>
  <c r="I86" i="21" l="1"/>
  <c r="L34" i="28"/>
  <c r="AD34" i="28" s="1"/>
  <c r="R29" i="27"/>
  <c r="AZ29" i="27" s="1"/>
  <c r="AZ21" i="27" s="1"/>
  <c r="V29" i="27"/>
  <c r="BD29" i="27" s="1"/>
  <c r="BD21" i="27" s="1"/>
  <c r="S29" i="27"/>
  <c r="BA29" i="27" s="1"/>
  <c r="BA21" i="27" s="1"/>
  <c r="U29" i="27"/>
  <c r="BC29" i="27" s="1"/>
  <c r="BC21" i="27" s="1"/>
  <c r="T29" i="27"/>
  <c r="BB29" i="27" s="1"/>
  <c r="BB21" i="27" s="1"/>
  <c r="AD22" i="28" l="1"/>
  <c r="J86" i="21" s="1"/>
  <c r="AE34" i="28"/>
  <c r="I99" i="21"/>
  <c r="I100" i="21"/>
  <c r="I96" i="21"/>
  <c r="Z34" i="28"/>
  <c r="V34" i="28"/>
  <c r="Y34" i="28"/>
  <c r="X34" i="28"/>
  <c r="I98" i="21"/>
  <c r="I97" i="21"/>
  <c r="W34" i="28"/>
  <c r="AE22" i="28" l="1"/>
  <c r="J87" i="21" s="1"/>
  <c r="AF34" i="28"/>
  <c r="AF22" i="28" l="1"/>
  <c r="J88" i="21" s="1"/>
  <c r="AG34" i="28"/>
  <c r="AG22" i="28" l="1"/>
  <c r="J89" i="21" s="1"/>
  <c r="AH34" i="28"/>
  <c r="AH22" i="28" l="1"/>
  <c r="J90" i="21" s="1"/>
  <c r="AI34" i="28"/>
  <c r="AI22" i="28" l="1"/>
  <c r="J91" i="21" s="1"/>
  <c r="AJ34" i="28"/>
  <c r="AJ22" i="28" l="1"/>
  <c r="J92" i="21" s="1"/>
  <c r="AK34" i="28"/>
  <c r="AK22" i="28" l="1"/>
  <c r="J93" i="21" s="1"/>
  <c r="AL34" i="28"/>
  <c r="AL22" i="28" l="1"/>
  <c r="J94" i="21" s="1"/>
  <c r="AM34" i="28"/>
  <c r="AM22" i="28" l="1"/>
  <c r="J95" i="21" s="1"/>
  <c r="AN34" i="28"/>
  <c r="AN22" i="28" l="1"/>
  <c r="J96" i="21" s="1"/>
  <c r="AO34" i="28"/>
  <c r="AO22" i="28" l="1"/>
  <c r="J97" i="21" s="1"/>
  <c r="AP34" i="28"/>
  <c r="AP22" i="28" l="1"/>
  <c r="J98" i="21" s="1"/>
  <c r="AQ34" i="28"/>
  <c r="AQ22" i="28" l="1"/>
  <c r="J99" i="21" s="1"/>
  <c r="AR34" i="28"/>
  <c r="AR22" i="28" l="1"/>
  <c r="J100" i="21" s="1"/>
  <c r="G35" i="27"/>
  <c r="AO35" i="27" s="1"/>
  <c r="K40" i="28" s="1"/>
  <c r="AC40" i="28" s="1"/>
  <c r="I35" i="27"/>
  <c r="AQ35" i="27" s="1"/>
  <c r="M40" i="28" s="1"/>
  <c r="H35" i="27"/>
  <c r="AP35" i="27" s="1"/>
  <c r="L40" i="28" s="1"/>
  <c r="J35" i="27"/>
  <c r="AR35" i="27" s="1"/>
  <c r="N40" i="28" s="1"/>
  <c r="O40" i="27"/>
  <c r="AW40" i="27" s="1"/>
  <c r="S45" i="28" s="1"/>
  <c r="G40" i="27"/>
  <c r="AO40" i="27" s="1"/>
  <c r="K45" i="28" s="1"/>
  <c r="AC45" i="28" s="1"/>
  <c r="M40" i="27"/>
  <c r="AU40" i="27" s="1"/>
  <c r="Q45" i="28" s="1"/>
  <c r="J40" i="27"/>
  <c r="AR40" i="27" s="1"/>
  <c r="N45" i="28" s="1"/>
  <c r="Q40" i="27"/>
  <c r="AY40" i="27" s="1"/>
  <c r="U45" i="28" s="1"/>
  <c r="L40" i="27"/>
  <c r="AT40" i="27" s="1"/>
  <c r="P45" i="28" s="1"/>
  <c r="I40" i="27"/>
  <c r="AQ40" i="27" s="1"/>
  <c r="M45" i="28" s="1"/>
  <c r="H40" i="27"/>
  <c r="AP40" i="27" s="1"/>
  <c r="L45" i="28" s="1"/>
  <c r="K40" i="27"/>
  <c r="AS40" i="27" s="1"/>
  <c r="O45" i="28" s="1"/>
  <c r="N40" i="27"/>
  <c r="AV40" i="27" s="1"/>
  <c r="R45" i="28" s="1"/>
  <c r="P40" i="27"/>
  <c r="AX40" i="27" s="1"/>
  <c r="T45" i="28" s="1"/>
  <c r="AD45" i="28" l="1"/>
  <c r="AE45" i="28" s="1"/>
  <c r="AF45" i="28" s="1"/>
  <c r="AG45" i="28" s="1"/>
  <c r="AH45" i="28" s="1"/>
  <c r="AI45" i="28" s="1"/>
  <c r="AJ45" i="28" s="1"/>
  <c r="AK45" i="28" s="1"/>
  <c r="AL45" i="28" s="1"/>
  <c r="AM45" i="28" s="1"/>
  <c r="AD40" i="28"/>
  <c r="AE40" i="28" s="1"/>
  <c r="AF40" i="28" s="1"/>
  <c r="AG40" i="28" s="1"/>
  <c r="AH40" i="28" s="1"/>
  <c r="AI40" i="28" s="1"/>
  <c r="AJ40" i="28" s="1"/>
  <c r="AK40" i="28" s="1"/>
  <c r="AL40" i="28" s="1"/>
  <c r="AM40" i="28" s="1"/>
  <c r="AN40" i="28" s="1"/>
  <c r="AO40" i="28" s="1"/>
  <c r="AP40" i="28" s="1"/>
  <c r="AQ40" i="28" s="1"/>
  <c r="AR40" i="28" s="1"/>
  <c r="K160" i="27"/>
  <c r="AS160" i="27" s="1"/>
  <c r="O165" i="28" s="1"/>
  <c r="I160" i="27"/>
  <c r="AQ160" i="27" s="1"/>
  <c r="M165" i="28" s="1"/>
  <c r="Q160" i="27"/>
  <c r="AY160" i="27" s="1"/>
  <c r="U165" i="28" s="1"/>
  <c r="M160" i="27"/>
  <c r="AU160" i="27" s="1"/>
  <c r="Q165" i="28" s="1"/>
  <c r="J160" i="27"/>
  <c r="AR160" i="27" s="1"/>
  <c r="N165" i="28" s="1"/>
  <c r="L160" i="27"/>
  <c r="AT160" i="27" s="1"/>
  <c r="P165" i="28" s="1"/>
  <c r="H160" i="27"/>
  <c r="AP160" i="27" s="1"/>
  <c r="L165" i="28" s="1"/>
  <c r="G160" i="27"/>
  <c r="AO160" i="27" s="1"/>
  <c r="K165" i="28" s="1"/>
  <c r="AC165" i="28" s="1"/>
  <c r="N160" i="27"/>
  <c r="AV160" i="27" s="1"/>
  <c r="R165" i="28" s="1"/>
  <c r="O160" i="27"/>
  <c r="AW160" i="27" s="1"/>
  <c r="S165" i="28" s="1"/>
  <c r="P160" i="27"/>
  <c r="AX160" i="27" s="1"/>
  <c r="T165" i="28" s="1"/>
  <c r="J39" i="27"/>
  <c r="AR39" i="27" s="1"/>
  <c r="N44" i="28" s="1"/>
  <c r="G39" i="27"/>
  <c r="AO39" i="27" s="1"/>
  <c r="K44" i="28" s="1"/>
  <c r="AC44" i="28" s="1"/>
  <c r="P39" i="27"/>
  <c r="AX39" i="27" s="1"/>
  <c r="T44" i="28" s="1"/>
  <c r="L39" i="27"/>
  <c r="AT39" i="27" s="1"/>
  <c r="P44" i="28" s="1"/>
  <c r="I39" i="27"/>
  <c r="AQ39" i="27" s="1"/>
  <c r="M44" i="28" s="1"/>
  <c r="H39" i="27"/>
  <c r="AP39" i="27" s="1"/>
  <c r="L44" i="28" s="1"/>
  <c r="O39" i="27"/>
  <c r="AW39" i="27" s="1"/>
  <c r="S44" i="28" s="1"/>
  <c r="M39" i="27"/>
  <c r="AU39" i="27" s="1"/>
  <c r="Q44" i="28" s="1"/>
  <c r="K39" i="27"/>
  <c r="AS39" i="27" s="1"/>
  <c r="O44" i="28" s="1"/>
  <c r="N39" i="27"/>
  <c r="AV39" i="27" s="1"/>
  <c r="R44" i="28" s="1"/>
  <c r="Q39" i="27"/>
  <c r="AY39" i="27" s="1"/>
  <c r="U44" i="28" s="1"/>
  <c r="L159" i="27"/>
  <c r="AT159" i="27" s="1"/>
  <c r="P164" i="28" s="1"/>
  <c r="K159" i="27"/>
  <c r="AS159" i="27" s="1"/>
  <c r="O164" i="28" s="1"/>
  <c r="O159" i="27"/>
  <c r="AW159" i="27" s="1"/>
  <c r="S164" i="28" s="1"/>
  <c r="N159" i="27"/>
  <c r="AV159" i="27" s="1"/>
  <c r="R164" i="28" s="1"/>
  <c r="P159" i="27"/>
  <c r="AX159" i="27" s="1"/>
  <c r="T164" i="28" s="1"/>
  <c r="G159" i="27"/>
  <c r="AO159" i="27" s="1"/>
  <c r="K164" i="28" s="1"/>
  <c r="AC164" i="28" s="1"/>
  <c r="I159" i="27"/>
  <c r="AQ159" i="27" s="1"/>
  <c r="M164" i="28" s="1"/>
  <c r="J159" i="27"/>
  <c r="AR159" i="27" s="1"/>
  <c r="N164" i="28" s="1"/>
  <c r="M159" i="27"/>
  <c r="AU159" i="27" s="1"/>
  <c r="Q164" i="28" s="1"/>
  <c r="Q159" i="27"/>
  <c r="AY159" i="27" s="1"/>
  <c r="U164" i="28" s="1"/>
  <c r="H159" i="27"/>
  <c r="AP159" i="27" s="1"/>
  <c r="L164" i="28" s="1"/>
  <c r="G204" i="27"/>
  <c r="AO204" i="27" s="1"/>
  <c r="K209" i="28" s="1"/>
  <c r="AC209" i="28" s="1"/>
  <c r="H204" i="27"/>
  <c r="AP204" i="27" s="1"/>
  <c r="L209" i="28" s="1"/>
  <c r="O204" i="27"/>
  <c r="AW204" i="27" s="1"/>
  <c r="S209" i="28" s="1"/>
  <c r="J204" i="27"/>
  <c r="AR204" i="27" s="1"/>
  <c r="N209" i="28" s="1"/>
  <c r="I204" i="27"/>
  <c r="AQ204" i="27" s="1"/>
  <c r="M209" i="28" s="1"/>
  <c r="L204" i="27"/>
  <c r="AT204" i="27" s="1"/>
  <c r="P209" i="28" s="1"/>
  <c r="N204" i="27"/>
  <c r="AV204" i="27" s="1"/>
  <c r="R209" i="28" s="1"/>
  <c r="K204" i="27"/>
  <c r="AS204" i="27" s="1"/>
  <c r="O209" i="28" s="1"/>
  <c r="P204" i="27"/>
  <c r="AX204" i="27" s="1"/>
  <c r="T209" i="28" s="1"/>
  <c r="Q204" i="27"/>
  <c r="AY204" i="27" s="1"/>
  <c r="U209" i="28" s="1"/>
  <c r="M204" i="27"/>
  <c r="AU204" i="27" s="1"/>
  <c r="Q209" i="28" s="1"/>
  <c r="AD209" i="28" l="1"/>
  <c r="AD164" i="28"/>
  <c r="AE164" i="28" s="1"/>
  <c r="AF164" i="28" s="1"/>
  <c r="AG164" i="28" s="1"/>
  <c r="AH164" i="28" s="1"/>
  <c r="AI164" i="28" s="1"/>
  <c r="AJ164" i="28" s="1"/>
  <c r="AK164" i="28" s="1"/>
  <c r="AL164" i="28" s="1"/>
  <c r="AM164" i="28" s="1"/>
  <c r="AD165" i="28"/>
  <c r="AE165" i="28" s="1"/>
  <c r="AF165" i="28" s="1"/>
  <c r="AG165" i="28" s="1"/>
  <c r="AH165" i="28" s="1"/>
  <c r="AI165" i="28" s="1"/>
  <c r="AJ165" i="28" s="1"/>
  <c r="AK165" i="28" s="1"/>
  <c r="AL165" i="28" s="1"/>
  <c r="AM165" i="28" s="1"/>
  <c r="AE209" i="28"/>
  <c r="AF209" i="28" s="1"/>
  <c r="AG209" i="28" s="1"/>
  <c r="AH209" i="28" s="1"/>
  <c r="AI209" i="28" s="1"/>
  <c r="AJ209" i="28" s="1"/>
  <c r="AK209" i="28" s="1"/>
  <c r="AL209" i="28" s="1"/>
  <c r="AM209" i="28" s="1"/>
  <c r="AD44" i="28"/>
  <c r="AE44" i="28" s="1"/>
  <c r="AF44" i="28" s="1"/>
  <c r="AG44" i="28" s="1"/>
  <c r="AH44" i="28" s="1"/>
  <c r="AI44" i="28" s="1"/>
  <c r="AJ44" i="28" s="1"/>
  <c r="AK44" i="28" s="1"/>
  <c r="AL44" i="28" s="1"/>
  <c r="AM44" i="28" s="1"/>
  <c r="U40" i="27"/>
  <c r="BC40" i="27" s="1"/>
  <c r="Y45" i="28" s="1"/>
  <c r="R40" i="27"/>
  <c r="AZ40" i="27" s="1"/>
  <c r="V45" i="28" s="1"/>
  <c r="AN45" i="28" s="1"/>
  <c r="V40" i="27"/>
  <c r="BD40" i="27" s="1"/>
  <c r="Z45" i="28" s="1"/>
  <c r="M158" i="27"/>
  <c r="AU158" i="27" s="1"/>
  <c r="Q163" i="28" s="1"/>
  <c r="H158" i="27"/>
  <c r="AP158" i="27" s="1"/>
  <c r="L163" i="28" s="1"/>
  <c r="N158" i="27"/>
  <c r="AV158" i="27" s="1"/>
  <c r="R163" i="28" s="1"/>
  <c r="P158" i="27"/>
  <c r="AX158" i="27" s="1"/>
  <c r="T163" i="28" s="1"/>
  <c r="O158" i="27"/>
  <c r="AW158" i="27" s="1"/>
  <c r="S163" i="28" s="1"/>
  <c r="Q158" i="27"/>
  <c r="AY158" i="27" s="1"/>
  <c r="U163" i="28" s="1"/>
  <c r="L158" i="27"/>
  <c r="AT158" i="27" s="1"/>
  <c r="P163" i="28" s="1"/>
  <c r="J158" i="27"/>
  <c r="AR158" i="27" s="1"/>
  <c r="N163" i="28" s="1"/>
  <c r="K158" i="27"/>
  <c r="AS158" i="27" s="1"/>
  <c r="O163" i="28" s="1"/>
  <c r="I158" i="27"/>
  <c r="AQ158" i="27" s="1"/>
  <c r="M163" i="28" s="1"/>
  <c r="G158" i="27"/>
  <c r="AO158" i="27" s="1"/>
  <c r="K163" i="28" s="1"/>
  <c r="AC163" i="28" s="1"/>
  <c r="H41" i="27"/>
  <c r="AP41" i="27" s="1"/>
  <c r="L46" i="28" s="1"/>
  <c r="I41" i="27"/>
  <c r="AQ41" i="27" s="1"/>
  <c r="M46" i="28" s="1"/>
  <c r="K41" i="27"/>
  <c r="AS41" i="27" s="1"/>
  <c r="O46" i="28" s="1"/>
  <c r="J41" i="27"/>
  <c r="AR41" i="27" s="1"/>
  <c r="N46" i="28" s="1"/>
  <c r="G41" i="27"/>
  <c r="AO41" i="27" s="1"/>
  <c r="K46" i="28" s="1"/>
  <c r="AC46" i="28" s="1"/>
  <c r="AD46" i="28" s="1"/>
  <c r="T40" i="27"/>
  <c r="BB40" i="27" s="1"/>
  <c r="X45" i="28" s="1"/>
  <c r="S40" i="27"/>
  <c r="BA40" i="27" s="1"/>
  <c r="W45" i="28" s="1"/>
  <c r="P38" i="27"/>
  <c r="AX38" i="27" s="1"/>
  <c r="T43" i="28" s="1"/>
  <c r="J38" i="27"/>
  <c r="AR38" i="27" s="1"/>
  <c r="N43" i="28" s="1"/>
  <c r="L38" i="27"/>
  <c r="AT38" i="27" s="1"/>
  <c r="P43" i="28" s="1"/>
  <c r="G38" i="27"/>
  <c r="AO38" i="27" s="1"/>
  <c r="K43" i="28" s="1"/>
  <c r="AC43" i="28" s="1"/>
  <c r="Q38" i="27"/>
  <c r="AY38" i="27" s="1"/>
  <c r="U43" i="28" s="1"/>
  <c r="O38" i="27"/>
  <c r="AW38" i="27" s="1"/>
  <c r="S43" i="28" s="1"/>
  <c r="N38" i="27"/>
  <c r="AV38" i="27" s="1"/>
  <c r="R43" i="28" s="1"/>
  <c r="M38" i="27"/>
  <c r="AU38" i="27" s="1"/>
  <c r="Q43" i="28" s="1"/>
  <c r="H38" i="27"/>
  <c r="AP38" i="27" s="1"/>
  <c r="L43" i="28" s="1"/>
  <c r="K38" i="27"/>
  <c r="AS38" i="27" s="1"/>
  <c r="O43" i="28" s="1"/>
  <c r="I38" i="27"/>
  <c r="AQ38" i="27" s="1"/>
  <c r="M43" i="28" s="1"/>
  <c r="M203" i="27"/>
  <c r="AU203" i="27" s="1"/>
  <c r="Q208" i="28" s="1"/>
  <c r="N203" i="27"/>
  <c r="AV203" i="27" s="1"/>
  <c r="R208" i="28" s="1"/>
  <c r="L203" i="27"/>
  <c r="AT203" i="27" s="1"/>
  <c r="P208" i="28" s="1"/>
  <c r="K203" i="27"/>
  <c r="AS203" i="27" s="1"/>
  <c r="O208" i="28" s="1"/>
  <c r="Q203" i="27"/>
  <c r="AY203" i="27" s="1"/>
  <c r="U208" i="28" s="1"/>
  <c r="I203" i="27"/>
  <c r="AQ203" i="27" s="1"/>
  <c r="M208" i="28" s="1"/>
  <c r="O203" i="27"/>
  <c r="AW203" i="27" s="1"/>
  <c r="S208" i="28" s="1"/>
  <c r="P203" i="27"/>
  <c r="AX203" i="27" s="1"/>
  <c r="T208" i="28" s="1"/>
  <c r="G203" i="27"/>
  <c r="AO203" i="27" s="1"/>
  <c r="K208" i="28" s="1"/>
  <c r="AC208" i="28" s="1"/>
  <c r="H203" i="27"/>
  <c r="AP203" i="27" s="1"/>
  <c r="L208" i="28" s="1"/>
  <c r="J203" i="27"/>
  <c r="AR203" i="27" s="1"/>
  <c r="N208" i="28" s="1"/>
  <c r="AD163" i="28" l="1"/>
  <c r="AE163" i="28" s="1"/>
  <c r="AF163" i="28" s="1"/>
  <c r="AG163" i="28" s="1"/>
  <c r="AH163" i="28" s="1"/>
  <c r="AI163" i="28" s="1"/>
  <c r="AJ163" i="28" s="1"/>
  <c r="AK163" i="28" s="1"/>
  <c r="AL163" i="28" s="1"/>
  <c r="AM163" i="28" s="1"/>
  <c r="AO45" i="28"/>
  <c r="AP45" i="28" s="1"/>
  <c r="AQ45" i="28" s="1"/>
  <c r="AR45" i="28" s="1"/>
  <c r="AD208" i="28"/>
  <c r="AE208" i="28" s="1"/>
  <c r="AF208" i="28" s="1"/>
  <c r="AG208" i="28" s="1"/>
  <c r="AH208" i="28" s="1"/>
  <c r="AI208" i="28" s="1"/>
  <c r="AJ208" i="28" s="1"/>
  <c r="AK208" i="28" s="1"/>
  <c r="AL208" i="28" s="1"/>
  <c r="AM208" i="28" s="1"/>
  <c r="AD43" i="28"/>
  <c r="AE43" i="28" s="1"/>
  <c r="AF43" i="28" s="1"/>
  <c r="AG43" i="28" s="1"/>
  <c r="AH43" i="28" s="1"/>
  <c r="AI43" i="28" s="1"/>
  <c r="AJ43" i="28" s="1"/>
  <c r="AK43" i="28" s="1"/>
  <c r="AL43" i="28" s="1"/>
  <c r="AM43" i="28" s="1"/>
  <c r="AE46" i="28"/>
  <c r="AF46" i="28" s="1"/>
  <c r="AG46" i="28" s="1"/>
  <c r="AH46" i="28" s="1"/>
  <c r="AI46" i="28" s="1"/>
  <c r="AJ46" i="28" s="1"/>
  <c r="AK46" i="28" s="1"/>
  <c r="AL46" i="28" s="1"/>
  <c r="AM46" i="28" s="1"/>
  <c r="AN46" i="28" s="1"/>
  <c r="AO46" i="28" s="1"/>
  <c r="AP46" i="28" s="1"/>
  <c r="AQ46" i="28" s="1"/>
  <c r="AR46" i="28" s="1"/>
  <c r="U204" i="27"/>
  <c r="BC204" i="27" s="1"/>
  <c r="Y209" i="28" s="1"/>
  <c r="R204" i="27"/>
  <c r="AZ204" i="27" s="1"/>
  <c r="V209" i="28" s="1"/>
  <c r="AN209" i="28" s="1"/>
  <c r="S204" i="27"/>
  <c r="BA204" i="27" s="1"/>
  <c r="W209" i="28" s="1"/>
  <c r="R39" i="27"/>
  <c r="AZ39" i="27" s="1"/>
  <c r="V44" i="28" s="1"/>
  <c r="AN44" i="28" s="1"/>
  <c r="T39" i="27"/>
  <c r="BB39" i="27" s="1"/>
  <c r="X44" i="28" s="1"/>
  <c r="U39" i="27"/>
  <c r="BC39" i="27" s="1"/>
  <c r="Y44" i="28" s="1"/>
  <c r="V160" i="27"/>
  <c r="BD160" i="27" s="1"/>
  <c r="Z165" i="28" s="1"/>
  <c r="S160" i="27"/>
  <c r="BA160" i="27" s="1"/>
  <c r="W165" i="28" s="1"/>
  <c r="T160" i="27"/>
  <c r="BB160" i="27" s="1"/>
  <c r="X165" i="28" s="1"/>
  <c r="U159" i="27"/>
  <c r="BC159" i="27" s="1"/>
  <c r="Y164" i="28" s="1"/>
  <c r="R159" i="27"/>
  <c r="AZ159" i="27" s="1"/>
  <c r="V164" i="28" s="1"/>
  <c r="AN164" i="28" s="1"/>
  <c r="S159" i="27"/>
  <c r="BA159" i="27" s="1"/>
  <c r="W164" i="28" s="1"/>
  <c r="S39" i="27"/>
  <c r="BA39" i="27" s="1"/>
  <c r="W44" i="28" s="1"/>
  <c r="V204" i="27"/>
  <c r="BD204" i="27" s="1"/>
  <c r="BD22" i="27" s="1"/>
  <c r="T204" i="27"/>
  <c r="BB204" i="27" s="1"/>
  <c r="X209" i="28" s="1"/>
  <c r="V39" i="27"/>
  <c r="BD39" i="27" s="1"/>
  <c r="Z44" i="28" s="1"/>
  <c r="T159" i="27"/>
  <c r="BB159" i="27" s="1"/>
  <c r="X164" i="28" s="1"/>
  <c r="V159" i="27"/>
  <c r="BD159" i="27" s="1"/>
  <c r="Z164" i="28" s="1"/>
  <c r="R160" i="27"/>
  <c r="AZ160" i="27" s="1"/>
  <c r="V165" i="28" s="1"/>
  <c r="AN165" i="28" s="1"/>
  <c r="U160" i="27"/>
  <c r="BC160" i="27" s="1"/>
  <c r="Y165" i="28" s="1"/>
  <c r="Z209" i="28" l="1"/>
  <c r="L100" i="21"/>
  <c r="AO44" i="28"/>
  <c r="AP44" i="28" s="1"/>
  <c r="AQ44" i="28" s="1"/>
  <c r="AR44" i="28" s="1"/>
  <c r="AO164" i="28"/>
  <c r="AP164" i="28" s="1"/>
  <c r="AQ164" i="28" s="1"/>
  <c r="AR164" i="28" s="1"/>
  <c r="AO209" i="28"/>
  <c r="AP209" i="28" s="1"/>
  <c r="AQ209" i="28" s="1"/>
  <c r="AR209" i="28" s="1"/>
  <c r="AO165" i="28"/>
  <c r="AP165" i="28" s="1"/>
  <c r="AQ165" i="28" s="1"/>
  <c r="AR165" i="28" s="1"/>
  <c r="U158" i="27"/>
  <c r="BC158" i="27" s="1"/>
  <c r="Y163" i="28" s="1"/>
  <c r="U38" i="27"/>
  <c r="BC38" i="27" s="1"/>
  <c r="Y43" i="28" s="1"/>
  <c r="R38" i="27"/>
  <c r="AZ38" i="27" s="1"/>
  <c r="V43" i="28" s="1"/>
  <c r="AN43" i="28" s="1"/>
  <c r="T38" i="27"/>
  <c r="BB38" i="27" s="1"/>
  <c r="X43" i="28" s="1"/>
  <c r="V203" i="27"/>
  <c r="BD203" i="27" s="1"/>
  <c r="Z208" i="28" s="1"/>
  <c r="R203" i="27"/>
  <c r="AZ203" i="27" s="1"/>
  <c r="V208" i="28" s="1"/>
  <c r="AN208" i="28" s="1"/>
  <c r="I32" i="27"/>
  <c r="AQ32" i="27" s="1"/>
  <c r="M37" i="28" s="1"/>
  <c r="J32" i="27"/>
  <c r="AR32" i="27" s="1"/>
  <c r="N37" i="28" s="1"/>
  <c r="G32" i="27"/>
  <c r="AO32" i="27" s="1"/>
  <c r="K37" i="28" s="1"/>
  <c r="AC37" i="28" s="1"/>
  <c r="O32" i="27"/>
  <c r="AW32" i="27" s="1"/>
  <c r="S37" i="28" s="1"/>
  <c r="H32" i="27"/>
  <c r="AP32" i="27" s="1"/>
  <c r="L37" i="28" s="1"/>
  <c r="L32" i="27"/>
  <c r="AT32" i="27" s="1"/>
  <c r="P37" i="28" s="1"/>
  <c r="K32" i="27"/>
  <c r="AS32" i="27" s="1"/>
  <c r="O37" i="28" s="1"/>
  <c r="P32" i="27"/>
  <c r="AX32" i="27" s="1"/>
  <c r="T37" i="28" s="1"/>
  <c r="M32" i="27"/>
  <c r="AU32" i="27" s="1"/>
  <c r="Q37" i="28" s="1"/>
  <c r="N32" i="27"/>
  <c r="AV32" i="27" s="1"/>
  <c r="R37" i="28" s="1"/>
  <c r="L33" i="27"/>
  <c r="AT33" i="27" s="1"/>
  <c r="P38" i="28" s="1"/>
  <c r="P33" i="27"/>
  <c r="AX33" i="27" s="1"/>
  <c r="T38" i="28" s="1"/>
  <c r="H33" i="27"/>
  <c r="AP33" i="27" s="1"/>
  <c r="L38" i="28" s="1"/>
  <c r="I33" i="27"/>
  <c r="AQ33" i="27" s="1"/>
  <c r="M38" i="28" s="1"/>
  <c r="M33" i="27"/>
  <c r="AU33" i="27" s="1"/>
  <c r="Q38" i="28" s="1"/>
  <c r="J33" i="27"/>
  <c r="AR33" i="27" s="1"/>
  <c r="N38" i="28" s="1"/>
  <c r="N33" i="27"/>
  <c r="AV33" i="27" s="1"/>
  <c r="R38" i="28" s="1"/>
  <c r="K33" i="27"/>
  <c r="AS33" i="27" s="1"/>
  <c r="O38" i="28" s="1"/>
  <c r="O33" i="27"/>
  <c r="AW33" i="27" s="1"/>
  <c r="S38" i="28" s="1"/>
  <c r="G33" i="27"/>
  <c r="AO33" i="27" s="1"/>
  <c r="K38" i="28" s="1"/>
  <c r="AC38" i="28" s="1"/>
  <c r="R158" i="27"/>
  <c r="AZ158" i="27" s="1"/>
  <c r="V163" i="28" s="1"/>
  <c r="AN163" i="28" s="1"/>
  <c r="V158" i="27"/>
  <c r="BD158" i="27" s="1"/>
  <c r="Z163" i="28" s="1"/>
  <c r="S158" i="27"/>
  <c r="BA158" i="27" s="1"/>
  <c r="W163" i="28" s="1"/>
  <c r="T158" i="27"/>
  <c r="BB158" i="27" s="1"/>
  <c r="X163" i="28" s="1"/>
  <c r="L157" i="27"/>
  <c r="AT157" i="27" s="1"/>
  <c r="P162" i="28" s="1"/>
  <c r="J157" i="27"/>
  <c r="AR157" i="27" s="1"/>
  <c r="N162" i="28" s="1"/>
  <c r="I157" i="27"/>
  <c r="AQ157" i="27" s="1"/>
  <c r="M162" i="28" s="1"/>
  <c r="O157" i="27"/>
  <c r="AW157" i="27" s="1"/>
  <c r="S162" i="28" s="1"/>
  <c r="N157" i="27"/>
  <c r="AV157" i="27" s="1"/>
  <c r="R162" i="28" s="1"/>
  <c r="M157" i="27"/>
  <c r="AU157" i="27" s="1"/>
  <c r="Q162" i="28" s="1"/>
  <c r="G157" i="27"/>
  <c r="AO157" i="27" s="1"/>
  <c r="K162" i="28" s="1"/>
  <c r="AC162" i="28" s="1"/>
  <c r="P157" i="27"/>
  <c r="AX157" i="27" s="1"/>
  <c r="T162" i="28" s="1"/>
  <c r="K157" i="27"/>
  <c r="AS157" i="27" s="1"/>
  <c r="O162" i="28" s="1"/>
  <c r="H157" i="27"/>
  <c r="AP157" i="27" s="1"/>
  <c r="L162" i="28" s="1"/>
  <c r="S203" i="27"/>
  <c r="BA203" i="27" s="1"/>
  <c r="W208" i="28" s="1"/>
  <c r="T203" i="27"/>
  <c r="BB203" i="27" s="1"/>
  <c r="X208" i="28" s="1"/>
  <c r="U203" i="27"/>
  <c r="BC203" i="27" s="1"/>
  <c r="Y208" i="28" s="1"/>
  <c r="I156" i="27"/>
  <c r="AQ156" i="27" s="1"/>
  <c r="M161" i="28" s="1"/>
  <c r="K156" i="27"/>
  <c r="AS156" i="27" s="1"/>
  <c r="O161" i="28" s="1"/>
  <c r="J156" i="27"/>
  <c r="AR156" i="27" s="1"/>
  <c r="N161" i="28" s="1"/>
  <c r="L156" i="27"/>
  <c r="AT156" i="27" s="1"/>
  <c r="P161" i="28" s="1"/>
  <c r="N156" i="27"/>
  <c r="AV156" i="27" s="1"/>
  <c r="R161" i="28" s="1"/>
  <c r="H156" i="27"/>
  <c r="AP156" i="27" s="1"/>
  <c r="L161" i="28" s="1"/>
  <c r="G156" i="27"/>
  <c r="AO156" i="27" s="1"/>
  <c r="K161" i="28" s="1"/>
  <c r="AC161" i="28" s="1"/>
  <c r="P156" i="27"/>
  <c r="AX156" i="27" s="1"/>
  <c r="T161" i="28" s="1"/>
  <c r="M156" i="27"/>
  <c r="AU156" i="27" s="1"/>
  <c r="Q161" i="28" s="1"/>
  <c r="O156" i="27"/>
  <c r="AW156" i="27" s="1"/>
  <c r="S161" i="28" s="1"/>
  <c r="S38" i="27"/>
  <c r="BA38" i="27" s="1"/>
  <c r="W43" i="28" s="1"/>
  <c r="V38" i="27"/>
  <c r="BD38" i="27" s="1"/>
  <c r="Z43" i="28" s="1"/>
  <c r="AO163" i="28" l="1"/>
  <c r="AD162" i="28"/>
  <c r="AE162" i="28" s="1"/>
  <c r="AF162" i="28" s="1"/>
  <c r="AG162" i="28" s="1"/>
  <c r="AH162" i="28" s="1"/>
  <c r="AI162" i="28" s="1"/>
  <c r="AJ162" i="28" s="1"/>
  <c r="AK162" i="28" s="1"/>
  <c r="AL162" i="28" s="1"/>
  <c r="AD38" i="28"/>
  <c r="AE38" i="28" s="1"/>
  <c r="AF38" i="28" s="1"/>
  <c r="AG38" i="28" s="1"/>
  <c r="AH38" i="28" s="1"/>
  <c r="AI38" i="28" s="1"/>
  <c r="AJ38" i="28" s="1"/>
  <c r="AK38" i="28" s="1"/>
  <c r="AL38" i="28" s="1"/>
  <c r="AP163" i="28"/>
  <c r="AQ163" i="28" s="1"/>
  <c r="AR163" i="28" s="1"/>
  <c r="AD37" i="28"/>
  <c r="AE37" i="28" s="1"/>
  <c r="AF37" i="28" s="1"/>
  <c r="AG37" i="28" s="1"/>
  <c r="AH37" i="28" s="1"/>
  <c r="AI37" i="28" s="1"/>
  <c r="AJ37" i="28" s="1"/>
  <c r="AK37" i="28" s="1"/>
  <c r="AL37" i="28" s="1"/>
  <c r="AD161" i="28"/>
  <c r="AE161" i="28" s="1"/>
  <c r="AF161" i="28" s="1"/>
  <c r="AG161" i="28" s="1"/>
  <c r="AH161" i="28" s="1"/>
  <c r="AI161" i="28" s="1"/>
  <c r="AJ161" i="28" s="1"/>
  <c r="AK161" i="28" s="1"/>
  <c r="AL161" i="28" s="1"/>
  <c r="AO43" i="28"/>
  <c r="AP43" i="28" s="1"/>
  <c r="AQ43" i="28" s="1"/>
  <c r="AR43" i="28" s="1"/>
  <c r="AO208" i="28"/>
  <c r="AP208" i="28" s="1"/>
  <c r="AQ208" i="28" s="1"/>
  <c r="AR208" i="28" s="1"/>
  <c r="L34" i="27"/>
  <c r="AT34" i="27" s="1"/>
  <c r="P39" i="28" s="1"/>
  <c r="P34" i="27"/>
  <c r="AX34" i="27" s="1"/>
  <c r="T39" i="28" s="1"/>
  <c r="M34" i="27"/>
  <c r="AU34" i="27" s="1"/>
  <c r="Q39" i="28" s="1"/>
  <c r="Q34" i="27"/>
  <c r="AY34" i="27" s="1"/>
  <c r="U39" i="28" s="1"/>
  <c r="G34" i="27"/>
  <c r="AO34" i="27" s="1"/>
  <c r="K39" i="28" s="1"/>
  <c r="AC39" i="28" s="1"/>
  <c r="N34" i="27"/>
  <c r="AV34" i="27" s="1"/>
  <c r="R39" i="28" s="1"/>
  <c r="J34" i="27"/>
  <c r="AR34" i="27" s="1"/>
  <c r="N39" i="28" s="1"/>
  <c r="K34" i="27"/>
  <c r="AS34" i="27" s="1"/>
  <c r="O39" i="28" s="1"/>
  <c r="O34" i="27"/>
  <c r="AW34" i="27" s="1"/>
  <c r="S39" i="28" s="1"/>
  <c r="I34" i="27"/>
  <c r="AQ34" i="27" s="1"/>
  <c r="M39" i="28" s="1"/>
  <c r="H34" i="27"/>
  <c r="AP34" i="27" s="1"/>
  <c r="L39" i="28" s="1"/>
  <c r="I200" i="27"/>
  <c r="AQ200" i="27" s="1"/>
  <c r="M205" i="28" s="1"/>
  <c r="G200" i="27"/>
  <c r="AO200" i="27" s="1"/>
  <c r="K205" i="28" s="1"/>
  <c r="AC205" i="28" s="1"/>
  <c r="P200" i="27"/>
  <c r="AX200" i="27" s="1"/>
  <c r="T205" i="28" s="1"/>
  <c r="J200" i="27"/>
  <c r="AR200" i="27" s="1"/>
  <c r="N205" i="28" s="1"/>
  <c r="H200" i="27"/>
  <c r="AP200" i="27" s="1"/>
  <c r="L205" i="28" s="1"/>
  <c r="K200" i="27"/>
  <c r="AS200" i="27" s="1"/>
  <c r="O205" i="28" s="1"/>
  <c r="N200" i="27"/>
  <c r="AV200" i="27" s="1"/>
  <c r="R205" i="28" s="1"/>
  <c r="M200" i="27"/>
  <c r="AU200" i="27" s="1"/>
  <c r="Q205" i="28" s="1"/>
  <c r="L200" i="27"/>
  <c r="AT200" i="27" s="1"/>
  <c r="P205" i="28" s="1"/>
  <c r="O200" i="27"/>
  <c r="AW200" i="27" s="1"/>
  <c r="S205" i="28" s="1"/>
  <c r="O202" i="27"/>
  <c r="AW202" i="27" s="1"/>
  <c r="S207" i="28" s="1"/>
  <c r="M202" i="27"/>
  <c r="AU202" i="27" s="1"/>
  <c r="Q207" i="28" s="1"/>
  <c r="I202" i="27"/>
  <c r="AQ202" i="27" s="1"/>
  <c r="M207" i="28" s="1"/>
  <c r="J202" i="27"/>
  <c r="AR202" i="27" s="1"/>
  <c r="N207" i="28" s="1"/>
  <c r="K202" i="27"/>
  <c r="AS202" i="27" s="1"/>
  <c r="O207" i="28" s="1"/>
  <c r="G202" i="27"/>
  <c r="AO202" i="27" s="1"/>
  <c r="K207" i="28" s="1"/>
  <c r="AC207" i="28" s="1"/>
  <c r="N202" i="27"/>
  <c r="AV202" i="27" s="1"/>
  <c r="R207" i="28" s="1"/>
  <c r="L202" i="27"/>
  <c r="AT202" i="27" s="1"/>
  <c r="P207" i="28" s="1"/>
  <c r="H202" i="27"/>
  <c r="AP202" i="27" s="1"/>
  <c r="L207" i="28" s="1"/>
  <c r="P202" i="27"/>
  <c r="AX202" i="27" s="1"/>
  <c r="T207" i="28" s="1"/>
  <c r="J201" i="27"/>
  <c r="AR201" i="27" s="1"/>
  <c r="N206" i="28" s="1"/>
  <c r="H201" i="27"/>
  <c r="AP201" i="27" s="1"/>
  <c r="L206" i="28" s="1"/>
  <c r="G201" i="27"/>
  <c r="AO201" i="27" s="1"/>
  <c r="K206" i="28" s="1"/>
  <c r="AC206" i="28" s="1"/>
  <c r="I201" i="27"/>
  <c r="AQ201" i="27" s="1"/>
  <c r="M206" i="28" s="1"/>
  <c r="P201" i="27"/>
  <c r="AX201" i="27" s="1"/>
  <c r="T206" i="28" s="1"/>
  <c r="M201" i="27"/>
  <c r="AU201" i="27" s="1"/>
  <c r="Q206" i="28" s="1"/>
  <c r="N201" i="27"/>
  <c r="AV201" i="27" s="1"/>
  <c r="R206" i="28" s="1"/>
  <c r="K201" i="27"/>
  <c r="AS201" i="27" s="1"/>
  <c r="O206" i="28" s="1"/>
  <c r="O201" i="27"/>
  <c r="AW201" i="27" s="1"/>
  <c r="S206" i="28" s="1"/>
  <c r="L201" i="27"/>
  <c r="AT201" i="27" s="1"/>
  <c r="P206" i="28" s="1"/>
  <c r="Q32" i="27"/>
  <c r="AY32" i="27" s="1"/>
  <c r="U37" i="28" s="1"/>
  <c r="Q33" i="27"/>
  <c r="AY33" i="27" s="1"/>
  <c r="U38" i="28" s="1"/>
  <c r="I155" i="27"/>
  <c r="AQ155" i="27" s="1"/>
  <c r="M160" i="28" s="1"/>
  <c r="M155" i="27"/>
  <c r="AU155" i="27" s="1"/>
  <c r="Q160" i="28" s="1"/>
  <c r="P155" i="27"/>
  <c r="AX155" i="27" s="1"/>
  <c r="T160" i="28" s="1"/>
  <c r="K155" i="27"/>
  <c r="AS155" i="27" s="1"/>
  <c r="O160" i="28" s="1"/>
  <c r="L155" i="27"/>
  <c r="AT155" i="27" s="1"/>
  <c r="P160" i="28" s="1"/>
  <c r="N155" i="27"/>
  <c r="AV155" i="27" s="1"/>
  <c r="R160" i="28" s="1"/>
  <c r="O155" i="27"/>
  <c r="AW155" i="27" s="1"/>
  <c r="S160" i="28" s="1"/>
  <c r="J155" i="27"/>
  <c r="AR155" i="27" s="1"/>
  <c r="N160" i="28" s="1"/>
  <c r="H155" i="27"/>
  <c r="AP155" i="27" s="1"/>
  <c r="L160" i="28" s="1"/>
  <c r="G155" i="27"/>
  <c r="AO155" i="27" s="1"/>
  <c r="K160" i="28" s="1"/>
  <c r="AC160" i="28" s="1"/>
  <c r="Q156" i="27"/>
  <c r="AY156" i="27" s="1"/>
  <c r="U161" i="28" s="1"/>
  <c r="Q157" i="27"/>
  <c r="AY157" i="27" s="1"/>
  <c r="U162" i="28" s="1"/>
  <c r="AM162" i="28" l="1"/>
  <c r="AM37" i="28"/>
  <c r="AD206" i="28"/>
  <c r="AE206" i="28" s="1"/>
  <c r="AF206" i="28" s="1"/>
  <c r="AG206" i="28" s="1"/>
  <c r="AH206" i="28" s="1"/>
  <c r="AI206" i="28" s="1"/>
  <c r="AJ206" i="28" s="1"/>
  <c r="AK206" i="28" s="1"/>
  <c r="AL206" i="28" s="1"/>
  <c r="AD39" i="28"/>
  <c r="AE39" i="28" s="1"/>
  <c r="AF39" i="28" s="1"/>
  <c r="AG39" i="28" s="1"/>
  <c r="AH39" i="28" s="1"/>
  <c r="AI39" i="28" s="1"/>
  <c r="AJ39" i="28" s="1"/>
  <c r="AK39" i="28" s="1"/>
  <c r="AL39" i="28" s="1"/>
  <c r="AM39" i="28" s="1"/>
  <c r="AD205" i="28"/>
  <c r="AE205" i="28" s="1"/>
  <c r="AF205" i="28" s="1"/>
  <c r="AG205" i="28" s="1"/>
  <c r="AH205" i="28" s="1"/>
  <c r="AI205" i="28" s="1"/>
  <c r="AJ205" i="28" s="1"/>
  <c r="AK205" i="28" s="1"/>
  <c r="AL205" i="28" s="1"/>
  <c r="AM38" i="28"/>
  <c r="AD160" i="28"/>
  <c r="AE160" i="28" s="1"/>
  <c r="AF160" i="28" s="1"/>
  <c r="AG160" i="28" s="1"/>
  <c r="AH160" i="28" s="1"/>
  <c r="AI160" i="28" s="1"/>
  <c r="AJ160" i="28" s="1"/>
  <c r="AK160" i="28" s="1"/>
  <c r="AL160" i="28" s="1"/>
  <c r="AD207" i="28"/>
  <c r="AE207" i="28" s="1"/>
  <c r="AF207" i="28" s="1"/>
  <c r="AG207" i="28" s="1"/>
  <c r="AH207" i="28" s="1"/>
  <c r="AI207" i="28" s="1"/>
  <c r="AJ207" i="28" s="1"/>
  <c r="AK207" i="28" s="1"/>
  <c r="AL207" i="28" s="1"/>
  <c r="AM161" i="28"/>
  <c r="U32" i="27"/>
  <c r="BC32" i="27" s="1"/>
  <c r="Y37" i="28" s="1"/>
  <c r="R32" i="27"/>
  <c r="AZ32" i="27" s="1"/>
  <c r="V37" i="28" s="1"/>
  <c r="V157" i="27"/>
  <c r="BD157" i="27" s="1"/>
  <c r="Z162" i="28" s="1"/>
  <c r="V33" i="27"/>
  <c r="BD33" i="27" s="1"/>
  <c r="Z38" i="28" s="1"/>
  <c r="S33" i="27"/>
  <c r="BA33" i="27" s="1"/>
  <c r="W38" i="28" s="1"/>
  <c r="V156" i="27"/>
  <c r="BD156" i="27" s="1"/>
  <c r="Z161" i="28" s="1"/>
  <c r="S156" i="27"/>
  <c r="BA156" i="27" s="1"/>
  <c r="W161" i="28" s="1"/>
  <c r="X12" i="57"/>
  <c r="M31" i="27"/>
  <c r="AU31" i="27" s="1"/>
  <c r="Q202" i="27"/>
  <c r="AY202" i="27" s="1"/>
  <c r="U207" i="28" s="1"/>
  <c r="S12" i="57"/>
  <c r="H31" i="27"/>
  <c r="AP31" i="27" s="1"/>
  <c r="U12" i="57"/>
  <c r="J31" i="27"/>
  <c r="AR31" i="27" s="1"/>
  <c r="U33" i="27"/>
  <c r="BC33" i="27" s="1"/>
  <c r="Y38" i="28" s="1"/>
  <c r="T33" i="27"/>
  <c r="BB33" i="27" s="1"/>
  <c r="X38" i="28" s="1"/>
  <c r="R33" i="27"/>
  <c r="AZ33" i="27" s="1"/>
  <c r="V38" i="28" s="1"/>
  <c r="T156" i="27"/>
  <c r="BB156" i="27" s="1"/>
  <c r="X161" i="28" s="1"/>
  <c r="R156" i="27"/>
  <c r="AZ156" i="27" s="1"/>
  <c r="V161" i="28" s="1"/>
  <c r="U156" i="27"/>
  <c r="BC156" i="27" s="1"/>
  <c r="Y161" i="28" s="1"/>
  <c r="AB12" i="57"/>
  <c r="Q31" i="27"/>
  <c r="AY31" i="27" s="1"/>
  <c r="AY16" i="27" s="1"/>
  <c r="V12" i="57"/>
  <c r="K31" i="27"/>
  <c r="AS31" i="27" s="1"/>
  <c r="AA12" i="57"/>
  <c r="P31" i="27"/>
  <c r="AX31" i="27" s="1"/>
  <c r="U157" i="27"/>
  <c r="BC157" i="27" s="1"/>
  <c r="Y162" i="28" s="1"/>
  <c r="R157" i="27"/>
  <c r="AZ157" i="27" s="1"/>
  <c r="V162" i="28" s="1"/>
  <c r="AN162" i="28" s="1"/>
  <c r="S157" i="27"/>
  <c r="BA157" i="27" s="1"/>
  <c r="W162" i="28" s="1"/>
  <c r="T157" i="27"/>
  <c r="BB157" i="27" s="1"/>
  <c r="X162" i="28" s="1"/>
  <c r="W12" i="57"/>
  <c r="L31" i="27"/>
  <c r="AT31" i="27" s="1"/>
  <c r="Q200" i="27"/>
  <c r="AY200" i="27" s="1"/>
  <c r="U205" i="28" s="1"/>
  <c r="Z12" i="57"/>
  <c r="O31" i="27"/>
  <c r="AW31" i="27" s="1"/>
  <c r="Q155" i="27"/>
  <c r="AY155" i="27" s="1"/>
  <c r="U160" i="28" s="1"/>
  <c r="T12" i="57"/>
  <c r="I31" i="27"/>
  <c r="AQ31" i="27" s="1"/>
  <c r="Y12" i="57"/>
  <c r="N31" i="27"/>
  <c r="AV31" i="27" s="1"/>
  <c r="G31" i="27"/>
  <c r="AO31" i="27" s="1"/>
  <c r="R12" i="57"/>
  <c r="T32" i="27"/>
  <c r="BB32" i="27" s="1"/>
  <c r="X37" i="28" s="1"/>
  <c r="V32" i="27"/>
  <c r="BD32" i="27" s="1"/>
  <c r="Z37" i="28" s="1"/>
  <c r="S32" i="27"/>
  <c r="BA32" i="27" s="1"/>
  <c r="W37" i="28" s="1"/>
  <c r="Q201" i="27"/>
  <c r="AY201" i="27" s="1"/>
  <c r="U206" i="28" s="1"/>
  <c r="AR12" i="27" l="1"/>
  <c r="AR16" i="27"/>
  <c r="AW12" i="27"/>
  <c r="AW16" i="27"/>
  <c r="AX12" i="27"/>
  <c r="AX16" i="27"/>
  <c r="L73" i="21" s="1"/>
  <c r="AO12" i="27"/>
  <c r="AO16" i="27"/>
  <c r="AU12" i="27"/>
  <c r="AU16" i="27"/>
  <c r="AQ12" i="27"/>
  <c r="AQ16" i="27"/>
  <c r="L66" i="21" s="1"/>
  <c r="AV12" i="27"/>
  <c r="AV16" i="27"/>
  <c r="AT12" i="27"/>
  <c r="AT16" i="27"/>
  <c r="AS12" i="27"/>
  <c r="AS16" i="27"/>
  <c r="L68" i="21" s="1"/>
  <c r="AP12" i="27"/>
  <c r="AP16" i="27"/>
  <c r="L65" i="21" s="1"/>
  <c r="AM206" i="28"/>
  <c r="AN37" i="28"/>
  <c r="AO37" i="28" s="1"/>
  <c r="AP37" i="28" s="1"/>
  <c r="AQ37" i="28" s="1"/>
  <c r="AR37" i="28" s="1"/>
  <c r="AM207" i="28"/>
  <c r="AY12" i="27"/>
  <c r="AM205" i="28"/>
  <c r="AO162" i="28"/>
  <c r="AP162" i="28" s="1"/>
  <c r="AQ162" i="28" s="1"/>
  <c r="AR162" i="28" s="1"/>
  <c r="AM160" i="28"/>
  <c r="AN161" i="28"/>
  <c r="AO161" i="28" s="1"/>
  <c r="AP161" i="28" s="1"/>
  <c r="AQ161" i="28" s="1"/>
  <c r="AR161" i="28" s="1"/>
  <c r="AN38" i="28"/>
  <c r="AO38" i="28" s="1"/>
  <c r="AP38" i="28" s="1"/>
  <c r="AQ38" i="28" s="1"/>
  <c r="AR38" i="28" s="1"/>
  <c r="R34" i="27"/>
  <c r="AZ34" i="27" s="1"/>
  <c r="V39" i="28" s="1"/>
  <c r="AN39" i="28" s="1"/>
  <c r="V34" i="27"/>
  <c r="BD34" i="27" s="1"/>
  <c r="Z39" i="28" s="1"/>
  <c r="S34" i="27"/>
  <c r="BA34" i="27" s="1"/>
  <c r="W39" i="28" s="1"/>
  <c r="T155" i="27"/>
  <c r="BB155" i="27" s="1"/>
  <c r="X160" i="28" s="1"/>
  <c r="U155" i="27"/>
  <c r="BC155" i="27" s="1"/>
  <c r="Y160" i="28" s="1"/>
  <c r="R155" i="27"/>
  <c r="AZ155" i="27" s="1"/>
  <c r="V160" i="28" s="1"/>
  <c r="S155" i="27"/>
  <c r="BA155" i="27" s="1"/>
  <c r="W160" i="28" s="1"/>
  <c r="R201" i="27"/>
  <c r="AZ201" i="27" s="1"/>
  <c r="V206" i="28" s="1"/>
  <c r="AN206" i="28" s="1"/>
  <c r="V201" i="27"/>
  <c r="BD201" i="27" s="1"/>
  <c r="Z206" i="28" s="1"/>
  <c r="U201" i="27"/>
  <c r="BC201" i="27" s="1"/>
  <c r="Y206" i="28" s="1"/>
  <c r="V200" i="27"/>
  <c r="BD200" i="27" s="1"/>
  <c r="Z205" i="28" s="1"/>
  <c r="S200" i="27"/>
  <c r="BA200" i="27" s="1"/>
  <c r="W205" i="28" s="1"/>
  <c r="T202" i="27"/>
  <c r="BB202" i="27" s="1"/>
  <c r="X207" i="28" s="1"/>
  <c r="R202" i="27"/>
  <c r="AZ202" i="27" s="1"/>
  <c r="V207" i="28" s="1"/>
  <c r="V202" i="27"/>
  <c r="BD202" i="27" s="1"/>
  <c r="Z207" i="28" s="1"/>
  <c r="U34" i="27"/>
  <c r="BC34" i="27" s="1"/>
  <c r="Y39" i="28" s="1"/>
  <c r="T34" i="27"/>
  <c r="BB34" i="27" s="1"/>
  <c r="X39" i="28" s="1"/>
  <c r="M36" i="28"/>
  <c r="V155" i="27"/>
  <c r="BD155" i="27" s="1"/>
  <c r="Z160" i="28" s="1"/>
  <c r="Q36" i="28"/>
  <c r="L70" i="21"/>
  <c r="T201" i="27"/>
  <c r="BB201" i="27" s="1"/>
  <c r="X206" i="28" s="1"/>
  <c r="S201" i="27"/>
  <c r="BA201" i="27" s="1"/>
  <c r="W206" i="28" s="1"/>
  <c r="K36" i="28"/>
  <c r="AC36" i="28" s="1"/>
  <c r="L64" i="21"/>
  <c r="S36" i="28"/>
  <c r="L72" i="21"/>
  <c r="P36" i="28"/>
  <c r="L69" i="21"/>
  <c r="O36" i="28"/>
  <c r="U36" i="28"/>
  <c r="L74" i="21"/>
  <c r="L36" i="28"/>
  <c r="R36" i="28"/>
  <c r="L71" i="21"/>
  <c r="N36" i="28"/>
  <c r="L67" i="21"/>
  <c r="U202" i="27"/>
  <c r="BC202" i="27" s="1"/>
  <c r="Y207" i="28" s="1"/>
  <c r="S202" i="27"/>
  <c r="BA202" i="27" s="1"/>
  <c r="W207" i="28" s="1"/>
  <c r="U200" i="27"/>
  <c r="BC200" i="27" s="1"/>
  <c r="Y205" i="28" s="1"/>
  <c r="R200" i="27"/>
  <c r="AZ200" i="27" s="1"/>
  <c r="V205" i="28" s="1"/>
  <c r="AN205" i="28" s="1"/>
  <c r="T200" i="27"/>
  <c r="BB200" i="27" s="1"/>
  <c r="X205" i="28" s="1"/>
  <c r="T36" i="28"/>
  <c r="AC17" i="28" l="1"/>
  <c r="AC13" i="28"/>
  <c r="AN207" i="28"/>
  <c r="AO207" i="28" s="1"/>
  <c r="AP207" i="28" s="1"/>
  <c r="AQ207" i="28" s="1"/>
  <c r="AR207" i="28" s="1"/>
  <c r="AO206" i="28"/>
  <c r="AP206" i="28" s="1"/>
  <c r="AQ206" i="28" s="1"/>
  <c r="AR206" i="28" s="1"/>
  <c r="AO205" i="28"/>
  <c r="AP205" i="28" s="1"/>
  <c r="AQ205" i="28" s="1"/>
  <c r="AR205" i="28" s="1"/>
  <c r="AO39" i="28"/>
  <c r="AP39" i="28" s="1"/>
  <c r="AQ39" i="28" s="1"/>
  <c r="AR39" i="28" s="1"/>
  <c r="AD36" i="28"/>
  <c r="AN160" i="28"/>
  <c r="AO160" i="28" s="1"/>
  <c r="AP160" i="28" s="1"/>
  <c r="AQ160" i="28" s="1"/>
  <c r="AR160" i="28" s="1"/>
  <c r="AD12" i="57"/>
  <c r="S31" i="27"/>
  <c r="BA31" i="27" s="1"/>
  <c r="V31" i="27"/>
  <c r="BD31" i="27" s="1"/>
  <c r="AG12" i="57"/>
  <c r="AF12" i="57"/>
  <c r="U31" i="27"/>
  <c r="BC31" i="27" s="1"/>
  <c r="AE12" i="57"/>
  <c r="T31" i="27"/>
  <c r="BB31" i="27" s="1"/>
  <c r="R31" i="27"/>
  <c r="AZ31" i="27" s="1"/>
  <c r="AC12" i="57"/>
  <c r="BB12" i="27" l="1"/>
  <c r="BB16" i="27"/>
  <c r="L77" i="21" s="1"/>
  <c r="BD12" i="27"/>
  <c r="BD16" i="27"/>
  <c r="L79" i="21" s="1"/>
  <c r="AD17" i="28"/>
  <c r="AD13" i="28"/>
  <c r="AZ12" i="27"/>
  <c r="AZ16" i="27"/>
  <c r="L75" i="21" s="1"/>
  <c r="BC12" i="27"/>
  <c r="BC16" i="27"/>
  <c r="L78" i="21" s="1"/>
  <c r="BA12" i="27"/>
  <c r="BA16" i="27"/>
  <c r="L76" i="21" s="1"/>
  <c r="AE36" i="28"/>
  <c r="Z36" i="28"/>
  <c r="V36" i="28"/>
  <c r="X36" i="28"/>
  <c r="Y36" i="28"/>
  <c r="W36" i="28"/>
  <c r="AE17" i="28" l="1"/>
  <c r="AE13" i="28"/>
  <c r="AF36" i="28"/>
  <c r="I57" i="21"/>
  <c r="M64" i="21"/>
  <c r="AF17" i="28" l="1"/>
  <c r="AF13" i="28"/>
  <c r="AG36" i="28"/>
  <c r="M65" i="21"/>
  <c r="AG17" i="28" l="1"/>
  <c r="AG13" i="28"/>
  <c r="AH36" i="28"/>
  <c r="M66" i="21"/>
  <c r="AH17" i="28" l="1"/>
  <c r="AH13" i="28"/>
  <c r="AI36" i="28"/>
  <c r="M67" i="21"/>
  <c r="AI17" i="28" l="1"/>
  <c r="AI13" i="28"/>
  <c r="AJ36" i="28"/>
  <c r="M68" i="21"/>
  <c r="AJ17" i="28" l="1"/>
  <c r="AJ13" i="28"/>
  <c r="AK36" i="28"/>
  <c r="M69" i="21"/>
  <c r="AK17" i="28" l="1"/>
  <c r="AK13" i="28"/>
  <c r="AL36" i="28"/>
  <c r="M70" i="21"/>
  <c r="AL17" i="28" l="1"/>
  <c r="AL13" i="28"/>
  <c r="AM36" i="28"/>
  <c r="M71" i="21"/>
  <c r="AM17" i="28" l="1"/>
  <c r="AM13" i="28"/>
  <c r="AN36" i="28"/>
  <c r="M72" i="21"/>
  <c r="AN17" i="28" l="1"/>
  <c r="AN13" i="28"/>
  <c r="AO36" i="28"/>
  <c r="M73" i="21"/>
  <c r="AO17" i="28" l="1"/>
  <c r="AO13" i="28"/>
  <c r="AP36" i="28"/>
  <c r="M74" i="21"/>
  <c r="AP17" i="28" l="1"/>
  <c r="AP13" i="28"/>
  <c r="AQ36" i="28"/>
  <c r="M75" i="21"/>
  <c r="AQ17" i="28" l="1"/>
  <c r="AQ13" i="28"/>
  <c r="AR36" i="28"/>
  <c r="M76" i="21"/>
  <c r="AR17" i="28" l="1"/>
  <c r="AR13" i="28"/>
  <c r="M77" i="21"/>
  <c r="M78" i="21" l="1"/>
  <c r="M79" i="21" l="1"/>
  <c r="I58"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71" authorId="0" shapeId="0" xr:uid="{00000000-0006-0000-01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sharedStrings.xml><?xml version="1.0" encoding="utf-8"?>
<sst xmlns="http://schemas.openxmlformats.org/spreadsheetml/2006/main" count="1129" uniqueCount="233">
  <si>
    <t>Titelblad</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</si>
  <si>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</si>
  <si>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</si>
  <si>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</si>
  <si>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</si>
  <si>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</si>
  <si>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</si>
  <si>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</si>
  <si>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</si>
  <si>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</si>
  <si>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</si>
  <si>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</si>
  <si>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Juridisch integraal onderdeel van bovenstaande besluit(en) (j/n)?</t>
  </si>
  <si>
    <t>Opmerkingen openbare versiegeschiedenis</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</si>
  <si>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</si>
  <si>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</si>
  <si>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</si>
  <si>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</si>
  <si>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</si>
  <si>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</si>
  <si>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</si>
  <si>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</si>
  <si>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</si>
  <si>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</si>
  <si>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</si>
  <si>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</si>
  <si>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Beschrijving gegevens</t>
  </si>
  <si>
    <t>Toelichting bij bijzonderheden</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</si>
  <si>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</si>
  <si>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</si>
  <si>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</si>
  <si>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</si>
  <si>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</si>
  <si>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</si>
  <si>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</si>
  <si>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</si>
  <si>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</si>
  <si>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</si>
  <si>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</si>
  <si>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</si>
  <si>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</si>
  <si>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</si>
  <si>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</si>
  <si>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</si>
  <si>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</si>
  <si>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</si>
  <si>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</si>
  <si>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Nr.</t>
  </si>
  <si>
    <t xml:space="preserve">Verkorte naam </t>
  </si>
  <si>
    <t>Naam bestand extern</t>
  </si>
  <si>
    <t>Beschrijving resultaat</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</si>
  <si>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</si>
  <si>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</si>
  <si>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</si>
  <si>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</si>
  <si>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</si>
  <si>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</si>
  <si>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</si>
  <si>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</si>
  <si>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</si>
  <si>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</si>
  <si>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</si>
  <si>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</si>
  <si>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</si>
  <si>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</si>
  <si>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</si>
  <si>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</si>
  <si>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</si>
  <si>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CBS</t>
  </si>
  <si>
    <t>Activacategorie</t>
  </si>
  <si>
    <t xml:space="preserve"> </t>
  </si>
  <si>
    <t>CPI</t>
  </si>
  <si>
    <t xml:space="preserve">CPI van … naar … </t>
  </si>
  <si>
    <t>Ophalen investeringen</t>
  </si>
  <si>
    <t>Aan/uit</t>
  </si>
  <si>
    <t>Aan = 1 / Uit = 0</t>
  </si>
  <si>
    <t>Selectie van investeringen</t>
  </si>
  <si>
    <t>Van jaar … t/m jaar …</t>
  </si>
  <si>
    <t>Activeringen vanaf jaar</t>
  </si>
  <si>
    <t>Activeringen tot en met jaar</t>
  </si>
  <si>
    <t>Volgnummer</t>
  </si>
  <si>
    <t>Totaal</t>
  </si>
  <si>
    <t>Laatste jaar afschrijving</t>
  </si>
  <si>
    <t xml:space="preserve">                                                                                                                                                                                                                                                                                                                                                                                                                                                                                                                                                                                                                                                                                                                                                                                                                     </t>
  </si>
  <si>
    <t>Afschrijvingstermijn</t>
  </si>
  <si>
    <t>Jaar begin afschrijven</t>
  </si>
  <si>
    <t>Van jaar… t/m jaar ….</t>
  </si>
  <si>
    <t>Totaal nominale afschrijvingen per jaar</t>
  </si>
  <si>
    <t>Totaal investeringen per jaar</t>
  </si>
  <si>
    <t>Berekening nominale afschrijvingen per jaar</t>
  </si>
  <si>
    <t>Berekening investeringen per jaar</t>
  </si>
  <si>
    <t>Ophalen input voor selectie van investeringen</t>
  </si>
  <si>
    <t>Berekening parameter "aan/uit" voor selectie van investeringen</t>
  </si>
  <si>
    <t>Volgnummer ACM</t>
  </si>
  <si>
    <t>Ophalen benodigde inputs</t>
  </si>
  <si>
    <t>Hulpkolommen voor berekening afschrijving</t>
  </si>
  <si>
    <t>Ophalen selectie</t>
  </si>
  <si>
    <t>StatLine</t>
  </si>
  <si>
    <t>N.v.t.</t>
  </si>
  <si>
    <t>Dataset investeringen uit investeringsbestand</t>
  </si>
  <si>
    <t>Activaklasse</t>
  </si>
  <si>
    <t>Taak</t>
  </si>
  <si>
    <t>04 Terreinen</t>
  </si>
  <si>
    <t>Taken voor selectie</t>
  </si>
  <si>
    <t>Wettelijke taak</t>
  </si>
  <si>
    <t xml:space="preserve">In het tabblad  Selectie gebruikt meerdere keren de ACM de "Vergelijken" functie, in combinatie met de "Index" functie. De vergelijken functie neemt een matrix, en kijkt welke rij in die functie overeenkomt met de input. Met de index functie kan je een  matrix aangeven, en daar dan een waarde uit een specifieke rij en kolom selecteren. In cel M100 wordt bijvoorbeeld een matrix met alle mogelijke bijzonderheden geselecteer (Normaal, desinvestering, etcetera). Met de vergelijken functie wordt gekeken welk van deze bijzonderheden voor die specifieke regel relevant is. De index functie zorgt dan dat de relevante 1 of 0 geselecteerd wordt. </t>
  </si>
  <si>
    <t>Totale afschrijvingen</t>
  </si>
  <si>
    <t>Totale GAW</t>
  </si>
  <si>
    <t>Versnellingsfactor vanaf 2022</t>
  </si>
  <si>
    <t>Factor versneld afschrijven</t>
  </si>
  <si>
    <t>Versnellingsfactor</t>
  </si>
  <si>
    <t>Negatief investeringsbedrag?</t>
  </si>
  <si>
    <t>Totale reëele activawaarde ultimo jaar</t>
  </si>
  <si>
    <t>Investeringsjaar</t>
  </si>
  <si>
    <t>Totale reële activawaarde ultimo jaar</t>
  </si>
  <si>
    <t>Berekening gestandaardiseerde activawaarde ultimo jaar</t>
  </si>
  <si>
    <t>Totaal afschrijvingen voor GAW per jaar</t>
  </si>
  <si>
    <t>Berekening afschrijvingen voor GAW per jaar</t>
  </si>
  <si>
    <t>CPI jaar t</t>
  </si>
  <si>
    <t>Ophalen CPI</t>
  </si>
  <si>
    <t>1+CPI</t>
  </si>
  <si>
    <t>Beschrijving berekening</t>
  </si>
  <si>
    <t>Berekening CPI-tabel</t>
  </si>
  <si>
    <t xml:space="preserve">Op dit tabblad haalt de ACM de input voor de selectie op van het tabblad "Resultaat". Aan de hand van deze selectie berekent de ACM voor elke regel in de dataset met investeringen of deze regel mee moet in de berekening van het resultaat. Dit komt tot uitdrukking in de parameter "aan/uit", waarbij een 1 betekent dat de regel mee gaat in de berekening en een 0 dat de regel niet mee gaat in de berekening. Een regel krijgt een 1 dan en slechts dan als de regel aan alle selectiecriteria voldoet. </t>
  </si>
  <si>
    <t>TD</t>
  </si>
  <si>
    <t>AD</t>
  </si>
  <si>
    <t>Type</t>
  </si>
  <si>
    <t>Precario</t>
  </si>
  <si>
    <t>Aansluitdienst (AD)</t>
  </si>
  <si>
    <t>Transportdienst (TD)</t>
  </si>
  <si>
    <t>01 Software</t>
  </si>
  <si>
    <t>02 Overige immateriële vaste activa</t>
  </si>
  <si>
    <t>03 Gebouwen en magazijnen</t>
  </si>
  <si>
    <t>05 Procesondersteunende informatie systemen</t>
  </si>
  <si>
    <t>06 Andere vaste bedrijfsmiddelen</t>
  </si>
  <si>
    <t>07 MVA hoge druk (30 jaar)</t>
  </si>
  <si>
    <t>08 MVA hoge druk (55 jaar)</t>
  </si>
  <si>
    <t>09 MVA lage druk (30 jaar)</t>
  </si>
  <si>
    <t>10 MVA lage druk (55 jaar)</t>
  </si>
  <si>
    <t>11 Overige netwerk activa</t>
  </si>
  <si>
    <t>12 Gasmeters t.b.v. bedrijfsgebruik en EVHI</t>
  </si>
  <si>
    <t>13 Initiële aanleg aansluitingen =&lt; 40 m3(n)/h</t>
  </si>
  <si>
    <t>14 Initiële aanleg aansluitingen &gt; 40 m3(n)/h</t>
  </si>
  <si>
    <t>15 Wijziging en sanering aansluitingen =&lt; 40 m3(n)/h</t>
  </si>
  <si>
    <t>16 Wijziging en sanering aansluitingen &gt; 40 m3(n)/h</t>
  </si>
  <si>
    <t>Op dit tabblad berekent de ACM de afschrijvingen voor de gestandaardiseerde activawaarde (GAW) van [netbeheerder]. Tot en met 2021 worden de afschrijvingen geïnfleerd. Vanaf 2022 worden de afschrijvingen niet meer geïnfleerd vanwege de implementatie van het nominale stelsel in de reguleringsperiode 2022-2026.</t>
  </si>
  <si>
    <t>Nieuwe investeringen</t>
  </si>
  <si>
    <t>Uitzonderlijke investeringen</t>
  </si>
  <si>
    <t>Overgenomen netten</t>
  </si>
  <si>
    <t>Combinatie type en taak</t>
  </si>
  <si>
    <t>Transportdienst</t>
  </si>
  <si>
    <t>Aansluitdienst</t>
  </si>
  <si>
    <t>Correctiefactoren</t>
  </si>
  <si>
    <t>Correctie startmoment</t>
  </si>
  <si>
    <t>Start-GAW excl. bijzonderheden</t>
  </si>
  <si>
    <t>19 Onbekend</t>
  </si>
  <si>
    <t>17 Start-GAW (TD)</t>
  </si>
  <si>
    <t>18 Start-GAW (AD)</t>
  </si>
  <si>
    <t>10 MVA lage druk (45 jaar)</t>
  </si>
  <si>
    <t>Overgenomen van [naam netbeheerder]</t>
  </si>
  <si>
    <t>Groeifactor (1+CPI)</t>
  </si>
  <si>
    <t>Groeifactor</t>
  </si>
  <si>
    <t>Resterende termijn 2022</t>
  </si>
  <si>
    <t>31-12-2008 / gem. investeringsjaar 1995</t>
  </si>
  <si>
    <t>Overgenomen netbeheerders</t>
  </si>
  <si>
    <t>Overgenomen netbeheerder</t>
  </si>
  <si>
    <t>Dit model berekent de jaarlijkse gestandaardiseerde activawaarde en de afschrijvingen voor een netbeheerder</t>
  </si>
  <si>
    <t>ACM/19/035362</t>
  </si>
  <si>
    <t xml:space="preserve">Op dit tabblad worden de investeringen weergegeven. Het gaat om de geaggregeerde investeringen per jaarlaag met een specifieke afschrijvingstermijn. Deze investeringen krijgen ieder een volgnummer. Op basis van dit volgnummer kun je de investering gedurende het gehele bestand volgen. </t>
  </si>
  <si>
    <t xml:space="preserve">Op dit tabblad haalt de ACM de selectie op en de jaarlijkse investeringsbedragen.  Vervolgens vermenigvuldigt de ACM de selectie met de investeringsbedragen. Op basis van deze investeringsbedragen berekent de ACM de afschrijvingen op de volgende tabbladen. </t>
  </si>
  <si>
    <t>Op dit tabblad berekent de ACM de nominale afschrijvingen van jaarlijkse investeringen van regels die in de dataset die geselecteerd zijn (zie tabblad 'Selectie') en corrigeert hierbij voor de correcties op de opgegeven afschrijftermijnen en de desinvesteringen. 
Per regel wordt daartoe onder meer het investeringsbedrag, de afschrijvingstermijn en het jaar van begin van afschrijven opgehaald van het tabblad "Investeringen per jaar".
De nominale afschrijvingen komen terug op het tabblad "Afschrijvingen voor GAW".</t>
  </si>
  <si>
    <t>Omschrijving</t>
  </si>
  <si>
    <t>Bronverwijzing</t>
  </si>
  <si>
    <t>Methodebesluit RNB's</t>
  </si>
  <si>
    <t xml:space="preserve">De ACM neemt voor de precario aan dat deze investering destijds in het begin van het jaar is gedaan. Daarom wordt een correctiefactor met waarde 0 toegepast. </t>
  </si>
  <si>
    <t xml:space="preserve">De ACM neemt voor de start-GAW aansluitdienst aan dat deze investering destijds aan het eind van het jaar is gedaan. Daarom wordt een correctiefactor met waarde 1 toegepast. De ACM neemt voor de start-GAW transportdienst aan dat deze investering destijds in het begin van het jaar is gedaan. Daarom wordt een correctiefactor met waarde 0 toegepast. </t>
  </si>
  <si>
    <t>Tot en met 2021: CBS, vanaf 2022: methodebesluit RNB's</t>
  </si>
  <si>
    <t>Reguleringsdata modules; vaststelling afschrijvingstermijn start-GAW RNB's</t>
  </si>
  <si>
    <t xml:space="preserve">Op dit tabblad staat een overzicht van de gegevens voor de activaklassen met de bijbehorende afschrijvingstermijn. Daarnaast staat op dit tabblad de versnellingsfactor, de correctiefactor voor het moment van investeren en de CPI. De parameters worden gebruikt bij de berekening van de GAW-waarde en de afschrijvingen van de regionale netbeheerders. De bron van de parameters staat naast de parameter vermeld. </t>
  </si>
  <si>
    <t>(Veronderstelde) investeringsdatum</t>
  </si>
  <si>
    <t>Tabel 2 - Reguleringsparameters</t>
  </si>
  <si>
    <t>Tabel 3 - investeringen</t>
  </si>
  <si>
    <t>Tabel 4 - CPI tabel</t>
  </si>
  <si>
    <t>Tabel 5 - Selectie van investeringen</t>
  </si>
  <si>
    <t>Tabel 6 - Investeringen per jaar</t>
  </si>
  <si>
    <t>Tabel 7 - Berekening nominale afschrijvingen</t>
  </si>
  <si>
    <t>Tabel 8 - Berekening afschrijvingen voor GAW</t>
  </si>
  <si>
    <t>Tabel 9 - Berekening gestandaardiseerde activawaarde</t>
  </si>
  <si>
    <t>Vooruitverwijzing naar 'Investeringen'</t>
  </si>
  <si>
    <t>Afschrijvingstermijn vanaf 2011</t>
  </si>
  <si>
    <t>Herijkt (veronderstelde) investeringsdatum</t>
  </si>
  <si>
    <t>(Verondersteld) investeringsjaar</t>
  </si>
  <si>
    <t>Herijkt (verondersteld) investeringsjaar</t>
  </si>
  <si>
    <t xml:space="preserve">Tabblad 1 - Resultaat </t>
  </si>
  <si>
    <t>Ophalen nominale afschrijvingen (in euro's)</t>
  </si>
  <si>
    <t>Nominale afschrijvingen (in euro's)</t>
  </si>
  <si>
    <t>Afschrijvingen voor GAW (in euro's)</t>
  </si>
  <si>
    <t>Gestandaardiseerde activawaarde (in euro's)</t>
  </si>
  <si>
    <t>Investeringen per jaar (in euro's)</t>
  </si>
  <si>
    <t>Op dit tabblad berekent de ACM de gestandaardiseerde activawaarde (GAW) van [netbeheerder]. Tot en met 2021 wordt de GAW geïnfleerd. Vanaf 2022 wordt de GAW niet meer geïnfleerd vanwege de implementatie van het nominale stelsel in de reguleringsperiode 2022-2026. De GAW wordt berekend door voor iedere investering de jaarlijkse afschrijvingen voor de GAW in mindering te brengen op het investeringsbedrag. De jaarlijkse som van activawaarden vormt de GAW.</t>
  </si>
  <si>
    <t>GAW ultimo 2010 (in euro's)</t>
  </si>
  <si>
    <t>Resterende boekwaarde ultimo 2021 (in euro's)</t>
  </si>
  <si>
    <t xml:space="preserve">Totaal </t>
  </si>
  <si>
    <t>Ophalen 1+CPI per jaar</t>
  </si>
  <si>
    <t>Controle</t>
  </si>
  <si>
    <t>Controle op aantal investeringen</t>
  </si>
  <si>
    <t>Controle op afschrijvingen</t>
  </si>
  <si>
    <t>Controle op gestandaardiseerde activawaarde</t>
  </si>
  <si>
    <t>Op dit tabblad worden controles weergegeven op basis van het aantal investeringen en het totaal van de afschrijvingen (in euro's) en de GAW (in euro's). Deze controles voorkomen dat een additionele investering niet juist wordt opgenomen in de uitkomsten.</t>
  </si>
  <si>
    <t>Dit model is gemaakt in 2020 vanwege de implementatie van een nieuw afschrijvingssysteem die om een nieuwe manier van berekenen van de afschrijvingen vraagt.</t>
  </si>
  <si>
    <t>De ACM neemt voor nieuwe investeringen aan dat deze halverwege het jaar worden gedaan. Daarom wordt een correctiefactor met waarde 0,5 toegepast.</t>
  </si>
  <si>
    <t xml:space="preserve">De ACM neemt voor de uitzonderlijke investering aan dat deze in het begin van het jaar is gedaan. Daarom wordt een correctiefactor met waarde 0 toegepast. </t>
  </si>
  <si>
    <t>De ACM neemt voor overgenomen netten aan dat deze halverwege het jaar wordt gedaan. Daarom wordt een correctiefactor met waarde 0,5 toegepast.</t>
  </si>
  <si>
    <t>De VDB-formule werkt als volgt: 
Veronderstel een investering van 1000 met een afschrijvingstermijn van 20 jaar en een versnellingsfactor van 1,2. 
1. De formule berekent in het eerste jaar een afschrijving die 20% hóger is dan de afschrijving in dat jaar volgens de lineaire methode.
2. Vervolgens berekent de formule een percentage van de afschrijving van het totale inversteringsbedrag.
In dit geval is dat percentage 6% ( (60/1000) * 100%).
3. Dit percentage wordt gebruikt om in de jaren ná het eerste jaar de correcte afschrijving te berekenen.
Bijvoorbeeld, in het tweede jaar geldt in dit voorbeeld een afschrijving van 56,4 ( (1000-60) * 6%).
4. Omdat de VDB formule een percentage gebruikt voor het berekenen van de jaarlijkse afschrijvingen, is het noodzakelijk dat de formule op enig moment overschakelt naar een lineair afschrijvingspad.
Gebeurt dit niet, dan zal het totale investeringsbedrag nooit volledig (restwaarde 0) worden afgeschreven.
De VDB formule schakelt over naar een lineair afschrijvingspad wanneer de afschrijving in een gegeven jaar láger is dan dat de afschrijving zou zijn volgens de lineaire methode.
In het voorbeeld schakelt de formule in het vijfde jaar over naar een lineair afschrijvingpad.
In dat jaar is de afschrijving o.b.v. berekening met het percentage van 6% namelijk 47 (781 * 6%), terwijl de afschrijving in dat jaar o.b.v. de lineaire methodiek 49 is (781 / 16).</t>
  </si>
  <si>
    <t>Uitleg "Vergelijken" functie</t>
  </si>
  <si>
    <t>De ACM kiest ervoor om voor de investeringen tot en met 2010 de boekwaarde na 2010 op te nemen om het model te simplificeren voor correcties in het verleden. In de formule voor de gestandaardiseerde activawaarde wordt er om deze reden onderscheid gemaakt tussen investeringen die zijn gedaan vóór 2011 en vanaf 2011.</t>
  </si>
  <si>
    <t>Hieronder wordt het resultaat weergegeven voor de GAW voor de geselecteerde selectie van investeringen en voor de activeringen van de geselecteerde jaren.</t>
  </si>
  <si>
    <t>Per afzonderlijke netbeheerder is in het begin van de regulering een afschrijvingstermijn vastgesteld voor de start-GAW van de aansluitdienst en de transportdienst. Deze afschrijvingstermijn verschilt daarom per netbeheerder en wordt opgehaald uit het tabblad 'Investeringen'. Op dit moment wordt er geen gebruik gemaakt van het onderscheid naar de activacategorieën. Vanwege de mogelijke specificatie in de toekomst zijn deze activacategorieën toegevoegd.</t>
  </si>
  <si>
    <t>Herijkt (verondersteld) investeringsbedrag (in euro's)</t>
  </si>
  <si>
    <t>Dit tabblad toont het consumentenprijsindexcijfer (CPI) per jaar en de factor waarmee de CPI tussen verschillende jaren verschilt. Alle CPI's worden opgehaald van het tabblad 'Parameters'. Vanaf 2022 staat het CPI op 0 vanwege de implementatie van het nominale stelsel in de reguleringsperiode 2022-2026.</t>
  </si>
  <si>
    <t>Zie het tabblad "Bronnen en toepassingen" voor een uitleg van de Excel-functies "Index" en "Vergelijken".
De investeringen van [netbeheerder] kunnen niet worden uitgezet, enkel de investeringen van de overgenomen netten.
Op dit moment wordt er geen gebruik gemaakt van het onderscheid naar de activacategorieën. Vanwege de mogelijke specificatie in de toekomst zijn deze activacategorieën toegevoegd.</t>
  </si>
  <si>
    <t>De selectie van investeringen per jaar is reeds toegepast bij de berekening van de nominale afschrijvingen. Dit werkt door in de berekening van de reële afschrijvingen. Daarom wordt de selectie niet apart opgehaald van het tabblad "Selectie". 
Omdat de gasaansluitdienst per 2011 is gereguleerd kent de ACM indexatie toe op de aansluitdienst vanaf 2011. De berekening van de groeifactor is hiervoor aangepast.</t>
  </si>
  <si>
    <t>Van 2004 tot en met 2009 hebben netbeheerders afschrijvingen en desinvesteringen op kunnen geven. Deze opgegeven afschrijvingen en desinvesteringen rekenen door in de opvolgende jaren, en maken de berekening van de GAW onnodig ingewikkeld. De ACM heeft er daarom voor gekozen om voor de investeringen tot en met 2010 de boekwaarde na 2010 op te nemen. In deze boekwaarde zitten de correctie voor de opgegeven afschrijvingen en desinvestering verwerkt. Er is daardoor geen jaarlijkse correctie meer nodig. Op dit tabblad zijn vanwege de boekwaarde na 2010 additionele rijen opgenomen, namelijk 'Herijkt (verondersteld) investeringsbedrag', 'Correctie startmoment', 'Afschrijvingstermijn vanaf 2011', 'Herijkt begin jaar van afschrijven' en 'GAW ultimo 2010'. 
De boekwaarde na 2010 is als volgt berekend: Oorspronkelijk investeringsbedrag - afschrijvingen tot en met 2010 - opgegeven desinvesteringen + opgegeven afschrijvingen op desinvesteringen.
De afschrijvingstermijnen van de start-GAW voor de aansluitdienst en transportdienst worden als gegeven beschouwd.
De afschrijvingstermijn van nul relateert aan investeringen in terreinen.
Op dit moment wordt er geen gebruik gemaakt van het onderscheid naar de activacategorieën. Vanwege de mogelijke specificatie in de toekomst zijn deze activacategorieën toegevoegd.</t>
  </si>
  <si>
    <t>Uitleg "VDB" formule</t>
  </si>
  <si>
    <t>In het methodebesluit 2022 - 2026 is er gekozen om een versnellingsfactor toe te passen op het afschrijvingspad van gas vanaf het jaar 2022. Het afschrijvingspad wordt berekend met behulp van de Excel-formule Variable Declining Balance (VDB). Het afschrijvingspad in de jaren vóór 2022 is - conform de huidige methode - lineair, de versnellingsfactor in de VDB formule voor de jaren vóór 2022 staat daarom op "1". 
De werking van de VDB-formule staat uitgelegd op het tabblad "Bronnen en toepassingen".</t>
  </si>
  <si>
    <t>n</t>
  </si>
  <si>
    <t>j</t>
  </si>
  <si>
    <t>FNOP-gebied</t>
  </si>
  <si>
    <t>Haarlemmer</t>
  </si>
  <si>
    <t>n.v.t.</t>
  </si>
  <si>
    <t>GAW-bestand RNB-G 2022-2026 Liander</t>
  </si>
  <si>
    <t>Kostenbestand RNB Gas, x-factormodel RNB Gas, Correctie kapitaalkosten RNB Gas</t>
  </si>
  <si>
    <t>X-factorbesluiten regionale netbeheerders gas 2022-2026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</si>
</sst>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43" formatCode="_ * #,##0.00_ ;_ * \-#,##0.00_ ;_ * &quot;-&quot;??_ ;_ @_ "/>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0"/>
    <numFmt numFmtId="169" formatCode="_ * #,##0_ ;_ * \-#,##0_ ;_ * &quot;-&quot;??_ ;_ @_ "/>
    <numFmt numFmtId="170" formatCode="0_ ;\-0\ "/>
    <numFmt numFmtId="171" formatCode="_(* #,##0_);_(* \(#,##0\);_(* &quot;-&quot;??_);_(@_)"/>
    <numFmt numFmtId="172" formatCode="_(* #,##0.000_);_(* \(#,##0.000\);_(* &quot;-&quot;??_);_(@_)"/>
    <numFmt numFmtId="173" formatCode="_ * #,##0.0_ ;_ * \-#,##0.0_ ;_ * &quot;-&quot;_ ;_ @_ "/>
    <numFmt numFmtId="174" formatCode="_ * #,##0.000_ ;_ * \-#,##0.000_ ;_ * &quot;-&quot;_ ;_ @_ "/>
    <numFmt numFmtId="175" formatCode="_ * #,##0.00_ ;_ * \-#,##0.00_ ;_ * &quot;-&quot;_ ;_ @_ "/>
  </numFmts>
  <fonts count="40"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i/>
      <sz val="10"/>
      <color theme="1"/>
      <name val="Arial"/>
      <family val="2"/>
    </font>
    <font>
      <b/>
      <u/>
      <sz val="10"/>
      <name val="Arial"/>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1FFE1"/>
        <bgColor indexed="64"/>
      </patternFill>
    </fill>
    <fill>
      <patternFill patternType="solid">
        <fgColor theme="0"/>
        <bgColor indexed="64"/>
      </patternFill>
    </fill>
    <fill>
      <patternFill patternType="solid">
        <fgColor rgb="FFFF00FF"/>
        <bgColor indexed="64"/>
      </patternFill>
    </fill>
    <fill>
      <patternFill patternType="solid">
        <fgColor rgb="FF99FF99"/>
        <bgColor indexed="64"/>
      </patternFill>
    </fill>
    <fill>
      <patternFill patternType="solid">
        <fgColor theme="0" tint="-0.14996795556505021"/>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6">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17" fillId="14" borderId="3" applyNumberFormat="0" applyAlignment="0" applyProtection="0"/>
    <xf numFmtId="0" fontId="18" fillId="15" borderId="4" applyNumberFormat="0" applyAlignment="0" applyProtection="0"/>
    <xf numFmtId="0" fontId="19" fillId="15" borderId="3" applyNumberFormat="0" applyAlignment="0" applyProtection="0"/>
    <xf numFmtId="0" fontId="20" fillId="0" borderId="5" applyNumberFormat="0" applyFill="0" applyAlignment="0" applyProtection="0"/>
    <xf numFmtId="0" fontId="14" fillId="16" borderId="6" applyNumberFormat="0" applyAlignment="0" applyProtection="0"/>
    <xf numFmtId="0" fontId="16" fillId="17" borderId="7" applyNumberFormat="0" applyFont="0" applyAlignment="0" applyProtection="0"/>
    <xf numFmtId="0" fontId="21" fillId="0" borderId="0" applyNumberFormat="0" applyFill="0" applyBorder="0" applyAlignment="0" applyProtection="0"/>
    <xf numFmtId="167" fontId="16" fillId="0" borderId="0" applyFont="0" applyFill="0" applyBorder="0" applyAlignment="0" applyProtection="0"/>
    <xf numFmtId="165" fontId="16" fillId="0" borderId="0" applyFont="0" applyFill="0" applyBorder="0" applyAlignment="0" applyProtection="0"/>
    <xf numFmtId="166" fontId="16" fillId="0" borderId="0" applyFont="0" applyFill="0" applyBorder="0" applyAlignment="0" applyProtection="0"/>
    <xf numFmtId="164"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29" fillId="42"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167" fontId="5" fillId="10" borderId="0" applyFont="0" applyFill="0" applyBorder="0" applyAlignment="0" applyProtection="0">
      <alignment vertical="top"/>
    </xf>
    <xf numFmtId="10" fontId="5" fillId="0" borderId="0" applyFont="0" applyFill="0" applyBorder="0" applyAlignment="0" applyProtection="0">
      <alignment vertical="top"/>
    </xf>
    <xf numFmtId="0" fontId="31" fillId="0" borderId="8" applyNumberFormat="0" applyFill="0" applyAlignment="0" applyProtection="0"/>
    <xf numFmtId="0" fontId="32" fillId="0" borderId="9" applyNumberFormat="0" applyFill="0" applyAlignment="0" applyProtection="0"/>
    <xf numFmtId="0" fontId="33" fillId="0" borderId="10" applyNumberFormat="0" applyFill="0" applyAlignment="0" applyProtection="0"/>
    <xf numFmtId="0" fontId="33" fillId="0" borderId="0" applyNumberFormat="0" applyFill="0" applyBorder="0" applyAlignment="0" applyProtection="0"/>
    <xf numFmtId="0" fontId="3" fillId="3" borderId="0" applyNumberFormat="0" applyBorder="0" applyAlignment="0" applyProtection="0"/>
    <xf numFmtId="0" fontId="34" fillId="14" borderId="3" applyNumberFormat="0" applyAlignment="0" applyProtection="0"/>
    <xf numFmtId="0" fontId="35" fillId="15" borderId="4" applyNumberFormat="0" applyAlignment="0" applyProtection="0"/>
    <xf numFmtId="0" fontId="36" fillId="16" borderId="6" applyNumberFormat="0" applyAlignment="0" applyProtection="0"/>
    <xf numFmtId="0" fontId="1" fillId="17" borderId="7" applyNumberFormat="0" applyFont="0" applyAlignment="0" applyProtection="0"/>
    <xf numFmtId="0" fontId="37" fillId="0" borderId="0" applyNumberFormat="0" applyFill="0" applyBorder="0" applyAlignment="0" applyProtection="0"/>
    <xf numFmtId="49" fontId="9" fillId="5" borderId="1">
      <alignment vertical="top"/>
    </xf>
    <xf numFmtId="49" fontId="6" fillId="18" borderId="1">
      <alignment vertical="top"/>
    </xf>
    <xf numFmtId="0" fontId="5" fillId="0" borderId="0">
      <alignment vertical="top"/>
    </xf>
    <xf numFmtId="49" fontId="6" fillId="0" borderId="0">
      <alignment vertical="top"/>
    </xf>
    <xf numFmtId="41" fontId="5" fillId="43" borderId="0">
      <alignment vertical="top"/>
    </xf>
    <xf numFmtId="41" fontId="5" fillId="12" borderId="0">
      <alignment vertical="top"/>
    </xf>
    <xf numFmtId="41" fontId="5" fillId="10" borderId="0">
      <alignment vertical="top"/>
    </xf>
    <xf numFmtId="41" fontId="5" fillId="11" borderId="0">
      <alignment vertical="top"/>
    </xf>
    <xf numFmtId="49" fontId="10" fillId="0" borderId="0">
      <alignment vertical="top"/>
    </xf>
    <xf numFmtId="41" fontId="5" fillId="8" borderId="0">
      <alignment vertical="top"/>
    </xf>
    <xf numFmtId="41" fontId="5" fillId="45" borderId="0">
      <alignment vertical="top"/>
    </xf>
    <xf numFmtId="41" fontId="5" fillId="46" borderId="0">
      <alignment vertical="top"/>
    </xf>
    <xf numFmtId="43" fontId="5" fillId="47" borderId="0" applyNumberFormat="0">
      <alignment vertical="top"/>
    </xf>
    <xf numFmtId="49" fontId="11" fillId="0" borderId="0">
      <alignment vertical="top"/>
    </xf>
  </cellStyleXfs>
  <cellXfs count="181">
    <xf numFmtId="0" fontId="0" fillId="0" borderId="0" xfId="0">
      <alignment vertical="top"/>
    </xf>
    <xf numFmtId="0" fontId="6" fillId="0" borderId="0" xfId="0" applyFont="1">
      <alignment vertical="top"/>
    </xf>
    <xf numFmtId="0" fontId="0" fillId="0" borderId="0" xfId="0">
      <alignment vertical="top"/>
    </xf>
    <xf numFmtId="0" fontId="7" fillId="0" borderId="0" xfId="0" applyFont="1">
      <alignment vertical="top"/>
    </xf>
    <xf numFmtId="0" fontId="11" fillId="0" borderId="0" xfId="0" applyFont="1">
      <alignment vertical="top"/>
    </xf>
    <xf numFmtId="0" fontId="0" fillId="0" borderId="0" xfId="0" applyFill="1">
      <alignment vertical="top"/>
    </xf>
    <xf numFmtId="0" fontId="7" fillId="0" borderId="2" xfId="0" applyFont="1" applyBorder="1" applyAlignment="1">
      <alignment horizontal="left" vertical="top" wrapText="1"/>
    </xf>
    <xf numFmtId="0" fontId="0" fillId="0" borderId="2" xfId="0" applyBorder="1" applyAlignment="1">
      <alignment horizontal="left" vertical="top" wrapText="1"/>
    </xf>
    <xf numFmtId="0" fontId="15" fillId="0" borderId="0" xfId="0" applyFont="1">
      <alignment vertical="top"/>
    </xf>
    <xf numFmtId="0" fontId="0" fillId="0" borderId="0" xfId="0" applyAlignment="1">
      <alignment horizontal="center" vertical="top"/>
    </xf>
    <xf numFmtId="0" fontId="0" fillId="13" borderId="0" xfId="0" applyFill="1">
      <alignment vertical="top"/>
    </xf>
    <xf numFmtId="0" fontId="5" fillId="0" borderId="0" xfId="0" applyFont="1">
      <alignment vertical="top"/>
    </xf>
    <xf numFmtId="0" fontId="5" fillId="0" borderId="2" xfId="0" applyFont="1" applyBorder="1">
      <alignment vertical="top"/>
    </xf>
    <xf numFmtId="0" fontId="5" fillId="0" borderId="2" xfId="0" applyFont="1" applyBorder="1" applyAlignment="1">
      <alignment horizontal="left" vertical="top" wrapText="1"/>
    </xf>
    <xf numFmtId="0" fontId="0" fillId="0" borderId="2" xfId="0" applyBorder="1">
      <alignment vertical="top"/>
    </xf>
    <xf numFmtId="0" fontId="5" fillId="0" borderId="2" xfId="0" applyFont="1" applyBorder="1" applyAlignment="1">
      <alignment horizontal="left" vertical="top" wrapText="1"/>
    </xf>
    <xf numFmtId="0" fontId="0" fillId="0" borderId="0" xfId="0" applyFill="1" applyBorder="1">
      <alignment vertical="top"/>
    </xf>
    <xf numFmtId="168" fontId="0" fillId="6" borderId="0" xfId="0" applyNumberFormat="1" applyFill="1">
      <alignment vertical="top"/>
    </xf>
    <xf numFmtId="0" fontId="5" fillId="0" borderId="0" xfId="0" applyNumberFormat="1" applyFont="1" applyFill="1" applyBorder="1" applyAlignment="1">
      <alignment horizontal="center" vertical="top"/>
    </xf>
    <xf numFmtId="3" fontId="0" fillId="0" borderId="0" xfId="0" applyNumberFormat="1">
      <alignment vertical="top"/>
    </xf>
    <xf numFmtId="0" fontId="0" fillId="0" borderId="0" xfId="0" applyBorder="1">
      <alignment vertical="top"/>
    </xf>
    <xf numFmtId="0" fontId="0" fillId="0" borderId="0" xfId="0" applyProtection="1">
      <alignment vertical="top"/>
      <protection locked="0"/>
    </xf>
    <xf numFmtId="0" fontId="5" fillId="0" borderId="0" xfId="0" applyFont="1" applyProtection="1">
      <alignment vertical="top"/>
      <protection locked="0"/>
    </xf>
    <xf numFmtId="0" fontId="5" fillId="0" borderId="0" xfId="0" applyFont="1" applyFill="1" applyBorder="1" applyAlignment="1" applyProtection="1">
      <alignment horizontal="left"/>
      <protection locked="0"/>
    </xf>
    <xf numFmtId="0" fontId="0" fillId="0" borderId="0" xfId="0" applyFill="1" applyProtection="1">
      <alignment vertical="top"/>
      <protection locked="0"/>
    </xf>
    <xf numFmtId="0" fontId="0" fillId="0" borderId="0" xfId="0" applyFill="1" applyAlignment="1" applyProtection="1">
      <alignment horizontal="left" vertical="top"/>
      <protection locked="0"/>
    </xf>
    <xf numFmtId="168" fontId="0" fillId="0" borderId="0" xfId="0" applyNumberFormat="1" applyFill="1" applyProtection="1">
      <alignment vertical="top"/>
      <protection locked="0"/>
    </xf>
    <xf numFmtId="168" fontId="0" fillId="0" borderId="0" xfId="0" applyNumberFormat="1" applyFill="1" applyAlignment="1" applyProtection="1">
      <alignment horizontal="center" vertical="top"/>
      <protection locked="0"/>
    </xf>
    <xf numFmtId="0" fontId="5" fillId="0" borderId="0" xfId="0" applyFont="1" applyFill="1" applyProtection="1">
      <alignment vertical="top"/>
      <protection locked="0"/>
    </xf>
    <xf numFmtId="0" fontId="0" fillId="0" borderId="0" xfId="0" applyNumberFormat="1" applyFill="1" applyBorder="1" applyAlignment="1">
      <alignment horizontal="center" vertical="top"/>
    </xf>
    <xf numFmtId="0" fontId="6" fillId="0" borderId="0" xfId="0" applyFont="1" applyAlignment="1">
      <alignment horizontal="right" vertical="top"/>
    </xf>
    <xf numFmtId="3" fontId="0" fillId="0" borderId="0" xfId="0" applyNumberFormat="1" applyFill="1">
      <alignment vertical="top"/>
    </xf>
    <xf numFmtId="0" fontId="6" fillId="0" borderId="0" xfId="0" applyFont="1" applyFill="1" applyBorder="1">
      <alignment vertical="top"/>
    </xf>
    <xf numFmtId="0" fontId="9" fillId="5" borderId="1" xfId="0" applyFont="1" applyFill="1" applyBorder="1">
      <alignment vertical="top"/>
    </xf>
    <xf numFmtId="0" fontId="8" fillId="5" borderId="1" xfId="0" applyFont="1" applyFill="1" applyBorder="1">
      <alignment vertical="top"/>
    </xf>
    <xf numFmtId="0" fontId="14" fillId="5" borderId="1" xfId="0" applyFont="1" applyFill="1" applyBorder="1">
      <alignment vertical="top"/>
    </xf>
    <xf numFmtId="0" fontId="5" fillId="0" borderId="0" xfId="0" applyFont="1" applyFill="1" applyProtection="1">
      <alignment vertical="top"/>
      <protection locked="0"/>
    </xf>
    <xf numFmtId="0" fontId="0" fillId="43" borderId="0" xfId="0" applyFill="1" applyProtection="1">
      <alignment vertical="top"/>
      <protection locked="0"/>
    </xf>
    <xf numFmtId="0" fontId="5" fillId="0" borderId="0" xfId="0" applyFont="1">
      <alignment vertical="top"/>
    </xf>
    <xf numFmtId="0" fontId="0" fillId="0" borderId="0" xfId="0" applyProtection="1">
      <alignment vertical="top"/>
      <protection locked="0"/>
    </xf>
    <xf numFmtId="0" fontId="0" fillId="0" borderId="0" xfId="0">
      <alignment vertical="top"/>
    </xf>
    <xf numFmtId="0" fontId="0" fillId="0" borderId="0" xfId="0" applyFill="1" applyBorder="1">
      <alignment vertical="top"/>
    </xf>
    <xf numFmtId="0" fontId="5" fillId="0" borderId="0" xfId="0" applyFont="1" applyFill="1" applyBorder="1">
      <alignment vertical="top"/>
    </xf>
    <xf numFmtId="0" fontId="5" fillId="0" borderId="0" xfId="0" applyFont="1" applyAlignment="1">
      <alignment vertical="top" wrapText="1"/>
    </xf>
    <xf numFmtId="0" fontId="0" fillId="44" borderId="0" xfId="0" applyFill="1" applyProtection="1">
      <alignment vertical="top"/>
      <protection locked="0"/>
    </xf>
    <xf numFmtId="0" fontId="5" fillId="44" borderId="0" xfId="0" applyFont="1" applyFill="1" applyProtection="1">
      <alignment vertical="top"/>
      <protection locked="0"/>
    </xf>
    <xf numFmtId="0" fontId="5" fillId="44" borderId="0" xfId="0" applyFont="1" applyFill="1" applyBorder="1" applyAlignment="1">
      <alignment vertical="top" wrapText="1"/>
    </xf>
    <xf numFmtId="169" fontId="0" fillId="44" borderId="0" xfId="0" applyNumberFormat="1" applyFill="1" applyProtection="1">
      <alignment vertical="top"/>
      <protection locked="0"/>
    </xf>
    <xf numFmtId="0" fontId="0" fillId="44" borderId="0" xfId="0" applyFill="1">
      <alignment vertical="top"/>
    </xf>
    <xf numFmtId="0" fontId="6" fillId="44" borderId="0" xfId="0" applyFont="1" applyFill="1" applyProtection="1">
      <alignment vertical="top"/>
      <protection locked="0"/>
    </xf>
    <xf numFmtId="0" fontId="0" fillId="44" borderId="0" xfId="0" applyFill="1" applyBorder="1">
      <alignment vertical="top"/>
    </xf>
    <xf numFmtId="0" fontId="5" fillId="0" borderId="0" xfId="0" applyFont="1" applyFill="1" applyBorder="1" applyAlignment="1">
      <alignment horizontal="center"/>
    </xf>
    <xf numFmtId="0" fontId="0" fillId="44" borderId="0" xfId="0" applyFill="1" applyBorder="1" applyProtection="1">
      <alignment vertical="top"/>
      <protection locked="0"/>
    </xf>
    <xf numFmtId="0" fontId="5" fillId="0" borderId="0" xfId="0" applyFont="1" applyAlignment="1" applyProtection="1">
      <alignment vertical="top" wrapText="1"/>
      <protection locked="0"/>
    </xf>
    <xf numFmtId="169" fontId="0" fillId="44" borderId="0" xfId="0" applyNumberFormat="1" applyFill="1">
      <alignment vertical="top"/>
    </xf>
    <xf numFmtId="3" fontId="0" fillId="44" borderId="0" xfId="0" applyNumberFormat="1" applyFill="1">
      <alignment vertical="top"/>
    </xf>
    <xf numFmtId="0" fontId="5" fillId="0" borderId="0" xfId="0" applyFont="1" applyFill="1" applyBorder="1" applyAlignment="1">
      <alignment horizontal="left" vertical="center"/>
    </xf>
    <xf numFmtId="0" fontId="5" fillId="0" borderId="0" xfId="0" applyFont="1" applyAlignment="1">
      <alignment horizontal="left" vertical="top" wrapText="1"/>
    </xf>
    <xf numFmtId="0" fontId="0" fillId="0" borderId="0" xfId="0" applyAlignment="1">
      <alignment horizontal="left" vertical="top"/>
    </xf>
    <xf numFmtId="0" fontId="0" fillId="0" borderId="0" xfId="0" applyFont="1">
      <alignment vertical="top"/>
    </xf>
    <xf numFmtId="0" fontId="5" fillId="0" borderId="0" xfId="0" applyFont="1" applyAlignment="1">
      <alignment vertical="top"/>
    </xf>
    <xf numFmtId="0" fontId="0" fillId="44" borderId="0" xfId="0" applyFill="1" applyAlignment="1">
      <alignment horizontal="left" vertical="top"/>
    </xf>
    <xf numFmtId="171" fontId="0" fillId="44" borderId="0" xfId="0" applyNumberFormat="1" applyFill="1" applyAlignment="1">
      <alignment horizontal="center" vertical="top"/>
    </xf>
    <xf numFmtId="0" fontId="6" fillId="44" borderId="0" xfId="0" applyFont="1" applyFill="1">
      <alignment vertical="top"/>
    </xf>
    <xf numFmtId="0" fontId="0" fillId="44" borderId="0" xfId="0" applyFill="1" applyAlignment="1">
      <alignment horizontal="center" vertical="top"/>
    </xf>
    <xf numFmtId="0" fontId="0" fillId="0" borderId="0" xfId="0">
      <alignment vertical="top"/>
    </xf>
    <xf numFmtId="0" fontId="0" fillId="44" borderId="0" xfId="0" applyFill="1">
      <alignment vertical="top"/>
    </xf>
    <xf numFmtId="0" fontId="5" fillId="0" borderId="0" xfId="0" applyFont="1" applyFill="1" applyBorder="1" applyAlignment="1">
      <alignment horizontal="left"/>
    </xf>
    <xf numFmtId="0" fontId="0" fillId="0" borderId="0" xfId="0" applyFill="1">
      <alignment vertical="top"/>
    </xf>
    <xf numFmtId="0" fontId="5" fillId="0" borderId="0" xfId="0" applyFont="1" applyFill="1">
      <alignment vertical="top"/>
    </xf>
    <xf numFmtId="3" fontId="0" fillId="0" borderId="0" xfId="0" applyNumberFormat="1" applyFill="1" applyBorder="1">
      <alignment vertical="top"/>
    </xf>
    <xf numFmtId="171" fontId="0" fillId="0" borderId="0" xfId="0" applyNumberFormat="1">
      <alignment vertical="top"/>
    </xf>
    <xf numFmtId="0" fontId="0" fillId="0" borderId="0" xfId="0" applyAlignment="1">
      <alignment horizontal="left" vertical="top" wrapText="1"/>
    </xf>
    <xf numFmtId="0" fontId="0" fillId="44" borderId="0" xfId="0" applyNumberFormat="1" applyFill="1" applyAlignment="1">
      <alignment horizontal="right" vertical="top"/>
    </xf>
    <xf numFmtId="172" fontId="0" fillId="0" borderId="0" xfId="0" applyNumberFormat="1" applyFill="1">
      <alignment vertical="top"/>
    </xf>
    <xf numFmtId="0" fontId="0" fillId="0" borderId="0" xfId="0" applyFill="1" applyBorder="1">
      <alignment vertical="top"/>
    </xf>
    <xf numFmtId="49" fontId="9" fillId="5" borderId="1" xfId="62">
      <alignment vertical="top"/>
    </xf>
    <xf numFmtId="49" fontId="6" fillId="18" borderId="1" xfId="63">
      <alignment vertical="top"/>
    </xf>
    <xf numFmtId="0" fontId="5" fillId="0" borderId="0" xfId="64" applyFont="1">
      <alignment vertical="top"/>
    </xf>
    <xf numFmtId="0" fontId="5" fillId="0" borderId="0" xfId="64">
      <alignment vertical="top"/>
    </xf>
    <xf numFmtId="9" fontId="5" fillId="0" borderId="0" xfId="64" applyNumberFormat="1">
      <alignment vertical="top"/>
    </xf>
    <xf numFmtId="0" fontId="11" fillId="0" borderId="0" xfId="64" applyFont="1">
      <alignment vertical="top"/>
    </xf>
    <xf numFmtId="0" fontId="5" fillId="0" borderId="0" xfId="64" applyFill="1">
      <alignment vertical="top"/>
    </xf>
    <xf numFmtId="49" fontId="6" fillId="0" borderId="0" xfId="65">
      <alignment vertical="top"/>
    </xf>
    <xf numFmtId="0" fontId="11" fillId="0" borderId="0" xfId="64" applyFont="1" applyFill="1">
      <alignment vertical="top"/>
    </xf>
    <xf numFmtId="41" fontId="5" fillId="43" borderId="0" xfId="66">
      <alignment vertical="top"/>
    </xf>
    <xf numFmtId="41" fontId="5" fillId="12" borderId="0" xfId="67">
      <alignment vertical="top"/>
    </xf>
    <xf numFmtId="41" fontId="5" fillId="10" borderId="0" xfId="68">
      <alignment vertical="top"/>
    </xf>
    <xf numFmtId="41" fontId="5" fillId="11" borderId="0" xfId="69">
      <alignment vertical="top"/>
    </xf>
    <xf numFmtId="0" fontId="5" fillId="6" borderId="0" xfId="64" applyFill="1">
      <alignment vertical="top"/>
    </xf>
    <xf numFmtId="49" fontId="10" fillId="0" borderId="0" xfId="70">
      <alignment vertical="top"/>
    </xf>
    <xf numFmtId="41" fontId="5" fillId="8" borderId="0" xfId="71">
      <alignment vertical="top"/>
    </xf>
    <xf numFmtId="41" fontId="5" fillId="45" borderId="0" xfId="72">
      <alignment vertical="top"/>
    </xf>
    <xf numFmtId="1" fontId="5" fillId="0" borderId="0" xfId="64" applyNumberFormat="1" applyFill="1">
      <alignment vertical="top"/>
    </xf>
    <xf numFmtId="1" fontId="10" fillId="0" borderId="0" xfId="64" applyNumberFormat="1" applyFont="1" applyFill="1">
      <alignment vertical="top"/>
    </xf>
    <xf numFmtId="41" fontId="5" fillId="46" borderId="0" xfId="73">
      <alignment vertical="top"/>
    </xf>
    <xf numFmtId="41" fontId="5" fillId="43" borderId="2" xfId="66" applyBorder="1">
      <alignment vertical="top"/>
    </xf>
    <xf numFmtId="0" fontId="13" fillId="0" borderId="0" xfId="0" applyFont="1" applyFill="1">
      <alignment vertical="top"/>
    </xf>
    <xf numFmtId="0" fontId="13" fillId="0" borderId="0" xfId="64" applyFont="1" applyFill="1">
      <alignment vertical="top"/>
    </xf>
    <xf numFmtId="0" fontId="6" fillId="0" borderId="0" xfId="64" applyFont="1">
      <alignment vertical="top"/>
    </xf>
    <xf numFmtId="0" fontId="5" fillId="7" borderId="0" xfId="64" applyFont="1" applyFill="1">
      <alignment vertical="top"/>
    </xf>
    <xf numFmtId="0" fontId="5" fillId="10" borderId="0" xfId="64" applyFont="1" applyFill="1">
      <alignment vertical="top"/>
    </xf>
    <xf numFmtId="2" fontId="5" fillId="9" borderId="0" xfId="64" applyNumberFormat="1" applyFill="1">
      <alignment vertical="top"/>
    </xf>
    <xf numFmtId="0" fontId="5" fillId="13" borderId="0" xfId="64" applyFill="1">
      <alignment vertical="top"/>
    </xf>
    <xf numFmtId="49" fontId="5" fillId="18" borderId="0" xfId="63" applyFont="1" applyBorder="1">
      <alignment vertical="top"/>
    </xf>
    <xf numFmtId="0" fontId="5" fillId="47" borderId="0" xfId="74" applyNumberFormat="1">
      <alignment vertical="top"/>
    </xf>
    <xf numFmtId="0" fontId="14" fillId="5" borderId="12" xfId="0" applyFont="1" applyFill="1" applyBorder="1">
      <alignment vertical="top"/>
    </xf>
    <xf numFmtId="0" fontId="14" fillId="5" borderId="13" xfId="0" applyFont="1" applyFill="1" applyBorder="1">
      <alignment vertical="top"/>
    </xf>
    <xf numFmtId="49" fontId="5" fillId="18" borderId="1" xfId="63" applyFont="1" applyBorder="1">
      <alignment vertical="top"/>
    </xf>
    <xf numFmtId="49" fontId="5" fillId="18" borderId="13" xfId="63" applyFont="1" applyBorder="1">
      <alignment vertical="top"/>
    </xf>
    <xf numFmtId="49" fontId="5" fillId="18" borderId="2" xfId="63" applyFont="1" applyBorder="1">
      <alignment vertical="top"/>
    </xf>
    <xf numFmtId="173" fontId="5" fillId="43" borderId="0" xfId="66" applyNumberFormat="1">
      <alignment vertical="top"/>
    </xf>
    <xf numFmtId="10" fontId="5" fillId="43" borderId="0" xfId="66" applyNumberFormat="1">
      <alignment vertical="top"/>
    </xf>
    <xf numFmtId="49" fontId="11" fillId="0" borderId="0" xfId="75">
      <alignment vertical="top"/>
    </xf>
    <xf numFmtId="170" fontId="5" fillId="43" borderId="0" xfId="66" applyNumberFormat="1">
      <alignment vertical="top"/>
    </xf>
    <xf numFmtId="14" fontId="0" fillId="44" borderId="0" xfId="0" applyNumberFormat="1" applyFill="1" applyBorder="1" applyAlignment="1">
      <alignment horizontal="right" vertical="top"/>
    </xf>
    <xf numFmtId="0" fontId="5" fillId="47" borderId="0" xfId="74" applyNumberFormat="1" applyBorder="1">
      <alignment vertical="top"/>
    </xf>
    <xf numFmtId="173" fontId="5" fillId="10" borderId="0" xfId="68" applyNumberFormat="1">
      <alignment vertical="top"/>
    </xf>
    <xf numFmtId="174" fontId="5" fillId="10" borderId="0" xfId="68" applyNumberFormat="1">
      <alignment vertical="top"/>
    </xf>
    <xf numFmtId="174" fontId="5" fillId="12" borderId="0" xfId="67" applyNumberFormat="1">
      <alignment vertical="top"/>
    </xf>
    <xf numFmtId="10" fontId="5" fillId="12" borderId="0" xfId="0" applyNumberFormat="1" applyFont="1" applyFill="1" applyBorder="1">
      <alignment vertical="top"/>
    </xf>
    <xf numFmtId="1" fontId="5" fillId="12" borderId="0" xfId="67" applyNumberFormat="1">
      <alignment vertical="top"/>
    </xf>
    <xf numFmtId="3" fontId="5" fillId="47" borderId="0" xfId="74" applyNumberFormat="1">
      <alignment vertical="top"/>
    </xf>
    <xf numFmtId="1" fontId="5" fillId="10" borderId="0" xfId="68" applyNumberFormat="1">
      <alignment vertical="top"/>
    </xf>
    <xf numFmtId="0" fontId="5" fillId="0" borderId="0" xfId="64" applyAlignment="1">
      <alignment vertical="top"/>
    </xf>
    <xf numFmtId="0" fontId="0" fillId="0" borderId="0" xfId="0" applyAlignment="1">
      <alignment vertical="top" wrapText="1"/>
    </xf>
    <xf numFmtId="0" fontId="5" fillId="0" borderId="0" xfId="64">
      <alignment vertical="top"/>
    </xf>
    <xf numFmtId="0" fontId="5" fillId="0" borderId="0" xfId="74" applyNumberFormat="1" applyFill="1">
      <alignment vertical="top"/>
    </xf>
    <xf numFmtId="41" fontId="5" fillId="0" borderId="0" xfId="67" applyFill="1">
      <alignment vertical="top"/>
    </xf>
    <xf numFmtId="41" fontId="5" fillId="11" borderId="0" xfId="69" applyNumberFormat="1">
      <alignment vertical="top"/>
    </xf>
    <xf numFmtId="0" fontId="5" fillId="0" borderId="0" xfId="0" applyFont="1" applyAlignment="1">
      <alignment horizontal="left" vertical="top" wrapText="1"/>
    </xf>
    <xf numFmtId="0" fontId="5" fillId="0" borderId="0" xfId="64">
      <alignment vertical="top"/>
    </xf>
    <xf numFmtId="0" fontId="5" fillId="0" borderId="0" xfId="64">
      <alignment vertical="top"/>
    </xf>
    <xf numFmtId="0" fontId="28" fillId="0" borderId="0" xfId="0" applyFont="1">
      <alignment vertical="top"/>
    </xf>
    <xf numFmtId="41" fontId="5" fillId="0" borderId="0" xfId="69" applyFill="1">
      <alignment vertical="top"/>
    </xf>
    <xf numFmtId="0" fontId="5" fillId="0" borderId="0" xfId="64">
      <alignment vertical="top"/>
    </xf>
    <xf numFmtId="0" fontId="5" fillId="0" borderId="0" xfId="64">
      <alignment vertical="top"/>
    </xf>
    <xf numFmtId="41" fontId="5" fillId="12" borderId="0" xfId="68" applyFill="1">
      <alignment vertical="top"/>
    </xf>
    <xf numFmtId="0" fontId="5" fillId="44" borderId="0" xfId="0" applyFont="1" applyFill="1" applyAlignment="1">
      <alignment vertical="top" wrapText="1"/>
    </xf>
    <xf numFmtId="0" fontId="6" fillId="18" borderId="0" xfId="74" applyNumberFormat="1" applyFont="1" applyFill="1">
      <alignment vertical="top"/>
    </xf>
    <xf numFmtId="0" fontId="5" fillId="18" borderId="0" xfId="74" applyNumberFormat="1" applyFill="1">
      <alignment vertical="top"/>
    </xf>
    <xf numFmtId="0" fontId="5" fillId="18" borderId="0" xfId="74" applyNumberFormat="1" applyFill="1" applyAlignment="1">
      <alignment vertical="top" wrapText="1"/>
    </xf>
    <xf numFmtId="0" fontId="5" fillId="44" borderId="0" xfId="0" applyFont="1" applyFill="1" applyAlignment="1">
      <alignment horizontal="left" vertical="top" wrapText="1"/>
    </xf>
    <xf numFmtId="0" fontId="5" fillId="0" borderId="0" xfId="0" applyFont="1" applyAlignment="1">
      <alignment horizontal="left" vertical="top" wrapText="1"/>
    </xf>
    <xf numFmtId="0" fontId="5" fillId="0" borderId="0" xfId="64">
      <alignment vertical="top"/>
    </xf>
    <xf numFmtId="175" fontId="5" fillId="12" borderId="0" xfId="67" applyNumberFormat="1">
      <alignment vertical="top"/>
    </xf>
    <xf numFmtId="49" fontId="10" fillId="0" borderId="0" xfId="70" applyAlignment="1">
      <alignment vertical="top" wrapText="1"/>
    </xf>
    <xf numFmtId="175" fontId="5" fillId="8" borderId="0" xfId="71" applyNumberFormat="1">
      <alignment vertical="top"/>
    </xf>
    <xf numFmtId="41" fontId="5" fillId="0" borderId="0" xfId="72" applyFill="1">
      <alignment vertical="top"/>
    </xf>
    <xf numFmtId="49" fontId="6" fillId="18" borderId="0" xfId="63" applyBorder="1">
      <alignment vertical="top"/>
    </xf>
    <xf numFmtId="49" fontId="6" fillId="0" borderId="0" xfId="63" applyFill="1" applyBorder="1">
      <alignment vertical="top"/>
    </xf>
    <xf numFmtId="49" fontId="10" fillId="18" borderId="0" xfId="63" applyFont="1" applyBorder="1">
      <alignment vertical="top"/>
    </xf>
    <xf numFmtId="49" fontId="5" fillId="18" borderId="14" xfId="63" applyFont="1" applyBorder="1">
      <alignment vertical="top"/>
    </xf>
    <xf numFmtId="49" fontId="5" fillId="18" borderId="14" xfId="63" applyFont="1" applyBorder="1" applyAlignment="1">
      <alignment vertical="top" wrapText="1"/>
    </xf>
    <xf numFmtId="49" fontId="10" fillId="0" borderId="0" xfId="70" applyAlignment="1" applyProtection="1">
      <alignment vertical="top"/>
      <protection locked="0"/>
    </xf>
    <xf numFmtId="0" fontId="5" fillId="0" borderId="0" xfId="64" applyFont="1" applyAlignment="1" applyProtection="1">
      <alignment vertical="top"/>
      <protection locked="0"/>
    </xf>
    <xf numFmtId="0" fontId="5" fillId="0" borderId="0" xfId="64" applyAlignment="1" applyProtection="1">
      <alignment vertical="top"/>
      <protection locked="0"/>
    </xf>
    <xf numFmtId="41" fontId="5" fillId="12" borderId="0" xfId="67" applyNumberFormat="1">
      <alignment vertical="top"/>
    </xf>
    <xf numFmtId="0" fontId="5" fillId="0" borderId="0" xfId="64" applyFont="1" applyAlignment="1" applyProtection="1">
      <alignment horizontal="left" vertical="top" wrapText="1"/>
      <protection locked="0"/>
    </xf>
    <xf numFmtId="49" fontId="6" fillId="0" borderId="0" xfId="65" applyAlignment="1">
      <alignment vertical="top" wrapText="1"/>
    </xf>
    <xf numFmtId="0" fontId="11" fillId="0" borderId="0" xfId="0" applyFont="1" applyAlignment="1">
      <alignment vertical="top" wrapText="1"/>
    </xf>
    <xf numFmtId="0" fontId="5" fillId="18" borderId="0" xfId="74" applyNumberFormat="1" applyFill="1" applyAlignment="1">
      <alignment horizontal="left" vertical="top" wrapText="1"/>
    </xf>
    <xf numFmtId="0" fontId="5" fillId="0" borderId="0" xfId="64">
      <alignment vertical="top"/>
    </xf>
    <xf numFmtId="0" fontId="0" fillId="0" borderId="0" xfId="0" applyAlignment="1">
      <alignment vertical="top"/>
    </xf>
    <xf numFmtId="0" fontId="5" fillId="0" borderId="0" xfId="64" applyAlignment="1">
      <alignment vertical="top" wrapText="1"/>
    </xf>
    <xf numFmtId="0" fontId="38" fillId="0" borderId="0" xfId="0" applyFont="1">
      <alignment vertical="top"/>
    </xf>
    <xf numFmtId="49" fontId="5" fillId="0" borderId="0" xfId="70" applyFont="1" applyAlignment="1">
      <alignment vertical="top" wrapText="1"/>
    </xf>
    <xf numFmtId="0" fontId="0" fillId="0" borderId="0" xfId="0" applyAlignment="1" applyProtection="1">
      <alignment vertical="top"/>
      <protection locked="0"/>
    </xf>
    <xf numFmtId="2" fontId="0" fillId="43" borderId="0" xfId="0" applyNumberFormat="1" applyFill="1">
      <alignment vertical="top"/>
    </xf>
    <xf numFmtId="49" fontId="10" fillId="0" borderId="0" xfId="70" applyAlignment="1">
      <alignment vertical="top"/>
    </xf>
    <xf numFmtId="0" fontId="10" fillId="0" borderId="0" xfId="64" applyFont="1">
      <alignment vertical="top"/>
    </xf>
    <xf numFmtId="0" fontId="5" fillId="10" borderId="0" xfId="68" applyNumberFormat="1">
      <alignment vertical="top"/>
    </xf>
    <xf numFmtId="173" fontId="5" fillId="12" borderId="0" xfId="67" applyNumberFormat="1">
      <alignment vertical="top"/>
    </xf>
    <xf numFmtId="0" fontId="39" fillId="44" borderId="0" xfId="0" applyFont="1" applyFill="1" applyAlignment="1">
      <alignment horizontal="left" vertical="top"/>
    </xf>
    <xf numFmtId="0" fontId="0" fillId="0" borderId="0" xfId="0" applyAlignment="1">
      <alignment horizontal="left" vertical="top" wrapText="1"/>
    </xf>
    <xf numFmtId="0" fontId="5" fillId="44" borderId="0" xfId="0" applyFont="1" applyFill="1" applyAlignment="1">
      <alignment horizontal="left" vertical="top" wrapText="1"/>
    </xf>
    <xf numFmtId="0" fontId="5" fillId="0" borderId="0" xfId="0" applyFont="1" applyAlignment="1">
      <alignment horizontal="left" vertical="top" wrapText="1"/>
    </xf>
    <xf numFmtId="49" fontId="5" fillId="0" borderId="0" xfId="70" applyFont="1" applyAlignment="1">
      <alignment horizontal="left" vertical="top" wrapText="1"/>
    </xf>
    <xf numFmtId="0" fontId="5" fillId="0" borderId="0" xfId="64"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0" xfId="64" applyAlignment="1">
      <alignment horizontal="left" vertical="top" wrapText="1"/>
    </xf>
  </cellXfs>
  <cellStyles count="76">
    <cellStyle name="_kop1 Bladtitel" xfId="62" xr:uid="{00000000-0005-0000-0000-000000000000}"/>
    <cellStyle name="_kop2 Bloktitel" xfId="63" xr:uid="{00000000-0005-0000-0000-000001000000}"/>
    <cellStyle name="_kop3 Subkop" xfId="65" xr:uid="{00000000-0005-0000-0000-000002000000}"/>
    <cellStyle name="20% - Accent1" xfId="25" builtinId="30" hidden="1"/>
    <cellStyle name="20% - Accent2" xfId="29" builtinId="34" hidden="1"/>
    <cellStyle name="20% - Accent3" xfId="33" builtinId="38" hidden="1"/>
    <cellStyle name="20% - Accent4" xfId="37" builtinId="42" hidden="1"/>
    <cellStyle name="20% - Accent5" xfId="41" builtinId="46" hidden="1"/>
    <cellStyle name="20% - Accent6" xfId="45" builtinId="50" hidden="1"/>
    <cellStyle name="40% - Accent1" xfId="26" builtinId="31" hidden="1"/>
    <cellStyle name="40% - Accent2" xfId="30" builtinId="35" hidden="1"/>
    <cellStyle name="40% - Accent3" xfId="34" builtinId="39" hidden="1"/>
    <cellStyle name="40% - Accent4" xfId="38" builtinId="43" hidden="1"/>
    <cellStyle name="40% - Accent5" xfId="42" builtinId="47" hidden="1"/>
    <cellStyle name="40% - Accent6" xfId="46" builtinId="51" hidden="1"/>
    <cellStyle name="60% - Accent1" xfId="27" builtinId="32" hidden="1"/>
    <cellStyle name="60% - Accent2" xfId="31" builtinId="36" hidden="1"/>
    <cellStyle name="60% - Accent3" xfId="35" builtinId="40" hidden="1"/>
    <cellStyle name="60% - Accent4" xfId="39" builtinId="44" hidden="1"/>
    <cellStyle name="60% - Accent5" xfId="43" builtinId="48" hidden="1"/>
    <cellStyle name="60% - Accent6" xfId="47" builtinId="52" hidden="1"/>
    <cellStyle name="Accent1" xfId="24" builtinId="29" hidden="1"/>
    <cellStyle name="Accent2" xfId="28" builtinId="33" hidden="1"/>
    <cellStyle name="Accent3" xfId="32" builtinId="37" hidden="1"/>
    <cellStyle name="Accent4" xfId="36" builtinId="41" hidden="1"/>
    <cellStyle name="Accent5" xfId="40" builtinId="45" hidden="1"/>
    <cellStyle name="Accent6" xfId="44" builtinId="49" hidden="1"/>
    <cellStyle name="Bad" xfId="2" hidden="1" xr:uid="{00000000-0005-0000-0000-00001B000000}"/>
    <cellStyle name="Berekening" xfId="6" builtinId="22" hidden="1"/>
    <cellStyle name="Cel (tussen)resultaat" xfId="69" xr:uid="{00000000-0005-0000-0000-00001D000000}"/>
    <cellStyle name="Cel Berekening" xfId="68" xr:uid="{00000000-0005-0000-0000-00001E000000}"/>
    <cellStyle name="Cel Bijzonderheid" xfId="71" xr:uid="{00000000-0005-0000-0000-00001F000000}"/>
    <cellStyle name="Cel Dataverzoek" xfId="73" xr:uid="{00000000-0005-0000-0000-000020000000}"/>
    <cellStyle name="Cel Input" xfId="66" xr:uid="{00000000-0005-0000-0000-000021000000}"/>
    <cellStyle name="Cel n.v.t. (leeg)" xfId="74" xr:uid="{00000000-0005-0000-0000-000022000000}"/>
    <cellStyle name="Cel PM extern" xfId="72" xr:uid="{00000000-0005-0000-0000-000023000000}"/>
    <cellStyle name="Cel Verwijzing" xfId="67" xr:uid="{00000000-0005-0000-0000-000024000000}"/>
    <cellStyle name="Check Cell" xfId="8" hidden="1" xr:uid="{00000000-0005-0000-0000-000025000000}"/>
    <cellStyle name="Controlecel" xfId="59" builtinId="23" hidden="1"/>
    <cellStyle name="Explanatory Text" xfId="22" hidden="1" xr:uid="{00000000-0005-0000-0000-000027000000}"/>
    <cellStyle name="Gekoppelde cel" xfId="7" builtinId="24" hidden="1"/>
    <cellStyle name="Gevolgde hyperlink" xfId="48" builtinId="9" hidden="1"/>
    <cellStyle name="Goed" xfId="1" builtinId="26" hidden="1"/>
    <cellStyle name="Heading 1" xfId="17" hidden="1" xr:uid="{00000000-0005-0000-0000-00002B000000}"/>
    <cellStyle name="Heading 2" xfId="18" hidden="1" xr:uid="{00000000-0005-0000-0000-00002C000000}"/>
    <cellStyle name="Heading 3" xfId="19" hidden="1" xr:uid="{00000000-0005-0000-0000-00002D000000}"/>
    <cellStyle name="Heading 4" xfId="20" hidden="1" xr:uid="{00000000-0005-0000-0000-00002E000000}"/>
    <cellStyle name="Hyperlink" xfId="10" builtinId="8" hidden="1"/>
    <cellStyle name="Hyperlink" xfId="49" builtinId="8" customBuiltin="1"/>
    <cellStyle name="Input" xfId="4" hidden="1" xr:uid="{00000000-0005-0000-0000-000031000000}"/>
    <cellStyle name="Invoer" xfId="57" builtinId="20" hidden="1"/>
    <cellStyle name="Komma" xfId="11" builtinId="3" hidden="1"/>
    <cellStyle name="Komma" xfId="50" builtinId="3" hidden="1"/>
    <cellStyle name="Komma [0]" xfId="12" builtinId="6" hidden="1"/>
    <cellStyle name="Kop 1" xfId="52" builtinId="16" hidden="1"/>
    <cellStyle name="Kop 2" xfId="53" builtinId="17" hidden="1"/>
    <cellStyle name="Kop 3" xfId="54" builtinId="18" hidden="1"/>
    <cellStyle name="Kop 4" xfId="55" builtinId="19" hidden="1"/>
    <cellStyle name="Neutraal" xfId="3" builtinId="28" hidden="1"/>
    <cellStyle name="Note" xfId="9" hidden="1" xr:uid="{00000000-0005-0000-0000-00003B000000}"/>
    <cellStyle name="Notitie" xfId="60" builtinId="10" hidden="1"/>
    <cellStyle name="Ongeldig" xfId="56" builtinId="27" hidden="1"/>
    <cellStyle name="Opm. INTERN" xfId="75" xr:uid="{00000000-0005-0000-0000-00003E000000}"/>
    <cellStyle name="Output" xfId="5" hidden="1" xr:uid="{00000000-0005-0000-0000-00003F000000}"/>
    <cellStyle name="Procent" xfId="15" builtinId="5" hidden="1"/>
    <cellStyle name="Procent" xfId="51" builtinId="5" hidden="1"/>
    <cellStyle name="Standaard" xfId="0" builtinId="0" customBuiltin="1"/>
    <cellStyle name="Standaard ACM-DE" xfId="64" xr:uid="{00000000-0005-0000-0000-000043000000}"/>
    <cellStyle name="Titel" xfId="16" builtinId="15" hidden="1"/>
    <cellStyle name="Toelichting" xfId="70" xr:uid="{00000000-0005-0000-0000-000045000000}"/>
    <cellStyle name="Totaal" xfId="23" builtinId="25" hidden="1"/>
    <cellStyle name="Uitvoer" xfId="58" builtinId="21" hidden="1"/>
    <cellStyle name="Valuta" xfId="13" builtinId="4" hidden="1"/>
    <cellStyle name="Valuta [0]" xfId="14" builtinId="7" hidden="1"/>
    <cellStyle name="Verklarende tekst" xfId="61" builtinId="53" hidden="1"/>
    <cellStyle name="Waarschuwingstekst" xfId="21" builtinId="11" hidden="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CC8D9"/>
      <color rgb="FFFFCCFF"/>
      <color rgb="FFFFCC99"/>
      <color rgb="FFE1FFE1"/>
      <color rgb="FFCCFFCC"/>
      <color rgb="FFFFFFCC"/>
      <color rgb="FFFF66FF"/>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 Id="rId30"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046CBCC-7FE1-4592-BBC7-9554698DFB06}" type="doc">
      <dgm:prSet loTypeId="urn:microsoft.com/office/officeart/2005/8/layout/lProcess2" loCatId="list" qsTypeId="urn:microsoft.com/office/officeart/2005/8/quickstyle/simple1" qsCatId="simple" csTypeId="urn:microsoft.com/office/officeart/2005/8/colors/accent1_2" csCatId="accent1" phldr="1"/>
      <dgm:spPr/>
      <dgm:t>
        <a:bodyPr/>
        <a:lstStyle/>
        <a:p>
          <a:endParaRPr lang="nl-NL"/>
        </a:p>
      </dgm:t>
    </dgm:pt>
    <dgm:pt modelId="{A27E4F1D-2D62-4946-931D-9282BE3CCE64}">
      <dgm:prSet phldrT="[Tekst]" custT="1"/>
      <dgm:spPr>
        <a:solidFill>
          <a:srgbClr val="CCFFCC"/>
        </a:solidFill>
      </dgm:spPr>
      <dgm:t>
        <a:bodyPr/>
        <a:lstStyle/>
        <a:p>
          <a:r>
            <a:rPr lang="nl-NL" sz="2800">
              <a:latin typeface="Arial" panose="020B0604020202020204" pitchFamily="34" charset="0"/>
              <a:cs typeface="Arial" panose="020B0604020202020204" pitchFamily="34" charset="0"/>
            </a:rPr>
            <a:t>Input</a:t>
          </a:r>
        </a:p>
      </dgm:t>
    </dgm:pt>
    <dgm:pt modelId="{68460B2E-E031-4C40-88E2-2BDC83310B48}" type="parTrans" cxnId="{D8B17A76-74F6-439D-814F-B388C24305BA}">
      <dgm:prSet/>
      <dgm:spPr/>
      <dgm:t>
        <a:bodyPr/>
        <a:lstStyle/>
        <a:p>
          <a:endParaRPr lang="nl-NL"/>
        </a:p>
      </dgm:t>
    </dgm:pt>
    <dgm:pt modelId="{208276C0-7CE2-405A-A47C-A90736B27C02}" type="sibTrans" cxnId="{D8B17A76-74F6-439D-814F-B388C24305BA}">
      <dgm:prSet/>
      <dgm:spPr/>
      <dgm:t>
        <a:bodyPr/>
        <a:lstStyle/>
        <a:p>
          <a:endParaRPr lang="nl-NL"/>
        </a:p>
      </dgm:t>
    </dgm:pt>
    <dgm:pt modelId="{340B64A2-29E2-4F46-A838-F8FD3E334346}">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Parameters</a:t>
          </a:r>
        </a:p>
      </dgm:t>
    </dgm:pt>
    <dgm:pt modelId="{4239A92A-CAF2-4BCE-806F-1B6005E10255}" type="parTrans" cxnId="{8B6CD04E-AE00-4FFC-96E9-F792676C4157}">
      <dgm:prSet/>
      <dgm:spPr/>
      <dgm:t>
        <a:bodyPr/>
        <a:lstStyle/>
        <a:p>
          <a:endParaRPr lang="nl-NL"/>
        </a:p>
      </dgm:t>
    </dgm:pt>
    <dgm:pt modelId="{0325C855-7AED-41C8-8AC1-2B61E9215BC8}" type="sibTrans" cxnId="{8B6CD04E-AE00-4FFC-96E9-F792676C4157}">
      <dgm:prSet/>
      <dgm:spPr/>
      <dgm:t>
        <a:bodyPr/>
        <a:lstStyle/>
        <a:p>
          <a:endParaRPr lang="nl-NL"/>
        </a:p>
      </dgm:t>
    </dgm:pt>
    <dgm:pt modelId="{E5DC41FD-1CE1-4F49-9A61-55DAA3EE1E09}">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Investeringen</a:t>
          </a:r>
        </a:p>
      </dgm:t>
    </dgm:pt>
    <dgm:pt modelId="{469A1179-1B96-45CF-9040-DAABFF7B68D8}" type="parTrans" cxnId="{7E1603E2-2B00-4F44-9318-37BE9111B486}">
      <dgm:prSet/>
      <dgm:spPr/>
      <dgm:t>
        <a:bodyPr/>
        <a:lstStyle/>
        <a:p>
          <a:endParaRPr lang="nl-NL"/>
        </a:p>
      </dgm:t>
    </dgm:pt>
    <dgm:pt modelId="{59E80610-5E91-44E1-9B07-0016565D86F9}" type="sibTrans" cxnId="{7E1603E2-2B00-4F44-9318-37BE9111B486}">
      <dgm:prSet/>
      <dgm:spPr/>
      <dgm:t>
        <a:bodyPr/>
        <a:lstStyle/>
        <a:p>
          <a:endParaRPr lang="nl-NL"/>
        </a:p>
      </dgm:t>
    </dgm:pt>
    <dgm:pt modelId="{BAFA86B5-3661-4321-ABBB-029D972A9563}">
      <dgm:prSet phldrT="[Tekst]" custT="1"/>
      <dgm:spPr>
        <a:solidFill>
          <a:srgbClr val="FFFFCC"/>
        </a:solidFill>
      </dgm:spPr>
      <dgm:t>
        <a:bodyPr/>
        <a:lstStyle/>
        <a:p>
          <a:r>
            <a:rPr lang="nl-NL" sz="2400">
              <a:latin typeface="Arial" panose="020B0604020202020204" pitchFamily="34" charset="0"/>
              <a:cs typeface="Arial" panose="020B0604020202020204" pitchFamily="34" charset="0"/>
            </a:rPr>
            <a:t>berekeningen</a:t>
          </a:r>
        </a:p>
      </dgm:t>
    </dgm:pt>
    <dgm:pt modelId="{79D59C99-BE88-4216-AB91-8AD0E79ACE22}" type="parTrans" cxnId="{9C8162B8-B908-46CA-A7CD-621D6794545F}">
      <dgm:prSet/>
      <dgm:spPr/>
      <dgm:t>
        <a:bodyPr/>
        <a:lstStyle/>
        <a:p>
          <a:endParaRPr lang="nl-NL"/>
        </a:p>
      </dgm:t>
    </dgm:pt>
    <dgm:pt modelId="{2A68F433-BF18-421C-845C-5F8288C49435}" type="sibTrans" cxnId="{9C8162B8-B908-46CA-A7CD-621D6794545F}">
      <dgm:prSet/>
      <dgm:spPr/>
      <dgm:t>
        <a:bodyPr/>
        <a:lstStyle/>
        <a:p>
          <a:endParaRPr lang="nl-NL"/>
        </a:p>
      </dgm:t>
    </dgm:pt>
    <dgm:pt modelId="{FA45EB2C-6A78-49CF-A4E5-EC1DA7214B35}">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CPI-tabel (nominaal)</a:t>
          </a:r>
        </a:p>
      </dgm:t>
    </dgm:pt>
    <dgm:pt modelId="{9F425CA6-EDA6-47C3-A306-76B96CCE5411}" type="parTrans" cxnId="{199EC6E5-76DD-4449-9362-2BFFDEA29EF4}">
      <dgm:prSet/>
      <dgm:spPr/>
      <dgm:t>
        <a:bodyPr/>
        <a:lstStyle/>
        <a:p>
          <a:endParaRPr lang="nl-NL"/>
        </a:p>
      </dgm:t>
    </dgm:pt>
    <dgm:pt modelId="{CA5286F9-8C1E-4F54-AF4C-A73D8ACCAF5F}" type="sibTrans" cxnId="{199EC6E5-76DD-4449-9362-2BFFDEA29EF4}">
      <dgm:prSet/>
      <dgm:spPr/>
      <dgm:t>
        <a:bodyPr/>
        <a:lstStyle/>
        <a:p>
          <a:endParaRPr lang="nl-NL"/>
        </a:p>
      </dgm:t>
    </dgm:pt>
    <dgm:pt modelId="{A7AD5F1E-C220-4CE5-9224-5CF1EE222B09}">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Selectie</a:t>
          </a:r>
        </a:p>
      </dgm:t>
    </dgm:pt>
    <dgm:pt modelId="{960AE0B7-41B8-4235-8EBD-48F9F57AF2F1}" type="parTrans" cxnId="{DD5A8E30-9DD0-4CD8-9925-ADC2192CFBC0}">
      <dgm:prSet/>
      <dgm:spPr/>
      <dgm:t>
        <a:bodyPr/>
        <a:lstStyle/>
        <a:p>
          <a:endParaRPr lang="nl-NL"/>
        </a:p>
      </dgm:t>
    </dgm:pt>
    <dgm:pt modelId="{1E79A0BD-A11A-406C-9043-15350931E2B9}" type="sibTrans" cxnId="{DD5A8E30-9DD0-4CD8-9925-ADC2192CFBC0}">
      <dgm:prSet/>
      <dgm:spPr/>
      <dgm:t>
        <a:bodyPr/>
        <a:lstStyle/>
        <a:p>
          <a:endParaRPr lang="nl-NL"/>
        </a:p>
      </dgm:t>
    </dgm:pt>
    <dgm:pt modelId="{761B8084-E6B6-425B-BC34-79B5CFAF82DF}">
      <dgm:prSet phldrT="[Tekst]" custT="1"/>
      <dgm:spPr>
        <a:solidFill>
          <a:srgbClr val="CCFFFF"/>
        </a:solidFill>
      </dgm:spPr>
      <dgm:t>
        <a:bodyPr/>
        <a:lstStyle/>
        <a:p>
          <a:r>
            <a:rPr lang="nl-NL" sz="2800">
              <a:latin typeface="Arial" panose="020B0604020202020204" pitchFamily="34" charset="0"/>
              <a:cs typeface="Arial" panose="020B0604020202020204" pitchFamily="34" charset="0"/>
            </a:rPr>
            <a:t>Resultaat</a:t>
          </a:r>
        </a:p>
      </dgm:t>
    </dgm:pt>
    <dgm:pt modelId="{41A6B724-32E7-4D53-ACB9-7F1B7C87BF1D}" type="parTrans" cxnId="{AC9ECF18-8394-4AEC-AF42-649E7B3F0B29}">
      <dgm:prSet/>
      <dgm:spPr/>
      <dgm:t>
        <a:bodyPr/>
        <a:lstStyle/>
        <a:p>
          <a:endParaRPr lang="nl-NL"/>
        </a:p>
      </dgm:t>
    </dgm:pt>
    <dgm:pt modelId="{EDA25606-7DF6-4BF0-AA05-CC8C0CC835EA}" type="sibTrans" cxnId="{AC9ECF18-8394-4AEC-AF42-649E7B3F0B29}">
      <dgm:prSet/>
      <dgm:spPr/>
      <dgm:t>
        <a:bodyPr/>
        <a:lstStyle/>
        <a:p>
          <a:endParaRPr lang="nl-NL"/>
        </a:p>
      </dgm:t>
    </dgm:pt>
    <dgm:pt modelId="{05809CF6-C8F3-4213-B5B4-4603A8FAD98E}">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GAW</a:t>
          </a:r>
        </a:p>
      </dgm:t>
    </dgm:pt>
    <dgm:pt modelId="{D1AF8265-CD2A-473A-BD52-7D123FDF1D2F}" type="parTrans" cxnId="{7D2578B7-F424-4593-9217-028D42AE0DBA}">
      <dgm:prSet/>
      <dgm:spPr/>
      <dgm:t>
        <a:bodyPr/>
        <a:lstStyle/>
        <a:p>
          <a:endParaRPr lang="nl-NL"/>
        </a:p>
      </dgm:t>
    </dgm:pt>
    <dgm:pt modelId="{AF05F495-5A7B-4501-919E-9DEC33135666}" type="sibTrans" cxnId="{7D2578B7-F424-4593-9217-028D42AE0DBA}">
      <dgm:prSet/>
      <dgm:spPr/>
      <dgm:t>
        <a:bodyPr/>
        <a:lstStyle/>
        <a:p>
          <a:endParaRPr lang="nl-NL"/>
        </a:p>
      </dgm:t>
    </dgm:pt>
    <dgm:pt modelId="{B2EBF8AE-9683-4EB4-8207-7FB2963739E4}">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Afschrijvingen</a:t>
          </a:r>
        </a:p>
      </dgm:t>
    </dgm:pt>
    <dgm:pt modelId="{8A9A29E9-AF90-471E-8CA8-B75084654522}" type="parTrans" cxnId="{D1D0EDCA-28DE-45CA-9563-7114264FF864}">
      <dgm:prSet/>
      <dgm:spPr/>
      <dgm:t>
        <a:bodyPr/>
        <a:lstStyle/>
        <a:p>
          <a:endParaRPr lang="nl-NL"/>
        </a:p>
      </dgm:t>
    </dgm:pt>
    <dgm:pt modelId="{5E0330FB-2D31-4139-B39E-AD4F2A9181AC}" type="sibTrans" cxnId="{D1D0EDCA-28DE-45CA-9563-7114264FF864}">
      <dgm:prSet/>
      <dgm:spPr/>
      <dgm:t>
        <a:bodyPr/>
        <a:lstStyle/>
        <a:p>
          <a:endParaRPr lang="nl-NL"/>
        </a:p>
      </dgm:t>
    </dgm:pt>
    <dgm:pt modelId="{88CE4B75-3BD6-4156-8BC0-8CE44C66EC0A}">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Investeringen per jaar</a:t>
          </a:r>
        </a:p>
      </dgm:t>
    </dgm:pt>
    <dgm:pt modelId="{B4593AE9-08EF-4030-950E-5AD4B03B9F7B}" type="parTrans" cxnId="{DCD6AFF2-13A2-4793-A1D3-D18BFDD35A41}">
      <dgm:prSet/>
      <dgm:spPr/>
      <dgm:t>
        <a:bodyPr/>
        <a:lstStyle/>
        <a:p>
          <a:endParaRPr lang="nl-NL"/>
        </a:p>
      </dgm:t>
    </dgm:pt>
    <dgm:pt modelId="{5E664574-828C-42E1-B0A6-E7703C346157}" type="sibTrans" cxnId="{DCD6AFF2-13A2-4793-A1D3-D18BFDD35A41}">
      <dgm:prSet/>
      <dgm:spPr/>
      <dgm:t>
        <a:bodyPr/>
        <a:lstStyle/>
        <a:p>
          <a:endParaRPr lang="nl-NL"/>
        </a:p>
      </dgm:t>
    </dgm:pt>
    <dgm:pt modelId="{E7774BE9-5449-40BA-BBB2-A60135468E75}">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Nominale afschrijvingen</a:t>
          </a:r>
        </a:p>
      </dgm:t>
    </dgm:pt>
    <dgm:pt modelId="{12340814-C39E-4A88-9E11-A9E1CBDB79B4}" type="parTrans" cxnId="{F51C886F-8F87-44E6-8C80-007F3040B424}">
      <dgm:prSet/>
      <dgm:spPr/>
      <dgm:t>
        <a:bodyPr/>
        <a:lstStyle/>
        <a:p>
          <a:endParaRPr lang="nl-NL"/>
        </a:p>
      </dgm:t>
    </dgm:pt>
    <dgm:pt modelId="{D2023989-C57F-4730-A99B-67FEAC89BF41}" type="sibTrans" cxnId="{F51C886F-8F87-44E6-8C80-007F3040B424}">
      <dgm:prSet/>
      <dgm:spPr/>
      <dgm:t>
        <a:bodyPr/>
        <a:lstStyle/>
        <a:p>
          <a:endParaRPr lang="nl-NL"/>
        </a:p>
      </dgm:t>
    </dgm:pt>
    <dgm:pt modelId="{F41A9410-5ECE-4949-BFCB-6E7598898AB0}">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Afschrijvingen voor GAW</a:t>
          </a:r>
        </a:p>
      </dgm:t>
    </dgm:pt>
    <dgm:pt modelId="{BF3D71BE-C13E-4B8B-AA35-8E133A535563}" type="parTrans" cxnId="{B62C1632-1165-42B8-A25F-708B157E0357}">
      <dgm:prSet/>
      <dgm:spPr/>
      <dgm:t>
        <a:bodyPr/>
        <a:lstStyle/>
        <a:p>
          <a:endParaRPr lang="nl-NL"/>
        </a:p>
      </dgm:t>
    </dgm:pt>
    <dgm:pt modelId="{9995EAE9-C679-4C36-B48F-53F8251E359F}" type="sibTrans" cxnId="{B62C1632-1165-42B8-A25F-708B157E0357}">
      <dgm:prSet/>
      <dgm:spPr/>
      <dgm:t>
        <a:bodyPr/>
        <a:lstStyle/>
        <a:p>
          <a:endParaRPr lang="nl-NL"/>
        </a:p>
      </dgm:t>
    </dgm:pt>
    <dgm:pt modelId="{EB0C5800-4216-4BF5-BC2F-FDEC4320645D}">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Gestandaardiseerde activawaarde</a:t>
          </a:r>
        </a:p>
      </dgm:t>
    </dgm:pt>
    <dgm:pt modelId="{80859F2C-2D24-4B39-8E41-CBAB0C9E34A7}" type="parTrans" cxnId="{EF3EB92F-3074-43B8-8B75-CEE05DF5335C}">
      <dgm:prSet/>
      <dgm:spPr/>
      <dgm:t>
        <a:bodyPr/>
        <a:lstStyle/>
        <a:p>
          <a:endParaRPr lang="nl-NL"/>
        </a:p>
      </dgm:t>
    </dgm:pt>
    <dgm:pt modelId="{7BFA4068-CAC9-46EA-BF2F-408798334E9D}" type="sibTrans" cxnId="{EF3EB92F-3074-43B8-8B75-CEE05DF5335C}">
      <dgm:prSet/>
      <dgm:spPr/>
      <dgm:t>
        <a:bodyPr/>
        <a:lstStyle/>
        <a:p>
          <a:endParaRPr lang="nl-NL"/>
        </a:p>
      </dgm:t>
    </dgm:pt>
    <dgm:pt modelId="{071524E6-6F2B-4B93-BDCF-49C8DD17AB8E}" type="pres">
      <dgm:prSet presAssocID="{B046CBCC-7FE1-4592-BBC7-9554698DFB06}" presName="theList" presStyleCnt="0">
        <dgm:presLayoutVars>
          <dgm:dir/>
          <dgm:animLvl val="lvl"/>
          <dgm:resizeHandles val="exact"/>
        </dgm:presLayoutVars>
      </dgm:prSet>
      <dgm:spPr/>
    </dgm:pt>
    <dgm:pt modelId="{7AB03C6F-AA27-4E1C-84CB-F81FA1659FC9}" type="pres">
      <dgm:prSet presAssocID="{A27E4F1D-2D62-4946-931D-9282BE3CCE64}" presName="compNode" presStyleCnt="0"/>
      <dgm:spPr/>
    </dgm:pt>
    <dgm:pt modelId="{038A287B-4721-4F49-99DD-FF0635010317}" type="pres">
      <dgm:prSet presAssocID="{A27E4F1D-2D62-4946-931D-9282BE3CCE64}" presName="aNode" presStyleLbl="bgShp" presStyleIdx="0" presStyleCnt="3" custLinFactNeighborX="-3956" custLinFactNeighborY="-355"/>
      <dgm:spPr/>
    </dgm:pt>
    <dgm:pt modelId="{47A01D2E-EC2B-4023-B064-6C9D56EA1D2E}" type="pres">
      <dgm:prSet presAssocID="{A27E4F1D-2D62-4946-931D-9282BE3CCE64}" presName="textNode" presStyleLbl="bgShp" presStyleIdx="0" presStyleCnt="3"/>
      <dgm:spPr/>
    </dgm:pt>
    <dgm:pt modelId="{24F8631D-290B-4705-98AD-348E8BBE55B6}" type="pres">
      <dgm:prSet presAssocID="{A27E4F1D-2D62-4946-931D-9282BE3CCE64}" presName="compChildNode" presStyleCnt="0"/>
      <dgm:spPr/>
    </dgm:pt>
    <dgm:pt modelId="{93553E5F-DAC2-4B40-9A72-23C5877FFBD2}" type="pres">
      <dgm:prSet presAssocID="{A27E4F1D-2D62-4946-931D-9282BE3CCE64}" presName="theInnerList" presStyleCnt="0"/>
      <dgm:spPr/>
    </dgm:pt>
    <dgm:pt modelId="{2EF4ED38-4857-484E-A80F-415CE129D34D}" type="pres">
      <dgm:prSet presAssocID="{340B64A2-29E2-4F46-A838-F8FD3E334346}" presName="childNode" presStyleLbl="node1" presStyleIdx="0" presStyleCnt="10">
        <dgm:presLayoutVars>
          <dgm:bulletEnabled val="1"/>
        </dgm:presLayoutVars>
      </dgm:prSet>
      <dgm:spPr/>
    </dgm:pt>
    <dgm:pt modelId="{936A37AB-B605-4AC9-97FA-FDE1A6981D48}" type="pres">
      <dgm:prSet presAssocID="{340B64A2-29E2-4F46-A838-F8FD3E334346}" presName="aSpace2" presStyleCnt="0"/>
      <dgm:spPr/>
    </dgm:pt>
    <dgm:pt modelId="{7F1C7F81-87EC-4AE0-8D0A-FEF21A5CEBE9}" type="pres">
      <dgm:prSet presAssocID="{E5DC41FD-1CE1-4F49-9A61-55DAA3EE1E09}" presName="childNode" presStyleLbl="node1" presStyleIdx="1" presStyleCnt="10">
        <dgm:presLayoutVars>
          <dgm:bulletEnabled val="1"/>
        </dgm:presLayoutVars>
      </dgm:prSet>
      <dgm:spPr/>
    </dgm:pt>
    <dgm:pt modelId="{9170AC88-FBBC-46B6-8277-FF00B20E9800}" type="pres">
      <dgm:prSet presAssocID="{A27E4F1D-2D62-4946-931D-9282BE3CCE64}" presName="aSpace" presStyleCnt="0"/>
      <dgm:spPr/>
    </dgm:pt>
    <dgm:pt modelId="{7572EBC9-B121-4C74-BD48-6ED90A07B76D}" type="pres">
      <dgm:prSet presAssocID="{BAFA86B5-3661-4321-ABBB-029D972A9563}" presName="compNode" presStyleCnt="0"/>
      <dgm:spPr/>
    </dgm:pt>
    <dgm:pt modelId="{631919B6-8229-48E3-A3CC-ACECA377971A}" type="pres">
      <dgm:prSet presAssocID="{BAFA86B5-3661-4321-ABBB-029D972A9563}" presName="aNode" presStyleLbl="bgShp" presStyleIdx="1" presStyleCnt="3"/>
      <dgm:spPr/>
    </dgm:pt>
    <dgm:pt modelId="{C1CC9A0D-D489-4845-8206-C47995E4296A}" type="pres">
      <dgm:prSet presAssocID="{BAFA86B5-3661-4321-ABBB-029D972A9563}" presName="textNode" presStyleLbl="bgShp" presStyleIdx="1" presStyleCnt="3"/>
      <dgm:spPr/>
    </dgm:pt>
    <dgm:pt modelId="{AC733C79-2A31-4388-85CF-A2054D37E141}" type="pres">
      <dgm:prSet presAssocID="{BAFA86B5-3661-4321-ABBB-029D972A9563}" presName="compChildNode" presStyleCnt="0"/>
      <dgm:spPr/>
    </dgm:pt>
    <dgm:pt modelId="{1BC2A90F-9CBE-4E68-A5EA-C4C783A6900B}" type="pres">
      <dgm:prSet presAssocID="{BAFA86B5-3661-4321-ABBB-029D972A9563}" presName="theInnerList" presStyleCnt="0"/>
      <dgm:spPr/>
    </dgm:pt>
    <dgm:pt modelId="{AE9D82BA-F2C7-4E1B-A456-4A836512489E}" type="pres">
      <dgm:prSet presAssocID="{FA45EB2C-6A78-49CF-A4E5-EC1DA7214B35}" presName="childNode" presStyleLbl="node1" presStyleIdx="2" presStyleCnt="10">
        <dgm:presLayoutVars>
          <dgm:bulletEnabled val="1"/>
        </dgm:presLayoutVars>
      </dgm:prSet>
      <dgm:spPr/>
    </dgm:pt>
    <dgm:pt modelId="{C59D50FA-81A1-4AA5-9CED-43159CCD3EAB}" type="pres">
      <dgm:prSet presAssocID="{FA45EB2C-6A78-49CF-A4E5-EC1DA7214B35}" presName="aSpace2" presStyleCnt="0"/>
      <dgm:spPr/>
    </dgm:pt>
    <dgm:pt modelId="{F7EB0721-F863-41CF-A2A2-CE0CC80C2AB7}" type="pres">
      <dgm:prSet presAssocID="{A7AD5F1E-C220-4CE5-9224-5CF1EE222B09}" presName="childNode" presStyleLbl="node1" presStyleIdx="3" presStyleCnt="10" custScaleY="104467">
        <dgm:presLayoutVars>
          <dgm:bulletEnabled val="1"/>
        </dgm:presLayoutVars>
      </dgm:prSet>
      <dgm:spPr/>
    </dgm:pt>
    <dgm:pt modelId="{35C9EE3F-F0AD-4F10-A482-3338356F9011}" type="pres">
      <dgm:prSet presAssocID="{A7AD5F1E-C220-4CE5-9224-5CF1EE222B09}" presName="aSpace2" presStyleCnt="0"/>
      <dgm:spPr/>
    </dgm:pt>
    <dgm:pt modelId="{A481EE56-1279-4BE1-9014-1EA2620632FD}" type="pres">
      <dgm:prSet presAssocID="{88CE4B75-3BD6-4156-8BC0-8CE44C66EC0A}" presName="childNode" presStyleLbl="node1" presStyleIdx="4" presStyleCnt="10">
        <dgm:presLayoutVars>
          <dgm:bulletEnabled val="1"/>
        </dgm:presLayoutVars>
      </dgm:prSet>
      <dgm:spPr/>
    </dgm:pt>
    <dgm:pt modelId="{0BFE0038-E115-414F-99A4-123866472B30}" type="pres">
      <dgm:prSet presAssocID="{88CE4B75-3BD6-4156-8BC0-8CE44C66EC0A}" presName="aSpace2" presStyleCnt="0"/>
      <dgm:spPr/>
    </dgm:pt>
    <dgm:pt modelId="{2C7CDE2B-E023-468C-A3D1-4095E8195116}" type="pres">
      <dgm:prSet presAssocID="{E7774BE9-5449-40BA-BBB2-A60135468E75}" presName="childNode" presStyleLbl="node1" presStyleIdx="5" presStyleCnt="10">
        <dgm:presLayoutVars>
          <dgm:bulletEnabled val="1"/>
        </dgm:presLayoutVars>
      </dgm:prSet>
      <dgm:spPr/>
    </dgm:pt>
    <dgm:pt modelId="{59978496-834F-484A-9932-3784D1742109}" type="pres">
      <dgm:prSet presAssocID="{E7774BE9-5449-40BA-BBB2-A60135468E75}" presName="aSpace2" presStyleCnt="0"/>
      <dgm:spPr/>
    </dgm:pt>
    <dgm:pt modelId="{C014A798-9856-4DD4-9DF2-D655CE8C2068}" type="pres">
      <dgm:prSet presAssocID="{F41A9410-5ECE-4949-BFCB-6E7598898AB0}" presName="childNode" presStyleLbl="node1" presStyleIdx="6" presStyleCnt="10">
        <dgm:presLayoutVars>
          <dgm:bulletEnabled val="1"/>
        </dgm:presLayoutVars>
      </dgm:prSet>
      <dgm:spPr/>
    </dgm:pt>
    <dgm:pt modelId="{DB80D3CA-3989-43C6-94C4-A7E2E3A453BF}" type="pres">
      <dgm:prSet presAssocID="{F41A9410-5ECE-4949-BFCB-6E7598898AB0}" presName="aSpace2" presStyleCnt="0"/>
      <dgm:spPr/>
    </dgm:pt>
    <dgm:pt modelId="{3701CC6B-656C-41D9-8441-D0194343511D}" type="pres">
      <dgm:prSet presAssocID="{EB0C5800-4216-4BF5-BC2F-FDEC4320645D}" presName="childNode" presStyleLbl="node1" presStyleIdx="7" presStyleCnt="10">
        <dgm:presLayoutVars>
          <dgm:bulletEnabled val="1"/>
        </dgm:presLayoutVars>
      </dgm:prSet>
      <dgm:spPr/>
    </dgm:pt>
    <dgm:pt modelId="{3501F203-317D-4099-A330-7C9036C4AFAC}" type="pres">
      <dgm:prSet presAssocID="{BAFA86B5-3661-4321-ABBB-029D972A9563}" presName="aSpace" presStyleCnt="0"/>
      <dgm:spPr/>
    </dgm:pt>
    <dgm:pt modelId="{9F9923CA-731C-40A1-8B28-492E540A1717}" type="pres">
      <dgm:prSet presAssocID="{761B8084-E6B6-425B-BC34-79B5CFAF82DF}" presName="compNode" presStyleCnt="0"/>
      <dgm:spPr/>
    </dgm:pt>
    <dgm:pt modelId="{891E498A-EFE9-4A08-AA5B-7D919C9B028F}" type="pres">
      <dgm:prSet presAssocID="{761B8084-E6B6-425B-BC34-79B5CFAF82DF}" presName="aNode" presStyleLbl="bgShp" presStyleIdx="2" presStyleCnt="3" custLinFactNeighborX="-1769" custLinFactNeighborY="-9296"/>
      <dgm:spPr/>
    </dgm:pt>
    <dgm:pt modelId="{400C17E0-2866-4F71-B0AA-92045D4E215B}" type="pres">
      <dgm:prSet presAssocID="{761B8084-E6B6-425B-BC34-79B5CFAF82DF}" presName="textNode" presStyleLbl="bgShp" presStyleIdx="2" presStyleCnt="3"/>
      <dgm:spPr/>
    </dgm:pt>
    <dgm:pt modelId="{3CA8EEA6-5407-4ED2-BB4B-074B6A5A534C}" type="pres">
      <dgm:prSet presAssocID="{761B8084-E6B6-425B-BC34-79B5CFAF82DF}" presName="compChildNode" presStyleCnt="0"/>
      <dgm:spPr/>
    </dgm:pt>
    <dgm:pt modelId="{780FE349-3711-4E5A-9952-C22F244045DC}" type="pres">
      <dgm:prSet presAssocID="{761B8084-E6B6-425B-BC34-79B5CFAF82DF}" presName="theInnerList" presStyleCnt="0"/>
      <dgm:spPr/>
    </dgm:pt>
    <dgm:pt modelId="{CE405643-9ED4-461C-8771-437A3CA9F75D}" type="pres">
      <dgm:prSet presAssocID="{05809CF6-C8F3-4213-B5B4-4603A8FAD98E}" presName="childNode" presStyleLbl="node1" presStyleIdx="8" presStyleCnt="10" custScaleY="19354" custLinFactY="20965" custLinFactNeighborX="-2528" custLinFactNeighborY="100000">
        <dgm:presLayoutVars>
          <dgm:bulletEnabled val="1"/>
        </dgm:presLayoutVars>
      </dgm:prSet>
      <dgm:spPr/>
    </dgm:pt>
    <dgm:pt modelId="{B52DBA1A-BDB0-4734-A2E0-37986D17F63E}" type="pres">
      <dgm:prSet presAssocID="{05809CF6-C8F3-4213-B5B4-4603A8FAD98E}" presName="aSpace2" presStyleCnt="0"/>
      <dgm:spPr/>
    </dgm:pt>
    <dgm:pt modelId="{EB7F7131-0CA3-4166-91DA-C948CE003669}" type="pres">
      <dgm:prSet presAssocID="{B2EBF8AE-9683-4EB4-8207-7FB2963739E4}" presName="childNode" presStyleLbl="node1" presStyleIdx="9" presStyleCnt="10" custScaleY="21413" custLinFactY="-29711" custLinFactNeighborX="-2844" custLinFactNeighborY="-100000">
        <dgm:presLayoutVars>
          <dgm:bulletEnabled val="1"/>
        </dgm:presLayoutVars>
      </dgm:prSet>
      <dgm:spPr/>
    </dgm:pt>
  </dgm:ptLst>
  <dgm:cxnLst>
    <dgm:cxn modelId="{42348200-8717-4910-92D4-A3A9E4DE1184}" type="presOf" srcId="{EB0C5800-4216-4BF5-BC2F-FDEC4320645D}" destId="{3701CC6B-656C-41D9-8441-D0194343511D}" srcOrd="0" destOrd="0" presId="urn:microsoft.com/office/officeart/2005/8/layout/lProcess2"/>
    <dgm:cxn modelId="{95BB4F17-00B1-4BB3-A210-FAB8E3E51BBA}" type="presOf" srcId="{FA45EB2C-6A78-49CF-A4E5-EC1DA7214B35}" destId="{AE9D82BA-F2C7-4E1B-A456-4A836512489E}" srcOrd="0" destOrd="0" presId="urn:microsoft.com/office/officeart/2005/8/layout/lProcess2"/>
    <dgm:cxn modelId="{AC9ECF18-8394-4AEC-AF42-649E7B3F0B29}" srcId="{B046CBCC-7FE1-4592-BBC7-9554698DFB06}" destId="{761B8084-E6B6-425B-BC34-79B5CFAF82DF}" srcOrd="2" destOrd="0" parTransId="{41A6B724-32E7-4D53-ACB9-7F1B7C87BF1D}" sibTransId="{EDA25606-7DF6-4BF0-AA05-CC8C0CC835EA}"/>
    <dgm:cxn modelId="{8060CA21-18F7-4707-B28D-50132FA98B8D}" type="presOf" srcId="{05809CF6-C8F3-4213-B5B4-4603A8FAD98E}" destId="{CE405643-9ED4-461C-8771-437A3CA9F75D}" srcOrd="0" destOrd="0" presId="urn:microsoft.com/office/officeart/2005/8/layout/lProcess2"/>
    <dgm:cxn modelId="{01DB1824-0A6C-4913-BC93-36776DDC6740}" type="presOf" srcId="{BAFA86B5-3661-4321-ABBB-029D972A9563}" destId="{631919B6-8229-48E3-A3CC-ACECA377971A}" srcOrd="0" destOrd="0" presId="urn:microsoft.com/office/officeart/2005/8/layout/lProcess2"/>
    <dgm:cxn modelId="{43D53E25-6786-42CF-A1C6-634F7216941D}" type="presOf" srcId="{B2EBF8AE-9683-4EB4-8207-7FB2963739E4}" destId="{EB7F7131-0CA3-4166-91DA-C948CE003669}" srcOrd="0" destOrd="0" presId="urn:microsoft.com/office/officeart/2005/8/layout/lProcess2"/>
    <dgm:cxn modelId="{CAE2E727-315C-42EB-88F4-ADB2CD36E9D2}" type="presOf" srcId="{A7AD5F1E-C220-4CE5-9224-5CF1EE222B09}" destId="{F7EB0721-F863-41CF-A2A2-CE0CC80C2AB7}" srcOrd="0" destOrd="0" presId="urn:microsoft.com/office/officeart/2005/8/layout/lProcess2"/>
    <dgm:cxn modelId="{EF3EB92F-3074-43B8-8B75-CEE05DF5335C}" srcId="{BAFA86B5-3661-4321-ABBB-029D972A9563}" destId="{EB0C5800-4216-4BF5-BC2F-FDEC4320645D}" srcOrd="5" destOrd="0" parTransId="{80859F2C-2D24-4B39-8E41-CBAB0C9E34A7}" sibTransId="{7BFA4068-CAC9-46EA-BF2F-408798334E9D}"/>
    <dgm:cxn modelId="{DD5A8E30-9DD0-4CD8-9925-ADC2192CFBC0}" srcId="{BAFA86B5-3661-4321-ABBB-029D972A9563}" destId="{A7AD5F1E-C220-4CE5-9224-5CF1EE222B09}" srcOrd="1" destOrd="0" parTransId="{960AE0B7-41B8-4235-8EBD-48F9F57AF2F1}" sibTransId="{1E79A0BD-A11A-406C-9043-15350931E2B9}"/>
    <dgm:cxn modelId="{B62C1632-1165-42B8-A25F-708B157E0357}" srcId="{BAFA86B5-3661-4321-ABBB-029D972A9563}" destId="{F41A9410-5ECE-4949-BFCB-6E7598898AB0}" srcOrd="4" destOrd="0" parTransId="{BF3D71BE-C13E-4B8B-AA35-8E133A535563}" sibTransId="{9995EAE9-C679-4C36-B48F-53F8251E359F}"/>
    <dgm:cxn modelId="{4522D03B-A5CA-4357-A4D3-2A08BAA2DDBA}" type="presOf" srcId="{E5DC41FD-1CE1-4F49-9A61-55DAA3EE1E09}" destId="{7F1C7F81-87EC-4AE0-8D0A-FEF21A5CEBE9}" srcOrd="0" destOrd="0" presId="urn:microsoft.com/office/officeart/2005/8/layout/lProcess2"/>
    <dgm:cxn modelId="{7F1A633F-7615-4696-B9CD-7BE32B0AF1B2}" type="presOf" srcId="{E7774BE9-5449-40BA-BBB2-A60135468E75}" destId="{2C7CDE2B-E023-468C-A3D1-4095E8195116}" srcOrd="0" destOrd="0" presId="urn:microsoft.com/office/officeart/2005/8/layout/lProcess2"/>
    <dgm:cxn modelId="{0EFE5F42-A453-40A1-BB8C-569FA7DF70AB}" type="presOf" srcId="{BAFA86B5-3661-4321-ABBB-029D972A9563}" destId="{C1CC9A0D-D489-4845-8206-C47995E4296A}" srcOrd="1" destOrd="0" presId="urn:microsoft.com/office/officeart/2005/8/layout/lProcess2"/>
    <dgm:cxn modelId="{F908D143-FF09-458E-8E7D-C6DCE5F82AC4}" type="presOf" srcId="{340B64A2-29E2-4F46-A838-F8FD3E334346}" destId="{2EF4ED38-4857-484E-A80F-415CE129D34D}" srcOrd="0" destOrd="0" presId="urn:microsoft.com/office/officeart/2005/8/layout/lProcess2"/>
    <dgm:cxn modelId="{C2F1F143-E73D-4501-A392-AAFBC8E1A4B7}" type="presOf" srcId="{761B8084-E6B6-425B-BC34-79B5CFAF82DF}" destId="{891E498A-EFE9-4A08-AA5B-7D919C9B028F}" srcOrd="0" destOrd="0" presId="urn:microsoft.com/office/officeart/2005/8/layout/lProcess2"/>
    <dgm:cxn modelId="{8B6CD04E-AE00-4FFC-96E9-F792676C4157}" srcId="{A27E4F1D-2D62-4946-931D-9282BE3CCE64}" destId="{340B64A2-29E2-4F46-A838-F8FD3E334346}" srcOrd="0" destOrd="0" parTransId="{4239A92A-CAF2-4BCE-806F-1B6005E10255}" sibTransId="{0325C855-7AED-41C8-8AC1-2B61E9215BC8}"/>
    <dgm:cxn modelId="{F51C886F-8F87-44E6-8C80-007F3040B424}" srcId="{BAFA86B5-3661-4321-ABBB-029D972A9563}" destId="{E7774BE9-5449-40BA-BBB2-A60135468E75}" srcOrd="3" destOrd="0" parTransId="{12340814-C39E-4A88-9E11-A9E1CBDB79B4}" sibTransId="{D2023989-C57F-4730-A99B-67FEAC89BF41}"/>
    <dgm:cxn modelId="{D8B17A76-74F6-439D-814F-B388C24305BA}" srcId="{B046CBCC-7FE1-4592-BBC7-9554698DFB06}" destId="{A27E4F1D-2D62-4946-931D-9282BE3CCE64}" srcOrd="0" destOrd="0" parTransId="{68460B2E-E031-4C40-88E2-2BDC83310B48}" sibTransId="{208276C0-7CE2-405A-A47C-A90736B27C02}"/>
    <dgm:cxn modelId="{9190BB57-F954-415D-950E-9CEC5CD7C983}" type="presOf" srcId="{761B8084-E6B6-425B-BC34-79B5CFAF82DF}" destId="{400C17E0-2866-4F71-B0AA-92045D4E215B}" srcOrd="1" destOrd="0" presId="urn:microsoft.com/office/officeart/2005/8/layout/lProcess2"/>
    <dgm:cxn modelId="{01964880-9AC1-43E7-B395-2D2ACB379801}" type="presOf" srcId="{A27E4F1D-2D62-4946-931D-9282BE3CCE64}" destId="{47A01D2E-EC2B-4023-B064-6C9D56EA1D2E}" srcOrd="1" destOrd="0" presId="urn:microsoft.com/office/officeart/2005/8/layout/lProcess2"/>
    <dgm:cxn modelId="{B3A65B98-D442-42C4-87AE-CF83B2603998}" type="presOf" srcId="{A27E4F1D-2D62-4946-931D-9282BE3CCE64}" destId="{038A287B-4721-4F49-99DD-FF0635010317}" srcOrd="0" destOrd="0" presId="urn:microsoft.com/office/officeart/2005/8/layout/lProcess2"/>
    <dgm:cxn modelId="{54F3D999-AB9E-4D10-B51B-7909B5FF31C8}" type="presOf" srcId="{F41A9410-5ECE-4949-BFCB-6E7598898AB0}" destId="{C014A798-9856-4DD4-9DF2-D655CE8C2068}" srcOrd="0" destOrd="0" presId="urn:microsoft.com/office/officeart/2005/8/layout/lProcess2"/>
    <dgm:cxn modelId="{CC29DAAE-6DC8-4AFA-9049-C907ED66F88F}" type="presOf" srcId="{88CE4B75-3BD6-4156-8BC0-8CE44C66EC0A}" destId="{A481EE56-1279-4BE1-9014-1EA2620632FD}" srcOrd="0" destOrd="0" presId="urn:microsoft.com/office/officeart/2005/8/layout/lProcess2"/>
    <dgm:cxn modelId="{7D2578B7-F424-4593-9217-028D42AE0DBA}" srcId="{761B8084-E6B6-425B-BC34-79B5CFAF82DF}" destId="{05809CF6-C8F3-4213-B5B4-4603A8FAD98E}" srcOrd="0" destOrd="0" parTransId="{D1AF8265-CD2A-473A-BD52-7D123FDF1D2F}" sibTransId="{AF05F495-5A7B-4501-919E-9DEC33135666}"/>
    <dgm:cxn modelId="{9C8162B8-B908-46CA-A7CD-621D6794545F}" srcId="{B046CBCC-7FE1-4592-BBC7-9554698DFB06}" destId="{BAFA86B5-3661-4321-ABBB-029D972A9563}" srcOrd="1" destOrd="0" parTransId="{79D59C99-BE88-4216-AB91-8AD0E79ACE22}" sibTransId="{2A68F433-BF18-421C-845C-5F8288C49435}"/>
    <dgm:cxn modelId="{85D320BF-90B4-445E-8C8E-E8B1A8EB446F}" type="presOf" srcId="{B046CBCC-7FE1-4592-BBC7-9554698DFB06}" destId="{071524E6-6F2B-4B93-BDCF-49C8DD17AB8E}" srcOrd="0" destOrd="0" presId="urn:microsoft.com/office/officeart/2005/8/layout/lProcess2"/>
    <dgm:cxn modelId="{D1D0EDCA-28DE-45CA-9563-7114264FF864}" srcId="{761B8084-E6B6-425B-BC34-79B5CFAF82DF}" destId="{B2EBF8AE-9683-4EB4-8207-7FB2963739E4}" srcOrd="1" destOrd="0" parTransId="{8A9A29E9-AF90-471E-8CA8-B75084654522}" sibTransId="{5E0330FB-2D31-4139-B39E-AD4F2A9181AC}"/>
    <dgm:cxn modelId="{7E1603E2-2B00-4F44-9318-37BE9111B486}" srcId="{A27E4F1D-2D62-4946-931D-9282BE3CCE64}" destId="{E5DC41FD-1CE1-4F49-9A61-55DAA3EE1E09}" srcOrd="1" destOrd="0" parTransId="{469A1179-1B96-45CF-9040-DAABFF7B68D8}" sibTransId="{59E80610-5E91-44E1-9B07-0016565D86F9}"/>
    <dgm:cxn modelId="{199EC6E5-76DD-4449-9362-2BFFDEA29EF4}" srcId="{BAFA86B5-3661-4321-ABBB-029D972A9563}" destId="{FA45EB2C-6A78-49CF-A4E5-EC1DA7214B35}" srcOrd="0" destOrd="0" parTransId="{9F425CA6-EDA6-47C3-A306-76B96CCE5411}" sibTransId="{CA5286F9-8C1E-4F54-AF4C-A73D8ACCAF5F}"/>
    <dgm:cxn modelId="{DCD6AFF2-13A2-4793-A1D3-D18BFDD35A41}" srcId="{BAFA86B5-3661-4321-ABBB-029D972A9563}" destId="{88CE4B75-3BD6-4156-8BC0-8CE44C66EC0A}" srcOrd="2" destOrd="0" parTransId="{B4593AE9-08EF-4030-950E-5AD4B03B9F7B}" sibTransId="{5E664574-828C-42E1-B0A6-E7703C346157}"/>
    <dgm:cxn modelId="{ED4FDA11-CC8C-4A4B-A7D0-F76748311ACB}" type="presParOf" srcId="{071524E6-6F2B-4B93-BDCF-49C8DD17AB8E}" destId="{7AB03C6F-AA27-4E1C-84CB-F81FA1659FC9}" srcOrd="0" destOrd="0" presId="urn:microsoft.com/office/officeart/2005/8/layout/lProcess2"/>
    <dgm:cxn modelId="{AFBFD96D-2D93-4AE9-81C0-75873D18085F}" type="presParOf" srcId="{7AB03C6F-AA27-4E1C-84CB-F81FA1659FC9}" destId="{038A287B-4721-4F49-99DD-FF0635010317}" srcOrd="0" destOrd="0" presId="urn:microsoft.com/office/officeart/2005/8/layout/lProcess2"/>
    <dgm:cxn modelId="{41DB5B51-32A3-4289-83B6-385E87C93877}" type="presParOf" srcId="{7AB03C6F-AA27-4E1C-84CB-F81FA1659FC9}" destId="{47A01D2E-EC2B-4023-B064-6C9D56EA1D2E}" srcOrd="1" destOrd="0" presId="urn:microsoft.com/office/officeart/2005/8/layout/lProcess2"/>
    <dgm:cxn modelId="{DFAAB76A-8AC6-48DE-8CCF-19D1826F1A35}" type="presParOf" srcId="{7AB03C6F-AA27-4E1C-84CB-F81FA1659FC9}" destId="{24F8631D-290B-4705-98AD-348E8BBE55B6}" srcOrd="2" destOrd="0" presId="urn:microsoft.com/office/officeart/2005/8/layout/lProcess2"/>
    <dgm:cxn modelId="{5C837178-9545-4548-A8D4-9FC73D3F5379}" type="presParOf" srcId="{24F8631D-290B-4705-98AD-348E8BBE55B6}" destId="{93553E5F-DAC2-4B40-9A72-23C5877FFBD2}" srcOrd="0" destOrd="0" presId="urn:microsoft.com/office/officeart/2005/8/layout/lProcess2"/>
    <dgm:cxn modelId="{B0A85C37-0109-484D-8271-E1383896BC1F}" type="presParOf" srcId="{93553E5F-DAC2-4B40-9A72-23C5877FFBD2}" destId="{2EF4ED38-4857-484E-A80F-415CE129D34D}" srcOrd="0" destOrd="0" presId="urn:microsoft.com/office/officeart/2005/8/layout/lProcess2"/>
    <dgm:cxn modelId="{1F36761E-EA1E-4637-AA5B-A6C8BD0FF02C}" type="presParOf" srcId="{93553E5F-DAC2-4B40-9A72-23C5877FFBD2}" destId="{936A37AB-B605-4AC9-97FA-FDE1A6981D48}" srcOrd="1" destOrd="0" presId="urn:microsoft.com/office/officeart/2005/8/layout/lProcess2"/>
    <dgm:cxn modelId="{EBBE70BE-A608-48C7-B03C-72FA93C61A90}" type="presParOf" srcId="{93553E5F-DAC2-4B40-9A72-23C5877FFBD2}" destId="{7F1C7F81-87EC-4AE0-8D0A-FEF21A5CEBE9}" srcOrd="2" destOrd="0" presId="urn:microsoft.com/office/officeart/2005/8/layout/lProcess2"/>
    <dgm:cxn modelId="{672A0828-6C1B-401C-88EA-81966BF2ECAE}" type="presParOf" srcId="{071524E6-6F2B-4B93-BDCF-49C8DD17AB8E}" destId="{9170AC88-FBBC-46B6-8277-FF00B20E9800}" srcOrd="1" destOrd="0" presId="urn:microsoft.com/office/officeart/2005/8/layout/lProcess2"/>
    <dgm:cxn modelId="{491AAC79-9425-431E-909B-478D4CD781AE}" type="presParOf" srcId="{071524E6-6F2B-4B93-BDCF-49C8DD17AB8E}" destId="{7572EBC9-B121-4C74-BD48-6ED90A07B76D}" srcOrd="2" destOrd="0" presId="urn:microsoft.com/office/officeart/2005/8/layout/lProcess2"/>
    <dgm:cxn modelId="{21117716-5E3D-4F24-8ECA-EFF93FA2127C}" type="presParOf" srcId="{7572EBC9-B121-4C74-BD48-6ED90A07B76D}" destId="{631919B6-8229-48E3-A3CC-ACECA377971A}" srcOrd="0" destOrd="0" presId="urn:microsoft.com/office/officeart/2005/8/layout/lProcess2"/>
    <dgm:cxn modelId="{A2216277-70BB-4C4F-8FA7-01455DD149DB}" type="presParOf" srcId="{7572EBC9-B121-4C74-BD48-6ED90A07B76D}" destId="{C1CC9A0D-D489-4845-8206-C47995E4296A}" srcOrd="1" destOrd="0" presId="urn:microsoft.com/office/officeart/2005/8/layout/lProcess2"/>
    <dgm:cxn modelId="{FEE566FB-9D16-4C22-BB7E-D384A9D60A03}" type="presParOf" srcId="{7572EBC9-B121-4C74-BD48-6ED90A07B76D}" destId="{AC733C79-2A31-4388-85CF-A2054D37E141}" srcOrd="2" destOrd="0" presId="urn:microsoft.com/office/officeart/2005/8/layout/lProcess2"/>
    <dgm:cxn modelId="{D279C8EF-7157-43AA-ADDE-F0F21393B02A}" type="presParOf" srcId="{AC733C79-2A31-4388-85CF-A2054D37E141}" destId="{1BC2A90F-9CBE-4E68-A5EA-C4C783A6900B}" srcOrd="0" destOrd="0" presId="urn:microsoft.com/office/officeart/2005/8/layout/lProcess2"/>
    <dgm:cxn modelId="{AE6B48CF-A7F6-488B-896A-C7C07C434636}" type="presParOf" srcId="{1BC2A90F-9CBE-4E68-A5EA-C4C783A6900B}" destId="{AE9D82BA-F2C7-4E1B-A456-4A836512489E}" srcOrd="0" destOrd="0" presId="urn:microsoft.com/office/officeart/2005/8/layout/lProcess2"/>
    <dgm:cxn modelId="{4A079A2F-7159-4708-87A4-0E36BBE8ABBA}" type="presParOf" srcId="{1BC2A90F-9CBE-4E68-A5EA-C4C783A6900B}" destId="{C59D50FA-81A1-4AA5-9CED-43159CCD3EAB}" srcOrd="1" destOrd="0" presId="urn:microsoft.com/office/officeart/2005/8/layout/lProcess2"/>
    <dgm:cxn modelId="{23601226-A4DC-4D20-82A4-D41243195899}" type="presParOf" srcId="{1BC2A90F-9CBE-4E68-A5EA-C4C783A6900B}" destId="{F7EB0721-F863-41CF-A2A2-CE0CC80C2AB7}" srcOrd="2" destOrd="0" presId="urn:microsoft.com/office/officeart/2005/8/layout/lProcess2"/>
    <dgm:cxn modelId="{AB7807F3-5C05-4509-B766-032F318B3205}" type="presParOf" srcId="{1BC2A90F-9CBE-4E68-A5EA-C4C783A6900B}" destId="{35C9EE3F-F0AD-4F10-A482-3338356F9011}" srcOrd="3" destOrd="0" presId="urn:microsoft.com/office/officeart/2005/8/layout/lProcess2"/>
    <dgm:cxn modelId="{7A5FD7E0-0BE8-4C70-9CC7-51AD169A5F76}" type="presParOf" srcId="{1BC2A90F-9CBE-4E68-A5EA-C4C783A6900B}" destId="{A481EE56-1279-4BE1-9014-1EA2620632FD}" srcOrd="4" destOrd="0" presId="urn:microsoft.com/office/officeart/2005/8/layout/lProcess2"/>
    <dgm:cxn modelId="{22789440-FDC7-44A0-9F79-A8F59508CDC5}" type="presParOf" srcId="{1BC2A90F-9CBE-4E68-A5EA-C4C783A6900B}" destId="{0BFE0038-E115-414F-99A4-123866472B30}" srcOrd="5" destOrd="0" presId="urn:microsoft.com/office/officeart/2005/8/layout/lProcess2"/>
    <dgm:cxn modelId="{112F66BA-4216-4F21-86A6-1D2488DECFC0}" type="presParOf" srcId="{1BC2A90F-9CBE-4E68-A5EA-C4C783A6900B}" destId="{2C7CDE2B-E023-468C-A3D1-4095E8195116}" srcOrd="6" destOrd="0" presId="urn:microsoft.com/office/officeart/2005/8/layout/lProcess2"/>
    <dgm:cxn modelId="{27407DB8-95F7-41C9-B00A-D7A2080436AF}" type="presParOf" srcId="{1BC2A90F-9CBE-4E68-A5EA-C4C783A6900B}" destId="{59978496-834F-484A-9932-3784D1742109}" srcOrd="7" destOrd="0" presId="urn:microsoft.com/office/officeart/2005/8/layout/lProcess2"/>
    <dgm:cxn modelId="{F665473C-3ACA-45B4-9748-3BAFD96B6E01}" type="presParOf" srcId="{1BC2A90F-9CBE-4E68-A5EA-C4C783A6900B}" destId="{C014A798-9856-4DD4-9DF2-D655CE8C2068}" srcOrd="8" destOrd="0" presId="urn:microsoft.com/office/officeart/2005/8/layout/lProcess2"/>
    <dgm:cxn modelId="{332498DE-D51E-4586-9844-A586B7EDC45F}" type="presParOf" srcId="{1BC2A90F-9CBE-4E68-A5EA-C4C783A6900B}" destId="{DB80D3CA-3989-43C6-94C4-A7E2E3A453BF}" srcOrd="9" destOrd="0" presId="urn:microsoft.com/office/officeart/2005/8/layout/lProcess2"/>
    <dgm:cxn modelId="{E574F2A5-3031-4F68-9F13-3FEA17EBA05C}" type="presParOf" srcId="{1BC2A90F-9CBE-4E68-A5EA-C4C783A6900B}" destId="{3701CC6B-656C-41D9-8441-D0194343511D}" srcOrd="10" destOrd="0" presId="urn:microsoft.com/office/officeart/2005/8/layout/lProcess2"/>
    <dgm:cxn modelId="{9419F316-F386-4ACB-9624-E10084217A7E}" type="presParOf" srcId="{071524E6-6F2B-4B93-BDCF-49C8DD17AB8E}" destId="{3501F203-317D-4099-A330-7C9036C4AFAC}" srcOrd="3" destOrd="0" presId="urn:microsoft.com/office/officeart/2005/8/layout/lProcess2"/>
    <dgm:cxn modelId="{B8E8D9C2-57A5-494E-A4A0-8AE2C3AB9ECD}" type="presParOf" srcId="{071524E6-6F2B-4B93-BDCF-49C8DD17AB8E}" destId="{9F9923CA-731C-40A1-8B28-492E540A1717}" srcOrd="4" destOrd="0" presId="urn:microsoft.com/office/officeart/2005/8/layout/lProcess2"/>
    <dgm:cxn modelId="{680C24C7-2F39-4DB8-88F9-6A44B43FF100}" type="presParOf" srcId="{9F9923CA-731C-40A1-8B28-492E540A1717}" destId="{891E498A-EFE9-4A08-AA5B-7D919C9B028F}" srcOrd="0" destOrd="0" presId="urn:microsoft.com/office/officeart/2005/8/layout/lProcess2"/>
    <dgm:cxn modelId="{6E6CF786-AE88-4ADF-9D1A-E6B63F170D73}" type="presParOf" srcId="{9F9923CA-731C-40A1-8B28-492E540A1717}" destId="{400C17E0-2866-4F71-B0AA-92045D4E215B}" srcOrd="1" destOrd="0" presId="urn:microsoft.com/office/officeart/2005/8/layout/lProcess2"/>
    <dgm:cxn modelId="{D3279445-E296-4CE7-9A19-9556BD80726D}" type="presParOf" srcId="{9F9923CA-731C-40A1-8B28-492E540A1717}" destId="{3CA8EEA6-5407-4ED2-BB4B-074B6A5A534C}" srcOrd="2" destOrd="0" presId="urn:microsoft.com/office/officeart/2005/8/layout/lProcess2"/>
    <dgm:cxn modelId="{5C735F11-A23D-4998-8761-7EB0CC97021C}" type="presParOf" srcId="{3CA8EEA6-5407-4ED2-BB4B-074B6A5A534C}" destId="{780FE349-3711-4E5A-9952-C22F244045DC}" srcOrd="0" destOrd="0" presId="urn:microsoft.com/office/officeart/2005/8/layout/lProcess2"/>
    <dgm:cxn modelId="{58AB0D6A-3336-439A-9481-A2D5F811004B}" type="presParOf" srcId="{780FE349-3711-4E5A-9952-C22F244045DC}" destId="{CE405643-9ED4-461C-8771-437A3CA9F75D}" srcOrd="0" destOrd="0" presId="urn:microsoft.com/office/officeart/2005/8/layout/lProcess2"/>
    <dgm:cxn modelId="{FA859C17-EB5B-4546-90AF-3C290B6ABD07}" type="presParOf" srcId="{780FE349-3711-4E5A-9952-C22F244045DC}" destId="{B52DBA1A-BDB0-4734-A2E0-37986D17F63E}" srcOrd="1" destOrd="0" presId="urn:microsoft.com/office/officeart/2005/8/layout/lProcess2"/>
    <dgm:cxn modelId="{D334D63F-8C45-4AF7-89A5-3381FF62C763}" type="presParOf" srcId="{780FE349-3711-4E5A-9952-C22F244045DC}" destId="{EB7F7131-0CA3-4166-91DA-C948CE003669}" srcOrd="2" destOrd="0" presId="urn:microsoft.com/office/officeart/2005/8/layout/lProcess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38A287B-4721-4F49-99DD-FF0635010317}">
      <dsp:nvSpPr>
        <dsp:cNvPr id="0" name=""/>
        <dsp:cNvSpPr/>
      </dsp:nvSpPr>
      <dsp:spPr>
        <a:xfrm>
          <a:off x="0" y="0"/>
          <a:ext cx="4436268" cy="6509498"/>
        </a:xfrm>
        <a:prstGeom prst="roundRect">
          <a:avLst>
            <a:gd name="adj" fmla="val 10000"/>
          </a:avLst>
        </a:prstGeom>
        <a:solidFill>
          <a:srgbClr val="CCFFCC"/>
        </a:solidFill>
        <a:ln>
          <a:noFill/>
        </a:ln>
        <a:effectLst/>
      </dsp:spPr>
      <dsp:style>
        <a:lnRef idx="0">
          <a:scrgbClr r="0" g="0" b="0"/>
        </a:lnRef>
        <a:fillRef idx="1">
          <a:scrgbClr r="0" g="0" b="0"/>
        </a:fillRef>
        <a:effectRef idx="0">
          <a:scrgbClr r="0" g="0" b="0"/>
        </a:effectRef>
        <a:fontRef idx="minor"/>
      </dsp:style>
      <dsp:txBody>
        <a:bodyPr spcFirstLastPara="0" vert="horz" wrap="square" lIns="106680" tIns="106680" rIns="106680" bIns="106680" numCol="1" spcCol="1270" anchor="ctr" anchorCtr="0">
          <a:noAutofit/>
        </a:bodyPr>
        <a:lstStyle/>
        <a:p>
          <a:pPr marL="0" lvl="0" indent="0" algn="ctr" defTabSz="1244600">
            <a:lnSpc>
              <a:spcPct val="90000"/>
            </a:lnSpc>
            <a:spcBef>
              <a:spcPct val="0"/>
            </a:spcBef>
            <a:spcAft>
              <a:spcPct val="35000"/>
            </a:spcAft>
            <a:buNone/>
          </a:pPr>
          <a:r>
            <a:rPr lang="nl-NL" sz="2800" kern="1200">
              <a:latin typeface="Arial" panose="020B0604020202020204" pitchFamily="34" charset="0"/>
              <a:cs typeface="Arial" panose="020B0604020202020204" pitchFamily="34" charset="0"/>
            </a:rPr>
            <a:t>Input</a:t>
          </a:r>
        </a:p>
      </dsp:txBody>
      <dsp:txXfrm>
        <a:off x="0" y="0"/>
        <a:ext cx="4436268" cy="1952849"/>
      </dsp:txXfrm>
    </dsp:sp>
    <dsp:sp modelId="{2EF4ED38-4857-484E-A80F-415CE129D34D}">
      <dsp:nvSpPr>
        <dsp:cNvPr id="0" name=""/>
        <dsp:cNvSpPr/>
      </dsp:nvSpPr>
      <dsp:spPr>
        <a:xfrm>
          <a:off x="445333" y="1954756"/>
          <a:ext cx="3549014" cy="1962702"/>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Parameters</a:t>
          </a:r>
        </a:p>
      </dsp:txBody>
      <dsp:txXfrm>
        <a:off x="502819" y="2012242"/>
        <a:ext cx="3434042" cy="1847730"/>
      </dsp:txXfrm>
    </dsp:sp>
    <dsp:sp modelId="{7F1C7F81-87EC-4AE0-8D0A-FEF21A5CEBE9}">
      <dsp:nvSpPr>
        <dsp:cNvPr id="0" name=""/>
        <dsp:cNvSpPr/>
      </dsp:nvSpPr>
      <dsp:spPr>
        <a:xfrm>
          <a:off x="445333" y="4219413"/>
          <a:ext cx="3549014" cy="1962702"/>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Investeringen</a:t>
          </a:r>
        </a:p>
      </dsp:txBody>
      <dsp:txXfrm>
        <a:off x="502819" y="4276899"/>
        <a:ext cx="3434042" cy="1847730"/>
      </dsp:txXfrm>
    </dsp:sp>
    <dsp:sp modelId="{631919B6-8229-48E3-A3CC-ACECA377971A}">
      <dsp:nvSpPr>
        <dsp:cNvPr id="0" name=""/>
        <dsp:cNvSpPr/>
      </dsp:nvSpPr>
      <dsp:spPr>
        <a:xfrm>
          <a:off x="4770695" y="0"/>
          <a:ext cx="4436268" cy="6509498"/>
        </a:xfrm>
        <a:prstGeom prst="roundRect">
          <a:avLst>
            <a:gd name="adj" fmla="val 10000"/>
          </a:avLst>
        </a:prstGeom>
        <a:solidFill>
          <a:srgbClr val="FFFFCC"/>
        </a:solidFill>
        <a:ln>
          <a:noFill/>
        </a:ln>
        <a:effectLst/>
      </dsp:spPr>
      <dsp:style>
        <a:lnRef idx="0">
          <a:scrgbClr r="0" g="0" b="0"/>
        </a:lnRef>
        <a:fillRef idx="1">
          <a:scrgbClr r="0" g="0" b="0"/>
        </a:fillRef>
        <a:effectRef idx="0">
          <a:scrgbClr r="0" g="0" b="0"/>
        </a:effectRef>
        <a:fontRef idx="minor"/>
      </dsp:style>
      <dsp:txBody>
        <a:bodyPr spcFirstLastPara="0" vert="horz" wrap="square" lIns="91440" tIns="91440" rIns="91440" bIns="91440" numCol="1" spcCol="1270" anchor="ctr" anchorCtr="0">
          <a:noAutofit/>
        </a:bodyPr>
        <a:lstStyle/>
        <a:p>
          <a:pPr marL="0" lvl="0" indent="0" algn="ctr" defTabSz="1066800">
            <a:lnSpc>
              <a:spcPct val="90000"/>
            </a:lnSpc>
            <a:spcBef>
              <a:spcPct val="0"/>
            </a:spcBef>
            <a:spcAft>
              <a:spcPct val="35000"/>
            </a:spcAft>
            <a:buNone/>
          </a:pPr>
          <a:r>
            <a:rPr lang="nl-NL" sz="2400" kern="1200">
              <a:latin typeface="Arial" panose="020B0604020202020204" pitchFamily="34" charset="0"/>
              <a:cs typeface="Arial" panose="020B0604020202020204" pitchFamily="34" charset="0"/>
            </a:rPr>
            <a:t>berekeningen</a:t>
          </a:r>
        </a:p>
      </dsp:txBody>
      <dsp:txXfrm>
        <a:off x="4770695" y="0"/>
        <a:ext cx="4436268" cy="1952849"/>
      </dsp:txXfrm>
    </dsp:sp>
    <dsp:sp modelId="{AE9D82BA-F2C7-4E1B-A456-4A836512489E}">
      <dsp:nvSpPr>
        <dsp:cNvPr id="0" name=""/>
        <dsp:cNvSpPr/>
      </dsp:nvSpPr>
      <dsp:spPr>
        <a:xfrm>
          <a:off x="5214322" y="1953286"/>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CPI-tabel (nominaal)</a:t>
          </a:r>
        </a:p>
      </dsp:txBody>
      <dsp:txXfrm>
        <a:off x="5232506" y="1971470"/>
        <a:ext cx="3512646" cy="584465"/>
      </dsp:txXfrm>
    </dsp:sp>
    <dsp:sp modelId="{F7EB0721-F863-41CF-A2A2-CE0CC80C2AB7}">
      <dsp:nvSpPr>
        <dsp:cNvPr id="0" name=""/>
        <dsp:cNvSpPr/>
      </dsp:nvSpPr>
      <dsp:spPr>
        <a:xfrm>
          <a:off x="5214322" y="2669632"/>
          <a:ext cx="3549014" cy="648566"/>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Selectie</a:t>
          </a:r>
        </a:p>
      </dsp:txBody>
      <dsp:txXfrm>
        <a:off x="5233318" y="2688628"/>
        <a:ext cx="3511022" cy="610574"/>
      </dsp:txXfrm>
    </dsp:sp>
    <dsp:sp modelId="{A481EE56-1279-4BE1-9014-1EA2620632FD}">
      <dsp:nvSpPr>
        <dsp:cNvPr id="0" name=""/>
        <dsp:cNvSpPr/>
      </dsp:nvSpPr>
      <dsp:spPr>
        <a:xfrm>
          <a:off x="5214322" y="3413712"/>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Investeringen per jaar</a:t>
          </a:r>
        </a:p>
      </dsp:txBody>
      <dsp:txXfrm>
        <a:off x="5232506" y="3431896"/>
        <a:ext cx="3512646" cy="584465"/>
      </dsp:txXfrm>
    </dsp:sp>
    <dsp:sp modelId="{2C7CDE2B-E023-468C-A3D1-4095E8195116}">
      <dsp:nvSpPr>
        <dsp:cNvPr id="0" name=""/>
        <dsp:cNvSpPr/>
      </dsp:nvSpPr>
      <dsp:spPr>
        <a:xfrm>
          <a:off x="5214322" y="4130059"/>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Nominale afschrijvingen</a:t>
          </a:r>
        </a:p>
      </dsp:txBody>
      <dsp:txXfrm>
        <a:off x="5232506" y="4148243"/>
        <a:ext cx="3512646" cy="584465"/>
      </dsp:txXfrm>
    </dsp:sp>
    <dsp:sp modelId="{C014A798-9856-4DD4-9DF2-D655CE8C2068}">
      <dsp:nvSpPr>
        <dsp:cNvPr id="0" name=""/>
        <dsp:cNvSpPr/>
      </dsp:nvSpPr>
      <dsp:spPr>
        <a:xfrm>
          <a:off x="5214322" y="4846405"/>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Afschrijvingen voor GAW</a:t>
          </a:r>
        </a:p>
      </dsp:txBody>
      <dsp:txXfrm>
        <a:off x="5232506" y="4864589"/>
        <a:ext cx="3512646" cy="584465"/>
      </dsp:txXfrm>
    </dsp:sp>
    <dsp:sp modelId="{3701CC6B-656C-41D9-8441-D0194343511D}">
      <dsp:nvSpPr>
        <dsp:cNvPr id="0" name=""/>
        <dsp:cNvSpPr/>
      </dsp:nvSpPr>
      <dsp:spPr>
        <a:xfrm>
          <a:off x="5214322" y="5562752"/>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Gestandaardiseerde activawaarde</a:t>
          </a:r>
        </a:p>
      </dsp:txBody>
      <dsp:txXfrm>
        <a:off x="5232506" y="5580936"/>
        <a:ext cx="3512646" cy="584465"/>
      </dsp:txXfrm>
    </dsp:sp>
    <dsp:sp modelId="{891E498A-EFE9-4A08-AA5B-7D919C9B028F}">
      <dsp:nvSpPr>
        <dsp:cNvPr id="0" name=""/>
        <dsp:cNvSpPr/>
      </dsp:nvSpPr>
      <dsp:spPr>
        <a:xfrm>
          <a:off x="9461206" y="0"/>
          <a:ext cx="4436268" cy="6509498"/>
        </a:xfrm>
        <a:prstGeom prst="roundRect">
          <a:avLst>
            <a:gd name="adj" fmla="val 10000"/>
          </a:avLst>
        </a:prstGeom>
        <a:solidFill>
          <a:srgbClr val="CCFFFF"/>
        </a:solidFill>
        <a:ln>
          <a:noFill/>
        </a:ln>
        <a:effectLst/>
      </dsp:spPr>
      <dsp:style>
        <a:lnRef idx="0">
          <a:scrgbClr r="0" g="0" b="0"/>
        </a:lnRef>
        <a:fillRef idx="1">
          <a:scrgbClr r="0" g="0" b="0"/>
        </a:fillRef>
        <a:effectRef idx="0">
          <a:scrgbClr r="0" g="0" b="0"/>
        </a:effectRef>
        <a:fontRef idx="minor"/>
      </dsp:style>
      <dsp:txBody>
        <a:bodyPr spcFirstLastPara="0" vert="horz" wrap="square" lIns="106680" tIns="106680" rIns="106680" bIns="106680" numCol="1" spcCol="1270" anchor="ctr" anchorCtr="0">
          <a:noAutofit/>
        </a:bodyPr>
        <a:lstStyle/>
        <a:p>
          <a:pPr marL="0" lvl="0" indent="0" algn="ctr" defTabSz="1244600">
            <a:lnSpc>
              <a:spcPct val="90000"/>
            </a:lnSpc>
            <a:spcBef>
              <a:spcPct val="0"/>
            </a:spcBef>
            <a:spcAft>
              <a:spcPct val="35000"/>
            </a:spcAft>
            <a:buNone/>
          </a:pPr>
          <a:r>
            <a:rPr lang="nl-NL" sz="2800" kern="1200">
              <a:latin typeface="Arial" panose="020B0604020202020204" pitchFamily="34" charset="0"/>
              <a:cs typeface="Arial" panose="020B0604020202020204" pitchFamily="34" charset="0"/>
            </a:rPr>
            <a:t>Resultaat</a:t>
          </a:r>
        </a:p>
      </dsp:txBody>
      <dsp:txXfrm>
        <a:off x="9461206" y="0"/>
        <a:ext cx="4436268" cy="1952849"/>
      </dsp:txXfrm>
    </dsp:sp>
    <dsp:sp modelId="{CE405643-9ED4-461C-8771-437A3CA9F75D}">
      <dsp:nvSpPr>
        <dsp:cNvPr id="0" name=""/>
        <dsp:cNvSpPr/>
      </dsp:nvSpPr>
      <dsp:spPr>
        <a:xfrm>
          <a:off x="9893591" y="4418515"/>
          <a:ext cx="3549014" cy="818901"/>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GAW</a:t>
          </a:r>
        </a:p>
      </dsp:txBody>
      <dsp:txXfrm>
        <a:off x="9917576" y="4442500"/>
        <a:ext cx="3501044" cy="770931"/>
      </dsp:txXfrm>
    </dsp:sp>
    <dsp:sp modelId="{EB7F7131-0CA3-4166-91DA-C948CE003669}">
      <dsp:nvSpPr>
        <dsp:cNvPr id="0" name=""/>
        <dsp:cNvSpPr/>
      </dsp:nvSpPr>
      <dsp:spPr>
        <a:xfrm>
          <a:off x="9882376" y="2442277"/>
          <a:ext cx="3549014" cy="906021"/>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Afschrijvingen</a:t>
          </a:r>
        </a:p>
      </dsp:txBody>
      <dsp:txXfrm>
        <a:off x="9908912" y="2468813"/>
        <a:ext cx="3495942" cy="852949"/>
      </dsp:txXfrm>
    </dsp:sp>
  </dsp:spTree>
</dsp:drawing>
</file>

<file path=xl/diagrams/layout1.xml><?xml version="1.0" encoding="utf-8"?>
<dgm:layoutDef xmlns:dgm="http://schemas.openxmlformats.org/drawingml/2006/diagram" xmlns:a="http://schemas.openxmlformats.org/drawingml/2006/main" uniqueId="urn:microsoft.com/office/officeart/2005/8/layout/lProcess2">
  <dgm:title val=""/>
  <dgm:desc val=""/>
  <dgm:catLst>
    <dgm:cat type="list" pri="10000"/>
    <dgm:cat type="relationship" pri="13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useDef="1">
    <dgm:dataModel>
      <dgm:ptLst/>
      <dgm:bg/>
      <dgm:whole/>
    </dgm:dataModel>
  </dgm:styleData>
  <dgm:clrData useDef="1">
    <dgm:dataModel>
      <dgm:ptLst/>
      <dgm:bg/>
      <dgm:whole/>
    </dgm:dataModel>
  </dgm:clrData>
  <dgm:layoutNode name="theList">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forName="aSpace" refType="w" fact="0.075"/>
      <dgm:constr type="h" for="des" forName="aSpace2" refType="h" fact="0.1"/>
      <dgm:constr type="primFontSz" for="des" forName="textNode" op="equ"/>
      <dgm:constr type="primFontSz" for="des" forName="childNode" op="equ"/>
    </dgm:constrLst>
    <dgm:ruleLst/>
    <dgm:forEach name="aNodeForEach" axis="ch" ptType="node">
      <dgm:layoutNode name="compNode">
        <dgm:alg type="composite"/>
        <dgm:shape xmlns:r="http://schemas.openxmlformats.org/officeDocument/2006/relationships" r:blip="">
          <dgm:adjLst/>
        </dgm:shape>
        <dgm:presOf/>
        <dgm:constrLst>
          <dgm:constr type="w" for="ch" forName="aNode" refType="w"/>
          <dgm:constr type="h" for="ch" forName="aNode" refType="h"/>
          <dgm:constr type="w" for="ch" forName="textNode" refType="w"/>
          <dgm:constr type="h" for="ch" forName="textNode" refType="h" fact="0.3"/>
          <dgm:constr type="ctrX" for="ch" forName="textNode" refType="w" fact="0.5"/>
          <dgm:constr type="w" for="ch" forName="compChildNode" refType="w" fact="0.8"/>
          <dgm:constr type="h" for="ch" forName="compChildNode" refType="h" fact="0.65"/>
          <dgm:constr type="t" for="ch" forName="compChildNode" refType="h" fact="0.3"/>
          <dgm:constr type="ctrX" for="ch" forName="compChildNode" refType="w" fact="0.5"/>
        </dgm:constrLst>
        <dgm:ruleLst/>
        <dgm:layoutNode name="aNode" styleLbl="bgShp">
          <dgm:alg type="sp"/>
          <dgm:shape xmlns:r="http://schemas.openxmlformats.org/officeDocument/2006/relationships" type="roundRect" r:blip="">
            <dgm:adjLst>
              <dgm:adj idx="1" val="0.1"/>
            </dgm:adjLst>
          </dgm:shape>
          <dgm:presOf axis="self"/>
          <dgm:constrLst/>
          <dgm:ruleLst/>
        </dgm:layoutNode>
        <dgm:layoutNode name="textNode" styleLbl="bgShp">
          <dgm:alg type="tx"/>
          <dgm:shape xmlns:r="http://schemas.openxmlformats.org/officeDocument/2006/relationships" type="rect" r:blip="" hideGeom="1">
            <dgm:adjLst>
              <dgm:adj idx="1" val="0.1"/>
            </dgm:adjLst>
          </dgm:shape>
          <dgm:presOf axis="self"/>
          <dgm:constrLst>
            <dgm:constr type="primFontSz" val="65"/>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compChildNode">
          <dgm:alg type="composite"/>
          <dgm:shape xmlns:r="http://schemas.openxmlformats.org/officeDocument/2006/relationships" r:blip="">
            <dgm:adjLst/>
          </dgm:shape>
          <dgm:presOf/>
          <dgm:constrLst>
            <dgm:constr type="w" for="des" forName="childNode" refType="w"/>
            <dgm:constr type="h" for="des" forName="childNode" refType="h"/>
          </dgm:constrLst>
          <dgm:ruleLst/>
          <dgm:layoutNode name="theInnerList">
            <dgm:alg type="lin">
              <dgm:param type="linDir" val="fromT"/>
            </dgm:alg>
            <dgm:shape xmlns:r="http://schemas.openxmlformats.org/officeDocument/2006/relationships" r:blip="">
              <dgm:adjLst/>
            </dgm:shape>
            <dgm:presOf/>
            <dgm:constrLst/>
            <dgm:ruleLst/>
            <dgm:forEach name="childNodeForEach" axis="ch" ptType="node">
              <dgm:layoutNode name="childNode" styleLbl="node1">
                <dgm:varLst>
                  <dgm:bulletEnabled val="1"/>
                </dgm:varLst>
                <dgm:alg type="tx"/>
                <dgm:shape xmlns:r="http://schemas.openxmlformats.org/officeDocument/2006/relationships" type="roundRect" r:blip="">
                  <dgm:adjLst>
                    <dgm:adj idx="1" val="0.1"/>
                  </dgm:adjLst>
                </dgm:shape>
                <dgm:presOf axis="desOrSelf" ptType="node"/>
                <dgm:constrLst>
                  <dgm:constr type="primFontSz" val="65"/>
                  <dgm:constr type="tMarg" refType="primFontSz" fact="0.15"/>
                  <dgm:constr type="bMarg" refType="primFontSz" fact="0.15"/>
                  <dgm:constr type="lMarg" refType="primFontSz" fact="0.2"/>
                  <dgm:constr type="rMarg" refType="primFontSz" fact="0.2"/>
                </dgm:constrLst>
                <dgm:ruleLst>
                  <dgm:rule type="primFontSz" val="5" fact="NaN" max="NaN"/>
                </dgm:ruleLst>
              </dgm:layoutNode>
              <dgm:choose name="Name3">
                <dgm:if name="Name4" axis="self" ptType="node" func="revPos" op="equ" val="1"/>
                <dgm:else name="Name5">
                  <dgm:layoutNode name="aSpace2">
                    <dgm:alg type="sp"/>
                    <dgm:shape xmlns:r="http://schemas.openxmlformats.org/officeDocument/2006/relationships" r:blip="">
                      <dgm:adjLst/>
                    </dgm:shape>
                    <dgm:presOf/>
                    <dgm:constrLst/>
                    <dgm:ruleLst/>
                  </dgm:layoutNode>
                </dgm:else>
              </dgm:choose>
            </dgm:forEach>
          </dgm:layoutNode>
        </dgm:layoutNode>
      </dgm:layoutNode>
      <dgm:choose name="Name6">
        <dgm:if name="Name7" axis="self" ptType="node" func="revPos" op="equ" val="1"/>
        <dgm:else name="Name8">
          <dgm:layoutNode name="aSpace">
            <dgm:alg type="sp"/>
            <dgm:shape xmlns:r="http://schemas.openxmlformats.org/officeDocument/2006/relationships" r:blip="">
              <dgm:adjLst/>
            </dgm:shape>
            <dgm:presOf/>
            <dgm:constrLst/>
            <dgm:ruleLst/>
          </dgm:layoutNod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173690</xdr:colOff>
      <xdr:row>10</xdr:row>
      <xdr:rowOff>45943</xdr:rowOff>
    </xdr:from>
    <xdr:to>
      <xdr:col>9</xdr:col>
      <xdr:colOff>44824</xdr:colOff>
      <xdr:row>50</xdr:row>
      <xdr:rowOff>78441</xdr:rowOff>
    </xdr:to>
    <xdr:graphicFrame macro="">
      <xdr:nvGraphicFramePr>
        <xdr:cNvPr id="2" name="Diagram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3</xdr:col>
      <xdr:colOff>1512794</xdr:colOff>
      <xdr:row>29</xdr:row>
      <xdr:rowOff>78441</xdr:rowOff>
    </xdr:from>
    <xdr:to>
      <xdr:col>3</xdr:col>
      <xdr:colOff>2185147</xdr:colOff>
      <xdr:row>32</xdr:row>
      <xdr:rowOff>0</xdr:rowOff>
    </xdr:to>
    <xdr:sp macro="" textlink="">
      <xdr:nvSpPr>
        <xdr:cNvPr id="4" name="PIJL-RECHTS 3">
          <a:extLst>
            <a:ext uri="{FF2B5EF4-FFF2-40B4-BE49-F238E27FC236}">
              <a16:creationId xmlns:a16="http://schemas.microsoft.com/office/drawing/2014/main" id="{00000000-0008-0000-0100-000004000000}"/>
            </a:ext>
          </a:extLst>
        </xdr:cNvPr>
        <xdr:cNvSpPr/>
      </xdr:nvSpPr>
      <xdr:spPr>
        <a:xfrm>
          <a:off x="4484594" y="4840941"/>
          <a:ext cx="672353" cy="407334"/>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nl-NL" sz="1100"/>
        </a:p>
      </xdr:txBody>
    </xdr:sp>
    <xdr:clientData/>
  </xdr:twoCellAnchor>
  <xdr:twoCellAnchor>
    <xdr:from>
      <xdr:col>5</xdr:col>
      <xdr:colOff>532279</xdr:colOff>
      <xdr:row>30</xdr:row>
      <xdr:rowOff>23531</xdr:rowOff>
    </xdr:from>
    <xdr:to>
      <xdr:col>5</xdr:col>
      <xdr:colOff>1075766</xdr:colOff>
      <xdr:row>32</xdr:row>
      <xdr:rowOff>56029</xdr:rowOff>
    </xdr:to>
    <xdr:sp macro="" textlink="">
      <xdr:nvSpPr>
        <xdr:cNvPr id="5" name="PIJL-RECHTS 4">
          <a:extLst>
            <a:ext uri="{FF2B5EF4-FFF2-40B4-BE49-F238E27FC236}">
              <a16:creationId xmlns:a16="http://schemas.microsoft.com/office/drawing/2014/main" id="{00000000-0008-0000-0100-000005000000}"/>
            </a:ext>
          </a:extLst>
        </xdr:cNvPr>
        <xdr:cNvSpPr/>
      </xdr:nvSpPr>
      <xdr:spPr>
        <a:xfrm>
          <a:off x="9285754" y="4947956"/>
          <a:ext cx="543487" cy="356348"/>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nl-N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 val="Resultaat"/>
      <sheetName val="Parameters"/>
      <sheetName val="Selectie"/>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C32"/>
  <sheetViews>
    <sheetView showGridLines="0" tabSelected="1" zoomScale="85" zoomScaleNormal="85" workbookViewId="0">
      <pane ySplit="3" topLeftCell="A4" activePane="bottomLeft" state="frozen"/>
      <selection activeCell="A25" sqref="A25:XFD25"/>
      <selection pane="bottomLeft" activeCell="A4" sqref="A4"/>
    </sheetView>
  </sheetViews>
  <sheetFormatPr defaultRowHeight="12.75" x14ac:dyDescent="0.2"/>
  <cols>
    <col min="1" max="1" width="4.7109375" style="2" customWidth="1"/>
    <col min="2" max="2" width="39.85546875" style="2" customWidth="1"/>
    <col min="3" max="3" width="91.85546875" style="2" customWidth="1"/>
    <col min="4" max="16384" width="9.140625" style="2"/>
  </cols>
  <sheetData>
    <row r="2" spans="2:3" s="76" customFormat="1" ht="18" x14ac:dyDescent="0.2">
      <c r="B2" s="76" t="s">
        <v>0</v>
      </c>
    </row>
    <row r="6" spans="2:3" x14ac:dyDescent="0.2">
      <c r="B6" s="3"/>
    </row>
    <row r="13" spans="2:3" s="77" customFormat="1" x14ac:dyDescent="0.2">
      <c r="B13" s="77" t="s">
        <v>1</v>
      </c>
    </row>
    <row r="14" spans="2:3" s="5" customFormat="1" x14ac:dyDescent="0.2"/>
    <row r="15" spans="2:3" x14ac:dyDescent="0.2">
      <c r="B15" s="6" t="s">
        <v>2</v>
      </c>
      <c r="C15" s="15" t="s">
        <v>167</v>
      </c>
    </row>
    <row r="16" spans="2:3" x14ac:dyDescent="0.2">
      <c r="B16" s="6" t="s">
        <v>3</v>
      </c>
      <c r="C16" s="7" t="s">
        <v>230</v>
      </c>
    </row>
    <row r="17" spans="2:3" x14ac:dyDescent="0.2">
      <c r="B17" s="6" t="s">
        <v>4</v>
      </c>
      <c r="C17" s="7" t="s">
        <v>229</v>
      </c>
    </row>
    <row r="18" spans="2:3" x14ac:dyDescent="0.2">
      <c r="B18" s="6" t="s">
        <v>5</v>
      </c>
      <c r="C18" s="7" t="s">
        <v>232</v>
      </c>
    </row>
    <row r="19" spans="2:3" x14ac:dyDescent="0.2">
      <c r="B19" s="6" t="s">
        <v>6</v>
      </c>
      <c r="C19" s="7" t="s">
        <v>229</v>
      </c>
    </row>
    <row r="20" spans="2:3" x14ac:dyDescent="0.2">
      <c r="B20" s="6" t="s">
        <v>7</v>
      </c>
      <c r="C20" s="7" t="s">
        <v>229</v>
      </c>
    </row>
    <row r="21" spans="2:3" x14ac:dyDescent="0.2">
      <c r="B21" s="6" t="s">
        <v>8</v>
      </c>
      <c r="C21" s="7" t="s">
        <v>231</v>
      </c>
    </row>
    <row r="22" spans="2:3" x14ac:dyDescent="0.2">
      <c r="B22" s="6" t="s">
        <v>9</v>
      </c>
      <c r="C22" s="7" t="s">
        <v>229</v>
      </c>
    </row>
    <row r="25" spans="2:3" s="77" customFormat="1" x14ac:dyDescent="0.2">
      <c r="B25" s="77" t="s">
        <v>10</v>
      </c>
    </row>
    <row r="27" spans="2:3" x14ac:dyDescent="0.2">
      <c r="B27" s="6" t="s">
        <v>11</v>
      </c>
      <c r="C27" s="7" t="s">
        <v>226</v>
      </c>
    </row>
    <row r="28" spans="2:3" x14ac:dyDescent="0.2">
      <c r="B28" s="15" t="s">
        <v>61</v>
      </c>
      <c r="C28" s="7" t="s">
        <v>226</v>
      </c>
    </row>
    <row r="29" spans="2:3" ht="25.5" x14ac:dyDescent="0.2">
      <c r="B29" s="6" t="s">
        <v>12</v>
      </c>
      <c r="C29" s="7" t="s">
        <v>226</v>
      </c>
    </row>
    <row r="30" spans="2:3" x14ac:dyDescent="0.2">
      <c r="B30" s="13" t="s">
        <v>60</v>
      </c>
      <c r="C30" s="7" t="s">
        <v>225</v>
      </c>
    </row>
    <row r="31" spans="2:3" x14ac:dyDescent="0.2">
      <c r="B31" s="6" t="s">
        <v>13</v>
      </c>
      <c r="C31" s="7" t="s">
        <v>229</v>
      </c>
    </row>
    <row r="32" spans="2:3" x14ac:dyDescent="0.2">
      <c r="B32" s="6" t="s">
        <v>9</v>
      </c>
      <c r="C32" s="7" t="s">
        <v>229</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CC"/>
  </sheetPr>
  <dimension ref="A1:X262"/>
  <sheetViews>
    <sheetView showGridLines="0"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4.7109375" style="21" customWidth="1"/>
    <col min="2" max="2" width="47.7109375" style="21" customWidth="1"/>
    <col min="3" max="3" width="30.7109375" style="21" customWidth="1"/>
    <col min="4" max="4" width="18.42578125" style="39" bestFit="1" customWidth="1"/>
    <col min="5" max="5" width="34" style="39" bestFit="1" customWidth="1"/>
    <col min="6" max="7" width="4.7109375" style="39" customWidth="1"/>
    <col min="8" max="8" width="24.140625" style="21" customWidth="1"/>
    <col min="9" max="9" width="5.140625" style="21" customWidth="1"/>
    <col min="10" max="12" width="14.7109375" style="21" customWidth="1"/>
    <col min="13" max="13" width="14.7109375" style="39" customWidth="1"/>
    <col min="14" max="14" width="14.7109375" style="21" customWidth="1"/>
    <col min="15" max="15" width="5.7109375" style="21" customWidth="1"/>
    <col min="16" max="16" width="15.140625" style="21" customWidth="1"/>
    <col min="17" max="24" width="5.7109375" style="21" customWidth="1"/>
    <col min="25" max="16384" width="9.140625" style="21"/>
  </cols>
  <sheetData>
    <row r="1" spans="1:9" x14ac:dyDescent="0.2">
      <c r="A1" s="24"/>
    </row>
    <row r="2" spans="1:9" s="76" customFormat="1" ht="18" x14ac:dyDescent="0.2">
      <c r="B2" s="76" t="s">
        <v>183</v>
      </c>
    </row>
    <row r="4" spans="1:9" s="83" customFormat="1" x14ac:dyDescent="0.2">
      <c r="B4" s="83" t="s">
        <v>121</v>
      </c>
    </row>
    <row r="5" spans="1:9" ht="30.75" customHeight="1" x14ac:dyDescent="0.2">
      <c r="B5" s="179" t="s">
        <v>123</v>
      </c>
      <c r="C5" s="179"/>
      <c r="D5" s="179"/>
      <c r="E5" s="179"/>
      <c r="F5" s="53"/>
      <c r="G5" s="53"/>
      <c r="H5" s="53"/>
      <c r="I5" s="53"/>
    </row>
    <row r="6" spans="1:9" s="167" customFormat="1" x14ac:dyDescent="0.2">
      <c r="B6" s="179"/>
      <c r="C6" s="179"/>
      <c r="D6" s="179"/>
      <c r="E6" s="179"/>
    </row>
    <row r="7" spans="1:9" s="167" customFormat="1" x14ac:dyDescent="0.2">
      <c r="B7" s="179"/>
      <c r="C7" s="179"/>
      <c r="D7" s="179"/>
      <c r="E7" s="179"/>
    </row>
    <row r="8" spans="1:9" s="167" customFormat="1" x14ac:dyDescent="0.2"/>
    <row r="9" spans="1:9" s="39" customFormat="1" x14ac:dyDescent="0.2">
      <c r="B9" s="154" t="s">
        <v>27</v>
      </c>
      <c r="C9" s="155"/>
      <c r="D9" s="156"/>
      <c r="E9" s="156"/>
      <c r="F9" s="156"/>
      <c r="G9" s="156"/>
      <c r="H9" s="156"/>
    </row>
    <row r="10" spans="1:9" s="39" customFormat="1" ht="39.75" customHeight="1" x14ac:dyDescent="0.2">
      <c r="B10" s="178" t="s">
        <v>220</v>
      </c>
      <c r="C10" s="178"/>
      <c r="D10" s="178"/>
      <c r="E10" s="178"/>
      <c r="F10" s="178"/>
      <c r="G10" s="178"/>
      <c r="H10" s="178"/>
    </row>
    <row r="11" spans="1:9" s="39" customFormat="1" x14ac:dyDescent="0.2">
      <c r="B11" s="158"/>
      <c r="C11" s="158"/>
      <c r="D11" s="158"/>
      <c r="E11" s="158"/>
      <c r="F11" s="158"/>
      <c r="G11" s="158"/>
      <c r="H11" s="158"/>
    </row>
    <row r="12" spans="1:9" s="77" customFormat="1" x14ac:dyDescent="0.2"/>
    <row r="13" spans="1:9" s="39" customFormat="1" x14ac:dyDescent="0.2">
      <c r="B13" s="158"/>
      <c r="C13" s="158"/>
      <c r="D13" s="158"/>
      <c r="E13" s="158"/>
      <c r="F13" s="158"/>
      <c r="G13" s="158"/>
      <c r="H13" s="158"/>
    </row>
    <row r="14" spans="1:9" x14ac:dyDescent="0.2">
      <c r="B14" s="22"/>
    </row>
    <row r="15" spans="1:9" s="77" customFormat="1" x14ac:dyDescent="0.2">
      <c r="B15" s="77" t="s">
        <v>91</v>
      </c>
    </row>
    <row r="16" spans="1:9" x14ac:dyDescent="0.2">
      <c r="B16" s="23"/>
    </row>
    <row r="17" spans="1:3" s="83" customFormat="1" x14ac:dyDescent="0.2">
      <c r="B17" s="83" t="s">
        <v>77</v>
      </c>
    </row>
    <row r="18" spans="1:3" x14ac:dyDescent="0.2">
      <c r="B18" s="28" t="s">
        <v>78</v>
      </c>
      <c r="C18" s="121">
        <f>'1. Resultaat'!C13</f>
        <v>2004</v>
      </c>
    </row>
    <row r="19" spans="1:3" x14ac:dyDescent="0.2">
      <c r="A19" s="21" t="s">
        <v>70</v>
      </c>
      <c r="B19" s="24" t="s">
        <v>79</v>
      </c>
      <c r="C19" s="121">
        <f>'1. Resultaat'!C14</f>
        <v>2020</v>
      </c>
    </row>
    <row r="20" spans="1:3" s="44" customFormat="1" x14ac:dyDescent="0.2"/>
    <row r="21" spans="1:3" s="83" customFormat="1" x14ac:dyDescent="0.2">
      <c r="B21" s="83" t="s">
        <v>126</v>
      </c>
    </row>
    <row r="22" spans="1:3" x14ac:dyDescent="0.2">
      <c r="B22" s="36" t="s">
        <v>154</v>
      </c>
      <c r="C22" s="86">
        <f>'1. Resultaat'!C17</f>
        <v>1</v>
      </c>
    </row>
    <row r="23" spans="1:3" x14ac:dyDescent="0.2">
      <c r="B23" s="39" t="s">
        <v>146</v>
      </c>
      <c r="C23" s="86">
        <f>'1. Resultaat'!C18</f>
        <v>1</v>
      </c>
    </row>
    <row r="24" spans="1:3" x14ac:dyDescent="0.2">
      <c r="B24" s="36" t="s">
        <v>127</v>
      </c>
      <c r="C24" s="86">
        <f>'1. Resultaat'!C19</f>
        <v>1</v>
      </c>
    </row>
    <row r="25" spans="1:3" s="39" customFormat="1" x14ac:dyDescent="0.2">
      <c r="B25" s="36" t="s">
        <v>147</v>
      </c>
      <c r="C25" s="86">
        <f>'1. Resultaat'!C20</f>
        <v>1</v>
      </c>
    </row>
    <row r="26" spans="1:3" s="39" customFormat="1" x14ac:dyDescent="0.2">
      <c r="B26" s="40" t="s">
        <v>148</v>
      </c>
      <c r="C26" s="157">
        <f>'1. Resultaat'!C21</f>
        <v>1</v>
      </c>
    </row>
    <row r="27" spans="1:3" s="39" customFormat="1" x14ac:dyDescent="0.2">
      <c r="B27" s="65"/>
      <c r="C27" s="128"/>
    </row>
    <row r="28" spans="1:3" s="39" customFormat="1" x14ac:dyDescent="0.2">
      <c r="B28" s="133" t="s">
        <v>148</v>
      </c>
      <c r="C28" s="128"/>
    </row>
    <row r="29" spans="1:3" s="39" customFormat="1" x14ac:dyDescent="0.2">
      <c r="B29" s="59" t="s">
        <v>228</v>
      </c>
      <c r="C29" s="86">
        <f>'1. Resultaat'!C24</f>
        <v>1</v>
      </c>
    </row>
    <row r="30" spans="1:3" s="39" customFormat="1" x14ac:dyDescent="0.2">
      <c r="B30" s="59" t="s">
        <v>227</v>
      </c>
      <c r="C30" s="86">
        <f>'1. Resultaat'!C25</f>
        <v>1</v>
      </c>
    </row>
    <row r="31" spans="1:3" s="39" customFormat="1" x14ac:dyDescent="0.2">
      <c r="B31" s="59"/>
      <c r="C31" s="86">
        <f>'1. Resultaat'!C26</f>
        <v>0</v>
      </c>
    </row>
    <row r="32" spans="1:3" s="39" customFormat="1" x14ac:dyDescent="0.2">
      <c r="B32" s="59"/>
      <c r="C32" s="86">
        <f>'1. Resultaat'!C27</f>
        <v>0</v>
      </c>
    </row>
    <row r="33" spans="2:3" s="44" customFormat="1" x14ac:dyDescent="0.2">
      <c r="B33" s="45"/>
      <c r="C33" s="39"/>
    </row>
    <row r="34" spans="2:3" s="83" customFormat="1" x14ac:dyDescent="0.2">
      <c r="B34" s="83" t="s">
        <v>101</v>
      </c>
    </row>
    <row r="35" spans="2:3" s="39" customFormat="1" x14ac:dyDescent="0.2">
      <c r="B35" s="36" t="s">
        <v>129</v>
      </c>
      <c r="C35" s="86">
        <f>'1. Resultaat'!C30</f>
        <v>1</v>
      </c>
    </row>
    <row r="36" spans="2:3" s="39" customFormat="1" x14ac:dyDescent="0.2">
      <c r="B36" s="36" t="s">
        <v>128</v>
      </c>
      <c r="C36" s="86">
        <f>'1. Resultaat'!C31</f>
        <v>1</v>
      </c>
    </row>
    <row r="37" spans="2:3" s="44" customFormat="1" x14ac:dyDescent="0.2">
      <c r="B37" s="46"/>
      <c r="C37" s="39"/>
    </row>
    <row r="38" spans="2:3" s="83" customFormat="1" x14ac:dyDescent="0.2">
      <c r="B38" s="83" t="s">
        <v>69</v>
      </c>
    </row>
    <row r="39" spans="2:3" x14ac:dyDescent="0.2">
      <c r="B39" s="38" t="s">
        <v>130</v>
      </c>
      <c r="C39" s="86">
        <f>'1. Resultaat'!C34</f>
        <v>1</v>
      </c>
    </row>
    <row r="40" spans="2:3" x14ac:dyDescent="0.2">
      <c r="B40" s="38" t="s">
        <v>131</v>
      </c>
      <c r="C40" s="86">
        <f>'1. Resultaat'!C35</f>
        <v>1</v>
      </c>
    </row>
    <row r="41" spans="2:3" x14ac:dyDescent="0.2">
      <c r="B41" s="38" t="s">
        <v>132</v>
      </c>
      <c r="C41" s="86">
        <f>'1. Resultaat'!C36</f>
        <v>1</v>
      </c>
    </row>
    <row r="42" spans="2:3" x14ac:dyDescent="0.2">
      <c r="B42" s="38" t="s">
        <v>102</v>
      </c>
      <c r="C42" s="86">
        <f>'1. Resultaat'!C37</f>
        <v>1</v>
      </c>
    </row>
    <row r="43" spans="2:3" x14ac:dyDescent="0.2">
      <c r="B43" s="38" t="s">
        <v>133</v>
      </c>
      <c r="C43" s="86">
        <f>'1. Resultaat'!C38</f>
        <v>1</v>
      </c>
    </row>
    <row r="44" spans="2:3" x14ac:dyDescent="0.2">
      <c r="B44" s="38" t="s">
        <v>134</v>
      </c>
      <c r="C44" s="86">
        <f>'1. Resultaat'!C39</f>
        <v>1</v>
      </c>
    </row>
    <row r="45" spans="2:3" x14ac:dyDescent="0.2">
      <c r="B45" s="38" t="s">
        <v>135</v>
      </c>
      <c r="C45" s="86">
        <f>'1. Resultaat'!C40</f>
        <v>1</v>
      </c>
    </row>
    <row r="46" spans="2:3" x14ac:dyDescent="0.2">
      <c r="B46" s="38" t="s">
        <v>136</v>
      </c>
      <c r="C46" s="86">
        <f>'1. Resultaat'!C41</f>
        <v>1</v>
      </c>
    </row>
    <row r="47" spans="2:3" x14ac:dyDescent="0.2">
      <c r="B47" s="38" t="s">
        <v>137</v>
      </c>
      <c r="C47" s="86">
        <f>'1. Resultaat'!C42</f>
        <v>1</v>
      </c>
    </row>
    <row r="48" spans="2:3" x14ac:dyDescent="0.2">
      <c r="B48" s="38" t="s">
        <v>158</v>
      </c>
      <c r="C48" s="86">
        <f>'1. Resultaat'!C43</f>
        <v>1</v>
      </c>
    </row>
    <row r="49" spans="1:24" x14ac:dyDescent="0.2">
      <c r="B49" s="38" t="s">
        <v>139</v>
      </c>
      <c r="C49" s="86">
        <f>'1. Resultaat'!C44</f>
        <v>1</v>
      </c>
    </row>
    <row r="50" spans="1:24" x14ac:dyDescent="0.2">
      <c r="B50" s="38" t="s">
        <v>140</v>
      </c>
      <c r="C50" s="86">
        <f>'1. Resultaat'!C45</f>
        <v>1</v>
      </c>
    </row>
    <row r="51" spans="1:24" x14ac:dyDescent="0.2">
      <c r="B51" s="38" t="s">
        <v>141</v>
      </c>
      <c r="C51" s="86">
        <f>'1. Resultaat'!C46</f>
        <v>1</v>
      </c>
    </row>
    <row r="52" spans="1:24" x14ac:dyDescent="0.2">
      <c r="B52" s="38" t="s">
        <v>142</v>
      </c>
      <c r="C52" s="86">
        <f>'1. Resultaat'!C47</f>
        <v>1</v>
      </c>
    </row>
    <row r="53" spans="1:24" x14ac:dyDescent="0.2">
      <c r="B53" s="38" t="s">
        <v>143</v>
      </c>
      <c r="C53" s="86">
        <f>'1. Resultaat'!C48</f>
        <v>1</v>
      </c>
    </row>
    <row r="54" spans="1:24" x14ac:dyDescent="0.2">
      <c r="B54" s="38" t="s">
        <v>144</v>
      </c>
      <c r="C54" s="86">
        <f>'1. Resultaat'!C49</f>
        <v>1</v>
      </c>
    </row>
    <row r="55" spans="1:24" s="39" customFormat="1" x14ac:dyDescent="0.2">
      <c r="B55" s="38" t="s">
        <v>156</v>
      </c>
      <c r="C55" s="86">
        <f>'1. Resultaat'!C50</f>
        <v>1</v>
      </c>
    </row>
    <row r="56" spans="1:24" s="39" customFormat="1" x14ac:dyDescent="0.2">
      <c r="B56" s="38" t="s">
        <v>157</v>
      </c>
      <c r="C56" s="86">
        <f>'1. Resultaat'!C51</f>
        <v>1</v>
      </c>
    </row>
    <row r="57" spans="1:24" s="39" customFormat="1" x14ac:dyDescent="0.2">
      <c r="B57" s="38" t="s">
        <v>155</v>
      </c>
      <c r="C57" s="86">
        <f>'1. Resultaat'!C52</f>
        <v>1</v>
      </c>
    </row>
    <row r="59" spans="1:24" s="77" customFormat="1" x14ac:dyDescent="0.2">
      <c r="B59" s="77" t="s">
        <v>92</v>
      </c>
    </row>
    <row r="60" spans="1:24" x14ac:dyDescent="0.2">
      <c r="A60" s="24"/>
      <c r="B60" s="25"/>
      <c r="C60" s="24"/>
      <c r="D60" s="24"/>
      <c r="E60" s="24"/>
      <c r="F60" s="24"/>
      <c r="G60" s="24"/>
      <c r="H60" s="24"/>
      <c r="I60" s="24"/>
      <c r="J60" s="24"/>
      <c r="K60" s="24"/>
      <c r="L60" s="24"/>
      <c r="M60" s="24"/>
      <c r="N60" s="24"/>
      <c r="O60" s="24"/>
      <c r="P60" s="26"/>
      <c r="Q60" s="26"/>
      <c r="R60" s="26"/>
      <c r="S60" s="26"/>
      <c r="T60" s="26"/>
      <c r="U60" s="26"/>
      <c r="V60" s="26"/>
      <c r="W60" s="26"/>
      <c r="X60" s="26"/>
    </row>
    <row r="61" spans="1:24" s="39" customFormat="1" x14ac:dyDescent="0.2">
      <c r="A61" s="24"/>
      <c r="B61" s="139" t="s">
        <v>94</v>
      </c>
      <c r="C61" s="140"/>
      <c r="D61" s="140"/>
      <c r="E61" s="140"/>
      <c r="F61" s="140"/>
      <c r="G61" s="140"/>
      <c r="H61" s="140"/>
      <c r="I61" s="79"/>
      <c r="J61" s="140"/>
      <c r="K61" s="140"/>
      <c r="L61" s="140"/>
      <c r="M61" s="140"/>
      <c r="N61" s="140"/>
      <c r="O61" s="79"/>
      <c r="P61" s="140" t="s">
        <v>74</v>
      </c>
      <c r="Q61" s="26"/>
      <c r="R61" s="26"/>
      <c r="S61" s="26"/>
      <c r="T61" s="26"/>
      <c r="U61" s="26"/>
      <c r="V61" s="26"/>
      <c r="W61" s="26"/>
      <c r="X61" s="26"/>
    </row>
    <row r="62" spans="1:24" ht="25.5" x14ac:dyDescent="0.2">
      <c r="A62" s="24"/>
      <c r="B62" s="140" t="s">
        <v>80</v>
      </c>
      <c r="C62" s="140" t="s">
        <v>126</v>
      </c>
      <c r="D62" s="140" t="s">
        <v>69</v>
      </c>
      <c r="E62" s="140" t="s">
        <v>159</v>
      </c>
      <c r="F62" s="140" t="s">
        <v>124</v>
      </c>
      <c r="G62" s="140" t="s">
        <v>125</v>
      </c>
      <c r="H62" s="140" t="s">
        <v>85</v>
      </c>
      <c r="I62" s="79"/>
      <c r="J62" s="140" t="s">
        <v>126</v>
      </c>
      <c r="K62" s="140" t="s">
        <v>69</v>
      </c>
      <c r="L62" s="140" t="s">
        <v>101</v>
      </c>
      <c r="M62" s="141" t="s">
        <v>165</v>
      </c>
      <c r="N62" s="141" t="s">
        <v>86</v>
      </c>
      <c r="O62" s="79"/>
      <c r="P62" s="140"/>
      <c r="Q62" s="26"/>
      <c r="R62" s="26"/>
      <c r="S62" s="26"/>
      <c r="T62" s="26"/>
      <c r="U62" s="26"/>
      <c r="V62" s="26"/>
      <c r="W62" s="26"/>
      <c r="X62" s="26"/>
    </row>
    <row r="63" spans="1:24" x14ac:dyDescent="0.2">
      <c r="A63" s="24"/>
      <c r="B63" s="86">
        <f>'3. Investeringen'!B15</f>
        <v>1</v>
      </c>
      <c r="C63" s="86" t="str">
        <f>'3. Investeringen'!C15</f>
        <v>Start-GAW excl. bijzonderheden</v>
      </c>
      <c r="D63" s="86" t="str">
        <f>'3. Investeringen'!D15</f>
        <v>18 Start-GAW (AD)</v>
      </c>
      <c r="E63" s="86">
        <f>'3. Investeringen'!E15</f>
        <v>0</v>
      </c>
      <c r="F63" s="86">
        <f>'3. Investeringen'!H15</f>
        <v>0</v>
      </c>
      <c r="G63" s="86">
        <f>'3. Investeringen'!I15</f>
        <v>1</v>
      </c>
      <c r="H63" s="121">
        <f>'3. Investeringen'!N15</f>
        <v>2011</v>
      </c>
      <c r="I63" s="26"/>
      <c r="J63" s="87">
        <f>INDEX($B$22:$C$26, MATCH(C63,$B$22:$B$26,0),2)</f>
        <v>1</v>
      </c>
      <c r="K63" s="87">
        <f>IF(D63=0,1,INDEX($B$39:$C$57, MATCH(D63,$B$39:$B$57,0),2))</f>
        <v>1</v>
      </c>
      <c r="L63" s="87">
        <f xml:space="preserve"> F63 * $C$35 + G63 * $C$36</f>
        <v>1</v>
      </c>
      <c r="M63" s="87">
        <f>IF(E63=0,1,INDEX($B$29:$C$32, MATCH(E63,$B$29:$B$32,0),2))</f>
        <v>1</v>
      </c>
      <c r="N63" s="87">
        <f>(H63&gt;=$C$18)*(H63&lt;=$C$19)</f>
        <v>1</v>
      </c>
      <c r="O63" s="27"/>
      <c r="P63" s="87">
        <f>PRODUCT(J63:N63)</f>
        <v>1</v>
      </c>
      <c r="Q63" s="26"/>
      <c r="R63" s="26"/>
      <c r="S63" s="26"/>
      <c r="T63" s="26"/>
      <c r="U63" s="26"/>
      <c r="V63" s="26"/>
      <c r="W63" s="26"/>
      <c r="X63" s="26"/>
    </row>
    <row r="64" spans="1:24" x14ac:dyDescent="0.2">
      <c r="A64" s="24"/>
      <c r="B64" s="86">
        <f>'3. Investeringen'!B16</f>
        <v>2</v>
      </c>
      <c r="C64" s="86" t="str">
        <f>'3. Investeringen'!C16</f>
        <v>Start-GAW excl. bijzonderheden</v>
      </c>
      <c r="D64" s="86" t="str">
        <f>'3. Investeringen'!D16</f>
        <v>17 Start-GAW (TD)</v>
      </c>
      <c r="E64" s="86">
        <f>'3. Investeringen'!E16</f>
        <v>0</v>
      </c>
      <c r="F64" s="86">
        <f>'3. Investeringen'!H16</f>
        <v>1</v>
      </c>
      <c r="G64" s="86">
        <f>'3. Investeringen'!I16</f>
        <v>0</v>
      </c>
      <c r="H64" s="121">
        <f>'3. Investeringen'!N16</f>
        <v>2011</v>
      </c>
      <c r="I64" s="26"/>
      <c r="J64" s="87">
        <f t="shared" ref="J64:J127" si="0">INDEX($B$22:$C$26, MATCH(C64,$B$22:$B$26,0),2)</f>
        <v>1</v>
      </c>
      <c r="K64" s="87">
        <f t="shared" ref="K64:K127" si="1">IF(D64=0,1,INDEX($B$39:$C$57, MATCH(D64,$B$39:$B$57,0),2))</f>
        <v>1</v>
      </c>
      <c r="L64" s="87">
        <f t="shared" ref="L64:L127" si="2" xml:space="preserve"> F64 * $C$35 + G64 * $C$36</f>
        <v>1</v>
      </c>
      <c r="M64" s="87">
        <f t="shared" ref="M64:M127" si="3">IF(E64=0,1,INDEX($B$29:$C$32, MATCH(E64,$B$29:$B$32,0),2))</f>
        <v>1</v>
      </c>
      <c r="N64" s="87">
        <f t="shared" ref="N64:N127" si="4">(H64&gt;=$C$18)*(H64&lt;=$C$19)</f>
        <v>1</v>
      </c>
      <c r="O64" s="27"/>
      <c r="P64" s="87">
        <f t="shared" ref="P64:P126" si="5">PRODUCT(J64:N64)</f>
        <v>1</v>
      </c>
    </row>
    <row r="65" spans="1:16" x14ac:dyDescent="0.2">
      <c r="A65" s="24"/>
      <c r="B65" s="86">
        <f>'3. Investeringen'!B17</f>
        <v>3</v>
      </c>
      <c r="C65" s="86" t="str">
        <f>'3. Investeringen'!C17</f>
        <v>Nieuwe investeringen</v>
      </c>
      <c r="D65" s="86" t="str">
        <f>'3. Investeringen'!D17</f>
        <v>19 Onbekend</v>
      </c>
      <c r="E65" s="86">
        <f>'3. Investeringen'!E17</f>
        <v>0</v>
      </c>
      <c r="F65" s="86">
        <f>'3. Investeringen'!H17</f>
        <v>1</v>
      </c>
      <c r="G65" s="86">
        <f>'3. Investeringen'!I17</f>
        <v>0</v>
      </c>
      <c r="H65" s="121">
        <f>'3. Investeringen'!N17</f>
        <v>2011</v>
      </c>
      <c r="I65" s="26"/>
      <c r="J65" s="87">
        <f t="shared" si="0"/>
        <v>1</v>
      </c>
      <c r="K65" s="87">
        <f t="shared" si="1"/>
        <v>1</v>
      </c>
      <c r="L65" s="87">
        <f t="shared" si="2"/>
        <v>1</v>
      </c>
      <c r="M65" s="87">
        <f t="shared" si="3"/>
        <v>1</v>
      </c>
      <c r="N65" s="87">
        <f t="shared" si="4"/>
        <v>1</v>
      </c>
      <c r="O65" s="27"/>
      <c r="P65" s="87">
        <f t="shared" si="5"/>
        <v>1</v>
      </c>
    </row>
    <row r="66" spans="1:16" x14ac:dyDescent="0.2">
      <c r="A66" s="24"/>
      <c r="B66" s="86">
        <f>'3. Investeringen'!B18</f>
        <v>4</v>
      </c>
      <c r="C66" s="86" t="str">
        <f>'3. Investeringen'!C18</f>
        <v>Nieuwe investeringen</v>
      </c>
      <c r="D66" s="86" t="str">
        <f>'3. Investeringen'!D18</f>
        <v>19 Onbekend</v>
      </c>
      <c r="E66" s="86">
        <f>'3. Investeringen'!E18</f>
        <v>0</v>
      </c>
      <c r="F66" s="86">
        <f>'3. Investeringen'!H18</f>
        <v>1</v>
      </c>
      <c r="G66" s="86">
        <f>'3. Investeringen'!I18</f>
        <v>0</v>
      </c>
      <c r="H66" s="121">
        <f>'3. Investeringen'!N18</f>
        <v>2011</v>
      </c>
      <c r="I66" s="26"/>
      <c r="J66" s="87">
        <f t="shared" si="0"/>
        <v>1</v>
      </c>
      <c r="K66" s="87">
        <f t="shared" si="1"/>
        <v>1</v>
      </c>
      <c r="L66" s="87">
        <f t="shared" si="2"/>
        <v>1</v>
      </c>
      <c r="M66" s="87">
        <f t="shared" si="3"/>
        <v>1</v>
      </c>
      <c r="N66" s="87">
        <f t="shared" si="4"/>
        <v>1</v>
      </c>
      <c r="O66" s="27"/>
      <c r="P66" s="87">
        <f t="shared" si="5"/>
        <v>1</v>
      </c>
    </row>
    <row r="67" spans="1:16" x14ac:dyDescent="0.2">
      <c r="A67" s="24"/>
      <c r="B67" s="86">
        <f>'3. Investeringen'!B19</f>
        <v>5</v>
      </c>
      <c r="C67" s="86" t="str">
        <f>'3. Investeringen'!C19</f>
        <v>Nieuwe investeringen</v>
      </c>
      <c r="D67" s="86" t="str">
        <f>'3. Investeringen'!D19</f>
        <v>19 Onbekend</v>
      </c>
      <c r="E67" s="86">
        <f>'3. Investeringen'!E19</f>
        <v>0</v>
      </c>
      <c r="F67" s="86">
        <f>'3. Investeringen'!H19</f>
        <v>1</v>
      </c>
      <c r="G67" s="86">
        <f>'3. Investeringen'!I19</f>
        <v>0</v>
      </c>
      <c r="H67" s="121">
        <f>'3. Investeringen'!N19</f>
        <v>2011</v>
      </c>
      <c r="I67" s="26"/>
      <c r="J67" s="87">
        <f t="shared" si="0"/>
        <v>1</v>
      </c>
      <c r="K67" s="87">
        <f t="shared" si="1"/>
        <v>1</v>
      </c>
      <c r="L67" s="87">
        <f t="shared" si="2"/>
        <v>1</v>
      </c>
      <c r="M67" s="87">
        <f t="shared" si="3"/>
        <v>1</v>
      </c>
      <c r="N67" s="87">
        <f t="shared" si="4"/>
        <v>1</v>
      </c>
      <c r="O67" s="27"/>
      <c r="P67" s="87">
        <f t="shared" si="5"/>
        <v>1</v>
      </c>
    </row>
    <row r="68" spans="1:16" x14ac:dyDescent="0.2">
      <c r="A68" s="24"/>
      <c r="B68" s="86">
        <f>'3. Investeringen'!B20</f>
        <v>6</v>
      </c>
      <c r="C68" s="86" t="str">
        <f>'3. Investeringen'!C20</f>
        <v>Nieuwe investeringen</v>
      </c>
      <c r="D68" s="86" t="str">
        <f>'3. Investeringen'!D20</f>
        <v>19 Onbekend</v>
      </c>
      <c r="E68" s="86">
        <f>'3. Investeringen'!E20</f>
        <v>0</v>
      </c>
      <c r="F68" s="86">
        <f>'3. Investeringen'!H20</f>
        <v>1</v>
      </c>
      <c r="G68" s="86">
        <f>'3. Investeringen'!I20</f>
        <v>0</v>
      </c>
      <c r="H68" s="121">
        <f>'3. Investeringen'!N20</f>
        <v>2011</v>
      </c>
      <c r="I68" s="26"/>
      <c r="J68" s="87">
        <f t="shared" si="0"/>
        <v>1</v>
      </c>
      <c r="K68" s="87">
        <f t="shared" si="1"/>
        <v>1</v>
      </c>
      <c r="L68" s="87">
        <f t="shared" si="2"/>
        <v>1</v>
      </c>
      <c r="M68" s="87">
        <f t="shared" si="3"/>
        <v>1</v>
      </c>
      <c r="N68" s="87">
        <f t="shared" si="4"/>
        <v>1</v>
      </c>
      <c r="O68" s="27"/>
      <c r="P68" s="87">
        <f t="shared" si="5"/>
        <v>1</v>
      </c>
    </row>
    <row r="69" spans="1:16" x14ac:dyDescent="0.2">
      <c r="A69" s="24"/>
      <c r="B69" s="86">
        <f>'3. Investeringen'!B21</f>
        <v>7</v>
      </c>
      <c r="C69" s="86" t="str">
        <f>'3. Investeringen'!C21</f>
        <v>Nieuwe investeringen</v>
      </c>
      <c r="D69" s="86" t="str">
        <f>'3. Investeringen'!D21</f>
        <v>19 Onbekend</v>
      </c>
      <c r="E69" s="86">
        <f>'3. Investeringen'!E21</f>
        <v>0</v>
      </c>
      <c r="F69" s="86">
        <f>'3. Investeringen'!H21</f>
        <v>1</v>
      </c>
      <c r="G69" s="86">
        <f>'3. Investeringen'!I21</f>
        <v>0</v>
      </c>
      <c r="H69" s="121">
        <f>'3. Investeringen'!N21</f>
        <v>2011</v>
      </c>
      <c r="I69" s="26"/>
      <c r="J69" s="87">
        <f t="shared" si="0"/>
        <v>1</v>
      </c>
      <c r="K69" s="87">
        <f t="shared" si="1"/>
        <v>1</v>
      </c>
      <c r="L69" s="87">
        <f t="shared" si="2"/>
        <v>1</v>
      </c>
      <c r="M69" s="87">
        <f t="shared" si="3"/>
        <v>1</v>
      </c>
      <c r="N69" s="87">
        <f t="shared" si="4"/>
        <v>1</v>
      </c>
      <c r="O69" s="27"/>
      <c r="P69" s="87">
        <f t="shared" si="5"/>
        <v>1</v>
      </c>
    </row>
    <row r="70" spans="1:16" x14ac:dyDescent="0.2">
      <c r="A70" s="24"/>
      <c r="B70" s="86">
        <f>'3. Investeringen'!B22</f>
        <v>8</v>
      </c>
      <c r="C70" s="86" t="str">
        <f>'3. Investeringen'!C22</f>
        <v>Nieuwe investeringen</v>
      </c>
      <c r="D70" s="86" t="str">
        <f>'3. Investeringen'!D22</f>
        <v>19 Onbekend</v>
      </c>
      <c r="E70" s="86">
        <f>'3. Investeringen'!E22</f>
        <v>0</v>
      </c>
      <c r="F70" s="86">
        <f>'3. Investeringen'!H22</f>
        <v>1</v>
      </c>
      <c r="G70" s="86">
        <f>'3. Investeringen'!I22</f>
        <v>0</v>
      </c>
      <c r="H70" s="121">
        <f>'3. Investeringen'!N22</f>
        <v>2011</v>
      </c>
      <c r="I70" s="26"/>
      <c r="J70" s="87">
        <f t="shared" si="0"/>
        <v>1</v>
      </c>
      <c r="K70" s="87">
        <f t="shared" si="1"/>
        <v>1</v>
      </c>
      <c r="L70" s="87">
        <f t="shared" si="2"/>
        <v>1</v>
      </c>
      <c r="M70" s="87">
        <f t="shared" si="3"/>
        <v>1</v>
      </c>
      <c r="N70" s="87">
        <f t="shared" si="4"/>
        <v>1</v>
      </c>
      <c r="O70" s="27"/>
      <c r="P70" s="87">
        <f t="shared" si="5"/>
        <v>1</v>
      </c>
    </row>
    <row r="71" spans="1:16" x14ac:dyDescent="0.2">
      <c r="A71" s="24"/>
      <c r="B71" s="86">
        <f>'3. Investeringen'!B23</f>
        <v>9</v>
      </c>
      <c r="C71" s="86" t="str">
        <f>'3. Investeringen'!C23</f>
        <v>Nieuwe investeringen</v>
      </c>
      <c r="D71" s="86" t="str">
        <f>'3. Investeringen'!D23</f>
        <v>19 Onbekend</v>
      </c>
      <c r="E71" s="86">
        <f>'3. Investeringen'!E23</f>
        <v>0</v>
      </c>
      <c r="F71" s="86">
        <f>'3. Investeringen'!H23</f>
        <v>1</v>
      </c>
      <c r="G71" s="86">
        <f>'3. Investeringen'!I23</f>
        <v>0</v>
      </c>
      <c r="H71" s="121">
        <f>'3. Investeringen'!N23</f>
        <v>2011</v>
      </c>
      <c r="I71" s="26"/>
      <c r="J71" s="87">
        <f t="shared" si="0"/>
        <v>1</v>
      </c>
      <c r="K71" s="87">
        <f t="shared" si="1"/>
        <v>1</v>
      </c>
      <c r="L71" s="87">
        <f t="shared" si="2"/>
        <v>1</v>
      </c>
      <c r="M71" s="87">
        <f t="shared" si="3"/>
        <v>1</v>
      </c>
      <c r="N71" s="87">
        <f t="shared" si="4"/>
        <v>1</v>
      </c>
      <c r="O71" s="27"/>
      <c r="P71" s="87">
        <f t="shared" si="5"/>
        <v>1</v>
      </c>
    </row>
    <row r="72" spans="1:16" x14ac:dyDescent="0.2">
      <c r="A72" s="24"/>
      <c r="B72" s="86">
        <f>'3. Investeringen'!B24</f>
        <v>10</v>
      </c>
      <c r="C72" s="86" t="str">
        <f>'3. Investeringen'!C24</f>
        <v>Nieuwe investeringen</v>
      </c>
      <c r="D72" s="86" t="str">
        <f>'3. Investeringen'!D24</f>
        <v>19 Onbekend</v>
      </c>
      <c r="E72" s="86">
        <f>'3. Investeringen'!E24</f>
        <v>0</v>
      </c>
      <c r="F72" s="86">
        <f>'3. Investeringen'!H24</f>
        <v>1</v>
      </c>
      <c r="G72" s="86">
        <f>'3. Investeringen'!I24</f>
        <v>0</v>
      </c>
      <c r="H72" s="121">
        <f>'3. Investeringen'!N24</f>
        <v>2011</v>
      </c>
      <c r="I72" s="26"/>
      <c r="J72" s="87">
        <f t="shared" si="0"/>
        <v>1</v>
      </c>
      <c r="K72" s="87">
        <f t="shared" si="1"/>
        <v>1</v>
      </c>
      <c r="L72" s="87">
        <f t="shared" si="2"/>
        <v>1</v>
      </c>
      <c r="M72" s="87">
        <f t="shared" si="3"/>
        <v>1</v>
      </c>
      <c r="N72" s="87">
        <f t="shared" si="4"/>
        <v>1</v>
      </c>
      <c r="O72" s="27"/>
      <c r="P72" s="87">
        <f t="shared" si="5"/>
        <v>1</v>
      </c>
    </row>
    <row r="73" spans="1:16" x14ac:dyDescent="0.2">
      <c r="A73" s="24"/>
      <c r="B73" s="86">
        <f>'3. Investeringen'!B25</f>
        <v>11</v>
      </c>
      <c r="C73" s="86" t="str">
        <f>'3. Investeringen'!C25</f>
        <v>Nieuwe investeringen</v>
      </c>
      <c r="D73" s="86" t="str">
        <f>'3. Investeringen'!D25</f>
        <v>19 Onbekend</v>
      </c>
      <c r="E73" s="86">
        <f>'3. Investeringen'!E25</f>
        <v>0</v>
      </c>
      <c r="F73" s="86">
        <f>'3. Investeringen'!H25</f>
        <v>1</v>
      </c>
      <c r="G73" s="86">
        <f>'3. Investeringen'!I25</f>
        <v>0</v>
      </c>
      <c r="H73" s="121">
        <f>'3. Investeringen'!N25</f>
        <v>2011</v>
      </c>
      <c r="I73" s="26"/>
      <c r="J73" s="87">
        <f t="shared" si="0"/>
        <v>1</v>
      </c>
      <c r="K73" s="87">
        <f t="shared" si="1"/>
        <v>1</v>
      </c>
      <c r="L73" s="87">
        <f t="shared" si="2"/>
        <v>1</v>
      </c>
      <c r="M73" s="87">
        <f t="shared" si="3"/>
        <v>1</v>
      </c>
      <c r="N73" s="87">
        <f t="shared" si="4"/>
        <v>1</v>
      </c>
      <c r="O73" s="27"/>
      <c r="P73" s="87">
        <f t="shared" si="5"/>
        <v>1</v>
      </c>
    </row>
    <row r="74" spans="1:16" x14ac:dyDescent="0.2">
      <c r="A74" s="24"/>
      <c r="B74" s="86">
        <f>'3. Investeringen'!B26</f>
        <v>12</v>
      </c>
      <c r="C74" s="86" t="str">
        <f>'3. Investeringen'!C26</f>
        <v>Nieuwe investeringen</v>
      </c>
      <c r="D74" s="86" t="str">
        <f>'3. Investeringen'!D26</f>
        <v>19 Onbekend</v>
      </c>
      <c r="E74" s="86">
        <f>'3. Investeringen'!E26</f>
        <v>0</v>
      </c>
      <c r="F74" s="86">
        <f>'3. Investeringen'!H26</f>
        <v>1</v>
      </c>
      <c r="G74" s="86">
        <f>'3. Investeringen'!I26</f>
        <v>0</v>
      </c>
      <c r="H74" s="121">
        <f>'3. Investeringen'!N26</f>
        <v>2011</v>
      </c>
      <c r="I74" s="26"/>
      <c r="J74" s="87">
        <f t="shared" si="0"/>
        <v>1</v>
      </c>
      <c r="K74" s="87">
        <f t="shared" si="1"/>
        <v>1</v>
      </c>
      <c r="L74" s="87">
        <f t="shared" si="2"/>
        <v>1</v>
      </c>
      <c r="M74" s="87">
        <f t="shared" si="3"/>
        <v>1</v>
      </c>
      <c r="N74" s="87">
        <f t="shared" si="4"/>
        <v>1</v>
      </c>
      <c r="O74" s="27"/>
      <c r="P74" s="87">
        <f t="shared" si="5"/>
        <v>1</v>
      </c>
    </row>
    <row r="75" spans="1:16" x14ac:dyDescent="0.2">
      <c r="A75" s="24"/>
      <c r="B75" s="86">
        <f>'3. Investeringen'!B27</f>
        <v>13</v>
      </c>
      <c r="C75" s="86" t="str">
        <f>'3. Investeringen'!C27</f>
        <v>Nieuwe investeringen</v>
      </c>
      <c r="D75" s="86" t="str">
        <f>'3. Investeringen'!D27</f>
        <v>19 Onbekend</v>
      </c>
      <c r="E75" s="86">
        <f>'3. Investeringen'!E27</f>
        <v>0</v>
      </c>
      <c r="F75" s="86">
        <f>'3. Investeringen'!H27</f>
        <v>1</v>
      </c>
      <c r="G75" s="86">
        <f>'3. Investeringen'!I27</f>
        <v>0</v>
      </c>
      <c r="H75" s="121">
        <f>'3. Investeringen'!N27</f>
        <v>2011</v>
      </c>
      <c r="I75" s="26"/>
      <c r="J75" s="87">
        <f t="shared" si="0"/>
        <v>1</v>
      </c>
      <c r="K75" s="87">
        <f t="shared" si="1"/>
        <v>1</v>
      </c>
      <c r="L75" s="87">
        <f t="shared" si="2"/>
        <v>1</v>
      </c>
      <c r="M75" s="87">
        <f t="shared" si="3"/>
        <v>1</v>
      </c>
      <c r="N75" s="87">
        <f t="shared" si="4"/>
        <v>1</v>
      </c>
      <c r="O75" s="27"/>
      <c r="P75" s="87">
        <f t="shared" si="5"/>
        <v>1</v>
      </c>
    </row>
    <row r="76" spans="1:16" x14ac:dyDescent="0.2">
      <c r="A76" s="24"/>
      <c r="B76" s="86">
        <f>'3. Investeringen'!B28</f>
        <v>14</v>
      </c>
      <c r="C76" s="86" t="str">
        <f>'3. Investeringen'!C28</f>
        <v>Nieuwe investeringen</v>
      </c>
      <c r="D76" s="86" t="str">
        <f>'3. Investeringen'!D28</f>
        <v>19 Onbekend</v>
      </c>
      <c r="E76" s="86">
        <f>'3. Investeringen'!E28</f>
        <v>0</v>
      </c>
      <c r="F76" s="86">
        <f>'3. Investeringen'!H28</f>
        <v>1</v>
      </c>
      <c r="G76" s="86">
        <f>'3. Investeringen'!I28</f>
        <v>0</v>
      </c>
      <c r="H76" s="121">
        <f>'3. Investeringen'!N28</f>
        <v>2011</v>
      </c>
      <c r="I76" s="26"/>
      <c r="J76" s="87">
        <f t="shared" si="0"/>
        <v>1</v>
      </c>
      <c r="K76" s="87">
        <f t="shared" si="1"/>
        <v>1</v>
      </c>
      <c r="L76" s="87">
        <f t="shared" si="2"/>
        <v>1</v>
      </c>
      <c r="M76" s="87">
        <f t="shared" si="3"/>
        <v>1</v>
      </c>
      <c r="N76" s="87">
        <f t="shared" si="4"/>
        <v>1</v>
      </c>
      <c r="O76" s="27"/>
      <c r="P76" s="87">
        <f t="shared" si="5"/>
        <v>1</v>
      </c>
    </row>
    <row r="77" spans="1:16" x14ac:dyDescent="0.2">
      <c r="A77" s="24"/>
      <c r="B77" s="86">
        <f>'3. Investeringen'!B29</f>
        <v>15</v>
      </c>
      <c r="C77" s="86" t="str">
        <f>'3. Investeringen'!C29</f>
        <v>Nieuwe investeringen</v>
      </c>
      <c r="D77" s="86" t="str">
        <f>'3. Investeringen'!D29</f>
        <v>19 Onbekend</v>
      </c>
      <c r="E77" s="86">
        <f>'3. Investeringen'!E29</f>
        <v>0</v>
      </c>
      <c r="F77" s="86">
        <f>'3. Investeringen'!H29</f>
        <v>1</v>
      </c>
      <c r="G77" s="86">
        <f>'3. Investeringen'!I29</f>
        <v>0</v>
      </c>
      <c r="H77" s="121">
        <f>'3. Investeringen'!N29</f>
        <v>2011</v>
      </c>
      <c r="I77" s="26"/>
      <c r="J77" s="87">
        <f t="shared" si="0"/>
        <v>1</v>
      </c>
      <c r="K77" s="87">
        <f t="shared" si="1"/>
        <v>1</v>
      </c>
      <c r="L77" s="87">
        <f t="shared" si="2"/>
        <v>1</v>
      </c>
      <c r="M77" s="87">
        <f t="shared" si="3"/>
        <v>1</v>
      </c>
      <c r="N77" s="87">
        <f t="shared" si="4"/>
        <v>1</v>
      </c>
      <c r="O77" s="27"/>
      <c r="P77" s="87">
        <f t="shared" si="5"/>
        <v>1</v>
      </c>
    </row>
    <row r="78" spans="1:16" x14ac:dyDescent="0.2">
      <c r="A78" s="24"/>
      <c r="B78" s="86">
        <f>'3. Investeringen'!B30</f>
        <v>16</v>
      </c>
      <c r="C78" s="86" t="str">
        <f>'3. Investeringen'!C30</f>
        <v>Nieuwe investeringen</v>
      </c>
      <c r="D78" s="86" t="str">
        <f>'3. Investeringen'!D30</f>
        <v>19 Onbekend</v>
      </c>
      <c r="E78" s="86">
        <f>'3. Investeringen'!E30</f>
        <v>0</v>
      </c>
      <c r="F78" s="86">
        <f>'3. Investeringen'!H30</f>
        <v>1</v>
      </c>
      <c r="G78" s="86">
        <f>'3. Investeringen'!I30</f>
        <v>0</v>
      </c>
      <c r="H78" s="121">
        <f>'3. Investeringen'!N30</f>
        <v>2011</v>
      </c>
      <c r="I78" s="26"/>
      <c r="J78" s="87">
        <f t="shared" si="0"/>
        <v>1</v>
      </c>
      <c r="K78" s="87">
        <f t="shared" si="1"/>
        <v>1</v>
      </c>
      <c r="L78" s="87">
        <f t="shared" si="2"/>
        <v>1</v>
      </c>
      <c r="M78" s="87">
        <f t="shared" si="3"/>
        <v>1</v>
      </c>
      <c r="N78" s="87">
        <f t="shared" si="4"/>
        <v>1</v>
      </c>
      <c r="O78" s="27"/>
      <c r="P78" s="87">
        <f t="shared" si="5"/>
        <v>1</v>
      </c>
    </row>
    <row r="79" spans="1:16" x14ac:dyDescent="0.2">
      <c r="A79" s="24"/>
      <c r="B79" s="86">
        <f>'3. Investeringen'!B31</f>
        <v>17</v>
      </c>
      <c r="C79" s="86" t="str">
        <f>'3. Investeringen'!C31</f>
        <v>Nieuwe investeringen</v>
      </c>
      <c r="D79" s="86" t="str">
        <f>'3. Investeringen'!D31</f>
        <v>19 Onbekend</v>
      </c>
      <c r="E79" s="86">
        <f>'3. Investeringen'!E31</f>
        <v>0</v>
      </c>
      <c r="F79" s="86">
        <f>'3. Investeringen'!H31</f>
        <v>1</v>
      </c>
      <c r="G79" s="86">
        <f>'3. Investeringen'!I31</f>
        <v>0</v>
      </c>
      <c r="H79" s="121">
        <f>'3. Investeringen'!N31</f>
        <v>2011</v>
      </c>
      <c r="I79" s="26"/>
      <c r="J79" s="87">
        <f t="shared" si="0"/>
        <v>1</v>
      </c>
      <c r="K79" s="87">
        <f t="shared" si="1"/>
        <v>1</v>
      </c>
      <c r="L79" s="87">
        <f t="shared" si="2"/>
        <v>1</v>
      </c>
      <c r="M79" s="87">
        <f t="shared" si="3"/>
        <v>1</v>
      </c>
      <c r="N79" s="87">
        <f t="shared" si="4"/>
        <v>1</v>
      </c>
      <c r="O79" s="27"/>
      <c r="P79" s="87">
        <f t="shared" si="5"/>
        <v>1</v>
      </c>
    </row>
    <row r="80" spans="1:16" x14ac:dyDescent="0.2">
      <c r="A80" s="24"/>
      <c r="B80" s="86">
        <f>'3. Investeringen'!B32</f>
        <v>18</v>
      </c>
      <c r="C80" s="86" t="str">
        <f>'3. Investeringen'!C32</f>
        <v>Nieuwe investeringen</v>
      </c>
      <c r="D80" s="86" t="str">
        <f>'3. Investeringen'!D32</f>
        <v>19 Onbekend</v>
      </c>
      <c r="E80" s="86">
        <f>'3. Investeringen'!E32</f>
        <v>0</v>
      </c>
      <c r="F80" s="86">
        <f>'3. Investeringen'!H32</f>
        <v>1</v>
      </c>
      <c r="G80" s="86">
        <f>'3. Investeringen'!I32</f>
        <v>0</v>
      </c>
      <c r="H80" s="121">
        <f>'3. Investeringen'!N32</f>
        <v>2011</v>
      </c>
      <c r="I80" s="26"/>
      <c r="J80" s="87">
        <f t="shared" si="0"/>
        <v>1</v>
      </c>
      <c r="K80" s="87">
        <f t="shared" si="1"/>
        <v>1</v>
      </c>
      <c r="L80" s="87">
        <f t="shared" si="2"/>
        <v>1</v>
      </c>
      <c r="M80" s="87">
        <f t="shared" si="3"/>
        <v>1</v>
      </c>
      <c r="N80" s="87">
        <f t="shared" si="4"/>
        <v>1</v>
      </c>
      <c r="O80" s="27"/>
      <c r="P80" s="87">
        <f t="shared" si="5"/>
        <v>1</v>
      </c>
    </row>
    <row r="81" spans="1:16" x14ac:dyDescent="0.2">
      <c r="A81" s="24"/>
      <c r="B81" s="86">
        <f>'3. Investeringen'!B33</f>
        <v>19</v>
      </c>
      <c r="C81" s="86" t="str">
        <f>'3. Investeringen'!C33</f>
        <v>Nieuwe investeringen</v>
      </c>
      <c r="D81" s="86" t="str">
        <f>'3. Investeringen'!D33</f>
        <v>19 Onbekend</v>
      </c>
      <c r="E81" s="86">
        <f>'3. Investeringen'!E33</f>
        <v>0</v>
      </c>
      <c r="F81" s="86">
        <f>'3. Investeringen'!H33</f>
        <v>1</v>
      </c>
      <c r="G81" s="86">
        <f>'3. Investeringen'!I33</f>
        <v>0</v>
      </c>
      <c r="H81" s="121">
        <f>'3. Investeringen'!N33</f>
        <v>2011</v>
      </c>
      <c r="I81" s="26"/>
      <c r="J81" s="87">
        <f t="shared" si="0"/>
        <v>1</v>
      </c>
      <c r="K81" s="87">
        <f t="shared" si="1"/>
        <v>1</v>
      </c>
      <c r="L81" s="87">
        <f t="shared" si="2"/>
        <v>1</v>
      </c>
      <c r="M81" s="87">
        <f t="shared" si="3"/>
        <v>1</v>
      </c>
      <c r="N81" s="87">
        <f t="shared" si="4"/>
        <v>1</v>
      </c>
      <c r="O81" s="27"/>
      <c r="P81" s="87">
        <f t="shared" si="5"/>
        <v>1</v>
      </c>
    </row>
    <row r="82" spans="1:16" x14ac:dyDescent="0.2">
      <c r="A82" s="24"/>
      <c r="B82" s="86">
        <f>'3. Investeringen'!B34</f>
        <v>20</v>
      </c>
      <c r="C82" s="86" t="str">
        <f>'3. Investeringen'!C34</f>
        <v>Nieuwe investeringen</v>
      </c>
      <c r="D82" s="86" t="str">
        <f>'3. Investeringen'!D34</f>
        <v>19 Onbekend</v>
      </c>
      <c r="E82" s="86">
        <f>'3. Investeringen'!E34</f>
        <v>0</v>
      </c>
      <c r="F82" s="86">
        <f>'3. Investeringen'!H34</f>
        <v>1</v>
      </c>
      <c r="G82" s="86">
        <f>'3. Investeringen'!I34</f>
        <v>0</v>
      </c>
      <c r="H82" s="121">
        <f>'3. Investeringen'!N34</f>
        <v>2011</v>
      </c>
      <c r="I82" s="26"/>
      <c r="J82" s="87">
        <f t="shared" si="0"/>
        <v>1</v>
      </c>
      <c r="K82" s="87">
        <f t="shared" si="1"/>
        <v>1</v>
      </c>
      <c r="L82" s="87">
        <f t="shared" si="2"/>
        <v>1</v>
      </c>
      <c r="M82" s="87">
        <f t="shared" si="3"/>
        <v>1</v>
      </c>
      <c r="N82" s="87">
        <f t="shared" si="4"/>
        <v>1</v>
      </c>
      <c r="O82" s="27"/>
      <c r="P82" s="87">
        <f t="shared" si="5"/>
        <v>1</v>
      </c>
    </row>
    <row r="83" spans="1:16" x14ac:dyDescent="0.2">
      <c r="A83" s="24"/>
      <c r="B83" s="86">
        <f>'3. Investeringen'!B35</f>
        <v>21</v>
      </c>
      <c r="C83" s="86" t="str">
        <f>'3. Investeringen'!C35</f>
        <v>Nieuwe investeringen</v>
      </c>
      <c r="D83" s="86" t="str">
        <f>'3. Investeringen'!D35</f>
        <v>19 Onbekend</v>
      </c>
      <c r="E83" s="86">
        <f>'3. Investeringen'!E35</f>
        <v>0</v>
      </c>
      <c r="F83" s="86">
        <f>'3. Investeringen'!H35</f>
        <v>1</v>
      </c>
      <c r="G83" s="86">
        <f>'3. Investeringen'!I35</f>
        <v>0</v>
      </c>
      <c r="H83" s="121">
        <f>'3. Investeringen'!N35</f>
        <v>2011</v>
      </c>
      <c r="I83" s="26"/>
      <c r="J83" s="87">
        <f t="shared" si="0"/>
        <v>1</v>
      </c>
      <c r="K83" s="87">
        <f t="shared" si="1"/>
        <v>1</v>
      </c>
      <c r="L83" s="87">
        <f t="shared" si="2"/>
        <v>1</v>
      </c>
      <c r="M83" s="87">
        <f t="shared" si="3"/>
        <v>1</v>
      </c>
      <c r="N83" s="87">
        <f t="shared" si="4"/>
        <v>1</v>
      </c>
      <c r="O83" s="27"/>
      <c r="P83" s="87">
        <f t="shared" si="5"/>
        <v>1</v>
      </c>
    </row>
    <row r="84" spans="1:16" x14ac:dyDescent="0.2">
      <c r="B84" s="86">
        <f>'3. Investeringen'!B36</f>
        <v>22</v>
      </c>
      <c r="C84" s="86" t="str">
        <f>'3. Investeringen'!C36</f>
        <v>Nieuwe investeringen</v>
      </c>
      <c r="D84" s="86" t="str">
        <f>'3. Investeringen'!D36</f>
        <v>19 Onbekend</v>
      </c>
      <c r="E84" s="86">
        <f>'3. Investeringen'!E36</f>
        <v>0</v>
      </c>
      <c r="F84" s="86">
        <f>'3. Investeringen'!H36</f>
        <v>1</v>
      </c>
      <c r="G84" s="86">
        <f>'3. Investeringen'!I36</f>
        <v>0</v>
      </c>
      <c r="H84" s="121">
        <f>'3. Investeringen'!N36</f>
        <v>2011</v>
      </c>
      <c r="I84" s="26"/>
      <c r="J84" s="87">
        <f t="shared" si="0"/>
        <v>1</v>
      </c>
      <c r="K84" s="87">
        <f t="shared" si="1"/>
        <v>1</v>
      </c>
      <c r="L84" s="87">
        <f t="shared" si="2"/>
        <v>1</v>
      </c>
      <c r="M84" s="87">
        <f t="shared" si="3"/>
        <v>1</v>
      </c>
      <c r="N84" s="87">
        <f t="shared" si="4"/>
        <v>1</v>
      </c>
      <c r="O84" s="27"/>
      <c r="P84" s="87">
        <f t="shared" si="5"/>
        <v>1</v>
      </c>
    </row>
    <row r="85" spans="1:16" x14ac:dyDescent="0.2">
      <c r="B85" s="86">
        <f>'3. Investeringen'!B37</f>
        <v>23</v>
      </c>
      <c r="C85" s="86" t="str">
        <f>'3. Investeringen'!C37</f>
        <v>Nieuwe investeringen</v>
      </c>
      <c r="D85" s="86" t="str">
        <f>'3. Investeringen'!D37</f>
        <v>19 Onbekend</v>
      </c>
      <c r="E85" s="86">
        <f>'3. Investeringen'!E37</f>
        <v>0</v>
      </c>
      <c r="F85" s="86">
        <f>'3. Investeringen'!H37</f>
        <v>1</v>
      </c>
      <c r="G85" s="86">
        <f>'3. Investeringen'!I37</f>
        <v>0</v>
      </c>
      <c r="H85" s="121">
        <f>'3. Investeringen'!N37</f>
        <v>2011</v>
      </c>
      <c r="I85" s="26"/>
      <c r="J85" s="87">
        <f t="shared" si="0"/>
        <v>1</v>
      </c>
      <c r="K85" s="87">
        <f t="shared" si="1"/>
        <v>1</v>
      </c>
      <c r="L85" s="87">
        <f t="shared" si="2"/>
        <v>1</v>
      </c>
      <c r="M85" s="87">
        <f t="shared" si="3"/>
        <v>1</v>
      </c>
      <c r="N85" s="87">
        <f t="shared" si="4"/>
        <v>1</v>
      </c>
      <c r="O85" s="27"/>
      <c r="P85" s="87">
        <f t="shared" si="5"/>
        <v>1</v>
      </c>
    </row>
    <row r="86" spans="1:16" x14ac:dyDescent="0.2">
      <c r="B86" s="86">
        <f>'3. Investeringen'!B38</f>
        <v>24</v>
      </c>
      <c r="C86" s="86" t="str">
        <f>'3. Investeringen'!C38</f>
        <v>Nieuwe investeringen</v>
      </c>
      <c r="D86" s="86" t="str">
        <f>'3. Investeringen'!D38</f>
        <v>19 Onbekend</v>
      </c>
      <c r="E86" s="86">
        <f>'3. Investeringen'!E38</f>
        <v>0</v>
      </c>
      <c r="F86" s="86">
        <f>'3. Investeringen'!H38</f>
        <v>1</v>
      </c>
      <c r="G86" s="86">
        <f>'3. Investeringen'!I38</f>
        <v>0</v>
      </c>
      <c r="H86" s="121">
        <f>'3. Investeringen'!N38</f>
        <v>2011</v>
      </c>
      <c r="I86" s="26"/>
      <c r="J86" s="87">
        <f t="shared" si="0"/>
        <v>1</v>
      </c>
      <c r="K86" s="87">
        <f t="shared" si="1"/>
        <v>1</v>
      </c>
      <c r="L86" s="87">
        <f t="shared" si="2"/>
        <v>1</v>
      </c>
      <c r="M86" s="87">
        <f t="shared" si="3"/>
        <v>1</v>
      </c>
      <c r="N86" s="87">
        <f t="shared" si="4"/>
        <v>1</v>
      </c>
      <c r="O86" s="27"/>
      <c r="P86" s="87">
        <f t="shared" si="5"/>
        <v>1</v>
      </c>
    </row>
    <row r="87" spans="1:16" x14ac:dyDescent="0.2">
      <c r="B87" s="86">
        <f>'3. Investeringen'!B39</f>
        <v>25</v>
      </c>
      <c r="C87" s="86" t="str">
        <f>'3. Investeringen'!C39</f>
        <v>Nieuwe investeringen</v>
      </c>
      <c r="D87" s="86" t="str">
        <f>'3. Investeringen'!D39</f>
        <v>19 Onbekend</v>
      </c>
      <c r="E87" s="86">
        <f>'3. Investeringen'!E39</f>
        <v>0</v>
      </c>
      <c r="F87" s="86">
        <f>'3. Investeringen'!H39</f>
        <v>1</v>
      </c>
      <c r="G87" s="86">
        <f>'3. Investeringen'!I39</f>
        <v>0</v>
      </c>
      <c r="H87" s="121">
        <f>'3. Investeringen'!N39</f>
        <v>2011</v>
      </c>
      <c r="I87" s="26"/>
      <c r="J87" s="87">
        <f t="shared" si="0"/>
        <v>1</v>
      </c>
      <c r="K87" s="87">
        <f t="shared" si="1"/>
        <v>1</v>
      </c>
      <c r="L87" s="87">
        <f t="shared" si="2"/>
        <v>1</v>
      </c>
      <c r="M87" s="87">
        <f t="shared" si="3"/>
        <v>1</v>
      </c>
      <c r="N87" s="87">
        <f t="shared" si="4"/>
        <v>1</v>
      </c>
      <c r="O87" s="27"/>
      <c r="P87" s="87">
        <f t="shared" si="5"/>
        <v>1</v>
      </c>
    </row>
    <row r="88" spans="1:16" x14ac:dyDescent="0.2">
      <c r="B88" s="86">
        <f>'3. Investeringen'!B40</f>
        <v>26</v>
      </c>
      <c r="C88" s="86" t="str">
        <f>'3. Investeringen'!C40</f>
        <v>Nieuwe investeringen</v>
      </c>
      <c r="D88" s="86" t="str">
        <f>'3. Investeringen'!D40</f>
        <v>19 Onbekend</v>
      </c>
      <c r="E88" s="86">
        <f>'3. Investeringen'!E40</f>
        <v>0</v>
      </c>
      <c r="F88" s="86">
        <f>'3. Investeringen'!H40</f>
        <v>1</v>
      </c>
      <c r="G88" s="86">
        <f>'3. Investeringen'!I40</f>
        <v>0</v>
      </c>
      <c r="H88" s="121">
        <f>'3. Investeringen'!N40</f>
        <v>2011</v>
      </c>
      <c r="I88" s="26"/>
      <c r="J88" s="87">
        <f t="shared" si="0"/>
        <v>1</v>
      </c>
      <c r="K88" s="87">
        <f t="shared" si="1"/>
        <v>1</v>
      </c>
      <c r="L88" s="87">
        <f t="shared" si="2"/>
        <v>1</v>
      </c>
      <c r="M88" s="87">
        <f t="shared" si="3"/>
        <v>1</v>
      </c>
      <c r="N88" s="87">
        <f t="shared" si="4"/>
        <v>1</v>
      </c>
      <c r="O88" s="27"/>
      <c r="P88" s="87">
        <f t="shared" si="5"/>
        <v>1</v>
      </c>
    </row>
    <row r="89" spans="1:16" x14ac:dyDescent="0.2">
      <c r="B89" s="86">
        <f>'3. Investeringen'!B41</f>
        <v>27</v>
      </c>
      <c r="C89" s="86" t="str">
        <f>'3. Investeringen'!C41</f>
        <v>Nieuwe investeringen</v>
      </c>
      <c r="D89" s="86" t="str">
        <f>'3. Investeringen'!D41</f>
        <v>19 Onbekend</v>
      </c>
      <c r="E89" s="86">
        <f>'3. Investeringen'!E41</f>
        <v>0</v>
      </c>
      <c r="F89" s="86">
        <f>'3. Investeringen'!H41</f>
        <v>1</v>
      </c>
      <c r="G89" s="86">
        <f>'3. Investeringen'!I41</f>
        <v>0</v>
      </c>
      <c r="H89" s="121">
        <f>'3. Investeringen'!N41</f>
        <v>2011</v>
      </c>
      <c r="I89" s="26"/>
      <c r="J89" s="87">
        <f t="shared" si="0"/>
        <v>1</v>
      </c>
      <c r="K89" s="87">
        <f t="shared" si="1"/>
        <v>1</v>
      </c>
      <c r="L89" s="87">
        <f t="shared" si="2"/>
        <v>1</v>
      </c>
      <c r="M89" s="87">
        <f t="shared" si="3"/>
        <v>1</v>
      </c>
      <c r="N89" s="87">
        <f t="shared" si="4"/>
        <v>1</v>
      </c>
      <c r="O89" s="27"/>
      <c r="P89" s="87">
        <f t="shared" si="5"/>
        <v>1</v>
      </c>
    </row>
    <row r="90" spans="1:16" x14ac:dyDescent="0.2">
      <c r="B90" s="86">
        <f>'3. Investeringen'!B42</f>
        <v>28</v>
      </c>
      <c r="C90" s="86" t="str">
        <f>'3. Investeringen'!C42</f>
        <v>Nieuwe investeringen</v>
      </c>
      <c r="D90" s="86" t="str">
        <f>'3. Investeringen'!D42</f>
        <v>19 Onbekend</v>
      </c>
      <c r="E90" s="86">
        <f>'3. Investeringen'!E42</f>
        <v>0</v>
      </c>
      <c r="F90" s="86">
        <f>'3. Investeringen'!H42</f>
        <v>1</v>
      </c>
      <c r="G90" s="86">
        <f>'3. Investeringen'!I42</f>
        <v>0</v>
      </c>
      <c r="H90" s="121">
        <f>'3. Investeringen'!N42</f>
        <v>2011</v>
      </c>
      <c r="I90" s="26"/>
      <c r="J90" s="87">
        <f t="shared" si="0"/>
        <v>1</v>
      </c>
      <c r="K90" s="87">
        <f t="shared" si="1"/>
        <v>1</v>
      </c>
      <c r="L90" s="87">
        <f t="shared" si="2"/>
        <v>1</v>
      </c>
      <c r="M90" s="87">
        <f t="shared" si="3"/>
        <v>1</v>
      </c>
      <c r="N90" s="87">
        <f t="shared" si="4"/>
        <v>1</v>
      </c>
      <c r="O90" s="27"/>
      <c r="P90" s="87">
        <f t="shared" si="5"/>
        <v>1</v>
      </c>
    </row>
    <row r="91" spans="1:16" x14ac:dyDescent="0.2">
      <c r="B91" s="86">
        <f>'3. Investeringen'!B43</f>
        <v>29</v>
      </c>
      <c r="C91" s="86" t="str">
        <f>'3. Investeringen'!C43</f>
        <v>Nieuwe investeringen</v>
      </c>
      <c r="D91" s="86" t="str">
        <f>'3. Investeringen'!D43</f>
        <v>19 Onbekend</v>
      </c>
      <c r="E91" s="86">
        <f>'3. Investeringen'!E43</f>
        <v>0</v>
      </c>
      <c r="F91" s="86">
        <f>'3. Investeringen'!H43</f>
        <v>1</v>
      </c>
      <c r="G91" s="86">
        <f>'3. Investeringen'!I43</f>
        <v>0</v>
      </c>
      <c r="H91" s="121">
        <f>'3. Investeringen'!N43</f>
        <v>2011</v>
      </c>
      <c r="I91" s="26"/>
      <c r="J91" s="87">
        <f t="shared" si="0"/>
        <v>1</v>
      </c>
      <c r="K91" s="87">
        <f t="shared" si="1"/>
        <v>1</v>
      </c>
      <c r="L91" s="87">
        <f t="shared" si="2"/>
        <v>1</v>
      </c>
      <c r="M91" s="87">
        <f t="shared" si="3"/>
        <v>1</v>
      </c>
      <c r="N91" s="87">
        <f t="shared" si="4"/>
        <v>1</v>
      </c>
      <c r="O91" s="27"/>
      <c r="P91" s="87">
        <f t="shared" si="5"/>
        <v>1</v>
      </c>
    </row>
    <row r="92" spans="1:16" x14ac:dyDescent="0.2">
      <c r="B92" s="86">
        <f>'3. Investeringen'!B44</f>
        <v>30</v>
      </c>
      <c r="C92" s="86" t="str">
        <f>'3. Investeringen'!C44</f>
        <v>Nieuwe investeringen</v>
      </c>
      <c r="D92" s="86" t="str">
        <f>'3. Investeringen'!D44</f>
        <v>19 Onbekend</v>
      </c>
      <c r="E92" s="86">
        <f>'3. Investeringen'!E44</f>
        <v>0</v>
      </c>
      <c r="F92" s="86">
        <f>'3. Investeringen'!H44</f>
        <v>1</v>
      </c>
      <c r="G92" s="86">
        <f>'3. Investeringen'!I44</f>
        <v>0</v>
      </c>
      <c r="H92" s="121">
        <f>'3. Investeringen'!N44</f>
        <v>2011</v>
      </c>
      <c r="I92" s="26"/>
      <c r="J92" s="87">
        <f t="shared" si="0"/>
        <v>1</v>
      </c>
      <c r="K92" s="87">
        <f t="shared" si="1"/>
        <v>1</v>
      </c>
      <c r="L92" s="87">
        <f t="shared" si="2"/>
        <v>1</v>
      </c>
      <c r="M92" s="87">
        <f t="shared" si="3"/>
        <v>1</v>
      </c>
      <c r="N92" s="87">
        <f t="shared" si="4"/>
        <v>1</v>
      </c>
      <c r="O92" s="27"/>
      <c r="P92" s="87">
        <f t="shared" si="5"/>
        <v>1</v>
      </c>
    </row>
    <row r="93" spans="1:16" x14ac:dyDescent="0.2">
      <c r="B93" s="86">
        <f>'3. Investeringen'!B45</f>
        <v>31</v>
      </c>
      <c r="C93" s="86" t="str">
        <f>'3. Investeringen'!C45</f>
        <v>Nieuwe investeringen</v>
      </c>
      <c r="D93" s="86" t="str">
        <f>'3. Investeringen'!D45</f>
        <v>19 Onbekend</v>
      </c>
      <c r="E93" s="86">
        <f>'3. Investeringen'!E45</f>
        <v>0</v>
      </c>
      <c r="F93" s="86">
        <f>'3. Investeringen'!H45</f>
        <v>1</v>
      </c>
      <c r="G93" s="86">
        <f>'3. Investeringen'!I45</f>
        <v>0</v>
      </c>
      <c r="H93" s="121">
        <f>'3. Investeringen'!N45</f>
        <v>2011</v>
      </c>
      <c r="I93" s="26"/>
      <c r="J93" s="87">
        <f t="shared" si="0"/>
        <v>1</v>
      </c>
      <c r="K93" s="87">
        <f t="shared" si="1"/>
        <v>1</v>
      </c>
      <c r="L93" s="87">
        <f t="shared" si="2"/>
        <v>1</v>
      </c>
      <c r="M93" s="87">
        <f t="shared" si="3"/>
        <v>1</v>
      </c>
      <c r="N93" s="87">
        <f t="shared" si="4"/>
        <v>1</v>
      </c>
      <c r="O93" s="27"/>
      <c r="P93" s="87">
        <f t="shared" si="5"/>
        <v>1</v>
      </c>
    </row>
    <row r="94" spans="1:16" x14ac:dyDescent="0.2">
      <c r="B94" s="86">
        <f>'3. Investeringen'!B46</f>
        <v>32</v>
      </c>
      <c r="C94" s="86" t="str">
        <f>'3. Investeringen'!C46</f>
        <v>Nieuwe investeringen</v>
      </c>
      <c r="D94" s="86" t="str">
        <f>'3. Investeringen'!D46</f>
        <v>19 Onbekend</v>
      </c>
      <c r="E94" s="86">
        <f>'3. Investeringen'!E46</f>
        <v>0</v>
      </c>
      <c r="F94" s="86">
        <f>'3. Investeringen'!H46</f>
        <v>1</v>
      </c>
      <c r="G94" s="86">
        <f>'3. Investeringen'!I46</f>
        <v>0</v>
      </c>
      <c r="H94" s="121">
        <f>'3. Investeringen'!N46</f>
        <v>2011</v>
      </c>
      <c r="I94" s="26"/>
      <c r="J94" s="87">
        <f t="shared" si="0"/>
        <v>1</v>
      </c>
      <c r="K94" s="87">
        <f t="shared" si="1"/>
        <v>1</v>
      </c>
      <c r="L94" s="87">
        <f t="shared" si="2"/>
        <v>1</v>
      </c>
      <c r="M94" s="87">
        <f t="shared" si="3"/>
        <v>1</v>
      </c>
      <c r="N94" s="87">
        <f t="shared" si="4"/>
        <v>1</v>
      </c>
      <c r="O94" s="27"/>
      <c r="P94" s="87">
        <f t="shared" si="5"/>
        <v>1</v>
      </c>
    </row>
    <row r="95" spans="1:16" x14ac:dyDescent="0.2">
      <c r="B95" s="86">
        <f>'3. Investeringen'!B47</f>
        <v>33</v>
      </c>
      <c r="C95" s="86" t="str">
        <f>'3. Investeringen'!C47</f>
        <v>Nieuwe investeringen</v>
      </c>
      <c r="D95" s="86" t="str">
        <f>'3. Investeringen'!D47</f>
        <v>19 Onbekend</v>
      </c>
      <c r="E95" s="86">
        <f>'3. Investeringen'!E47</f>
        <v>0</v>
      </c>
      <c r="F95" s="86">
        <f>'3. Investeringen'!H47</f>
        <v>1</v>
      </c>
      <c r="G95" s="86">
        <f>'3. Investeringen'!I47</f>
        <v>0</v>
      </c>
      <c r="H95" s="121">
        <f>'3. Investeringen'!N47</f>
        <v>2011</v>
      </c>
      <c r="I95" s="26"/>
      <c r="J95" s="87">
        <f t="shared" si="0"/>
        <v>1</v>
      </c>
      <c r="K95" s="87">
        <f t="shared" si="1"/>
        <v>1</v>
      </c>
      <c r="L95" s="87">
        <f t="shared" si="2"/>
        <v>1</v>
      </c>
      <c r="M95" s="87">
        <f t="shared" si="3"/>
        <v>1</v>
      </c>
      <c r="N95" s="87">
        <f t="shared" si="4"/>
        <v>1</v>
      </c>
      <c r="O95" s="27"/>
      <c r="P95" s="87">
        <f t="shared" si="5"/>
        <v>1</v>
      </c>
    </row>
    <row r="96" spans="1:16" x14ac:dyDescent="0.2">
      <c r="B96" s="86">
        <f>'3. Investeringen'!B48</f>
        <v>34</v>
      </c>
      <c r="C96" s="86" t="str">
        <f>'3. Investeringen'!C48</f>
        <v>Nieuwe investeringen</v>
      </c>
      <c r="D96" s="86" t="str">
        <f>'3. Investeringen'!D48</f>
        <v>19 Onbekend</v>
      </c>
      <c r="E96" s="86">
        <f>'3. Investeringen'!E48</f>
        <v>0</v>
      </c>
      <c r="F96" s="86">
        <f>'3. Investeringen'!H48</f>
        <v>1</v>
      </c>
      <c r="G96" s="86">
        <f>'3. Investeringen'!I48</f>
        <v>0</v>
      </c>
      <c r="H96" s="121">
        <f>'3. Investeringen'!N48</f>
        <v>2012</v>
      </c>
      <c r="I96" s="26"/>
      <c r="J96" s="87">
        <f t="shared" si="0"/>
        <v>1</v>
      </c>
      <c r="K96" s="87">
        <f t="shared" si="1"/>
        <v>1</v>
      </c>
      <c r="L96" s="87">
        <f t="shared" si="2"/>
        <v>1</v>
      </c>
      <c r="M96" s="87">
        <f t="shared" si="3"/>
        <v>1</v>
      </c>
      <c r="N96" s="87">
        <f t="shared" si="4"/>
        <v>1</v>
      </c>
      <c r="O96" s="27"/>
      <c r="P96" s="87">
        <f t="shared" si="5"/>
        <v>1</v>
      </c>
    </row>
    <row r="97" spans="2:16" x14ac:dyDescent="0.2">
      <c r="B97" s="86">
        <f>'3. Investeringen'!B49</f>
        <v>35</v>
      </c>
      <c r="C97" s="86" t="str">
        <f>'3. Investeringen'!C49</f>
        <v>Nieuwe investeringen</v>
      </c>
      <c r="D97" s="86" t="str">
        <f>'3. Investeringen'!D49</f>
        <v>19 Onbekend</v>
      </c>
      <c r="E97" s="86">
        <f>'3. Investeringen'!E49</f>
        <v>0</v>
      </c>
      <c r="F97" s="86">
        <f>'3. Investeringen'!H49</f>
        <v>1</v>
      </c>
      <c r="G97" s="86">
        <f>'3. Investeringen'!I49</f>
        <v>0</v>
      </c>
      <c r="H97" s="121">
        <f>'3. Investeringen'!N49</f>
        <v>2012</v>
      </c>
      <c r="I97" s="26"/>
      <c r="J97" s="87">
        <f t="shared" si="0"/>
        <v>1</v>
      </c>
      <c r="K97" s="87">
        <f t="shared" si="1"/>
        <v>1</v>
      </c>
      <c r="L97" s="87">
        <f t="shared" si="2"/>
        <v>1</v>
      </c>
      <c r="M97" s="87">
        <f t="shared" si="3"/>
        <v>1</v>
      </c>
      <c r="N97" s="87">
        <f t="shared" si="4"/>
        <v>1</v>
      </c>
      <c r="O97" s="27"/>
      <c r="P97" s="87">
        <f t="shared" si="5"/>
        <v>1</v>
      </c>
    </row>
    <row r="98" spans="2:16" x14ac:dyDescent="0.2">
      <c r="B98" s="86">
        <f>'3. Investeringen'!B50</f>
        <v>36</v>
      </c>
      <c r="C98" s="86" t="str">
        <f>'3. Investeringen'!C50</f>
        <v>Nieuwe investeringen</v>
      </c>
      <c r="D98" s="86" t="str">
        <f>'3. Investeringen'!D50</f>
        <v>19 Onbekend</v>
      </c>
      <c r="E98" s="86">
        <f>'3. Investeringen'!E50</f>
        <v>0</v>
      </c>
      <c r="F98" s="86">
        <f>'3. Investeringen'!H50</f>
        <v>1</v>
      </c>
      <c r="G98" s="86">
        <f>'3. Investeringen'!I50</f>
        <v>0</v>
      </c>
      <c r="H98" s="121">
        <f>'3. Investeringen'!N50</f>
        <v>2012</v>
      </c>
      <c r="I98" s="26"/>
      <c r="J98" s="87">
        <f t="shared" si="0"/>
        <v>1</v>
      </c>
      <c r="K98" s="87">
        <f t="shared" si="1"/>
        <v>1</v>
      </c>
      <c r="L98" s="87">
        <f t="shared" si="2"/>
        <v>1</v>
      </c>
      <c r="M98" s="87">
        <f t="shared" si="3"/>
        <v>1</v>
      </c>
      <c r="N98" s="87">
        <f t="shared" si="4"/>
        <v>1</v>
      </c>
      <c r="O98" s="27"/>
      <c r="P98" s="87">
        <f t="shared" si="5"/>
        <v>1</v>
      </c>
    </row>
    <row r="99" spans="2:16" x14ac:dyDescent="0.2">
      <c r="B99" s="86">
        <f>'3. Investeringen'!B51</f>
        <v>37</v>
      </c>
      <c r="C99" s="86" t="str">
        <f>'3. Investeringen'!C51</f>
        <v>Nieuwe investeringen</v>
      </c>
      <c r="D99" s="86" t="str">
        <f>'3. Investeringen'!D51</f>
        <v>19 Onbekend</v>
      </c>
      <c r="E99" s="86">
        <f>'3. Investeringen'!E51</f>
        <v>0</v>
      </c>
      <c r="F99" s="86">
        <f>'3. Investeringen'!H51</f>
        <v>1</v>
      </c>
      <c r="G99" s="86">
        <f>'3. Investeringen'!I51</f>
        <v>0</v>
      </c>
      <c r="H99" s="121">
        <f>'3. Investeringen'!N51</f>
        <v>2012</v>
      </c>
      <c r="I99" s="26"/>
      <c r="J99" s="87">
        <f t="shared" si="0"/>
        <v>1</v>
      </c>
      <c r="K99" s="87">
        <f t="shared" si="1"/>
        <v>1</v>
      </c>
      <c r="L99" s="87">
        <f t="shared" si="2"/>
        <v>1</v>
      </c>
      <c r="M99" s="87">
        <f t="shared" si="3"/>
        <v>1</v>
      </c>
      <c r="N99" s="87">
        <f t="shared" si="4"/>
        <v>1</v>
      </c>
      <c r="O99" s="27"/>
      <c r="P99" s="87">
        <f t="shared" si="5"/>
        <v>1</v>
      </c>
    </row>
    <row r="100" spans="2:16" x14ac:dyDescent="0.2">
      <c r="B100" s="86">
        <f>'3. Investeringen'!B52</f>
        <v>38</v>
      </c>
      <c r="C100" s="86" t="str">
        <f>'3. Investeringen'!C52</f>
        <v>Nieuwe investeringen</v>
      </c>
      <c r="D100" s="86" t="str">
        <f>'3. Investeringen'!D52</f>
        <v>19 Onbekend</v>
      </c>
      <c r="E100" s="86">
        <f>'3. Investeringen'!E52</f>
        <v>0</v>
      </c>
      <c r="F100" s="86">
        <f>'3. Investeringen'!H52</f>
        <v>1</v>
      </c>
      <c r="G100" s="86">
        <f>'3. Investeringen'!I52</f>
        <v>0</v>
      </c>
      <c r="H100" s="121">
        <f>'3. Investeringen'!N52</f>
        <v>2013</v>
      </c>
      <c r="I100" s="26"/>
      <c r="J100" s="87">
        <f t="shared" si="0"/>
        <v>1</v>
      </c>
      <c r="K100" s="87">
        <f t="shared" si="1"/>
        <v>1</v>
      </c>
      <c r="L100" s="87">
        <f t="shared" si="2"/>
        <v>1</v>
      </c>
      <c r="M100" s="87">
        <f t="shared" si="3"/>
        <v>1</v>
      </c>
      <c r="N100" s="87">
        <f t="shared" si="4"/>
        <v>1</v>
      </c>
      <c r="O100" s="27"/>
      <c r="P100" s="87">
        <f t="shared" si="5"/>
        <v>1</v>
      </c>
    </row>
    <row r="101" spans="2:16" x14ac:dyDescent="0.2">
      <c r="B101" s="86">
        <f>'3. Investeringen'!B53</f>
        <v>39</v>
      </c>
      <c r="C101" s="86" t="str">
        <f>'3. Investeringen'!C53</f>
        <v>Nieuwe investeringen</v>
      </c>
      <c r="D101" s="86" t="str">
        <f>'3. Investeringen'!D53</f>
        <v>19 Onbekend</v>
      </c>
      <c r="E101" s="86">
        <f>'3. Investeringen'!E53</f>
        <v>0</v>
      </c>
      <c r="F101" s="86">
        <f>'3. Investeringen'!H53</f>
        <v>1</v>
      </c>
      <c r="G101" s="86">
        <f>'3. Investeringen'!I53</f>
        <v>0</v>
      </c>
      <c r="H101" s="121">
        <f>'3. Investeringen'!N53</f>
        <v>2013</v>
      </c>
      <c r="I101" s="26"/>
      <c r="J101" s="87">
        <f t="shared" si="0"/>
        <v>1</v>
      </c>
      <c r="K101" s="87">
        <f t="shared" si="1"/>
        <v>1</v>
      </c>
      <c r="L101" s="87">
        <f t="shared" si="2"/>
        <v>1</v>
      </c>
      <c r="M101" s="87">
        <f t="shared" si="3"/>
        <v>1</v>
      </c>
      <c r="N101" s="87">
        <f t="shared" si="4"/>
        <v>1</v>
      </c>
      <c r="O101" s="27"/>
      <c r="P101" s="87">
        <f t="shared" si="5"/>
        <v>1</v>
      </c>
    </row>
    <row r="102" spans="2:16" x14ac:dyDescent="0.2">
      <c r="B102" s="86">
        <f>'3. Investeringen'!B54</f>
        <v>40</v>
      </c>
      <c r="C102" s="86" t="str">
        <f>'3. Investeringen'!C54</f>
        <v>Nieuwe investeringen</v>
      </c>
      <c r="D102" s="86" t="str">
        <f>'3. Investeringen'!D54</f>
        <v>19 Onbekend</v>
      </c>
      <c r="E102" s="86">
        <f>'3. Investeringen'!E54</f>
        <v>0</v>
      </c>
      <c r="F102" s="86">
        <f>'3. Investeringen'!H54</f>
        <v>1</v>
      </c>
      <c r="G102" s="86">
        <f>'3. Investeringen'!I54</f>
        <v>0</v>
      </c>
      <c r="H102" s="121">
        <f>'3. Investeringen'!N54</f>
        <v>2013</v>
      </c>
      <c r="I102" s="26"/>
      <c r="J102" s="87">
        <f t="shared" si="0"/>
        <v>1</v>
      </c>
      <c r="K102" s="87">
        <f t="shared" si="1"/>
        <v>1</v>
      </c>
      <c r="L102" s="87">
        <f t="shared" si="2"/>
        <v>1</v>
      </c>
      <c r="M102" s="87">
        <f t="shared" si="3"/>
        <v>1</v>
      </c>
      <c r="N102" s="87">
        <f t="shared" si="4"/>
        <v>1</v>
      </c>
      <c r="O102" s="27"/>
      <c r="P102" s="87">
        <f t="shared" si="5"/>
        <v>1</v>
      </c>
    </row>
    <row r="103" spans="2:16" x14ac:dyDescent="0.2">
      <c r="B103" s="86">
        <f>'3. Investeringen'!B55</f>
        <v>41</v>
      </c>
      <c r="C103" s="86" t="str">
        <f>'3. Investeringen'!C55</f>
        <v>Nieuwe investeringen</v>
      </c>
      <c r="D103" s="86" t="str">
        <f>'3. Investeringen'!D55</f>
        <v>19 Onbekend</v>
      </c>
      <c r="E103" s="86">
        <f>'3. Investeringen'!E55</f>
        <v>0</v>
      </c>
      <c r="F103" s="86">
        <f>'3. Investeringen'!H55</f>
        <v>1</v>
      </c>
      <c r="G103" s="86">
        <f>'3. Investeringen'!I55</f>
        <v>0</v>
      </c>
      <c r="H103" s="121">
        <f>'3. Investeringen'!N55</f>
        <v>2013</v>
      </c>
      <c r="I103" s="26"/>
      <c r="J103" s="87">
        <f t="shared" si="0"/>
        <v>1</v>
      </c>
      <c r="K103" s="87">
        <f t="shared" si="1"/>
        <v>1</v>
      </c>
      <c r="L103" s="87">
        <f t="shared" si="2"/>
        <v>1</v>
      </c>
      <c r="M103" s="87">
        <f t="shared" si="3"/>
        <v>1</v>
      </c>
      <c r="N103" s="87">
        <f t="shared" si="4"/>
        <v>1</v>
      </c>
      <c r="O103" s="27"/>
      <c r="P103" s="87">
        <f t="shared" si="5"/>
        <v>1</v>
      </c>
    </row>
    <row r="104" spans="2:16" x14ac:dyDescent="0.2">
      <c r="B104" s="86">
        <f>'3. Investeringen'!B56</f>
        <v>42</v>
      </c>
      <c r="C104" s="86" t="str">
        <f>'3. Investeringen'!C56</f>
        <v>Nieuwe investeringen</v>
      </c>
      <c r="D104" s="86" t="str">
        <f>'3. Investeringen'!D56</f>
        <v>19 Onbekend</v>
      </c>
      <c r="E104" s="86">
        <f>'3. Investeringen'!E56</f>
        <v>0</v>
      </c>
      <c r="F104" s="86">
        <f>'3. Investeringen'!H56</f>
        <v>1</v>
      </c>
      <c r="G104" s="86">
        <f>'3. Investeringen'!I56</f>
        <v>0</v>
      </c>
      <c r="H104" s="121">
        <f>'3. Investeringen'!N56</f>
        <v>2014</v>
      </c>
      <c r="I104" s="26"/>
      <c r="J104" s="87">
        <f t="shared" si="0"/>
        <v>1</v>
      </c>
      <c r="K104" s="87">
        <f t="shared" si="1"/>
        <v>1</v>
      </c>
      <c r="L104" s="87">
        <f t="shared" si="2"/>
        <v>1</v>
      </c>
      <c r="M104" s="87">
        <f t="shared" si="3"/>
        <v>1</v>
      </c>
      <c r="N104" s="87">
        <f t="shared" si="4"/>
        <v>1</v>
      </c>
      <c r="O104" s="27"/>
      <c r="P104" s="87">
        <f t="shared" si="5"/>
        <v>1</v>
      </c>
    </row>
    <row r="105" spans="2:16" x14ac:dyDescent="0.2">
      <c r="B105" s="86">
        <f>'3. Investeringen'!B57</f>
        <v>43</v>
      </c>
      <c r="C105" s="86" t="str">
        <f>'3. Investeringen'!C57</f>
        <v>Nieuwe investeringen</v>
      </c>
      <c r="D105" s="86" t="str">
        <f>'3. Investeringen'!D57</f>
        <v>19 Onbekend</v>
      </c>
      <c r="E105" s="86">
        <f>'3. Investeringen'!E57</f>
        <v>0</v>
      </c>
      <c r="F105" s="86">
        <f>'3. Investeringen'!H57</f>
        <v>1</v>
      </c>
      <c r="G105" s="86">
        <f>'3. Investeringen'!I57</f>
        <v>0</v>
      </c>
      <c r="H105" s="121">
        <f>'3. Investeringen'!N57</f>
        <v>2014</v>
      </c>
      <c r="I105" s="26"/>
      <c r="J105" s="87">
        <f t="shared" si="0"/>
        <v>1</v>
      </c>
      <c r="K105" s="87">
        <f t="shared" si="1"/>
        <v>1</v>
      </c>
      <c r="L105" s="87">
        <f t="shared" si="2"/>
        <v>1</v>
      </c>
      <c r="M105" s="87">
        <f t="shared" si="3"/>
        <v>1</v>
      </c>
      <c r="N105" s="87">
        <f t="shared" si="4"/>
        <v>1</v>
      </c>
      <c r="O105" s="27"/>
      <c r="P105" s="87">
        <f t="shared" si="5"/>
        <v>1</v>
      </c>
    </row>
    <row r="106" spans="2:16" x14ac:dyDescent="0.2">
      <c r="B106" s="86">
        <f>'3. Investeringen'!B58</f>
        <v>44</v>
      </c>
      <c r="C106" s="86" t="str">
        <f>'3. Investeringen'!C58</f>
        <v>Nieuwe investeringen</v>
      </c>
      <c r="D106" s="86" t="str">
        <f>'3. Investeringen'!D58</f>
        <v>19 Onbekend</v>
      </c>
      <c r="E106" s="86">
        <f>'3. Investeringen'!E58</f>
        <v>0</v>
      </c>
      <c r="F106" s="86">
        <f>'3. Investeringen'!H58</f>
        <v>1</v>
      </c>
      <c r="G106" s="86">
        <f>'3. Investeringen'!I58</f>
        <v>0</v>
      </c>
      <c r="H106" s="121">
        <f>'3. Investeringen'!N58</f>
        <v>2014</v>
      </c>
      <c r="I106" s="26"/>
      <c r="J106" s="87">
        <f t="shared" si="0"/>
        <v>1</v>
      </c>
      <c r="K106" s="87">
        <f t="shared" si="1"/>
        <v>1</v>
      </c>
      <c r="L106" s="87">
        <f t="shared" si="2"/>
        <v>1</v>
      </c>
      <c r="M106" s="87">
        <f t="shared" si="3"/>
        <v>1</v>
      </c>
      <c r="N106" s="87">
        <f t="shared" si="4"/>
        <v>1</v>
      </c>
      <c r="O106" s="27"/>
      <c r="P106" s="87">
        <f t="shared" si="5"/>
        <v>1</v>
      </c>
    </row>
    <row r="107" spans="2:16" x14ac:dyDescent="0.2">
      <c r="B107" s="86">
        <f>'3. Investeringen'!B59</f>
        <v>45</v>
      </c>
      <c r="C107" s="86" t="str">
        <f>'3. Investeringen'!C59</f>
        <v>Nieuwe investeringen</v>
      </c>
      <c r="D107" s="86" t="str">
        <f>'3. Investeringen'!D59</f>
        <v>19 Onbekend</v>
      </c>
      <c r="E107" s="86">
        <f>'3. Investeringen'!E59</f>
        <v>0</v>
      </c>
      <c r="F107" s="86">
        <f>'3. Investeringen'!H59</f>
        <v>1</v>
      </c>
      <c r="G107" s="86">
        <f>'3. Investeringen'!I59</f>
        <v>0</v>
      </c>
      <c r="H107" s="121">
        <f>'3. Investeringen'!N59</f>
        <v>2014</v>
      </c>
      <c r="I107" s="26"/>
      <c r="J107" s="87">
        <f t="shared" si="0"/>
        <v>1</v>
      </c>
      <c r="K107" s="87">
        <f t="shared" si="1"/>
        <v>1</v>
      </c>
      <c r="L107" s="87">
        <f t="shared" si="2"/>
        <v>1</v>
      </c>
      <c r="M107" s="87">
        <f t="shared" si="3"/>
        <v>1</v>
      </c>
      <c r="N107" s="87">
        <f t="shared" si="4"/>
        <v>1</v>
      </c>
      <c r="O107" s="27"/>
      <c r="P107" s="87">
        <f t="shared" si="5"/>
        <v>1</v>
      </c>
    </row>
    <row r="108" spans="2:16" x14ac:dyDescent="0.2">
      <c r="B108" s="86">
        <f>'3. Investeringen'!B60</f>
        <v>46</v>
      </c>
      <c r="C108" s="86" t="str">
        <f>'3. Investeringen'!C60</f>
        <v>Nieuwe investeringen</v>
      </c>
      <c r="D108" s="86" t="str">
        <f>'3. Investeringen'!D60</f>
        <v>19 Onbekend</v>
      </c>
      <c r="E108" s="86">
        <f>'3. Investeringen'!E60</f>
        <v>0</v>
      </c>
      <c r="F108" s="86">
        <f>'3. Investeringen'!H60</f>
        <v>1</v>
      </c>
      <c r="G108" s="86">
        <f>'3. Investeringen'!I60</f>
        <v>0</v>
      </c>
      <c r="H108" s="121">
        <f>'3. Investeringen'!N60</f>
        <v>2015</v>
      </c>
      <c r="I108" s="26"/>
      <c r="J108" s="87">
        <f t="shared" si="0"/>
        <v>1</v>
      </c>
      <c r="K108" s="87">
        <f t="shared" si="1"/>
        <v>1</v>
      </c>
      <c r="L108" s="87">
        <f t="shared" si="2"/>
        <v>1</v>
      </c>
      <c r="M108" s="87">
        <f t="shared" si="3"/>
        <v>1</v>
      </c>
      <c r="N108" s="87">
        <f t="shared" si="4"/>
        <v>1</v>
      </c>
      <c r="O108" s="27"/>
      <c r="P108" s="87">
        <f t="shared" si="5"/>
        <v>1</v>
      </c>
    </row>
    <row r="109" spans="2:16" x14ac:dyDescent="0.2">
      <c r="B109" s="86">
        <f>'3. Investeringen'!B61</f>
        <v>47</v>
      </c>
      <c r="C109" s="86" t="str">
        <f>'3. Investeringen'!C61</f>
        <v>Nieuwe investeringen</v>
      </c>
      <c r="D109" s="86" t="str">
        <f>'3. Investeringen'!D61</f>
        <v>19 Onbekend</v>
      </c>
      <c r="E109" s="86">
        <f>'3. Investeringen'!E61</f>
        <v>0</v>
      </c>
      <c r="F109" s="86">
        <f>'3. Investeringen'!H61</f>
        <v>1</v>
      </c>
      <c r="G109" s="86">
        <f>'3. Investeringen'!I61</f>
        <v>0</v>
      </c>
      <c r="H109" s="121">
        <f>'3. Investeringen'!N61</f>
        <v>2015</v>
      </c>
      <c r="I109" s="26"/>
      <c r="J109" s="87">
        <f t="shared" si="0"/>
        <v>1</v>
      </c>
      <c r="K109" s="87">
        <f t="shared" si="1"/>
        <v>1</v>
      </c>
      <c r="L109" s="87">
        <f t="shared" si="2"/>
        <v>1</v>
      </c>
      <c r="M109" s="87">
        <f t="shared" si="3"/>
        <v>1</v>
      </c>
      <c r="N109" s="87">
        <f t="shared" si="4"/>
        <v>1</v>
      </c>
      <c r="O109" s="27"/>
      <c r="P109" s="87">
        <f t="shared" si="5"/>
        <v>1</v>
      </c>
    </row>
    <row r="110" spans="2:16" x14ac:dyDescent="0.2">
      <c r="B110" s="86">
        <f>'3. Investeringen'!B62</f>
        <v>48</v>
      </c>
      <c r="C110" s="86" t="str">
        <f>'3. Investeringen'!C62</f>
        <v>Nieuwe investeringen</v>
      </c>
      <c r="D110" s="86" t="str">
        <f>'3. Investeringen'!D62</f>
        <v>19 Onbekend</v>
      </c>
      <c r="E110" s="86">
        <f>'3. Investeringen'!E62</f>
        <v>0</v>
      </c>
      <c r="F110" s="86">
        <f>'3. Investeringen'!H62</f>
        <v>1</v>
      </c>
      <c r="G110" s="86">
        <f>'3. Investeringen'!I62</f>
        <v>0</v>
      </c>
      <c r="H110" s="121">
        <f>'3. Investeringen'!N62</f>
        <v>2015</v>
      </c>
      <c r="I110" s="26"/>
      <c r="J110" s="87">
        <f t="shared" si="0"/>
        <v>1</v>
      </c>
      <c r="K110" s="87">
        <f t="shared" si="1"/>
        <v>1</v>
      </c>
      <c r="L110" s="87">
        <f t="shared" si="2"/>
        <v>1</v>
      </c>
      <c r="M110" s="87">
        <f t="shared" si="3"/>
        <v>1</v>
      </c>
      <c r="N110" s="87">
        <f t="shared" si="4"/>
        <v>1</v>
      </c>
      <c r="O110" s="27"/>
      <c r="P110" s="87">
        <f t="shared" si="5"/>
        <v>1</v>
      </c>
    </row>
    <row r="111" spans="2:16" x14ac:dyDescent="0.2">
      <c r="B111" s="86">
        <f>'3. Investeringen'!B63</f>
        <v>49</v>
      </c>
      <c r="C111" s="86" t="str">
        <f>'3. Investeringen'!C63</f>
        <v>Nieuwe investeringen</v>
      </c>
      <c r="D111" s="86" t="str">
        <f>'3. Investeringen'!D63</f>
        <v>19 Onbekend</v>
      </c>
      <c r="E111" s="86">
        <f>'3. Investeringen'!E63</f>
        <v>0</v>
      </c>
      <c r="F111" s="86">
        <f>'3. Investeringen'!H63</f>
        <v>1</v>
      </c>
      <c r="G111" s="86">
        <f>'3. Investeringen'!I63</f>
        <v>0</v>
      </c>
      <c r="H111" s="121">
        <f>'3. Investeringen'!N63</f>
        <v>2015</v>
      </c>
      <c r="I111" s="26"/>
      <c r="J111" s="87">
        <f t="shared" si="0"/>
        <v>1</v>
      </c>
      <c r="K111" s="87">
        <f t="shared" si="1"/>
        <v>1</v>
      </c>
      <c r="L111" s="87">
        <f t="shared" si="2"/>
        <v>1</v>
      </c>
      <c r="M111" s="87">
        <f t="shared" si="3"/>
        <v>1</v>
      </c>
      <c r="N111" s="87">
        <f t="shared" si="4"/>
        <v>1</v>
      </c>
      <c r="O111" s="27"/>
      <c r="P111" s="87">
        <f t="shared" si="5"/>
        <v>1</v>
      </c>
    </row>
    <row r="112" spans="2:16" x14ac:dyDescent="0.2">
      <c r="B112" s="86">
        <f>'3. Investeringen'!B64</f>
        <v>50</v>
      </c>
      <c r="C112" s="86" t="str">
        <f>'3. Investeringen'!C64</f>
        <v>Nieuwe investeringen</v>
      </c>
      <c r="D112" s="86" t="str">
        <f>'3. Investeringen'!D64</f>
        <v>19 Onbekend</v>
      </c>
      <c r="E112" s="86">
        <f>'3. Investeringen'!E64</f>
        <v>0</v>
      </c>
      <c r="F112" s="86">
        <f>'3. Investeringen'!H64</f>
        <v>1</v>
      </c>
      <c r="G112" s="86">
        <f>'3. Investeringen'!I64</f>
        <v>0</v>
      </c>
      <c r="H112" s="121">
        <f>'3. Investeringen'!N64</f>
        <v>2016</v>
      </c>
      <c r="I112" s="26"/>
      <c r="J112" s="87">
        <f t="shared" si="0"/>
        <v>1</v>
      </c>
      <c r="K112" s="87">
        <f t="shared" si="1"/>
        <v>1</v>
      </c>
      <c r="L112" s="87">
        <f t="shared" si="2"/>
        <v>1</v>
      </c>
      <c r="M112" s="87">
        <f t="shared" si="3"/>
        <v>1</v>
      </c>
      <c r="N112" s="87">
        <f t="shared" si="4"/>
        <v>1</v>
      </c>
      <c r="O112" s="27"/>
      <c r="P112" s="87">
        <f t="shared" si="5"/>
        <v>1</v>
      </c>
    </row>
    <row r="113" spans="2:16" x14ac:dyDescent="0.2">
      <c r="B113" s="86">
        <f>'3. Investeringen'!B65</f>
        <v>51</v>
      </c>
      <c r="C113" s="86" t="str">
        <f>'3. Investeringen'!C65</f>
        <v>Nieuwe investeringen</v>
      </c>
      <c r="D113" s="86" t="str">
        <f>'3. Investeringen'!D65</f>
        <v>19 Onbekend</v>
      </c>
      <c r="E113" s="86">
        <f>'3. Investeringen'!E65</f>
        <v>0</v>
      </c>
      <c r="F113" s="86">
        <f>'3. Investeringen'!H65</f>
        <v>1</v>
      </c>
      <c r="G113" s="86">
        <f>'3. Investeringen'!I65</f>
        <v>0</v>
      </c>
      <c r="H113" s="121">
        <f>'3. Investeringen'!N65</f>
        <v>2016</v>
      </c>
      <c r="I113" s="26"/>
      <c r="J113" s="87">
        <f t="shared" si="0"/>
        <v>1</v>
      </c>
      <c r="K113" s="87">
        <f t="shared" si="1"/>
        <v>1</v>
      </c>
      <c r="L113" s="87">
        <f t="shared" si="2"/>
        <v>1</v>
      </c>
      <c r="M113" s="87">
        <f t="shared" si="3"/>
        <v>1</v>
      </c>
      <c r="N113" s="87">
        <f t="shared" si="4"/>
        <v>1</v>
      </c>
      <c r="O113" s="27"/>
      <c r="P113" s="87">
        <f t="shared" si="5"/>
        <v>1</v>
      </c>
    </row>
    <row r="114" spans="2:16" x14ac:dyDescent="0.2">
      <c r="B114" s="86">
        <f>'3. Investeringen'!B66</f>
        <v>52</v>
      </c>
      <c r="C114" s="86" t="str">
        <f>'3. Investeringen'!C66</f>
        <v>Nieuwe investeringen</v>
      </c>
      <c r="D114" s="86" t="str">
        <f>'3. Investeringen'!D66</f>
        <v>19 Onbekend</v>
      </c>
      <c r="E114" s="86">
        <f>'3. Investeringen'!E66</f>
        <v>0</v>
      </c>
      <c r="F114" s="86">
        <f>'3. Investeringen'!H66</f>
        <v>1</v>
      </c>
      <c r="G114" s="86">
        <f>'3. Investeringen'!I66</f>
        <v>0</v>
      </c>
      <c r="H114" s="121">
        <f>'3. Investeringen'!N66</f>
        <v>2016</v>
      </c>
      <c r="I114" s="26"/>
      <c r="J114" s="87">
        <f t="shared" si="0"/>
        <v>1</v>
      </c>
      <c r="K114" s="87">
        <f t="shared" si="1"/>
        <v>1</v>
      </c>
      <c r="L114" s="87">
        <f t="shared" si="2"/>
        <v>1</v>
      </c>
      <c r="M114" s="87">
        <f t="shared" si="3"/>
        <v>1</v>
      </c>
      <c r="N114" s="87">
        <f t="shared" si="4"/>
        <v>1</v>
      </c>
      <c r="O114" s="27"/>
      <c r="P114" s="87">
        <f t="shared" si="5"/>
        <v>1</v>
      </c>
    </row>
    <row r="115" spans="2:16" x14ac:dyDescent="0.2">
      <c r="B115" s="86">
        <f>'3. Investeringen'!B67</f>
        <v>53</v>
      </c>
      <c r="C115" s="86" t="str">
        <f>'3. Investeringen'!C67</f>
        <v>Nieuwe investeringen</v>
      </c>
      <c r="D115" s="86" t="str">
        <f>'3. Investeringen'!D67</f>
        <v>19 Onbekend</v>
      </c>
      <c r="E115" s="86">
        <f>'3. Investeringen'!E67</f>
        <v>0</v>
      </c>
      <c r="F115" s="86">
        <f>'3. Investeringen'!H67</f>
        <v>1</v>
      </c>
      <c r="G115" s="86">
        <f>'3. Investeringen'!I67</f>
        <v>0</v>
      </c>
      <c r="H115" s="121">
        <f>'3. Investeringen'!N67</f>
        <v>2016</v>
      </c>
      <c r="I115" s="26"/>
      <c r="J115" s="87">
        <f t="shared" si="0"/>
        <v>1</v>
      </c>
      <c r="K115" s="87">
        <f t="shared" si="1"/>
        <v>1</v>
      </c>
      <c r="L115" s="87">
        <f t="shared" si="2"/>
        <v>1</v>
      </c>
      <c r="M115" s="87">
        <f t="shared" si="3"/>
        <v>1</v>
      </c>
      <c r="N115" s="87">
        <f t="shared" si="4"/>
        <v>1</v>
      </c>
      <c r="O115" s="27"/>
      <c r="P115" s="87">
        <f t="shared" si="5"/>
        <v>1</v>
      </c>
    </row>
    <row r="116" spans="2:16" x14ac:dyDescent="0.2">
      <c r="B116" s="86">
        <f>'3. Investeringen'!B68</f>
        <v>54</v>
      </c>
      <c r="C116" s="86" t="str">
        <f>'3. Investeringen'!C68</f>
        <v>Nieuwe investeringen</v>
      </c>
      <c r="D116" s="86" t="str">
        <f>'3. Investeringen'!D68</f>
        <v>19 Onbekend</v>
      </c>
      <c r="E116" s="86">
        <f>'3. Investeringen'!E68</f>
        <v>0</v>
      </c>
      <c r="F116" s="86">
        <f>'3. Investeringen'!H68</f>
        <v>1</v>
      </c>
      <c r="G116" s="86">
        <f>'3. Investeringen'!I68</f>
        <v>0</v>
      </c>
      <c r="H116" s="121">
        <f>'3. Investeringen'!N68</f>
        <v>2017</v>
      </c>
      <c r="I116" s="26"/>
      <c r="J116" s="87">
        <f t="shared" si="0"/>
        <v>1</v>
      </c>
      <c r="K116" s="87">
        <f t="shared" si="1"/>
        <v>1</v>
      </c>
      <c r="L116" s="87">
        <f t="shared" si="2"/>
        <v>1</v>
      </c>
      <c r="M116" s="87">
        <f t="shared" si="3"/>
        <v>1</v>
      </c>
      <c r="N116" s="87">
        <f t="shared" si="4"/>
        <v>1</v>
      </c>
      <c r="O116" s="27"/>
      <c r="P116" s="87">
        <f t="shared" si="5"/>
        <v>1</v>
      </c>
    </row>
    <row r="117" spans="2:16" x14ac:dyDescent="0.2">
      <c r="B117" s="86">
        <f>'3. Investeringen'!B69</f>
        <v>55</v>
      </c>
      <c r="C117" s="86" t="str">
        <f>'3. Investeringen'!C69</f>
        <v>Nieuwe investeringen</v>
      </c>
      <c r="D117" s="86" t="str">
        <f>'3. Investeringen'!D69</f>
        <v>19 Onbekend</v>
      </c>
      <c r="E117" s="86">
        <f>'3. Investeringen'!E69</f>
        <v>0</v>
      </c>
      <c r="F117" s="86">
        <f>'3. Investeringen'!H69</f>
        <v>1</v>
      </c>
      <c r="G117" s="86">
        <f>'3. Investeringen'!I69</f>
        <v>0</v>
      </c>
      <c r="H117" s="121">
        <f>'3. Investeringen'!N69</f>
        <v>2017</v>
      </c>
      <c r="I117" s="26"/>
      <c r="J117" s="87">
        <f t="shared" si="0"/>
        <v>1</v>
      </c>
      <c r="K117" s="87">
        <f t="shared" si="1"/>
        <v>1</v>
      </c>
      <c r="L117" s="87">
        <f t="shared" si="2"/>
        <v>1</v>
      </c>
      <c r="M117" s="87">
        <f t="shared" si="3"/>
        <v>1</v>
      </c>
      <c r="N117" s="87">
        <f t="shared" si="4"/>
        <v>1</v>
      </c>
      <c r="O117" s="27"/>
      <c r="P117" s="87">
        <f t="shared" si="5"/>
        <v>1</v>
      </c>
    </row>
    <row r="118" spans="2:16" x14ac:dyDescent="0.2">
      <c r="B118" s="86">
        <f>'3. Investeringen'!B70</f>
        <v>56</v>
      </c>
      <c r="C118" s="86" t="str">
        <f>'3. Investeringen'!C70</f>
        <v>Nieuwe investeringen</v>
      </c>
      <c r="D118" s="86" t="str">
        <f>'3. Investeringen'!D70</f>
        <v>19 Onbekend</v>
      </c>
      <c r="E118" s="86">
        <f>'3. Investeringen'!E70</f>
        <v>0</v>
      </c>
      <c r="F118" s="86">
        <f>'3. Investeringen'!H70</f>
        <v>1</v>
      </c>
      <c r="G118" s="86">
        <f>'3. Investeringen'!I70</f>
        <v>0</v>
      </c>
      <c r="H118" s="121">
        <f>'3. Investeringen'!N70</f>
        <v>2017</v>
      </c>
      <c r="I118" s="26"/>
      <c r="J118" s="87">
        <f t="shared" si="0"/>
        <v>1</v>
      </c>
      <c r="K118" s="87">
        <f t="shared" si="1"/>
        <v>1</v>
      </c>
      <c r="L118" s="87">
        <f t="shared" si="2"/>
        <v>1</v>
      </c>
      <c r="M118" s="87">
        <f t="shared" si="3"/>
        <v>1</v>
      </c>
      <c r="N118" s="87">
        <f t="shared" si="4"/>
        <v>1</v>
      </c>
      <c r="O118" s="27"/>
      <c r="P118" s="87">
        <f t="shared" si="5"/>
        <v>1</v>
      </c>
    </row>
    <row r="119" spans="2:16" x14ac:dyDescent="0.2">
      <c r="B119" s="86">
        <f>'3. Investeringen'!B71</f>
        <v>57</v>
      </c>
      <c r="C119" s="86" t="str">
        <f>'3. Investeringen'!C71</f>
        <v>Nieuwe investeringen</v>
      </c>
      <c r="D119" s="86" t="str">
        <f>'3. Investeringen'!D71</f>
        <v>19 Onbekend</v>
      </c>
      <c r="E119" s="86">
        <f>'3. Investeringen'!E71</f>
        <v>0</v>
      </c>
      <c r="F119" s="86">
        <f>'3. Investeringen'!H71</f>
        <v>1</v>
      </c>
      <c r="G119" s="86">
        <f>'3. Investeringen'!I71</f>
        <v>0</v>
      </c>
      <c r="H119" s="121">
        <f>'3. Investeringen'!N71</f>
        <v>2017</v>
      </c>
      <c r="I119" s="26"/>
      <c r="J119" s="87">
        <f t="shared" si="0"/>
        <v>1</v>
      </c>
      <c r="K119" s="87">
        <f t="shared" si="1"/>
        <v>1</v>
      </c>
      <c r="L119" s="87">
        <f t="shared" si="2"/>
        <v>1</v>
      </c>
      <c r="M119" s="87">
        <f t="shared" si="3"/>
        <v>1</v>
      </c>
      <c r="N119" s="87">
        <f t="shared" si="4"/>
        <v>1</v>
      </c>
      <c r="O119" s="27"/>
      <c r="P119" s="87">
        <f t="shared" si="5"/>
        <v>1</v>
      </c>
    </row>
    <row r="120" spans="2:16" x14ac:dyDescent="0.2">
      <c r="B120" s="86">
        <f>'3. Investeringen'!B72</f>
        <v>58</v>
      </c>
      <c r="C120" s="86" t="str">
        <f>'3. Investeringen'!C72</f>
        <v>Nieuwe investeringen</v>
      </c>
      <c r="D120" s="86" t="str">
        <f>'3. Investeringen'!D72</f>
        <v>19 Onbekend</v>
      </c>
      <c r="E120" s="86">
        <f>'3. Investeringen'!E72</f>
        <v>0</v>
      </c>
      <c r="F120" s="86">
        <f>'3. Investeringen'!H72</f>
        <v>1</v>
      </c>
      <c r="G120" s="86">
        <f>'3. Investeringen'!I72</f>
        <v>0</v>
      </c>
      <c r="H120" s="121">
        <f>'3. Investeringen'!N72</f>
        <v>2018</v>
      </c>
      <c r="I120" s="26"/>
      <c r="J120" s="87">
        <f t="shared" si="0"/>
        <v>1</v>
      </c>
      <c r="K120" s="87">
        <f t="shared" si="1"/>
        <v>1</v>
      </c>
      <c r="L120" s="87">
        <f t="shared" si="2"/>
        <v>1</v>
      </c>
      <c r="M120" s="87">
        <f t="shared" si="3"/>
        <v>1</v>
      </c>
      <c r="N120" s="87">
        <f t="shared" si="4"/>
        <v>1</v>
      </c>
      <c r="O120" s="27"/>
      <c r="P120" s="87">
        <f t="shared" si="5"/>
        <v>1</v>
      </c>
    </row>
    <row r="121" spans="2:16" x14ac:dyDescent="0.2">
      <c r="B121" s="86">
        <f>'3. Investeringen'!B73</f>
        <v>59</v>
      </c>
      <c r="C121" s="86" t="str">
        <f>'3. Investeringen'!C73</f>
        <v>Nieuwe investeringen</v>
      </c>
      <c r="D121" s="86" t="str">
        <f>'3. Investeringen'!D73</f>
        <v>19 Onbekend</v>
      </c>
      <c r="E121" s="86">
        <f>'3. Investeringen'!E73</f>
        <v>0</v>
      </c>
      <c r="F121" s="86">
        <f>'3. Investeringen'!H73</f>
        <v>1</v>
      </c>
      <c r="G121" s="86">
        <f>'3. Investeringen'!I73</f>
        <v>0</v>
      </c>
      <c r="H121" s="121">
        <f>'3. Investeringen'!N73</f>
        <v>2018</v>
      </c>
      <c r="I121" s="26"/>
      <c r="J121" s="87">
        <f t="shared" si="0"/>
        <v>1</v>
      </c>
      <c r="K121" s="87">
        <f t="shared" si="1"/>
        <v>1</v>
      </c>
      <c r="L121" s="87">
        <f t="shared" si="2"/>
        <v>1</v>
      </c>
      <c r="M121" s="87">
        <f t="shared" si="3"/>
        <v>1</v>
      </c>
      <c r="N121" s="87">
        <f t="shared" si="4"/>
        <v>1</v>
      </c>
      <c r="O121" s="27"/>
      <c r="P121" s="87">
        <f>PRODUCT(J121:N121)</f>
        <v>1</v>
      </c>
    </row>
    <row r="122" spans="2:16" x14ac:dyDescent="0.2">
      <c r="B122" s="86">
        <f>'3. Investeringen'!B74</f>
        <v>60</v>
      </c>
      <c r="C122" s="86" t="str">
        <f>'3. Investeringen'!C74</f>
        <v>Nieuwe investeringen</v>
      </c>
      <c r="D122" s="86" t="str">
        <f>'3. Investeringen'!D74</f>
        <v>19 Onbekend</v>
      </c>
      <c r="E122" s="86">
        <f>'3. Investeringen'!E74</f>
        <v>0</v>
      </c>
      <c r="F122" s="86">
        <f>'3. Investeringen'!H74</f>
        <v>1</v>
      </c>
      <c r="G122" s="86">
        <f>'3. Investeringen'!I74</f>
        <v>0</v>
      </c>
      <c r="H122" s="121">
        <f>'3. Investeringen'!N74</f>
        <v>2018</v>
      </c>
      <c r="I122" s="26"/>
      <c r="J122" s="87">
        <f t="shared" si="0"/>
        <v>1</v>
      </c>
      <c r="K122" s="87">
        <f t="shared" si="1"/>
        <v>1</v>
      </c>
      <c r="L122" s="87">
        <f t="shared" si="2"/>
        <v>1</v>
      </c>
      <c r="M122" s="87">
        <f t="shared" si="3"/>
        <v>1</v>
      </c>
      <c r="N122" s="87">
        <f t="shared" si="4"/>
        <v>1</v>
      </c>
      <c r="O122" s="27"/>
      <c r="P122" s="87">
        <f t="shared" si="5"/>
        <v>1</v>
      </c>
    </row>
    <row r="123" spans="2:16" x14ac:dyDescent="0.2">
      <c r="B123" s="86">
        <f>'3. Investeringen'!B75</f>
        <v>61</v>
      </c>
      <c r="C123" s="86" t="str">
        <f>'3. Investeringen'!C75</f>
        <v>Nieuwe investeringen</v>
      </c>
      <c r="D123" s="86" t="str">
        <f>'3. Investeringen'!D75</f>
        <v>19 Onbekend</v>
      </c>
      <c r="E123" s="86">
        <f>'3. Investeringen'!E75</f>
        <v>0</v>
      </c>
      <c r="F123" s="86">
        <f>'3. Investeringen'!H75</f>
        <v>1</v>
      </c>
      <c r="G123" s="86">
        <f>'3. Investeringen'!I75</f>
        <v>0</v>
      </c>
      <c r="H123" s="121">
        <f>'3. Investeringen'!N75</f>
        <v>2018</v>
      </c>
      <c r="I123" s="26"/>
      <c r="J123" s="87">
        <f t="shared" si="0"/>
        <v>1</v>
      </c>
      <c r="K123" s="87">
        <f t="shared" si="1"/>
        <v>1</v>
      </c>
      <c r="L123" s="87">
        <f t="shared" si="2"/>
        <v>1</v>
      </c>
      <c r="M123" s="87">
        <f t="shared" si="3"/>
        <v>1</v>
      </c>
      <c r="N123" s="87">
        <f t="shared" si="4"/>
        <v>1</v>
      </c>
      <c r="O123" s="27"/>
      <c r="P123" s="87">
        <f t="shared" si="5"/>
        <v>1</v>
      </c>
    </row>
    <row r="124" spans="2:16" x14ac:dyDescent="0.2">
      <c r="B124" s="86">
        <f>'3. Investeringen'!B76</f>
        <v>62</v>
      </c>
      <c r="C124" s="86" t="str">
        <f>'3. Investeringen'!C76</f>
        <v>Nieuwe investeringen</v>
      </c>
      <c r="D124" s="86" t="str">
        <f>'3. Investeringen'!D76</f>
        <v>19 Onbekend</v>
      </c>
      <c r="E124" s="86">
        <f>'3. Investeringen'!E76</f>
        <v>0</v>
      </c>
      <c r="F124" s="86">
        <f>'3. Investeringen'!H76</f>
        <v>1</v>
      </c>
      <c r="G124" s="86">
        <f>'3. Investeringen'!I76</f>
        <v>0</v>
      </c>
      <c r="H124" s="121">
        <f>'3. Investeringen'!N76</f>
        <v>2019</v>
      </c>
      <c r="I124" s="26"/>
      <c r="J124" s="87">
        <f t="shared" si="0"/>
        <v>1</v>
      </c>
      <c r="K124" s="87">
        <f t="shared" si="1"/>
        <v>1</v>
      </c>
      <c r="L124" s="87">
        <f t="shared" si="2"/>
        <v>1</v>
      </c>
      <c r="M124" s="87">
        <f t="shared" si="3"/>
        <v>1</v>
      </c>
      <c r="N124" s="87">
        <f t="shared" si="4"/>
        <v>1</v>
      </c>
      <c r="O124" s="27"/>
      <c r="P124" s="87">
        <f t="shared" si="5"/>
        <v>1</v>
      </c>
    </row>
    <row r="125" spans="2:16" x14ac:dyDescent="0.2">
      <c r="B125" s="86">
        <f>'3. Investeringen'!B77</f>
        <v>63</v>
      </c>
      <c r="C125" s="86" t="str">
        <f>'3. Investeringen'!C77</f>
        <v>Nieuwe investeringen</v>
      </c>
      <c r="D125" s="86" t="str">
        <f>'3. Investeringen'!D77</f>
        <v>19 Onbekend</v>
      </c>
      <c r="E125" s="86">
        <f>'3. Investeringen'!E77</f>
        <v>0</v>
      </c>
      <c r="F125" s="86">
        <f>'3. Investeringen'!H77</f>
        <v>1</v>
      </c>
      <c r="G125" s="86">
        <f>'3. Investeringen'!I77</f>
        <v>0</v>
      </c>
      <c r="H125" s="121">
        <f>'3. Investeringen'!N77</f>
        <v>2019</v>
      </c>
      <c r="I125" s="26"/>
      <c r="J125" s="87">
        <f t="shared" si="0"/>
        <v>1</v>
      </c>
      <c r="K125" s="87">
        <f t="shared" si="1"/>
        <v>1</v>
      </c>
      <c r="L125" s="87">
        <f t="shared" si="2"/>
        <v>1</v>
      </c>
      <c r="M125" s="87">
        <f t="shared" si="3"/>
        <v>1</v>
      </c>
      <c r="N125" s="87">
        <f t="shared" si="4"/>
        <v>1</v>
      </c>
      <c r="O125" s="27"/>
      <c r="P125" s="87">
        <f t="shared" si="5"/>
        <v>1</v>
      </c>
    </row>
    <row r="126" spans="2:16" x14ac:dyDescent="0.2">
      <c r="B126" s="86">
        <f>'3. Investeringen'!B78</f>
        <v>64</v>
      </c>
      <c r="C126" s="86" t="str">
        <f>'3. Investeringen'!C78</f>
        <v>Nieuwe investeringen</v>
      </c>
      <c r="D126" s="86" t="str">
        <f>'3. Investeringen'!D78</f>
        <v>19 Onbekend</v>
      </c>
      <c r="E126" s="86">
        <f>'3. Investeringen'!E78</f>
        <v>0</v>
      </c>
      <c r="F126" s="86">
        <f>'3. Investeringen'!H78</f>
        <v>1</v>
      </c>
      <c r="G126" s="86">
        <f>'3. Investeringen'!I78</f>
        <v>0</v>
      </c>
      <c r="H126" s="121">
        <f>'3. Investeringen'!N78</f>
        <v>2019</v>
      </c>
      <c r="I126" s="26"/>
      <c r="J126" s="87">
        <f t="shared" si="0"/>
        <v>1</v>
      </c>
      <c r="K126" s="87">
        <f t="shared" si="1"/>
        <v>1</v>
      </c>
      <c r="L126" s="87">
        <f t="shared" si="2"/>
        <v>1</v>
      </c>
      <c r="M126" s="87">
        <f t="shared" si="3"/>
        <v>1</v>
      </c>
      <c r="N126" s="87">
        <f t="shared" si="4"/>
        <v>1</v>
      </c>
      <c r="O126" s="27"/>
      <c r="P126" s="87">
        <f t="shared" si="5"/>
        <v>1</v>
      </c>
    </row>
    <row r="127" spans="2:16" x14ac:dyDescent="0.2">
      <c r="B127" s="86">
        <f>'3. Investeringen'!B79</f>
        <v>65</v>
      </c>
      <c r="C127" s="86" t="str">
        <f>'3. Investeringen'!C79</f>
        <v>Nieuwe investeringen</v>
      </c>
      <c r="D127" s="86" t="str">
        <f>'3. Investeringen'!D79</f>
        <v>19 Onbekend</v>
      </c>
      <c r="E127" s="86">
        <f>'3. Investeringen'!E79</f>
        <v>0</v>
      </c>
      <c r="F127" s="86">
        <f>'3. Investeringen'!H79</f>
        <v>1</v>
      </c>
      <c r="G127" s="86">
        <f>'3. Investeringen'!I79</f>
        <v>0</v>
      </c>
      <c r="H127" s="121">
        <f>'3. Investeringen'!N79</f>
        <v>2019</v>
      </c>
      <c r="I127" s="26"/>
      <c r="J127" s="87">
        <f t="shared" si="0"/>
        <v>1</v>
      </c>
      <c r="K127" s="87">
        <f t="shared" si="1"/>
        <v>1</v>
      </c>
      <c r="L127" s="87">
        <f t="shared" si="2"/>
        <v>1</v>
      </c>
      <c r="M127" s="87">
        <f t="shared" si="3"/>
        <v>1</v>
      </c>
      <c r="N127" s="87">
        <f t="shared" si="4"/>
        <v>1</v>
      </c>
      <c r="O127" s="27"/>
      <c r="P127" s="87">
        <f t="shared" ref="P127:P185" si="6">PRODUCT(J127:N127)</f>
        <v>1</v>
      </c>
    </row>
    <row r="128" spans="2:16" x14ac:dyDescent="0.2">
      <c r="B128" s="86">
        <f>'3. Investeringen'!B80</f>
        <v>66</v>
      </c>
      <c r="C128" s="86" t="str">
        <f>'3. Investeringen'!C80</f>
        <v>Nieuwe investeringen</v>
      </c>
      <c r="D128" s="86" t="str">
        <f>'3. Investeringen'!D80</f>
        <v>19 Onbekend</v>
      </c>
      <c r="E128" s="86">
        <f>'3. Investeringen'!E80</f>
        <v>0</v>
      </c>
      <c r="F128" s="86">
        <f>'3. Investeringen'!H80</f>
        <v>0</v>
      </c>
      <c r="G128" s="86">
        <f>'3. Investeringen'!I80</f>
        <v>1</v>
      </c>
      <c r="H128" s="121">
        <f>'3. Investeringen'!N80</f>
        <v>2011</v>
      </c>
      <c r="I128" s="26"/>
      <c r="J128" s="87">
        <f t="shared" ref="J128:J191" si="7">INDEX($B$22:$C$26, MATCH(C128,$B$22:$B$26,0),2)</f>
        <v>1</v>
      </c>
      <c r="K128" s="87">
        <f t="shared" ref="K128:K191" si="8">IF(D128=0,1,INDEX($B$39:$C$57, MATCH(D128,$B$39:$B$57,0),2))</f>
        <v>1</v>
      </c>
      <c r="L128" s="87">
        <f t="shared" ref="L128:L191" si="9" xml:space="preserve"> F128 * $C$35 + G128 * $C$36</f>
        <v>1</v>
      </c>
      <c r="M128" s="87">
        <f t="shared" ref="M128:M191" si="10">IF(E128=0,1,INDEX($B$29:$C$32, MATCH(E128,$B$29:$B$32,0),2))</f>
        <v>1</v>
      </c>
      <c r="N128" s="87">
        <f t="shared" ref="N128:N191" si="11">(H128&gt;=$C$18)*(H128&lt;=$C$19)</f>
        <v>1</v>
      </c>
      <c r="O128" s="27"/>
      <c r="P128" s="87">
        <f t="shared" si="6"/>
        <v>1</v>
      </c>
    </row>
    <row r="129" spans="2:16" x14ac:dyDescent="0.2">
      <c r="B129" s="86">
        <f>'3. Investeringen'!B81</f>
        <v>67</v>
      </c>
      <c r="C129" s="86" t="str">
        <f>'3. Investeringen'!C81</f>
        <v>Nieuwe investeringen</v>
      </c>
      <c r="D129" s="86" t="str">
        <f>'3. Investeringen'!D81</f>
        <v>19 Onbekend</v>
      </c>
      <c r="E129" s="86">
        <f>'3. Investeringen'!E81</f>
        <v>0</v>
      </c>
      <c r="F129" s="86">
        <f>'3. Investeringen'!H81</f>
        <v>0</v>
      </c>
      <c r="G129" s="86">
        <f>'3. Investeringen'!I81</f>
        <v>1</v>
      </c>
      <c r="H129" s="121">
        <f>'3. Investeringen'!N81</f>
        <v>2011</v>
      </c>
      <c r="I129" s="26"/>
      <c r="J129" s="87">
        <f t="shared" si="7"/>
        <v>1</v>
      </c>
      <c r="K129" s="87">
        <f t="shared" si="8"/>
        <v>1</v>
      </c>
      <c r="L129" s="87">
        <f t="shared" si="9"/>
        <v>1</v>
      </c>
      <c r="M129" s="87">
        <f t="shared" si="10"/>
        <v>1</v>
      </c>
      <c r="N129" s="87">
        <f t="shared" si="11"/>
        <v>1</v>
      </c>
      <c r="O129" s="27"/>
      <c r="P129" s="87">
        <f t="shared" si="6"/>
        <v>1</v>
      </c>
    </row>
    <row r="130" spans="2:16" x14ac:dyDescent="0.2">
      <c r="B130" s="86">
        <f>'3. Investeringen'!B82</f>
        <v>68</v>
      </c>
      <c r="C130" s="86" t="str">
        <f>'3. Investeringen'!C82</f>
        <v>Nieuwe investeringen</v>
      </c>
      <c r="D130" s="86" t="str">
        <f>'3. Investeringen'!D82</f>
        <v>19 Onbekend</v>
      </c>
      <c r="E130" s="86">
        <f>'3. Investeringen'!E82</f>
        <v>0</v>
      </c>
      <c r="F130" s="86">
        <f>'3. Investeringen'!H82</f>
        <v>0</v>
      </c>
      <c r="G130" s="86">
        <f>'3. Investeringen'!I82</f>
        <v>1</v>
      </c>
      <c r="H130" s="121">
        <f>'3. Investeringen'!N82</f>
        <v>2011</v>
      </c>
      <c r="I130" s="26"/>
      <c r="J130" s="87">
        <f t="shared" si="7"/>
        <v>1</v>
      </c>
      <c r="K130" s="87">
        <f t="shared" si="8"/>
        <v>1</v>
      </c>
      <c r="L130" s="87">
        <f t="shared" si="9"/>
        <v>1</v>
      </c>
      <c r="M130" s="87">
        <f t="shared" si="10"/>
        <v>1</v>
      </c>
      <c r="N130" s="87">
        <f t="shared" si="11"/>
        <v>1</v>
      </c>
      <c r="O130" s="27"/>
      <c r="P130" s="87">
        <f t="shared" si="6"/>
        <v>1</v>
      </c>
    </row>
    <row r="131" spans="2:16" x14ac:dyDescent="0.2">
      <c r="B131" s="86">
        <f>'3. Investeringen'!B83</f>
        <v>69</v>
      </c>
      <c r="C131" s="86" t="str">
        <f>'3. Investeringen'!C83</f>
        <v>Nieuwe investeringen</v>
      </c>
      <c r="D131" s="86" t="str">
        <f>'3. Investeringen'!D83</f>
        <v>19 Onbekend</v>
      </c>
      <c r="E131" s="86">
        <f>'3. Investeringen'!E83</f>
        <v>0</v>
      </c>
      <c r="F131" s="86">
        <f>'3. Investeringen'!H83</f>
        <v>0</v>
      </c>
      <c r="G131" s="86">
        <f>'3. Investeringen'!I83</f>
        <v>1</v>
      </c>
      <c r="H131" s="121">
        <f>'3. Investeringen'!N83</f>
        <v>2011</v>
      </c>
      <c r="I131" s="26"/>
      <c r="J131" s="87">
        <f t="shared" si="7"/>
        <v>1</v>
      </c>
      <c r="K131" s="87">
        <f t="shared" si="8"/>
        <v>1</v>
      </c>
      <c r="L131" s="87">
        <f t="shared" si="9"/>
        <v>1</v>
      </c>
      <c r="M131" s="87">
        <f t="shared" si="10"/>
        <v>1</v>
      </c>
      <c r="N131" s="87">
        <f t="shared" si="11"/>
        <v>1</v>
      </c>
      <c r="O131" s="27"/>
      <c r="P131" s="87">
        <f t="shared" si="6"/>
        <v>1</v>
      </c>
    </row>
    <row r="132" spans="2:16" x14ac:dyDescent="0.2">
      <c r="B132" s="86">
        <f>'3. Investeringen'!B84</f>
        <v>70</v>
      </c>
      <c r="C132" s="86" t="str">
        <f>'3. Investeringen'!C84</f>
        <v>Nieuwe investeringen</v>
      </c>
      <c r="D132" s="86" t="str">
        <f>'3. Investeringen'!D84</f>
        <v>19 Onbekend</v>
      </c>
      <c r="E132" s="86">
        <f>'3. Investeringen'!E84</f>
        <v>0</v>
      </c>
      <c r="F132" s="86">
        <f>'3. Investeringen'!H84</f>
        <v>0</v>
      </c>
      <c r="G132" s="86">
        <f>'3. Investeringen'!I84</f>
        <v>1</v>
      </c>
      <c r="H132" s="121">
        <f>'3. Investeringen'!N84</f>
        <v>2011</v>
      </c>
      <c r="I132" s="26"/>
      <c r="J132" s="87">
        <f t="shared" si="7"/>
        <v>1</v>
      </c>
      <c r="K132" s="87">
        <f t="shared" si="8"/>
        <v>1</v>
      </c>
      <c r="L132" s="87">
        <f t="shared" si="9"/>
        <v>1</v>
      </c>
      <c r="M132" s="87">
        <f t="shared" si="10"/>
        <v>1</v>
      </c>
      <c r="N132" s="87">
        <f t="shared" si="11"/>
        <v>1</v>
      </c>
      <c r="O132" s="27"/>
      <c r="P132" s="87">
        <f t="shared" si="6"/>
        <v>1</v>
      </c>
    </row>
    <row r="133" spans="2:16" x14ac:dyDescent="0.2">
      <c r="B133" s="86">
        <f>'3. Investeringen'!B85</f>
        <v>71</v>
      </c>
      <c r="C133" s="86" t="str">
        <f>'3. Investeringen'!C85</f>
        <v>Nieuwe investeringen</v>
      </c>
      <c r="D133" s="86" t="str">
        <f>'3. Investeringen'!D85</f>
        <v>19 Onbekend</v>
      </c>
      <c r="E133" s="86">
        <f>'3. Investeringen'!E85</f>
        <v>0</v>
      </c>
      <c r="F133" s="86">
        <f>'3. Investeringen'!H85</f>
        <v>0</v>
      </c>
      <c r="G133" s="86">
        <f>'3. Investeringen'!I85</f>
        <v>1</v>
      </c>
      <c r="H133" s="121">
        <f>'3. Investeringen'!N85</f>
        <v>2011</v>
      </c>
      <c r="I133" s="26"/>
      <c r="J133" s="87">
        <f t="shared" si="7"/>
        <v>1</v>
      </c>
      <c r="K133" s="87">
        <f t="shared" si="8"/>
        <v>1</v>
      </c>
      <c r="L133" s="87">
        <f t="shared" si="9"/>
        <v>1</v>
      </c>
      <c r="M133" s="87">
        <f t="shared" si="10"/>
        <v>1</v>
      </c>
      <c r="N133" s="87">
        <f t="shared" si="11"/>
        <v>1</v>
      </c>
      <c r="O133" s="27"/>
      <c r="P133" s="87">
        <f t="shared" si="6"/>
        <v>1</v>
      </c>
    </row>
    <row r="134" spans="2:16" x14ac:dyDescent="0.2">
      <c r="B134" s="86">
        <f>'3. Investeringen'!B86</f>
        <v>72</v>
      </c>
      <c r="C134" s="86" t="str">
        <f>'3. Investeringen'!C86</f>
        <v>Nieuwe investeringen</v>
      </c>
      <c r="D134" s="86" t="str">
        <f>'3. Investeringen'!D86</f>
        <v>19 Onbekend</v>
      </c>
      <c r="E134" s="86">
        <f>'3. Investeringen'!E86</f>
        <v>0</v>
      </c>
      <c r="F134" s="86">
        <f>'3. Investeringen'!H86</f>
        <v>0</v>
      </c>
      <c r="G134" s="86">
        <f>'3. Investeringen'!I86</f>
        <v>1</v>
      </c>
      <c r="H134" s="121">
        <f>'3. Investeringen'!N86</f>
        <v>2012</v>
      </c>
      <c r="I134" s="26"/>
      <c r="J134" s="87">
        <f t="shared" si="7"/>
        <v>1</v>
      </c>
      <c r="K134" s="87">
        <f t="shared" si="8"/>
        <v>1</v>
      </c>
      <c r="L134" s="87">
        <f t="shared" si="9"/>
        <v>1</v>
      </c>
      <c r="M134" s="87">
        <f t="shared" si="10"/>
        <v>1</v>
      </c>
      <c r="N134" s="87">
        <f t="shared" si="11"/>
        <v>1</v>
      </c>
      <c r="O134" s="27"/>
      <c r="P134" s="87">
        <f t="shared" si="6"/>
        <v>1</v>
      </c>
    </row>
    <row r="135" spans="2:16" x14ac:dyDescent="0.2">
      <c r="B135" s="86">
        <f>'3. Investeringen'!B87</f>
        <v>73</v>
      </c>
      <c r="C135" s="86" t="str">
        <f>'3. Investeringen'!C87</f>
        <v>Nieuwe investeringen</v>
      </c>
      <c r="D135" s="86" t="str">
        <f>'3. Investeringen'!D87</f>
        <v>19 Onbekend</v>
      </c>
      <c r="E135" s="86">
        <f>'3. Investeringen'!E87</f>
        <v>0</v>
      </c>
      <c r="F135" s="86">
        <f>'3. Investeringen'!H87</f>
        <v>0</v>
      </c>
      <c r="G135" s="86">
        <f>'3. Investeringen'!I87</f>
        <v>1</v>
      </c>
      <c r="H135" s="121">
        <f>'3. Investeringen'!N87</f>
        <v>2012</v>
      </c>
      <c r="I135" s="26"/>
      <c r="J135" s="87">
        <f t="shared" si="7"/>
        <v>1</v>
      </c>
      <c r="K135" s="87">
        <f t="shared" si="8"/>
        <v>1</v>
      </c>
      <c r="L135" s="87">
        <f t="shared" si="9"/>
        <v>1</v>
      </c>
      <c r="M135" s="87">
        <f t="shared" si="10"/>
        <v>1</v>
      </c>
      <c r="N135" s="87">
        <f t="shared" si="11"/>
        <v>1</v>
      </c>
      <c r="O135" s="27"/>
      <c r="P135" s="87">
        <f t="shared" si="6"/>
        <v>1</v>
      </c>
    </row>
    <row r="136" spans="2:16" x14ac:dyDescent="0.2">
      <c r="B136" s="86">
        <f>'3. Investeringen'!B88</f>
        <v>74</v>
      </c>
      <c r="C136" s="86" t="str">
        <f>'3. Investeringen'!C88</f>
        <v>Nieuwe investeringen</v>
      </c>
      <c r="D136" s="86" t="str">
        <f>'3. Investeringen'!D88</f>
        <v>19 Onbekend</v>
      </c>
      <c r="E136" s="86">
        <f>'3. Investeringen'!E88</f>
        <v>0</v>
      </c>
      <c r="F136" s="86">
        <f>'3. Investeringen'!H88</f>
        <v>0</v>
      </c>
      <c r="G136" s="86">
        <f>'3. Investeringen'!I88</f>
        <v>1</v>
      </c>
      <c r="H136" s="121">
        <f>'3. Investeringen'!N88</f>
        <v>2013</v>
      </c>
      <c r="I136" s="26"/>
      <c r="J136" s="87">
        <f t="shared" si="7"/>
        <v>1</v>
      </c>
      <c r="K136" s="87">
        <f t="shared" si="8"/>
        <v>1</v>
      </c>
      <c r="L136" s="87">
        <f t="shared" si="9"/>
        <v>1</v>
      </c>
      <c r="M136" s="87">
        <f t="shared" si="10"/>
        <v>1</v>
      </c>
      <c r="N136" s="87">
        <f t="shared" si="11"/>
        <v>1</v>
      </c>
      <c r="O136" s="27"/>
      <c r="P136" s="87">
        <f t="shared" si="6"/>
        <v>1</v>
      </c>
    </row>
    <row r="137" spans="2:16" x14ac:dyDescent="0.2">
      <c r="B137" s="86">
        <f>'3. Investeringen'!B89</f>
        <v>75</v>
      </c>
      <c r="C137" s="86" t="str">
        <f>'3. Investeringen'!C89</f>
        <v>Nieuwe investeringen</v>
      </c>
      <c r="D137" s="86" t="str">
        <f>'3. Investeringen'!D89</f>
        <v>19 Onbekend</v>
      </c>
      <c r="E137" s="86">
        <f>'3. Investeringen'!E89</f>
        <v>0</v>
      </c>
      <c r="F137" s="86">
        <f>'3. Investeringen'!H89</f>
        <v>0</v>
      </c>
      <c r="G137" s="86">
        <f>'3. Investeringen'!I89</f>
        <v>1</v>
      </c>
      <c r="H137" s="121">
        <f>'3. Investeringen'!N89</f>
        <v>2013</v>
      </c>
      <c r="I137" s="26"/>
      <c r="J137" s="87">
        <f t="shared" si="7"/>
        <v>1</v>
      </c>
      <c r="K137" s="87">
        <f t="shared" si="8"/>
        <v>1</v>
      </c>
      <c r="L137" s="87">
        <f t="shared" si="9"/>
        <v>1</v>
      </c>
      <c r="M137" s="87">
        <f t="shared" si="10"/>
        <v>1</v>
      </c>
      <c r="N137" s="87">
        <f t="shared" si="11"/>
        <v>1</v>
      </c>
      <c r="O137" s="27"/>
      <c r="P137" s="87">
        <f t="shared" si="6"/>
        <v>1</v>
      </c>
    </row>
    <row r="138" spans="2:16" x14ac:dyDescent="0.2">
      <c r="B138" s="86">
        <f>'3. Investeringen'!B90</f>
        <v>76</v>
      </c>
      <c r="C138" s="86" t="str">
        <f>'3. Investeringen'!C90</f>
        <v>Nieuwe investeringen</v>
      </c>
      <c r="D138" s="86" t="str">
        <f>'3. Investeringen'!D90</f>
        <v>19 Onbekend</v>
      </c>
      <c r="E138" s="86">
        <f>'3. Investeringen'!E90</f>
        <v>0</v>
      </c>
      <c r="F138" s="86">
        <f>'3. Investeringen'!H90</f>
        <v>0</v>
      </c>
      <c r="G138" s="86">
        <f>'3. Investeringen'!I90</f>
        <v>1</v>
      </c>
      <c r="H138" s="121">
        <f>'3. Investeringen'!N90</f>
        <v>2014</v>
      </c>
      <c r="I138" s="26"/>
      <c r="J138" s="87">
        <f t="shared" si="7"/>
        <v>1</v>
      </c>
      <c r="K138" s="87">
        <f t="shared" si="8"/>
        <v>1</v>
      </c>
      <c r="L138" s="87">
        <f t="shared" si="9"/>
        <v>1</v>
      </c>
      <c r="M138" s="87">
        <f t="shared" si="10"/>
        <v>1</v>
      </c>
      <c r="N138" s="87">
        <f t="shared" si="11"/>
        <v>1</v>
      </c>
      <c r="O138" s="27"/>
      <c r="P138" s="87">
        <f t="shared" si="6"/>
        <v>1</v>
      </c>
    </row>
    <row r="139" spans="2:16" x14ac:dyDescent="0.2">
      <c r="B139" s="86">
        <f>'3. Investeringen'!B91</f>
        <v>77</v>
      </c>
      <c r="C139" s="86" t="str">
        <f>'3. Investeringen'!C91</f>
        <v>Nieuwe investeringen</v>
      </c>
      <c r="D139" s="86" t="str">
        <f>'3. Investeringen'!D91</f>
        <v>19 Onbekend</v>
      </c>
      <c r="E139" s="86">
        <f>'3. Investeringen'!E91</f>
        <v>0</v>
      </c>
      <c r="F139" s="86">
        <f>'3. Investeringen'!H91</f>
        <v>0</v>
      </c>
      <c r="G139" s="86">
        <f>'3. Investeringen'!I91</f>
        <v>1</v>
      </c>
      <c r="H139" s="121">
        <f>'3. Investeringen'!N91</f>
        <v>2014</v>
      </c>
      <c r="I139" s="26"/>
      <c r="J139" s="87">
        <f t="shared" si="7"/>
        <v>1</v>
      </c>
      <c r="K139" s="87">
        <f t="shared" si="8"/>
        <v>1</v>
      </c>
      <c r="L139" s="87">
        <f t="shared" si="9"/>
        <v>1</v>
      </c>
      <c r="M139" s="87">
        <f t="shared" si="10"/>
        <v>1</v>
      </c>
      <c r="N139" s="87">
        <f t="shared" si="11"/>
        <v>1</v>
      </c>
      <c r="O139" s="27"/>
      <c r="P139" s="87">
        <f t="shared" si="6"/>
        <v>1</v>
      </c>
    </row>
    <row r="140" spans="2:16" x14ac:dyDescent="0.2">
      <c r="B140" s="86">
        <f>'3. Investeringen'!B92</f>
        <v>78</v>
      </c>
      <c r="C140" s="86" t="str">
        <f>'3. Investeringen'!C92</f>
        <v>Nieuwe investeringen</v>
      </c>
      <c r="D140" s="86" t="str">
        <f>'3. Investeringen'!D92</f>
        <v>19 Onbekend</v>
      </c>
      <c r="E140" s="86">
        <f>'3. Investeringen'!E92</f>
        <v>0</v>
      </c>
      <c r="F140" s="86">
        <f>'3. Investeringen'!H92</f>
        <v>0</v>
      </c>
      <c r="G140" s="86">
        <f>'3. Investeringen'!I92</f>
        <v>1</v>
      </c>
      <c r="H140" s="121">
        <f>'3. Investeringen'!N92</f>
        <v>2015</v>
      </c>
      <c r="I140" s="26"/>
      <c r="J140" s="87">
        <f t="shared" si="7"/>
        <v>1</v>
      </c>
      <c r="K140" s="87">
        <f t="shared" si="8"/>
        <v>1</v>
      </c>
      <c r="L140" s="87">
        <f t="shared" si="9"/>
        <v>1</v>
      </c>
      <c r="M140" s="87">
        <f t="shared" si="10"/>
        <v>1</v>
      </c>
      <c r="N140" s="87">
        <f t="shared" si="11"/>
        <v>1</v>
      </c>
      <c r="O140" s="27"/>
      <c r="P140" s="87">
        <f t="shared" si="6"/>
        <v>1</v>
      </c>
    </row>
    <row r="141" spans="2:16" x14ac:dyDescent="0.2">
      <c r="B141" s="86">
        <f>'3. Investeringen'!B93</f>
        <v>79</v>
      </c>
      <c r="C141" s="86" t="str">
        <f>'3. Investeringen'!C93</f>
        <v>Nieuwe investeringen</v>
      </c>
      <c r="D141" s="86" t="str">
        <f>'3. Investeringen'!D93</f>
        <v>19 Onbekend</v>
      </c>
      <c r="E141" s="86">
        <f>'3. Investeringen'!E93</f>
        <v>0</v>
      </c>
      <c r="F141" s="86">
        <f>'3. Investeringen'!H93</f>
        <v>0</v>
      </c>
      <c r="G141" s="86">
        <f>'3. Investeringen'!I93</f>
        <v>1</v>
      </c>
      <c r="H141" s="121">
        <f>'3. Investeringen'!N93</f>
        <v>2015</v>
      </c>
      <c r="I141" s="26"/>
      <c r="J141" s="87">
        <f t="shared" si="7"/>
        <v>1</v>
      </c>
      <c r="K141" s="87">
        <f t="shared" si="8"/>
        <v>1</v>
      </c>
      <c r="L141" s="87">
        <f t="shared" si="9"/>
        <v>1</v>
      </c>
      <c r="M141" s="87">
        <f t="shared" si="10"/>
        <v>1</v>
      </c>
      <c r="N141" s="87">
        <f t="shared" si="11"/>
        <v>1</v>
      </c>
      <c r="O141" s="27"/>
      <c r="P141" s="87">
        <f t="shared" si="6"/>
        <v>1</v>
      </c>
    </row>
    <row r="142" spans="2:16" x14ac:dyDescent="0.2">
      <c r="B142" s="86">
        <f>'3. Investeringen'!B94</f>
        <v>80</v>
      </c>
      <c r="C142" s="86" t="str">
        <f>'3. Investeringen'!C94</f>
        <v>Nieuwe investeringen</v>
      </c>
      <c r="D142" s="86" t="str">
        <f>'3. Investeringen'!D94</f>
        <v>19 Onbekend</v>
      </c>
      <c r="E142" s="86">
        <f>'3. Investeringen'!E94</f>
        <v>0</v>
      </c>
      <c r="F142" s="86">
        <f>'3. Investeringen'!H94</f>
        <v>0</v>
      </c>
      <c r="G142" s="86">
        <f>'3. Investeringen'!I94</f>
        <v>1</v>
      </c>
      <c r="H142" s="121">
        <f>'3. Investeringen'!N94</f>
        <v>2016</v>
      </c>
      <c r="I142" s="26"/>
      <c r="J142" s="87">
        <f t="shared" si="7"/>
        <v>1</v>
      </c>
      <c r="K142" s="87">
        <f t="shared" si="8"/>
        <v>1</v>
      </c>
      <c r="L142" s="87">
        <f t="shared" si="9"/>
        <v>1</v>
      </c>
      <c r="M142" s="87">
        <f t="shared" si="10"/>
        <v>1</v>
      </c>
      <c r="N142" s="87">
        <f t="shared" si="11"/>
        <v>1</v>
      </c>
      <c r="O142" s="27"/>
      <c r="P142" s="87">
        <f t="shared" si="6"/>
        <v>1</v>
      </c>
    </row>
    <row r="143" spans="2:16" x14ac:dyDescent="0.2">
      <c r="B143" s="86">
        <f>'3. Investeringen'!B95</f>
        <v>81</v>
      </c>
      <c r="C143" s="86" t="str">
        <f>'3. Investeringen'!C95</f>
        <v>Nieuwe investeringen</v>
      </c>
      <c r="D143" s="86" t="str">
        <f>'3. Investeringen'!D95</f>
        <v>19 Onbekend</v>
      </c>
      <c r="E143" s="86">
        <f>'3. Investeringen'!E95</f>
        <v>0</v>
      </c>
      <c r="F143" s="86">
        <f>'3. Investeringen'!H95</f>
        <v>0</v>
      </c>
      <c r="G143" s="86">
        <f>'3. Investeringen'!I95</f>
        <v>1</v>
      </c>
      <c r="H143" s="121">
        <f>'3. Investeringen'!N95</f>
        <v>2016</v>
      </c>
      <c r="I143" s="26"/>
      <c r="J143" s="87">
        <f t="shared" si="7"/>
        <v>1</v>
      </c>
      <c r="K143" s="87">
        <f t="shared" si="8"/>
        <v>1</v>
      </c>
      <c r="L143" s="87">
        <f t="shared" si="9"/>
        <v>1</v>
      </c>
      <c r="M143" s="87">
        <f t="shared" si="10"/>
        <v>1</v>
      </c>
      <c r="N143" s="87">
        <f t="shared" si="11"/>
        <v>1</v>
      </c>
      <c r="O143" s="27"/>
      <c r="P143" s="87">
        <f t="shared" si="6"/>
        <v>1</v>
      </c>
    </row>
    <row r="144" spans="2:16" x14ac:dyDescent="0.2">
      <c r="B144" s="86">
        <f>'3. Investeringen'!B96</f>
        <v>82</v>
      </c>
      <c r="C144" s="86" t="str">
        <f>'3. Investeringen'!C96</f>
        <v>Nieuwe investeringen</v>
      </c>
      <c r="D144" s="86" t="str">
        <f>'3. Investeringen'!D96</f>
        <v>19 Onbekend</v>
      </c>
      <c r="E144" s="86">
        <f>'3. Investeringen'!E96</f>
        <v>0</v>
      </c>
      <c r="F144" s="86">
        <f>'3. Investeringen'!H96</f>
        <v>0</v>
      </c>
      <c r="G144" s="86">
        <f>'3. Investeringen'!I96</f>
        <v>1</v>
      </c>
      <c r="H144" s="121">
        <f>'3. Investeringen'!N96</f>
        <v>2017</v>
      </c>
      <c r="I144" s="26"/>
      <c r="J144" s="87">
        <f t="shared" si="7"/>
        <v>1</v>
      </c>
      <c r="K144" s="87">
        <f t="shared" si="8"/>
        <v>1</v>
      </c>
      <c r="L144" s="87">
        <f t="shared" si="9"/>
        <v>1</v>
      </c>
      <c r="M144" s="87">
        <f t="shared" si="10"/>
        <v>1</v>
      </c>
      <c r="N144" s="87">
        <f t="shared" si="11"/>
        <v>1</v>
      </c>
      <c r="O144" s="27"/>
      <c r="P144" s="87">
        <f t="shared" si="6"/>
        <v>1</v>
      </c>
    </row>
    <row r="145" spans="2:16" x14ac:dyDescent="0.2">
      <c r="B145" s="86">
        <f>'3. Investeringen'!B97</f>
        <v>83</v>
      </c>
      <c r="C145" s="86" t="str">
        <f>'3. Investeringen'!C97</f>
        <v>Nieuwe investeringen</v>
      </c>
      <c r="D145" s="86" t="str">
        <f>'3. Investeringen'!D97</f>
        <v>19 Onbekend</v>
      </c>
      <c r="E145" s="86">
        <f>'3. Investeringen'!E97</f>
        <v>0</v>
      </c>
      <c r="F145" s="86">
        <f>'3. Investeringen'!H97</f>
        <v>0</v>
      </c>
      <c r="G145" s="86">
        <f>'3. Investeringen'!I97</f>
        <v>1</v>
      </c>
      <c r="H145" s="121">
        <f>'3. Investeringen'!N97</f>
        <v>2017</v>
      </c>
      <c r="I145" s="26"/>
      <c r="J145" s="87">
        <f t="shared" si="7"/>
        <v>1</v>
      </c>
      <c r="K145" s="87">
        <f t="shared" si="8"/>
        <v>1</v>
      </c>
      <c r="L145" s="87">
        <f t="shared" si="9"/>
        <v>1</v>
      </c>
      <c r="M145" s="87">
        <f t="shared" si="10"/>
        <v>1</v>
      </c>
      <c r="N145" s="87">
        <f t="shared" si="11"/>
        <v>1</v>
      </c>
      <c r="O145" s="27"/>
      <c r="P145" s="87">
        <f t="shared" si="6"/>
        <v>1</v>
      </c>
    </row>
    <row r="146" spans="2:16" x14ac:dyDescent="0.2">
      <c r="B146" s="86">
        <f>'3. Investeringen'!B98</f>
        <v>84</v>
      </c>
      <c r="C146" s="86" t="str">
        <f>'3. Investeringen'!C98</f>
        <v>Nieuwe investeringen</v>
      </c>
      <c r="D146" s="86" t="str">
        <f>'3. Investeringen'!D98</f>
        <v>19 Onbekend</v>
      </c>
      <c r="E146" s="86">
        <f>'3. Investeringen'!E98</f>
        <v>0</v>
      </c>
      <c r="F146" s="86">
        <f>'3. Investeringen'!H98</f>
        <v>0</v>
      </c>
      <c r="G146" s="86">
        <f>'3. Investeringen'!I98</f>
        <v>1</v>
      </c>
      <c r="H146" s="121">
        <f>'3. Investeringen'!N98</f>
        <v>2018</v>
      </c>
      <c r="I146" s="26"/>
      <c r="J146" s="87">
        <f t="shared" si="7"/>
        <v>1</v>
      </c>
      <c r="K146" s="87">
        <f t="shared" si="8"/>
        <v>1</v>
      </c>
      <c r="L146" s="87">
        <f t="shared" si="9"/>
        <v>1</v>
      </c>
      <c r="M146" s="87">
        <f t="shared" si="10"/>
        <v>1</v>
      </c>
      <c r="N146" s="87">
        <f t="shared" si="11"/>
        <v>1</v>
      </c>
      <c r="O146" s="27"/>
      <c r="P146" s="87">
        <f t="shared" si="6"/>
        <v>1</v>
      </c>
    </row>
    <row r="147" spans="2:16" x14ac:dyDescent="0.2">
      <c r="B147" s="86">
        <f>'3. Investeringen'!B99</f>
        <v>85</v>
      </c>
      <c r="C147" s="86" t="str">
        <f>'3. Investeringen'!C99</f>
        <v>Nieuwe investeringen</v>
      </c>
      <c r="D147" s="86" t="str">
        <f>'3. Investeringen'!D99</f>
        <v>19 Onbekend</v>
      </c>
      <c r="E147" s="86">
        <f>'3. Investeringen'!E99</f>
        <v>0</v>
      </c>
      <c r="F147" s="86">
        <f>'3. Investeringen'!H99</f>
        <v>0</v>
      </c>
      <c r="G147" s="86">
        <f>'3. Investeringen'!I99</f>
        <v>1</v>
      </c>
      <c r="H147" s="121">
        <f>'3. Investeringen'!N99</f>
        <v>2018</v>
      </c>
      <c r="I147" s="26"/>
      <c r="J147" s="87">
        <f t="shared" si="7"/>
        <v>1</v>
      </c>
      <c r="K147" s="87">
        <f t="shared" si="8"/>
        <v>1</v>
      </c>
      <c r="L147" s="87">
        <f t="shared" si="9"/>
        <v>1</v>
      </c>
      <c r="M147" s="87">
        <f t="shared" si="10"/>
        <v>1</v>
      </c>
      <c r="N147" s="87">
        <f t="shared" si="11"/>
        <v>1</v>
      </c>
      <c r="O147" s="27"/>
      <c r="P147" s="87">
        <f t="shared" si="6"/>
        <v>1</v>
      </c>
    </row>
    <row r="148" spans="2:16" x14ac:dyDescent="0.2">
      <c r="B148" s="86">
        <f>'3. Investeringen'!B100</f>
        <v>86</v>
      </c>
      <c r="C148" s="86" t="str">
        <f>'3. Investeringen'!C100</f>
        <v>Nieuwe investeringen</v>
      </c>
      <c r="D148" s="86" t="str">
        <f>'3. Investeringen'!D100</f>
        <v>19 Onbekend</v>
      </c>
      <c r="E148" s="86">
        <f>'3. Investeringen'!E100</f>
        <v>0</v>
      </c>
      <c r="F148" s="86">
        <f>'3. Investeringen'!H100</f>
        <v>0</v>
      </c>
      <c r="G148" s="86">
        <f>'3. Investeringen'!I100</f>
        <v>1</v>
      </c>
      <c r="H148" s="121">
        <f>'3. Investeringen'!N100</f>
        <v>2019</v>
      </c>
      <c r="I148" s="26"/>
      <c r="J148" s="87">
        <f t="shared" si="7"/>
        <v>1</v>
      </c>
      <c r="K148" s="87">
        <f t="shared" si="8"/>
        <v>1</v>
      </c>
      <c r="L148" s="87">
        <f t="shared" si="9"/>
        <v>1</v>
      </c>
      <c r="M148" s="87">
        <f t="shared" si="10"/>
        <v>1</v>
      </c>
      <c r="N148" s="87">
        <f t="shared" si="11"/>
        <v>1</v>
      </c>
      <c r="O148" s="27"/>
      <c r="P148" s="87">
        <f t="shared" si="6"/>
        <v>1</v>
      </c>
    </row>
    <row r="149" spans="2:16" x14ac:dyDescent="0.2">
      <c r="B149" s="86">
        <f>'3. Investeringen'!B101</f>
        <v>87</v>
      </c>
      <c r="C149" s="86" t="str">
        <f>'3. Investeringen'!C101</f>
        <v>Nieuwe investeringen</v>
      </c>
      <c r="D149" s="86" t="str">
        <f>'3. Investeringen'!D101</f>
        <v>19 Onbekend</v>
      </c>
      <c r="E149" s="86">
        <f>'3. Investeringen'!E101</f>
        <v>0</v>
      </c>
      <c r="F149" s="86">
        <f>'3. Investeringen'!H101</f>
        <v>0</v>
      </c>
      <c r="G149" s="86">
        <f>'3. Investeringen'!I101</f>
        <v>1</v>
      </c>
      <c r="H149" s="121">
        <f>'3. Investeringen'!N101</f>
        <v>2019</v>
      </c>
      <c r="I149" s="26"/>
      <c r="J149" s="87">
        <f t="shared" si="7"/>
        <v>1</v>
      </c>
      <c r="K149" s="87">
        <f t="shared" si="8"/>
        <v>1</v>
      </c>
      <c r="L149" s="87">
        <f t="shared" si="9"/>
        <v>1</v>
      </c>
      <c r="M149" s="87">
        <f t="shared" si="10"/>
        <v>1</v>
      </c>
      <c r="N149" s="87">
        <f t="shared" si="11"/>
        <v>1</v>
      </c>
      <c r="O149" s="27"/>
      <c r="P149" s="87">
        <f t="shared" si="6"/>
        <v>1</v>
      </c>
    </row>
    <row r="150" spans="2:16" x14ac:dyDescent="0.2">
      <c r="B150" s="86">
        <f>'3. Investeringen'!B102</f>
        <v>88</v>
      </c>
      <c r="C150" s="86" t="str">
        <f>'3. Investeringen'!C102</f>
        <v>Start-GAW excl. bijzonderheden</v>
      </c>
      <c r="D150" s="86" t="str">
        <f>'3. Investeringen'!D102</f>
        <v>18 Start-GAW (AD)</v>
      </c>
      <c r="E150" s="86" t="str">
        <f>'3. Investeringen'!E102</f>
        <v>FNOP-gebied</v>
      </c>
      <c r="F150" s="86">
        <f>'3. Investeringen'!H102</f>
        <v>0</v>
      </c>
      <c r="G150" s="86">
        <f>'3. Investeringen'!I102</f>
        <v>1</v>
      </c>
      <c r="H150" s="121">
        <f>'3. Investeringen'!N102</f>
        <v>2011</v>
      </c>
      <c r="I150" s="26"/>
      <c r="J150" s="87">
        <f t="shared" si="7"/>
        <v>1</v>
      </c>
      <c r="K150" s="87">
        <f t="shared" si="8"/>
        <v>1</v>
      </c>
      <c r="L150" s="87">
        <f t="shared" si="9"/>
        <v>1</v>
      </c>
      <c r="M150" s="87">
        <f t="shared" si="10"/>
        <v>1</v>
      </c>
      <c r="N150" s="87">
        <f t="shared" si="11"/>
        <v>1</v>
      </c>
      <c r="O150" s="27"/>
      <c r="P150" s="87">
        <f t="shared" si="6"/>
        <v>1</v>
      </c>
    </row>
    <row r="151" spans="2:16" x14ac:dyDescent="0.2">
      <c r="B151" s="86">
        <f>'3. Investeringen'!B103</f>
        <v>89</v>
      </c>
      <c r="C151" s="86" t="str">
        <f>'3. Investeringen'!C103</f>
        <v>Start-GAW excl. bijzonderheden</v>
      </c>
      <c r="D151" s="86" t="str">
        <f>'3. Investeringen'!D103</f>
        <v>17 Start-GAW (TD)</v>
      </c>
      <c r="E151" s="86" t="str">
        <f>'3. Investeringen'!E103</f>
        <v>FNOP-gebied</v>
      </c>
      <c r="F151" s="86">
        <f>'3. Investeringen'!H103</f>
        <v>1</v>
      </c>
      <c r="G151" s="86">
        <f>'3. Investeringen'!I103</f>
        <v>0</v>
      </c>
      <c r="H151" s="121">
        <f>'3. Investeringen'!N103</f>
        <v>2011</v>
      </c>
      <c r="I151" s="26"/>
      <c r="J151" s="87">
        <f t="shared" si="7"/>
        <v>1</v>
      </c>
      <c r="K151" s="87">
        <f t="shared" si="8"/>
        <v>1</v>
      </c>
      <c r="L151" s="87">
        <f t="shared" si="9"/>
        <v>1</v>
      </c>
      <c r="M151" s="87">
        <f t="shared" si="10"/>
        <v>1</v>
      </c>
      <c r="N151" s="87">
        <f t="shared" si="11"/>
        <v>1</v>
      </c>
      <c r="O151" s="27"/>
      <c r="P151" s="87">
        <f t="shared" si="6"/>
        <v>1</v>
      </c>
    </row>
    <row r="152" spans="2:16" x14ac:dyDescent="0.2">
      <c r="B152" s="86">
        <f>'3. Investeringen'!B104</f>
        <v>90</v>
      </c>
      <c r="C152" s="86" t="str">
        <f>'3. Investeringen'!C104</f>
        <v>Nieuwe investeringen</v>
      </c>
      <c r="D152" s="86" t="str">
        <f>'3. Investeringen'!D104</f>
        <v>19 Onbekend</v>
      </c>
      <c r="E152" s="86" t="str">
        <f>'3. Investeringen'!E104</f>
        <v>FNOP-gebied</v>
      </c>
      <c r="F152" s="86">
        <f>'3. Investeringen'!H104</f>
        <v>1</v>
      </c>
      <c r="G152" s="86">
        <f>'3. Investeringen'!I104</f>
        <v>0</v>
      </c>
      <c r="H152" s="121">
        <f>'3. Investeringen'!N104</f>
        <v>2011</v>
      </c>
      <c r="I152" s="26"/>
      <c r="J152" s="87">
        <f t="shared" si="7"/>
        <v>1</v>
      </c>
      <c r="K152" s="87">
        <f t="shared" si="8"/>
        <v>1</v>
      </c>
      <c r="L152" s="87">
        <f t="shared" si="9"/>
        <v>1</v>
      </c>
      <c r="M152" s="87">
        <f t="shared" si="10"/>
        <v>1</v>
      </c>
      <c r="N152" s="87">
        <f t="shared" si="11"/>
        <v>1</v>
      </c>
      <c r="O152" s="27"/>
      <c r="P152" s="87">
        <f t="shared" si="6"/>
        <v>1</v>
      </c>
    </row>
    <row r="153" spans="2:16" x14ac:dyDescent="0.2">
      <c r="B153" s="86">
        <f>'3. Investeringen'!B105</f>
        <v>91</v>
      </c>
      <c r="C153" s="86" t="str">
        <f>'3. Investeringen'!C105</f>
        <v>Nieuwe investeringen</v>
      </c>
      <c r="D153" s="86" t="str">
        <f>'3. Investeringen'!D105</f>
        <v>19 Onbekend</v>
      </c>
      <c r="E153" s="86" t="str">
        <f>'3. Investeringen'!E105</f>
        <v>FNOP-gebied</v>
      </c>
      <c r="F153" s="86">
        <f>'3. Investeringen'!H105</f>
        <v>1</v>
      </c>
      <c r="G153" s="86">
        <f>'3. Investeringen'!I105</f>
        <v>0</v>
      </c>
      <c r="H153" s="121">
        <f>'3. Investeringen'!N105</f>
        <v>2011</v>
      </c>
      <c r="I153" s="26"/>
      <c r="J153" s="87">
        <f t="shared" si="7"/>
        <v>1</v>
      </c>
      <c r="K153" s="87">
        <f t="shared" si="8"/>
        <v>1</v>
      </c>
      <c r="L153" s="87">
        <f t="shared" si="9"/>
        <v>1</v>
      </c>
      <c r="M153" s="87">
        <f t="shared" si="10"/>
        <v>1</v>
      </c>
      <c r="N153" s="87">
        <f t="shared" si="11"/>
        <v>1</v>
      </c>
      <c r="O153" s="27"/>
      <c r="P153" s="87">
        <f t="shared" si="6"/>
        <v>1</v>
      </c>
    </row>
    <row r="154" spans="2:16" x14ac:dyDescent="0.2">
      <c r="B154" s="86">
        <f>'3. Investeringen'!B106</f>
        <v>92</v>
      </c>
      <c r="C154" s="86" t="str">
        <f>'3. Investeringen'!C106</f>
        <v>Nieuwe investeringen</v>
      </c>
      <c r="D154" s="86" t="str">
        <f>'3. Investeringen'!D106</f>
        <v>19 Onbekend</v>
      </c>
      <c r="E154" s="86" t="str">
        <f>'3. Investeringen'!E106</f>
        <v>FNOP-gebied</v>
      </c>
      <c r="F154" s="86">
        <f>'3. Investeringen'!H106</f>
        <v>1</v>
      </c>
      <c r="G154" s="86">
        <f>'3. Investeringen'!I106</f>
        <v>0</v>
      </c>
      <c r="H154" s="121">
        <f>'3. Investeringen'!N106</f>
        <v>2011</v>
      </c>
      <c r="I154" s="26"/>
      <c r="J154" s="87">
        <f t="shared" si="7"/>
        <v>1</v>
      </c>
      <c r="K154" s="87">
        <f t="shared" si="8"/>
        <v>1</v>
      </c>
      <c r="L154" s="87">
        <f t="shared" si="9"/>
        <v>1</v>
      </c>
      <c r="M154" s="87">
        <f t="shared" si="10"/>
        <v>1</v>
      </c>
      <c r="N154" s="87">
        <f t="shared" si="11"/>
        <v>1</v>
      </c>
      <c r="O154" s="27"/>
      <c r="P154" s="87">
        <f t="shared" si="6"/>
        <v>1</v>
      </c>
    </row>
    <row r="155" spans="2:16" x14ac:dyDescent="0.2">
      <c r="B155" s="86">
        <f>'3. Investeringen'!B107</f>
        <v>93</v>
      </c>
      <c r="C155" s="86" t="str">
        <f>'3. Investeringen'!C107</f>
        <v>Nieuwe investeringen</v>
      </c>
      <c r="D155" s="86" t="str">
        <f>'3. Investeringen'!D107</f>
        <v>19 Onbekend</v>
      </c>
      <c r="E155" s="86" t="str">
        <f>'3. Investeringen'!E107</f>
        <v>FNOP-gebied</v>
      </c>
      <c r="F155" s="86">
        <f>'3. Investeringen'!H107</f>
        <v>1</v>
      </c>
      <c r="G155" s="86">
        <f>'3. Investeringen'!I107</f>
        <v>0</v>
      </c>
      <c r="H155" s="121">
        <f>'3. Investeringen'!N107</f>
        <v>2011</v>
      </c>
      <c r="I155" s="26"/>
      <c r="J155" s="87">
        <f t="shared" si="7"/>
        <v>1</v>
      </c>
      <c r="K155" s="87">
        <f t="shared" si="8"/>
        <v>1</v>
      </c>
      <c r="L155" s="87">
        <f t="shared" si="9"/>
        <v>1</v>
      </c>
      <c r="M155" s="87">
        <f t="shared" si="10"/>
        <v>1</v>
      </c>
      <c r="N155" s="87">
        <f t="shared" si="11"/>
        <v>1</v>
      </c>
      <c r="O155" s="27"/>
      <c r="P155" s="87">
        <f t="shared" si="6"/>
        <v>1</v>
      </c>
    </row>
    <row r="156" spans="2:16" x14ac:dyDescent="0.2">
      <c r="B156" s="86">
        <f>'3. Investeringen'!B108</f>
        <v>94</v>
      </c>
      <c r="C156" s="86" t="str">
        <f>'3. Investeringen'!C108</f>
        <v>Nieuwe investeringen</v>
      </c>
      <c r="D156" s="86" t="str">
        <f>'3. Investeringen'!D108</f>
        <v>19 Onbekend</v>
      </c>
      <c r="E156" s="86" t="str">
        <f>'3. Investeringen'!E108</f>
        <v>FNOP-gebied</v>
      </c>
      <c r="F156" s="86">
        <f>'3. Investeringen'!H108</f>
        <v>1</v>
      </c>
      <c r="G156" s="86">
        <f>'3. Investeringen'!I108</f>
        <v>0</v>
      </c>
      <c r="H156" s="121">
        <f>'3. Investeringen'!N108</f>
        <v>2011</v>
      </c>
      <c r="I156" s="26"/>
      <c r="J156" s="87">
        <f t="shared" si="7"/>
        <v>1</v>
      </c>
      <c r="K156" s="87">
        <f t="shared" si="8"/>
        <v>1</v>
      </c>
      <c r="L156" s="87">
        <f t="shared" si="9"/>
        <v>1</v>
      </c>
      <c r="M156" s="87">
        <f t="shared" si="10"/>
        <v>1</v>
      </c>
      <c r="N156" s="87">
        <f t="shared" si="11"/>
        <v>1</v>
      </c>
      <c r="O156" s="27"/>
      <c r="P156" s="87">
        <f t="shared" si="6"/>
        <v>1</v>
      </c>
    </row>
    <row r="157" spans="2:16" x14ac:dyDescent="0.2">
      <c r="B157" s="86">
        <f>'3. Investeringen'!B109</f>
        <v>95</v>
      </c>
      <c r="C157" s="86" t="str">
        <f>'3. Investeringen'!C109</f>
        <v>Nieuwe investeringen</v>
      </c>
      <c r="D157" s="86" t="str">
        <f>'3. Investeringen'!D109</f>
        <v>19 Onbekend</v>
      </c>
      <c r="E157" s="86" t="str">
        <f>'3. Investeringen'!E109</f>
        <v>FNOP-gebied</v>
      </c>
      <c r="F157" s="86">
        <f>'3. Investeringen'!H109</f>
        <v>1</v>
      </c>
      <c r="G157" s="86">
        <f>'3. Investeringen'!I109</f>
        <v>0</v>
      </c>
      <c r="H157" s="121">
        <f>'3. Investeringen'!N109</f>
        <v>2011</v>
      </c>
      <c r="I157" s="26"/>
      <c r="J157" s="87">
        <f t="shared" si="7"/>
        <v>1</v>
      </c>
      <c r="K157" s="87">
        <f t="shared" si="8"/>
        <v>1</v>
      </c>
      <c r="L157" s="87">
        <f t="shared" si="9"/>
        <v>1</v>
      </c>
      <c r="M157" s="87">
        <f t="shared" si="10"/>
        <v>1</v>
      </c>
      <c r="N157" s="87">
        <f t="shared" si="11"/>
        <v>1</v>
      </c>
      <c r="O157" s="27"/>
      <c r="P157" s="87">
        <f t="shared" si="6"/>
        <v>1</v>
      </c>
    </row>
    <row r="158" spans="2:16" x14ac:dyDescent="0.2">
      <c r="B158" s="86">
        <f>'3. Investeringen'!B110</f>
        <v>96</v>
      </c>
      <c r="C158" s="86" t="str">
        <f>'3. Investeringen'!C110</f>
        <v>Nieuwe investeringen</v>
      </c>
      <c r="D158" s="86" t="str">
        <f>'3. Investeringen'!D110</f>
        <v>19 Onbekend</v>
      </c>
      <c r="E158" s="86" t="str">
        <f>'3. Investeringen'!E110</f>
        <v>FNOP-gebied</v>
      </c>
      <c r="F158" s="86">
        <f>'3. Investeringen'!H110</f>
        <v>1</v>
      </c>
      <c r="G158" s="86">
        <f>'3. Investeringen'!I110</f>
        <v>0</v>
      </c>
      <c r="H158" s="121">
        <f>'3. Investeringen'!N110</f>
        <v>2011</v>
      </c>
      <c r="I158" s="26"/>
      <c r="J158" s="87">
        <f t="shared" si="7"/>
        <v>1</v>
      </c>
      <c r="K158" s="87">
        <f t="shared" si="8"/>
        <v>1</v>
      </c>
      <c r="L158" s="87">
        <f t="shared" si="9"/>
        <v>1</v>
      </c>
      <c r="M158" s="87">
        <f t="shared" si="10"/>
        <v>1</v>
      </c>
      <c r="N158" s="87">
        <f t="shared" si="11"/>
        <v>1</v>
      </c>
      <c r="O158" s="27"/>
      <c r="P158" s="87">
        <f t="shared" si="6"/>
        <v>1</v>
      </c>
    </row>
    <row r="159" spans="2:16" x14ac:dyDescent="0.2">
      <c r="B159" s="86">
        <f>'3. Investeringen'!B111</f>
        <v>97</v>
      </c>
      <c r="C159" s="86" t="str">
        <f>'3. Investeringen'!C111</f>
        <v>Nieuwe investeringen</v>
      </c>
      <c r="D159" s="86" t="str">
        <f>'3. Investeringen'!D111</f>
        <v>19 Onbekend</v>
      </c>
      <c r="E159" s="86" t="str">
        <f>'3. Investeringen'!E111</f>
        <v>FNOP-gebied</v>
      </c>
      <c r="F159" s="86">
        <f>'3. Investeringen'!H111</f>
        <v>1</v>
      </c>
      <c r="G159" s="86">
        <f>'3. Investeringen'!I111</f>
        <v>0</v>
      </c>
      <c r="H159" s="121">
        <f>'3. Investeringen'!N111</f>
        <v>2011</v>
      </c>
      <c r="I159" s="26"/>
      <c r="J159" s="87">
        <f t="shared" si="7"/>
        <v>1</v>
      </c>
      <c r="K159" s="87">
        <f t="shared" si="8"/>
        <v>1</v>
      </c>
      <c r="L159" s="87">
        <f t="shared" si="9"/>
        <v>1</v>
      </c>
      <c r="M159" s="87">
        <f t="shared" si="10"/>
        <v>1</v>
      </c>
      <c r="N159" s="87">
        <f t="shared" si="11"/>
        <v>1</v>
      </c>
      <c r="O159" s="27"/>
      <c r="P159" s="87">
        <f t="shared" si="6"/>
        <v>1</v>
      </c>
    </row>
    <row r="160" spans="2:16" x14ac:dyDescent="0.2">
      <c r="B160" s="86">
        <f>'3. Investeringen'!B112</f>
        <v>98</v>
      </c>
      <c r="C160" s="86" t="str">
        <f>'3. Investeringen'!C112</f>
        <v>Nieuwe investeringen</v>
      </c>
      <c r="D160" s="86" t="str">
        <f>'3. Investeringen'!D112</f>
        <v>19 Onbekend</v>
      </c>
      <c r="E160" s="86" t="str">
        <f>'3. Investeringen'!E112</f>
        <v>FNOP-gebied</v>
      </c>
      <c r="F160" s="86">
        <f>'3. Investeringen'!H112</f>
        <v>1</v>
      </c>
      <c r="G160" s="86">
        <f>'3. Investeringen'!I112</f>
        <v>0</v>
      </c>
      <c r="H160" s="121">
        <f>'3. Investeringen'!N112</f>
        <v>2011</v>
      </c>
      <c r="I160" s="26"/>
      <c r="J160" s="87">
        <f t="shared" si="7"/>
        <v>1</v>
      </c>
      <c r="K160" s="87">
        <f t="shared" si="8"/>
        <v>1</v>
      </c>
      <c r="L160" s="87">
        <f t="shared" si="9"/>
        <v>1</v>
      </c>
      <c r="M160" s="87">
        <f t="shared" si="10"/>
        <v>1</v>
      </c>
      <c r="N160" s="87">
        <f t="shared" si="11"/>
        <v>1</v>
      </c>
      <c r="O160" s="27"/>
      <c r="P160" s="87">
        <f t="shared" si="6"/>
        <v>1</v>
      </c>
    </row>
    <row r="161" spans="2:16" x14ac:dyDescent="0.2">
      <c r="B161" s="86">
        <f>'3. Investeringen'!B113</f>
        <v>99</v>
      </c>
      <c r="C161" s="86" t="str">
        <f>'3. Investeringen'!C113</f>
        <v>Nieuwe investeringen</v>
      </c>
      <c r="D161" s="86" t="str">
        <f>'3. Investeringen'!D113</f>
        <v>19 Onbekend</v>
      </c>
      <c r="E161" s="86" t="str">
        <f>'3. Investeringen'!E113</f>
        <v>FNOP-gebied</v>
      </c>
      <c r="F161" s="86">
        <f>'3. Investeringen'!H113</f>
        <v>1</v>
      </c>
      <c r="G161" s="86">
        <f>'3. Investeringen'!I113</f>
        <v>0</v>
      </c>
      <c r="H161" s="121">
        <f>'3. Investeringen'!N113</f>
        <v>2011</v>
      </c>
      <c r="I161" s="26"/>
      <c r="J161" s="87">
        <f t="shared" si="7"/>
        <v>1</v>
      </c>
      <c r="K161" s="87">
        <f t="shared" si="8"/>
        <v>1</v>
      </c>
      <c r="L161" s="87">
        <f t="shared" si="9"/>
        <v>1</v>
      </c>
      <c r="M161" s="87">
        <f t="shared" si="10"/>
        <v>1</v>
      </c>
      <c r="N161" s="87">
        <f t="shared" si="11"/>
        <v>1</v>
      </c>
      <c r="O161" s="27"/>
      <c r="P161" s="87">
        <f t="shared" si="6"/>
        <v>1</v>
      </c>
    </row>
    <row r="162" spans="2:16" x14ac:dyDescent="0.2">
      <c r="B162" s="86">
        <f>'3. Investeringen'!B114</f>
        <v>100</v>
      </c>
      <c r="C162" s="86" t="str">
        <f>'3. Investeringen'!C114</f>
        <v>Nieuwe investeringen</v>
      </c>
      <c r="D162" s="86" t="str">
        <f>'3. Investeringen'!D114</f>
        <v>19 Onbekend</v>
      </c>
      <c r="E162" s="86" t="str">
        <f>'3. Investeringen'!E114</f>
        <v>FNOP-gebied</v>
      </c>
      <c r="F162" s="86">
        <f>'3. Investeringen'!H114</f>
        <v>1</v>
      </c>
      <c r="G162" s="86">
        <f>'3. Investeringen'!I114</f>
        <v>0</v>
      </c>
      <c r="H162" s="121">
        <f>'3. Investeringen'!N114</f>
        <v>2011</v>
      </c>
      <c r="I162" s="26"/>
      <c r="J162" s="87">
        <f t="shared" si="7"/>
        <v>1</v>
      </c>
      <c r="K162" s="87">
        <f t="shared" si="8"/>
        <v>1</v>
      </c>
      <c r="L162" s="87">
        <f t="shared" si="9"/>
        <v>1</v>
      </c>
      <c r="M162" s="87">
        <f t="shared" si="10"/>
        <v>1</v>
      </c>
      <c r="N162" s="87">
        <f t="shared" si="11"/>
        <v>1</v>
      </c>
      <c r="O162" s="27"/>
      <c r="P162" s="87">
        <f t="shared" si="6"/>
        <v>1</v>
      </c>
    </row>
    <row r="163" spans="2:16" x14ac:dyDescent="0.2">
      <c r="B163" s="86">
        <f>'3. Investeringen'!B115</f>
        <v>101</v>
      </c>
      <c r="C163" s="86" t="str">
        <f>'3. Investeringen'!C115</f>
        <v>Nieuwe investeringen</v>
      </c>
      <c r="D163" s="86" t="str">
        <f>'3. Investeringen'!D115</f>
        <v>19 Onbekend</v>
      </c>
      <c r="E163" s="86" t="str">
        <f>'3. Investeringen'!E115</f>
        <v>FNOP-gebied</v>
      </c>
      <c r="F163" s="86">
        <f>'3. Investeringen'!H115</f>
        <v>1</v>
      </c>
      <c r="G163" s="86">
        <f>'3. Investeringen'!I115</f>
        <v>0</v>
      </c>
      <c r="H163" s="121">
        <f>'3. Investeringen'!N115</f>
        <v>2011</v>
      </c>
      <c r="I163" s="26"/>
      <c r="J163" s="87">
        <f t="shared" si="7"/>
        <v>1</v>
      </c>
      <c r="K163" s="87">
        <f t="shared" si="8"/>
        <v>1</v>
      </c>
      <c r="L163" s="87">
        <f t="shared" si="9"/>
        <v>1</v>
      </c>
      <c r="M163" s="87">
        <f t="shared" si="10"/>
        <v>1</v>
      </c>
      <c r="N163" s="87">
        <f t="shared" si="11"/>
        <v>1</v>
      </c>
      <c r="O163" s="27"/>
      <c r="P163" s="87">
        <f t="shared" si="6"/>
        <v>1</v>
      </c>
    </row>
    <row r="164" spans="2:16" x14ac:dyDescent="0.2">
      <c r="B164" s="86">
        <f>'3. Investeringen'!B116</f>
        <v>102</v>
      </c>
      <c r="C164" s="86" t="str">
        <f>'3. Investeringen'!C116</f>
        <v>Nieuwe investeringen</v>
      </c>
      <c r="D164" s="86" t="str">
        <f>'3. Investeringen'!D116</f>
        <v>19 Onbekend</v>
      </c>
      <c r="E164" s="86" t="str">
        <f>'3. Investeringen'!E116</f>
        <v>FNOP-gebied</v>
      </c>
      <c r="F164" s="86">
        <f>'3. Investeringen'!H116</f>
        <v>1</v>
      </c>
      <c r="G164" s="86">
        <f>'3. Investeringen'!I116</f>
        <v>0</v>
      </c>
      <c r="H164" s="121">
        <f>'3. Investeringen'!N116</f>
        <v>2011</v>
      </c>
      <c r="I164" s="26"/>
      <c r="J164" s="87">
        <f t="shared" si="7"/>
        <v>1</v>
      </c>
      <c r="K164" s="87">
        <f t="shared" si="8"/>
        <v>1</v>
      </c>
      <c r="L164" s="87">
        <f t="shared" si="9"/>
        <v>1</v>
      </c>
      <c r="M164" s="87">
        <f t="shared" si="10"/>
        <v>1</v>
      </c>
      <c r="N164" s="87">
        <f t="shared" si="11"/>
        <v>1</v>
      </c>
      <c r="O164" s="27"/>
      <c r="P164" s="87">
        <f t="shared" si="6"/>
        <v>1</v>
      </c>
    </row>
    <row r="165" spans="2:16" x14ac:dyDescent="0.2">
      <c r="B165" s="86">
        <f>'3. Investeringen'!B117</f>
        <v>103</v>
      </c>
      <c r="C165" s="86" t="str">
        <f>'3. Investeringen'!C117</f>
        <v>Nieuwe investeringen</v>
      </c>
      <c r="D165" s="86" t="str">
        <f>'3. Investeringen'!D117</f>
        <v>19 Onbekend</v>
      </c>
      <c r="E165" s="86" t="str">
        <f>'3. Investeringen'!E117</f>
        <v>FNOP-gebied</v>
      </c>
      <c r="F165" s="86">
        <f>'3. Investeringen'!H117</f>
        <v>1</v>
      </c>
      <c r="G165" s="86">
        <f>'3. Investeringen'!I117</f>
        <v>0</v>
      </c>
      <c r="H165" s="121">
        <f>'3. Investeringen'!N117</f>
        <v>2011</v>
      </c>
      <c r="I165" s="26"/>
      <c r="J165" s="87">
        <f t="shared" si="7"/>
        <v>1</v>
      </c>
      <c r="K165" s="87">
        <f t="shared" si="8"/>
        <v>1</v>
      </c>
      <c r="L165" s="87">
        <f t="shared" si="9"/>
        <v>1</v>
      </c>
      <c r="M165" s="87">
        <f t="shared" si="10"/>
        <v>1</v>
      </c>
      <c r="N165" s="87">
        <f t="shared" si="11"/>
        <v>1</v>
      </c>
      <c r="O165" s="27"/>
      <c r="P165" s="87">
        <f t="shared" si="6"/>
        <v>1</v>
      </c>
    </row>
    <row r="166" spans="2:16" x14ac:dyDescent="0.2">
      <c r="B166" s="86">
        <f>'3. Investeringen'!B118</f>
        <v>104</v>
      </c>
      <c r="C166" s="86" t="str">
        <f>'3. Investeringen'!C118</f>
        <v>Nieuwe investeringen</v>
      </c>
      <c r="D166" s="86" t="str">
        <f>'3. Investeringen'!D118</f>
        <v>19 Onbekend</v>
      </c>
      <c r="E166" s="86" t="str">
        <f>'3. Investeringen'!E118</f>
        <v>FNOP-gebied</v>
      </c>
      <c r="F166" s="86">
        <f>'3. Investeringen'!H118</f>
        <v>1</v>
      </c>
      <c r="G166" s="86">
        <f>'3. Investeringen'!I118</f>
        <v>0</v>
      </c>
      <c r="H166" s="121">
        <f>'3. Investeringen'!N118</f>
        <v>2011</v>
      </c>
      <c r="I166" s="26"/>
      <c r="J166" s="87">
        <f t="shared" si="7"/>
        <v>1</v>
      </c>
      <c r="K166" s="87">
        <f t="shared" si="8"/>
        <v>1</v>
      </c>
      <c r="L166" s="87">
        <f t="shared" si="9"/>
        <v>1</v>
      </c>
      <c r="M166" s="87">
        <f t="shared" si="10"/>
        <v>1</v>
      </c>
      <c r="N166" s="87">
        <f t="shared" si="11"/>
        <v>1</v>
      </c>
      <c r="O166" s="27"/>
      <c r="P166" s="87">
        <f t="shared" si="6"/>
        <v>1</v>
      </c>
    </row>
    <row r="167" spans="2:16" x14ac:dyDescent="0.2">
      <c r="B167" s="86">
        <f>'3. Investeringen'!B119</f>
        <v>105</v>
      </c>
      <c r="C167" s="86" t="str">
        <f>'3. Investeringen'!C119</f>
        <v>Nieuwe investeringen</v>
      </c>
      <c r="D167" s="86" t="str">
        <f>'3. Investeringen'!D119</f>
        <v>19 Onbekend</v>
      </c>
      <c r="E167" s="86" t="str">
        <f>'3. Investeringen'!E119</f>
        <v>FNOP-gebied</v>
      </c>
      <c r="F167" s="86">
        <f>'3. Investeringen'!H119</f>
        <v>1</v>
      </c>
      <c r="G167" s="86">
        <f>'3. Investeringen'!I119</f>
        <v>0</v>
      </c>
      <c r="H167" s="121">
        <f>'3. Investeringen'!N119</f>
        <v>2011</v>
      </c>
      <c r="I167" s="26"/>
      <c r="J167" s="87">
        <f t="shared" si="7"/>
        <v>1</v>
      </c>
      <c r="K167" s="87">
        <f t="shared" si="8"/>
        <v>1</v>
      </c>
      <c r="L167" s="87">
        <f t="shared" si="9"/>
        <v>1</v>
      </c>
      <c r="M167" s="87">
        <f t="shared" si="10"/>
        <v>1</v>
      </c>
      <c r="N167" s="87">
        <f t="shared" si="11"/>
        <v>1</v>
      </c>
      <c r="O167" s="27"/>
      <c r="P167" s="87">
        <f t="shared" si="6"/>
        <v>1</v>
      </c>
    </row>
    <row r="168" spans="2:16" x14ac:dyDescent="0.2">
      <c r="B168" s="86">
        <f>'3. Investeringen'!B120</f>
        <v>106</v>
      </c>
      <c r="C168" s="86" t="str">
        <f>'3. Investeringen'!C120</f>
        <v>Nieuwe investeringen</v>
      </c>
      <c r="D168" s="86" t="str">
        <f>'3. Investeringen'!D120</f>
        <v>19 Onbekend</v>
      </c>
      <c r="E168" s="86" t="str">
        <f>'3. Investeringen'!E120</f>
        <v>FNOP-gebied</v>
      </c>
      <c r="F168" s="86">
        <f>'3. Investeringen'!H120</f>
        <v>1</v>
      </c>
      <c r="G168" s="86">
        <f>'3. Investeringen'!I120</f>
        <v>0</v>
      </c>
      <c r="H168" s="121">
        <f>'3. Investeringen'!N120</f>
        <v>2011</v>
      </c>
      <c r="I168" s="26"/>
      <c r="J168" s="87">
        <f t="shared" si="7"/>
        <v>1</v>
      </c>
      <c r="K168" s="87">
        <f t="shared" si="8"/>
        <v>1</v>
      </c>
      <c r="L168" s="87">
        <f t="shared" si="9"/>
        <v>1</v>
      </c>
      <c r="M168" s="87">
        <f t="shared" si="10"/>
        <v>1</v>
      </c>
      <c r="N168" s="87">
        <f t="shared" si="11"/>
        <v>1</v>
      </c>
      <c r="O168" s="27"/>
      <c r="P168" s="87">
        <f t="shared" si="6"/>
        <v>1</v>
      </c>
    </row>
    <row r="169" spans="2:16" x14ac:dyDescent="0.2">
      <c r="B169" s="86">
        <f>'3. Investeringen'!B121</f>
        <v>107</v>
      </c>
      <c r="C169" s="86" t="str">
        <f>'3. Investeringen'!C121</f>
        <v>Nieuwe investeringen</v>
      </c>
      <c r="D169" s="86" t="str">
        <f>'3. Investeringen'!D121</f>
        <v>19 Onbekend</v>
      </c>
      <c r="E169" s="86" t="str">
        <f>'3. Investeringen'!E121</f>
        <v>FNOP-gebied</v>
      </c>
      <c r="F169" s="86">
        <f>'3. Investeringen'!H121</f>
        <v>1</v>
      </c>
      <c r="G169" s="86">
        <f>'3. Investeringen'!I121</f>
        <v>0</v>
      </c>
      <c r="H169" s="121">
        <f>'3. Investeringen'!N121</f>
        <v>2011</v>
      </c>
      <c r="I169" s="26"/>
      <c r="J169" s="87">
        <f t="shared" si="7"/>
        <v>1</v>
      </c>
      <c r="K169" s="87">
        <f t="shared" si="8"/>
        <v>1</v>
      </c>
      <c r="L169" s="87">
        <f t="shared" si="9"/>
        <v>1</v>
      </c>
      <c r="M169" s="87">
        <f t="shared" si="10"/>
        <v>1</v>
      </c>
      <c r="N169" s="87">
        <f t="shared" si="11"/>
        <v>1</v>
      </c>
      <c r="O169" s="27"/>
      <c r="P169" s="87">
        <f t="shared" si="6"/>
        <v>1</v>
      </c>
    </row>
    <row r="170" spans="2:16" x14ac:dyDescent="0.2">
      <c r="B170" s="86">
        <f>'3. Investeringen'!B122</f>
        <v>108</v>
      </c>
      <c r="C170" s="86" t="str">
        <f>'3. Investeringen'!C122</f>
        <v>Nieuwe investeringen</v>
      </c>
      <c r="D170" s="86" t="str">
        <f>'3. Investeringen'!D122</f>
        <v>19 Onbekend</v>
      </c>
      <c r="E170" s="86" t="str">
        <f>'3. Investeringen'!E122</f>
        <v>FNOP-gebied</v>
      </c>
      <c r="F170" s="86">
        <f>'3. Investeringen'!H122</f>
        <v>1</v>
      </c>
      <c r="G170" s="86">
        <f>'3. Investeringen'!I122</f>
        <v>0</v>
      </c>
      <c r="H170" s="121">
        <f>'3. Investeringen'!N122</f>
        <v>2011</v>
      </c>
      <c r="I170" s="26"/>
      <c r="J170" s="87">
        <f t="shared" si="7"/>
        <v>1</v>
      </c>
      <c r="K170" s="87">
        <f t="shared" si="8"/>
        <v>1</v>
      </c>
      <c r="L170" s="87">
        <f t="shared" si="9"/>
        <v>1</v>
      </c>
      <c r="M170" s="87">
        <f t="shared" si="10"/>
        <v>1</v>
      </c>
      <c r="N170" s="87">
        <f t="shared" si="11"/>
        <v>1</v>
      </c>
      <c r="O170" s="27"/>
      <c r="P170" s="87">
        <f t="shared" si="6"/>
        <v>1</v>
      </c>
    </row>
    <row r="171" spans="2:16" x14ac:dyDescent="0.2">
      <c r="B171" s="86">
        <f>'3. Investeringen'!B123</f>
        <v>109</v>
      </c>
      <c r="C171" s="86" t="str">
        <f>'3. Investeringen'!C123</f>
        <v>Nieuwe investeringen</v>
      </c>
      <c r="D171" s="86" t="str">
        <f>'3. Investeringen'!D123</f>
        <v>19 Onbekend</v>
      </c>
      <c r="E171" s="86" t="str">
        <f>'3. Investeringen'!E123</f>
        <v>FNOP-gebied</v>
      </c>
      <c r="F171" s="86">
        <f>'3. Investeringen'!H123</f>
        <v>1</v>
      </c>
      <c r="G171" s="86">
        <f>'3. Investeringen'!I123</f>
        <v>0</v>
      </c>
      <c r="H171" s="121">
        <f>'3. Investeringen'!N123</f>
        <v>2011</v>
      </c>
      <c r="I171" s="26"/>
      <c r="J171" s="87">
        <f t="shared" si="7"/>
        <v>1</v>
      </c>
      <c r="K171" s="87">
        <f t="shared" si="8"/>
        <v>1</v>
      </c>
      <c r="L171" s="87">
        <f t="shared" si="9"/>
        <v>1</v>
      </c>
      <c r="M171" s="87">
        <f t="shared" si="10"/>
        <v>1</v>
      </c>
      <c r="N171" s="87">
        <f t="shared" si="11"/>
        <v>1</v>
      </c>
      <c r="O171" s="27"/>
      <c r="P171" s="87">
        <f t="shared" si="6"/>
        <v>1</v>
      </c>
    </row>
    <row r="172" spans="2:16" s="79" customFormat="1" x14ac:dyDescent="0.2">
      <c r="B172" s="86">
        <f>'3. Investeringen'!B124</f>
        <v>110</v>
      </c>
      <c r="C172" s="86" t="str">
        <f>'3. Investeringen'!C124</f>
        <v>Nieuwe investeringen</v>
      </c>
      <c r="D172" s="86" t="str">
        <f>'3. Investeringen'!D124</f>
        <v>19 Onbekend</v>
      </c>
      <c r="E172" s="86" t="str">
        <f>'3. Investeringen'!E124</f>
        <v>FNOP-gebied</v>
      </c>
      <c r="F172" s="86">
        <f>'3. Investeringen'!H124</f>
        <v>1</v>
      </c>
      <c r="G172" s="86">
        <f>'3. Investeringen'!I124</f>
        <v>0</v>
      </c>
      <c r="H172" s="121">
        <f>'3. Investeringen'!N124</f>
        <v>2011</v>
      </c>
      <c r="I172" s="26"/>
      <c r="J172" s="87">
        <f t="shared" si="7"/>
        <v>1</v>
      </c>
      <c r="K172" s="87">
        <f t="shared" si="8"/>
        <v>1</v>
      </c>
      <c r="L172" s="87">
        <f t="shared" si="9"/>
        <v>1</v>
      </c>
      <c r="M172" s="87">
        <f t="shared" si="10"/>
        <v>1</v>
      </c>
      <c r="N172" s="87">
        <f t="shared" si="11"/>
        <v>1</v>
      </c>
      <c r="O172" s="27"/>
      <c r="P172" s="87">
        <f t="shared" si="6"/>
        <v>1</v>
      </c>
    </row>
    <row r="173" spans="2:16" s="79" customFormat="1" x14ac:dyDescent="0.2">
      <c r="B173" s="86">
        <f>'3. Investeringen'!B125</f>
        <v>111</v>
      </c>
      <c r="C173" s="86" t="str">
        <f>'3. Investeringen'!C125</f>
        <v>Nieuwe investeringen</v>
      </c>
      <c r="D173" s="86" t="str">
        <f>'3. Investeringen'!D125</f>
        <v>19 Onbekend</v>
      </c>
      <c r="E173" s="86" t="str">
        <f>'3. Investeringen'!E125</f>
        <v>FNOP-gebied</v>
      </c>
      <c r="F173" s="86">
        <f>'3. Investeringen'!H125</f>
        <v>1</v>
      </c>
      <c r="G173" s="86">
        <f>'3. Investeringen'!I125</f>
        <v>0</v>
      </c>
      <c r="H173" s="121">
        <f>'3. Investeringen'!N125</f>
        <v>2011</v>
      </c>
      <c r="I173" s="26"/>
      <c r="J173" s="87">
        <f t="shared" si="7"/>
        <v>1</v>
      </c>
      <c r="K173" s="87">
        <f t="shared" si="8"/>
        <v>1</v>
      </c>
      <c r="L173" s="87">
        <f t="shared" si="9"/>
        <v>1</v>
      </c>
      <c r="M173" s="87">
        <f t="shared" si="10"/>
        <v>1</v>
      </c>
      <c r="N173" s="87">
        <f t="shared" si="11"/>
        <v>1</v>
      </c>
      <c r="O173" s="27"/>
      <c r="P173" s="87">
        <f t="shared" si="6"/>
        <v>1</v>
      </c>
    </row>
    <row r="174" spans="2:16" s="79" customFormat="1" x14ac:dyDescent="0.2">
      <c r="B174" s="86">
        <f>'3. Investeringen'!B126</f>
        <v>112</v>
      </c>
      <c r="C174" s="86" t="str">
        <f>'3. Investeringen'!C126</f>
        <v>Nieuwe investeringen</v>
      </c>
      <c r="D174" s="86" t="str">
        <f>'3. Investeringen'!D126</f>
        <v>19 Onbekend</v>
      </c>
      <c r="E174" s="86" t="str">
        <f>'3. Investeringen'!E126</f>
        <v>FNOP-gebied</v>
      </c>
      <c r="F174" s="86">
        <f>'3. Investeringen'!H126</f>
        <v>1</v>
      </c>
      <c r="G174" s="86">
        <f>'3. Investeringen'!I126</f>
        <v>0</v>
      </c>
      <c r="H174" s="121">
        <f>'3. Investeringen'!N126</f>
        <v>2011</v>
      </c>
      <c r="I174" s="26"/>
      <c r="J174" s="87">
        <f t="shared" si="7"/>
        <v>1</v>
      </c>
      <c r="K174" s="87">
        <f t="shared" si="8"/>
        <v>1</v>
      </c>
      <c r="L174" s="87">
        <f t="shared" si="9"/>
        <v>1</v>
      </c>
      <c r="M174" s="87">
        <f t="shared" si="10"/>
        <v>1</v>
      </c>
      <c r="N174" s="87">
        <f t="shared" si="11"/>
        <v>1</v>
      </c>
      <c r="O174" s="27"/>
      <c r="P174" s="87">
        <f t="shared" si="6"/>
        <v>1</v>
      </c>
    </row>
    <row r="175" spans="2:16" s="79" customFormat="1" x14ac:dyDescent="0.2">
      <c r="B175" s="86">
        <f>'3. Investeringen'!B127</f>
        <v>113</v>
      </c>
      <c r="C175" s="86" t="str">
        <f>'3. Investeringen'!C127</f>
        <v>Nieuwe investeringen</v>
      </c>
      <c r="D175" s="86" t="str">
        <f>'3. Investeringen'!D127</f>
        <v>19 Onbekend</v>
      </c>
      <c r="E175" s="86" t="str">
        <f>'3. Investeringen'!E127</f>
        <v>FNOP-gebied</v>
      </c>
      <c r="F175" s="86">
        <f>'3. Investeringen'!H127</f>
        <v>1</v>
      </c>
      <c r="G175" s="86">
        <f>'3. Investeringen'!I127</f>
        <v>0</v>
      </c>
      <c r="H175" s="121">
        <f>'3. Investeringen'!N127</f>
        <v>2011</v>
      </c>
      <c r="I175" s="26"/>
      <c r="J175" s="87">
        <f t="shared" si="7"/>
        <v>1</v>
      </c>
      <c r="K175" s="87">
        <f t="shared" si="8"/>
        <v>1</v>
      </c>
      <c r="L175" s="87">
        <f t="shared" si="9"/>
        <v>1</v>
      </c>
      <c r="M175" s="87">
        <f t="shared" si="10"/>
        <v>1</v>
      </c>
      <c r="N175" s="87">
        <f t="shared" si="11"/>
        <v>1</v>
      </c>
      <c r="O175" s="27"/>
      <c r="P175" s="87">
        <f t="shared" si="6"/>
        <v>1</v>
      </c>
    </row>
    <row r="176" spans="2:16" s="79" customFormat="1" x14ac:dyDescent="0.2">
      <c r="B176" s="86">
        <f>'3. Investeringen'!B128</f>
        <v>114</v>
      </c>
      <c r="C176" s="86" t="str">
        <f>'3. Investeringen'!C128</f>
        <v>Nieuwe investeringen</v>
      </c>
      <c r="D176" s="86" t="str">
        <f>'3. Investeringen'!D128</f>
        <v>19 Onbekend</v>
      </c>
      <c r="E176" s="86" t="str">
        <f>'3. Investeringen'!E128</f>
        <v>FNOP-gebied</v>
      </c>
      <c r="F176" s="86">
        <f>'3. Investeringen'!H128</f>
        <v>1</v>
      </c>
      <c r="G176" s="86">
        <f>'3. Investeringen'!I128</f>
        <v>0</v>
      </c>
      <c r="H176" s="121">
        <f>'3. Investeringen'!N128</f>
        <v>2011</v>
      </c>
      <c r="I176" s="26"/>
      <c r="J176" s="87">
        <f t="shared" si="7"/>
        <v>1</v>
      </c>
      <c r="K176" s="87">
        <f t="shared" si="8"/>
        <v>1</v>
      </c>
      <c r="L176" s="87">
        <f t="shared" si="9"/>
        <v>1</v>
      </c>
      <c r="M176" s="87">
        <f t="shared" si="10"/>
        <v>1</v>
      </c>
      <c r="N176" s="87">
        <f t="shared" si="11"/>
        <v>1</v>
      </c>
      <c r="O176" s="27"/>
      <c r="P176" s="87">
        <f t="shared" si="6"/>
        <v>1</v>
      </c>
    </row>
    <row r="177" spans="2:16" s="79" customFormat="1" x14ac:dyDescent="0.2">
      <c r="B177" s="86">
        <f>'3. Investeringen'!B129</f>
        <v>115</v>
      </c>
      <c r="C177" s="86" t="str">
        <f>'3. Investeringen'!C129</f>
        <v>Nieuwe investeringen</v>
      </c>
      <c r="D177" s="86" t="str">
        <f>'3. Investeringen'!D129</f>
        <v>19 Onbekend</v>
      </c>
      <c r="E177" s="86" t="str">
        <f>'3. Investeringen'!E129</f>
        <v>FNOP-gebied</v>
      </c>
      <c r="F177" s="86">
        <f>'3. Investeringen'!H129</f>
        <v>1</v>
      </c>
      <c r="G177" s="86">
        <f>'3. Investeringen'!I129</f>
        <v>0</v>
      </c>
      <c r="H177" s="121">
        <f>'3. Investeringen'!N129</f>
        <v>2011</v>
      </c>
      <c r="I177" s="26"/>
      <c r="J177" s="87">
        <f t="shared" si="7"/>
        <v>1</v>
      </c>
      <c r="K177" s="87">
        <f t="shared" si="8"/>
        <v>1</v>
      </c>
      <c r="L177" s="87">
        <f t="shared" si="9"/>
        <v>1</v>
      </c>
      <c r="M177" s="87">
        <f t="shared" si="10"/>
        <v>1</v>
      </c>
      <c r="N177" s="87">
        <f t="shared" si="11"/>
        <v>1</v>
      </c>
      <c r="O177" s="27"/>
      <c r="P177" s="87">
        <f t="shared" si="6"/>
        <v>1</v>
      </c>
    </row>
    <row r="178" spans="2:16" s="79" customFormat="1" x14ac:dyDescent="0.2">
      <c r="B178" s="86">
        <f>'3. Investeringen'!B130</f>
        <v>116</v>
      </c>
      <c r="C178" s="86" t="str">
        <f>'3. Investeringen'!C130</f>
        <v>Nieuwe investeringen</v>
      </c>
      <c r="D178" s="86" t="str">
        <f>'3. Investeringen'!D130</f>
        <v>19 Onbekend</v>
      </c>
      <c r="E178" s="86" t="str">
        <f>'3. Investeringen'!E130</f>
        <v>FNOP-gebied</v>
      </c>
      <c r="F178" s="86">
        <f>'3. Investeringen'!H130</f>
        <v>1</v>
      </c>
      <c r="G178" s="86">
        <f>'3. Investeringen'!I130</f>
        <v>0</v>
      </c>
      <c r="H178" s="121">
        <f>'3. Investeringen'!N130</f>
        <v>2011</v>
      </c>
      <c r="I178" s="26"/>
      <c r="J178" s="87">
        <f t="shared" si="7"/>
        <v>1</v>
      </c>
      <c r="K178" s="87">
        <f t="shared" si="8"/>
        <v>1</v>
      </c>
      <c r="L178" s="87">
        <f t="shared" si="9"/>
        <v>1</v>
      </c>
      <c r="M178" s="87">
        <f t="shared" si="10"/>
        <v>1</v>
      </c>
      <c r="N178" s="87">
        <f t="shared" si="11"/>
        <v>1</v>
      </c>
      <c r="O178" s="27"/>
      <c r="P178" s="87">
        <f t="shared" si="6"/>
        <v>1</v>
      </c>
    </row>
    <row r="179" spans="2:16" s="79" customFormat="1" x14ac:dyDescent="0.2">
      <c r="B179" s="86">
        <f>'3. Investeringen'!B131</f>
        <v>117</v>
      </c>
      <c r="C179" s="86" t="str">
        <f>'3. Investeringen'!C131</f>
        <v>Nieuwe investeringen</v>
      </c>
      <c r="D179" s="86" t="str">
        <f>'3. Investeringen'!D131</f>
        <v>19 Onbekend</v>
      </c>
      <c r="E179" s="86" t="str">
        <f>'3. Investeringen'!E131</f>
        <v>FNOP-gebied</v>
      </c>
      <c r="F179" s="86">
        <f>'3. Investeringen'!H131</f>
        <v>1</v>
      </c>
      <c r="G179" s="86">
        <f>'3. Investeringen'!I131</f>
        <v>0</v>
      </c>
      <c r="H179" s="121">
        <f>'3. Investeringen'!N131</f>
        <v>2011</v>
      </c>
      <c r="I179" s="26"/>
      <c r="J179" s="87">
        <f t="shared" si="7"/>
        <v>1</v>
      </c>
      <c r="K179" s="87">
        <f t="shared" si="8"/>
        <v>1</v>
      </c>
      <c r="L179" s="87">
        <f t="shared" si="9"/>
        <v>1</v>
      </c>
      <c r="M179" s="87">
        <f t="shared" si="10"/>
        <v>1</v>
      </c>
      <c r="N179" s="87">
        <f t="shared" si="11"/>
        <v>1</v>
      </c>
      <c r="O179" s="27"/>
      <c r="P179" s="87">
        <f t="shared" si="6"/>
        <v>1</v>
      </c>
    </row>
    <row r="180" spans="2:16" s="79" customFormat="1" x14ac:dyDescent="0.2">
      <c r="B180" s="86">
        <f>'3. Investeringen'!B132</f>
        <v>118</v>
      </c>
      <c r="C180" s="86" t="str">
        <f>'3. Investeringen'!C132</f>
        <v>Nieuwe investeringen</v>
      </c>
      <c r="D180" s="86" t="str">
        <f>'3. Investeringen'!D132</f>
        <v>19 Onbekend</v>
      </c>
      <c r="E180" s="86" t="str">
        <f>'3. Investeringen'!E132</f>
        <v>FNOP-gebied</v>
      </c>
      <c r="F180" s="86">
        <f>'3. Investeringen'!H132</f>
        <v>1</v>
      </c>
      <c r="G180" s="86">
        <f>'3. Investeringen'!I132</f>
        <v>0</v>
      </c>
      <c r="H180" s="121">
        <f>'3. Investeringen'!N132</f>
        <v>2011</v>
      </c>
      <c r="I180" s="26"/>
      <c r="J180" s="87">
        <f t="shared" si="7"/>
        <v>1</v>
      </c>
      <c r="K180" s="87">
        <f t="shared" si="8"/>
        <v>1</v>
      </c>
      <c r="L180" s="87">
        <f t="shared" si="9"/>
        <v>1</v>
      </c>
      <c r="M180" s="87">
        <f t="shared" si="10"/>
        <v>1</v>
      </c>
      <c r="N180" s="87">
        <f t="shared" si="11"/>
        <v>1</v>
      </c>
      <c r="O180" s="27"/>
      <c r="P180" s="87">
        <f t="shared" si="6"/>
        <v>1</v>
      </c>
    </row>
    <row r="181" spans="2:16" s="79" customFormat="1" x14ac:dyDescent="0.2">
      <c r="B181" s="86">
        <f>'3. Investeringen'!B133</f>
        <v>119</v>
      </c>
      <c r="C181" s="86" t="str">
        <f>'3. Investeringen'!C133</f>
        <v>Nieuwe investeringen</v>
      </c>
      <c r="D181" s="86" t="str">
        <f>'3. Investeringen'!D133</f>
        <v>19 Onbekend</v>
      </c>
      <c r="E181" s="86" t="str">
        <f>'3. Investeringen'!E133</f>
        <v>FNOP-gebied</v>
      </c>
      <c r="F181" s="86">
        <f>'3. Investeringen'!H133</f>
        <v>1</v>
      </c>
      <c r="G181" s="86">
        <f>'3. Investeringen'!I133</f>
        <v>0</v>
      </c>
      <c r="H181" s="121">
        <f>'3. Investeringen'!N133</f>
        <v>2011</v>
      </c>
      <c r="I181" s="26"/>
      <c r="J181" s="87">
        <f t="shared" si="7"/>
        <v>1</v>
      </c>
      <c r="K181" s="87">
        <f t="shared" si="8"/>
        <v>1</v>
      </c>
      <c r="L181" s="87">
        <f t="shared" si="9"/>
        <v>1</v>
      </c>
      <c r="M181" s="87">
        <f t="shared" si="10"/>
        <v>1</v>
      </c>
      <c r="N181" s="87">
        <f t="shared" si="11"/>
        <v>1</v>
      </c>
      <c r="O181" s="27"/>
      <c r="P181" s="87">
        <f t="shared" si="6"/>
        <v>1</v>
      </c>
    </row>
    <row r="182" spans="2:16" s="79" customFormat="1" x14ac:dyDescent="0.2">
      <c r="B182" s="86">
        <f>'3. Investeringen'!B134</f>
        <v>120</v>
      </c>
      <c r="C182" s="86" t="str">
        <f>'3. Investeringen'!C134</f>
        <v>Nieuwe investeringen</v>
      </c>
      <c r="D182" s="86" t="str">
        <f>'3. Investeringen'!D134</f>
        <v>19 Onbekend</v>
      </c>
      <c r="E182" s="86" t="str">
        <f>'3. Investeringen'!E134</f>
        <v>FNOP-gebied</v>
      </c>
      <c r="F182" s="86">
        <f>'3. Investeringen'!H134</f>
        <v>1</v>
      </c>
      <c r="G182" s="86">
        <f>'3. Investeringen'!I134</f>
        <v>0</v>
      </c>
      <c r="H182" s="121">
        <f>'3. Investeringen'!N134</f>
        <v>2011</v>
      </c>
      <c r="I182" s="26"/>
      <c r="J182" s="87">
        <f t="shared" si="7"/>
        <v>1</v>
      </c>
      <c r="K182" s="87">
        <f t="shared" si="8"/>
        <v>1</v>
      </c>
      <c r="L182" s="87">
        <f t="shared" si="9"/>
        <v>1</v>
      </c>
      <c r="M182" s="87">
        <f t="shared" si="10"/>
        <v>1</v>
      </c>
      <c r="N182" s="87">
        <f t="shared" si="11"/>
        <v>1</v>
      </c>
      <c r="O182" s="27"/>
      <c r="P182" s="87">
        <f t="shared" si="6"/>
        <v>1</v>
      </c>
    </row>
    <row r="183" spans="2:16" s="79" customFormat="1" x14ac:dyDescent="0.2">
      <c r="B183" s="86">
        <f>'3. Investeringen'!B135</f>
        <v>121</v>
      </c>
      <c r="C183" s="86" t="str">
        <f>'3. Investeringen'!C135</f>
        <v>Nieuwe investeringen</v>
      </c>
      <c r="D183" s="86" t="str">
        <f>'3. Investeringen'!D135</f>
        <v>19 Onbekend</v>
      </c>
      <c r="E183" s="86" t="str">
        <f>'3. Investeringen'!E135</f>
        <v>FNOP-gebied</v>
      </c>
      <c r="F183" s="86">
        <f>'3. Investeringen'!H135</f>
        <v>1</v>
      </c>
      <c r="G183" s="86">
        <f>'3. Investeringen'!I135</f>
        <v>0</v>
      </c>
      <c r="H183" s="121">
        <f>'3. Investeringen'!N135</f>
        <v>2011</v>
      </c>
      <c r="I183" s="26"/>
      <c r="J183" s="87">
        <f t="shared" si="7"/>
        <v>1</v>
      </c>
      <c r="K183" s="87">
        <f t="shared" si="8"/>
        <v>1</v>
      </c>
      <c r="L183" s="87">
        <f t="shared" si="9"/>
        <v>1</v>
      </c>
      <c r="M183" s="87">
        <f t="shared" si="10"/>
        <v>1</v>
      </c>
      <c r="N183" s="87">
        <f t="shared" si="11"/>
        <v>1</v>
      </c>
      <c r="O183" s="27"/>
      <c r="P183" s="87">
        <f t="shared" si="6"/>
        <v>1</v>
      </c>
    </row>
    <row r="184" spans="2:16" s="79" customFormat="1" x14ac:dyDescent="0.2">
      <c r="B184" s="86">
        <f>'3. Investeringen'!B136</f>
        <v>122</v>
      </c>
      <c r="C184" s="86" t="str">
        <f>'3. Investeringen'!C136</f>
        <v>Nieuwe investeringen</v>
      </c>
      <c r="D184" s="86" t="str">
        <f>'3. Investeringen'!D136</f>
        <v>19 Onbekend</v>
      </c>
      <c r="E184" s="86" t="str">
        <f>'3. Investeringen'!E136</f>
        <v>FNOP-gebied</v>
      </c>
      <c r="F184" s="86">
        <f>'3. Investeringen'!H136</f>
        <v>1</v>
      </c>
      <c r="G184" s="86">
        <f>'3. Investeringen'!I136</f>
        <v>0</v>
      </c>
      <c r="H184" s="121">
        <f>'3. Investeringen'!N136</f>
        <v>2011</v>
      </c>
      <c r="I184" s="26"/>
      <c r="J184" s="87">
        <f t="shared" si="7"/>
        <v>1</v>
      </c>
      <c r="K184" s="87">
        <f t="shared" si="8"/>
        <v>1</v>
      </c>
      <c r="L184" s="87">
        <f t="shared" si="9"/>
        <v>1</v>
      </c>
      <c r="M184" s="87">
        <f t="shared" si="10"/>
        <v>1</v>
      </c>
      <c r="N184" s="87">
        <f t="shared" si="11"/>
        <v>1</v>
      </c>
      <c r="O184" s="27"/>
      <c r="P184" s="87">
        <f t="shared" si="6"/>
        <v>1</v>
      </c>
    </row>
    <row r="185" spans="2:16" s="79" customFormat="1" x14ac:dyDescent="0.2">
      <c r="B185" s="86">
        <f>'3. Investeringen'!B137</f>
        <v>123</v>
      </c>
      <c r="C185" s="86" t="str">
        <f>'3. Investeringen'!C137</f>
        <v>Nieuwe investeringen</v>
      </c>
      <c r="D185" s="86" t="str">
        <f>'3. Investeringen'!D137</f>
        <v>19 Onbekend</v>
      </c>
      <c r="E185" s="86" t="str">
        <f>'3. Investeringen'!E137</f>
        <v>FNOP-gebied</v>
      </c>
      <c r="F185" s="86">
        <f>'3. Investeringen'!H137</f>
        <v>1</v>
      </c>
      <c r="G185" s="86">
        <f>'3. Investeringen'!I137</f>
        <v>0</v>
      </c>
      <c r="H185" s="121">
        <f>'3. Investeringen'!N137</f>
        <v>2011</v>
      </c>
      <c r="I185" s="26"/>
      <c r="J185" s="87">
        <f t="shared" si="7"/>
        <v>1</v>
      </c>
      <c r="K185" s="87">
        <f t="shared" si="8"/>
        <v>1</v>
      </c>
      <c r="L185" s="87">
        <f t="shared" si="9"/>
        <v>1</v>
      </c>
      <c r="M185" s="87">
        <f t="shared" si="10"/>
        <v>1</v>
      </c>
      <c r="N185" s="87">
        <f t="shared" si="11"/>
        <v>1</v>
      </c>
      <c r="O185" s="27"/>
      <c r="P185" s="87">
        <f t="shared" si="6"/>
        <v>1</v>
      </c>
    </row>
    <row r="186" spans="2:16" s="79" customFormat="1" x14ac:dyDescent="0.2">
      <c r="B186" s="86">
        <f>'3. Investeringen'!B138</f>
        <v>124</v>
      </c>
      <c r="C186" s="86" t="str">
        <f>'3. Investeringen'!C138</f>
        <v>Nieuwe investeringen</v>
      </c>
      <c r="D186" s="86" t="str">
        <f>'3. Investeringen'!D138</f>
        <v>19 Onbekend</v>
      </c>
      <c r="E186" s="86" t="str">
        <f>'3. Investeringen'!E138</f>
        <v>FNOP-gebied</v>
      </c>
      <c r="F186" s="86">
        <f>'3. Investeringen'!H138</f>
        <v>1</v>
      </c>
      <c r="G186" s="86">
        <f>'3. Investeringen'!I138</f>
        <v>0</v>
      </c>
      <c r="H186" s="121">
        <f>'3. Investeringen'!N138</f>
        <v>2011</v>
      </c>
      <c r="I186" s="26"/>
      <c r="J186" s="87">
        <f t="shared" si="7"/>
        <v>1</v>
      </c>
      <c r="K186" s="87">
        <f t="shared" si="8"/>
        <v>1</v>
      </c>
      <c r="L186" s="87">
        <f t="shared" si="9"/>
        <v>1</v>
      </c>
      <c r="M186" s="87">
        <f t="shared" si="10"/>
        <v>1</v>
      </c>
      <c r="N186" s="87">
        <f t="shared" si="11"/>
        <v>1</v>
      </c>
      <c r="O186" s="27"/>
      <c r="P186" s="87">
        <f t="shared" ref="P186:P249" si="12">PRODUCT(J186:N186)</f>
        <v>1</v>
      </c>
    </row>
    <row r="187" spans="2:16" s="79" customFormat="1" x14ac:dyDescent="0.2">
      <c r="B187" s="86">
        <f>'3. Investeringen'!B139</f>
        <v>125</v>
      </c>
      <c r="C187" s="86" t="str">
        <f>'3. Investeringen'!C139</f>
        <v>Nieuwe investeringen</v>
      </c>
      <c r="D187" s="86" t="str">
        <f>'3. Investeringen'!D139</f>
        <v>19 Onbekend</v>
      </c>
      <c r="E187" s="86" t="str">
        <f>'3. Investeringen'!E139</f>
        <v>FNOP-gebied</v>
      </c>
      <c r="F187" s="86">
        <f>'3. Investeringen'!H139</f>
        <v>1</v>
      </c>
      <c r="G187" s="86">
        <f>'3. Investeringen'!I139</f>
        <v>0</v>
      </c>
      <c r="H187" s="121">
        <f>'3. Investeringen'!N139</f>
        <v>2011</v>
      </c>
      <c r="I187" s="26"/>
      <c r="J187" s="87">
        <f t="shared" si="7"/>
        <v>1</v>
      </c>
      <c r="K187" s="87">
        <f t="shared" si="8"/>
        <v>1</v>
      </c>
      <c r="L187" s="87">
        <f t="shared" si="9"/>
        <v>1</v>
      </c>
      <c r="M187" s="87">
        <f t="shared" si="10"/>
        <v>1</v>
      </c>
      <c r="N187" s="87">
        <f t="shared" si="11"/>
        <v>1</v>
      </c>
      <c r="O187" s="27"/>
      <c r="P187" s="87">
        <f t="shared" si="12"/>
        <v>1</v>
      </c>
    </row>
    <row r="188" spans="2:16" s="79" customFormat="1" x14ac:dyDescent="0.2">
      <c r="B188" s="86">
        <f>'3. Investeringen'!B140</f>
        <v>126</v>
      </c>
      <c r="C188" s="86" t="str">
        <f>'3. Investeringen'!C140</f>
        <v>Nieuwe investeringen</v>
      </c>
      <c r="D188" s="86" t="str">
        <f>'3. Investeringen'!D140</f>
        <v>19 Onbekend</v>
      </c>
      <c r="E188" s="86" t="str">
        <f>'3. Investeringen'!E140</f>
        <v>FNOP-gebied</v>
      </c>
      <c r="F188" s="86">
        <f>'3. Investeringen'!H140</f>
        <v>1</v>
      </c>
      <c r="G188" s="86">
        <f>'3. Investeringen'!I140</f>
        <v>0</v>
      </c>
      <c r="H188" s="121">
        <f>'3. Investeringen'!N140</f>
        <v>2011</v>
      </c>
      <c r="I188" s="26"/>
      <c r="J188" s="87">
        <f t="shared" si="7"/>
        <v>1</v>
      </c>
      <c r="K188" s="87">
        <f t="shared" si="8"/>
        <v>1</v>
      </c>
      <c r="L188" s="87">
        <f t="shared" si="9"/>
        <v>1</v>
      </c>
      <c r="M188" s="87">
        <f t="shared" si="10"/>
        <v>1</v>
      </c>
      <c r="N188" s="87">
        <f t="shared" si="11"/>
        <v>1</v>
      </c>
      <c r="O188" s="27"/>
      <c r="P188" s="87">
        <f t="shared" si="12"/>
        <v>1</v>
      </c>
    </row>
    <row r="189" spans="2:16" s="79" customFormat="1" x14ac:dyDescent="0.2">
      <c r="B189" s="86">
        <f>'3. Investeringen'!B141</f>
        <v>127</v>
      </c>
      <c r="C189" s="86" t="str">
        <f>'3. Investeringen'!C141</f>
        <v>Nieuwe investeringen</v>
      </c>
      <c r="D189" s="86" t="str">
        <f>'3. Investeringen'!D141</f>
        <v>19 Onbekend</v>
      </c>
      <c r="E189" s="86" t="str">
        <f>'3. Investeringen'!E141</f>
        <v>FNOP-gebied</v>
      </c>
      <c r="F189" s="86">
        <f>'3. Investeringen'!H141</f>
        <v>1</v>
      </c>
      <c r="G189" s="86">
        <f>'3. Investeringen'!I141</f>
        <v>0</v>
      </c>
      <c r="H189" s="121">
        <f>'3. Investeringen'!N141</f>
        <v>2011</v>
      </c>
      <c r="I189" s="26"/>
      <c r="J189" s="87">
        <f t="shared" si="7"/>
        <v>1</v>
      </c>
      <c r="K189" s="87">
        <f t="shared" si="8"/>
        <v>1</v>
      </c>
      <c r="L189" s="87">
        <f t="shared" si="9"/>
        <v>1</v>
      </c>
      <c r="M189" s="87">
        <f t="shared" si="10"/>
        <v>1</v>
      </c>
      <c r="N189" s="87">
        <f t="shared" si="11"/>
        <v>1</v>
      </c>
      <c r="O189" s="27"/>
      <c r="P189" s="87">
        <f t="shared" si="12"/>
        <v>1</v>
      </c>
    </row>
    <row r="190" spans="2:16" s="79" customFormat="1" x14ac:dyDescent="0.2">
      <c r="B190" s="86">
        <f>'3. Investeringen'!B142</f>
        <v>128</v>
      </c>
      <c r="C190" s="86" t="str">
        <f>'3. Investeringen'!C142</f>
        <v>Nieuwe investeringen</v>
      </c>
      <c r="D190" s="86" t="str">
        <f>'3. Investeringen'!D142</f>
        <v>19 Onbekend</v>
      </c>
      <c r="E190" s="86" t="str">
        <f>'3. Investeringen'!E142</f>
        <v>FNOP-gebied</v>
      </c>
      <c r="F190" s="86">
        <f>'3. Investeringen'!H142</f>
        <v>1</v>
      </c>
      <c r="G190" s="86">
        <f>'3. Investeringen'!I142</f>
        <v>0</v>
      </c>
      <c r="H190" s="121">
        <f>'3. Investeringen'!N142</f>
        <v>2011</v>
      </c>
      <c r="I190" s="26"/>
      <c r="J190" s="87">
        <f t="shared" si="7"/>
        <v>1</v>
      </c>
      <c r="K190" s="87">
        <f t="shared" si="8"/>
        <v>1</v>
      </c>
      <c r="L190" s="87">
        <f t="shared" si="9"/>
        <v>1</v>
      </c>
      <c r="M190" s="87">
        <f t="shared" si="10"/>
        <v>1</v>
      </c>
      <c r="N190" s="87">
        <f t="shared" si="11"/>
        <v>1</v>
      </c>
      <c r="O190" s="27"/>
      <c r="P190" s="87">
        <f t="shared" si="12"/>
        <v>1</v>
      </c>
    </row>
    <row r="191" spans="2:16" s="79" customFormat="1" x14ac:dyDescent="0.2">
      <c r="B191" s="86">
        <f>'3. Investeringen'!B143</f>
        <v>129</v>
      </c>
      <c r="C191" s="86" t="str">
        <f>'3. Investeringen'!C143</f>
        <v>Nieuwe investeringen</v>
      </c>
      <c r="D191" s="86" t="str">
        <f>'3. Investeringen'!D143</f>
        <v>19 Onbekend</v>
      </c>
      <c r="E191" s="86" t="str">
        <f>'3. Investeringen'!E143</f>
        <v>FNOP-gebied</v>
      </c>
      <c r="F191" s="86">
        <f>'3. Investeringen'!H143</f>
        <v>1</v>
      </c>
      <c r="G191" s="86">
        <f>'3. Investeringen'!I143</f>
        <v>0</v>
      </c>
      <c r="H191" s="121">
        <f>'3. Investeringen'!N143</f>
        <v>2011</v>
      </c>
      <c r="I191" s="26"/>
      <c r="J191" s="87">
        <f t="shared" si="7"/>
        <v>1</v>
      </c>
      <c r="K191" s="87">
        <f t="shared" si="8"/>
        <v>1</v>
      </c>
      <c r="L191" s="87">
        <f t="shared" si="9"/>
        <v>1</v>
      </c>
      <c r="M191" s="87">
        <f t="shared" si="10"/>
        <v>1</v>
      </c>
      <c r="N191" s="87">
        <f t="shared" si="11"/>
        <v>1</v>
      </c>
      <c r="O191" s="27"/>
      <c r="P191" s="87">
        <f t="shared" si="12"/>
        <v>1</v>
      </c>
    </row>
    <row r="192" spans="2:16" s="79" customFormat="1" x14ac:dyDescent="0.2">
      <c r="B192" s="86">
        <f>'3. Investeringen'!B144</f>
        <v>130</v>
      </c>
      <c r="C192" s="86" t="str">
        <f>'3. Investeringen'!C144</f>
        <v>Nieuwe investeringen</v>
      </c>
      <c r="D192" s="86" t="str">
        <f>'3. Investeringen'!D144</f>
        <v>19 Onbekend</v>
      </c>
      <c r="E192" s="86" t="str">
        <f>'3. Investeringen'!E144</f>
        <v>FNOP-gebied</v>
      </c>
      <c r="F192" s="86">
        <f>'3. Investeringen'!H144</f>
        <v>1</v>
      </c>
      <c r="G192" s="86">
        <f>'3. Investeringen'!I144</f>
        <v>0</v>
      </c>
      <c r="H192" s="121">
        <f>'3. Investeringen'!N144</f>
        <v>2012</v>
      </c>
      <c r="I192" s="26"/>
      <c r="J192" s="87">
        <f t="shared" ref="J192:J255" si="13">INDEX($B$22:$C$26, MATCH(C192,$B$22:$B$26,0),2)</f>
        <v>1</v>
      </c>
      <c r="K192" s="87">
        <f t="shared" ref="K192:K255" si="14">IF(D192=0,1,INDEX($B$39:$C$57, MATCH(D192,$B$39:$B$57,0),2))</f>
        <v>1</v>
      </c>
      <c r="L192" s="87">
        <f t="shared" ref="L192:L255" si="15" xml:space="preserve"> F192 * $C$35 + G192 * $C$36</f>
        <v>1</v>
      </c>
      <c r="M192" s="87">
        <f t="shared" ref="M192:M255" si="16">IF(E192=0,1,INDEX($B$29:$C$32, MATCH(E192,$B$29:$B$32,0),2))</f>
        <v>1</v>
      </c>
      <c r="N192" s="87">
        <f t="shared" ref="N192:N255" si="17">(H192&gt;=$C$18)*(H192&lt;=$C$19)</f>
        <v>1</v>
      </c>
      <c r="O192" s="27"/>
      <c r="P192" s="87">
        <f t="shared" si="12"/>
        <v>1</v>
      </c>
    </row>
    <row r="193" spans="2:16" s="79" customFormat="1" x14ac:dyDescent="0.2">
      <c r="B193" s="86">
        <f>'3. Investeringen'!B145</f>
        <v>131</v>
      </c>
      <c r="C193" s="86" t="str">
        <f>'3. Investeringen'!C145</f>
        <v>Nieuwe investeringen</v>
      </c>
      <c r="D193" s="86" t="str">
        <f>'3. Investeringen'!D145</f>
        <v>19 Onbekend</v>
      </c>
      <c r="E193" s="86" t="str">
        <f>'3. Investeringen'!E145</f>
        <v>FNOP-gebied</v>
      </c>
      <c r="F193" s="86">
        <f>'3. Investeringen'!H145</f>
        <v>1</v>
      </c>
      <c r="G193" s="86">
        <f>'3. Investeringen'!I145</f>
        <v>0</v>
      </c>
      <c r="H193" s="121">
        <f>'3. Investeringen'!N145</f>
        <v>2012</v>
      </c>
      <c r="I193" s="26"/>
      <c r="J193" s="87">
        <f t="shared" si="13"/>
        <v>1</v>
      </c>
      <c r="K193" s="87">
        <f t="shared" si="14"/>
        <v>1</v>
      </c>
      <c r="L193" s="87">
        <f t="shared" si="15"/>
        <v>1</v>
      </c>
      <c r="M193" s="87">
        <f t="shared" si="16"/>
        <v>1</v>
      </c>
      <c r="N193" s="87">
        <f t="shared" si="17"/>
        <v>1</v>
      </c>
      <c r="O193" s="27"/>
      <c r="P193" s="87">
        <f t="shared" si="12"/>
        <v>1</v>
      </c>
    </row>
    <row r="194" spans="2:16" s="79" customFormat="1" x14ac:dyDescent="0.2">
      <c r="B194" s="86">
        <f>'3. Investeringen'!B146</f>
        <v>132</v>
      </c>
      <c r="C194" s="86" t="str">
        <f>'3. Investeringen'!C146</f>
        <v>Nieuwe investeringen</v>
      </c>
      <c r="D194" s="86" t="str">
        <f>'3. Investeringen'!D146</f>
        <v>19 Onbekend</v>
      </c>
      <c r="E194" s="86" t="str">
        <f>'3. Investeringen'!E146</f>
        <v>FNOP-gebied</v>
      </c>
      <c r="F194" s="86">
        <f>'3. Investeringen'!H146</f>
        <v>1</v>
      </c>
      <c r="G194" s="86">
        <f>'3. Investeringen'!I146</f>
        <v>0</v>
      </c>
      <c r="H194" s="121">
        <f>'3. Investeringen'!N146</f>
        <v>2012</v>
      </c>
      <c r="I194" s="26"/>
      <c r="J194" s="87">
        <f t="shared" si="13"/>
        <v>1</v>
      </c>
      <c r="K194" s="87">
        <f t="shared" si="14"/>
        <v>1</v>
      </c>
      <c r="L194" s="87">
        <f t="shared" si="15"/>
        <v>1</v>
      </c>
      <c r="M194" s="87">
        <f t="shared" si="16"/>
        <v>1</v>
      </c>
      <c r="N194" s="87">
        <f t="shared" si="17"/>
        <v>1</v>
      </c>
      <c r="O194" s="27"/>
      <c r="P194" s="87">
        <f t="shared" si="12"/>
        <v>1</v>
      </c>
    </row>
    <row r="195" spans="2:16" s="79" customFormat="1" x14ac:dyDescent="0.2">
      <c r="B195" s="86">
        <f>'3. Investeringen'!B147</f>
        <v>133</v>
      </c>
      <c r="C195" s="86" t="str">
        <f>'3. Investeringen'!C147</f>
        <v>Nieuwe investeringen</v>
      </c>
      <c r="D195" s="86" t="str">
        <f>'3. Investeringen'!D147</f>
        <v>19 Onbekend</v>
      </c>
      <c r="E195" s="86" t="str">
        <f>'3. Investeringen'!E147</f>
        <v>FNOP-gebied</v>
      </c>
      <c r="F195" s="86">
        <f>'3. Investeringen'!H147</f>
        <v>1</v>
      </c>
      <c r="G195" s="86">
        <f>'3. Investeringen'!I147</f>
        <v>0</v>
      </c>
      <c r="H195" s="121">
        <f>'3. Investeringen'!N147</f>
        <v>2012</v>
      </c>
      <c r="I195" s="26"/>
      <c r="J195" s="87">
        <f t="shared" si="13"/>
        <v>1</v>
      </c>
      <c r="K195" s="87">
        <f t="shared" si="14"/>
        <v>1</v>
      </c>
      <c r="L195" s="87">
        <f t="shared" si="15"/>
        <v>1</v>
      </c>
      <c r="M195" s="87">
        <f t="shared" si="16"/>
        <v>1</v>
      </c>
      <c r="N195" s="87">
        <f t="shared" si="17"/>
        <v>1</v>
      </c>
      <c r="O195" s="27"/>
      <c r="P195" s="87">
        <f t="shared" si="12"/>
        <v>1</v>
      </c>
    </row>
    <row r="196" spans="2:16" s="79" customFormat="1" x14ac:dyDescent="0.2">
      <c r="B196" s="86">
        <f>'3. Investeringen'!B148</f>
        <v>134</v>
      </c>
      <c r="C196" s="86" t="str">
        <f>'3. Investeringen'!C148</f>
        <v>Nieuwe investeringen</v>
      </c>
      <c r="D196" s="86" t="str">
        <f>'3. Investeringen'!D148</f>
        <v>19 Onbekend</v>
      </c>
      <c r="E196" s="86" t="str">
        <f>'3. Investeringen'!E148</f>
        <v>FNOP-gebied</v>
      </c>
      <c r="F196" s="86">
        <f>'3. Investeringen'!H148</f>
        <v>1</v>
      </c>
      <c r="G196" s="86">
        <f>'3. Investeringen'!I148</f>
        <v>0</v>
      </c>
      <c r="H196" s="121">
        <f>'3. Investeringen'!N148</f>
        <v>2012</v>
      </c>
      <c r="I196" s="26"/>
      <c r="J196" s="87">
        <f t="shared" si="13"/>
        <v>1</v>
      </c>
      <c r="K196" s="87">
        <f t="shared" si="14"/>
        <v>1</v>
      </c>
      <c r="L196" s="87">
        <f t="shared" si="15"/>
        <v>1</v>
      </c>
      <c r="M196" s="87">
        <f t="shared" si="16"/>
        <v>1</v>
      </c>
      <c r="N196" s="87">
        <f t="shared" si="17"/>
        <v>1</v>
      </c>
      <c r="O196" s="27"/>
      <c r="P196" s="87">
        <f t="shared" si="12"/>
        <v>1</v>
      </c>
    </row>
    <row r="197" spans="2:16" s="79" customFormat="1" x14ac:dyDescent="0.2">
      <c r="B197" s="86">
        <f>'3. Investeringen'!B149</f>
        <v>135</v>
      </c>
      <c r="C197" s="86" t="str">
        <f>'3. Investeringen'!C149</f>
        <v>Nieuwe investeringen</v>
      </c>
      <c r="D197" s="86" t="str">
        <f>'3. Investeringen'!D149</f>
        <v>19 Onbekend</v>
      </c>
      <c r="E197" s="86" t="str">
        <f>'3. Investeringen'!E149</f>
        <v>FNOP-gebied</v>
      </c>
      <c r="F197" s="86">
        <f>'3. Investeringen'!H149</f>
        <v>1</v>
      </c>
      <c r="G197" s="86">
        <f>'3. Investeringen'!I149</f>
        <v>0</v>
      </c>
      <c r="H197" s="121">
        <f>'3. Investeringen'!N149</f>
        <v>2012</v>
      </c>
      <c r="I197" s="26"/>
      <c r="J197" s="87">
        <f t="shared" si="13"/>
        <v>1</v>
      </c>
      <c r="K197" s="87">
        <f t="shared" si="14"/>
        <v>1</v>
      </c>
      <c r="L197" s="87">
        <f t="shared" si="15"/>
        <v>1</v>
      </c>
      <c r="M197" s="87">
        <f t="shared" si="16"/>
        <v>1</v>
      </c>
      <c r="N197" s="87">
        <f t="shared" si="17"/>
        <v>1</v>
      </c>
      <c r="O197" s="27"/>
      <c r="P197" s="87">
        <f t="shared" si="12"/>
        <v>1</v>
      </c>
    </row>
    <row r="198" spans="2:16" s="79" customFormat="1" x14ac:dyDescent="0.2">
      <c r="B198" s="86">
        <f>'3. Investeringen'!B150</f>
        <v>136</v>
      </c>
      <c r="C198" s="86" t="str">
        <f>'3. Investeringen'!C150</f>
        <v>Nieuwe investeringen</v>
      </c>
      <c r="D198" s="86" t="str">
        <f>'3. Investeringen'!D150</f>
        <v>19 Onbekend</v>
      </c>
      <c r="E198" s="86" t="str">
        <f>'3. Investeringen'!E150</f>
        <v>FNOP-gebied</v>
      </c>
      <c r="F198" s="86">
        <f>'3. Investeringen'!H150</f>
        <v>1</v>
      </c>
      <c r="G198" s="86">
        <f>'3. Investeringen'!I150</f>
        <v>0</v>
      </c>
      <c r="H198" s="121">
        <f>'3. Investeringen'!N150</f>
        <v>2013</v>
      </c>
      <c r="I198" s="26"/>
      <c r="J198" s="87">
        <f t="shared" si="13"/>
        <v>1</v>
      </c>
      <c r="K198" s="87">
        <f t="shared" si="14"/>
        <v>1</v>
      </c>
      <c r="L198" s="87">
        <f t="shared" si="15"/>
        <v>1</v>
      </c>
      <c r="M198" s="87">
        <f t="shared" si="16"/>
        <v>1</v>
      </c>
      <c r="N198" s="87">
        <f t="shared" si="17"/>
        <v>1</v>
      </c>
      <c r="O198" s="27"/>
      <c r="P198" s="87">
        <f t="shared" si="12"/>
        <v>1</v>
      </c>
    </row>
    <row r="199" spans="2:16" s="79" customFormat="1" x14ac:dyDescent="0.2">
      <c r="B199" s="86">
        <f>'3. Investeringen'!B151</f>
        <v>137</v>
      </c>
      <c r="C199" s="86" t="str">
        <f>'3. Investeringen'!C151</f>
        <v>Nieuwe investeringen</v>
      </c>
      <c r="D199" s="86" t="str">
        <f>'3. Investeringen'!D151</f>
        <v>19 Onbekend</v>
      </c>
      <c r="E199" s="86" t="str">
        <f>'3. Investeringen'!E151</f>
        <v>FNOP-gebied</v>
      </c>
      <c r="F199" s="86">
        <f>'3. Investeringen'!H151</f>
        <v>1</v>
      </c>
      <c r="G199" s="86">
        <f>'3. Investeringen'!I151</f>
        <v>0</v>
      </c>
      <c r="H199" s="121">
        <f>'3. Investeringen'!N151</f>
        <v>2013</v>
      </c>
      <c r="I199" s="26"/>
      <c r="J199" s="87">
        <f t="shared" si="13"/>
        <v>1</v>
      </c>
      <c r="K199" s="87">
        <f t="shared" si="14"/>
        <v>1</v>
      </c>
      <c r="L199" s="87">
        <f t="shared" si="15"/>
        <v>1</v>
      </c>
      <c r="M199" s="87">
        <f t="shared" si="16"/>
        <v>1</v>
      </c>
      <c r="N199" s="87">
        <f t="shared" si="17"/>
        <v>1</v>
      </c>
      <c r="O199" s="27"/>
      <c r="P199" s="87">
        <f t="shared" si="12"/>
        <v>1</v>
      </c>
    </row>
    <row r="200" spans="2:16" s="79" customFormat="1" x14ac:dyDescent="0.2">
      <c r="B200" s="86">
        <f>'3. Investeringen'!B152</f>
        <v>138</v>
      </c>
      <c r="C200" s="86" t="str">
        <f>'3. Investeringen'!C152</f>
        <v>Nieuwe investeringen</v>
      </c>
      <c r="D200" s="86" t="str">
        <f>'3. Investeringen'!D152</f>
        <v>19 Onbekend</v>
      </c>
      <c r="E200" s="86" t="str">
        <f>'3. Investeringen'!E152</f>
        <v>FNOP-gebied</v>
      </c>
      <c r="F200" s="86">
        <f>'3. Investeringen'!H152</f>
        <v>1</v>
      </c>
      <c r="G200" s="86">
        <f>'3. Investeringen'!I152</f>
        <v>0</v>
      </c>
      <c r="H200" s="121">
        <f>'3. Investeringen'!N152</f>
        <v>2013</v>
      </c>
      <c r="I200" s="26"/>
      <c r="J200" s="87">
        <f t="shared" si="13"/>
        <v>1</v>
      </c>
      <c r="K200" s="87">
        <f t="shared" si="14"/>
        <v>1</v>
      </c>
      <c r="L200" s="87">
        <f t="shared" si="15"/>
        <v>1</v>
      </c>
      <c r="M200" s="87">
        <f t="shared" si="16"/>
        <v>1</v>
      </c>
      <c r="N200" s="87">
        <f t="shared" si="17"/>
        <v>1</v>
      </c>
      <c r="O200" s="27"/>
      <c r="P200" s="87">
        <f t="shared" si="12"/>
        <v>1</v>
      </c>
    </row>
    <row r="201" spans="2:16" s="79" customFormat="1" x14ac:dyDescent="0.2">
      <c r="B201" s="86">
        <f>'3. Investeringen'!B153</f>
        <v>139</v>
      </c>
      <c r="C201" s="86" t="str">
        <f>'3. Investeringen'!C153</f>
        <v>Nieuwe investeringen</v>
      </c>
      <c r="D201" s="86" t="str">
        <f>'3. Investeringen'!D153</f>
        <v>19 Onbekend</v>
      </c>
      <c r="E201" s="86" t="str">
        <f>'3. Investeringen'!E153</f>
        <v>FNOP-gebied</v>
      </c>
      <c r="F201" s="86">
        <f>'3. Investeringen'!H153</f>
        <v>1</v>
      </c>
      <c r="G201" s="86">
        <f>'3. Investeringen'!I153</f>
        <v>0</v>
      </c>
      <c r="H201" s="121">
        <f>'3. Investeringen'!N153</f>
        <v>2013</v>
      </c>
      <c r="I201" s="26"/>
      <c r="J201" s="87">
        <f t="shared" si="13"/>
        <v>1</v>
      </c>
      <c r="K201" s="87">
        <f t="shared" si="14"/>
        <v>1</v>
      </c>
      <c r="L201" s="87">
        <f t="shared" si="15"/>
        <v>1</v>
      </c>
      <c r="M201" s="87">
        <f t="shared" si="16"/>
        <v>1</v>
      </c>
      <c r="N201" s="87">
        <f t="shared" si="17"/>
        <v>1</v>
      </c>
      <c r="O201" s="27"/>
      <c r="P201" s="87">
        <f t="shared" si="12"/>
        <v>1</v>
      </c>
    </row>
    <row r="202" spans="2:16" s="79" customFormat="1" x14ac:dyDescent="0.2">
      <c r="B202" s="86">
        <f>'3. Investeringen'!B154</f>
        <v>140</v>
      </c>
      <c r="C202" s="86" t="str">
        <f>'3. Investeringen'!C154</f>
        <v>Nieuwe investeringen</v>
      </c>
      <c r="D202" s="86" t="str">
        <f>'3. Investeringen'!D154</f>
        <v>19 Onbekend</v>
      </c>
      <c r="E202" s="86" t="str">
        <f>'3. Investeringen'!E154</f>
        <v>FNOP-gebied</v>
      </c>
      <c r="F202" s="86">
        <f>'3. Investeringen'!H154</f>
        <v>1</v>
      </c>
      <c r="G202" s="86">
        <f>'3. Investeringen'!I154</f>
        <v>0</v>
      </c>
      <c r="H202" s="121">
        <f>'3. Investeringen'!N154</f>
        <v>2013</v>
      </c>
      <c r="I202" s="26"/>
      <c r="J202" s="87">
        <f t="shared" si="13"/>
        <v>1</v>
      </c>
      <c r="K202" s="87">
        <f t="shared" si="14"/>
        <v>1</v>
      </c>
      <c r="L202" s="87">
        <f t="shared" si="15"/>
        <v>1</v>
      </c>
      <c r="M202" s="87">
        <f t="shared" si="16"/>
        <v>1</v>
      </c>
      <c r="N202" s="87">
        <f t="shared" si="17"/>
        <v>1</v>
      </c>
      <c r="O202" s="27"/>
      <c r="P202" s="87">
        <f t="shared" si="12"/>
        <v>1</v>
      </c>
    </row>
    <row r="203" spans="2:16" s="79" customFormat="1" x14ac:dyDescent="0.2">
      <c r="B203" s="86">
        <f>'3. Investeringen'!B155</f>
        <v>141</v>
      </c>
      <c r="C203" s="86" t="str">
        <f>'3. Investeringen'!C155</f>
        <v>Nieuwe investeringen</v>
      </c>
      <c r="D203" s="86" t="str">
        <f>'3. Investeringen'!D155</f>
        <v>19 Onbekend</v>
      </c>
      <c r="E203" s="86" t="str">
        <f>'3. Investeringen'!E155</f>
        <v>FNOP-gebied</v>
      </c>
      <c r="F203" s="86">
        <f>'3. Investeringen'!H155</f>
        <v>1</v>
      </c>
      <c r="G203" s="86">
        <f>'3. Investeringen'!I155</f>
        <v>0</v>
      </c>
      <c r="H203" s="121">
        <f>'3. Investeringen'!N155</f>
        <v>2013</v>
      </c>
      <c r="I203" s="26"/>
      <c r="J203" s="87">
        <f t="shared" si="13"/>
        <v>1</v>
      </c>
      <c r="K203" s="87">
        <f t="shared" si="14"/>
        <v>1</v>
      </c>
      <c r="L203" s="87">
        <f t="shared" si="15"/>
        <v>1</v>
      </c>
      <c r="M203" s="87">
        <f t="shared" si="16"/>
        <v>1</v>
      </c>
      <c r="N203" s="87">
        <f t="shared" si="17"/>
        <v>1</v>
      </c>
      <c r="O203" s="27"/>
      <c r="P203" s="87">
        <f t="shared" si="12"/>
        <v>1</v>
      </c>
    </row>
    <row r="204" spans="2:16" s="79" customFormat="1" x14ac:dyDescent="0.2">
      <c r="B204" s="86">
        <f>'3. Investeringen'!B156</f>
        <v>142</v>
      </c>
      <c r="C204" s="86" t="str">
        <f>'3. Investeringen'!C156</f>
        <v>Nieuwe investeringen</v>
      </c>
      <c r="D204" s="86" t="str">
        <f>'3. Investeringen'!D156</f>
        <v>19 Onbekend</v>
      </c>
      <c r="E204" s="86" t="str">
        <f>'3. Investeringen'!E156</f>
        <v>FNOP-gebied</v>
      </c>
      <c r="F204" s="86">
        <f>'3. Investeringen'!H156</f>
        <v>1</v>
      </c>
      <c r="G204" s="86">
        <f>'3. Investeringen'!I156</f>
        <v>0</v>
      </c>
      <c r="H204" s="121">
        <f>'3. Investeringen'!N156</f>
        <v>2014</v>
      </c>
      <c r="I204" s="26"/>
      <c r="J204" s="87">
        <f t="shared" si="13"/>
        <v>1</v>
      </c>
      <c r="K204" s="87">
        <f t="shared" si="14"/>
        <v>1</v>
      </c>
      <c r="L204" s="87">
        <f t="shared" si="15"/>
        <v>1</v>
      </c>
      <c r="M204" s="87">
        <f t="shared" si="16"/>
        <v>1</v>
      </c>
      <c r="N204" s="87">
        <f t="shared" si="17"/>
        <v>1</v>
      </c>
      <c r="O204" s="27"/>
      <c r="P204" s="87">
        <f t="shared" si="12"/>
        <v>1</v>
      </c>
    </row>
    <row r="205" spans="2:16" s="79" customFormat="1" x14ac:dyDescent="0.2">
      <c r="B205" s="86">
        <f>'3. Investeringen'!B157</f>
        <v>143</v>
      </c>
      <c r="C205" s="86" t="str">
        <f>'3. Investeringen'!C157</f>
        <v>Nieuwe investeringen</v>
      </c>
      <c r="D205" s="86" t="str">
        <f>'3. Investeringen'!D157</f>
        <v>19 Onbekend</v>
      </c>
      <c r="E205" s="86" t="str">
        <f>'3. Investeringen'!E157</f>
        <v>FNOP-gebied</v>
      </c>
      <c r="F205" s="86">
        <f>'3. Investeringen'!H157</f>
        <v>1</v>
      </c>
      <c r="G205" s="86">
        <f>'3. Investeringen'!I157</f>
        <v>0</v>
      </c>
      <c r="H205" s="121">
        <f>'3. Investeringen'!N157</f>
        <v>2014</v>
      </c>
      <c r="I205" s="26"/>
      <c r="J205" s="87">
        <f t="shared" si="13"/>
        <v>1</v>
      </c>
      <c r="K205" s="87">
        <f t="shared" si="14"/>
        <v>1</v>
      </c>
      <c r="L205" s="87">
        <f t="shared" si="15"/>
        <v>1</v>
      </c>
      <c r="M205" s="87">
        <f t="shared" si="16"/>
        <v>1</v>
      </c>
      <c r="N205" s="87">
        <f t="shared" si="17"/>
        <v>1</v>
      </c>
      <c r="O205" s="27"/>
      <c r="P205" s="87">
        <f t="shared" si="12"/>
        <v>1</v>
      </c>
    </row>
    <row r="206" spans="2:16" s="79" customFormat="1" x14ac:dyDescent="0.2">
      <c r="B206" s="86">
        <f>'3. Investeringen'!B158</f>
        <v>144</v>
      </c>
      <c r="C206" s="86" t="str">
        <f>'3. Investeringen'!C158</f>
        <v>Nieuwe investeringen</v>
      </c>
      <c r="D206" s="86" t="str">
        <f>'3. Investeringen'!D158</f>
        <v>19 Onbekend</v>
      </c>
      <c r="E206" s="86" t="str">
        <f>'3. Investeringen'!E158</f>
        <v>FNOP-gebied</v>
      </c>
      <c r="F206" s="86">
        <f>'3. Investeringen'!H158</f>
        <v>1</v>
      </c>
      <c r="G206" s="86">
        <f>'3. Investeringen'!I158</f>
        <v>0</v>
      </c>
      <c r="H206" s="121">
        <f>'3. Investeringen'!N158</f>
        <v>2014</v>
      </c>
      <c r="I206" s="26"/>
      <c r="J206" s="87">
        <f t="shared" si="13"/>
        <v>1</v>
      </c>
      <c r="K206" s="87">
        <f t="shared" si="14"/>
        <v>1</v>
      </c>
      <c r="L206" s="87">
        <f t="shared" si="15"/>
        <v>1</v>
      </c>
      <c r="M206" s="87">
        <f t="shared" si="16"/>
        <v>1</v>
      </c>
      <c r="N206" s="87">
        <f t="shared" si="17"/>
        <v>1</v>
      </c>
      <c r="O206" s="27"/>
      <c r="P206" s="87">
        <f t="shared" si="12"/>
        <v>1</v>
      </c>
    </row>
    <row r="207" spans="2:16" s="79" customFormat="1" x14ac:dyDescent="0.2">
      <c r="B207" s="86">
        <f>'3. Investeringen'!B159</f>
        <v>145</v>
      </c>
      <c r="C207" s="86" t="str">
        <f>'3. Investeringen'!C159</f>
        <v>Nieuwe investeringen</v>
      </c>
      <c r="D207" s="86" t="str">
        <f>'3. Investeringen'!D159</f>
        <v>19 Onbekend</v>
      </c>
      <c r="E207" s="86" t="str">
        <f>'3. Investeringen'!E159</f>
        <v>FNOP-gebied</v>
      </c>
      <c r="F207" s="86">
        <f>'3. Investeringen'!H159</f>
        <v>1</v>
      </c>
      <c r="G207" s="86">
        <f>'3. Investeringen'!I159</f>
        <v>0</v>
      </c>
      <c r="H207" s="121">
        <f>'3. Investeringen'!N159</f>
        <v>2014</v>
      </c>
      <c r="I207" s="26"/>
      <c r="J207" s="87">
        <f t="shared" si="13"/>
        <v>1</v>
      </c>
      <c r="K207" s="87">
        <f t="shared" si="14"/>
        <v>1</v>
      </c>
      <c r="L207" s="87">
        <f t="shared" si="15"/>
        <v>1</v>
      </c>
      <c r="M207" s="87">
        <f t="shared" si="16"/>
        <v>1</v>
      </c>
      <c r="N207" s="87">
        <f t="shared" si="17"/>
        <v>1</v>
      </c>
      <c r="O207" s="27"/>
      <c r="P207" s="87">
        <f t="shared" si="12"/>
        <v>1</v>
      </c>
    </row>
    <row r="208" spans="2:16" s="79" customFormat="1" x14ac:dyDescent="0.2">
      <c r="B208" s="86">
        <f>'3. Investeringen'!B160</f>
        <v>146</v>
      </c>
      <c r="C208" s="86" t="str">
        <f>'3. Investeringen'!C160</f>
        <v>Nieuwe investeringen</v>
      </c>
      <c r="D208" s="86" t="str">
        <f>'3. Investeringen'!D160</f>
        <v>19 Onbekend</v>
      </c>
      <c r="E208" s="86" t="str">
        <f>'3. Investeringen'!E160</f>
        <v>FNOP-gebied</v>
      </c>
      <c r="F208" s="86">
        <f>'3. Investeringen'!H160</f>
        <v>1</v>
      </c>
      <c r="G208" s="86">
        <f>'3. Investeringen'!I160</f>
        <v>0</v>
      </c>
      <c r="H208" s="121">
        <f>'3. Investeringen'!N160</f>
        <v>2014</v>
      </c>
      <c r="I208" s="26"/>
      <c r="J208" s="87">
        <f t="shared" si="13"/>
        <v>1</v>
      </c>
      <c r="K208" s="87">
        <f t="shared" si="14"/>
        <v>1</v>
      </c>
      <c r="L208" s="87">
        <f t="shared" si="15"/>
        <v>1</v>
      </c>
      <c r="M208" s="87">
        <f t="shared" si="16"/>
        <v>1</v>
      </c>
      <c r="N208" s="87">
        <f t="shared" si="17"/>
        <v>1</v>
      </c>
      <c r="O208" s="27"/>
      <c r="P208" s="87">
        <f t="shared" si="12"/>
        <v>1</v>
      </c>
    </row>
    <row r="209" spans="2:16" s="79" customFormat="1" x14ac:dyDescent="0.2">
      <c r="B209" s="86">
        <f>'3. Investeringen'!B161</f>
        <v>147</v>
      </c>
      <c r="C209" s="86" t="str">
        <f>'3. Investeringen'!C161</f>
        <v>Nieuwe investeringen</v>
      </c>
      <c r="D209" s="86" t="str">
        <f>'3. Investeringen'!D161</f>
        <v>19 Onbekend</v>
      </c>
      <c r="E209" s="86" t="str">
        <f>'3. Investeringen'!E161</f>
        <v>FNOP-gebied</v>
      </c>
      <c r="F209" s="86">
        <f>'3. Investeringen'!H161</f>
        <v>1</v>
      </c>
      <c r="G209" s="86">
        <f>'3. Investeringen'!I161</f>
        <v>0</v>
      </c>
      <c r="H209" s="121">
        <f>'3. Investeringen'!N161</f>
        <v>2014</v>
      </c>
      <c r="I209" s="26"/>
      <c r="J209" s="87">
        <f t="shared" si="13"/>
        <v>1</v>
      </c>
      <c r="K209" s="87">
        <f t="shared" si="14"/>
        <v>1</v>
      </c>
      <c r="L209" s="87">
        <f t="shared" si="15"/>
        <v>1</v>
      </c>
      <c r="M209" s="87">
        <f t="shared" si="16"/>
        <v>1</v>
      </c>
      <c r="N209" s="87">
        <f t="shared" si="17"/>
        <v>1</v>
      </c>
      <c r="O209" s="27"/>
      <c r="P209" s="87">
        <f t="shared" si="12"/>
        <v>1</v>
      </c>
    </row>
    <row r="210" spans="2:16" s="79" customFormat="1" x14ac:dyDescent="0.2">
      <c r="B210" s="86">
        <f>'3. Investeringen'!B162</f>
        <v>148</v>
      </c>
      <c r="C210" s="86" t="str">
        <f>'3. Investeringen'!C162</f>
        <v>Nieuwe investeringen</v>
      </c>
      <c r="D210" s="86" t="str">
        <f>'3. Investeringen'!D162</f>
        <v>19 Onbekend</v>
      </c>
      <c r="E210" s="86" t="str">
        <f>'3. Investeringen'!E162</f>
        <v>FNOP-gebied</v>
      </c>
      <c r="F210" s="86">
        <f>'3. Investeringen'!H162</f>
        <v>1</v>
      </c>
      <c r="G210" s="86">
        <f>'3. Investeringen'!I162</f>
        <v>0</v>
      </c>
      <c r="H210" s="121">
        <f>'3. Investeringen'!N162</f>
        <v>2015</v>
      </c>
      <c r="I210" s="26"/>
      <c r="J210" s="87">
        <f t="shared" si="13"/>
        <v>1</v>
      </c>
      <c r="K210" s="87">
        <f t="shared" si="14"/>
        <v>1</v>
      </c>
      <c r="L210" s="87">
        <f t="shared" si="15"/>
        <v>1</v>
      </c>
      <c r="M210" s="87">
        <f t="shared" si="16"/>
        <v>1</v>
      </c>
      <c r="N210" s="87">
        <f t="shared" si="17"/>
        <v>1</v>
      </c>
      <c r="O210" s="27"/>
      <c r="P210" s="87">
        <f t="shared" si="12"/>
        <v>1</v>
      </c>
    </row>
    <row r="211" spans="2:16" s="79" customFormat="1" x14ac:dyDescent="0.2">
      <c r="B211" s="86">
        <f>'3. Investeringen'!B163</f>
        <v>149</v>
      </c>
      <c r="C211" s="86" t="str">
        <f>'3. Investeringen'!C163</f>
        <v>Nieuwe investeringen</v>
      </c>
      <c r="D211" s="86" t="str">
        <f>'3. Investeringen'!D163</f>
        <v>19 Onbekend</v>
      </c>
      <c r="E211" s="86" t="str">
        <f>'3. Investeringen'!E163</f>
        <v>FNOP-gebied</v>
      </c>
      <c r="F211" s="86">
        <f>'3. Investeringen'!H163</f>
        <v>1</v>
      </c>
      <c r="G211" s="86">
        <f>'3. Investeringen'!I163</f>
        <v>0</v>
      </c>
      <c r="H211" s="121">
        <f>'3. Investeringen'!N163</f>
        <v>2015</v>
      </c>
      <c r="I211" s="26"/>
      <c r="J211" s="87">
        <f t="shared" si="13"/>
        <v>1</v>
      </c>
      <c r="K211" s="87">
        <f t="shared" si="14"/>
        <v>1</v>
      </c>
      <c r="L211" s="87">
        <f t="shared" si="15"/>
        <v>1</v>
      </c>
      <c r="M211" s="87">
        <f t="shared" si="16"/>
        <v>1</v>
      </c>
      <c r="N211" s="87">
        <f t="shared" si="17"/>
        <v>1</v>
      </c>
      <c r="O211" s="27"/>
      <c r="P211" s="87">
        <f t="shared" si="12"/>
        <v>1</v>
      </c>
    </row>
    <row r="212" spans="2:16" s="79" customFormat="1" x14ac:dyDescent="0.2">
      <c r="B212" s="86">
        <f>'3. Investeringen'!B164</f>
        <v>150</v>
      </c>
      <c r="C212" s="86" t="str">
        <f>'3. Investeringen'!C164</f>
        <v>Nieuwe investeringen</v>
      </c>
      <c r="D212" s="86" t="str">
        <f>'3. Investeringen'!D164</f>
        <v>19 Onbekend</v>
      </c>
      <c r="E212" s="86" t="str">
        <f>'3. Investeringen'!E164</f>
        <v>FNOP-gebied</v>
      </c>
      <c r="F212" s="86">
        <f>'3. Investeringen'!H164</f>
        <v>1</v>
      </c>
      <c r="G212" s="86">
        <f>'3. Investeringen'!I164</f>
        <v>0</v>
      </c>
      <c r="H212" s="121">
        <f>'3. Investeringen'!N164</f>
        <v>2015</v>
      </c>
      <c r="I212" s="26"/>
      <c r="J212" s="87">
        <f t="shared" si="13"/>
        <v>1</v>
      </c>
      <c r="K212" s="87">
        <f t="shared" si="14"/>
        <v>1</v>
      </c>
      <c r="L212" s="87">
        <f t="shared" si="15"/>
        <v>1</v>
      </c>
      <c r="M212" s="87">
        <f t="shared" si="16"/>
        <v>1</v>
      </c>
      <c r="N212" s="87">
        <f t="shared" si="17"/>
        <v>1</v>
      </c>
      <c r="O212" s="27"/>
      <c r="P212" s="87">
        <f t="shared" si="12"/>
        <v>1</v>
      </c>
    </row>
    <row r="213" spans="2:16" s="79" customFormat="1" x14ac:dyDescent="0.2">
      <c r="B213" s="86">
        <f>'3. Investeringen'!B165</f>
        <v>151</v>
      </c>
      <c r="C213" s="86" t="str">
        <f>'3. Investeringen'!C165</f>
        <v>Nieuwe investeringen</v>
      </c>
      <c r="D213" s="86" t="str">
        <f>'3. Investeringen'!D165</f>
        <v>19 Onbekend</v>
      </c>
      <c r="E213" s="86" t="str">
        <f>'3. Investeringen'!E165</f>
        <v>FNOP-gebied</v>
      </c>
      <c r="F213" s="86">
        <f>'3. Investeringen'!H165</f>
        <v>1</v>
      </c>
      <c r="G213" s="86">
        <f>'3. Investeringen'!I165</f>
        <v>0</v>
      </c>
      <c r="H213" s="121">
        <f>'3. Investeringen'!N165</f>
        <v>2015</v>
      </c>
      <c r="I213" s="26"/>
      <c r="J213" s="87">
        <f t="shared" si="13"/>
        <v>1</v>
      </c>
      <c r="K213" s="87">
        <f t="shared" si="14"/>
        <v>1</v>
      </c>
      <c r="L213" s="87">
        <f t="shared" si="15"/>
        <v>1</v>
      </c>
      <c r="M213" s="87">
        <f t="shared" si="16"/>
        <v>1</v>
      </c>
      <c r="N213" s="87">
        <f t="shared" si="17"/>
        <v>1</v>
      </c>
      <c r="O213" s="27"/>
      <c r="P213" s="87">
        <f t="shared" si="12"/>
        <v>1</v>
      </c>
    </row>
    <row r="214" spans="2:16" s="79" customFormat="1" x14ac:dyDescent="0.2">
      <c r="B214" s="86">
        <f>'3. Investeringen'!B166</f>
        <v>152</v>
      </c>
      <c r="C214" s="86" t="str">
        <f>'3. Investeringen'!C166</f>
        <v>Nieuwe investeringen</v>
      </c>
      <c r="D214" s="86" t="str">
        <f>'3. Investeringen'!D166</f>
        <v>19 Onbekend</v>
      </c>
      <c r="E214" s="86" t="str">
        <f>'3. Investeringen'!E166</f>
        <v>FNOP-gebied</v>
      </c>
      <c r="F214" s="86">
        <f>'3. Investeringen'!H166</f>
        <v>1</v>
      </c>
      <c r="G214" s="86">
        <f>'3. Investeringen'!I166</f>
        <v>0</v>
      </c>
      <c r="H214" s="121">
        <f>'3. Investeringen'!N166</f>
        <v>2015</v>
      </c>
      <c r="I214" s="26"/>
      <c r="J214" s="87">
        <f t="shared" si="13"/>
        <v>1</v>
      </c>
      <c r="K214" s="87">
        <f t="shared" si="14"/>
        <v>1</v>
      </c>
      <c r="L214" s="87">
        <f t="shared" si="15"/>
        <v>1</v>
      </c>
      <c r="M214" s="87">
        <f t="shared" si="16"/>
        <v>1</v>
      </c>
      <c r="N214" s="87">
        <f t="shared" si="17"/>
        <v>1</v>
      </c>
      <c r="O214" s="27"/>
      <c r="P214" s="87">
        <f t="shared" si="12"/>
        <v>1</v>
      </c>
    </row>
    <row r="215" spans="2:16" s="79" customFormat="1" x14ac:dyDescent="0.2">
      <c r="B215" s="86">
        <f>'3. Investeringen'!B167</f>
        <v>153</v>
      </c>
      <c r="C215" s="86" t="str">
        <f>'3. Investeringen'!C167</f>
        <v>Nieuwe investeringen</v>
      </c>
      <c r="D215" s="86" t="str">
        <f>'3. Investeringen'!D167</f>
        <v>19 Onbekend</v>
      </c>
      <c r="E215" s="86" t="str">
        <f>'3. Investeringen'!E167</f>
        <v>FNOP-gebied</v>
      </c>
      <c r="F215" s="86">
        <f>'3. Investeringen'!H167</f>
        <v>1</v>
      </c>
      <c r="G215" s="86">
        <f>'3. Investeringen'!I167</f>
        <v>0</v>
      </c>
      <c r="H215" s="121">
        <f>'3. Investeringen'!N167</f>
        <v>2015</v>
      </c>
      <c r="I215" s="26"/>
      <c r="J215" s="87">
        <f t="shared" si="13"/>
        <v>1</v>
      </c>
      <c r="K215" s="87">
        <f t="shared" si="14"/>
        <v>1</v>
      </c>
      <c r="L215" s="87">
        <f t="shared" si="15"/>
        <v>1</v>
      </c>
      <c r="M215" s="87">
        <f t="shared" si="16"/>
        <v>1</v>
      </c>
      <c r="N215" s="87">
        <f t="shared" si="17"/>
        <v>1</v>
      </c>
      <c r="O215" s="27"/>
      <c r="P215" s="87">
        <f t="shared" si="12"/>
        <v>1</v>
      </c>
    </row>
    <row r="216" spans="2:16" s="79" customFormat="1" x14ac:dyDescent="0.2">
      <c r="B216" s="86">
        <f>'3. Investeringen'!B168</f>
        <v>154</v>
      </c>
      <c r="C216" s="86" t="str">
        <f>'3. Investeringen'!C168</f>
        <v>Nieuwe investeringen</v>
      </c>
      <c r="D216" s="86" t="str">
        <f>'3. Investeringen'!D168</f>
        <v>19 Onbekend</v>
      </c>
      <c r="E216" s="86" t="str">
        <f>'3. Investeringen'!E168</f>
        <v>FNOP-gebied</v>
      </c>
      <c r="F216" s="86">
        <f>'3. Investeringen'!H168</f>
        <v>0</v>
      </c>
      <c r="G216" s="86">
        <f>'3. Investeringen'!I168</f>
        <v>1</v>
      </c>
      <c r="H216" s="121">
        <f>'3. Investeringen'!N168</f>
        <v>2011</v>
      </c>
      <c r="I216" s="26"/>
      <c r="J216" s="87">
        <f t="shared" si="13"/>
        <v>1</v>
      </c>
      <c r="K216" s="87">
        <f t="shared" si="14"/>
        <v>1</v>
      </c>
      <c r="L216" s="87">
        <f t="shared" si="15"/>
        <v>1</v>
      </c>
      <c r="M216" s="87">
        <f t="shared" si="16"/>
        <v>1</v>
      </c>
      <c r="N216" s="87">
        <f t="shared" si="17"/>
        <v>1</v>
      </c>
      <c r="O216" s="27"/>
      <c r="P216" s="87">
        <f t="shared" si="12"/>
        <v>1</v>
      </c>
    </row>
    <row r="217" spans="2:16" s="79" customFormat="1" x14ac:dyDescent="0.2">
      <c r="B217" s="86">
        <f>'3. Investeringen'!B169</f>
        <v>155</v>
      </c>
      <c r="C217" s="86" t="str">
        <f>'3. Investeringen'!C169</f>
        <v>Nieuwe investeringen</v>
      </c>
      <c r="D217" s="86" t="str">
        <f>'3. Investeringen'!D169</f>
        <v>19 Onbekend</v>
      </c>
      <c r="E217" s="86" t="str">
        <f>'3. Investeringen'!E169</f>
        <v>FNOP-gebied</v>
      </c>
      <c r="F217" s="86">
        <f>'3. Investeringen'!H169</f>
        <v>0</v>
      </c>
      <c r="G217" s="86">
        <f>'3. Investeringen'!I169</f>
        <v>1</v>
      </c>
      <c r="H217" s="121">
        <f>'3. Investeringen'!N169</f>
        <v>2011</v>
      </c>
      <c r="I217" s="26"/>
      <c r="J217" s="87">
        <f t="shared" si="13"/>
        <v>1</v>
      </c>
      <c r="K217" s="87">
        <f t="shared" si="14"/>
        <v>1</v>
      </c>
      <c r="L217" s="87">
        <f t="shared" si="15"/>
        <v>1</v>
      </c>
      <c r="M217" s="87">
        <f t="shared" si="16"/>
        <v>1</v>
      </c>
      <c r="N217" s="87">
        <f t="shared" si="17"/>
        <v>1</v>
      </c>
      <c r="O217" s="27"/>
      <c r="P217" s="87">
        <f t="shared" si="12"/>
        <v>1</v>
      </c>
    </row>
    <row r="218" spans="2:16" s="79" customFormat="1" x14ac:dyDescent="0.2">
      <c r="B218" s="86">
        <f>'3. Investeringen'!B170</f>
        <v>156</v>
      </c>
      <c r="C218" s="86" t="str">
        <f>'3. Investeringen'!C170</f>
        <v>Nieuwe investeringen</v>
      </c>
      <c r="D218" s="86" t="str">
        <f>'3. Investeringen'!D170</f>
        <v>19 Onbekend</v>
      </c>
      <c r="E218" s="86" t="str">
        <f>'3. Investeringen'!E170</f>
        <v>FNOP-gebied</v>
      </c>
      <c r="F218" s="86">
        <f>'3. Investeringen'!H170</f>
        <v>0</v>
      </c>
      <c r="G218" s="86">
        <f>'3. Investeringen'!I170</f>
        <v>1</v>
      </c>
      <c r="H218" s="121">
        <f>'3. Investeringen'!N170</f>
        <v>2011</v>
      </c>
      <c r="I218" s="26"/>
      <c r="J218" s="87">
        <f t="shared" si="13"/>
        <v>1</v>
      </c>
      <c r="K218" s="87">
        <f t="shared" si="14"/>
        <v>1</v>
      </c>
      <c r="L218" s="87">
        <f t="shared" si="15"/>
        <v>1</v>
      </c>
      <c r="M218" s="87">
        <f t="shared" si="16"/>
        <v>1</v>
      </c>
      <c r="N218" s="87">
        <f t="shared" si="17"/>
        <v>1</v>
      </c>
      <c r="O218" s="27"/>
      <c r="P218" s="87">
        <f t="shared" si="12"/>
        <v>1</v>
      </c>
    </row>
    <row r="219" spans="2:16" s="79" customFormat="1" x14ac:dyDescent="0.2">
      <c r="B219" s="86">
        <f>'3. Investeringen'!B171</f>
        <v>157</v>
      </c>
      <c r="C219" s="86" t="str">
        <f>'3. Investeringen'!C171</f>
        <v>Nieuwe investeringen</v>
      </c>
      <c r="D219" s="86" t="str">
        <f>'3. Investeringen'!D171</f>
        <v>19 Onbekend</v>
      </c>
      <c r="E219" s="86" t="str">
        <f>'3. Investeringen'!E171</f>
        <v>FNOP-gebied</v>
      </c>
      <c r="F219" s="86">
        <f>'3. Investeringen'!H171</f>
        <v>0</v>
      </c>
      <c r="G219" s="86">
        <f>'3. Investeringen'!I171</f>
        <v>1</v>
      </c>
      <c r="H219" s="121">
        <f>'3. Investeringen'!N171</f>
        <v>2011</v>
      </c>
      <c r="I219" s="26"/>
      <c r="J219" s="87">
        <f t="shared" si="13"/>
        <v>1</v>
      </c>
      <c r="K219" s="87">
        <f t="shared" si="14"/>
        <v>1</v>
      </c>
      <c r="L219" s="87">
        <f t="shared" si="15"/>
        <v>1</v>
      </c>
      <c r="M219" s="87">
        <f t="shared" si="16"/>
        <v>1</v>
      </c>
      <c r="N219" s="87">
        <f t="shared" si="17"/>
        <v>1</v>
      </c>
      <c r="O219" s="27"/>
      <c r="P219" s="87">
        <f t="shared" si="12"/>
        <v>1</v>
      </c>
    </row>
    <row r="220" spans="2:16" s="79" customFormat="1" x14ac:dyDescent="0.2">
      <c r="B220" s="86">
        <f>'3. Investeringen'!B172</f>
        <v>158</v>
      </c>
      <c r="C220" s="86" t="str">
        <f>'3. Investeringen'!C172</f>
        <v>Nieuwe investeringen</v>
      </c>
      <c r="D220" s="86" t="str">
        <f>'3. Investeringen'!D172</f>
        <v>19 Onbekend</v>
      </c>
      <c r="E220" s="86" t="str">
        <f>'3. Investeringen'!E172</f>
        <v>FNOP-gebied</v>
      </c>
      <c r="F220" s="86">
        <f>'3. Investeringen'!H172</f>
        <v>0</v>
      </c>
      <c r="G220" s="86">
        <f>'3. Investeringen'!I172</f>
        <v>1</v>
      </c>
      <c r="H220" s="121">
        <f>'3. Investeringen'!N172</f>
        <v>2011</v>
      </c>
      <c r="I220" s="26"/>
      <c r="J220" s="87">
        <f t="shared" si="13"/>
        <v>1</v>
      </c>
      <c r="K220" s="87">
        <f t="shared" si="14"/>
        <v>1</v>
      </c>
      <c r="L220" s="87">
        <f t="shared" si="15"/>
        <v>1</v>
      </c>
      <c r="M220" s="87">
        <f t="shared" si="16"/>
        <v>1</v>
      </c>
      <c r="N220" s="87">
        <f t="shared" si="17"/>
        <v>1</v>
      </c>
      <c r="O220" s="27"/>
      <c r="P220" s="87">
        <f t="shared" si="12"/>
        <v>1</v>
      </c>
    </row>
    <row r="221" spans="2:16" s="79" customFormat="1" x14ac:dyDescent="0.2">
      <c r="B221" s="86">
        <f>'3. Investeringen'!B173</f>
        <v>159</v>
      </c>
      <c r="C221" s="86" t="str">
        <f>'3. Investeringen'!C173</f>
        <v>Nieuwe investeringen</v>
      </c>
      <c r="D221" s="86" t="str">
        <f>'3. Investeringen'!D173</f>
        <v>19 Onbekend</v>
      </c>
      <c r="E221" s="86" t="str">
        <f>'3. Investeringen'!E173</f>
        <v>FNOP-gebied</v>
      </c>
      <c r="F221" s="86">
        <f>'3. Investeringen'!H173</f>
        <v>0</v>
      </c>
      <c r="G221" s="86">
        <f>'3. Investeringen'!I173</f>
        <v>1</v>
      </c>
      <c r="H221" s="121">
        <f>'3. Investeringen'!N173</f>
        <v>2011</v>
      </c>
      <c r="I221" s="26"/>
      <c r="J221" s="87">
        <f t="shared" si="13"/>
        <v>1</v>
      </c>
      <c r="K221" s="87">
        <f t="shared" si="14"/>
        <v>1</v>
      </c>
      <c r="L221" s="87">
        <f t="shared" si="15"/>
        <v>1</v>
      </c>
      <c r="M221" s="87">
        <f t="shared" si="16"/>
        <v>1</v>
      </c>
      <c r="N221" s="87">
        <f t="shared" si="17"/>
        <v>1</v>
      </c>
      <c r="O221" s="27"/>
      <c r="P221" s="87">
        <f t="shared" si="12"/>
        <v>1</v>
      </c>
    </row>
    <row r="222" spans="2:16" s="79" customFormat="1" x14ac:dyDescent="0.2">
      <c r="B222" s="86">
        <f>'3. Investeringen'!B174</f>
        <v>160</v>
      </c>
      <c r="C222" s="86" t="str">
        <f>'3. Investeringen'!C174</f>
        <v>Nieuwe investeringen</v>
      </c>
      <c r="D222" s="86" t="str">
        <f>'3. Investeringen'!D174</f>
        <v>19 Onbekend</v>
      </c>
      <c r="E222" s="86" t="str">
        <f>'3. Investeringen'!E174</f>
        <v>FNOP-gebied</v>
      </c>
      <c r="F222" s="86">
        <f>'3. Investeringen'!H174</f>
        <v>0</v>
      </c>
      <c r="G222" s="86">
        <f>'3. Investeringen'!I174</f>
        <v>1</v>
      </c>
      <c r="H222" s="121">
        <f>'3. Investeringen'!N174</f>
        <v>2012</v>
      </c>
      <c r="I222" s="26"/>
      <c r="J222" s="87">
        <f t="shared" si="13"/>
        <v>1</v>
      </c>
      <c r="K222" s="87">
        <f t="shared" si="14"/>
        <v>1</v>
      </c>
      <c r="L222" s="87">
        <f t="shared" si="15"/>
        <v>1</v>
      </c>
      <c r="M222" s="87">
        <f t="shared" si="16"/>
        <v>1</v>
      </c>
      <c r="N222" s="87">
        <f t="shared" si="17"/>
        <v>1</v>
      </c>
      <c r="O222" s="27"/>
      <c r="P222" s="87">
        <f t="shared" si="12"/>
        <v>1</v>
      </c>
    </row>
    <row r="223" spans="2:16" s="79" customFormat="1" x14ac:dyDescent="0.2">
      <c r="B223" s="86">
        <f>'3. Investeringen'!B175</f>
        <v>161</v>
      </c>
      <c r="C223" s="86" t="str">
        <f>'3. Investeringen'!C175</f>
        <v>Nieuwe investeringen</v>
      </c>
      <c r="D223" s="86" t="str">
        <f>'3. Investeringen'!D175</f>
        <v>19 Onbekend</v>
      </c>
      <c r="E223" s="86" t="str">
        <f>'3. Investeringen'!E175</f>
        <v>FNOP-gebied</v>
      </c>
      <c r="F223" s="86">
        <f>'3. Investeringen'!H175</f>
        <v>0</v>
      </c>
      <c r="G223" s="86">
        <f>'3. Investeringen'!I175</f>
        <v>1</v>
      </c>
      <c r="H223" s="121">
        <f>'3. Investeringen'!N175</f>
        <v>2012</v>
      </c>
      <c r="I223" s="26"/>
      <c r="J223" s="87">
        <f t="shared" si="13"/>
        <v>1</v>
      </c>
      <c r="K223" s="87">
        <f t="shared" si="14"/>
        <v>1</v>
      </c>
      <c r="L223" s="87">
        <f t="shared" si="15"/>
        <v>1</v>
      </c>
      <c r="M223" s="87">
        <f t="shared" si="16"/>
        <v>1</v>
      </c>
      <c r="N223" s="87">
        <f t="shared" si="17"/>
        <v>1</v>
      </c>
      <c r="O223" s="27"/>
      <c r="P223" s="87">
        <f t="shared" si="12"/>
        <v>1</v>
      </c>
    </row>
    <row r="224" spans="2:16" s="79" customFormat="1" x14ac:dyDescent="0.2">
      <c r="B224" s="86">
        <f>'3. Investeringen'!B176</f>
        <v>162</v>
      </c>
      <c r="C224" s="86" t="str">
        <f>'3. Investeringen'!C176</f>
        <v>Nieuwe investeringen</v>
      </c>
      <c r="D224" s="86" t="str">
        <f>'3. Investeringen'!D176</f>
        <v>19 Onbekend</v>
      </c>
      <c r="E224" s="86" t="str">
        <f>'3. Investeringen'!E176</f>
        <v>FNOP-gebied</v>
      </c>
      <c r="F224" s="86">
        <f>'3. Investeringen'!H176</f>
        <v>0</v>
      </c>
      <c r="G224" s="86">
        <f>'3. Investeringen'!I176</f>
        <v>1</v>
      </c>
      <c r="H224" s="121">
        <f>'3. Investeringen'!N176</f>
        <v>2013</v>
      </c>
      <c r="I224" s="26"/>
      <c r="J224" s="87">
        <f t="shared" si="13"/>
        <v>1</v>
      </c>
      <c r="K224" s="87">
        <f t="shared" si="14"/>
        <v>1</v>
      </c>
      <c r="L224" s="87">
        <f t="shared" si="15"/>
        <v>1</v>
      </c>
      <c r="M224" s="87">
        <f t="shared" si="16"/>
        <v>1</v>
      </c>
      <c r="N224" s="87">
        <f t="shared" si="17"/>
        <v>1</v>
      </c>
      <c r="O224" s="27"/>
      <c r="P224" s="87">
        <f t="shared" si="12"/>
        <v>1</v>
      </c>
    </row>
    <row r="225" spans="2:16" s="79" customFormat="1" x14ac:dyDescent="0.2">
      <c r="B225" s="86">
        <f>'3. Investeringen'!B177</f>
        <v>163</v>
      </c>
      <c r="C225" s="86" t="str">
        <f>'3. Investeringen'!C177</f>
        <v>Nieuwe investeringen</v>
      </c>
      <c r="D225" s="86" t="str">
        <f>'3. Investeringen'!D177</f>
        <v>19 Onbekend</v>
      </c>
      <c r="E225" s="86" t="str">
        <f>'3. Investeringen'!E177</f>
        <v>FNOP-gebied</v>
      </c>
      <c r="F225" s="86">
        <f>'3. Investeringen'!H177</f>
        <v>0</v>
      </c>
      <c r="G225" s="86">
        <f>'3. Investeringen'!I177</f>
        <v>1</v>
      </c>
      <c r="H225" s="121">
        <f>'3. Investeringen'!N177</f>
        <v>2013</v>
      </c>
      <c r="I225" s="26"/>
      <c r="J225" s="87">
        <f t="shared" si="13"/>
        <v>1</v>
      </c>
      <c r="K225" s="87">
        <f t="shared" si="14"/>
        <v>1</v>
      </c>
      <c r="L225" s="87">
        <f t="shared" si="15"/>
        <v>1</v>
      </c>
      <c r="M225" s="87">
        <f t="shared" si="16"/>
        <v>1</v>
      </c>
      <c r="N225" s="87">
        <f t="shared" si="17"/>
        <v>1</v>
      </c>
      <c r="O225" s="27"/>
      <c r="P225" s="87">
        <f t="shared" si="12"/>
        <v>1</v>
      </c>
    </row>
    <row r="226" spans="2:16" s="79" customFormat="1" x14ac:dyDescent="0.2">
      <c r="B226" s="86">
        <f>'3. Investeringen'!B178</f>
        <v>164</v>
      </c>
      <c r="C226" s="86" t="str">
        <f>'3. Investeringen'!C178</f>
        <v>Nieuwe investeringen</v>
      </c>
      <c r="D226" s="86" t="str">
        <f>'3. Investeringen'!D178</f>
        <v>19 Onbekend</v>
      </c>
      <c r="E226" s="86" t="str">
        <f>'3. Investeringen'!E178</f>
        <v>FNOP-gebied</v>
      </c>
      <c r="F226" s="86">
        <f>'3. Investeringen'!H178</f>
        <v>0</v>
      </c>
      <c r="G226" s="86">
        <f>'3. Investeringen'!I178</f>
        <v>1</v>
      </c>
      <c r="H226" s="121">
        <f>'3. Investeringen'!N178</f>
        <v>2014</v>
      </c>
      <c r="I226" s="26"/>
      <c r="J226" s="87">
        <f t="shared" si="13"/>
        <v>1</v>
      </c>
      <c r="K226" s="87">
        <f t="shared" si="14"/>
        <v>1</v>
      </c>
      <c r="L226" s="87">
        <f t="shared" si="15"/>
        <v>1</v>
      </c>
      <c r="M226" s="87">
        <f t="shared" si="16"/>
        <v>1</v>
      </c>
      <c r="N226" s="87">
        <f t="shared" si="17"/>
        <v>1</v>
      </c>
      <c r="O226" s="27"/>
      <c r="P226" s="87">
        <f t="shared" si="12"/>
        <v>1</v>
      </c>
    </row>
    <row r="227" spans="2:16" s="79" customFormat="1" x14ac:dyDescent="0.2">
      <c r="B227" s="86">
        <f>'3. Investeringen'!B179</f>
        <v>165</v>
      </c>
      <c r="C227" s="86" t="str">
        <f>'3. Investeringen'!C179</f>
        <v>Nieuwe investeringen</v>
      </c>
      <c r="D227" s="86" t="str">
        <f>'3. Investeringen'!D179</f>
        <v>19 Onbekend</v>
      </c>
      <c r="E227" s="86" t="str">
        <f>'3. Investeringen'!E179</f>
        <v>FNOP-gebied</v>
      </c>
      <c r="F227" s="86">
        <f>'3. Investeringen'!H179</f>
        <v>0</v>
      </c>
      <c r="G227" s="86">
        <f>'3. Investeringen'!I179</f>
        <v>1</v>
      </c>
      <c r="H227" s="121">
        <f>'3. Investeringen'!N179</f>
        <v>2014</v>
      </c>
      <c r="I227" s="26"/>
      <c r="J227" s="87">
        <f t="shared" si="13"/>
        <v>1</v>
      </c>
      <c r="K227" s="87">
        <f t="shared" si="14"/>
        <v>1</v>
      </c>
      <c r="L227" s="87">
        <f t="shared" si="15"/>
        <v>1</v>
      </c>
      <c r="M227" s="87">
        <f t="shared" si="16"/>
        <v>1</v>
      </c>
      <c r="N227" s="87">
        <f t="shared" si="17"/>
        <v>1</v>
      </c>
      <c r="O227" s="27"/>
      <c r="P227" s="87">
        <f t="shared" si="12"/>
        <v>1</v>
      </c>
    </row>
    <row r="228" spans="2:16" s="79" customFormat="1" x14ac:dyDescent="0.2">
      <c r="B228" s="86">
        <f>'3. Investeringen'!B180</f>
        <v>166</v>
      </c>
      <c r="C228" s="86" t="str">
        <f>'3. Investeringen'!C180</f>
        <v>Nieuwe investeringen</v>
      </c>
      <c r="D228" s="86" t="str">
        <f>'3. Investeringen'!D180</f>
        <v>19 Onbekend</v>
      </c>
      <c r="E228" s="86" t="str">
        <f>'3. Investeringen'!E180</f>
        <v>FNOP-gebied</v>
      </c>
      <c r="F228" s="86">
        <f>'3. Investeringen'!H180</f>
        <v>0</v>
      </c>
      <c r="G228" s="86">
        <f>'3. Investeringen'!I180</f>
        <v>1</v>
      </c>
      <c r="H228" s="121">
        <f>'3. Investeringen'!N180</f>
        <v>2015</v>
      </c>
      <c r="I228" s="26"/>
      <c r="J228" s="87">
        <f t="shared" si="13"/>
        <v>1</v>
      </c>
      <c r="K228" s="87">
        <f t="shared" si="14"/>
        <v>1</v>
      </c>
      <c r="L228" s="87">
        <f t="shared" si="15"/>
        <v>1</v>
      </c>
      <c r="M228" s="87">
        <f t="shared" si="16"/>
        <v>1</v>
      </c>
      <c r="N228" s="87">
        <f t="shared" si="17"/>
        <v>1</v>
      </c>
      <c r="O228" s="27"/>
      <c r="P228" s="87">
        <f t="shared" si="12"/>
        <v>1</v>
      </c>
    </row>
    <row r="229" spans="2:16" s="79" customFormat="1" x14ac:dyDescent="0.2">
      <c r="B229" s="86">
        <f>'3. Investeringen'!B181</f>
        <v>167</v>
      </c>
      <c r="C229" s="86" t="str">
        <f>'3. Investeringen'!C181</f>
        <v>Nieuwe investeringen</v>
      </c>
      <c r="D229" s="86" t="str">
        <f>'3. Investeringen'!D181</f>
        <v>19 Onbekend</v>
      </c>
      <c r="E229" s="86" t="str">
        <f>'3. Investeringen'!E181</f>
        <v>FNOP-gebied</v>
      </c>
      <c r="F229" s="86">
        <f>'3. Investeringen'!H181</f>
        <v>0</v>
      </c>
      <c r="G229" s="86">
        <f>'3. Investeringen'!I181</f>
        <v>1</v>
      </c>
      <c r="H229" s="121">
        <f>'3. Investeringen'!N181</f>
        <v>2015</v>
      </c>
      <c r="I229" s="26"/>
      <c r="J229" s="87">
        <f t="shared" si="13"/>
        <v>1</v>
      </c>
      <c r="K229" s="87">
        <f t="shared" si="14"/>
        <v>1</v>
      </c>
      <c r="L229" s="87">
        <f t="shared" si="15"/>
        <v>1</v>
      </c>
      <c r="M229" s="87">
        <f t="shared" si="16"/>
        <v>1</v>
      </c>
      <c r="N229" s="87">
        <f t="shared" si="17"/>
        <v>1</v>
      </c>
      <c r="O229" s="27"/>
      <c r="P229" s="87">
        <f t="shared" si="12"/>
        <v>1</v>
      </c>
    </row>
    <row r="230" spans="2:16" s="79" customFormat="1" x14ac:dyDescent="0.2">
      <c r="B230" s="86">
        <f>'3. Investeringen'!B182</f>
        <v>168</v>
      </c>
      <c r="C230" s="86" t="str">
        <f>'3. Investeringen'!C182</f>
        <v>Start-GAW excl. bijzonderheden</v>
      </c>
      <c r="D230" s="86" t="str">
        <f>'3. Investeringen'!D182</f>
        <v>18 Start-GAW (AD)</v>
      </c>
      <c r="E230" s="86" t="str">
        <f>'3. Investeringen'!E182</f>
        <v>Haarlemmer</v>
      </c>
      <c r="F230" s="86">
        <f>'3. Investeringen'!H182</f>
        <v>0</v>
      </c>
      <c r="G230" s="86">
        <f>'3. Investeringen'!I182</f>
        <v>1</v>
      </c>
      <c r="H230" s="121">
        <f>'3. Investeringen'!N182</f>
        <v>2011</v>
      </c>
      <c r="I230" s="26"/>
      <c r="J230" s="87">
        <f t="shared" si="13"/>
        <v>1</v>
      </c>
      <c r="K230" s="87">
        <f t="shared" si="14"/>
        <v>1</v>
      </c>
      <c r="L230" s="87">
        <f t="shared" si="15"/>
        <v>1</v>
      </c>
      <c r="M230" s="87">
        <f t="shared" si="16"/>
        <v>1</v>
      </c>
      <c r="N230" s="87">
        <f t="shared" si="17"/>
        <v>1</v>
      </c>
      <c r="O230" s="27"/>
      <c r="P230" s="87">
        <f t="shared" si="12"/>
        <v>1</v>
      </c>
    </row>
    <row r="231" spans="2:16" s="79" customFormat="1" x14ac:dyDescent="0.2">
      <c r="B231" s="86">
        <f>'3. Investeringen'!B183</f>
        <v>169</v>
      </c>
      <c r="C231" s="86" t="str">
        <f>'3. Investeringen'!C183</f>
        <v>Start-GAW excl. bijzonderheden</v>
      </c>
      <c r="D231" s="86" t="str">
        <f>'3. Investeringen'!D183</f>
        <v>17 Start-GAW (TD)</v>
      </c>
      <c r="E231" s="86" t="str">
        <f>'3. Investeringen'!E183</f>
        <v>Haarlemmer</v>
      </c>
      <c r="F231" s="86">
        <f>'3. Investeringen'!H183</f>
        <v>1</v>
      </c>
      <c r="G231" s="86">
        <f>'3. Investeringen'!I183</f>
        <v>0</v>
      </c>
      <c r="H231" s="121">
        <f>'3. Investeringen'!N183</f>
        <v>2011</v>
      </c>
      <c r="I231" s="26"/>
      <c r="J231" s="87">
        <f t="shared" si="13"/>
        <v>1</v>
      </c>
      <c r="K231" s="87">
        <f t="shared" si="14"/>
        <v>1</v>
      </c>
      <c r="L231" s="87">
        <f t="shared" si="15"/>
        <v>1</v>
      </c>
      <c r="M231" s="87">
        <f t="shared" si="16"/>
        <v>1</v>
      </c>
      <c r="N231" s="87">
        <f t="shared" si="17"/>
        <v>1</v>
      </c>
      <c r="O231" s="27"/>
      <c r="P231" s="87">
        <f t="shared" si="12"/>
        <v>1</v>
      </c>
    </row>
    <row r="232" spans="2:16" s="79" customFormat="1" x14ac:dyDescent="0.2">
      <c r="B232" s="86">
        <f>'3. Investeringen'!B184</f>
        <v>170</v>
      </c>
      <c r="C232" s="86" t="str">
        <f>'3. Investeringen'!C184</f>
        <v>Nieuwe investeringen</v>
      </c>
      <c r="D232" s="86" t="str">
        <f>'3. Investeringen'!D184</f>
        <v>19 Onbekend</v>
      </c>
      <c r="E232" s="86" t="str">
        <f>'3. Investeringen'!E184</f>
        <v>Haarlemmer</v>
      </c>
      <c r="F232" s="86">
        <f>'3. Investeringen'!H184</f>
        <v>1</v>
      </c>
      <c r="G232" s="86">
        <f>'3. Investeringen'!I184</f>
        <v>0</v>
      </c>
      <c r="H232" s="121">
        <f>'3. Investeringen'!N184</f>
        <v>2011</v>
      </c>
      <c r="I232" s="26"/>
      <c r="J232" s="87">
        <f t="shared" si="13"/>
        <v>1</v>
      </c>
      <c r="K232" s="87">
        <f t="shared" si="14"/>
        <v>1</v>
      </c>
      <c r="L232" s="87">
        <f t="shared" si="15"/>
        <v>1</v>
      </c>
      <c r="M232" s="87">
        <f t="shared" si="16"/>
        <v>1</v>
      </c>
      <c r="N232" s="87">
        <f t="shared" si="17"/>
        <v>1</v>
      </c>
      <c r="O232" s="27"/>
      <c r="P232" s="87">
        <f t="shared" si="12"/>
        <v>1</v>
      </c>
    </row>
    <row r="233" spans="2:16" s="79" customFormat="1" x14ac:dyDescent="0.2">
      <c r="B233" s="86">
        <f>'3. Investeringen'!B185</f>
        <v>171</v>
      </c>
      <c r="C233" s="86" t="str">
        <f>'3. Investeringen'!C185</f>
        <v>Nieuwe investeringen</v>
      </c>
      <c r="D233" s="86" t="str">
        <f>'3. Investeringen'!D185</f>
        <v>19 Onbekend</v>
      </c>
      <c r="E233" s="86" t="str">
        <f>'3. Investeringen'!E185</f>
        <v>Haarlemmer</v>
      </c>
      <c r="F233" s="86">
        <f>'3. Investeringen'!H185</f>
        <v>1</v>
      </c>
      <c r="G233" s="86">
        <f>'3. Investeringen'!I185</f>
        <v>0</v>
      </c>
      <c r="H233" s="121">
        <f>'3. Investeringen'!N185</f>
        <v>2011</v>
      </c>
      <c r="I233" s="26"/>
      <c r="J233" s="87">
        <f t="shared" si="13"/>
        <v>1</v>
      </c>
      <c r="K233" s="87">
        <f t="shared" si="14"/>
        <v>1</v>
      </c>
      <c r="L233" s="87">
        <f t="shared" si="15"/>
        <v>1</v>
      </c>
      <c r="M233" s="87">
        <f t="shared" si="16"/>
        <v>1</v>
      </c>
      <c r="N233" s="87">
        <f t="shared" si="17"/>
        <v>1</v>
      </c>
      <c r="O233" s="27"/>
      <c r="P233" s="87">
        <f t="shared" si="12"/>
        <v>1</v>
      </c>
    </row>
    <row r="234" spans="2:16" s="79" customFormat="1" x14ac:dyDescent="0.2">
      <c r="B234" s="86">
        <f>'3. Investeringen'!B186</f>
        <v>172</v>
      </c>
      <c r="C234" s="86" t="str">
        <f>'3. Investeringen'!C186</f>
        <v>Nieuwe investeringen</v>
      </c>
      <c r="D234" s="86" t="str">
        <f>'3. Investeringen'!D186</f>
        <v>19 Onbekend</v>
      </c>
      <c r="E234" s="86" t="str">
        <f>'3. Investeringen'!E186</f>
        <v>Haarlemmer</v>
      </c>
      <c r="F234" s="86">
        <f>'3. Investeringen'!H186</f>
        <v>1</v>
      </c>
      <c r="G234" s="86">
        <f>'3. Investeringen'!I186</f>
        <v>0</v>
      </c>
      <c r="H234" s="121">
        <f>'3. Investeringen'!N186</f>
        <v>2011</v>
      </c>
      <c r="I234" s="26"/>
      <c r="J234" s="87">
        <f t="shared" si="13"/>
        <v>1</v>
      </c>
      <c r="K234" s="87">
        <f t="shared" si="14"/>
        <v>1</v>
      </c>
      <c r="L234" s="87">
        <f t="shared" si="15"/>
        <v>1</v>
      </c>
      <c r="M234" s="87">
        <f t="shared" si="16"/>
        <v>1</v>
      </c>
      <c r="N234" s="87">
        <f t="shared" si="17"/>
        <v>1</v>
      </c>
      <c r="O234" s="27"/>
      <c r="P234" s="87">
        <f t="shared" si="12"/>
        <v>1</v>
      </c>
    </row>
    <row r="235" spans="2:16" s="79" customFormat="1" x14ac:dyDescent="0.2">
      <c r="B235" s="86">
        <f>'3. Investeringen'!B187</f>
        <v>173</v>
      </c>
      <c r="C235" s="86" t="str">
        <f>'3. Investeringen'!C187</f>
        <v>Nieuwe investeringen</v>
      </c>
      <c r="D235" s="86" t="str">
        <f>'3. Investeringen'!D187</f>
        <v>19 Onbekend</v>
      </c>
      <c r="E235" s="86" t="str">
        <f>'3. Investeringen'!E187</f>
        <v>Haarlemmer</v>
      </c>
      <c r="F235" s="86">
        <f>'3. Investeringen'!H187</f>
        <v>1</v>
      </c>
      <c r="G235" s="86">
        <f>'3. Investeringen'!I187</f>
        <v>0</v>
      </c>
      <c r="H235" s="121">
        <f>'3. Investeringen'!N187</f>
        <v>2011</v>
      </c>
      <c r="I235" s="26"/>
      <c r="J235" s="87">
        <f t="shared" si="13"/>
        <v>1</v>
      </c>
      <c r="K235" s="87">
        <f t="shared" si="14"/>
        <v>1</v>
      </c>
      <c r="L235" s="87">
        <f t="shared" si="15"/>
        <v>1</v>
      </c>
      <c r="M235" s="87">
        <f t="shared" si="16"/>
        <v>1</v>
      </c>
      <c r="N235" s="87">
        <f t="shared" si="17"/>
        <v>1</v>
      </c>
      <c r="O235" s="27"/>
      <c r="P235" s="87">
        <f t="shared" si="12"/>
        <v>1</v>
      </c>
    </row>
    <row r="236" spans="2:16" s="79" customFormat="1" x14ac:dyDescent="0.2">
      <c r="B236" s="86">
        <f>'3. Investeringen'!B188</f>
        <v>174</v>
      </c>
      <c r="C236" s="86" t="str">
        <f>'3. Investeringen'!C188</f>
        <v>Nieuwe investeringen</v>
      </c>
      <c r="D236" s="86" t="str">
        <f>'3. Investeringen'!D188</f>
        <v>19 Onbekend</v>
      </c>
      <c r="E236" s="86" t="str">
        <f>'3. Investeringen'!E188</f>
        <v>Haarlemmer</v>
      </c>
      <c r="F236" s="86">
        <f>'3. Investeringen'!H188</f>
        <v>1</v>
      </c>
      <c r="G236" s="86">
        <f>'3. Investeringen'!I188</f>
        <v>0</v>
      </c>
      <c r="H236" s="121">
        <f>'3. Investeringen'!N188</f>
        <v>2011</v>
      </c>
      <c r="I236" s="26"/>
      <c r="J236" s="87">
        <f t="shared" si="13"/>
        <v>1</v>
      </c>
      <c r="K236" s="87">
        <f t="shared" si="14"/>
        <v>1</v>
      </c>
      <c r="L236" s="87">
        <f t="shared" si="15"/>
        <v>1</v>
      </c>
      <c r="M236" s="87">
        <f t="shared" si="16"/>
        <v>1</v>
      </c>
      <c r="N236" s="87">
        <f t="shared" si="17"/>
        <v>1</v>
      </c>
      <c r="O236" s="27"/>
      <c r="P236" s="87">
        <f t="shared" si="12"/>
        <v>1</v>
      </c>
    </row>
    <row r="237" spans="2:16" s="79" customFormat="1" x14ac:dyDescent="0.2">
      <c r="B237" s="86">
        <f>'3. Investeringen'!B189</f>
        <v>175</v>
      </c>
      <c r="C237" s="86" t="str">
        <f>'3. Investeringen'!C189</f>
        <v>Nieuwe investeringen</v>
      </c>
      <c r="D237" s="86" t="str">
        <f>'3. Investeringen'!D189</f>
        <v>19 Onbekend</v>
      </c>
      <c r="E237" s="86" t="str">
        <f>'3. Investeringen'!E189</f>
        <v>Haarlemmer</v>
      </c>
      <c r="F237" s="86">
        <f>'3. Investeringen'!H189</f>
        <v>1</v>
      </c>
      <c r="G237" s="86">
        <f>'3. Investeringen'!I189</f>
        <v>0</v>
      </c>
      <c r="H237" s="121">
        <f>'3. Investeringen'!N189</f>
        <v>2011</v>
      </c>
      <c r="I237" s="26"/>
      <c r="J237" s="87">
        <f t="shared" si="13"/>
        <v>1</v>
      </c>
      <c r="K237" s="87">
        <f t="shared" si="14"/>
        <v>1</v>
      </c>
      <c r="L237" s="87">
        <f t="shared" si="15"/>
        <v>1</v>
      </c>
      <c r="M237" s="87">
        <f t="shared" si="16"/>
        <v>1</v>
      </c>
      <c r="N237" s="87">
        <f t="shared" si="17"/>
        <v>1</v>
      </c>
      <c r="O237" s="27"/>
      <c r="P237" s="87">
        <f t="shared" si="12"/>
        <v>1</v>
      </c>
    </row>
    <row r="238" spans="2:16" s="79" customFormat="1" x14ac:dyDescent="0.2">
      <c r="B238" s="86">
        <f>'3. Investeringen'!B190</f>
        <v>176</v>
      </c>
      <c r="C238" s="86" t="str">
        <f>'3. Investeringen'!C190</f>
        <v>Nieuwe investeringen</v>
      </c>
      <c r="D238" s="86" t="str">
        <f>'3. Investeringen'!D190</f>
        <v>19 Onbekend</v>
      </c>
      <c r="E238" s="86" t="str">
        <f>'3. Investeringen'!E190</f>
        <v>Haarlemmer</v>
      </c>
      <c r="F238" s="86">
        <f>'3. Investeringen'!H190</f>
        <v>1</v>
      </c>
      <c r="G238" s="86">
        <f>'3. Investeringen'!I190</f>
        <v>0</v>
      </c>
      <c r="H238" s="121">
        <f>'3. Investeringen'!N190</f>
        <v>2011</v>
      </c>
      <c r="I238" s="26"/>
      <c r="J238" s="87">
        <f t="shared" si="13"/>
        <v>1</v>
      </c>
      <c r="K238" s="87">
        <f t="shared" si="14"/>
        <v>1</v>
      </c>
      <c r="L238" s="87">
        <f t="shared" si="15"/>
        <v>1</v>
      </c>
      <c r="M238" s="87">
        <f t="shared" si="16"/>
        <v>1</v>
      </c>
      <c r="N238" s="87">
        <f t="shared" si="17"/>
        <v>1</v>
      </c>
      <c r="O238" s="27"/>
      <c r="P238" s="87">
        <f t="shared" si="12"/>
        <v>1</v>
      </c>
    </row>
    <row r="239" spans="2:16" s="79" customFormat="1" x14ac:dyDescent="0.2">
      <c r="B239" s="86">
        <f>'3. Investeringen'!B191</f>
        <v>177</v>
      </c>
      <c r="C239" s="86" t="str">
        <f>'3. Investeringen'!C191</f>
        <v>Nieuwe investeringen</v>
      </c>
      <c r="D239" s="86" t="str">
        <f>'3. Investeringen'!D191</f>
        <v>19 Onbekend</v>
      </c>
      <c r="E239" s="86" t="str">
        <f>'3. Investeringen'!E191</f>
        <v>Haarlemmer</v>
      </c>
      <c r="F239" s="86">
        <f>'3. Investeringen'!H191</f>
        <v>1</v>
      </c>
      <c r="G239" s="86">
        <f>'3. Investeringen'!I191</f>
        <v>0</v>
      </c>
      <c r="H239" s="121">
        <f>'3. Investeringen'!N191</f>
        <v>2011</v>
      </c>
      <c r="I239" s="26"/>
      <c r="J239" s="87">
        <f t="shared" si="13"/>
        <v>1</v>
      </c>
      <c r="K239" s="87">
        <f t="shared" si="14"/>
        <v>1</v>
      </c>
      <c r="L239" s="87">
        <f t="shared" si="15"/>
        <v>1</v>
      </c>
      <c r="M239" s="87">
        <f t="shared" si="16"/>
        <v>1</v>
      </c>
      <c r="N239" s="87">
        <f t="shared" si="17"/>
        <v>1</v>
      </c>
      <c r="O239" s="27"/>
      <c r="P239" s="87">
        <f t="shared" si="12"/>
        <v>1</v>
      </c>
    </row>
    <row r="240" spans="2:16" s="79" customFormat="1" x14ac:dyDescent="0.2">
      <c r="B240" s="86">
        <f>'3. Investeringen'!B192</f>
        <v>178</v>
      </c>
      <c r="C240" s="86" t="str">
        <f>'3. Investeringen'!C192</f>
        <v>Nieuwe investeringen</v>
      </c>
      <c r="D240" s="86" t="str">
        <f>'3. Investeringen'!D192</f>
        <v>19 Onbekend</v>
      </c>
      <c r="E240" s="86" t="str">
        <f>'3. Investeringen'!E192</f>
        <v>Haarlemmer</v>
      </c>
      <c r="F240" s="86">
        <f>'3. Investeringen'!H192</f>
        <v>1</v>
      </c>
      <c r="G240" s="86">
        <f>'3. Investeringen'!I192</f>
        <v>0</v>
      </c>
      <c r="H240" s="121">
        <f>'3. Investeringen'!N192</f>
        <v>2011</v>
      </c>
      <c r="I240" s="26"/>
      <c r="J240" s="87">
        <f t="shared" si="13"/>
        <v>1</v>
      </c>
      <c r="K240" s="87">
        <f t="shared" si="14"/>
        <v>1</v>
      </c>
      <c r="L240" s="87">
        <f t="shared" si="15"/>
        <v>1</v>
      </c>
      <c r="M240" s="87">
        <f t="shared" si="16"/>
        <v>1</v>
      </c>
      <c r="N240" s="87">
        <f t="shared" si="17"/>
        <v>1</v>
      </c>
      <c r="O240" s="27"/>
      <c r="P240" s="87">
        <f t="shared" si="12"/>
        <v>1</v>
      </c>
    </row>
    <row r="241" spans="2:16" s="79" customFormat="1" x14ac:dyDescent="0.2">
      <c r="B241" s="86">
        <f>'3. Investeringen'!B193</f>
        <v>179</v>
      </c>
      <c r="C241" s="86" t="str">
        <f>'3. Investeringen'!C193</f>
        <v>Nieuwe investeringen</v>
      </c>
      <c r="D241" s="86" t="str">
        <f>'3. Investeringen'!D193</f>
        <v>19 Onbekend</v>
      </c>
      <c r="E241" s="86" t="str">
        <f>'3. Investeringen'!E193</f>
        <v>Haarlemmer</v>
      </c>
      <c r="F241" s="86">
        <f>'3. Investeringen'!H193</f>
        <v>1</v>
      </c>
      <c r="G241" s="86">
        <f>'3. Investeringen'!I193</f>
        <v>0</v>
      </c>
      <c r="H241" s="121">
        <f>'3. Investeringen'!N193</f>
        <v>2011</v>
      </c>
      <c r="I241" s="26"/>
      <c r="J241" s="87">
        <f t="shared" si="13"/>
        <v>1</v>
      </c>
      <c r="K241" s="87">
        <f t="shared" si="14"/>
        <v>1</v>
      </c>
      <c r="L241" s="87">
        <f t="shared" si="15"/>
        <v>1</v>
      </c>
      <c r="M241" s="87">
        <f t="shared" si="16"/>
        <v>1</v>
      </c>
      <c r="N241" s="87">
        <f t="shared" si="17"/>
        <v>1</v>
      </c>
      <c r="O241" s="27"/>
      <c r="P241" s="87">
        <f t="shared" si="12"/>
        <v>1</v>
      </c>
    </row>
    <row r="242" spans="2:16" s="79" customFormat="1" x14ac:dyDescent="0.2">
      <c r="B242" s="86">
        <f>'3. Investeringen'!B194</f>
        <v>180</v>
      </c>
      <c r="C242" s="86" t="str">
        <f>'3. Investeringen'!C194</f>
        <v>Nieuwe investeringen</v>
      </c>
      <c r="D242" s="86" t="str">
        <f>'3. Investeringen'!D194</f>
        <v>19 Onbekend</v>
      </c>
      <c r="E242" s="86" t="str">
        <f>'3. Investeringen'!E194</f>
        <v>Haarlemmer</v>
      </c>
      <c r="F242" s="86">
        <f>'3. Investeringen'!H194</f>
        <v>1</v>
      </c>
      <c r="G242" s="86">
        <f>'3. Investeringen'!I194</f>
        <v>0</v>
      </c>
      <c r="H242" s="121">
        <f>'3. Investeringen'!N194</f>
        <v>2011</v>
      </c>
      <c r="I242" s="26"/>
      <c r="J242" s="87">
        <f t="shared" si="13"/>
        <v>1</v>
      </c>
      <c r="K242" s="87">
        <f t="shared" si="14"/>
        <v>1</v>
      </c>
      <c r="L242" s="87">
        <f t="shared" si="15"/>
        <v>1</v>
      </c>
      <c r="M242" s="87">
        <f t="shared" si="16"/>
        <v>1</v>
      </c>
      <c r="N242" s="87">
        <f t="shared" si="17"/>
        <v>1</v>
      </c>
      <c r="O242" s="27"/>
      <c r="P242" s="87">
        <f t="shared" si="12"/>
        <v>1</v>
      </c>
    </row>
    <row r="243" spans="2:16" s="79" customFormat="1" x14ac:dyDescent="0.2">
      <c r="B243" s="86">
        <f>'3. Investeringen'!B195</f>
        <v>181</v>
      </c>
      <c r="C243" s="86" t="str">
        <f>'3. Investeringen'!C195</f>
        <v>Nieuwe investeringen</v>
      </c>
      <c r="D243" s="86" t="str">
        <f>'3. Investeringen'!D195</f>
        <v>19 Onbekend</v>
      </c>
      <c r="E243" s="86" t="str">
        <f>'3. Investeringen'!E195</f>
        <v>Haarlemmer</v>
      </c>
      <c r="F243" s="86">
        <f>'3. Investeringen'!H195</f>
        <v>1</v>
      </c>
      <c r="G243" s="86">
        <f>'3. Investeringen'!I195</f>
        <v>0</v>
      </c>
      <c r="H243" s="121">
        <f>'3. Investeringen'!N195</f>
        <v>2011</v>
      </c>
      <c r="I243" s="26"/>
      <c r="J243" s="87">
        <f t="shared" si="13"/>
        <v>1</v>
      </c>
      <c r="K243" s="87">
        <f t="shared" si="14"/>
        <v>1</v>
      </c>
      <c r="L243" s="87">
        <f t="shared" si="15"/>
        <v>1</v>
      </c>
      <c r="M243" s="87">
        <f t="shared" si="16"/>
        <v>1</v>
      </c>
      <c r="N243" s="87">
        <f t="shared" si="17"/>
        <v>1</v>
      </c>
      <c r="O243" s="27"/>
      <c r="P243" s="87">
        <f t="shared" si="12"/>
        <v>1</v>
      </c>
    </row>
    <row r="244" spans="2:16" s="79" customFormat="1" x14ac:dyDescent="0.2">
      <c r="B244" s="86">
        <f>'3. Investeringen'!B196</f>
        <v>182</v>
      </c>
      <c r="C244" s="86" t="str">
        <f>'3. Investeringen'!C196</f>
        <v>Nieuwe investeringen</v>
      </c>
      <c r="D244" s="86" t="str">
        <f>'3. Investeringen'!D196</f>
        <v>19 Onbekend</v>
      </c>
      <c r="E244" s="86" t="str">
        <f>'3. Investeringen'!E196</f>
        <v>Haarlemmer</v>
      </c>
      <c r="F244" s="86">
        <f>'3. Investeringen'!H196</f>
        <v>1</v>
      </c>
      <c r="G244" s="86">
        <f>'3. Investeringen'!I196</f>
        <v>0</v>
      </c>
      <c r="H244" s="121">
        <f>'3. Investeringen'!N196</f>
        <v>2011</v>
      </c>
      <c r="I244" s="26"/>
      <c r="J244" s="87">
        <f t="shared" si="13"/>
        <v>1</v>
      </c>
      <c r="K244" s="87">
        <f t="shared" si="14"/>
        <v>1</v>
      </c>
      <c r="L244" s="87">
        <f t="shared" si="15"/>
        <v>1</v>
      </c>
      <c r="M244" s="87">
        <f t="shared" si="16"/>
        <v>1</v>
      </c>
      <c r="N244" s="87">
        <f t="shared" si="17"/>
        <v>1</v>
      </c>
      <c r="O244" s="27"/>
      <c r="P244" s="87">
        <f t="shared" si="12"/>
        <v>1</v>
      </c>
    </row>
    <row r="245" spans="2:16" s="79" customFormat="1" x14ac:dyDescent="0.2">
      <c r="B245" s="86">
        <f>'3. Investeringen'!B197</f>
        <v>183</v>
      </c>
      <c r="C245" s="86" t="str">
        <f>'3. Investeringen'!C197</f>
        <v>Nieuwe investeringen</v>
      </c>
      <c r="D245" s="86" t="str">
        <f>'3. Investeringen'!D197</f>
        <v>19 Onbekend</v>
      </c>
      <c r="E245" s="86" t="str">
        <f>'3. Investeringen'!E197</f>
        <v>Haarlemmer</v>
      </c>
      <c r="F245" s="86">
        <f>'3. Investeringen'!H197</f>
        <v>1</v>
      </c>
      <c r="G245" s="86">
        <f>'3. Investeringen'!I197</f>
        <v>0</v>
      </c>
      <c r="H245" s="121">
        <f>'3. Investeringen'!N197</f>
        <v>2011</v>
      </c>
      <c r="I245" s="26"/>
      <c r="J245" s="87">
        <f t="shared" si="13"/>
        <v>1</v>
      </c>
      <c r="K245" s="87">
        <f t="shared" si="14"/>
        <v>1</v>
      </c>
      <c r="L245" s="87">
        <f t="shared" si="15"/>
        <v>1</v>
      </c>
      <c r="M245" s="87">
        <f t="shared" si="16"/>
        <v>1</v>
      </c>
      <c r="N245" s="87">
        <f t="shared" si="17"/>
        <v>1</v>
      </c>
      <c r="O245" s="27"/>
      <c r="P245" s="87">
        <f t="shared" si="12"/>
        <v>1</v>
      </c>
    </row>
    <row r="246" spans="2:16" s="79" customFormat="1" x14ac:dyDescent="0.2">
      <c r="B246" s="86">
        <f>'3. Investeringen'!B198</f>
        <v>184</v>
      </c>
      <c r="C246" s="86" t="str">
        <f>'3. Investeringen'!C198</f>
        <v>Nieuwe investeringen</v>
      </c>
      <c r="D246" s="86" t="str">
        <f>'3. Investeringen'!D198</f>
        <v>19 Onbekend</v>
      </c>
      <c r="E246" s="86" t="str">
        <f>'3. Investeringen'!E198</f>
        <v>Haarlemmer</v>
      </c>
      <c r="F246" s="86">
        <f>'3. Investeringen'!H198</f>
        <v>1</v>
      </c>
      <c r="G246" s="86">
        <f>'3. Investeringen'!I198</f>
        <v>0</v>
      </c>
      <c r="H246" s="121">
        <f>'3. Investeringen'!N198</f>
        <v>2011</v>
      </c>
      <c r="I246" s="26"/>
      <c r="J246" s="87">
        <f t="shared" si="13"/>
        <v>1</v>
      </c>
      <c r="K246" s="87">
        <f t="shared" si="14"/>
        <v>1</v>
      </c>
      <c r="L246" s="87">
        <f t="shared" si="15"/>
        <v>1</v>
      </c>
      <c r="M246" s="87">
        <f t="shared" si="16"/>
        <v>1</v>
      </c>
      <c r="N246" s="87">
        <f t="shared" si="17"/>
        <v>1</v>
      </c>
      <c r="O246" s="27"/>
      <c r="P246" s="87">
        <f t="shared" si="12"/>
        <v>1</v>
      </c>
    </row>
    <row r="247" spans="2:16" s="79" customFormat="1" x14ac:dyDescent="0.2">
      <c r="B247" s="86">
        <f>'3. Investeringen'!B199</f>
        <v>185</v>
      </c>
      <c r="C247" s="86" t="str">
        <f>'3. Investeringen'!C199</f>
        <v>Nieuwe investeringen</v>
      </c>
      <c r="D247" s="86" t="str">
        <f>'3. Investeringen'!D199</f>
        <v>19 Onbekend</v>
      </c>
      <c r="E247" s="86" t="str">
        <f>'3. Investeringen'!E199</f>
        <v>Haarlemmer</v>
      </c>
      <c r="F247" s="86">
        <f>'3. Investeringen'!H199</f>
        <v>1</v>
      </c>
      <c r="G247" s="86">
        <f>'3. Investeringen'!I199</f>
        <v>0</v>
      </c>
      <c r="H247" s="121">
        <f>'3. Investeringen'!N199</f>
        <v>2011</v>
      </c>
      <c r="I247" s="26"/>
      <c r="J247" s="87">
        <f t="shared" si="13"/>
        <v>1</v>
      </c>
      <c r="K247" s="87">
        <f t="shared" si="14"/>
        <v>1</v>
      </c>
      <c r="L247" s="87">
        <f t="shared" si="15"/>
        <v>1</v>
      </c>
      <c r="M247" s="87">
        <f t="shared" si="16"/>
        <v>1</v>
      </c>
      <c r="N247" s="87">
        <f t="shared" si="17"/>
        <v>1</v>
      </c>
      <c r="O247" s="27"/>
      <c r="P247" s="87">
        <f t="shared" si="12"/>
        <v>1</v>
      </c>
    </row>
    <row r="248" spans="2:16" s="79" customFormat="1" x14ac:dyDescent="0.2">
      <c r="B248" s="86">
        <f>'3. Investeringen'!B200</f>
        <v>186</v>
      </c>
      <c r="C248" s="86" t="str">
        <f>'3. Investeringen'!C200</f>
        <v>Nieuwe investeringen</v>
      </c>
      <c r="D248" s="86" t="str">
        <f>'3. Investeringen'!D200</f>
        <v>19 Onbekend</v>
      </c>
      <c r="E248" s="86" t="str">
        <f>'3. Investeringen'!E200</f>
        <v>Haarlemmer</v>
      </c>
      <c r="F248" s="86">
        <f>'3. Investeringen'!H200</f>
        <v>1</v>
      </c>
      <c r="G248" s="86">
        <f>'3. Investeringen'!I200</f>
        <v>0</v>
      </c>
      <c r="H248" s="121">
        <f>'3. Investeringen'!N200</f>
        <v>2011</v>
      </c>
      <c r="I248" s="26"/>
      <c r="J248" s="87">
        <f t="shared" si="13"/>
        <v>1</v>
      </c>
      <c r="K248" s="87">
        <f t="shared" si="14"/>
        <v>1</v>
      </c>
      <c r="L248" s="87">
        <f t="shared" si="15"/>
        <v>1</v>
      </c>
      <c r="M248" s="87">
        <f t="shared" si="16"/>
        <v>1</v>
      </c>
      <c r="N248" s="87">
        <f t="shared" si="17"/>
        <v>1</v>
      </c>
      <c r="O248" s="27"/>
      <c r="P248" s="87">
        <f t="shared" si="12"/>
        <v>1</v>
      </c>
    </row>
    <row r="249" spans="2:16" s="79" customFormat="1" x14ac:dyDescent="0.2">
      <c r="B249" s="86">
        <f>'3. Investeringen'!B201</f>
        <v>187</v>
      </c>
      <c r="C249" s="86" t="str">
        <f>'3. Investeringen'!C201</f>
        <v>Nieuwe investeringen</v>
      </c>
      <c r="D249" s="86" t="str">
        <f>'3. Investeringen'!D201</f>
        <v>19 Onbekend</v>
      </c>
      <c r="E249" s="86" t="str">
        <f>'3. Investeringen'!E201</f>
        <v>Haarlemmer</v>
      </c>
      <c r="F249" s="86">
        <f>'3. Investeringen'!H201</f>
        <v>1</v>
      </c>
      <c r="G249" s="86">
        <f>'3. Investeringen'!I201</f>
        <v>0</v>
      </c>
      <c r="H249" s="121">
        <f>'3. Investeringen'!N201</f>
        <v>2011</v>
      </c>
      <c r="I249" s="26"/>
      <c r="J249" s="87">
        <f t="shared" si="13"/>
        <v>1</v>
      </c>
      <c r="K249" s="87">
        <f t="shared" si="14"/>
        <v>1</v>
      </c>
      <c r="L249" s="87">
        <f t="shared" si="15"/>
        <v>1</v>
      </c>
      <c r="M249" s="87">
        <f t="shared" si="16"/>
        <v>1</v>
      </c>
      <c r="N249" s="87">
        <f t="shared" si="17"/>
        <v>1</v>
      </c>
      <c r="O249" s="27"/>
      <c r="P249" s="87">
        <f t="shared" si="12"/>
        <v>1</v>
      </c>
    </row>
    <row r="250" spans="2:16" s="79" customFormat="1" x14ac:dyDescent="0.2">
      <c r="B250" s="86">
        <f>'3. Investeringen'!B202</f>
        <v>188</v>
      </c>
      <c r="C250" s="86" t="str">
        <f>'3. Investeringen'!C202</f>
        <v>Nieuwe investeringen</v>
      </c>
      <c r="D250" s="86" t="str">
        <f>'3. Investeringen'!D202</f>
        <v>19 Onbekend</v>
      </c>
      <c r="E250" s="86" t="str">
        <f>'3. Investeringen'!E202</f>
        <v>Haarlemmer</v>
      </c>
      <c r="F250" s="86">
        <f>'3. Investeringen'!H202</f>
        <v>1</v>
      </c>
      <c r="G250" s="86">
        <f>'3. Investeringen'!I202</f>
        <v>0</v>
      </c>
      <c r="H250" s="121">
        <f>'3. Investeringen'!N202</f>
        <v>2011</v>
      </c>
      <c r="I250" s="26"/>
      <c r="J250" s="87">
        <f t="shared" si="13"/>
        <v>1</v>
      </c>
      <c r="K250" s="87">
        <f t="shared" si="14"/>
        <v>1</v>
      </c>
      <c r="L250" s="87">
        <f t="shared" si="15"/>
        <v>1</v>
      </c>
      <c r="M250" s="87">
        <f t="shared" si="16"/>
        <v>1</v>
      </c>
      <c r="N250" s="87">
        <f t="shared" si="17"/>
        <v>1</v>
      </c>
      <c r="O250" s="27"/>
      <c r="P250" s="87">
        <f t="shared" ref="P250:P256" si="18">PRODUCT(J250:N250)</f>
        <v>1</v>
      </c>
    </row>
    <row r="251" spans="2:16" s="79" customFormat="1" x14ac:dyDescent="0.2">
      <c r="B251" s="86">
        <f>'3. Investeringen'!B203</f>
        <v>189</v>
      </c>
      <c r="C251" s="86" t="str">
        <f>'3. Investeringen'!C203</f>
        <v>Nieuwe investeringen</v>
      </c>
      <c r="D251" s="86" t="str">
        <f>'3. Investeringen'!D203</f>
        <v>19 Onbekend</v>
      </c>
      <c r="E251" s="86" t="str">
        <f>'3. Investeringen'!E203</f>
        <v>Haarlemmer</v>
      </c>
      <c r="F251" s="86">
        <f>'3. Investeringen'!H203</f>
        <v>1</v>
      </c>
      <c r="G251" s="86">
        <f>'3. Investeringen'!I203</f>
        <v>0</v>
      </c>
      <c r="H251" s="121">
        <f>'3. Investeringen'!N203</f>
        <v>2011</v>
      </c>
      <c r="I251" s="26"/>
      <c r="J251" s="87">
        <f t="shared" si="13"/>
        <v>1</v>
      </c>
      <c r="K251" s="87">
        <f t="shared" si="14"/>
        <v>1</v>
      </c>
      <c r="L251" s="87">
        <f t="shared" si="15"/>
        <v>1</v>
      </c>
      <c r="M251" s="87">
        <f t="shared" si="16"/>
        <v>1</v>
      </c>
      <c r="N251" s="87">
        <f t="shared" si="17"/>
        <v>1</v>
      </c>
      <c r="O251" s="27"/>
      <c r="P251" s="87">
        <f t="shared" si="18"/>
        <v>1</v>
      </c>
    </row>
    <row r="252" spans="2:16" s="79" customFormat="1" x14ac:dyDescent="0.2">
      <c r="B252" s="86">
        <f>'3. Investeringen'!B204</f>
        <v>190</v>
      </c>
      <c r="C252" s="86" t="str">
        <f>'3. Investeringen'!C204</f>
        <v>Nieuwe investeringen</v>
      </c>
      <c r="D252" s="86" t="str">
        <f>'3. Investeringen'!D204</f>
        <v>19 Onbekend</v>
      </c>
      <c r="E252" s="86" t="str">
        <f>'3. Investeringen'!E204</f>
        <v>Haarlemmer</v>
      </c>
      <c r="F252" s="86">
        <f>'3. Investeringen'!H204</f>
        <v>1</v>
      </c>
      <c r="G252" s="86">
        <f>'3. Investeringen'!I204</f>
        <v>0</v>
      </c>
      <c r="H252" s="121">
        <f>'3. Investeringen'!N204</f>
        <v>2011</v>
      </c>
      <c r="I252" s="26"/>
      <c r="J252" s="87">
        <f t="shared" si="13"/>
        <v>1</v>
      </c>
      <c r="K252" s="87">
        <f t="shared" si="14"/>
        <v>1</v>
      </c>
      <c r="L252" s="87">
        <f t="shared" si="15"/>
        <v>1</v>
      </c>
      <c r="M252" s="87">
        <f t="shared" si="16"/>
        <v>1</v>
      </c>
      <c r="N252" s="87">
        <f t="shared" si="17"/>
        <v>1</v>
      </c>
      <c r="O252" s="27"/>
      <c r="P252" s="87">
        <f t="shared" si="18"/>
        <v>1</v>
      </c>
    </row>
    <row r="253" spans="2:16" s="79" customFormat="1" x14ac:dyDescent="0.2">
      <c r="B253" s="86">
        <f>'3. Investeringen'!B205</f>
        <v>191</v>
      </c>
      <c r="C253" s="86" t="str">
        <f>'3. Investeringen'!C205</f>
        <v>Nieuwe investeringen</v>
      </c>
      <c r="D253" s="86" t="str">
        <f>'3. Investeringen'!D205</f>
        <v>19 Onbekend</v>
      </c>
      <c r="E253" s="86" t="str">
        <f>'3. Investeringen'!E205</f>
        <v>Haarlemmer</v>
      </c>
      <c r="F253" s="86">
        <f>'3. Investeringen'!H205</f>
        <v>0</v>
      </c>
      <c r="G253" s="86">
        <f>'3. Investeringen'!I205</f>
        <v>1</v>
      </c>
      <c r="H253" s="121">
        <f>'3. Investeringen'!N205</f>
        <v>2011</v>
      </c>
      <c r="I253" s="26"/>
      <c r="J253" s="87">
        <f t="shared" si="13"/>
        <v>1</v>
      </c>
      <c r="K253" s="87">
        <f t="shared" si="14"/>
        <v>1</v>
      </c>
      <c r="L253" s="87">
        <f t="shared" si="15"/>
        <v>1</v>
      </c>
      <c r="M253" s="87">
        <f t="shared" si="16"/>
        <v>1</v>
      </c>
      <c r="N253" s="87">
        <f t="shared" si="17"/>
        <v>1</v>
      </c>
      <c r="O253" s="27"/>
      <c r="P253" s="87">
        <f t="shared" si="18"/>
        <v>1</v>
      </c>
    </row>
    <row r="254" spans="2:16" s="79" customFormat="1" x14ac:dyDescent="0.2">
      <c r="B254" s="86">
        <f>'3. Investeringen'!B206</f>
        <v>192</v>
      </c>
      <c r="C254" s="86" t="str">
        <f>'3. Investeringen'!C206</f>
        <v>Nieuwe investeringen</v>
      </c>
      <c r="D254" s="86" t="str">
        <f>'3. Investeringen'!D206</f>
        <v>19 Onbekend</v>
      </c>
      <c r="E254" s="86" t="str">
        <f>'3. Investeringen'!E206</f>
        <v>Haarlemmer</v>
      </c>
      <c r="F254" s="86">
        <f>'3. Investeringen'!H206</f>
        <v>0</v>
      </c>
      <c r="G254" s="86">
        <f>'3. Investeringen'!I206</f>
        <v>1</v>
      </c>
      <c r="H254" s="121">
        <f>'3. Investeringen'!N206</f>
        <v>2011</v>
      </c>
      <c r="I254" s="26"/>
      <c r="J254" s="87">
        <f t="shared" si="13"/>
        <v>1</v>
      </c>
      <c r="K254" s="87">
        <f t="shared" si="14"/>
        <v>1</v>
      </c>
      <c r="L254" s="87">
        <f t="shared" si="15"/>
        <v>1</v>
      </c>
      <c r="M254" s="87">
        <f t="shared" si="16"/>
        <v>1</v>
      </c>
      <c r="N254" s="87">
        <f t="shared" si="17"/>
        <v>1</v>
      </c>
      <c r="O254" s="27"/>
      <c r="P254" s="87">
        <f t="shared" si="18"/>
        <v>1</v>
      </c>
    </row>
    <row r="255" spans="2:16" s="79" customFormat="1" x14ac:dyDescent="0.2">
      <c r="B255" s="86">
        <f>'3. Investeringen'!B207</f>
        <v>193</v>
      </c>
      <c r="C255" s="86" t="str">
        <f>'3. Investeringen'!C207</f>
        <v>Nieuwe investeringen</v>
      </c>
      <c r="D255" s="86" t="str">
        <f>'3. Investeringen'!D207</f>
        <v>19 Onbekend</v>
      </c>
      <c r="E255" s="86" t="str">
        <f>'3. Investeringen'!E207</f>
        <v>Haarlemmer</v>
      </c>
      <c r="F255" s="86">
        <f>'3. Investeringen'!H207</f>
        <v>0</v>
      </c>
      <c r="G255" s="86">
        <f>'3. Investeringen'!I207</f>
        <v>1</v>
      </c>
      <c r="H255" s="121">
        <f>'3. Investeringen'!N207</f>
        <v>2011</v>
      </c>
      <c r="I255" s="26"/>
      <c r="J255" s="87">
        <f t="shared" si="13"/>
        <v>1</v>
      </c>
      <c r="K255" s="87">
        <f t="shared" si="14"/>
        <v>1</v>
      </c>
      <c r="L255" s="87">
        <f t="shared" si="15"/>
        <v>1</v>
      </c>
      <c r="M255" s="87">
        <f t="shared" si="16"/>
        <v>1</v>
      </c>
      <c r="N255" s="87">
        <f t="shared" si="17"/>
        <v>1</v>
      </c>
      <c r="O255" s="27"/>
      <c r="P255" s="87">
        <f t="shared" si="18"/>
        <v>1</v>
      </c>
    </row>
    <row r="256" spans="2:16" s="79" customFormat="1" x14ac:dyDescent="0.2">
      <c r="B256" s="86">
        <f>'3. Investeringen'!B208</f>
        <v>194</v>
      </c>
      <c r="C256" s="86" t="str">
        <f>'3. Investeringen'!C208</f>
        <v>Nieuwe investeringen</v>
      </c>
      <c r="D256" s="86" t="str">
        <f>'3. Investeringen'!D208</f>
        <v>19 Onbekend</v>
      </c>
      <c r="E256" s="86" t="str">
        <f>'3. Investeringen'!E208</f>
        <v>Haarlemmer</v>
      </c>
      <c r="F256" s="86">
        <f>'3. Investeringen'!H208</f>
        <v>0</v>
      </c>
      <c r="G256" s="86">
        <f>'3. Investeringen'!I208</f>
        <v>1</v>
      </c>
      <c r="H256" s="121">
        <f>'3. Investeringen'!N208</f>
        <v>2011</v>
      </c>
      <c r="I256" s="26"/>
      <c r="J256" s="87">
        <f t="shared" ref="J256" si="19">INDEX($B$22:$C$26, MATCH(C256,$B$22:$B$26,0),2)</f>
        <v>1</v>
      </c>
      <c r="K256" s="87">
        <f t="shared" ref="K256" si="20">IF(D256=0,1,INDEX($B$39:$C$57, MATCH(D256,$B$39:$B$57,0),2))</f>
        <v>1</v>
      </c>
      <c r="L256" s="87">
        <f t="shared" ref="L256" si="21" xml:space="preserve"> F256 * $C$35 + G256 * $C$36</f>
        <v>1</v>
      </c>
      <c r="M256" s="87">
        <f t="shared" ref="M256" si="22">IF(E256=0,1,INDEX($B$29:$C$32, MATCH(E256,$B$29:$B$32,0),2))</f>
        <v>1</v>
      </c>
      <c r="N256" s="87">
        <f t="shared" ref="N256" si="23">(H256&gt;=$C$18)*(H256&lt;=$C$19)</f>
        <v>1</v>
      </c>
      <c r="O256" s="27"/>
      <c r="P256" s="87">
        <f t="shared" si="18"/>
        <v>1</v>
      </c>
    </row>
    <row r="257" spans="2:16" x14ac:dyDescent="0.2">
      <c r="B257" s="86">
        <f>'3. Investeringen'!B209</f>
        <v>195</v>
      </c>
      <c r="C257" s="86" t="str">
        <f>'3. Investeringen'!C209</f>
        <v>Nieuwe investeringen</v>
      </c>
      <c r="D257" s="86" t="str">
        <f>'3. Investeringen'!D209</f>
        <v>19 Onbekend</v>
      </c>
      <c r="E257" s="86">
        <f>'3. Investeringen'!E209</f>
        <v>0</v>
      </c>
      <c r="F257" s="86">
        <f>'3. Investeringen'!H209</f>
        <v>1</v>
      </c>
      <c r="G257" s="86">
        <f>'3. Investeringen'!I209</f>
        <v>0</v>
      </c>
      <c r="H257" s="121">
        <f>'3. Investeringen'!N209</f>
        <v>2020</v>
      </c>
      <c r="I257" s="26"/>
      <c r="J257" s="87">
        <f t="shared" ref="J257:J262" si="24">INDEX($B$22:$C$26, MATCH(C257,$B$22:$B$26,0),2)</f>
        <v>1</v>
      </c>
      <c r="K257" s="87">
        <f t="shared" ref="K257:K262" si="25">IF(D257=0,1,INDEX($B$39:$C$57, MATCH(D257,$B$39:$B$57,0),2))</f>
        <v>1</v>
      </c>
      <c r="L257" s="87">
        <f t="shared" ref="L257:L262" si="26" xml:space="preserve"> F257 * $C$35 + G257 * $C$36</f>
        <v>1</v>
      </c>
      <c r="M257" s="87">
        <f t="shared" ref="M257:M262" si="27">IF(E257=0,1,INDEX($B$29:$C$32, MATCH(E257,$B$29:$B$32,0),2))</f>
        <v>1</v>
      </c>
      <c r="N257" s="87">
        <f t="shared" ref="N257:N262" si="28">(H257&gt;=$C$18)*(H257&lt;=$C$19)</f>
        <v>1</v>
      </c>
      <c r="O257" s="27"/>
      <c r="P257" s="87">
        <f t="shared" ref="P257:P262" si="29">PRODUCT(J257:N257)</f>
        <v>1</v>
      </c>
    </row>
    <row r="258" spans="2:16" x14ac:dyDescent="0.2">
      <c r="B258" s="86">
        <f>'3. Investeringen'!B210</f>
        <v>196</v>
      </c>
      <c r="C258" s="86" t="str">
        <f>'3. Investeringen'!C210</f>
        <v>Nieuwe investeringen</v>
      </c>
      <c r="D258" s="86" t="str">
        <f>'3. Investeringen'!D210</f>
        <v>19 Onbekend</v>
      </c>
      <c r="E258" s="86">
        <f>'3. Investeringen'!E210</f>
        <v>0</v>
      </c>
      <c r="F258" s="86">
        <f>'3. Investeringen'!H210</f>
        <v>1</v>
      </c>
      <c r="G258" s="86">
        <f>'3. Investeringen'!I210</f>
        <v>0</v>
      </c>
      <c r="H258" s="121">
        <f>'3. Investeringen'!N210</f>
        <v>2020</v>
      </c>
      <c r="I258" s="26"/>
      <c r="J258" s="87">
        <f t="shared" si="24"/>
        <v>1</v>
      </c>
      <c r="K258" s="87">
        <f t="shared" si="25"/>
        <v>1</v>
      </c>
      <c r="L258" s="87">
        <f t="shared" si="26"/>
        <v>1</v>
      </c>
      <c r="M258" s="87">
        <f t="shared" si="27"/>
        <v>1</v>
      </c>
      <c r="N258" s="87">
        <f t="shared" si="28"/>
        <v>1</v>
      </c>
      <c r="O258" s="27"/>
      <c r="P258" s="87">
        <f t="shared" si="29"/>
        <v>1</v>
      </c>
    </row>
    <row r="259" spans="2:16" x14ac:dyDescent="0.2">
      <c r="B259" s="86">
        <f>'3. Investeringen'!B211</f>
        <v>197</v>
      </c>
      <c r="C259" s="86" t="str">
        <f>'3. Investeringen'!C211</f>
        <v>Nieuwe investeringen</v>
      </c>
      <c r="D259" s="86" t="str">
        <f>'3. Investeringen'!D211</f>
        <v>19 Onbekend</v>
      </c>
      <c r="E259" s="86">
        <f>'3. Investeringen'!E211</f>
        <v>0</v>
      </c>
      <c r="F259" s="86">
        <f>'3. Investeringen'!H211</f>
        <v>1</v>
      </c>
      <c r="G259" s="86">
        <f>'3. Investeringen'!I211</f>
        <v>0</v>
      </c>
      <c r="H259" s="121">
        <f>'3. Investeringen'!N211</f>
        <v>2020</v>
      </c>
      <c r="I259" s="26"/>
      <c r="J259" s="87">
        <f t="shared" si="24"/>
        <v>1</v>
      </c>
      <c r="K259" s="87">
        <f t="shared" si="25"/>
        <v>1</v>
      </c>
      <c r="L259" s="87">
        <f t="shared" si="26"/>
        <v>1</v>
      </c>
      <c r="M259" s="87">
        <f t="shared" si="27"/>
        <v>1</v>
      </c>
      <c r="N259" s="87">
        <f t="shared" si="28"/>
        <v>1</v>
      </c>
      <c r="O259" s="27"/>
      <c r="P259" s="87">
        <f t="shared" si="29"/>
        <v>1</v>
      </c>
    </row>
    <row r="260" spans="2:16" x14ac:dyDescent="0.2">
      <c r="B260" s="86">
        <f>'3. Investeringen'!B212</f>
        <v>198</v>
      </c>
      <c r="C260" s="86" t="str">
        <f>'3. Investeringen'!C212</f>
        <v>Nieuwe investeringen</v>
      </c>
      <c r="D260" s="86" t="str">
        <f>'3. Investeringen'!D212</f>
        <v>19 Onbekend</v>
      </c>
      <c r="E260" s="86">
        <f>'3. Investeringen'!E212</f>
        <v>0</v>
      </c>
      <c r="F260" s="86">
        <f>'3. Investeringen'!H212</f>
        <v>1</v>
      </c>
      <c r="G260" s="86">
        <f>'3. Investeringen'!I212</f>
        <v>0</v>
      </c>
      <c r="H260" s="121">
        <f>'3. Investeringen'!N212</f>
        <v>2020</v>
      </c>
      <c r="I260" s="26"/>
      <c r="J260" s="87">
        <f t="shared" si="24"/>
        <v>1</v>
      </c>
      <c r="K260" s="87">
        <f t="shared" si="25"/>
        <v>1</v>
      </c>
      <c r="L260" s="87">
        <f t="shared" si="26"/>
        <v>1</v>
      </c>
      <c r="M260" s="87">
        <f t="shared" si="27"/>
        <v>1</v>
      </c>
      <c r="N260" s="87">
        <f t="shared" si="28"/>
        <v>1</v>
      </c>
      <c r="O260" s="27"/>
      <c r="P260" s="87">
        <f t="shared" si="29"/>
        <v>1</v>
      </c>
    </row>
    <row r="261" spans="2:16" x14ac:dyDescent="0.2">
      <c r="B261" s="86">
        <f>'3. Investeringen'!B213</f>
        <v>199</v>
      </c>
      <c r="C261" s="86" t="str">
        <f>'3. Investeringen'!C213</f>
        <v>Nieuwe investeringen</v>
      </c>
      <c r="D261" s="86" t="str">
        <f>'3. Investeringen'!D213</f>
        <v>19 Onbekend</v>
      </c>
      <c r="E261" s="86">
        <f>'3. Investeringen'!E213</f>
        <v>0</v>
      </c>
      <c r="F261" s="86">
        <f>'3. Investeringen'!H213</f>
        <v>0</v>
      </c>
      <c r="G261" s="86">
        <f>'3. Investeringen'!I213</f>
        <v>1</v>
      </c>
      <c r="H261" s="121">
        <f>'3. Investeringen'!N213</f>
        <v>2020</v>
      </c>
      <c r="I261" s="26"/>
      <c r="J261" s="87">
        <f t="shared" si="24"/>
        <v>1</v>
      </c>
      <c r="K261" s="87">
        <f t="shared" si="25"/>
        <v>1</v>
      </c>
      <c r="L261" s="87">
        <f t="shared" si="26"/>
        <v>1</v>
      </c>
      <c r="M261" s="87">
        <f t="shared" si="27"/>
        <v>1</v>
      </c>
      <c r="N261" s="87">
        <f t="shared" si="28"/>
        <v>1</v>
      </c>
      <c r="O261" s="27"/>
      <c r="P261" s="87">
        <f t="shared" si="29"/>
        <v>1</v>
      </c>
    </row>
    <row r="262" spans="2:16" x14ac:dyDescent="0.2">
      <c r="B262" s="86">
        <f>'3. Investeringen'!B214</f>
        <v>200</v>
      </c>
      <c r="C262" s="86" t="str">
        <f>'3. Investeringen'!C214</f>
        <v>Nieuwe investeringen</v>
      </c>
      <c r="D262" s="86" t="str">
        <f>'3. Investeringen'!D214</f>
        <v>19 Onbekend</v>
      </c>
      <c r="E262" s="86">
        <f>'3. Investeringen'!E214</f>
        <v>0</v>
      </c>
      <c r="F262" s="86">
        <f>'3. Investeringen'!H214</f>
        <v>0</v>
      </c>
      <c r="G262" s="86">
        <f>'3. Investeringen'!I214</f>
        <v>1</v>
      </c>
      <c r="H262" s="121">
        <f>'3. Investeringen'!N214</f>
        <v>2020</v>
      </c>
      <c r="I262" s="26"/>
      <c r="J262" s="87">
        <f t="shared" si="24"/>
        <v>1</v>
      </c>
      <c r="K262" s="87">
        <f t="shared" si="25"/>
        <v>1</v>
      </c>
      <c r="L262" s="87">
        <f t="shared" si="26"/>
        <v>1</v>
      </c>
      <c r="M262" s="87">
        <f t="shared" si="27"/>
        <v>1</v>
      </c>
      <c r="N262" s="87">
        <f t="shared" si="28"/>
        <v>1</v>
      </c>
      <c r="O262" s="27"/>
      <c r="P262" s="87">
        <f t="shared" si="29"/>
        <v>1</v>
      </c>
    </row>
  </sheetData>
  <mergeCells count="2">
    <mergeCell ref="B10:H10"/>
    <mergeCell ref="B5:E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FFCC"/>
  </sheetPr>
  <dimension ref="A2:Z214"/>
  <sheetViews>
    <sheetView showGridLines="0" zoomScale="85" zoomScaleNormal="85" workbookViewId="0">
      <pane xSplit="7" ySplit="9" topLeftCell="H10" activePane="bottomRight" state="frozen"/>
      <selection pane="topRight" activeCell="H1" sqref="H1"/>
      <selection pane="bottomLeft" activeCell="A10" sqref="A10"/>
      <selection pane="bottomRight" activeCell="H10" sqref="H10"/>
    </sheetView>
  </sheetViews>
  <sheetFormatPr defaultRowHeight="12.75" x14ac:dyDescent="0.2"/>
  <cols>
    <col min="1" max="1" width="4.7109375" style="2" customWidth="1"/>
    <col min="2" max="2" width="12.85546875" style="2" customWidth="1"/>
    <col min="3" max="3" width="20.85546875" style="40" bestFit="1" customWidth="1"/>
    <col min="4" max="4" width="5.42578125" style="40" customWidth="1"/>
    <col min="5" max="5" width="19.140625" style="40" customWidth="1"/>
    <col min="6" max="6" width="11.28515625" style="2" customWidth="1"/>
    <col min="7" max="7" width="21.85546875" style="2" customWidth="1"/>
    <col min="8" max="8" width="3.85546875" style="2" customWidth="1"/>
    <col min="9" max="9" width="19.85546875" style="2" customWidth="1"/>
    <col min="10" max="10" width="3.85546875" style="40" customWidth="1"/>
    <col min="11" max="26" width="14.7109375" style="2" customWidth="1"/>
    <col min="27" max="16384" width="9.140625" style="2"/>
  </cols>
  <sheetData>
    <row r="2" spans="1:26" s="76" customFormat="1" ht="18" x14ac:dyDescent="0.2">
      <c r="B2" s="76" t="s">
        <v>184</v>
      </c>
    </row>
    <row r="3" spans="1:26" s="65" customFormat="1" x14ac:dyDescent="0.2"/>
    <row r="4" spans="1:26" s="83" customFormat="1" x14ac:dyDescent="0.2">
      <c r="B4" s="83" t="s">
        <v>121</v>
      </c>
    </row>
    <row r="5" spans="1:26" s="65" customFormat="1" ht="43.5" customHeight="1" x14ac:dyDescent="0.2">
      <c r="B5" s="176" t="s">
        <v>169</v>
      </c>
      <c r="C5" s="176"/>
      <c r="D5" s="176"/>
      <c r="E5" s="176"/>
      <c r="F5" s="176"/>
      <c r="G5" s="176"/>
      <c r="H5" s="176"/>
      <c r="I5" s="176"/>
      <c r="J5" s="43"/>
    </row>
    <row r="6" spans="1:26" s="65" customFormat="1" x14ac:dyDescent="0.2"/>
    <row r="7" spans="1:26" s="77" customFormat="1" x14ac:dyDescent="0.2">
      <c r="B7" s="77" t="s">
        <v>88</v>
      </c>
      <c r="K7" s="77">
        <v>2011</v>
      </c>
      <c r="L7" s="77">
        <v>2012</v>
      </c>
      <c r="M7" s="77">
        <v>2013</v>
      </c>
      <c r="N7" s="77">
        <v>2014</v>
      </c>
      <c r="O7" s="77">
        <v>2015</v>
      </c>
      <c r="P7" s="77">
        <v>2016</v>
      </c>
      <c r="Q7" s="77">
        <v>2017</v>
      </c>
      <c r="R7" s="77">
        <v>2018</v>
      </c>
      <c r="S7" s="77">
        <v>2019</v>
      </c>
      <c r="T7" s="77">
        <v>2020</v>
      </c>
      <c r="U7" s="77">
        <v>2021</v>
      </c>
      <c r="V7" s="77">
        <v>2022</v>
      </c>
      <c r="W7" s="77">
        <v>2023</v>
      </c>
      <c r="X7" s="77">
        <v>2024</v>
      </c>
      <c r="Y7" s="77">
        <v>2025</v>
      </c>
      <c r="Z7" s="77">
        <v>2026</v>
      </c>
    </row>
    <row r="8" spans="1:26" s="75" customFormat="1" x14ac:dyDescent="0.2">
      <c r="K8" s="29"/>
      <c r="L8" s="29"/>
      <c r="M8" s="29"/>
      <c r="N8" s="29"/>
      <c r="O8" s="29"/>
      <c r="P8" s="29"/>
      <c r="Q8" s="29"/>
      <c r="R8" s="29"/>
      <c r="S8" s="29"/>
      <c r="T8" s="29"/>
      <c r="U8" s="29"/>
      <c r="V8" s="29"/>
      <c r="W8" s="29"/>
      <c r="X8" s="29"/>
      <c r="Y8" s="29"/>
      <c r="Z8" s="29"/>
    </row>
    <row r="9" spans="1:26" s="65" customFormat="1" x14ac:dyDescent="0.2">
      <c r="B9" s="1" t="s">
        <v>81</v>
      </c>
      <c r="I9" s="30"/>
      <c r="K9" s="87">
        <f t="shared" ref="K9:Z9" si="0">SUM(K15:K208)</f>
        <v>2081109683.2525008</v>
      </c>
      <c r="L9" s="87">
        <f t="shared" si="0"/>
        <v>166441040.42965442</v>
      </c>
      <c r="M9" s="87">
        <f t="shared" si="0"/>
        <v>153430709.0317972</v>
      </c>
      <c r="N9" s="87">
        <f t="shared" si="0"/>
        <v>115712936.30413279</v>
      </c>
      <c r="O9" s="87">
        <f t="shared" si="0"/>
        <v>117628794.0534455</v>
      </c>
      <c r="P9" s="87">
        <f t="shared" si="0"/>
        <v>101994603.00450319</v>
      </c>
      <c r="Q9" s="87">
        <f t="shared" si="0"/>
        <v>106855786.35036363</v>
      </c>
      <c r="R9" s="87">
        <f t="shared" si="0"/>
        <v>127019331.93375801</v>
      </c>
      <c r="S9" s="87">
        <f t="shared" si="0"/>
        <v>97276665.654697075</v>
      </c>
      <c r="T9" s="87">
        <f t="shared" si="0"/>
        <v>0</v>
      </c>
      <c r="U9" s="87">
        <f t="shared" si="0"/>
        <v>0</v>
      </c>
      <c r="V9" s="87">
        <f t="shared" si="0"/>
        <v>0</v>
      </c>
      <c r="W9" s="87">
        <f t="shared" si="0"/>
        <v>0</v>
      </c>
      <c r="X9" s="87">
        <f t="shared" si="0"/>
        <v>0</v>
      </c>
      <c r="Y9" s="87">
        <f t="shared" si="0"/>
        <v>0</v>
      </c>
      <c r="Z9" s="87">
        <f t="shared" si="0"/>
        <v>0</v>
      </c>
    </row>
    <row r="10" spans="1:26" x14ac:dyDescent="0.2">
      <c r="K10" s="40"/>
      <c r="L10" s="40"/>
      <c r="M10" s="40"/>
      <c r="N10" s="40"/>
      <c r="O10" s="40"/>
      <c r="P10" s="40"/>
      <c r="Q10" s="40"/>
      <c r="R10" s="40"/>
      <c r="S10" s="40"/>
      <c r="T10" s="40"/>
      <c r="U10" s="40"/>
      <c r="V10" s="40"/>
      <c r="W10" s="40"/>
      <c r="X10" s="40"/>
      <c r="Y10" s="40"/>
      <c r="Z10" s="40"/>
    </row>
    <row r="11" spans="1:26" s="77" customFormat="1" x14ac:dyDescent="0.2">
      <c r="B11" s="77" t="s">
        <v>90</v>
      </c>
    </row>
    <row r="12" spans="1:26" x14ac:dyDescent="0.2">
      <c r="K12" s="40"/>
      <c r="L12" s="40"/>
      <c r="M12" s="40"/>
      <c r="N12" s="40"/>
      <c r="O12" s="40"/>
      <c r="P12" s="40"/>
      <c r="Q12" s="40"/>
      <c r="R12" s="40"/>
      <c r="S12" s="40"/>
      <c r="T12" s="40"/>
      <c r="U12" s="40"/>
      <c r="V12" s="40"/>
      <c r="W12" s="40"/>
      <c r="X12" s="40"/>
      <c r="Y12" s="40"/>
      <c r="Z12" s="40"/>
    </row>
    <row r="13" spans="1:26" s="20" customFormat="1" x14ac:dyDescent="0.2">
      <c r="A13" s="2"/>
      <c r="B13" s="139" t="s">
        <v>73</v>
      </c>
      <c r="C13" s="140"/>
      <c r="D13" s="140"/>
      <c r="E13" s="140"/>
      <c r="F13" s="140"/>
      <c r="G13" s="140"/>
      <c r="H13" s="127"/>
      <c r="I13" s="139" t="s">
        <v>96</v>
      </c>
      <c r="J13" s="79"/>
      <c r="K13" s="139" t="s">
        <v>198</v>
      </c>
      <c r="L13" s="140"/>
      <c r="M13" s="140"/>
      <c r="N13" s="140"/>
      <c r="O13" s="140"/>
      <c r="P13" s="140"/>
      <c r="Q13" s="140"/>
      <c r="R13" s="140"/>
      <c r="S13" s="140"/>
      <c r="T13" s="140"/>
      <c r="U13" s="140"/>
      <c r="V13" s="140"/>
      <c r="W13" s="140"/>
      <c r="X13" s="140"/>
      <c r="Y13" s="140"/>
      <c r="Z13" s="140"/>
    </row>
    <row r="14" spans="1:26" s="16" customFormat="1" ht="41.25" customHeight="1" x14ac:dyDescent="0.2">
      <c r="B14" s="141" t="s">
        <v>93</v>
      </c>
      <c r="C14" s="140" t="s">
        <v>126</v>
      </c>
      <c r="D14" s="140" t="s">
        <v>101</v>
      </c>
      <c r="E14" s="141" t="s">
        <v>189</v>
      </c>
      <c r="F14" s="141" t="s">
        <v>85</v>
      </c>
      <c r="G14" s="141" t="s">
        <v>218</v>
      </c>
      <c r="H14" s="127"/>
      <c r="I14" s="140" t="s">
        <v>75</v>
      </c>
      <c r="J14" s="79"/>
      <c r="K14" s="140">
        <v>2011</v>
      </c>
      <c r="L14" s="140">
        <v>2012</v>
      </c>
      <c r="M14" s="140">
        <v>2013</v>
      </c>
      <c r="N14" s="140">
        <v>2014</v>
      </c>
      <c r="O14" s="140">
        <v>2015</v>
      </c>
      <c r="P14" s="140">
        <v>2016</v>
      </c>
      <c r="Q14" s="140">
        <v>2017</v>
      </c>
      <c r="R14" s="140">
        <v>2018</v>
      </c>
      <c r="S14" s="140">
        <v>2019</v>
      </c>
      <c r="T14" s="140">
        <v>2020</v>
      </c>
      <c r="U14" s="140">
        <v>2021</v>
      </c>
      <c r="V14" s="140">
        <v>2022</v>
      </c>
      <c r="W14" s="140">
        <v>2023</v>
      </c>
      <c r="X14" s="140">
        <v>2024</v>
      </c>
      <c r="Y14" s="140">
        <v>2025</v>
      </c>
      <c r="Z14" s="140">
        <v>2026</v>
      </c>
    </row>
    <row r="15" spans="1:26" s="20" customFormat="1" x14ac:dyDescent="0.2">
      <c r="A15" s="2"/>
      <c r="B15" s="86">
        <f>'3. Investeringen'!B15</f>
        <v>1</v>
      </c>
      <c r="C15" s="86" t="str">
        <f>'3. Investeringen'!C15</f>
        <v>Start-GAW excl. bijzonderheden</v>
      </c>
      <c r="D15" s="86" t="str">
        <f>'3. Investeringen'!F15</f>
        <v>AD</v>
      </c>
      <c r="E15" s="172">
        <f>'3. Investeringen'!M15</f>
        <v>19</v>
      </c>
      <c r="F15" s="121">
        <f>'3. Investeringen'!N15</f>
        <v>2011</v>
      </c>
      <c r="G15" s="86">
        <f>'3. Investeringen'!O15</f>
        <v>76294069.88749136</v>
      </c>
      <c r="H15" s="75"/>
      <c r="I15" s="137">
        <f>'5. Selectie'!P63</f>
        <v>1</v>
      </c>
      <c r="K15" s="87">
        <f t="shared" ref="K15:Z24" si="1">($F15=K$14)*$I15*$G15</f>
        <v>76294069.88749136</v>
      </c>
      <c r="L15" s="87">
        <f t="shared" si="1"/>
        <v>0</v>
      </c>
      <c r="M15" s="87">
        <f t="shared" si="1"/>
        <v>0</v>
      </c>
      <c r="N15" s="87">
        <f t="shared" si="1"/>
        <v>0</v>
      </c>
      <c r="O15" s="87">
        <f t="shared" si="1"/>
        <v>0</v>
      </c>
      <c r="P15" s="87">
        <f t="shared" si="1"/>
        <v>0</v>
      </c>
      <c r="Q15" s="87">
        <f t="shared" si="1"/>
        <v>0</v>
      </c>
      <c r="R15" s="87">
        <f t="shared" si="1"/>
        <v>0</v>
      </c>
      <c r="S15" s="87">
        <f t="shared" si="1"/>
        <v>0</v>
      </c>
      <c r="T15" s="87">
        <f t="shared" si="1"/>
        <v>0</v>
      </c>
      <c r="U15" s="87">
        <f t="shared" si="1"/>
        <v>0</v>
      </c>
      <c r="V15" s="87">
        <f t="shared" si="1"/>
        <v>0</v>
      </c>
      <c r="W15" s="87">
        <f t="shared" si="1"/>
        <v>0</v>
      </c>
      <c r="X15" s="87">
        <f t="shared" si="1"/>
        <v>0</v>
      </c>
      <c r="Y15" s="87">
        <f t="shared" si="1"/>
        <v>0</v>
      </c>
      <c r="Z15" s="87">
        <f t="shared" si="1"/>
        <v>0</v>
      </c>
    </row>
    <row r="16" spans="1:26" s="20" customFormat="1" x14ac:dyDescent="0.2">
      <c r="A16" s="2"/>
      <c r="B16" s="86">
        <f>'3. Investeringen'!B16</f>
        <v>2</v>
      </c>
      <c r="C16" s="86" t="str">
        <f>'3. Investeringen'!C16</f>
        <v>Start-GAW excl. bijzonderheden</v>
      </c>
      <c r="D16" s="86" t="str">
        <f>'3. Investeringen'!F16</f>
        <v>TD</v>
      </c>
      <c r="E16" s="172">
        <f>'3. Investeringen'!M16</f>
        <v>27.799999999999955</v>
      </c>
      <c r="F16" s="121">
        <f>'3. Investeringen'!N16</f>
        <v>2011</v>
      </c>
      <c r="G16" s="86">
        <f>'3. Investeringen'!O16</f>
        <v>1462466602.7068965</v>
      </c>
      <c r="I16" s="137">
        <f>'5. Selectie'!P64</f>
        <v>1</v>
      </c>
      <c r="K16" s="87">
        <f t="shared" si="1"/>
        <v>1462466602.7068965</v>
      </c>
      <c r="L16" s="87">
        <f t="shared" si="1"/>
        <v>0</v>
      </c>
      <c r="M16" s="87">
        <f t="shared" si="1"/>
        <v>0</v>
      </c>
      <c r="N16" s="87">
        <f t="shared" si="1"/>
        <v>0</v>
      </c>
      <c r="O16" s="87">
        <f t="shared" si="1"/>
        <v>0</v>
      </c>
      <c r="P16" s="87">
        <f t="shared" si="1"/>
        <v>0</v>
      </c>
      <c r="Q16" s="87">
        <f t="shared" si="1"/>
        <v>0</v>
      </c>
      <c r="R16" s="87">
        <f t="shared" si="1"/>
        <v>0</v>
      </c>
      <c r="S16" s="87">
        <f t="shared" si="1"/>
        <v>0</v>
      </c>
      <c r="T16" s="87">
        <f t="shared" si="1"/>
        <v>0</v>
      </c>
      <c r="U16" s="87">
        <f t="shared" si="1"/>
        <v>0</v>
      </c>
      <c r="V16" s="87">
        <f t="shared" si="1"/>
        <v>0</v>
      </c>
      <c r="W16" s="87">
        <f t="shared" si="1"/>
        <v>0</v>
      </c>
      <c r="X16" s="87">
        <f t="shared" si="1"/>
        <v>0</v>
      </c>
      <c r="Y16" s="87">
        <f t="shared" si="1"/>
        <v>0</v>
      </c>
      <c r="Z16" s="87">
        <f t="shared" si="1"/>
        <v>0</v>
      </c>
    </row>
    <row r="17" spans="1:26" s="20" customFormat="1" x14ac:dyDescent="0.2">
      <c r="A17" s="2"/>
      <c r="B17" s="86">
        <f>'3. Investeringen'!B17</f>
        <v>3</v>
      </c>
      <c r="C17" s="86" t="str">
        <f>'3. Investeringen'!C17</f>
        <v>Nieuwe investeringen</v>
      </c>
      <c r="D17" s="86" t="str">
        <f>'3. Investeringen'!F17</f>
        <v>TD</v>
      </c>
      <c r="E17" s="172">
        <f>'3. Investeringen'!M17</f>
        <v>48.5</v>
      </c>
      <c r="F17" s="121">
        <f>'3. Investeringen'!N17</f>
        <v>2011</v>
      </c>
      <c r="G17" s="86">
        <f>'3. Investeringen'!O17</f>
        <v>2765862.5123683102</v>
      </c>
      <c r="I17" s="137">
        <f>'5. Selectie'!P65</f>
        <v>1</v>
      </c>
      <c r="K17" s="87">
        <f t="shared" si="1"/>
        <v>2765862.5123683102</v>
      </c>
      <c r="L17" s="87">
        <f t="shared" si="1"/>
        <v>0</v>
      </c>
      <c r="M17" s="87">
        <f t="shared" si="1"/>
        <v>0</v>
      </c>
      <c r="N17" s="87">
        <f t="shared" si="1"/>
        <v>0</v>
      </c>
      <c r="O17" s="87">
        <f t="shared" si="1"/>
        <v>0</v>
      </c>
      <c r="P17" s="87">
        <f t="shared" si="1"/>
        <v>0</v>
      </c>
      <c r="Q17" s="87">
        <f t="shared" si="1"/>
        <v>0</v>
      </c>
      <c r="R17" s="87">
        <f t="shared" si="1"/>
        <v>0</v>
      </c>
      <c r="S17" s="87">
        <f t="shared" si="1"/>
        <v>0</v>
      </c>
      <c r="T17" s="87">
        <f t="shared" si="1"/>
        <v>0</v>
      </c>
      <c r="U17" s="87">
        <f t="shared" si="1"/>
        <v>0</v>
      </c>
      <c r="V17" s="87">
        <f t="shared" si="1"/>
        <v>0</v>
      </c>
      <c r="W17" s="87">
        <f t="shared" si="1"/>
        <v>0</v>
      </c>
      <c r="X17" s="87">
        <f t="shared" si="1"/>
        <v>0</v>
      </c>
      <c r="Y17" s="87">
        <f t="shared" si="1"/>
        <v>0</v>
      </c>
      <c r="Z17" s="87">
        <f t="shared" si="1"/>
        <v>0</v>
      </c>
    </row>
    <row r="18" spans="1:26" s="20" customFormat="1" x14ac:dyDescent="0.2">
      <c r="A18" s="2"/>
      <c r="B18" s="86">
        <f>'3. Investeringen'!B18</f>
        <v>4</v>
      </c>
      <c r="C18" s="86" t="str">
        <f>'3. Investeringen'!C18</f>
        <v>Nieuwe investeringen</v>
      </c>
      <c r="D18" s="86" t="str">
        <f>'3. Investeringen'!F18</f>
        <v>TD</v>
      </c>
      <c r="E18" s="172">
        <f>'3. Investeringen'!M18</f>
        <v>38.5</v>
      </c>
      <c r="F18" s="121">
        <f>'3. Investeringen'!N18</f>
        <v>2011</v>
      </c>
      <c r="G18" s="86">
        <f>'3. Investeringen'!O18</f>
        <v>11528042.806291806</v>
      </c>
      <c r="I18" s="137">
        <f>'5. Selectie'!P66</f>
        <v>1</v>
      </c>
      <c r="K18" s="87">
        <f t="shared" si="1"/>
        <v>11528042.806291806</v>
      </c>
      <c r="L18" s="87">
        <f t="shared" si="1"/>
        <v>0</v>
      </c>
      <c r="M18" s="87">
        <f t="shared" si="1"/>
        <v>0</v>
      </c>
      <c r="N18" s="87">
        <f t="shared" si="1"/>
        <v>0</v>
      </c>
      <c r="O18" s="87">
        <f t="shared" si="1"/>
        <v>0</v>
      </c>
      <c r="P18" s="87">
        <f t="shared" si="1"/>
        <v>0</v>
      </c>
      <c r="Q18" s="87">
        <f t="shared" si="1"/>
        <v>0</v>
      </c>
      <c r="R18" s="87">
        <f t="shared" si="1"/>
        <v>0</v>
      </c>
      <c r="S18" s="87">
        <f t="shared" si="1"/>
        <v>0</v>
      </c>
      <c r="T18" s="87">
        <f t="shared" si="1"/>
        <v>0</v>
      </c>
      <c r="U18" s="87">
        <f t="shared" si="1"/>
        <v>0</v>
      </c>
      <c r="V18" s="87">
        <f t="shared" si="1"/>
        <v>0</v>
      </c>
      <c r="W18" s="87">
        <f t="shared" si="1"/>
        <v>0</v>
      </c>
      <c r="X18" s="87">
        <f t="shared" si="1"/>
        <v>0</v>
      </c>
      <c r="Y18" s="87">
        <f t="shared" si="1"/>
        <v>0</v>
      </c>
      <c r="Z18" s="87">
        <f t="shared" si="1"/>
        <v>0</v>
      </c>
    </row>
    <row r="19" spans="1:26" s="20" customFormat="1" x14ac:dyDescent="0.2">
      <c r="A19" s="2"/>
      <c r="B19" s="86">
        <f>'3. Investeringen'!B19</f>
        <v>5</v>
      </c>
      <c r="C19" s="86" t="str">
        <f>'3. Investeringen'!C19</f>
        <v>Nieuwe investeringen</v>
      </c>
      <c r="D19" s="86" t="str">
        <f>'3. Investeringen'!F19</f>
        <v>TD</v>
      </c>
      <c r="E19" s="172">
        <f>'3. Investeringen'!M19</f>
        <v>23.5</v>
      </c>
      <c r="F19" s="121">
        <f>'3. Investeringen'!N19</f>
        <v>2011</v>
      </c>
      <c r="G19" s="86">
        <f>'3. Investeringen'!O19</f>
        <v>1511216.4613779471</v>
      </c>
      <c r="I19" s="137">
        <f>'5. Selectie'!P67</f>
        <v>1</v>
      </c>
      <c r="K19" s="87">
        <f t="shared" si="1"/>
        <v>1511216.4613779471</v>
      </c>
      <c r="L19" s="87">
        <f t="shared" si="1"/>
        <v>0</v>
      </c>
      <c r="M19" s="87">
        <f t="shared" si="1"/>
        <v>0</v>
      </c>
      <c r="N19" s="87">
        <f t="shared" si="1"/>
        <v>0</v>
      </c>
      <c r="O19" s="87">
        <f t="shared" si="1"/>
        <v>0</v>
      </c>
      <c r="P19" s="87">
        <f t="shared" si="1"/>
        <v>0</v>
      </c>
      <c r="Q19" s="87">
        <f t="shared" si="1"/>
        <v>0</v>
      </c>
      <c r="R19" s="87">
        <f t="shared" si="1"/>
        <v>0</v>
      </c>
      <c r="S19" s="87">
        <f t="shared" si="1"/>
        <v>0</v>
      </c>
      <c r="T19" s="87">
        <f t="shared" si="1"/>
        <v>0</v>
      </c>
      <c r="U19" s="87">
        <f t="shared" si="1"/>
        <v>0</v>
      </c>
      <c r="V19" s="87">
        <f t="shared" si="1"/>
        <v>0</v>
      </c>
      <c r="W19" s="87">
        <f t="shared" si="1"/>
        <v>0</v>
      </c>
      <c r="X19" s="87">
        <f t="shared" si="1"/>
        <v>0</v>
      </c>
      <c r="Y19" s="87">
        <f t="shared" si="1"/>
        <v>0</v>
      </c>
      <c r="Z19" s="87">
        <f t="shared" si="1"/>
        <v>0</v>
      </c>
    </row>
    <row r="20" spans="1:26" s="20" customFormat="1" x14ac:dyDescent="0.2">
      <c r="A20" s="2"/>
      <c r="B20" s="86">
        <f>'3. Investeringen'!B20</f>
        <v>6</v>
      </c>
      <c r="C20" s="86" t="str">
        <f>'3. Investeringen'!C20</f>
        <v>Nieuwe investeringen</v>
      </c>
      <c r="D20" s="86" t="str">
        <f>'3. Investeringen'!F20</f>
        <v>TD</v>
      </c>
      <c r="E20" s="172">
        <f>'3. Investeringen'!M20</f>
        <v>0</v>
      </c>
      <c r="F20" s="121">
        <f>'3. Investeringen'!N20</f>
        <v>2011</v>
      </c>
      <c r="G20" s="86">
        <f>'3. Investeringen'!O20</f>
        <v>-69816</v>
      </c>
      <c r="I20" s="137">
        <f>'5. Selectie'!P68</f>
        <v>1</v>
      </c>
      <c r="K20" s="87">
        <f t="shared" si="1"/>
        <v>-69816</v>
      </c>
      <c r="L20" s="87">
        <f t="shared" si="1"/>
        <v>0</v>
      </c>
      <c r="M20" s="87">
        <f t="shared" si="1"/>
        <v>0</v>
      </c>
      <c r="N20" s="87">
        <f t="shared" si="1"/>
        <v>0</v>
      </c>
      <c r="O20" s="87">
        <f t="shared" si="1"/>
        <v>0</v>
      </c>
      <c r="P20" s="87">
        <f t="shared" si="1"/>
        <v>0</v>
      </c>
      <c r="Q20" s="87">
        <f t="shared" si="1"/>
        <v>0</v>
      </c>
      <c r="R20" s="87">
        <f t="shared" si="1"/>
        <v>0</v>
      </c>
      <c r="S20" s="87">
        <f t="shared" si="1"/>
        <v>0</v>
      </c>
      <c r="T20" s="87">
        <f t="shared" si="1"/>
        <v>0</v>
      </c>
      <c r="U20" s="87">
        <f t="shared" si="1"/>
        <v>0</v>
      </c>
      <c r="V20" s="87">
        <f t="shared" si="1"/>
        <v>0</v>
      </c>
      <c r="W20" s="87">
        <f t="shared" si="1"/>
        <v>0</v>
      </c>
      <c r="X20" s="87">
        <f t="shared" si="1"/>
        <v>0</v>
      </c>
      <c r="Y20" s="87">
        <f t="shared" si="1"/>
        <v>0</v>
      </c>
      <c r="Z20" s="87">
        <f t="shared" si="1"/>
        <v>0</v>
      </c>
    </row>
    <row r="21" spans="1:26" s="20" customFormat="1" x14ac:dyDescent="0.2">
      <c r="A21" s="2"/>
      <c r="B21" s="86">
        <f>'3. Investeringen'!B21</f>
        <v>7</v>
      </c>
      <c r="C21" s="86" t="str">
        <f>'3. Investeringen'!C21</f>
        <v>Nieuwe investeringen</v>
      </c>
      <c r="D21" s="86" t="str">
        <f>'3. Investeringen'!F21</f>
        <v>TD</v>
      </c>
      <c r="E21" s="172">
        <f>'3. Investeringen'!M21</f>
        <v>49.5</v>
      </c>
      <c r="F21" s="121">
        <f>'3. Investeringen'!N21</f>
        <v>2011</v>
      </c>
      <c r="G21" s="86">
        <f>'3. Investeringen'!O21</f>
        <v>3268129.5</v>
      </c>
      <c r="I21" s="137">
        <f>'5. Selectie'!P69</f>
        <v>1</v>
      </c>
      <c r="K21" s="87">
        <f t="shared" si="1"/>
        <v>3268129.5</v>
      </c>
      <c r="L21" s="87">
        <f t="shared" si="1"/>
        <v>0</v>
      </c>
      <c r="M21" s="87">
        <f t="shared" si="1"/>
        <v>0</v>
      </c>
      <c r="N21" s="87">
        <f t="shared" si="1"/>
        <v>0</v>
      </c>
      <c r="O21" s="87">
        <f t="shared" si="1"/>
        <v>0</v>
      </c>
      <c r="P21" s="87">
        <f t="shared" si="1"/>
        <v>0</v>
      </c>
      <c r="Q21" s="87">
        <f t="shared" si="1"/>
        <v>0</v>
      </c>
      <c r="R21" s="87">
        <f t="shared" si="1"/>
        <v>0</v>
      </c>
      <c r="S21" s="87">
        <f t="shared" si="1"/>
        <v>0</v>
      </c>
      <c r="T21" s="87">
        <f t="shared" si="1"/>
        <v>0</v>
      </c>
      <c r="U21" s="87">
        <f t="shared" si="1"/>
        <v>0</v>
      </c>
      <c r="V21" s="87">
        <f t="shared" si="1"/>
        <v>0</v>
      </c>
      <c r="W21" s="87">
        <f t="shared" si="1"/>
        <v>0</v>
      </c>
      <c r="X21" s="87">
        <f t="shared" si="1"/>
        <v>0</v>
      </c>
      <c r="Y21" s="87">
        <f t="shared" si="1"/>
        <v>0</v>
      </c>
      <c r="Z21" s="87">
        <f t="shared" si="1"/>
        <v>0</v>
      </c>
    </row>
    <row r="22" spans="1:26" s="20" customFormat="1" x14ac:dyDescent="0.2">
      <c r="A22" s="2"/>
      <c r="B22" s="86">
        <f>'3. Investeringen'!B22</f>
        <v>8</v>
      </c>
      <c r="C22" s="86" t="str">
        <f>'3. Investeringen'!C22</f>
        <v>Nieuwe investeringen</v>
      </c>
      <c r="D22" s="86" t="str">
        <f>'3. Investeringen'!F22</f>
        <v>TD</v>
      </c>
      <c r="E22" s="172">
        <f>'3. Investeringen'!M22</f>
        <v>39.5</v>
      </c>
      <c r="F22" s="121">
        <f>'3. Investeringen'!N22</f>
        <v>2011</v>
      </c>
      <c r="G22" s="86">
        <f>'3. Investeringen'!O22</f>
        <v>7815021.0232712999</v>
      </c>
      <c r="I22" s="137">
        <f>'5. Selectie'!P70</f>
        <v>1</v>
      </c>
      <c r="K22" s="87">
        <f t="shared" si="1"/>
        <v>7815021.0232712999</v>
      </c>
      <c r="L22" s="87">
        <f t="shared" si="1"/>
        <v>0</v>
      </c>
      <c r="M22" s="87">
        <f t="shared" si="1"/>
        <v>0</v>
      </c>
      <c r="N22" s="87">
        <f t="shared" si="1"/>
        <v>0</v>
      </c>
      <c r="O22" s="87">
        <f t="shared" si="1"/>
        <v>0</v>
      </c>
      <c r="P22" s="87">
        <f t="shared" si="1"/>
        <v>0</v>
      </c>
      <c r="Q22" s="87">
        <f t="shared" si="1"/>
        <v>0</v>
      </c>
      <c r="R22" s="87">
        <f t="shared" si="1"/>
        <v>0</v>
      </c>
      <c r="S22" s="87">
        <f t="shared" si="1"/>
        <v>0</v>
      </c>
      <c r="T22" s="87">
        <f t="shared" si="1"/>
        <v>0</v>
      </c>
      <c r="U22" s="87">
        <f t="shared" si="1"/>
        <v>0</v>
      </c>
      <c r="V22" s="87">
        <f t="shared" si="1"/>
        <v>0</v>
      </c>
      <c r="W22" s="87">
        <f t="shared" si="1"/>
        <v>0</v>
      </c>
      <c r="X22" s="87">
        <f t="shared" si="1"/>
        <v>0</v>
      </c>
      <c r="Y22" s="87">
        <f t="shared" si="1"/>
        <v>0</v>
      </c>
      <c r="Z22" s="87">
        <f t="shared" si="1"/>
        <v>0</v>
      </c>
    </row>
    <row r="23" spans="1:26" s="20" customFormat="1" x14ac:dyDescent="0.2">
      <c r="A23" s="2"/>
      <c r="B23" s="86">
        <f>'3. Investeringen'!B23</f>
        <v>9</v>
      </c>
      <c r="C23" s="86" t="str">
        <f>'3. Investeringen'!C23</f>
        <v>Nieuwe investeringen</v>
      </c>
      <c r="D23" s="86" t="str">
        <f>'3. Investeringen'!F23</f>
        <v>TD</v>
      </c>
      <c r="E23" s="172">
        <f>'3. Investeringen'!M23</f>
        <v>24.5</v>
      </c>
      <c r="F23" s="121">
        <f>'3. Investeringen'!N23</f>
        <v>2011</v>
      </c>
      <c r="G23" s="86">
        <f>'3. Investeringen'!O23</f>
        <v>1308554.1014682653</v>
      </c>
      <c r="I23" s="137">
        <f>'5. Selectie'!P71</f>
        <v>1</v>
      </c>
      <c r="K23" s="87">
        <f t="shared" si="1"/>
        <v>1308554.1014682653</v>
      </c>
      <c r="L23" s="87">
        <f t="shared" si="1"/>
        <v>0</v>
      </c>
      <c r="M23" s="87">
        <f t="shared" si="1"/>
        <v>0</v>
      </c>
      <c r="N23" s="87">
        <f t="shared" si="1"/>
        <v>0</v>
      </c>
      <c r="O23" s="87">
        <f t="shared" si="1"/>
        <v>0</v>
      </c>
      <c r="P23" s="87">
        <f t="shared" si="1"/>
        <v>0</v>
      </c>
      <c r="Q23" s="87">
        <f t="shared" si="1"/>
        <v>0</v>
      </c>
      <c r="R23" s="87">
        <f t="shared" si="1"/>
        <v>0</v>
      </c>
      <c r="S23" s="87">
        <f t="shared" si="1"/>
        <v>0</v>
      </c>
      <c r="T23" s="87">
        <f t="shared" si="1"/>
        <v>0</v>
      </c>
      <c r="U23" s="87">
        <f t="shared" si="1"/>
        <v>0</v>
      </c>
      <c r="V23" s="87">
        <f t="shared" si="1"/>
        <v>0</v>
      </c>
      <c r="W23" s="87">
        <f t="shared" si="1"/>
        <v>0</v>
      </c>
      <c r="X23" s="87">
        <f t="shared" si="1"/>
        <v>0</v>
      </c>
      <c r="Y23" s="87">
        <f t="shared" si="1"/>
        <v>0</v>
      </c>
      <c r="Z23" s="87">
        <f t="shared" si="1"/>
        <v>0</v>
      </c>
    </row>
    <row r="24" spans="1:26" s="20" customFormat="1" x14ac:dyDescent="0.2">
      <c r="A24" s="2"/>
      <c r="B24" s="86">
        <f>'3. Investeringen'!B24</f>
        <v>10</v>
      </c>
      <c r="C24" s="86" t="str">
        <f>'3. Investeringen'!C24</f>
        <v>Nieuwe investeringen</v>
      </c>
      <c r="D24" s="86" t="str">
        <f>'3. Investeringen'!F24</f>
        <v>TD</v>
      </c>
      <c r="E24" s="172">
        <f>'3. Investeringen'!M24</f>
        <v>0</v>
      </c>
      <c r="F24" s="121">
        <f>'3. Investeringen'!N24</f>
        <v>2011</v>
      </c>
      <c r="G24" s="86">
        <f>'3. Investeringen'!O24</f>
        <v>63715</v>
      </c>
      <c r="I24" s="137">
        <f>'5. Selectie'!P72</f>
        <v>1</v>
      </c>
      <c r="K24" s="87">
        <f t="shared" si="1"/>
        <v>63715</v>
      </c>
      <c r="L24" s="87">
        <f t="shared" si="1"/>
        <v>0</v>
      </c>
      <c r="M24" s="87">
        <f t="shared" si="1"/>
        <v>0</v>
      </c>
      <c r="N24" s="87">
        <f t="shared" si="1"/>
        <v>0</v>
      </c>
      <c r="O24" s="87">
        <f t="shared" si="1"/>
        <v>0</v>
      </c>
      <c r="P24" s="87">
        <f t="shared" si="1"/>
        <v>0</v>
      </c>
      <c r="Q24" s="87">
        <f t="shared" si="1"/>
        <v>0</v>
      </c>
      <c r="R24" s="87">
        <f t="shared" si="1"/>
        <v>0</v>
      </c>
      <c r="S24" s="87">
        <f t="shared" si="1"/>
        <v>0</v>
      </c>
      <c r="T24" s="87">
        <f t="shared" si="1"/>
        <v>0</v>
      </c>
      <c r="U24" s="87">
        <f t="shared" si="1"/>
        <v>0</v>
      </c>
      <c r="V24" s="87">
        <f t="shared" si="1"/>
        <v>0</v>
      </c>
      <c r="W24" s="87">
        <f t="shared" si="1"/>
        <v>0</v>
      </c>
      <c r="X24" s="87">
        <f t="shared" si="1"/>
        <v>0</v>
      </c>
      <c r="Y24" s="87">
        <f t="shared" si="1"/>
        <v>0</v>
      </c>
      <c r="Z24" s="87">
        <f t="shared" si="1"/>
        <v>0</v>
      </c>
    </row>
    <row r="25" spans="1:26" s="20" customFormat="1" x14ac:dyDescent="0.2">
      <c r="A25" s="2"/>
      <c r="B25" s="86">
        <f>'3. Investeringen'!B25</f>
        <v>11</v>
      </c>
      <c r="C25" s="86" t="str">
        <f>'3. Investeringen'!C25</f>
        <v>Nieuwe investeringen</v>
      </c>
      <c r="D25" s="86" t="str">
        <f>'3. Investeringen'!F25</f>
        <v>TD</v>
      </c>
      <c r="E25" s="172">
        <f>'3. Investeringen'!M25</f>
        <v>50.5</v>
      </c>
      <c r="F25" s="121">
        <f>'3. Investeringen'!N25</f>
        <v>2011</v>
      </c>
      <c r="G25" s="86">
        <f>'3. Investeringen'!O25</f>
        <v>3561468.4617226971</v>
      </c>
      <c r="I25" s="137">
        <f>'5. Selectie'!P73</f>
        <v>1</v>
      </c>
      <c r="K25" s="87">
        <f t="shared" ref="K25:Z34" si="2">($F25=K$14)*$I25*$G25</f>
        <v>3561468.4617226971</v>
      </c>
      <c r="L25" s="87">
        <f t="shared" si="2"/>
        <v>0</v>
      </c>
      <c r="M25" s="87">
        <f t="shared" si="2"/>
        <v>0</v>
      </c>
      <c r="N25" s="87">
        <f t="shared" si="2"/>
        <v>0</v>
      </c>
      <c r="O25" s="87">
        <f t="shared" si="2"/>
        <v>0</v>
      </c>
      <c r="P25" s="87">
        <f t="shared" si="2"/>
        <v>0</v>
      </c>
      <c r="Q25" s="87">
        <f t="shared" si="2"/>
        <v>0</v>
      </c>
      <c r="R25" s="87">
        <f t="shared" si="2"/>
        <v>0</v>
      </c>
      <c r="S25" s="87">
        <f t="shared" si="2"/>
        <v>0</v>
      </c>
      <c r="T25" s="87">
        <f t="shared" si="2"/>
        <v>0</v>
      </c>
      <c r="U25" s="87">
        <f t="shared" si="2"/>
        <v>0</v>
      </c>
      <c r="V25" s="87">
        <f t="shared" si="2"/>
        <v>0</v>
      </c>
      <c r="W25" s="87">
        <f t="shared" si="2"/>
        <v>0</v>
      </c>
      <c r="X25" s="87">
        <f t="shared" si="2"/>
        <v>0</v>
      </c>
      <c r="Y25" s="87">
        <f t="shared" si="2"/>
        <v>0</v>
      </c>
      <c r="Z25" s="87">
        <f t="shared" si="2"/>
        <v>0</v>
      </c>
    </row>
    <row r="26" spans="1:26" s="20" customFormat="1" x14ac:dyDescent="0.2">
      <c r="A26" s="2"/>
      <c r="B26" s="86">
        <f>'3. Investeringen'!B26</f>
        <v>12</v>
      </c>
      <c r="C26" s="86" t="str">
        <f>'3. Investeringen'!C26</f>
        <v>Nieuwe investeringen</v>
      </c>
      <c r="D26" s="86" t="str">
        <f>'3. Investeringen'!F26</f>
        <v>TD</v>
      </c>
      <c r="E26" s="172">
        <f>'3. Investeringen'!M26</f>
        <v>40.5</v>
      </c>
      <c r="F26" s="121">
        <f>'3. Investeringen'!N26</f>
        <v>2011</v>
      </c>
      <c r="G26" s="86">
        <f>'3. Investeringen'!O26</f>
        <v>9466633.1972086541</v>
      </c>
      <c r="I26" s="137">
        <f>'5. Selectie'!P74</f>
        <v>1</v>
      </c>
      <c r="K26" s="87">
        <f t="shared" si="2"/>
        <v>9466633.1972086541</v>
      </c>
      <c r="L26" s="87">
        <f t="shared" si="2"/>
        <v>0</v>
      </c>
      <c r="M26" s="87">
        <f t="shared" si="2"/>
        <v>0</v>
      </c>
      <c r="N26" s="87">
        <f t="shared" si="2"/>
        <v>0</v>
      </c>
      <c r="O26" s="87">
        <f t="shared" si="2"/>
        <v>0</v>
      </c>
      <c r="P26" s="87">
        <f t="shared" si="2"/>
        <v>0</v>
      </c>
      <c r="Q26" s="87">
        <f t="shared" si="2"/>
        <v>0</v>
      </c>
      <c r="R26" s="87">
        <f t="shared" si="2"/>
        <v>0</v>
      </c>
      <c r="S26" s="87">
        <f t="shared" si="2"/>
        <v>0</v>
      </c>
      <c r="T26" s="87">
        <f t="shared" si="2"/>
        <v>0</v>
      </c>
      <c r="U26" s="87">
        <f t="shared" si="2"/>
        <v>0</v>
      </c>
      <c r="V26" s="87">
        <f t="shared" si="2"/>
        <v>0</v>
      </c>
      <c r="W26" s="87">
        <f t="shared" si="2"/>
        <v>0</v>
      </c>
      <c r="X26" s="87">
        <f t="shared" si="2"/>
        <v>0</v>
      </c>
      <c r="Y26" s="87">
        <f t="shared" si="2"/>
        <v>0</v>
      </c>
      <c r="Z26" s="87">
        <f t="shared" si="2"/>
        <v>0</v>
      </c>
    </row>
    <row r="27" spans="1:26" s="20" customFormat="1" x14ac:dyDescent="0.2">
      <c r="A27" s="2"/>
      <c r="B27" s="86">
        <f>'3. Investeringen'!B27</f>
        <v>13</v>
      </c>
      <c r="C27" s="86" t="str">
        <f>'3. Investeringen'!C27</f>
        <v>Nieuwe investeringen</v>
      </c>
      <c r="D27" s="86" t="str">
        <f>'3. Investeringen'!F27</f>
        <v>TD</v>
      </c>
      <c r="E27" s="172">
        <f>'3. Investeringen'!M27</f>
        <v>25.5</v>
      </c>
      <c r="F27" s="121">
        <f>'3. Investeringen'!N27</f>
        <v>2011</v>
      </c>
      <c r="G27" s="86">
        <f>'3. Investeringen'!O27</f>
        <v>1856639.3607120616</v>
      </c>
      <c r="I27" s="137">
        <f>'5. Selectie'!P75</f>
        <v>1</v>
      </c>
      <c r="K27" s="87">
        <f t="shared" si="2"/>
        <v>1856639.3607120616</v>
      </c>
      <c r="L27" s="87">
        <f t="shared" si="2"/>
        <v>0</v>
      </c>
      <c r="M27" s="87">
        <f t="shared" si="2"/>
        <v>0</v>
      </c>
      <c r="N27" s="87">
        <f t="shared" si="2"/>
        <v>0</v>
      </c>
      <c r="O27" s="87">
        <f t="shared" si="2"/>
        <v>0</v>
      </c>
      <c r="P27" s="87">
        <f t="shared" si="2"/>
        <v>0</v>
      </c>
      <c r="Q27" s="87">
        <f t="shared" si="2"/>
        <v>0</v>
      </c>
      <c r="R27" s="87">
        <f t="shared" si="2"/>
        <v>0</v>
      </c>
      <c r="S27" s="87">
        <f t="shared" si="2"/>
        <v>0</v>
      </c>
      <c r="T27" s="87">
        <f t="shared" si="2"/>
        <v>0</v>
      </c>
      <c r="U27" s="87">
        <f t="shared" si="2"/>
        <v>0</v>
      </c>
      <c r="V27" s="87">
        <f t="shared" si="2"/>
        <v>0</v>
      </c>
      <c r="W27" s="87">
        <f t="shared" si="2"/>
        <v>0</v>
      </c>
      <c r="X27" s="87">
        <f t="shared" si="2"/>
        <v>0</v>
      </c>
      <c r="Y27" s="87">
        <f t="shared" si="2"/>
        <v>0</v>
      </c>
      <c r="Z27" s="87">
        <f t="shared" si="2"/>
        <v>0</v>
      </c>
    </row>
    <row r="28" spans="1:26" s="20" customFormat="1" x14ac:dyDescent="0.2">
      <c r="A28" s="2"/>
      <c r="B28" s="86">
        <f>'3. Investeringen'!B28</f>
        <v>14</v>
      </c>
      <c r="C28" s="86" t="str">
        <f>'3. Investeringen'!C28</f>
        <v>Nieuwe investeringen</v>
      </c>
      <c r="D28" s="86" t="str">
        <f>'3. Investeringen'!F28</f>
        <v>TD</v>
      </c>
      <c r="E28" s="172">
        <f>'3. Investeringen'!M28</f>
        <v>0</v>
      </c>
      <c r="F28" s="121">
        <f>'3. Investeringen'!N28</f>
        <v>2011</v>
      </c>
      <c r="G28" s="86">
        <f>'3. Investeringen'!O28</f>
        <v>22365</v>
      </c>
      <c r="I28" s="137">
        <f>'5. Selectie'!P76</f>
        <v>1</v>
      </c>
      <c r="K28" s="87">
        <f t="shared" si="2"/>
        <v>22365</v>
      </c>
      <c r="L28" s="87">
        <f t="shared" si="2"/>
        <v>0</v>
      </c>
      <c r="M28" s="87">
        <f t="shared" si="2"/>
        <v>0</v>
      </c>
      <c r="N28" s="87">
        <f t="shared" si="2"/>
        <v>0</v>
      </c>
      <c r="O28" s="87">
        <f t="shared" si="2"/>
        <v>0</v>
      </c>
      <c r="P28" s="87">
        <f t="shared" si="2"/>
        <v>0</v>
      </c>
      <c r="Q28" s="87">
        <f t="shared" si="2"/>
        <v>0</v>
      </c>
      <c r="R28" s="87">
        <f t="shared" si="2"/>
        <v>0</v>
      </c>
      <c r="S28" s="87">
        <f t="shared" si="2"/>
        <v>0</v>
      </c>
      <c r="T28" s="87">
        <f t="shared" si="2"/>
        <v>0</v>
      </c>
      <c r="U28" s="87">
        <f t="shared" si="2"/>
        <v>0</v>
      </c>
      <c r="V28" s="87">
        <f t="shared" si="2"/>
        <v>0</v>
      </c>
      <c r="W28" s="87">
        <f t="shared" si="2"/>
        <v>0</v>
      </c>
      <c r="X28" s="87">
        <f t="shared" si="2"/>
        <v>0</v>
      </c>
      <c r="Y28" s="87">
        <f t="shared" si="2"/>
        <v>0</v>
      </c>
      <c r="Z28" s="87">
        <f t="shared" si="2"/>
        <v>0</v>
      </c>
    </row>
    <row r="29" spans="1:26" s="20" customFormat="1" x14ac:dyDescent="0.2">
      <c r="A29" s="2"/>
      <c r="B29" s="86">
        <f>'3. Investeringen'!B29</f>
        <v>15</v>
      </c>
      <c r="C29" s="86" t="str">
        <f>'3. Investeringen'!C29</f>
        <v>Nieuwe investeringen</v>
      </c>
      <c r="D29" s="86" t="str">
        <f>'3. Investeringen'!F29</f>
        <v>TD</v>
      </c>
      <c r="E29" s="172">
        <f>'3. Investeringen'!M29</f>
        <v>51.5</v>
      </c>
      <c r="F29" s="121">
        <f>'3. Investeringen'!N29</f>
        <v>2011</v>
      </c>
      <c r="G29" s="86">
        <f>'3. Investeringen'!O29</f>
        <v>4006614.7909090915</v>
      </c>
      <c r="I29" s="137">
        <f>'5. Selectie'!P77</f>
        <v>1</v>
      </c>
      <c r="K29" s="87">
        <f t="shared" si="2"/>
        <v>4006614.7909090915</v>
      </c>
      <c r="L29" s="87">
        <f t="shared" si="2"/>
        <v>0</v>
      </c>
      <c r="M29" s="87">
        <f t="shared" si="2"/>
        <v>0</v>
      </c>
      <c r="N29" s="87">
        <f t="shared" si="2"/>
        <v>0</v>
      </c>
      <c r="O29" s="87">
        <f t="shared" si="2"/>
        <v>0</v>
      </c>
      <c r="P29" s="87">
        <f t="shared" si="2"/>
        <v>0</v>
      </c>
      <c r="Q29" s="87">
        <f t="shared" si="2"/>
        <v>0</v>
      </c>
      <c r="R29" s="87">
        <f t="shared" si="2"/>
        <v>0</v>
      </c>
      <c r="S29" s="87">
        <f t="shared" si="2"/>
        <v>0</v>
      </c>
      <c r="T29" s="87">
        <f t="shared" si="2"/>
        <v>0</v>
      </c>
      <c r="U29" s="87">
        <f t="shared" si="2"/>
        <v>0</v>
      </c>
      <c r="V29" s="87">
        <f t="shared" si="2"/>
        <v>0</v>
      </c>
      <c r="W29" s="87">
        <f t="shared" si="2"/>
        <v>0</v>
      </c>
      <c r="X29" s="87">
        <f t="shared" si="2"/>
        <v>0</v>
      </c>
      <c r="Y29" s="87">
        <f t="shared" si="2"/>
        <v>0</v>
      </c>
      <c r="Z29" s="87">
        <f t="shared" si="2"/>
        <v>0</v>
      </c>
    </row>
    <row r="30" spans="1:26" s="20" customFormat="1" x14ac:dyDescent="0.2">
      <c r="A30" s="2"/>
      <c r="B30" s="86">
        <f>'3. Investeringen'!B30</f>
        <v>16</v>
      </c>
      <c r="C30" s="86" t="str">
        <f>'3. Investeringen'!C30</f>
        <v>Nieuwe investeringen</v>
      </c>
      <c r="D30" s="86" t="str">
        <f>'3. Investeringen'!F30</f>
        <v>TD</v>
      </c>
      <c r="E30" s="172">
        <f>'3. Investeringen'!M30</f>
        <v>41.5</v>
      </c>
      <c r="F30" s="121">
        <f>'3. Investeringen'!N30</f>
        <v>2011</v>
      </c>
      <c r="G30" s="86">
        <f>'3. Investeringen'!O30</f>
        <v>15493742.799999999</v>
      </c>
      <c r="I30" s="137">
        <f>'5. Selectie'!P78</f>
        <v>1</v>
      </c>
      <c r="K30" s="87">
        <f t="shared" si="2"/>
        <v>15493742.799999999</v>
      </c>
      <c r="L30" s="87">
        <f t="shared" si="2"/>
        <v>0</v>
      </c>
      <c r="M30" s="87">
        <f t="shared" si="2"/>
        <v>0</v>
      </c>
      <c r="N30" s="87">
        <f t="shared" si="2"/>
        <v>0</v>
      </c>
      <c r="O30" s="87">
        <f t="shared" si="2"/>
        <v>0</v>
      </c>
      <c r="P30" s="87">
        <f t="shared" si="2"/>
        <v>0</v>
      </c>
      <c r="Q30" s="87">
        <f t="shared" si="2"/>
        <v>0</v>
      </c>
      <c r="R30" s="87">
        <f t="shared" si="2"/>
        <v>0</v>
      </c>
      <c r="S30" s="87">
        <f t="shared" si="2"/>
        <v>0</v>
      </c>
      <c r="T30" s="87">
        <f t="shared" si="2"/>
        <v>0</v>
      </c>
      <c r="U30" s="87">
        <f t="shared" si="2"/>
        <v>0</v>
      </c>
      <c r="V30" s="87">
        <f t="shared" si="2"/>
        <v>0</v>
      </c>
      <c r="W30" s="87">
        <f t="shared" si="2"/>
        <v>0</v>
      </c>
      <c r="X30" s="87">
        <f t="shared" si="2"/>
        <v>0</v>
      </c>
      <c r="Y30" s="87">
        <f t="shared" si="2"/>
        <v>0</v>
      </c>
      <c r="Z30" s="87">
        <f t="shared" si="2"/>
        <v>0</v>
      </c>
    </row>
    <row r="31" spans="1:26" s="20" customFormat="1" x14ac:dyDescent="0.2">
      <c r="A31" s="2"/>
      <c r="B31" s="86">
        <f>'3. Investeringen'!B31</f>
        <v>17</v>
      </c>
      <c r="C31" s="86" t="str">
        <f>'3. Investeringen'!C31</f>
        <v>Nieuwe investeringen</v>
      </c>
      <c r="D31" s="86" t="str">
        <f>'3. Investeringen'!F31</f>
        <v>TD</v>
      </c>
      <c r="E31" s="172">
        <f>'3. Investeringen'!M31</f>
        <v>26.5</v>
      </c>
      <c r="F31" s="121">
        <f>'3. Investeringen'!N31</f>
        <v>2011</v>
      </c>
      <c r="G31" s="86">
        <f>'3. Investeringen'!O31</f>
        <v>1476901.5333333332</v>
      </c>
      <c r="I31" s="137">
        <f>'5. Selectie'!P79</f>
        <v>1</v>
      </c>
      <c r="K31" s="87">
        <f t="shared" si="2"/>
        <v>1476901.5333333332</v>
      </c>
      <c r="L31" s="87">
        <f t="shared" si="2"/>
        <v>0</v>
      </c>
      <c r="M31" s="87">
        <f t="shared" si="2"/>
        <v>0</v>
      </c>
      <c r="N31" s="87">
        <f t="shared" si="2"/>
        <v>0</v>
      </c>
      <c r="O31" s="87">
        <f t="shared" si="2"/>
        <v>0</v>
      </c>
      <c r="P31" s="87">
        <f t="shared" si="2"/>
        <v>0</v>
      </c>
      <c r="Q31" s="87">
        <f t="shared" si="2"/>
        <v>0</v>
      </c>
      <c r="R31" s="87">
        <f t="shared" si="2"/>
        <v>0</v>
      </c>
      <c r="S31" s="87">
        <f t="shared" si="2"/>
        <v>0</v>
      </c>
      <c r="T31" s="87">
        <f t="shared" si="2"/>
        <v>0</v>
      </c>
      <c r="U31" s="87">
        <f t="shared" si="2"/>
        <v>0</v>
      </c>
      <c r="V31" s="87">
        <f t="shared" si="2"/>
        <v>0</v>
      </c>
      <c r="W31" s="87">
        <f t="shared" si="2"/>
        <v>0</v>
      </c>
      <c r="X31" s="87">
        <f t="shared" si="2"/>
        <v>0</v>
      </c>
      <c r="Y31" s="87">
        <f t="shared" si="2"/>
        <v>0</v>
      </c>
      <c r="Z31" s="87">
        <f t="shared" si="2"/>
        <v>0</v>
      </c>
    </row>
    <row r="32" spans="1:26" s="20" customFormat="1" x14ac:dyDescent="0.2">
      <c r="A32" s="2"/>
      <c r="B32" s="86">
        <f>'3. Investeringen'!B32</f>
        <v>18</v>
      </c>
      <c r="C32" s="86" t="str">
        <f>'3. Investeringen'!C32</f>
        <v>Nieuwe investeringen</v>
      </c>
      <c r="D32" s="86" t="str">
        <f>'3. Investeringen'!F32</f>
        <v>TD</v>
      </c>
      <c r="E32" s="172">
        <f>'3. Investeringen'!M32</f>
        <v>52.5</v>
      </c>
      <c r="F32" s="121">
        <f>'3. Investeringen'!N32</f>
        <v>2011</v>
      </c>
      <c r="G32" s="86">
        <f>'3. Investeringen'!O32</f>
        <v>5795571.4090909092</v>
      </c>
      <c r="I32" s="137">
        <f>'5. Selectie'!P80</f>
        <v>1</v>
      </c>
      <c r="K32" s="87">
        <f t="shared" si="2"/>
        <v>5795571.4090909092</v>
      </c>
      <c r="L32" s="87">
        <f t="shared" si="2"/>
        <v>0</v>
      </c>
      <c r="M32" s="87">
        <f t="shared" si="2"/>
        <v>0</v>
      </c>
      <c r="N32" s="87">
        <f t="shared" si="2"/>
        <v>0</v>
      </c>
      <c r="O32" s="87">
        <f t="shared" si="2"/>
        <v>0</v>
      </c>
      <c r="P32" s="87">
        <f t="shared" si="2"/>
        <v>0</v>
      </c>
      <c r="Q32" s="87">
        <f t="shared" si="2"/>
        <v>0</v>
      </c>
      <c r="R32" s="87">
        <f t="shared" si="2"/>
        <v>0</v>
      </c>
      <c r="S32" s="87">
        <f t="shared" si="2"/>
        <v>0</v>
      </c>
      <c r="T32" s="87">
        <f t="shared" si="2"/>
        <v>0</v>
      </c>
      <c r="U32" s="87">
        <f t="shared" si="2"/>
        <v>0</v>
      </c>
      <c r="V32" s="87">
        <f t="shared" si="2"/>
        <v>0</v>
      </c>
      <c r="W32" s="87">
        <f t="shared" si="2"/>
        <v>0</v>
      </c>
      <c r="X32" s="87">
        <f t="shared" si="2"/>
        <v>0</v>
      </c>
      <c r="Y32" s="87">
        <f t="shared" si="2"/>
        <v>0</v>
      </c>
      <c r="Z32" s="87">
        <f t="shared" si="2"/>
        <v>0</v>
      </c>
    </row>
    <row r="33" spans="1:26" s="20" customFormat="1" x14ac:dyDescent="0.2">
      <c r="A33" s="2"/>
      <c r="B33" s="86">
        <f>'3. Investeringen'!B33</f>
        <v>19</v>
      </c>
      <c r="C33" s="86" t="str">
        <f>'3. Investeringen'!C33</f>
        <v>Nieuwe investeringen</v>
      </c>
      <c r="D33" s="86" t="str">
        <f>'3. Investeringen'!F33</f>
        <v>TD</v>
      </c>
      <c r="E33" s="172">
        <f>'3. Investeringen'!M33</f>
        <v>42.5</v>
      </c>
      <c r="F33" s="121">
        <f>'3. Investeringen'!N33</f>
        <v>2011</v>
      </c>
      <c r="G33" s="86">
        <f>'3. Investeringen'!O33</f>
        <v>17011940.611111108</v>
      </c>
      <c r="I33" s="137">
        <f>'5. Selectie'!P81</f>
        <v>1</v>
      </c>
      <c r="K33" s="87">
        <f t="shared" si="2"/>
        <v>17011940.611111108</v>
      </c>
      <c r="L33" s="87">
        <f t="shared" si="2"/>
        <v>0</v>
      </c>
      <c r="M33" s="87">
        <f t="shared" si="2"/>
        <v>0</v>
      </c>
      <c r="N33" s="87">
        <f t="shared" si="2"/>
        <v>0</v>
      </c>
      <c r="O33" s="87">
        <f t="shared" si="2"/>
        <v>0</v>
      </c>
      <c r="P33" s="87">
        <f t="shared" si="2"/>
        <v>0</v>
      </c>
      <c r="Q33" s="87">
        <f t="shared" si="2"/>
        <v>0</v>
      </c>
      <c r="R33" s="87">
        <f t="shared" si="2"/>
        <v>0</v>
      </c>
      <c r="S33" s="87">
        <f t="shared" si="2"/>
        <v>0</v>
      </c>
      <c r="T33" s="87">
        <f t="shared" si="2"/>
        <v>0</v>
      </c>
      <c r="U33" s="87">
        <f t="shared" si="2"/>
        <v>0</v>
      </c>
      <c r="V33" s="87">
        <f t="shared" si="2"/>
        <v>0</v>
      </c>
      <c r="W33" s="87">
        <f t="shared" si="2"/>
        <v>0</v>
      </c>
      <c r="X33" s="87">
        <f t="shared" si="2"/>
        <v>0</v>
      </c>
      <c r="Y33" s="87">
        <f t="shared" si="2"/>
        <v>0</v>
      </c>
      <c r="Z33" s="87">
        <f t="shared" si="2"/>
        <v>0</v>
      </c>
    </row>
    <row r="34" spans="1:26" s="20" customFormat="1" x14ac:dyDescent="0.2">
      <c r="A34" s="2"/>
      <c r="B34" s="86">
        <f>'3. Investeringen'!B34</f>
        <v>20</v>
      </c>
      <c r="C34" s="86" t="str">
        <f>'3. Investeringen'!C34</f>
        <v>Nieuwe investeringen</v>
      </c>
      <c r="D34" s="86" t="str">
        <f>'3. Investeringen'!F34</f>
        <v>TD</v>
      </c>
      <c r="E34" s="172">
        <f>'3. Investeringen'!M34</f>
        <v>27.5</v>
      </c>
      <c r="F34" s="121">
        <f>'3. Investeringen'!N34</f>
        <v>2011</v>
      </c>
      <c r="G34" s="86">
        <f>'3. Investeringen'!O34</f>
        <v>1489683.25</v>
      </c>
      <c r="I34" s="137">
        <f>'5. Selectie'!P82</f>
        <v>1</v>
      </c>
      <c r="K34" s="87">
        <f t="shared" si="2"/>
        <v>1489683.25</v>
      </c>
      <c r="L34" s="87">
        <f t="shared" si="2"/>
        <v>0</v>
      </c>
      <c r="M34" s="87">
        <f t="shared" si="2"/>
        <v>0</v>
      </c>
      <c r="N34" s="87">
        <f t="shared" si="2"/>
        <v>0</v>
      </c>
      <c r="O34" s="87">
        <f t="shared" si="2"/>
        <v>0</v>
      </c>
      <c r="P34" s="87">
        <f t="shared" si="2"/>
        <v>0</v>
      </c>
      <c r="Q34" s="87">
        <f t="shared" si="2"/>
        <v>0</v>
      </c>
      <c r="R34" s="87">
        <f t="shared" si="2"/>
        <v>0</v>
      </c>
      <c r="S34" s="87">
        <f t="shared" si="2"/>
        <v>0</v>
      </c>
      <c r="T34" s="87">
        <f t="shared" si="2"/>
        <v>0</v>
      </c>
      <c r="U34" s="87">
        <f t="shared" si="2"/>
        <v>0</v>
      </c>
      <c r="V34" s="87">
        <f t="shared" si="2"/>
        <v>0</v>
      </c>
      <c r="W34" s="87">
        <f t="shared" si="2"/>
        <v>0</v>
      </c>
      <c r="X34" s="87">
        <f t="shared" si="2"/>
        <v>0</v>
      </c>
      <c r="Y34" s="87">
        <f t="shared" si="2"/>
        <v>0</v>
      </c>
      <c r="Z34" s="87">
        <f t="shared" si="2"/>
        <v>0</v>
      </c>
    </row>
    <row r="35" spans="1:26" s="20" customFormat="1" x14ac:dyDescent="0.2">
      <c r="A35" s="2"/>
      <c r="B35" s="86">
        <f>'3. Investeringen'!B35</f>
        <v>21</v>
      </c>
      <c r="C35" s="86" t="str">
        <f>'3. Investeringen'!C35</f>
        <v>Nieuwe investeringen</v>
      </c>
      <c r="D35" s="86" t="str">
        <f>'3. Investeringen'!F35</f>
        <v>TD</v>
      </c>
      <c r="E35" s="172">
        <f>'3. Investeringen'!M35</f>
        <v>0</v>
      </c>
      <c r="F35" s="121">
        <f>'3. Investeringen'!N35</f>
        <v>2011</v>
      </c>
      <c r="G35" s="86">
        <f>'3. Investeringen'!O35</f>
        <v>27867</v>
      </c>
      <c r="I35" s="137">
        <f>'5. Selectie'!P83</f>
        <v>1</v>
      </c>
      <c r="K35" s="87">
        <f t="shared" ref="K35:Z44" si="3">($F35=K$14)*$I35*$G35</f>
        <v>27867</v>
      </c>
      <c r="L35" s="87">
        <f t="shared" si="3"/>
        <v>0</v>
      </c>
      <c r="M35" s="87">
        <f t="shared" si="3"/>
        <v>0</v>
      </c>
      <c r="N35" s="87">
        <f t="shared" si="3"/>
        <v>0</v>
      </c>
      <c r="O35" s="87">
        <f t="shared" si="3"/>
        <v>0</v>
      </c>
      <c r="P35" s="87">
        <f t="shared" si="3"/>
        <v>0</v>
      </c>
      <c r="Q35" s="87">
        <f t="shared" si="3"/>
        <v>0</v>
      </c>
      <c r="R35" s="87">
        <f t="shared" si="3"/>
        <v>0</v>
      </c>
      <c r="S35" s="87">
        <f t="shared" si="3"/>
        <v>0</v>
      </c>
      <c r="T35" s="87">
        <f t="shared" si="3"/>
        <v>0</v>
      </c>
      <c r="U35" s="87">
        <f t="shared" si="3"/>
        <v>0</v>
      </c>
      <c r="V35" s="87">
        <f t="shared" si="3"/>
        <v>0</v>
      </c>
      <c r="W35" s="87">
        <f t="shared" si="3"/>
        <v>0</v>
      </c>
      <c r="X35" s="87">
        <f t="shared" si="3"/>
        <v>0</v>
      </c>
      <c r="Y35" s="87">
        <f t="shared" si="3"/>
        <v>0</v>
      </c>
      <c r="Z35" s="87">
        <f t="shared" si="3"/>
        <v>0</v>
      </c>
    </row>
    <row r="36" spans="1:26" s="20" customFormat="1" x14ac:dyDescent="0.2">
      <c r="A36" s="2"/>
      <c r="B36" s="86">
        <f>'3. Investeringen'!B36</f>
        <v>22</v>
      </c>
      <c r="C36" s="86" t="str">
        <f>'3. Investeringen'!C36</f>
        <v>Nieuwe investeringen</v>
      </c>
      <c r="D36" s="86" t="str">
        <f>'3. Investeringen'!F36</f>
        <v>TD</v>
      </c>
      <c r="E36" s="172">
        <f>'3. Investeringen'!M36</f>
        <v>53.5</v>
      </c>
      <c r="F36" s="121">
        <f>'3. Investeringen'!N36</f>
        <v>2011</v>
      </c>
      <c r="G36" s="86">
        <f>'3. Investeringen'!O36</f>
        <v>5675971.6090909094</v>
      </c>
      <c r="I36" s="137">
        <f>'5. Selectie'!P84</f>
        <v>1</v>
      </c>
      <c r="K36" s="87">
        <f t="shared" si="3"/>
        <v>5675971.6090909094</v>
      </c>
      <c r="L36" s="87">
        <f t="shared" si="3"/>
        <v>0</v>
      </c>
      <c r="M36" s="87">
        <f t="shared" si="3"/>
        <v>0</v>
      </c>
      <c r="N36" s="87">
        <f t="shared" si="3"/>
        <v>0</v>
      </c>
      <c r="O36" s="87">
        <f t="shared" si="3"/>
        <v>0</v>
      </c>
      <c r="P36" s="87">
        <f t="shared" si="3"/>
        <v>0</v>
      </c>
      <c r="Q36" s="87">
        <f t="shared" si="3"/>
        <v>0</v>
      </c>
      <c r="R36" s="87">
        <f t="shared" si="3"/>
        <v>0</v>
      </c>
      <c r="S36" s="87">
        <f t="shared" si="3"/>
        <v>0</v>
      </c>
      <c r="T36" s="87">
        <f t="shared" si="3"/>
        <v>0</v>
      </c>
      <c r="U36" s="87">
        <f t="shared" si="3"/>
        <v>0</v>
      </c>
      <c r="V36" s="87">
        <f t="shared" si="3"/>
        <v>0</v>
      </c>
      <c r="W36" s="87">
        <f t="shared" si="3"/>
        <v>0</v>
      </c>
      <c r="X36" s="87">
        <f t="shared" si="3"/>
        <v>0</v>
      </c>
      <c r="Y36" s="87">
        <f t="shared" si="3"/>
        <v>0</v>
      </c>
      <c r="Z36" s="87">
        <f t="shared" si="3"/>
        <v>0</v>
      </c>
    </row>
    <row r="37" spans="1:26" s="20" customFormat="1" x14ac:dyDescent="0.2">
      <c r="A37" s="2"/>
      <c r="B37" s="86">
        <f>'3. Investeringen'!B37</f>
        <v>23</v>
      </c>
      <c r="C37" s="86" t="str">
        <f>'3. Investeringen'!C37</f>
        <v>Nieuwe investeringen</v>
      </c>
      <c r="D37" s="86" t="str">
        <f>'3. Investeringen'!F37</f>
        <v>TD</v>
      </c>
      <c r="E37" s="172">
        <f>'3. Investeringen'!M37</f>
        <v>43.5</v>
      </c>
      <c r="F37" s="121">
        <f>'3. Investeringen'!N37</f>
        <v>2011</v>
      </c>
      <c r="G37" s="86">
        <f>'3. Investeringen'!O37</f>
        <v>22135651.666666668</v>
      </c>
      <c r="I37" s="137">
        <f>'5. Selectie'!P85</f>
        <v>1</v>
      </c>
      <c r="K37" s="87">
        <f t="shared" si="3"/>
        <v>22135651.666666668</v>
      </c>
      <c r="L37" s="87">
        <f t="shared" si="3"/>
        <v>0</v>
      </c>
      <c r="M37" s="87">
        <f t="shared" si="3"/>
        <v>0</v>
      </c>
      <c r="N37" s="87">
        <f t="shared" si="3"/>
        <v>0</v>
      </c>
      <c r="O37" s="87">
        <f t="shared" si="3"/>
        <v>0</v>
      </c>
      <c r="P37" s="87">
        <f t="shared" si="3"/>
        <v>0</v>
      </c>
      <c r="Q37" s="87">
        <f t="shared" si="3"/>
        <v>0</v>
      </c>
      <c r="R37" s="87">
        <f t="shared" si="3"/>
        <v>0</v>
      </c>
      <c r="S37" s="87">
        <f t="shared" si="3"/>
        <v>0</v>
      </c>
      <c r="T37" s="87">
        <f t="shared" si="3"/>
        <v>0</v>
      </c>
      <c r="U37" s="87">
        <f t="shared" si="3"/>
        <v>0</v>
      </c>
      <c r="V37" s="87">
        <f t="shared" si="3"/>
        <v>0</v>
      </c>
      <c r="W37" s="87">
        <f t="shared" si="3"/>
        <v>0</v>
      </c>
      <c r="X37" s="87">
        <f t="shared" si="3"/>
        <v>0</v>
      </c>
      <c r="Y37" s="87">
        <f t="shared" si="3"/>
        <v>0</v>
      </c>
      <c r="Z37" s="87">
        <f t="shared" si="3"/>
        <v>0</v>
      </c>
    </row>
    <row r="38" spans="1:26" s="20" customFormat="1" x14ac:dyDescent="0.2">
      <c r="A38" s="2"/>
      <c r="B38" s="86">
        <f>'3. Investeringen'!B38</f>
        <v>24</v>
      </c>
      <c r="C38" s="86" t="str">
        <f>'3. Investeringen'!C38</f>
        <v>Nieuwe investeringen</v>
      </c>
      <c r="D38" s="86" t="str">
        <f>'3. Investeringen'!F38</f>
        <v>TD</v>
      </c>
      <c r="E38" s="172">
        <f>'3. Investeringen'!M38</f>
        <v>28.5</v>
      </c>
      <c r="F38" s="121">
        <f>'3. Investeringen'!N38</f>
        <v>2011</v>
      </c>
      <c r="G38" s="86">
        <f>'3. Investeringen'!O38</f>
        <v>2176825.25</v>
      </c>
      <c r="I38" s="137">
        <f>'5. Selectie'!P86</f>
        <v>1</v>
      </c>
      <c r="K38" s="87">
        <f t="shared" si="3"/>
        <v>2176825.25</v>
      </c>
      <c r="L38" s="87">
        <f t="shared" si="3"/>
        <v>0</v>
      </c>
      <c r="M38" s="87">
        <f t="shared" si="3"/>
        <v>0</v>
      </c>
      <c r="N38" s="87">
        <f t="shared" si="3"/>
        <v>0</v>
      </c>
      <c r="O38" s="87">
        <f t="shared" si="3"/>
        <v>0</v>
      </c>
      <c r="P38" s="87">
        <f t="shared" si="3"/>
        <v>0</v>
      </c>
      <c r="Q38" s="87">
        <f t="shared" si="3"/>
        <v>0</v>
      </c>
      <c r="R38" s="87">
        <f t="shared" si="3"/>
        <v>0</v>
      </c>
      <c r="S38" s="87">
        <f t="shared" si="3"/>
        <v>0</v>
      </c>
      <c r="T38" s="87">
        <f t="shared" si="3"/>
        <v>0</v>
      </c>
      <c r="U38" s="87">
        <f t="shared" si="3"/>
        <v>0</v>
      </c>
      <c r="V38" s="87">
        <f t="shared" si="3"/>
        <v>0</v>
      </c>
      <c r="W38" s="87">
        <f t="shared" si="3"/>
        <v>0</v>
      </c>
      <c r="X38" s="87">
        <f t="shared" si="3"/>
        <v>0</v>
      </c>
      <c r="Y38" s="87">
        <f t="shared" si="3"/>
        <v>0</v>
      </c>
      <c r="Z38" s="87">
        <f t="shared" si="3"/>
        <v>0</v>
      </c>
    </row>
    <row r="39" spans="1:26" s="20" customFormat="1" x14ac:dyDescent="0.2">
      <c r="A39" s="2"/>
      <c r="B39" s="86">
        <f>'3. Investeringen'!B39</f>
        <v>25</v>
      </c>
      <c r="C39" s="86" t="str">
        <f>'3. Investeringen'!C39</f>
        <v>Nieuwe investeringen</v>
      </c>
      <c r="D39" s="86" t="str">
        <f>'3. Investeringen'!F39</f>
        <v>TD</v>
      </c>
      <c r="E39" s="172">
        <f>'3. Investeringen'!M39</f>
        <v>0</v>
      </c>
      <c r="F39" s="121">
        <f>'3. Investeringen'!N39</f>
        <v>2011</v>
      </c>
      <c r="G39" s="86">
        <f>'3. Investeringen'!O39</f>
        <v>41244</v>
      </c>
      <c r="I39" s="137">
        <f>'5. Selectie'!P87</f>
        <v>1</v>
      </c>
      <c r="K39" s="87">
        <f t="shared" si="3"/>
        <v>41244</v>
      </c>
      <c r="L39" s="87">
        <f t="shared" si="3"/>
        <v>0</v>
      </c>
      <c r="M39" s="87">
        <f t="shared" si="3"/>
        <v>0</v>
      </c>
      <c r="N39" s="87">
        <f t="shared" si="3"/>
        <v>0</v>
      </c>
      <c r="O39" s="87">
        <f t="shared" si="3"/>
        <v>0</v>
      </c>
      <c r="P39" s="87">
        <f t="shared" si="3"/>
        <v>0</v>
      </c>
      <c r="Q39" s="87">
        <f t="shared" si="3"/>
        <v>0</v>
      </c>
      <c r="R39" s="87">
        <f t="shared" si="3"/>
        <v>0</v>
      </c>
      <c r="S39" s="87">
        <f t="shared" si="3"/>
        <v>0</v>
      </c>
      <c r="T39" s="87">
        <f t="shared" si="3"/>
        <v>0</v>
      </c>
      <c r="U39" s="87">
        <f t="shared" si="3"/>
        <v>0</v>
      </c>
      <c r="V39" s="87">
        <f t="shared" si="3"/>
        <v>0</v>
      </c>
      <c r="W39" s="87">
        <f t="shared" si="3"/>
        <v>0</v>
      </c>
      <c r="X39" s="87">
        <f t="shared" si="3"/>
        <v>0</v>
      </c>
      <c r="Y39" s="87">
        <f t="shared" si="3"/>
        <v>0</v>
      </c>
      <c r="Z39" s="87">
        <f t="shared" si="3"/>
        <v>0</v>
      </c>
    </row>
    <row r="40" spans="1:26" s="20" customFormat="1" x14ac:dyDescent="0.2">
      <c r="A40" s="2"/>
      <c r="B40" s="86">
        <f>'3. Investeringen'!B40</f>
        <v>26</v>
      </c>
      <c r="C40" s="86" t="str">
        <f>'3. Investeringen'!C40</f>
        <v>Nieuwe investeringen</v>
      </c>
      <c r="D40" s="86" t="str">
        <f>'3. Investeringen'!F40</f>
        <v>TD</v>
      </c>
      <c r="E40" s="172">
        <f>'3. Investeringen'!M40</f>
        <v>54.5</v>
      </c>
      <c r="F40" s="121">
        <f>'3. Investeringen'!N40</f>
        <v>2011</v>
      </c>
      <c r="G40" s="86">
        <f>'3. Investeringen'!O40</f>
        <v>8484189.4000000004</v>
      </c>
      <c r="I40" s="137">
        <f>'5. Selectie'!P88</f>
        <v>1</v>
      </c>
      <c r="K40" s="87">
        <f t="shared" si="3"/>
        <v>8484189.4000000004</v>
      </c>
      <c r="L40" s="87">
        <f t="shared" si="3"/>
        <v>0</v>
      </c>
      <c r="M40" s="87">
        <f t="shared" si="3"/>
        <v>0</v>
      </c>
      <c r="N40" s="87">
        <f t="shared" si="3"/>
        <v>0</v>
      </c>
      <c r="O40" s="87">
        <f t="shared" si="3"/>
        <v>0</v>
      </c>
      <c r="P40" s="87">
        <f t="shared" si="3"/>
        <v>0</v>
      </c>
      <c r="Q40" s="87">
        <f t="shared" si="3"/>
        <v>0</v>
      </c>
      <c r="R40" s="87">
        <f t="shared" si="3"/>
        <v>0</v>
      </c>
      <c r="S40" s="87">
        <f t="shared" si="3"/>
        <v>0</v>
      </c>
      <c r="T40" s="87">
        <f t="shared" si="3"/>
        <v>0</v>
      </c>
      <c r="U40" s="87">
        <f t="shared" si="3"/>
        <v>0</v>
      </c>
      <c r="V40" s="87">
        <f t="shared" si="3"/>
        <v>0</v>
      </c>
      <c r="W40" s="87">
        <f t="shared" si="3"/>
        <v>0</v>
      </c>
      <c r="X40" s="87">
        <f t="shared" si="3"/>
        <v>0</v>
      </c>
      <c r="Y40" s="87">
        <f t="shared" si="3"/>
        <v>0</v>
      </c>
      <c r="Z40" s="87">
        <f t="shared" si="3"/>
        <v>0</v>
      </c>
    </row>
    <row r="41" spans="1:26" s="20" customFormat="1" x14ac:dyDescent="0.2">
      <c r="A41" s="2"/>
      <c r="B41" s="86">
        <f>'3. Investeringen'!B41</f>
        <v>27</v>
      </c>
      <c r="C41" s="86" t="str">
        <f>'3. Investeringen'!C41</f>
        <v>Nieuwe investeringen</v>
      </c>
      <c r="D41" s="86" t="str">
        <f>'3. Investeringen'!F41</f>
        <v>TD</v>
      </c>
      <c r="E41" s="172">
        <f>'3. Investeringen'!M41</f>
        <v>44.5</v>
      </c>
      <c r="F41" s="121">
        <f>'3. Investeringen'!N41</f>
        <v>2011</v>
      </c>
      <c r="G41" s="86">
        <f>'3. Investeringen'!O41</f>
        <v>32847272.522222221</v>
      </c>
      <c r="I41" s="137">
        <f>'5. Selectie'!P89</f>
        <v>1</v>
      </c>
      <c r="K41" s="87">
        <f t="shared" si="3"/>
        <v>32847272.522222221</v>
      </c>
      <c r="L41" s="87">
        <f t="shared" si="3"/>
        <v>0</v>
      </c>
      <c r="M41" s="87">
        <f t="shared" si="3"/>
        <v>0</v>
      </c>
      <c r="N41" s="87">
        <f t="shared" si="3"/>
        <v>0</v>
      </c>
      <c r="O41" s="87">
        <f t="shared" si="3"/>
        <v>0</v>
      </c>
      <c r="P41" s="87">
        <f t="shared" si="3"/>
        <v>0</v>
      </c>
      <c r="Q41" s="87">
        <f t="shared" si="3"/>
        <v>0</v>
      </c>
      <c r="R41" s="87">
        <f t="shared" si="3"/>
        <v>0</v>
      </c>
      <c r="S41" s="87">
        <f t="shared" si="3"/>
        <v>0</v>
      </c>
      <c r="T41" s="87">
        <f t="shared" si="3"/>
        <v>0</v>
      </c>
      <c r="U41" s="87">
        <f t="shared" si="3"/>
        <v>0</v>
      </c>
      <c r="V41" s="87">
        <f t="shared" si="3"/>
        <v>0</v>
      </c>
      <c r="W41" s="87">
        <f t="shared" si="3"/>
        <v>0</v>
      </c>
      <c r="X41" s="87">
        <f t="shared" si="3"/>
        <v>0</v>
      </c>
      <c r="Y41" s="87">
        <f t="shared" si="3"/>
        <v>0</v>
      </c>
      <c r="Z41" s="87">
        <f t="shared" si="3"/>
        <v>0</v>
      </c>
    </row>
    <row r="42" spans="1:26" s="20" customFormat="1" x14ac:dyDescent="0.2">
      <c r="A42" s="2"/>
      <c r="B42" s="86">
        <f>'3. Investeringen'!B42</f>
        <v>28</v>
      </c>
      <c r="C42" s="86" t="str">
        <f>'3. Investeringen'!C42</f>
        <v>Nieuwe investeringen</v>
      </c>
      <c r="D42" s="86" t="str">
        <f>'3. Investeringen'!F42</f>
        <v>TD</v>
      </c>
      <c r="E42" s="172">
        <f>'3. Investeringen'!M42</f>
        <v>29.5</v>
      </c>
      <c r="F42" s="121">
        <f>'3. Investeringen'!N42</f>
        <v>2011</v>
      </c>
      <c r="G42" s="86">
        <f>'3. Investeringen'!O42</f>
        <v>2797974.7</v>
      </c>
      <c r="I42" s="137">
        <f>'5. Selectie'!P90</f>
        <v>1</v>
      </c>
      <c r="K42" s="87">
        <f t="shared" si="3"/>
        <v>2797974.7</v>
      </c>
      <c r="L42" s="87">
        <f t="shared" si="3"/>
        <v>0</v>
      </c>
      <c r="M42" s="87">
        <f t="shared" si="3"/>
        <v>0</v>
      </c>
      <c r="N42" s="87">
        <f t="shared" si="3"/>
        <v>0</v>
      </c>
      <c r="O42" s="87">
        <f t="shared" si="3"/>
        <v>0</v>
      </c>
      <c r="P42" s="87">
        <f t="shared" si="3"/>
        <v>0</v>
      </c>
      <c r="Q42" s="87">
        <f t="shared" si="3"/>
        <v>0</v>
      </c>
      <c r="R42" s="87">
        <f t="shared" si="3"/>
        <v>0</v>
      </c>
      <c r="S42" s="87">
        <f t="shared" si="3"/>
        <v>0</v>
      </c>
      <c r="T42" s="87">
        <f t="shared" si="3"/>
        <v>0</v>
      </c>
      <c r="U42" s="87">
        <f t="shared" si="3"/>
        <v>0</v>
      </c>
      <c r="V42" s="87">
        <f t="shared" si="3"/>
        <v>0</v>
      </c>
      <c r="W42" s="87">
        <f t="shared" si="3"/>
        <v>0</v>
      </c>
      <c r="X42" s="87">
        <f t="shared" si="3"/>
        <v>0</v>
      </c>
      <c r="Y42" s="87">
        <f t="shared" si="3"/>
        <v>0</v>
      </c>
      <c r="Z42" s="87">
        <f t="shared" si="3"/>
        <v>0</v>
      </c>
    </row>
    <row r="43" spans="1:26" s="20" customFormat="1" x14ac:dyDescent="0.2">
      <c r="A43" s="2"/>
      <c r="B43" s="86">
        <f>'3. Investeringen'!B43</f>
        <v>29</v>
      </c>
      <c r="C43" s="86" t="str">
        <f>'3. Investeringen'!C43</f>
        <v>Nieuwe investeringen</v>
      </c>
      <c r="D43" s="86" t="str">
        <f>'3. Investeringen'!F43</f>
        <v>TD</v>
      </c>
      <c r="E43" s="172">
        <f>'3. Investeringen'!M43</f>
        <v>0</v>
      </c>
      <c r="F43" s="121">
        <f>'3. Investeringen'!N43</f>
        <v>2011</v>
      </c>
      <c r="G43" s="86">
        <f>'3. Investeringen'!O43</f>
        <v>180341</v>
      </c>
      <c r="I43" s="137">
        <f>'5. Selectie'!P91</f>
        <v>1</v>
      </c>
      <c r="K43" s="87">
        <f t="shared" si="3"/>
        <v>180341</v>
      </c>
      <c r="L43" s="87">
        <f t="shared" si="3"/>
        <v>0</v>
      </c>
      <c r="M43" s="87">
        <f t="shared" si="3"/>
        <v>0</v>
      </c>
      <c r="N43" s="87">
        <f t="shared" si="3"/>
        <v>0</v>
      </c>
      <c r="O43" s="87">
        <f t="shared" si="3"/>
        <v>0</v>
      </c>
      <c r="P43" s="87">
        <f t="shared" si="3"/>
        <v>0</v>
      </c>
      <c r="Q43" s="87">
        <f t="shared" si="3"/>
        <v>0</v>
      </c>
      <c r="R43" s="87">
        <f t="shared" si="3"/>
        <v>0</v>
      </c>
      <c r="S43" s="87">
        <f t="shared" si="3"/>
        <v>0</v>
      </c>
      <c r="T43" s="87">
        <f t="shared" si="3"/>
        <v>0</v>
      </c>
      <c r="U43" s="87">
        <f t="shared" si="3"/>
        <v>0</v>
      </c>
      <c r="V43" s="87">
        <f t="shared" si="3"/>
        <v>0</v>
      </c>
      <c r="W43" s="87">
        <f t="shared" si="3"/>
        <v>0</v>
      </c>
      <c r="X43" s="87">
        <f t="shared" si="3"/>
        <v>0</v>
      </c>
      <c r="Y43" s="87">
        <f t="shared" si="3"/>
        <v>0</v>
      </c>
      <c r="Z43" s="87">
        <f t="shared" si="3"/>
        <v>0</v>
      </c>
    </row>
    <row r="44" spans="1:26" s="20" customFormat="1" x14ac:dyDescent="0.2">
      <c r="A44" s="2"/>
      <c r="B44" s="86">
        <f>'3. Investeringen'!B44</f>
        <v>30</v>
      </c>
      <c r="C44" s="86" t="str">
        <f>'3. Investeringen'!C44</f>
        <v>Nieuwe investeringen</v>
      </c>
      <c r="D44" s="86" t="str">
        <f>'3. Investeringen'!F44</f>
        <v>TD</v>
      </c>
      <c r="E44" s="172">
        <f>'3. Investeringen'!M44</f>
        <v>55</v>
      </c>
      <c r="F44" s="121">
        <f>'3. Investeringen'!N44</f>
        <v>2011</v>
      </c>
      <c r="G44" s="86">
        <f>'3. Investeringen'!O44</f>
        <v>10859074.620987441</v>
      </c>
      <c r="I44" s="137">
        <f>'5. Selectie'!P92</f>
        <v>1</v>
      </c>
      <c r="K44" s="87">
        <f t="shared" si="3"/>
        <v>10859074.620987441</v>
      </c>
      <c r="L44" s="87">
        <f t="shared" si="3"/>
        <v>0</v>
      </c>
      <c r="M44" s="87">
        <f t="shared" si="3"/>
        <v>0</v>
      </c>
      <c r="N44" s="87">
        <f t="shared" si="3"/>
        <v>0</v>
      </c>
      <c r="O44" s="87">
        <f t="shared" si="3"/>
        <v>0</v>
      </c>
      <c r="P44" s="87">
        <f t="shared" si="3"/>
        <v>0</v>
      </c>
      <c r="Q44" s="87">
        <f t="shared" si="3"/>
        <v>0</v>
      </c>
      <c r="R44" s="87">
        <f t="shared" si="3"/>
        <v>0</v>
      </c>
      <c r="S44" s="87">
        <f t="shared" si="3"/>
        <v>0</v>
      </c>
      <c r="T44" s="87">
        <f t="shared" si="3"/>
        <v>0</v>
      </c>
      <c r="U44" s="87">
        <f t="shared" si="3"/>
        <v>0</v>
      </c>
      <c r="V44" s="87">
        <f t="shared" si="3"/>
        <v>0</v>
      </c>
      <c r="W44" s="87">
        <f t="shared" si="3"/>
        <v>0</v>
      </c>
      <c r="X44" s="87">
        <f t="shared" si="3"/>
        <v>0</v>
      </c>
      <c r="Y44" s="87">
        <f t="shared" si="3"/>
        <v>0</v>
      </c>
      <c r="Z44" s="87">
        <f t="shared" si="3"/>
        <v>0</v>
      </c>
    </row>
    <row r="45" spans="1:26" s="20" customFormat="1" x14ac:dyDescent="0.2">
      <c r="A45" s="2"/>
      <c r="B45" s="86">
        <f>'3. Investeringen'!B45</f>
        <v>31</v>
      </c>
      <c r="C45" s="86" t="str">
        <f>'3. Investeringen'!C45</f>
        <v>Nieuwe investeringen</v>
      </c>
      <c r="D45" s="86" t="str">
        <f>'3. Investeringen'!F45</f>
        <v>TD</v>
      </c>
      <c r="E45" s="172">
        <f>'3. Investeringen'!M45</f>
        <v>45</v>
      </c>
      <c r="F45" s="121">
        <f>'3. Investeringen'!N45</f>
        <v>2011</v>
      </c>
      <c r="G45" s="86">
        <f>'3. Investeringen'!O45</f>
        <v>47793582.324114159</v>
      </c>
      <c r="I45" s="137">
        <f>'5. Selectie'!P93</f>
        <v>1</v>
      </c>
      <c r="K45" s="87">
        <f t="shared" ref="K45:Z54" si="4">($F45=K$14)*$I45*$G45</f>
        <v>47793582.324114159</v>
      </c>
      <c r="L45" s="87">
        <f t="shared" si="4"/>
        <v>0</v>
      </c>
      <c r="M45" s="87">
        <f t="shared" si="4"/>
        <v>0</v>
      </c>
      <c r="N45" s="87">
        <f t="shared" si="4"/>
        <v>0</v>
      </c>
      <c r="O45" s="87">
        <f t="shared" si="4"/>
        <v>0</v>
      </c>
      <c r="P45" s="87">
        <f t="shared" si="4"/>
        <v>0</v>
      </c>
      <c r="Q45" s="87">
        <f t="shared" si="4"/>
        <v>0</v>
      </c>
      <c r="R45" s="87">
        <f t="shared" si="4"/>
        <v>0</v>
      </c>
      <c r="S45" s="87">
        <f t="shared" si="4"/>
        <v>0</v>
      </c>
      <c r="T45" s="87">
        <f t="shared" si="4"/>
        <v>0</v>
      </c>
      <c r="U45" s="87">
        <f t="shared" si="4"/>
        <v>0</v>
      </c>
      <c r="V45" s="87">
        <f t="shared" si="4"/>
        <v>0</v>
      </c>
      <c r="W45" s="87">
        <f t="shared" si="4"/>
        <v>0</v>
      </c>
      <c r="X45" s="87">
        <f t="shared" si="4"/>
        <v>0</v>
      </c>
      <c r="Y45" s="87">
        <f t="shared" si="4"/>
        <v>0</v>
      </c>
      <c r="Z45" s="87">
        <f t="shared" si="4"/>
        <v>0</v>
      </c>
    </row>
    <row r="46" spans="1:26" s="20" customFormat="1" x14ac:dyDescent="0.2">
      <c r="A46" s="2"/>
      <c r="B46" s="86">
        <f>'3. Investeringen'!B46</f>
        <v>32</v>
      </c>
      <c r="C46" s="86" t="str">
        <f>'3. Investeringen'!C46</f>
        <v>Nieuwe investeringen</v>
      </c>
      <c r="D46" s="86" t="str">
        <f>'3. Investeringen'!F46</f>
        <v>TD</v>
      </c>
      <c r="E46" s="172">
        <f>'3. Investeringen'!M46</f>
        <v>30</v>
      </c>
      <c r="F46" s="121">
        <f>'3. Investeringen'!N46</f>
        <v>2011</v>
      </c>
      <c r="G46" s="86">
        <f>'3. Investeringen'!O46</f>
        <v>3745836.4371805424</v>
      </c>
      <c r="I46" s="137">
        <f>'5. Selectie'!P94</f>
        <v>1</v>
      </c>
      <c r="K46" s="87">
        <f t="shared" si="4"/>
        <v>3745836.4371805424</v>
      </c>
      <c r="L46" s="87">
        <f t="shared" si="4"/>
        <v>0</v>
      </c>
      <c r="M46" s="87">
        <f t="shared" si="4"/>
        <v>0</v>
      </c>
      <c r="N46" s="87">
        <f t="shared" si="4"/>
        <v>0</v>
      </c>
      <c r="O46" s="87">
        <f t="shared" si="4"/>
        <v>0</v>
      </c>
      <c r="P46" s="87">
        <f t="shared" si="4"/>
        <v>0</v>
      </c>
      <c r="Q46" s="87">
        <f t="shared" si="4"/>
        <v>0</v>
      </c>
      <c r="R46" s="87">
        <f t="shared" si="4"/>
        <v>0</v>
      </c>
      <c r="S46" s="87">
        <f t="shared" si="4"/>
        <v>0</v>
      </c>
      <c r="T46" s="87">
        <f t="shared" si="4"/>
        <v>0</v>
      </c>
      <c r="U46" s="87">
        <f t="shared" si="4"/>
        <v>0</v>
      </c>
      <c r="V46" s="87">
        <f t="shared" si="4"/>
        <v>0</v>
      </c>
      <c r="W46" s="87">
        <f t="shared" si="4"/>
        <v>0</v>
      </c>
      <c r="X46" s="87">
        <f t="shared" si="4"/>
        <v>0</v>
      </c>
      <c r="Y46" s="87">
        <f t="shared" si="4"/>
        <v>0</v>
      </c>
      <c r="Z46" s="87">
        <f t="shared" si="4"/>
        <v>0</v>
      </c>
    </row>
    <row r="47" spans="1:26" s="20" customFormat="1" x14ac:dyDescent="0.2">
      <c r="A47" s="2"/>
      <c r="B47" s="86">
        <f>'3. Investeringen'!B47</f>
        <v>33</v>
      </c>
      <c r="C47" s="86" t="str">
        <f>'3. Investeringen'!C47</f>
        <v>Nieuwe investeringen</v>
      </c>
      <c r="D47" s="86" t="str">
        <f>'3. Investeringen'!F47</f>
        <v>TD</v>
      </c>
      <c r="E47" s="172">
        <f>'3. Investeringen'!M47</f>
        <v>0</v>
      </c>
      <c r="F47" s="121">
        <f>'3. Investeringen'!N47</f>
        <v>2011</v>
      </c>
      <c r="G47" s="86">
        <f>'3. Investeringen'!O47</f>
        <v>12090.14</v>
      </c>
      <c r="I47" s="137">
        <f>'5. Selectie'!P95</f>
        <v>1</v>
      </c>
      <c r="K47" s="87">
        <f t="shared" si="4"/>
        <v>12090.14</v>
      </c>
      <c r="L47" s="87">
        <f t="shared" si="4"/>
        <v>0</v>
      </c>
      <c r="M47" s="87">
        <f t="shared" si="4"/>
        <v>0</v>
      </c>
      <c r="N47" s="87">
        <f t="shared" si="4"/>
        <v>0</v>
      </c>
      <c r="O47" s="87">
        <f t="shared" si="4"/>
        <v>0</v>
      </c>
      <c r="P47" s="87">
        <f t="shared" si="4"/>
        <v>0</v>
      </c>
      <c r="Q47" s="87">
        <f t="shared" si="4"/>
        <v>0</v>
      </c>
      <c r="R47" s="87">
        <f t="shared" si="4"/>
        <v>0</v>
      </c>
      <c r="S47" s="87">
        <f t="shared" si="4"/>
        <v>0</v>
      </c>
      <c r="T47" s="87">
        <f t="shared" si="4"/>
        <v>0</v>
      </c>
      <c r="U47" s="87">
        <f t="shared" si="4"/>
        <v>0</v>
      </c>
      <c r="V47" s="87">
        <f t="shared" si="4"/>
        <v>0</v>
      </c>
      <c r="W47" s="87">
        <f t="shared" si="4"/>
        <v>0</v>
      </c>
      <c r="X47" s="87">
        <f t="shared" si="4"/>
        <v>0</v>
      </c>
      <c r="Y47" s="87">
        <f t="shared" si="4"/>
        <v>0</v>
      </c>
      <c r="Z47" s="87">
        <f t="shared" si="4"/>
        <v>0</v>
      </c>
    </row>
    <row r="48" spans="1:26" s="20" customFormat="1" x14ac:dyDescent="0.2">
      <c r="A48" s="2"/>
      <c r="B48" s="86">
        <f>'3. Investeringen'!B48</f>
        <v>34</v>
      </c>
      <c r="C48" s="86" t="str">
        <f>'3. Investeringen'!C48</f>
        <v>Nieuwe investeringen</v>
      </c>
      <c r="D48" s="86" t="str">
        <f>'3. Investeringen'!F48</f>
        <v>TD</v>
      </c>
      <c r="E48" s="172">
        <f>'3. Investeringen'!M48</f>
        <v>55</v>
      </c>
      <c r="F48" s="121">
        <f>'3. Investeringen'!N48</f>
        <v>2012</v>
      </c>
      <c r="G48" s="86">
        <f>'3. Investeringen'!O48</f>
        <v>7339499.7497568503</v>
      </c>
      <c r="I48" s="137">
        <f>'5. Selectie'!P96</f>
        <v>1</v>
      </c>
      <c r="K48" s="87">
        <f t="shared" si="4"/>
        <v>0</v>
      </c>
      <c r="L48" s="87">
        <f t="shared" si="4"/>
        <v>7339499.7497568503</v>
      </c>
      <c r="M48" s="87">
        <f t="shared" si="4"/>
        <v>0</v>
      </c>
      <c r="N48" s="87">
        <f t="shared" si="4"/>
        <v>0</v>
      </c>
      <c r="O48" s="87">
        <f t="shared" si="4"/>
        <v>0</v>
      </c>
      <c r="P48" s="87">
        <f t="shared" si="4"/>
        <v>0</v>
      </c>
      <c r="Q48" s="87">
        <f t="shared" si="4"/>
        <v>0</v>
      </c>
      <c r="R48" s="87">
        <f t="shared" si="4"/>
        <v>0</v>
      </c>
      <c r="S48" s="87">
        <f t="shared" si="4"/>
        <v>0</v>
      </c>
      <c r="T48" s="87">
        <f t="shared" si="4"/>
        <v>0</v>
      </c>
      <c r="U48" s="87">
        <f t="shared" si="4"/>
        <v>0</v>
      </c>
      <c r="V48" s="87">
        <f t="shared" si="4"/>
        <v>0</v>
      </c>
      <c r="W48" s="87">
        <f t="shared" si="4"/>
        <v>0</v>
      </c>
      <c r="X48" s="87">
        <f t="shared" si="4"/>
        <v>0</v>
      </c>
      <c r="Y48" s="87">
        <f t="shared" si="4"/>
        <v>0</v>
      </c>
      <c r="Z48" s="87">
        <f t="shared" si="4"/>
        <v>0</v>
      </c>
    </row>
    <row r="49" spans="1:26" s="20" customFormat="1" x14ac:dyDescent="0.2">
      <c r="A49" s="2"/>
      <c r="B49" s="86">
        <f>'3. Investeringen'!B49</f>
        <v>35</v>
      </c>
      <c r="C49" s="86" t="str">
        <f>'3. Investeringen'!C49</f>
        <v>Nieuwe investeringen</v>
      </c>
      <c r="D49" s="86" t="str">
        <f>'3. Investeringen'!F49</f>
        <v>TD</v>
      </c>
      <c r="E49" s="172">
        <f>'3. Investeringen'!M49</f>
        <v>45</v>
      </c>
      <c r="F49" s="121">
        <f>'3. Investeringen'!N49</f>
        <v>2012</v>
      </c>
      <c r="G49" s="86">
        <f>'3. Investeringen'!O49</f>
        <v>72423395.640396401</v>
      </c>
      <c r="I49" s="137">
        <f>'5. Selectie'!P97</f>
        <v>1</v>
      </c>
      <c r="K49" s="87">
        <f t="shared" si="4"/>
        <v>0</v>
      </c>
      <c r="L49" s="87">
        <f t="shared" si="4"/>
        <v>72423395.640396401</v>
      </c>
      <c r="M49" s="87">
        <f t="shared" si="4"/>
        <v>0</v>
      </c>
      <c r="N49" s="87">
        <f t="shared" si="4"/>
        <v>0</v>
      </c>
      <c r="O49" s="87">
        <f t="shared" si="4"/>
        <v>0</v>
      </c>
      <c r="P49" s="87">
        <f t="shared" si="4"/>
        <v>0</v>
      </c>
      <c r="Q49" s="87">
        <f t="shared" si="4"/>
        <v>0</v>
      </c>
      <c r="R49" s="87">
        <f t="shared" si="4"/>
        <v>0</v>
      </c>
      <c r="S49" s="87">
        <f t="shared" si="4"/>
        <v>0</v>
      </c>
      <c r="T49" s="87">
        <f t="shared" si="4"/>
        <v>0</v>
      </c>
      <c r="U49" s="87">
        <f t="shared" si="4"/>
        <v>0</v>
      </c>
      <c r="V49" s="87">
        <f t="shared" si="4"/>
        <v>0</v>
      </c>
      <c r="W49" s="87">
        <f t="shared" si="4"/>
        <v>0</v>
      </c>
      <c r="X49" s="87">
        <f t="shared" si="4"/>
        <v>0</v>
      </c>
      <c r="Y49" s="87">
        <f t="shared" si="4"/>
        <v>0</v>
      </c>
      <c r="Z49" s="87">
        <f t="shared" si="4"/>
        <v>0</v>
      </c>
    </row>
    <row r="50" spans="1:26" s="20" customFormat="1" x14ac:dyDescent="0.2">
      <c r="A50" s="2"/>
      <c r="B50" s="86">
        <f>'3. Investeringen'!B50</f>
        <v>36</v>
      </c>
      <c r="C50" s="86" t="str">
        <f>'3. Investeringen'!C50</f>
        <v>Nieuwe investeringen</v>
      </c>
      <c r="D50" s="86" t="str">
        <f>'3. Investeringen'!F50</f>
        <v>TD</v>
      </c>
      <c r="E50" s="172">
        <f>'3. Investeringen'!M50</f>
        <v>30</v>
      </c>
      <c r="F50" s="121">
        <f>'3. Investeringen'!N50</f>
        <v>2012</v>
      </c>
      <c r="G50" s="86">
        <f>'3. Investeringen'!O50</f>
        <v>4581443.82</v>
      </c>
      <c r="I50" s="137">
        <f>'5. Selectie'!P98</f>
        <v>1</v>
      </c>
      <c r="K50" s="87">
        <f t="shared" si="4"/>
        <v>0</v>
      </c>
      <c r="L50" s="87">
        <f t="shared" si="4"/>
        <v>4581443.82</v>
      </c>
      <c r="M50" s="87">
        <f t="shared" si="4"/>
        <v>0</v>
      </c>
      <c r="N50" s="87">
        <f t="shared" si="4"/>
        <v>0</v>
      </c>
      <c r="O50" s="87">
        <f t="shared" si="4"/>
        <v>0</v>
      </c>
      <c r="P50" s="87">
        <f t="shared" si="4"/>
        <v>0</v>
      </c>
      <c r="Q50" s="87">
        <f t="shared" si="4"/>
        <v>0</v>
      </c>
      <c r="R50" s="87">
        <f t="shared" si="4"/>
        <v>0</v>
      </c>
      <c r="S50" s="87">
        <f t="shared" si="4"/>
        <v>0</v>
      </c>
      <c r="T50" s="87">
        <f t="shared" si="4"/>
        <v>0</v>
      </c>
      <c r="U50" s="87">
        <f t="shared" si="4"/>
        <v>0</v>
      </c>
      <c r="V50" s="87">
        <f t="shared" si="4"/>
        <v>0</v>
      </c>
      <c r="W50" s="87">
        <f t="shared" si="4"/>
        <v>0</v>
      </c>
      <c r="X50" s="87">
        <f t="shared" si="4"/>
        <v>0</v>
      </c>
      <c r="Y50" s="87">
        <f t="shared" si="4"/>
        <v>0</v>
      </c>
      <c r="Z50" s="87">
        <f t="shared" si="4"/>
        <v>0</v>
      </c>
    </row>
    <row r="51" spans="1:26" s="20" customFormat="1" x14ac:dyDescent="0.2">
      <c r="A51" s="2"/>
      <c r="B51" s="86">
        <f>'3. Investeringen'!B51</f>
        <v>37</v>
      </c>
      <c r="C51" s="86" t="str">
        <f>'3. Investeringen'!C51</f>
        <v>Nieuwe investeringen</v>
      </c>
      <c r="D51" s="86" t="str">
        <f>'3. Investeringen'!F51</f>
        <v>TD</v>
      </c>
      <c r="E51" s="172">
        <f>'3. Investeringen'!M51</f>
        <v>0</v>
      </c>
      <c r="F51" s="121">
        <f>'3. Investeringen'!N51</f>
        <v>2012</v>
      </c>
      <c r="G51" s="86">
        <f>'3. Investeringen'!O51</f>
        <v>15857.22</v>
      </c>
      <c r="I51" s="137">
        <f>'5. Selectie'!P99</f>
        <v>1</v>
      </c>
      <c r="K51" s="87">
        <f t="shared" si="4"/>
        <v>0</v>
      </c>
      <c r="L51" s="87">
        <f t="shared" si="4"/>
        <v>15857.22</v>
      </c>
      <c r="M51" s="87">
        <f t="shared" si="4"/>
        <v>0</v>
      </c>
      <c r="N51" s="87">
        <f t="shared" si="4"/>
        <v>0</v>
      </c>
      <c r="O51" s="87">
        <f t="shared" si="4"/>
        <v>0</v>
      </c>
      <c r="P51" s="87">
        <f t="shared" si="4"/>
        <v>0</v>
      </c>
      <c r="Q51" s="87">
        <f t="shared" si="4"/>
        <v>0</v>
      </c>
      <c r="R51" s="87">
        <f t="shared" si="4"/>
        <v>0</v>
      </c>
      <c r="S51" s="87">
        <f t="shared" si="4"/>
        <v>0</v>
      </c>
      <c r="T51" s="87">
        <f t="shared" si="4"/>
        <v>0</v>
      </c>
      <c r="U51" s="87">
        <f t="shared" si="4"/>
        <v>0</v>
      </c>
      <c r="V51" s="87">
        <f t="shared" si="4"/>
        <v>0</v>
      </c>
      <c r="W51" s="87">
        <f t="shared" si="4"/>
        <v>0</v>
      </c>
      <c r="X51" s="87">
        <f t="shared" si="4"/>
        <v>0</v>
      </c>
      <c r="Y51" s="87">
        <f t="shared" si="4"/>
        <v>0</v>
      </c>
      <c r="Z51" s="87">
        <f t="shared" si="4"/>
        <v>0</v>
      </c>
    </row>
    <row r="52" spans="1:26" s="20" customFormat="1" x14ac:dyDescent="0.2">
      <c r="A52" s="2"/>
      <c r="B52" s="86">
        <f>'3. Investeringen'!B52</f>
        <v>38</v>
      </c>
      <c r="C52" s="86" t="str">
        <f>'3. Investeringen'!C52</f>
        <v>Nieuwe investeringen</v>
      </c>
      <c r="D52" s="86" t="str">
        <f>'3. Investeringen'!F52</f>
        <v>TD</v>
      </c>
      <c r="E52" s="172">
        <f>'3. Investeringen'!M52</f>
        <v>55</v>
      </c>
      <c r="F52" s="121">
        <f>'3. Investeringen'!N52</f>
        <v>2013</v>
      </c>
      <c r="G52" s="86">
        <f>'3. Investeringen'!O52</f>
        <v>7868158.3185068462</v>
      </c>
      <c r="I52" s="137">
        <f>'5. Selectie'!P100</f>
        <v>1</v>
      </c>
      <c r="K52" s="87">
        <f t="shared" si="4"/>
        <v>0</v>
      </c>
      <c r="L52" s="87">
        <f t="shared" si="4"/>
        <v>0</v>
      </c>
      <c r="M52" s="87">
        <f t="shared" si="4"/>
        <v>7868158.3185068462</v>
      </c>
      <c r="N52" s="87">
        <f t="shared" si="4"/>
        <v>0</v>
      </c>
      <c r="O52" s="87">
        <f t="shared" si="4"/>
        <v>0</v>
      </c>
      <c r="P52" s="87">
        <f t="shared" si="4"/>
        <v>0</v>
      </c>
      <c r="Q52" s="87">
        <f t="shared" si="4"/>
        <v>0</v>
      </c>
      <c r="R52" s="87">
        <f t="shared" si="4"/>
        <v>0</v>
      </c>
      <c r="S52" s="87">
        <f t="shared" si="4"/>
        <v>0</v>
      </c>
      <c r="T52" s="87">
        <f t="shared" si="4"/>
        <v>0</v>
      </c>
      <c r="U52" s="87">
        <f t="shared" si="4"/>
        <v>0</v>
      </c>
      <c r="V52" s="87">
        <f t="shared" si="4"/>
        <v>0</v>
      </c>
      <c r="W52" s="87">
        <f t="shared" si="4"/>
        <v>0</v>
      </c>
      <c r="X52" s="87">
        <f t="shared" si="4"/>
        <v>0</v>
      </c>
      <c r="Y52" s="87">
        <f t="shared" si="4"/>
        <v>0</v>
      </c>
      <c r="Z52" s="87">
        <f t="shared" si="4"/>
        <v>0</v>
      </c>
    </row>
    <row r="53" spans="1:26" s="20" customFormat="1" x14ac:dyDescent="0.2">
      <c r="A53" s="2"/>
      <c r="B53" s="86">
        <f>'3. Investeringen'!B53</f>
        <v>39</v>
      </c>
      <c r="C53" s="86" t="str">
        <f>'3. Investeringen'!C53</f>
        <v>Nieuwe investeringen</v>
      </c>
      <c r="D53" s="86" t="str">
        <f>'3. Investeringen'!F53</f>
        <v>TD</v>
      </c>
      <c r="E53" s="172">
        <f>'3. Investeringen'!M53</f>
        <v>45</v>
      </c>
      <c r="F53" s="121">
        <f>'3. Investeringen'!N53</f>
        <v>2013</v>
      </c>
      <c r="G53" s="86">
        <f>'3. Investeringen'!O53</f>
        <v>61937596.895396404</v>
      </c>
      <c r="I53" s="137">
        <f>'5. Selectie'!P101</f>
        <v>1</v>
      </c>
      <c r="K53" s="87">
        <f t="shared" si="4"/>
        <v>0</v>
      </c>
      <c r="L53" s="87">
        <f t="shared" si="4"/>
        <v>0</v>
      </c>
      <c r="M53" s="87">
        <f t="shared" si="4"/>
        <v>61937596.895396404</v>
      </c>
      <c r="N53" s="87">
        <f t="shared" si="4"/>
        <v>0</v>
      </c>
      <c r="O53" s="87">
        <f t="shared" si="4"/>
        <v>0</v>
      </c>
      <c r="P53" s="87">
        <f t="shared" si="4"/>
        <v>0</v>
      </c>
      <c r="Q53" s="87">
        <f t="shared" si="4"/>
        <v>0</v>
      </c>
      <c r="R53" s="87">
        <f t="shared" si="4"/>
        <v>0</v>
      </c>
      <c r="S53" s="87">
        <f t="shared" si="4"/>
        <v>0</v>
      </c>
      <c r="T53" s="87">
        <f t="shared" si="4"/>
        <v>0</v>
      </c>
      <c r="U53" s="87">
        <f t="shared" si="4"/>
        <v>0</v>
      </c>
      <c r="V53" s="87">
        <f t="shared" si="4"/>
        <v>0</v>
      </c>
      <c r="W53" s="87">
        <f t="shared" si="4"/>
        <v>0</v>
      </c>
      <c r="X53" s="87">
        <f t="shared" si="4"/>
        <v>0</v>
      </c>
      <c r="Y53" s="87">
        <f t="shared" si="4"/>
        <v>0</v>
      </c>
      <c r="Z53" s="87">
        <f t="shared" si="4"/>
        <v>0</v>
      </c>
    </row>
    <row r="54" spans="1:26" s="20" customFormat="1" x14ac:dyDescent="0.2">
      <c r="A54" s="2"/>
      <c r="B54" s="86">
        <f>'3. Investeringen'!B54</f>
        <v>40</v>
      </c>
      <c r="C54" s="86" t="str">
        <f>'3. Investeringen'!C54</f>
        <v>Nieuwe investeringen</v>
      </c>
      <c r="D54" s="86" t="str">
        <f>'3. Investeringen'!F54</f>
        <v>TD</v>
      </c>
      <c r="E54" s="172">
        <f>'3. Investeringen'!M54</f>
        <v>30</v>
      </c>
      <c r="F54" s="121">
        <f>'3. Investeringen'!N54</f>
        <v>2013</v>
      </c>
      <c r="G54" s="86">
        <f>'3. Investeringen'!O54</f>
        <v>4935722.2157229753</v>
      </c>
      <c r="I54" s="137">
        <f>'5. Selectie'!P102</f>
        <v>1</v>
      </c>
      <c r="K54" s="87">
        <f t="shared" si="4"/>
        <v>0</v>
      </c>
      <c r="L54" s="87">
        <f t="shared" si="4"/>
        <v>0</v>
      </c>
      <c r="M54" s="87">
        <f t="shared" si="4"/>
        <v>4935722.2157229753</v>
      </c>
      <c r="N54" s="87">
        <f t="shared" si="4"/>
        <v>0</v>
      </c>
      <c r="O54" s="87">
        <f t="shared" si="4"/>
        <v>0</v>
      </c>
      <c r="P54" s="87">
        <f t="shared" si="4"/>
        <v>0</v>
      </c>
      <c r="Q54" s="87">
        <f t="shared" si="4"/>
        <v>0</v>
      </c>
      <c r="R54" s="87">
        <f t="shared" si="4"/>
        <v>0</v>
      </c>
      <c r="S54" s="87">
        <f t="shared" si="4"/>
        <v>0</v>
      </c>
      <c r="T54" s="87">
        <f t="shared" si="4"/>
        <v>0</v>
      </c>
      <c r="U54" s="87">
        <f t="shared" si="4"/>
        <v>0</v>
      </c>
      <c r="V54" s="87">
        <f t="shared" si="4"/>
        <v>0</v>
      </c>
      <c r="W54" s="87">
        <f t="shared" si="4"/>
        <v>0</v>
      </c>
      <c r="X54" s="87">
        <f t="shared" si="4"/>
        <v>0</v>
      </c>
      <c r="Y54" s="87">
        <f t="shared" si="4"/>
        <v>0</v>
      </c>
      <c r="Z54" s="87">
        <f t="shared" si="4"/>
        <v>0</v>
      </c>
    </row>
    <row r="55" spans="1:26" s="20" customFormat="1" x14ac:dyDescent="0.2">
      <c r="A55" s="2"/>
      <c r="B55" s="86">
        <f>'3. Investeringen'!B55</f>
        <v>41</v>
      </c>
      <c r="C55" s="86" t="str">
        <f>'3. Investeringen'!C55</f>
        <v>Nieuwe investeringen</v>
      </c>
      <c r="D55" s="86" t="str">
        <f>'3. Investeringen'!F55</f>
        <v>TD</v>
      </c>
      <c r="E55" s="172">
        <f>'3. Investeringen'!M55</f>
        <v>0</v>
      </c>
      <c r="F55" s="121">
        <f>'3. Investeringen'!N55</f>
        <v>2013</v>
      </c>
      <c r="G55" s="86">
        <f>'3. Investeringen'!O55</f>
        <v>2243</v>
      </c>
      <c r="I55" s="137">
        <f>'5. Selectie'!P103</f>
        <v>1</v>
      </c>
      <c r="K55" s="87">
        <f t="shared" ref="K55:Z64" si="5">($F55=K$14)*$I55*$G55</f>
        <v>0</v>
      </c>
      <c r="L55" s="87">
        <f t="shared" si="5"/>
        <v>0</v>
      </c>
      <c r="M55" s="87">
        <f t="shared" si="5"/>
        <v>2243</v>
      </c>
      <c r="N55" s="87">
        <f t="shared" si="5"/>
        <v>0</v>
      </c>
      <c r="O55" s="87">
        <f t="shared" si="5"/>
        <v>0</v>
      </c>
      <c r="P55" s="87">
        <f t="shared" si="5"/>
        <v>0</v>
      </c>
      <c r="Q55" s="87">
        <f t="shared" si="5"/>
        <v>0</v>
      </c>
      <c r="R55" s="87">
        <f t="shared" si="5"/>
        <v>0</v>
      </c>
      <c r="S55" s="87">
        <f t="shared" si="5"/>
        <v>0</v>
      </c>
      <c r="T55" s="87">
        <f t="shared" si="5"/>
        <v>0</v>
      </c>
      <c r="U55" s="87">
        <f t="shared" si="5"/>
        <v>0</v>
      </c>
      <c r="V55" s="87">
        <f t="shared" si="5"/>
        <v>0</v>
      </c>
      <c r="W55" s="87">
        <f t="shared" si="5"/>
        <v>0</v>
      </c>
      <c r="X55" s="87">
        <f t="shared" si="5"/>
        <v>0</v>
      </c>
      <c r="Y55" s="87">
        <f t="shared" si="5"/>
        <v>0</v>
      </c>
      <c r="Z55" s="87">
        <f t="shared" si="5"/>
        <v>0</v>
      </c>
    </row>
    <row r="56" spans="1:26" s="20" customFormat="1" x14ac:dyDescent="0.2">
      <c r="A56" s="2"/>
      <c r="B56" s="86">
        <f>'3. Investeringen'!B56</f>
        <v>42</v>
      </c>
      <c r="C56" s="86" t="str">
        <f>'3. Investeringen'!C56</f>
        <v>Nieuwe investeringen</v>
      </c>
      <c r="D56" s="86" t="str">
        <f>'3. Investeringen'!F56</f>
        <v>TD</v>
      </c>
      <c r="E56" s="172">
        <f>'3. Investeringen'!M56</f>
        <v>55</v>
      </c>
      <c r="F56" s="121">
        <f>'3. Investeringen'!N56</f>
        <v>2014</v>
      </c>
      <c r="G56" s="86">
        <f>'3. Investeringen'!O56</f>
        <v>8131867.7800000012</v>
      </c>
      <c r="I56" s="137">
        <f>'5. Selectie'!P104</f>
        <v>1</v>
      </c>
      <c r="K56" s="87">
        <f t="shared" si="5"/>
        <v>0</v>
      </c>
      <c r="L56" s="87">
        <f t="shared" si="5"/>
        <v>0</v>
      </c>
      <c r="M56" s="87">
        <f t="shared" si="5"/>
        <v>0</v>
      </c>
      <c r="N56" s="87">
        <f t="shared" si="5"/>
        <v>8131867.7800000012</v>
      </c>
      <c r="O56" s="87">
        <f t="shared" si="5"/>
        <v>0</v>
      </c>
      <c r="P56" s="87">
        <f t="shared" si="5"/>
        <v>0</v>
      </c>
      <c r="Q56" s="87">
        <f t="shared" si="5"/>
        <v>0</v>
      </c>
      <c r="R56" s="87">
        <f t="shared" si="5"/>
        <v>0</v>
      </c>
      <c r="S56" s="87">
        <f t="shared" si="5"/>
        <v>0</v>
      </c>
      <c r="T56" s="87">
        <f t="shared" si="5"/>
        <v>0</v>
      </c>
      <c r="U56" s="87">
        <f t="shared" si="5"/>
        <v>0</v>
      </c>
      <c r="V56" s="87">
        <f t="shared" si="5"/>
        <v>0</v>
      </c>
      <c r="W56" s="87">
        <f t="shared" si="5"/>
        <v>0</v>
      </c>
      <c r="X56" s="87">
        <f t="shared" si="5"/>
        <v>0</v>
      </c>
      <c r="Y56" s="87">
        <f t="shared" si="5"/>
        <v>0</v>
      </c>
      <c r="Z56" s="87">
        <f t="shared" si="5"/>
        <v>0</v>
      </c>
    </row>
    <row r="57" spans="1:26" s="20" customFormat="1" x14ac:dyDescent="0.2">
      <c r="A57" s="2"/>
      <c r="B57" s="86">
        <f>'3. Investeringen'!B57</f>
        <v>43</v>
      </c>
      <c r="C57" s="86" t="str">
        <f>'3. Investeringen'!C57</f>
        <v>Nieuwe investeringen</v>
      </c>
      <c r="D57" s="86" t="str">
        <f>'3. Investeringen'!F57</f>
        <v>TD</v>
      </c>
      <c r="E57" s="172">
        <f>'3. Investeringen'!M57</f>
        <v>45</v>
      </c>
      <c r="F57" s="121">
        <f>'3. Investeringen'!N57</f>
        <v>2014</v>
      </c>
      <c r="G57" s="86">
        <f>'3. Investeringen'!O57</f>
        <v>48158941.640000001</v>
      </c>
      <c r="I57" s="137">
        <f>'5. Selectie'!P105</f>
        <v>1</v>
      </c>
      <c r="K57" s="87">
        <f t="shared" si="5"/>
        <v>0</v>
      </c>
      <c r="L57" s="87">
        <f t="shared" si="5"/>
        <v>0</v>
      </c>
      <c r="M57" s="87">
        <f t="shared" si="5"/>
        <v>0</v>
      </c>
      <c r="N57" s="87">
        <f t="shared" si="5"/>
        <v>48158941.640000001</v>
      </c>
      <c r="O57" s="87">
        <f t="shared" si="5"/>
        <v>0</v>
      </c>
      <c r="P57" s="87">
        <f t="shared" si="5"/>
        <v>0</v>
      </c>
      <c r="Q57" s="87">
        <f t="shared" si="5"/>
        <v>0</v>
      </c>
      <c r="R57" s="87">
        <f t="shared" si="5"/>
        <v>0</v>
      </c>
      <c r="S57" s="87">
        <f t="shared" si="5"/>
        <v>0</v>
      </c>
      <c r="T57" s="87">
        <f t="shared" si="5"/>
        <v>0</v>
      </c>
      <c r="U57" s="87">
        <f t="shared" si="5"/>
        <v>0</v>
      </c>
      <c r="V57" s="87">
        <f t="shared" si="5"/>
        <v>0</v>
      </c>
      <c r="W57" s="87">
        <f t="shared" si="5"/>
        <v>0</v>
      </c>
      <c r="X57" s="87">
        <f t="shared" si="5"/>
        <v>0</v>
      </c>
      <c r="Y57" s="87">
        <f t="shared" si="5"/>
        <v>0</v>
      </c>
      <c r="Z57" s="87">
        <f t="shared" si="5"/>
        <v>0</v>
      </c>
    </row>
    <row r="58" spans="1:26" s="20" customFormat="1" x14ac:dyDescent="0.2">
      <c r="A58" s="2"/>
      <c r="B58" s="86">
        <f>'3. Investeringen'!B58</f>
        <v>44</v>
      </c>
      <c r="C58" s="86" t="str">
        <f>'3. Investeringen'!C58</f>
        <v>Nieuwe investeringen</v>
      </c>
      <c r="D58" s="86" t="str">
        <f>'3. Investeringen'!F58</f>
        <v>TD</v>
      </c>
      <c r="E58" s="172">
        <f>'3. Investeringen'!M58</f>
        <v>30</v>
      </c>
      <c r="F58" s="121">
        <f>'3. Investeringen'!N58</f>
        <v>2014</v>
      </c>
      <c r="G58" s="86">
        <f>'3. Investeringen'!O58</f>
        <v>4243281.1975000007</v>
      </c>
      <c r="I58" s="137">
        <f>'5. Selectie'!P106</f>
        <v>1</v>
      </c>
      <c r="K58" s="87">
        <f t="shared" si="5"/>
        <v>0</v>
      </c>
      <c r="L58" s="87">
        <f t="shared" si="5"/>
        <v>0</v>
      </c>
      <c r="M58" s="87">
        <f t="shared" si="5"/>
        <v>0</v>
      </c>
      <c r="N58" s="87">
        <f t="shared" si="5"/>
        <v>4243281.1975000007</v>
      </c>
      <c r="O58" s="87">
        <f t="shared" si="5"/>
        <v>0</v>
      </c>
      <c r="P58" s="87">
        <f t="shared" si="5"/>
        <v>0</v>
      </c>
      <c r="Q58" s="87">
        <f t="shared" si="5"/>
        <v>0</v>
      </c>
      <c r="R58" s="87">
        <f t="shared" si="5"/>
        <v>0</v>
      </c>
      <c r="S58" s="87">
        <f t="shared" si="5"/>
        <v>0</v>
      </c>
      <c r="T58" s="87">
        <f t="shared" si="5"/>
        <v>0</v>
      </c>
      <c r="U58" s="87">
        <f t="shared" si="5"/>
        <v>0</v>
      </c>
      <c r="V58" s="87">
        <f t="shared" si="5"/>
        <v>0</v>
      </c>
      <c r="W58" s="87">
        <f t="shared" si="5"/>
        <v>0</v>
      </c>
      <c r="X58" s="87">
        <f t="shared" si="5"/>
        <v>0</v>
      </c>
      <c r="Y58" s="87">
        <f t="shared" si="5"/>
        <v>0</v>
      </c>
      <c r="Z58" s="87">
        <f t="shared" si="5"/>
        <v>0</v>
      </c>
    </row>
    <row r="59" spans="1:26" s="20" customFormat="1" x14ac:dyDescent="0.2">
      <c r="A59" s="2"/>
      <c r="B59" s="86">
        <f>'3. Investeringen'!B59</f>
        <v>45</v>
      </c>
      <c r="C59" s="86" t="str">
        <f>'3. Investeringen'!C59</f>
        <v>Nieuwe investeringen</v>
      </c>
      <c r="D59" s="86" t="str">
        <f>'3. Investeringen'!F59</f>
        <v>TD</v>
      </c>
      <c r="E59" s="172">
        <f>'3. Investeringen'!M59</f>
        <v>0</v>
      </c>
      <c r="F59" s="121">
        <f>'3. Investeringen'!N59</f>
        <v>2014</v>
      </c>
      <c r="G59" s="86">
        <f>'3. Investeringen'!O59</f>
        <v>-246183.03000000003</v>
      </c>
      <c r="I59" s="137">
        <f>'5. Selectie'!P107</f>
        <v>1</v>
      </c>
      <c r="K59" s="87">
        <f t="shared" si="5"/>
        <v>0</v>
      </c>
      <c r="L59" s="87">
        <f t="shared" si="5"/>
        <v>0</v>
      </c>
      <c r="M59" s="87">
        <f t="shared" si="5"/>
        <v>0</v>
      </c>
      <c r="N59" s="87">
        <f t="shared" si="5"/>
        <v>-246183.03000000003</v>
      </c>
      <c r="O59" s="87">
        <f t="shared" si="5"/>
        <v>0</v>
      </c>
      <c r="P59" s="87">
        <f t="shared" si="5"/>
        <v>0</v>
      </c>
      <c r="Q59" s="87">
        <f t="shared" si="5"/>
        <v>0</v>
      </c>
      <c r="R59" s="87">
        <f t="shared" si="5"/>
        <v>0</v>
      </c>
      <c r="S59" s="87">
        <f t="shared" si="5"/>
        <v>0</v>
      </c>
      <c r="T59" s="87">
        <f t="shared" si="5"/>
        <v>0</v>
      </c>
      <c r="U59" s="87">
        <f t="shared" si="5"/>
        <v>0</v>
      </c>
      <c r="V59" s="87">
        <f t="shared" si="5"/>
        <v>0</v>
      </c>
      <c r="W59" s="87">
        <f t="shared" si="5"/>
        <v>0</v>
      </c>
      <c r="X59" s="87">
        <f t="shared" si="5"/>
        <v>0</v>
      </c>
      <c r="Y59" s="87">
        <f t="shared" si="5"/>
        <v>0</v>
      </c>
      <c r="Z59" s="87">
        <f t="shared" si="5"/>
        <v>0</v>
      </c>
    </row>
    <row r="60" spans="1:26" s="20" customFormat="1" x14ac:dyDescent="0.2">
      <c r="A60" s="2"/>
      <c r="B60" s="86">
        <f>'3. Investeringen'!B60</f>
        <v>46</v>
      </c>
      <c r="C60" s="86" t="str">
        <f>'3. Investeringen'!C60</f>
        <v>Nieuwe investeringen</v>
      </c>
      <c r="D60" s="86" t="str">
        <f>'3. Investeringen'!F60</f>
        <v>TD</v>
      </c>
      <c r="E60" s="172">
        <f>'3. Investeringen'!M60</f>
        <v>55</v>
      </c>
      <c r="F60" s="121">
        <f>'3. Investeringen'!N60</f>
        <v>2015</v>
      </c>
      <c r="G60" s="86">
        <f>'3. Investeringen'!O60</f>
        <v>9232372.6985624954</v>
      </c>
      <c r="I60" s="137">
        <f>'5. Selectie'!P108</f>
        <v>1</v>
      </c>
      <c r="K60" s="87">
        <f t="shared" si="5"/>
        <v>0</v>
      </c>
      <c r="L60" s="87">
        <f t="shared" si="5"/>
        <v>0</v>
      </c>
      <c r="M60" s="87">
        <f t="shared" si="5"/>
        <v>0</v>
      </c>
      <c r="N60" s="87">
        <f t="shared" si="5"/>
        <v>0</v>
      </c>
      <c r="O60" s="87">
        <f t="shared" si="5"/>
        <v>9232372.6985624954</v>
      </c>
      <c r="P60" s="87">
        <f t="shared" si="5"/>
        <v>0</v>
      </c>
      <c r="Q60" s="87">
        <f t="shared" si="5"/>
        <v>0</v>
      </c>
      <c r="R60" s="87">
        <f t="shared" si="5"/>
        <v>0</v>
      </c>
      <c r="S60" s="87">
        <f t="shared" si="5"/>
        <v>0</v>
      </c>
      <c r="T60" s="87">
        <f t="shared" si="5"/>
        <v>0</v>
      </c>
      <c r="U60" s="87">
        <f t="shared" si="5"/>
        <v>0</v>
      </c>
      <c r="V60" s="87">
        <f t="shared" si="5"/>
        <v>0</v>
      </c>
      <c r="W60" s="87">
        <f t="shared" si="5"/>
        <v>0</v>
      </c>
      <c r="X60" s="87">
        <f t="shared" si="5"/>
        <v>0</v>
      </c>
      <c r="Y60" s="87">
        <f t="shared" si="5"/>
        <v>0</v>
      </c>
      <c r="Z60" s="87">
        <f t="shared" si="5"/>
        <v>0</v>
      </c>
    </row>
    <row r="61" spans="1:26" s="20" customFormat="1" x14ac:dyDescent="0.2">
      <c r="A61" s="2"/>
      <c r="B61" s="86">
        <f>'3. Investeringen'!B61</f>
        <v>47</v>
      </c>
      <c r="C61" s="86" t="str">
        <f>'3. Investeringen'!C61</f>
        <v>Nieuwe investeringen</v>
      </c>
      <c r="D61" s="86" t="str">
        <f>'3. Investeringen'!F61</f>
        <v>TD</v>
      </c>
      <c r="E61" s="172">
        <f>'3. Investeringen'!M61</f>
        <v>45</v>
      </c>
      <c r="F61" s="121">
        <f>'3. Investeringen'!N61</f>
        <v>2015</v>
      </c>
      <c r="G61" s="86">
        <f>'3. Investeringen'!O61</f>
        <v>52180544.395106949</v>
      </c>
      <c r="I61" s="137">
        <f>'5. Selectie'!P109</f>
        <v>1</v>
      </c>
      <c r="K61" s="87">
        <f t="shared" si="5"/>
        <v>0</v>
      </c>
      <c r="L61" s="87">
        <f t="shared" si="5"/>
        <v>0</v>
      </c>
      <c r="M61" s="87">
        <f t="shared" si="5"/>
        <v>0</v>
      </c>
      <c r="N61" s="87">
        <f t="shared" si="5"/>
        <v>0</v>
      </c>
      <c r="O61" s="87">
        <f t="shared" si="5"/>
        <v>52180544.395106949</v>
      </c>
      <c r="P61" s="87">
        <f t="shared" si="5"/>
        <v>0</v>
      </c>
      <c r="Q61" s="87">
        <f t="shared" si="5"/>
        <v>0</v>
      </c>
      <c r="R61" s="87">
        <f t="shared" si="5"/>
        <v>0</v>
      </c>
      <c r="S61" s="87">
        <f t="shared" si="5"/>
        <v>0</v>
      </c>
      <c r="T61" s="87">
        <f t="shared" si="5"/>
        <v>0</v>
      </c>
      <c r="U61" s="87">
        <f t="shared" si="5"/>
        <v>0</v>
      </c>
      <c r="V61" s="87">
        <f t="shared" si="5"/>
        <v>0</v>
      </c>
      <c r="W61" s="87">
        <f t="shared" si="5"/>
        <v>0</v>
      </c>
      <c r="X61" s="87">
        <f t="shared" si="5"/>
        <v>0</v>
      </c>
      <c r="Y61" s="87">
        <f t="shared" si="5"/>
        <v>0</v>
      </c>
      <c r="Z61" s="87">
        <f t="shared" si="5"/>
        <v>0</v>
      </c>
    </row>
    <row r="62" spans="1:26" s="20" customFormat="1" x14ac:dyDescent="0.2">
      <c r="A62" s="2"/>
      <c r="B62" s="86">
        <f>'3. Investeringen'!B62</f>
        <v>48</v>
      </c>
      <c r="C62" s="86" t="str">
        <f>'3. Investeringen'!C62</f>
        <v>Nieuwe investeringen</v>
      </c>
      <c r="D62" s="86" t="str">
        <f>'3. Investeringen'!F62</f>
        <v>TD</v>
      </c>
      <c r="E62" s="172">
        <f>'3. Investeringen'!M62</f>
        <v>30</v>
      </c>
      <c r="F62" s="121">
        <f>'3. Investeringen'!N62</f>
        <v>2015</v>
      </c>
      <c r="G62" s="86">
        <f>'3. Investeringen'!O62</f>
        <v>8461526.1582693234</v>
      </c>
      <c r="I62" s="137">
        <f>'5. Selectie'!P110</f>
        <v>1</v>
      </c>
      <c r="K62" s="87">
        <f t="shared" si="5"/>
        <v>0</v>
      </c>
      <c r="L62" s="87">
        <f t="shared" si="5"/>
        <v>0</v>
      </c>
      <c r="M62" s="87">
        <f t="shared" si="5"/>
        <v>0</v>
      </c>
      <c r="N62" s="87">
        <f t="shared" si="5"/>
        <v>0</v>
      </c>
      <c r="O62" s="87">
        <f t="shared" si="5"/>
        <v>8461526.1582693234</v>
      </c>
      <c r="P62" s="87">
        <f t="shared" si="5"/>
        <v>0</v>
      </c>
      <c r="Q62" s="87">
        <f t="shared" si="5"/>
        <v>0</v>
      </c>
      <c r="R62" s="87">
        <f t="shared" si="5"/>
        <v>0</v>
      </c>
      <c r="S62" s="87">
        <f t="shared" si="5"/>
        <v>0</v>
      </c>
      <c r="T62" s="87">
        <f t="shared" si="5"/>
        <v>0</v>
      </c>
      <c r="U62" s="87">
        <f t="shared" si="5"/>
        <v>0</v>
      </c>
      <c r="V62" s="87">
        <f t="shared" si="5"/>
        <v>0</v>
      </c>
      <c r="W62" s="87">
        <f t="shared" si="5"/>
        <v>0</v>
      </c>
      <c r="X62" s="87">
        <f t="shared" si="5"/>
        <v>0</v>
      </c>
      <c r="Y62" s="87">
        <f t="shared" si="5"/>
        <v>0</v>
      </c>
      <c r="Z62" s="87">
        <f t="shared" si="5"/>
        <v>0</v>
      </c>
    </row>
    <row r="63" spans="1:26" s="20" customFormat="1" x14ac:dyDescent="0.2">
      <c r="A63" s="2"/>
      <c r="B63" s="86">
        <f>'3. Investeringen'!B63</f>
        <v>49</v>
      </c>
      <c r="C63" s="86" t="str">
        <f>'3. Investeringen'!C63</f>
        <v>Nieuwe investeringen</v>
      </c>
      <c r="D63" s="86" t="str">
        <f>'3. Investeringen'!F63</f>
        <v>TD</v>
      </c>
      <c r="E63" s="172">
        <f>'3. Investeringen'!M63</f>
        <v>0</v>
      </c>
      <c r="F63" s="121">
        <f>'3. Investeringen'!N63</f>
        <v>2015</v>
      </c>
      <c r="G63" s="86">
        <f>'3. Investeringen'!O63</f>
        <v>285983.98</v>
      </c>
      <c r="I63" s="137">
        <f>'5. Selectie'!P111</f>
        <v>1</v>
      </c>
      <c r="K63" s="87">
        <f t="shared" si="5"/>
        <v>0</v>
      </c>
      <c r="L63" s="87">
        <f t="shared" si="5"/>
        <v>0</v>
      </c>
      <c r="M63" s="87">
        <f t="shared" si="5"/>
        <v>0</v>
      </c>
      <c r="N63" s="87">
        <f t="shared" si="5"/>
        <v>0</v>
      </c>
      <c r="O63" s="87">
        <f t="shared" si="5"/>
        <v>285983.98</v>
      </c>
      <c r="P63" s="87">
        <f t="shared" si="5"/>
        <v>0</v>
      </c>
      <c r="Q63" s="87">
        <f t="shared" si="5"/>
        <v>0</v>
      </c>
      <c r="R63" s="87">
        <f t="shared" si="5"/>
        <v>0</v>
      </c>
      <c r="S63" s="87">
        <f t="shared" si="5"/>
        <v>0</v>
      </c>
      <c r="T63" s="87">
        <f t="shared" si="5"/>
        <v>0</v>
      </c>
      <c r="U63" s="87">
        <f t="shared" si="5"/>
        <v>0</v>
      </c>
      <c r="V63" s="87">
        <f t="shared" si="5"/>
        <v>0</v>
      </c>
      <c r="W63" s="87">
        <f t="shared" si="5"/>
        <v>0</v>
      </c>
      <c r="X63" s="87">
        <f t="shared" si="5"/>
        <v>0</v>
      </c>
      <c r="Y63" s="87">
        <f t="shared" si="5"/>
        <v>0</v>
      </c>
      <c r="Z63" s="87">
        <f t="shared" si="5"/>
        <v>0</v>
      </c>
    </row>
    <row r="64" spans="1:26" s="20" customFormat="1" x14ac:dyDescent="0.2">
      <c r="A64" s="2"/>
      <c r="B64" s="86">
        <f>'3. Investeringen'!B64</f>
        <v>50</v>
      </c>
      <c r="C64" s="86" t="str">
        <f>'3. Investeringen'!C64</f>
        <v>Nieuwe investeringen</v>
      </c>
      <c r="D64" s="86" t="str">
        <f>'3. Investeringen'!F64</f>
        <v>TD</v>
      </c>
      <c r="E64" s="172">
        <f>'3. Investeringen'!M64</f>
        <v>55</v>
      </c>
      <c r="F64" s="121">
        <f>'3. Investeringen'!N64</f>
        <v>2016</v>
      </c>
      <c r="G64" s="86">
        <f>'3. Investeringen'!O64</f>
        <v>10568147.203657143</v>
      </c>
      <c r="I64" s="137">
        <f>'5. Selectie'!P112</f>
        <v>1</v>
      </c>
      <c r="K64" s="87">
        <f t="shared" si="5"/>
        <v>0</v>
      </c>
      <c r="L64" s="87">
        <f t="shared" si="5"/>
        <v>0</v>
      </c>
      <c r="M64" s="87">
        <f t="shared" si="5"/>
        <v>0</v>
      </c>
      <c r="N64" s="87">
        <f t="shared" si="5"/>
        <v>0</v>
      </c>
      <c r="O64" s="87">
        <f t="shared" si="5"/>
        <v>0</v>
      </c>
      <c r="P64" s="87">
        <f t="shared" si="5"/>
        <v>10568147.203657143</v>
      </c>
      <c r="Q64" s="87">
        <f t="shared" si="5"/>
        <v>0</v>
      </c>
      <c r="R64" s="87">
        <f t="shared" si="5"/>
        <v>0</v>
      </c>
      <c r="S64" s="87">
        <f t="shared" si="5"/>
        <v>0</v>
      </c>
      <c r="T64" s="87">
        <f t="shared" si="5"/>
        <v>0</v>
      </c>
      <c r="U64" s="87">
        <f t="shared" si="5"/>
        <v>0</v>
      </c>
      <c r="V64" s="87">
        <f t="shared" si="5"/>
        <v>0</v>
      </c>
      <c r="W64" s="87">
        <f t="shared" si="5"/>
        <v>0</v>
      </c>
      <c r="X64" s="87">
        <f t="shared" si="5"/>
        <v>0</v>
      </c>
      <c r="Y64" s="87">
        <f t="shared" si="5"/>
        <v>0</v>
      </c>
      <c r="Z64" s="87">
        <f t="shared" si="5"/>
        <v>0</v>
      </c>
    </row>
    <row r="65" spans="1:26" s="20" customFormat="1" x14ac:dyDescent="0.2">
      <c r="A65" s="2"/>
      <c r="B65" s="86">
        <f>'3. Investeringen'!B65</f>
        <v>51</v>
      </c>
      <c r="C65" s="86" t="str">
        <f>'3. Investeringen'!C65</f>
        <v>Nieuwe investeringen</v>
      </c>
      <c r="D65" s="86" t="str">
        <f>'3. Investeringen'!F65</f>
        <v>TD</v>
      </c>
      <c r="E65" s="172">
        <f>'3. Investeringen'!M65</f>
        <v>45</v>
      </c>
      <c r="F65" s="121">
        <f>'3. Investeringen'!N65</f>
        <v>2016</v>
      </c>
      <c r="G65" s="86">
        <f>'3. Investeringen'!O65</f>
        <v>50749319.705177777</v>
      </c>
      <c r="I65" s="137">
        <f>'5. Selectie'!P113</f>
        <v>1</v>
      </c>
      <c r="K65" s="87">
        <f t="shared" ref="K65:Z74" si="6">($F65=K$14)*$I65*$G65</f>
        <v>0</v>
      </c>
      <c r="L65" s="87">
        <f t="shared" si="6"/>
        <v>0</v>
      </c>
      <c r="M65" s="87">
        <f t="shared" si="6"/>
        <v>0</v>
      </c>
      <c r="N65" s="87">
        <f t="shared" si="6"/>
        <v>0</v>
      </c>
      <c r="O65" s="87">
        <f t="shared" si="6"/>
        <v>0</v>
      </c>
      <c r="P65" s="87">
        <f t="shared" si="6"/>
        <v>50749319.705177777</v>
      </c>
      <c r="Q65" s="87">
        <f t="shared" si="6"/>
        <v>0</v>
      </c>
      <c r="R65" s="87">
        <f t="shared" si="6"/>
        <v>0</v>
      </c>
      <c r="S65" s="87">
        <f t="shared" si="6"/>
        <v>0</v>
      </c>
      <c r="T65" s="87">
        <f t="shared" si="6"/>
        <v>0</v>
      </c>
      <c r="U65" s="87">
        <f t="shared" si="6"/>
        <v>0</v>
      </c>
      <c r="V65" s="87">
        <f t="shared" si="6"/>
        <v>0</v>
      </c>
      <c r="W65" s="87">
        <f t="shared" si="6"/>
        <v>0</v>
      </c>
      <c r="X65" s="87">
        <f t="shared" si="6"/>
        <v>0</v>
      </c>
      <c r="Y65" s="87">
        <f t="shared" si="6"/>
        <v>0</v>
      </c>
      <c r="Z65" s="87">
        <f t="shared" si="6"/>
        <v>0</v>
      </c>
    </row>
    <row r="66" spans="1:26" s="20" customFormat="1" x14ac:dyDescent="0.2">
      <c r="A66" s="2"/>
      <c r="B66" s="86">
        <f>'3. Investeringen'!B66</f>
        <v>52</v>
      </c>
      <c r="C66" s="86" t="str">
        <f>'3. Investeringen'!C66</f>
        <v>Nieuwe investeringen</v>
      </c>
      <c r="D66" s="86" t="str">
        <f>'3. Investeringen'!F66</f>
        <v>TD</v>
      </c>
      <c r="E66" s="172">
        <f>'3. Investeringen'!M66</f>
        <v>30</v>
      </c>
      <c r="F66" s="121">
        <f>'3. Investeringen'!N66</f>
        <v>2016</v>
      </c>
      <c r="G66" s="86">
        <f>'3. Investeringen'!O66</f>
        <v>9275720.394239936</v>
      </c>
      <c r="I66" s="137">
        <f>'5. Selectie'!P114</f>
        <v>1</v>
      </c>
      <c r="K66" s="87">
        <f t="shared" si="6"/>
        <v>0</v>
      </c>
      <c r="L66" s="87">
        <f t="shared" si="6"/>
        <v>0</v>
      </c>
      <c r="M66" s="87">
        <f t="shared" si="6"/>
        <v>0</v>
      </c>
      <c r="N66" s="87">
        <f t="shared" si="6"/>
        <v>0</v>
      </c>
      <c r="O66" s="87">
        <f t="shared" si="6"/>
        <v>0</v>
      </c>
      <c r="P66" s="87">
        <f t="shared" si="6"/>
        <v>9275720.394239936</v>
      </c>
      <c r="Q66" s="87">
        <f t="shared" si="6"/>
        <v>0</v>
      </c>
      <c r="R66" s="87">
        <f t="shared" si="6"/>
        <v>0</v>
      </c>
      <c r="S66" s="87">
        <f t="shared" si="6"/>
        <v>0</v>
      </c>
      <c r="T66" s="87">
        <f t="shared" si="6"/>
        <v>0</v>
      </c>
      <c r="U66" s="87">
        <f t="shared" si="6"/>
        <v>0</v>
      </c>
      <c r="V66" s="87">
        <f t="shared" si="6"/>
        <v>0</v>
      </c>
      <c r="W66" s="87">
        <f t="shared" si="6"/>
        <v>0</v>
      </c>
      <c r="X66" s="87">
        <f t="shared" si="6"/>
        <v>0</v>
      </c>
      <c r="Y66" s="87">
        <f t="shared" si="6"/>
        <v>0</v>
      </c>
      <c r="Z66" s="87">
        <f t="shared" si="6"/>
        <v>0</v>
      </c>
    </row>
    <row r="67" spans="1:26" s="20" customFormat="1" x14ac:dyDescent="0.2">
      <c r="A67" s="2"/>
      <c r="B67" s="86">
        <f>'3. Investeringen'!B67</f>
        <v>53</v>
      </c>
      <c r="C67" s="86" t="str">
        <f>'3. Investeringen'!C67</f>
        <v>Nieuwe investeringen</v>
      </c>
      <c r="D67" s="86" t="str">
        <f>'3. Investeringen'!F67</f>
        <v>TD</v>
      </c>
      <c r="E67" s="172">
        <f>'3. Investeringen'!M67</f>
        <v>0</v>
      </c>
      <c r="F67" s="121">
        <f>'3. Investeringen'!N67</f>
        <v>2016</v>
      </c>
      <c r="G67" s="86">
        <f>'3. Investeringen'!O67</f>
        <v>319787</v>
      </c>
      <c r="I67" s="137">
        <f>'5. Selectie'!P115</f>
        <v>1</v>
      </c>
      <c r="K67" s="87">
        <f t="shared" si="6"/>
        <v>0</v>
      </c>
      <c r="L67" s="87">
        <f t="shared" si="6"/>
        <v>0</v>
      </c>
      <c r="M67" s="87">
        <f t="shared" si="6"/>
        <v>0</v>
      </c>
      <c r="N67" s="87">
        <f t="shared" si="6"/>
        <v>0</v>
      </c>
      <c r="O67" s="87">
        <f t="shared" si="6"/>
        <v>0</v>
      </c>
      <c r="P67" s="87">
        <f t="shared" si="6"/>
        <v>319787</v>
      </c>
      <c r="Q67" s="87">
        <f t="shared" si="6"/>
        <v>0</v>
      </c>
      <c r="R67" s="87">
        <f t="shared" si="6"/>
        <v>0</v>
      </c>
      <c r="S67" s="87">
        <f t="shared" si="6"/>
        <v>0</v>
      </c>
      <c r="T67" s="87">
        <f t="shared" si="6"/>
        <v>0</v>
      </c>
      <c r="U67" s="87">
        <f t="shared" si="6"/>
        <v>0</v>
      </c>
      <c r="V67" s="87">
        <f t="shared" si="6"/>
        <v>0</v>
      </c>
      <c r="W67" s="87">
        <f t="shared" si="6"/>
        <v>0</v>
      </c>
      <c r="X67" s="87">
        <f t="shared" si="6"/>
        <v>0</v>
      </c>
      <c r="Y67" s="87">
        <f t="shared" si="6"/>
        <v>0</v>
      </c>
      <c r="Z67" s="87">
        <f t="shared" si="6"/>
        <v>0</v>
      </c>
    </row>
    <row r="68" spans="1:26" s="20" customFormat="1" x14ac:dyDescent="0.2">
      <c r="A68" s="2"/>
      <c r="B68" s="86">
        <f>'3. Investeringen'!B68</f>
        <v>54</v>
      </c>
      <c r="C68" s="86" t="str">
        <f>'3. Investeringen'!C68</f>
        <v>Nieuwe investeringen</v>
      </c>
      <c r="D68" s="86" t="str">
        <f>'3. Investeringen'!F68</f>
        <v>TD</v>
      </c>
      <c r="E68" s="172">
        <f>'3. Investeringen'!M68</f>
        <v>55</v>
      </c>
      <c r="F68" s="121">
        <f>'3. Investeringen'!N68</f>
        <v>2017</v>
      </c>
      <c r="G68" s="86">
        <f>'3. Investeringen'!O68</f>
        <v>10023167.65</v>
      </c>
      <c r="I68" s="137">
        <f>'5. Selectie'!P116</f>
        <v>1</v>
      </c>
      <c r="K68" s="87">
        <f t="shared" si="6"/>
        <v>0</v>
      </c>
      <c r="L68" s="87">
        <f t="shared" si="6"/>
        <v>0</v>
      </c>
      <c r="M68" s="87">
        <f t="shared" si="6"/>
        <v>0</v>
      </c>
      <c r="N68" s="87">
        <f t="shared" si="6"/>
        <v>0</v>
      </c>
      <c r="O68" s="87">
        <f t="shared" si="6"/>
        <v>0</v>
      </c>
      <c r="P68" s="87">
        <f t="shared" si="6"/>
        <v>0</v>
      </c>
      <c r="Q68" s="87">
        <f t="shared" si="6"/>
        <v>10023167.65</v>
      </c>
      <c r="R68" s="87">
        <f t="shared" si="6"/>
        <v>0</v>
      </c>
      <c r="S68" s="87">
        <f t="shared" si="6"/>
        <v>0</v>
      </c>
      <c r="T68" s="87">
        <f t="shared" si="6"/>
        <v>0</v>
      </c>
      <c r="U68" s="87">
        <f t="shared" si="6"/>
        <v>0</v>
      </c>
      <c r="V68" s="87">
        <f t="shared" si="6"/>
        <v>0</v>
      </c>
      <c r="W68" s="87">
        <f t="shared" si="6"/>
        <v>0</v>
      </c>
      <c r="X68" s="87">
        <f t="shared" si="6"/>
        <v>0</v>
      </c>
      <c r="Y68" s="87">
        <f t="shared" si="6"/>
        <v>0</v>
      </c>
      <c r="Z68" s="87">
        <f t="shared" si="6"/>
        <v>0</v>
      </c>
    </row>
    <row r="69" spans="1:26" s="20" customFormat="1" x14ac:dyDescent="0.2">
      <c r="A69" s="2"/>
      <c r="B69" s="86">
        <f>'3. Investeringen'!B69</f>
        <v>55</v>
      </c>
      <c r="C69" s="86" t="str">
        <f>'3. Investeringen'!C69</f>
        <v>Nieuwe investeringen</v>
      </c>
      <c r="D69" s="86" t="str">
        <f>'3. Investeringen'!F69</f>
        <v>TD</v>
      </c>
      <c r="E69" s="172">
        <f>'3. Investeringen'!M69</f>
        <v>45</v>
      </c>
      <c r="F69" s="121">
        <f>'3. Investeringen'!N69</f>
        <v>2017</v>
      </c>
      <c r="G69" s="86">
        <f>'3. Investeringen'!O69</f>
        <v>53508810.700000003</v>
      </c>
      <c r="I69" s="137">
        <f>'5. Selectie'!P117</f>
        <v>1</v>
      </c>
      <c r="K69" s="87">
        <f t="shared" si="6"/>
        <v>0</v>
      </c>
      <c r="L69" s="87">
        <f t="shared" si="6"/>
        <v>0</v>
      </c>
      <c r="M69" s="87">
        <f t="shared" si="6"/>
        <v>0</v>
      </c>
      <c r="N69" s="87">
        <f t="shared" si="6"/>
        <v>0</v>
      </c>
      <c r="O69" s="87">
        <f t="shared" si="6"/>
        <v>0</v>
      </c>
      <c r="P69" s="87">
        <f t="shared" si="6"/>
        <v>0</v>
      </c>
      <c r="Q69" s="87">
        <f t="shared" si="6"/>
        <v>53508810.700000003</v>
      </c>
      <c r="R69" s="87">
        <f t="shared" si="6"/>
        <v>0</v>
      </c>
      <c r="S69" s="87">
        <f t="shared" si="6"/>
        <v>0</v>
      </c>
      <c r="T69" s="87">
        <f t="shared" si="6"/>
        <v>0</v>
      </c>
      <c r="U69" s="87">
        <f t="shared" si="6"/>
        <v>0</v>
      </c>
      <c r="V69" s="87">
        <f t="shared" si="6"/>
        <v>0</v>
      </c>
      <c r="W69" s="87">
        <f t="shared" si="6"/>
        <v>0</v>
      </c>
      <c r="X69" s="87">
        <f t="shared" si="6"/>
        <v>0</v>
      </c>
      <c r="Y69" s="87">
        <f t="shared" si="6"/>
        <v>0</v>
      </c>
      <c r="Z69" s="87">
        <f t="shared" si="6"/>
        <v>0</v>
      </c>
    </row>
    <row r="70" spans="1:26" s="20" customFormat="1" x14ac:dyDescent="0.2">
      <c r="A70" s="2"/>
      <c r="B70" s="86">
        <f>'3. Investeringen'!B70</f>
        <v>56</v>
      </c>
      <c r="C70" s="86" t="str">
        <f>'3. Investeringen'!C70</f>
        <v>Nieuwe investeringen</v>
      </c>
      <c r="D70" s="86" t="str">
        <f>'3. Investeringen'!F70</f>
        <v>TD</v>
      </c>
      <c r="E70" s="172">
        <f>'3. Investeringen'!M70</f>
        <v>30</v>
      </c>
      <c r="F70" s="121">
        <f>'3. Investeringen'!N70</f>
        <v>2017</v>
      </c>
      <c r="G70" s="86">
        <f>'3. Investeringen'!O70</f>
        <v>8080591.1818900006</v>
      </c>
      <c r="I70" s="137">
        <f>'5. Selectie'!P118</f>
        <v>1</v>
      </c>
      <c r="K70" s="87">
        <f t="shared" si="6"/>
        <v>0</v>
      </c>
      <c r="L70" s="87">
        <f t="shared" si="6"/>
        <v>0</v>
      </c>
      <c r="M70" s="87">
        <f t="shared" si="6"/>
        <v>0</v>
      </c>
      <c r="N70" s="87">
        <f t="shared" si="6"/>
        <v>0</v>
      </c>
      <c r="O70" s="87">
        <f t="shared" si="6"/>
        <v>0</v>
      </c>
      <c r="P70" s="87">
        <f t="shared" si="6"/>
        <v>0</v>
      </c>
      <c r="Q70" s="87">
        <f t="shared" si="6"/>
        <v>8080591.1818900006</v>
      </c>
      <c r="R70" s="87">
        <f t="shared" si="6"/>
        <v>0</v>
      </c>
      <c r="S70" s="87">
        <f t="shared" si="6"/>
        <v>0</v>
      </c>
      <c r="T70" s="87">
        <f t="shared" si="6"/>
        <v>0</v>
      </c>
      <c r="U70" s="87">
        <f t="shared" si="6"/>
        <v>0</v>
      </c>
      <c r="V70" s="87">
        <f t="shared" si="6"/>
        <v>0</v>
      </c>
      <c r="W70" s="87">
        <f t="shared" si="6"/>
        <v>0</v>
      </c>
      <c r="X70" s="87">
        <f t="shared" si="6"/>
        <v>0</v>
      </c>
      <c r="Y70" s="87">
        <f t="shared" si="6"/>
        <v>0</v>
      </c>
      <c r="Z70" s="87">
        <f t="shared" si="6"/>
        <v>0</v>
      </c>
    </row>
    <row r="71" spans="1:26" s="20" customFormat="1" x14ac:dyDescent="0.2">
      <c r="A71" s="2"/>
      <c r="B71" s="86">
        <f>'3. Investeringen'!B71</f>
        <v>57</v>
      </c>
      <c r="C71" s="86" t="str">
        <f>'3. Investeringen'!C71</f>
        <v>Nieuwe investeringen</v>
      </c>
      <c r="D71" s="86" t="str">
        <f>'3. Investeringen'!F71</f>
        <v>TD</v>
      </c>
      <c r="E71" s="172">
        <f>'3. Investeringen'!M71</f>
        <v>0</v>
      </c>
      <c r="F71" s="121">
        <f>'3. Investeringen'!N71</f>
        <v>2017</v>
      </c>
      <c r="G71" s="86">
        <f>'3. Investeringen'!O71</f>
        <v>20738.349999999999</v>
      </c>
      <c r="I71" s="137">
        <f>'5. Selectie'!P119</f>
        <v>1</v>
      </c>
      <c r="K71" s="87">
        <f t="shared" si="6"/>
        <v>0</v>
      </c>
      <c r="L71" s="87">
        <f t="shared" si="6"/>
        <v>0</v>
      </c>
      <c r="M71" s="87">
        <f t="shared" si="6"/>
        <v>0</v>
      </c>
      <c r="N71" s="87">
        <f t="shared" si="6"/>
        <v>0</v>
      </c>
      <c r="O71" s="87">
        <f t="shared" si="6"/>
        <v>0</v>
      </c>
      <c r="P71" s="87">
        <f t="shared" si="6"/>
        <v>0</v>
      </c>
      <c r="Q71" s="87">
        <f t="shared" si="6"/>
        <v>20738.349999999999</v>
      </c>
      <c r="R71" s="87">
        <f t="shared" si="6"/>
        <v>0</v>
      </c>
      <c r="S71" s="87">
        <f t="shared" si="6"/>
        <v>0</v>
      </c>
      <c r="T71" s="87">
        <f t="shared" si="6"/>
        <v>0</v>
      </c>
      <c r="U71" s="87">
        <f t="shared" si="6"/>
        <v>0</v>
      </c>
      <c r="V71" s="87">
        <f t="shared" si="6"/>
        <v>0</v>
      </c>
      <c r="W71" s="87">
        <f t="shared" si="6"/>
        <v>0</v>
      </c>
      <c r="X71" s="87">
        <f t="shared" si="6"/>
        <v>0</v>
      </c>
      <c r="Y71" s="87">
        <f t="shared" si="6"/>
        <v>0</v>
      </c>
      <c r="Z71" s="87">
        <f t="shared" si="6"/>
        <v>0</v>
      </c>
    </row>
    <row r="72" spans="1:26" s="20" customFormat="1" x14ac:dyDescent="0.2">
      <c r="A72" s="2"/>
      <c r="B72" s="86">
        <f>'3. Investeringen'!B72</f>
        <v>58</v>
      </c>
      <c r="C72" s="86" t="str">
        <f>'3. Investeringen'!C72</f>
        <v>Nieuwe investeringen</v>
      </c>
      <c r="D72" s="86" t="str">
        <f>'3. Investeringen'!F72</f>
        <v>TD</v>
      </c>
      <c r="E72" s="172">
        <f>'3. Investeringen'!M72</f>
        <v>55</v>
      </c>
      <c r="F72" s="121">
        <f>'3. Investeringen'!N72</f>
        <v>2018</v>
      </c>
      <c r="G72" s="86">
        <f>'3. Investeringen'!O72</f>
        <v>12179256.763</v>
      </c>
      <c r="I72" s="137">
        <f>'5. Selectie'!P120</f>
        <v>1</v>
      </c>
      <c r="K72" s="87">
        <f t="shared" si="6"/>
        <v>0</v>
      </c>
      <c r="L72" s="87">
        <f t="shared" si="6"/>
        <v>0</v>
      </c>
      <c r="M72" s="87">
        <f t="shared" si="6"/>
        <v>0</v>
      </c>
      <c r="N72" s="87">
        <f t="shared" si="6"/>
        <v>0</v>
      </c>
      <c r="O72" s="87">
        <f t="shared" si="6"/>
        <v>0</v>
      </c>
      <c r="P72" s="87">
        <f t="shared" si="6"/>
        <v>0</v>
      </c>
      <c r="Q72" s="87">
        <f t="shared" si="6"/>
        <v>0</v>
      </c>
      <c r="R72" s="87">
        <f t="shared" si="6"/>
        <v>12179256.763</v>
      </c>
      <c r="S72" s="87">
        <f t="shared" si="6"/>
        <v>0</v>
      </c>
      <c r="T72" s="87">
        <f t="shared" si="6"/>
        <v>0</v>
      </c>
      <c r="U72" s="87">
        <f t="shared" si="6"/>
        <v>0</v>
      </c>
      <c r="V72" s="87">
        <f t="shared" si="6"/>
        <v>0</v>
      </c>
      <c r="W72" s="87">
        <f t="shared" si="6"/>
        <v>0</v>
      </c>
      <c r="X72" s="87">
        <f t="shared" si="6"/>
        <v>0</v>
      </c>
      <c r="Y72" s="87">
        <f t="shared" si="6"/>
        <v>0</v>
      </c>
      <c r="Z72" s="87">
        <f t="shared" si="6"/>
        <v>0</v>
      </c>
    </row>
    <row r="73" spans="1:26" s="20" customFormat="1" x14ac:dyDescent="0.2">
      <c r="A73" s="2"/>
      <c r="B73" s="86">
        <f>'3. Investeringen'!B73</f>
        <v>59</v>
      </c>
      <c r="C73" s="86" t="str">
        <f>'3. Investeringen'!C73</f>
        <v>Nieuwe investeringen</v>
      </c>
      <c r="D73" s="86" t="str">
        <f>'3. Investeringen'!F73</f>
        <v>TD</v>
      </c>
      <c r="E73" s="172">
        <f>'3. Investeringen'!M73</f>
        <v>45</v>
      </c>
      <c r="F73" s="121">
        <f>'3. Investeringen'!N73</f>
        <v>2018</v>
      </c>
      <c r="G73" s="86">
        <f>'3. Investeringen'!O73</f>
        <v>62762491.767999999</v>
      </c>
      <c r="I73" s="137">
        <f>'5. Selectie'!P121</f>
        <v>1</v>
      </c>
      <c r="K73" s="87">
        <f t="shared" si="6"/>
        <v>0</v>
      </c>
      <c r="L73" s="87">
        <f t="shared" si="6"/>
        <v>0</v>
      </c>
      <c r="M73" s="87">
        <f t="shared" si="6"/>
        <v>0</v>
      </c>
      <c r="N73" s="87">
        <f t="shared" si="6"/>
        <v>0</v>
      </c>
      <c r="O73" s="87">
        <f t="shared" si="6"/>
        <v>0</v>
      </c>
      <c r="P73" s="87">
        <f t="shared" si="6"/>
        <v>0</v>
      </c>
      <c r="Q73" s="87">
        <f t="shared" si="6"/>
        <v>0</v>
      </c>
      <c r="R73" s="87">
        <f t="shared" si="6"/>
        <v>62762491.767999999</v>
      </c>
      <c r="S73" s="87">
        <f t="shared" si="6"/>
        <v>0</v>
      </c>
      <c r="T73" s="87">
        <f t="shared" si="6"/>
        <v>0</v>
      </c>
      <c r="U73" s="87">
        <f t="shared" si="6"/>
        <v>0</v>
      </c>
      <c r="V73" s="87">
        <f t="shared" si="6"/>
        <v>0</v>
      </c>
      <c r="W73" s="87">
        <f t="shared" si="6"/>
        <v>0</v>
      </c>
      <c r="X73" s="87">
        <f t="shared" si="6"/>
        <v>0</v>
      </c>
      <c r="Y73" s="87">
        <f t="shared" si="6"/>
        <v>0</v>
      </c>
      <c r="Z73" s="87">
        <f t="shared" si="6"/>
        <v>0</v>
      </c>
    </row>
    <row r="74" spans="1:26" s="20" customFormat="1" x14ac:dyDescent="0.2">
      <c r="A74" s="2"/>
      <c r="B74" s="86">
        <f>'3. Investeringen'!B74</f>
        <v>60</v>
      </c>
      <c r="C74" s="86" t="str">
        <f>'3. Investeringen'!C74</f>
        <v>Nieuwe investeringen</v>
      </c>
      <c r="D74" s="86" t="str">
        <f>'3. Investeringen'!F74</f>
        <v>TD</v>
      </c>
      <c r="E74" s="172">
        <f>'3. Investeringen'!M74</f>
        <v>30</v>
      </c>
      <c r="F74" s="121">
        <f>'3. Investeringen'!N74</f>
        <v>2018</v>
      </c>
      <c r="G74" s="86">
        <f>'3. Investeringen'!O74</f>
        <v>9766109.6664199997</v>
      </c>
      <c r="I74" s="137">
        <f>'5. Selectie'!P122</f>
        <v>1</v>
      </c>
      <c r="K74" s="87">
        <f t="shared" si="6"/>
        <v>0</v>
      </c>
      <c r="L74" s="87">
        <f t="shared" si="6"/>
        <v>0</v>
      </c>
      <c r="M74" s="87">
        <f t="shared" si="6"/>
        <v>0</v>
      </c>
      <c r="N74" s="87">
        <f t="shared" si="6"/>
        <v>0</v>
      </c>
      <c r="O74" s="87">
        <f t="shared" si="6"/>
        <v>0</v>
      </c>
      <c r="P74" s="87">
        <f t="shared" si="6"/>
        <v>0</v>
      </c>
      <c r="Q74" s="87">
        <f t="shared" si="6"/>
        <v>0</v>
      </c>
      <c r="R74" s="87">
        <f t="shared" si="6"/>
        <v>9766109.6664199997</v>
      </c>
      <c r="S74" s="87">
        <f t="shared" si="6"/>
        <v>0</v>
      </c>
      <c r="T74" s="87">
        <f t="shared" si="6"/>
        <v>0</v>
      </c>
      <c r="U74" s="87">
        <f t="shared" si="6"/>
        <v>0</v>
      </c>
      <c r="V74" s="87">
        <f t="shared" si="6"/>
        <v>0</v>
      </c>
      <c r="W74" s="87">
        <f t="shared" si="6"/>
        <v>0</v>
      </c>
      <c r="X74" s="87">
        <f t="shared" si="6"/>
        <v>0</v>
      </c>
      <c r="Y74" s="87">
        <f t="shared" si="6"/>
        <v>0</v>
      </c>
      <c r="Z74" s="87">
        <f t="shared" si="6"/>
        <v>0</v>
      </c>
    </row>
    <row r="75" spans="1:26" s="20" customFormat="1" x14ac:dyDescent="0.2">
      <c r="A75" s="2"/>
      <c r="B75" s="86">
        <f>'3. Investeringen'!B75</f>
        <v>61</v>
      </c>
      <c r="C75" s="86" t="str">
        <f>'3. Investeringen'!C75</f>
        <v>Nieuwe investeringen</v>
      </c>
      <c r="D75" s="86" t="str">
        <f>'3. Investeringen'!F75</f>
        <v>TD</v>
      </c>
      <c r="E75" s="172">
        <f>'3. Investeringen'!M75</f>
        <v>0</v>
      </c>
      <c r="F75" s="121">
        <f>'3. Investeringen'!N75</f>
        <v>2018</v>
      </c>
      <c r="G75" s="86">
        <f>'3. Investeringen'!O75</f>
        <v>24916.5</v>
      </c>
      <c r="I75" s="137">
        <f>'5. Selectie'!P123</f>
        <v>1</v>
      </c>
      <c r="K75" s="87">
        <f t="shared" ref="K75:Z84" si="7">($F75=K$14)*$I75*$G75</f>
        <v>0</v>
      </c>
      <c r="L75" s="87">
        <f t="shared" si="7"/>
        <v>0</v>
      </c>
      <c r="M75" s="87">
        <f t="shared" si="7"/>
        <v>0</v>
      </c>
      <c r="N75" s="87">
        <f t="shared" si="7"/>
        <v>0</v>
      </c>
      <c r="O75" s="87">
        <f t="shared" si="7"/>
        <v>0</v>
      </c>
      <c r="P75" s="87">
        <f t="shared" si="7"/>
        <v>0</v>
      </c>
      <c r="Q75" s="87">
        <f t="shared" si="7"/>
        <v>0</v>
      </c>
      <c r="R75" s="87">
        <f t="shared" si="7"/>
        <v>24916.5</v>
      </c>
      <c r="S75" s="87">
        <f t="shared" si="7"/>
        <v>0</v>
      </c>
      <c r="T75" s="87">
        <f t="shared" si="7"/>
        <v>0</v>
      </c>
      <c r="U75" s="87">
        <f t="shared" si="7"/>
        <v>0</v>
      </c>
      <c r="V75" s="87">
        <f t="shared" si="7"/>
        <v>0</v>
      </c>
      <c r="W75" s="87">
        <f t="shared" si="7"/>
        <v>0</v>
      </c>
      <c r="X75" s="87">
        <f t="shared" si="7"/>
        <v>0</v>
      </c>
      <c r="Y75" s="87">
        <f t="shared" si="7"/>
        <v>0</v>
      </c>
      <c r="Z75" s="87">
        <f t="shared" si="7"/>
        <v>0</v>
      </c>
    </row>
    <row r="76" spans="1:26" s="20" customFormat="1" x14ac:dyDescent="0.2">
      <c r="A76" s="2"/>
      <c r="B76" s="86">
        <f>'3. Investeringen'!B76</f>
        <v>62</v>
      </c>
      <c r="C76" s="86" t="str">
        <f>'3. Investeringen'!C76</f>
        <v>Nieuwe investeringen</v>
      </c>
      <c r="D76" s="86" t="str">
        <f>'3. Investeringen'!F76</f>
        <v>TD</v>
      </c>
      <c r="E76" s="172">
        <f>'3. Investeringen'!M76</f>
        <v>55</v>
      </c>
      <c r="F76" s="121">
        <f>'3. Investeringen'!N76</f>
        <v>2019</v>
      </c>
      <c r="G76" s="86">
        <f>'3. Investeringen'!O76</f>
        <v>9727581.7710164431</v>
      </c>
      <c r="I76" s="137">
        <f>'5. Selectie'!P124</f>
        <v>1</v>
      </c>
      <c r="K76" s="87">
        <f t="shared" si="7"/>
        <v>0</v>
      </c>
      <c r="L76" s="87">
        <f t="shared" si="7"/>
        <v>0</v>
      </c>
      <c r="M76" s="87">
        <f t="shared" si="7"/>
        <v>0</v>
      </c>
      <c r="N76" s="87">
        <f t="shared" si="7"/>
        <v>0</v>
      </c>
      <c r="O76" s="87">
        <f t="shared" si="7"/>
        <v>0</v>
      </c>
      <c r="P76" s="87">
        <f t="shared" si="7"/>
        <v>0</v>
      </c>
      <c r="Q76" s="87">
        <f t="shared" si="7"/>
        <v>0</v>
      </c>
      <c r="R76" s="87">
        <f t="shared" si="7"/>
        <v>0</v>
      </c>
      <c r="S76" s="87">
        <f t="shared" si="7"/>
        <v>9727581.7710164431</v>
      </c>
      <c r="T76" s="87">
        <f t="shared" si="7"/>
        <v>0</v>
      </c>
      <c r="U76" s="87">
        <f t="shared" si="7"/>
        <v>0</v>
      </c>
      <c r="V76" s="87">
        <f t="shared" si="7"/>
        <v>0</v>
      </c>
      <c r="W76" s="87">
        <f t="shared" si="7"/>
        <v>0</v>
      </c>
      <c r="X76" s="87">
        <f t="shared" si="7"/>
        <v>0</v>
      </c>
      <c r="Y76" s="87">
        <f t="shared" si="7"/>
        <v>0</v>
      </c>
      <c r="Z76" s="87">
        <f t="shared" si="7"/>
        <v>0</v>
      </c>
    </row>
    <row r="77" spans="1:26" s="20" customFormat="1" x14ac:dyDescent="0.2">
      <c r="A77" s="2"/>
      <c r="B77" s="86">
        <f>'3. Investeringen'!B77</f>
        <v>63</v>
      </c>
      <c r="C77" s="86" t="str">
        <f>'3. Investeringen'!C77</f>
        <v>Nieuwe investeringen</v>
      </c>
      <c r="D77" s="86" t="str">
        <f>'3. Investeringen'!F77</f>
        <v>TD</v>
      </c>
      <c r="E77" s="172">
        <f>'3. Investeringen'!M77</f>
        <v>45</v>
      </c>
      <c r="F77" s="121">
        <f>'3. Investeringen'!N77</f>
        <v>2019</v>
      </c>
      <c r="G77" s="86">
        <f>'3. Investeringen'!O77</f>
        <v>50705288.703965679</v>
      </c>
      <c r="I77" s="137">
        <f>'5. Selectie'!P125</f>
        <v>1</v>
      </c>
      <c r="K77" s="87">
        <f t="shared" si="7"/>
        <v>0</v>
      </c>
      <c r="L77" s="87">
        <f t="shared" si="7"/>
        <v>0</v>
      </c>
      <c r="M77" s="87">
        <f t="shared" si="7"/>
        <v>0</v>
      </c>
      <c r="N77" s="87">
        <f t="shared" si="7"/>
        <v>0</v>
      </c>
      <c r="O77" s="87">
        <f t="shared" si="7"/>
        <v>0</v>
      </c>
      <c r="P77" s="87">
        <f t="shared" si="7"/>
        <v>0</v>
      </c>
      <c r="Q77" s="87">
        <f t="shared" si="7"/>
        <v>0</v>
      </c>
      <c r="R77" s="87">
        <f t="shared" si="7"/>
        <v>0</v>
      </c>
      <c r="S77" s="87">
        <f t="shared" si="7"/>
        <v>50705288.703965679</v>
      </c>
      <c r="T77" s="87">
        <f t="shared" si="7"/>
        <v>0</v>
      </c>
      <c r="U77" s="87">
        <f t="shared" si="7"/>
        <v>0</v>
      </c>
      <c r="V77" s="87">
        <f t="shared" si="7"/>
        <v>0</v>
      </c>
      <c r="W77" s="87">
        <f t="shared" si="7"/>
        <v>0</v>
      </c>
      <c r="X77" s="87">
        <f t="shared" si="7"/>
        <v>0</v>
      </c>
      <c r="Y77" s="87">
        <f t="shared" si="7"/>
        <v>0</v>
      </c>
      <c r="Z77" s="87">
        <f t="shared" si="7"/>
        <v>0</v>
      </c>
    </row>
    <row r="78" spans="1:26" s="20" customFormat="1" x14ac:dyDescent="0.2">
      <c r="A78" s="2"/>
      <c r="B78" s="86">
        <f>'3. Investeringen'!B78</f>
        <v>64</v>
      </c>
      <c r="C78" s="86" t="str">
        <f>'3. Investeringen'!C78</f>
        <v>Nieuwe investeringen</v>
      </c>
      <c r="D78" s="86" t="str">
        <f>'3. Investeringen'!F78</f>
        <v>TD</v>
      </c>
      <c r="E78" s="172">
        <f>'3. Investeringen'!M78</f>
        <v>30</v>
      </c>
      <c r="F78" s="121">
        <f>'3. Investeringen'!N78</f>
        <v>2019</v>
      </c>
      <c r="G78" s="86">
        <f>'3. Investeringen'!O78</f>
        <v>5145184.5888502775</v>
      </c>
      <c r="I78" s="137">
        <f>'5. Selectie'!P126</f>
        <v>1</v>
      </c>
      <c r="K78" s="87">
        <f t="shared" si="7"/>
        <v>0</v>
      </c>
      <c r="L78" s="87">
        <f t="shared" si="7"/>
        <v>0</v>
      </c>
      <c r="M78" s="87">
        <f t="shared" si="7"/>
        <v>0</v>
      </c>
      <c r="N78" s="87">
        <f t="shared" si="7"/>
        <v>0</v>
      </c>
      <c r="O78" s="87">
        <f t="shared" si="7"/>
        <v>0</v>
      </c>
      <c r="P78" s="87">
        <f t="shared" si="7"/>
        <v>0</v>
      </c>
      <c r="Q78" s="87">
        <f t="shared" si="7"/>
        <v>0</v>
      </c>
      <c r="R78" s="87">
        <f t="shared" si="7"/>
        <v>0</v>
      </c>
      <c r="S78" s="87">
        <f t="shared" si="7"/>
        <v>5145184.5888502775</v>
      </c>
      <c r="T78" s="87">
        <f t="shared" si="7"/>
        <v>0</v>
      </c>
      <c r="U78" s="87">
        <f t="shared" si="7"/>
        <v>0</v>
      </c>
      <c r="V78" s="87">
        <f t="shared" si="7"/>
        <v>0</v>
      </c>
      <c r="W78" s="87">
        <f t="shared" si="7"/>
        <v>0</v>
      </c>
      <c r="X78" s="87">
        <f t="shared" si="7"/>
        <v>0</v>
      </c>
      <c r="Y78" s="87">
        <f t="shared" si="7"/>
        <v>0</v>
      </c>
      <c r="Z78" s="87">
        <f t="shared" si="7"/>
        <v>0</v>
      </c>
    </row>
    <row r="79" spans="1:26" s="20" customFormat="1" x14ac:dyDescent="0.2">
      <c r="A79" s="2"/>
      <c r="B79" s="86">
        <f>'3. Investeringen'!B79</f>
        <v>65</v>
      </c>
      <c r="C79" s="86" t="str">
        <f>'3. Investeringen'!C79</f>
        <v>Nieuwe investeringen</v>
      </c>
      <c r="D79" s="86" t="str">
        <f>'3. Investeringen'!F79</f>
        <v>TD</v>
      </c>
      <c r="E79" s="172">
        <f>'3. Investeringen'!M79</f>
        <v>0</v>
      </c>
      <c r="F79" s="121">
        <f>'3. Investeringen'!N79</f>
        <v>2019</v>
      </c>
      <c r="G79" s="86">
        <f>'3. Investeringen'!O79</f>
        <v>19985.939999999999</v>
      </c>
      <c r="I79" s="137">
        <f>'5. Selectie'!P127</f>
        <v>1</v>
      </c>
      <c r="K79" s="87">
        <f t="shared" si="7"/>
        <v>0</v>
      </c>
      <c r="L79" s="87">
        <f t="shared" si="7"/>
        <v>0</v>
      </c>
      <c r="M79" s="87">
        <f t="shared" si="7"/>
        <v>0</v>
      </c>
      <c r="N79" s="87">
        <f t="shared" si="7"/>
        <v>0</v>
      </c>
      <c r="O79" s="87">
        <f t="shared" si="7"/>
        <v>0</v>
      </c>
      <c r="P79" s="87">
        <f t="shared" si="7"/>
        <v>0</v>
      </c>
      <c r="Q79" s="87">
        <f t="shared" si="7"/>
        <v>0</v>
      </c>
      <c r="R79" s="87">
        <f t="shared" si="7"/>
        <v>0</v>
      </c>
      <c r="S79" s="87">
        <f t="shared" si="7"/>
        <v>19985.939999999999</v>
      </c>
      <c r="T79" s="87">
        <f t="shared" si="7"/>
        <v>0</v>
      </c>
      <c r="U79" s="87">
        <f t="shared" si="7"/>
        <v>0</v>
      </c>
      <c r="V79" s="87">
        <f t="shared" si="7"/>
        <v>0</v>
      </c>
      <c r="W79" s="87">
        <f t="shared" si="7"/>
        <v>0</v>
      </c>
      <c r="X79" s="87">
        <f t="shared" si="7"/>
        <v>0</v>
      </c>
      <c r="Y79" s="87">
        <f t="shared" si="7"/>
        <v>0</v>
      </c>
      <c r="Z79" s="87">
        <f t="shared" si="7"/>
        <v>0</v>
      </c>
    </row>
    <row r="80" spans="1:26" s="20" customFormat="1" x14ac:dyDescent="0.2">
      <c r="A80" s="2"/>
      <c r="B80" s="86">
        <f>'3. Investeringen'!B80</f>
        <v>66</v>
      </c>
      <c r="C80" s="86" t="str">
        <f>'3. Investeringen'!C80</f>
        <v>Nieuwe investeringen</v>
      </c>
      <c r="D80" s="86" t="str">
        <f>'3. Investeringen'!F80</f>
        <v>AD</v>
      </c>
      <c r="E80" s="172">
        <f>'3. Investeringen'!M80</f>
        <v>37.5</v>
      </c>
      <c r="F80" s="121">
        <f>'3. Investeringen'!N80</f>
        <v>2011</v>
      </c>
      <c r="G80" s="86">
        <f>'3. Investeringen'!O80</f>
        <v>16650195.031969447</v>
      </c>
      <c r="I80" s="137">
        <f>'5. Selectie'!P128</f>
        <v>1</v>
      </c>
      <c r="K80" s="87">
        <f t="shared" si="7"/>
        <v>16650195.031969447</v>
      </c>
      <c r="L80" s="87">
        <f t="shared" si="7"/>
        <v>0</v>
      </c>
      <c r="M80" s="87">
        <f t="shared" si="7"/>
        <v>0</v>
      </c>
      <c r="N80" s="87">
        <f t="shared" si="7"/>
        <v>0</v>
      </c>
      <c r="O80" s="87">
        <f t="shared" si="7"/>
        <v>0</v>
      </c>
      <c r="P80" s="87">
        <f t="shared" si="7"/>
        <v>0</v>
      </c>
      <c r="Q80" s="87">
        <f t="shared" si="7"/>
        <v>0</v>
      </c>
      <c r="R80" s="87">
        <f t="shared" si="7"/>
        <v>0</v>
      </c>
      <c r="S80" s="87">
        <f t="shared" si="7"/>
        <v>0</v>
      </c>
      <c r="T80" s="87">
        <f t="shared" si="7"/>
        <v>0</v>
      </c>
      <c r="U80" s="87">
        <f t="shared" si="7"/>
        <v>0</v>
      </c>
      <c r="V80" s="87">
        <f t="shared" si="7"/>
        <v>0</v>
      </c>
      <c r="W80" s="87">
        <f t="shared" si="7"/>
        <v>0</v>
      </c>
      <c r="X80" s="87">
        <f t="shared" si="7"/>
        <v>0</v>
      </c>
      <c r="Y80" s="87">
        <f t="shared" si="7"/>
        <v>0</v>
      </c>
      <c r="Z80" s="87">
        <f t="shared" si="7"/>
        <v>0</v>
      </c>
    </row>
    <row r="81" spans="1:26" s="20" customFormat="1" x14ac:dyDescent="0.2">
      <c r="A81" s="2"/>
      <c r="B81" s="86">
        <f>'3. Investeringen'!B81</f>
        <v>67</v>
      </c>
      <c r="C81" s="86" t="str">
        <f>'3. Investeringen'!C81</f>
        <v>Nieuwe investeringen</v>
      </c>
      <c r="D81" s="86" t="str">
        <f>'3. Investeringen'!F81</f>
        <v>AD</v>
      </c>
      <c r="E81" s="172">
        <f>'3. Investeringen'!M81</f>
        <v>37.5</v>
      </c>
      <c r="F81" s="121">
        <f>'3. Investeringen'!N81</f>
        <v>2011</v>
      </c>
      <c r="G81" s="86">
        <f>'3. Investeringen'!O81</f>
        <v>548005.1433905469</v>
      </c>
      <c r="I81" s="137">
        <f>'5. Selectie'!P129</f>
        <v>1</v>
      </c>
      <c r="K81" s="87">
        <f t="shared" si="7"/>
        <v>548005.1433905469</v>
      </c>
      <c r="L81" s="87">
        <f t="shared" si="7"/>
        <v>0</v>
      </c>
      <c r="M81" s="87">
        <f t="shared" si="7"/>
        <v>0</v>
      </c>
      <c r="N81" s="87">
        <f t="shared" si="7"/>
        <v>0</v>
      </c>
      <c r="O81" s="87">
        <f t="shared" si="7"/>
        <v>0</v>
      </c>
      <c r="P81" s="87">
        <f t="shared" si="7"/>
        <v>0</v>
      </c>
      <c r="Q81" s="87">
        <f t="shared" si="7"/>
        <v>0</v>
      </c>
      <c r="R81" s="87">
        <f t="shared" si="7"/>
        <v>0</v>
      </c>
      <c r="S81" s="87">
        <f t="shared" si="7"/>
        <v>0</v>
      </c>
      <c r="T81" s="87">
        <f t="shared" si="7"/>
        <v>0</v>
      </c>
      <c r="U81" s="87">
        <f t="shared" si="7"/>
        <v>0</v>
      </c>
      <c r="V81" s="87">
        <f t="shared" si="7"/>
        <v>0</v>
      </c>
      <c r="W81" s="87">
        <f t="shared" si="7"/>
        <v>0</v>
      </c>
      <c r="X81" s="87">
        <f t="shared" si="7"/>
        <v>0</v>
      </c>
      <c r="Y81" s="87">
        <f t="shared" si="7"/>
        <v>0</v>
      </c>
      <c r="Z81" s="87">
        <f t="shared" si="7"/>
        <v>0</v>
      </c>
    </row>
    <row r="82" spans="1:26" s="20" customFormat="1" x14ac:dyDescent="0.2">
      <c r="A82" s="2"/>
      <c r="B82" s="86">
        <f>'3. Investeringen'!B82</f>
        <v>68</v>
      </c>
      <c r="C82" s="86" t="str">
        <f>'3. Investeringen'!C82</f>
        <v>Nieuwe investeringen</v>
      </c>
      <c r="D82" s="86" t="str">
        <f>'3. Investeringen'!F82</f>
        <v>AD</v>
      </c>
      <c r="E82" s="172">
        <f>'3. Investeringen'!M82</f>
        <v>38.5</v>
      </c>
      <c r="F82" s="121">
        <f>'3. Investeringen'!N82</f>
        <v>2011</v>
      </c>
      <c r="G82" s="86">
        <f>'3. Investeringen'!O82</f>
        <v>30964150.187769618</v>
      </c>
      <c r="I82" s="137">
        <f>'5. Selectie'!P130</f>
        <v>1</v>
      </c>
      <c r="K82" s="87">
        <f t="shared" si="7"/>
        <v>30964150.187769618</v>
      </c>
      <c r="L82" s="87">
        <f t="shared" si="7"/>
        <v>0</v>
      </c>
      <c r="M82" s="87">
        <f t="shared" si="7"/>
        <v>0</v>
      </c>
      <c r="N82" s="87">
        <f t="shared" si="7"/>
        <v>0</v>
      </c>
      <c r="O82" s="87">
        <f t="shared" si="7"/>
        <v>0</v>
      </c>
      <c r="P82" s="87">
        <f t="shared" si="7"/>
        <v>0</v>
      </c>
      <c r="Q82" s="87">
        <f t="shared" si="7"/>
        <v>0</v>
      </c>
      <c r="R82" s="87">
        <f t="shared" si="7"/>
        <v>0</v>
      </c>
      <c r="S82" s="87">
        <f t="shared" si="7"/>
        <v>0</v>
      </c>
      <c r="T82" s="87">
        <f t="shared" si="7"/>
        <v>0</v>
      </c>
      <c r="U82" s="87">
        <f t="shared" si="7"/>
        <v>0</v>
      </c>
      <c r="V82" s="87">
        <f t="shared" si="7"/>
        <v>0</v>
      </c>
      <c r="W82" s="87">
        <f t="shared" si="7"/>
        <v>0</v>
      </c>
      <c r="X82" s="87">
        <f t="shared" si="7"/>
        <v>0</v>
      </c>
      <c r="Y82" s="87">
        <f t="shared" si="7"/>
        <v>0</v>
      </c>
      <c r="Z82" s="87">
        <f t="shared" si="7"/>
        <v>0</v>
      </c>
    </row>
    <row r="83" spans="1:26" s="20" customFormat="1" x14ac:dyDescent="0.2">
      <c r="A83" s="2"/>
      <c r="B83" s="86">
        <f>'3. Investeringen'!B83</f>
        <v>69</v>
      </c>
      <c r="C83" s="86" t="str">
        <f>'3. Investeringen'!C83</f>
        <v>Nieuwe investeringen</v>
      </c>
      <c r="D83" s="86" t="str">
        <f>'3. Investeringen'!F83</f>
        <v>AD</v>
      </c>
      <c r="E83" s="172">
        <f>'3. Investeringen'!M83</f>
        <v>38.5</v>
      </c>
      <c r="F83" s="121">
        <f>'3. Investeringen'!N83</f>
        <v>2011</v>
      </c>
      <c r="G83" s="86">
        <f>'3. Investeringen'!O83</f>
        <v>927430.87479448714</v>
      </c>
      <c r="I83" s="137">
        <f>'5. Selectie'!P131</f>
        <v>1</v>
      </c>
      <c r="K83" s="87">
        <f t="shared" si="7"/>
        <v>927430.87479448714</v>
      </c>
      <c r="L83" s="87">
        <f t="shared" si="7"/>
        <v>0</v>
      </c>
      <c r="M83" s="87">
        <f t="shared" si="7"/>
        <v>0</v>
      </c>
      <c r="N83" s="87">
        <f t="shared" si="7"/>
        <v>0</v>
      </c>
      <c r="O83" s="87">
        <f t="shared" si="7"/>
        <v>0</v>
      </c>
      <c r="P83" s="87">
        <f t="shared" si="7"/>
        <v>0</v>
      </c>
      <c r="Q83" s="87">
        <f t="shared" si="7"/>
        <v>0</v>
      </c>
      <c r="R83" s="87">
        <f t="shared" si="7"/>
        <v>0</v>
      </c>
      <c r="S83" s="87">
        <f t="shared" si="7"/>
        <v>0</v>
      </c>
      <c r="T83" s="87">
        <f t="shared" si="7"/>
        <v>0</v>
      </c>
      <c r="U83" s="87">
        <f t="shared" si="7"/>
        <v>0</v>
      </c>
      <c r="V83" s="87">
        <f t="shared" si="7"/>
        <v>0</v>
      </c>
      <c r="W83" s="87">
        <f t="shared" si="7"/>
        <v>0</v>
      </c>
      <c r="X83" s="87">
        <f t="shared" si="7"/>
        <v>0</v>
      </c>
      <c r="Y83" s="87">
        <f t="shared" si="7"/>
        <v>0</v>
      </c>
      <c r="Z83" s="87">
        <f t="shared" si="7"/>
        <v>0</v>
      </c>
    </row>
    <row r="84" spans="1:26" s="20" customFormat="1" x14ac:dyDescent="0.2">
      <c r="A84" s="2"/>
      <c r="B84" s="86">
        <f>'3. Investeringen'!B84</f>
        <v>70</v>
      </c>
      <c r="C84" s="86" t="str">
        <f>'3. Investeringen'!C84</f>
        <v>Nieuwe investeringen</v>
      </c>
      <c r="D84" s="86" t="str">
        <f>'3. Investeringen'!F84</f>
        <v>AD</v>
      </c>
      <c r="E84" s="172">
        <f>'3. Investeringen'!M84</f>
        <v>39</v>
      </c>
      <c r="F84" s="121">
        <f>'3. Investeringen'!N84</f>
        <v>2011</v>
      </c>
      <c r="G84" s="86">
        <f>'3. Investeringen'!O84</f>
        <v>43737267</v>
      </c>
      <c r="I84" s="137">
        <f>'5. Selectie'!P132</f>
        <v>1</v>
      </c>
      <c r="K84" s="87">
        <f t="shared" si="7"/>
        <v>43737267</v>
      </c>
      <c r="L84" s="87">
        <f t="shared" si="7"/>
        <v>0</v>
      </c>
      <c r="M84" s="87">
        <f t="shared" si="7"/>
        <v>0</v>
      </c>
      <c r="N84" s="87">
        <f t="shared" si="7"/>
        <v>0</v>
      </c>
      <c r="O84" s="87">
        <f t="shared" si="7"/>
        <v>0</v>
      </c>
      <c r="P84" s="87">
        <f t="shared" si="7"/>
        <v>0</v>
      </c>
      <c r="Q84" s="87">
        <f t="shared" si="7"/>
        <v>0</v>
      </c>
      <c r="R84" s="87">
        <f t="shared" si="7"/>
        <v>0</v>
      </c>
      <c r="S84" s="87">
        <f t="shared" si="7"/>
        <v>0</v>
      </c>
      <c r="T84" s="87">
        <f t="shared" si="7"/>
        <v>0</v>
      </c>
      <c r="U84" s="87">
        <f t="shared" si="7"/>
        <v>0</v>
      </c>
      <c r="V84" s="87">
        <f t="shared" si="7"/>
        <v>0</v>
      </c>
      <c r="W84" s="87">
        <f t="shared" si="7"/>
        <v>0</v>
      </c>
      <c r="X84" s="87">
        <f t="shared" si="7"/>
        <v>0</v>
      </c>
      <c r="Y84" s="87">
        <f t="shared" si="7"/>
        <v>0</v>
      </c>
      <c r="Z84" s="87">
        <f t="shared" si="7"/>
        <v>0</v>
      </c>
    </row>
    <row r="85" spans="1:26" s="20" customFormat="1" x14ac:dyDescent="0.2">
      <c r="A85" s="2"/>
      <c r="B85" s="86">
        <f>'3. Investeringen'!B85</f>
        <v>71</v>
      </c>
      <c r="C85" s="86" t="str">
        <f>'3. Investeringen'!C85</f>
        <v>Nieuwe investeringen</v>
      </c>
      <c r="D85" s="86" t="str">
        <f>'3. Investeringen'!F85</f>
        <v>AD</v>
      </c>
      <c r="E85" s="172">
        <f>'3. Investeringen'!M85</f>
        <v>39</v>
      </c>
      <c r="F85" s="121">
        <f>'3. Investeringen'!N85</f>
        <v>2011</v>
      </c>
      <c r="G85" s="86">
        <f>'3. Investeringen'!O85</f>
        <v>1571043.89267998</v>
      </c>
      <c r="I85" s="137">
        <f>'5. Selectie'!P133</f>
        <v>1</v>
      </c>
      <c r="K85" s="87">
        <f t="shared" ref="K85:Z94" si="8">($F85=K$14)*$I85*$G85</f>
        <v>1571043.89267998</v>
      </c>
      <c r="L85" s="87">
        <f t="shared" si="8"/>
        <v>0</v>
      </c>
      <c r="M85" s="87">
        <f t="shared" si="8"/>
        <v>0</v>
      </c>
      <c r="N85" s="87">
        <f t="shared" si="8"/>
        <v>0</v>
      </c>
      <c r="O85" s="87">
        <f t="shared" si="8"/>
        <v>0</v>
      </c>
      <c r="P85" s="87">
        <f t="shared" si="8"/>
        <v>0</v>
      </c>
      <c r="Q85" s="87">
        <f t="shared" si="8"/>
        <v>0</v>
      </c>
      <c r="R85" s="87">
        <f t="shared" si="8"/>
        <v>0</v>
      </c>
      <c r="S85" s="87">
        <f t="shared" si="8"/>
        <v>0</v>
      </c>
      <c r="T85" s="87">
        <f t="shared" si="8"/>
        <v>0</v>
      </c>
      <c r="U85" s="87">
        <f t="shared" si="8"/>
        <v>0</v>
      </c>
      <c r="V85" s="87">
        <f t="shared" si="8"/>
        <v>0</v>
      </c>
      <c r="W85" s="87">
        <f t="shared" si="8"/>
        <v>0</v>
      </c>
      <c r="X85" s="87">
        <f t="shared" si="8"/>
        <v>0</v>
      </c>
      <c r="Y85" s="87">
        <f t="shared" si="8"/>
        <v>0</v>
      </c>
      <c r="Z85" s="87">
        <f t="shared" si="8"/>
        <v>0</v>
      </c>
    </row>
    <row r="86" spans="1:26" s="20" customFormat="1" x14ac:dyDescent="0.2">
      <c r="A86" s="2"/>
      <c r="B86" s="86">
        <f>'3. Investeringen'!B86</f>
        <v>72</v>
      </c>
      <c r="C86" s="86" t="str">
        <f>'3. Investeringen'!C86</f>
        <v>Nieuwe investeringen</v>
      </c>
      <c r="D86" s="86" t="str">
        <f>'3. Investeringen'!F86</f>
        <v>AD</v>
      </c>
      <c r="E86" s="172">
        <f>'3. Investeringen'!M86</f>
        <v>39</v>
      </c>
      <c r="F86" s="121">
        <f>'3. Investeringen'!N86</f>
        <v>2012</v>
      </c>
      <c r="G86" s="86">
        <f>'3. Investeringen'!O86</f>
        <v>65167284.649345301</v>
      </c>
      <c r="I86" s="137">
        <f>'5. Selectie'!P134</f>
        <v>1</v>
      </c>
      <c r="K86" s="87">
        <f t="shared" si="8"/>
        <v>0</v>
      </c>
      <c r="L86" s="87">
        <f t="shared" si="8"/>
        <v>65167284.649345301</v>
      </c>
      <c r="M86" s="87">
        <f t="shared" si="8"/>
        <v>0</v>
      </c>
      <c r="N86" s="87">
        <f t="shared" si="8"/>
        <v>0</v>
      </c>
      <c r="O86" s="87">
        <f t="shared" si="8"/>
        <v>0</v>
      </c>
      <c r="P86" s="87">
        <f t="shared" si="8"/>
        <v>0</v>
      </c>
      <c r="Q86" s="87">
        <f t="shared" si="8"/>
        <v>0</v>
      </c>
      <c r="R86" s="87">
        <f t="shared" si="8"/>
        <v>0</v>
      </c>
      <c r="S86" s="87">
        <f t="shared" si="8"/>
        <v>0</v>
      </c>
      <c r="T86" s="87">
        <f t="shared" si="8"/>
        <v>0</v>
      </c>
      <c r="U86" s="87">
        <f t="shared" si="8"/>
        <v>0</v>
      </c>
      <c r="V86" s="87">
        <f t="shared" si="8"/>
        <v>0</v>
      </c>
      <c r="W86" s="87">
        <f t="shared" si="8"/>
        <v>0</v>
      </c>
      <c r="X86" s="87">
        <f t="shared" si="8"/>
        <v>0</v>
      </c>
      <c r="Y86" s="87">
        <f t="shared" si="8"/>
        <v>0</v>
      </c>
      <c r="Z86" s="87">
        <f t="shared" si="8"/>
        <v>0</v>
      </c>
    </row>
    <row r="87" spans="1:26" s="20" customFormat="1" x14ac:dyDescent="0.2">
      <c r="A87" s="2"/>
      <c r="B87" s="86">
        <f>'3. Investeringen'!B87</f>
        <v>73</v>
      </c>
      <c r="C87" s="86" t="str">
        <f>'3. Investeringen'!C87</f>
        <v>Nieuwe investeringen</v>
      </c>
      <c r="D87" s="86" t="str">
        <f>'3. Investeringen'!F87</f>
        <v>AD</v>
      </c>
      <c r="E87" s="172">
        <f>'3. Investeringen'!M87</f>
        <v>39</v>
      </c>
      <c r="F87" s="121">
        <f>'3. Investeringen'!N87</f>
        <v>2012</v>
      </c>
      <c r="G87" s="86">
        <f>'3. Investeringen'!O87</f>
        <v>3346419.2805865589</v>
      </c>
      <c r="I87" s="137">
        <f>'5. Selectie'!P135</f>
        <v>1</v>
      </c>
      <c r="K87" s="87">
        <f t="shared" si="8"/>
        <v>0</v>
      </c>
      <c r="L87" s="87">
        <f t="shared" si="8"/>
        <v>3346419.2805865589</v>
      </c>
      <c r="M87" s="87">
        <f t="shared" si="8"/>
        <v>0</v>
      </c>
      <c r="N87" s="87">
        <f t="shared" si="8"/>
        <v>0</v>
      </c>
      <c r="O87" s="87">
        <f t="shared" si="8"/>
        <v>0</v>
      </c>
      <c r="P87" s="87">
        <f t="shared" si="8"/>
        <v>0</v>
      </c>
      <c r="Q87" s="87">
        <f t="shared" si="8"/>
        <v>0</v>
      </c>
      <c r="R87" s="87">
        <f t="shared" si="8"/>
        <v>0</v>
      </c>
      <c r="S87" s="87">
        <f t="shared" si="8"/>
        <v>0</v>
      </c>
      <c r="T87" s="87">
        <f t="shared" si="8"/>
        <v>0</v>
      </c>
      <c r="U87" s="87">
        <f t="shared" si="8"/>
        <v>0</v>
      </c>
      <c r="V87" s="87">
        <f t="shared" si="8"/>
        <v>0</v>
      </c>
      <c r="W87" s="87">
        <f t="shared" si="8"/>
        <v>0</v>
      </c>
      <c r="X87" s="87">
        <f t="shared" si="8"/>
        <v>0</v>
      </c>
      <c r="Y87" s="87">
        <f t="shared" si="8"/>
        <v>0</v>
      </c>
      <c r="Z87" s="87">
        <f t="shared" si="8"/>
        <v>0</v>
      </c>
    </row>
    <row r="88" spans="1:26" s="20" customFormat="1" x14ac:dyDescent="0.2">
      <c r="A88" s="2"/>
      <c r="B88" s="86">
        <f>'3. Investeringen'!B88</f>
        <v>74</v>
      </c>
      <c r="C88" s="86" t="str">
        <f>'3. Investeringen'!C88</f>
        <v>Nieuwe investeringen</v>
      </c>
      <c r="D88" s="86" t="str">
        <f>'3. Investeringen'!F88</f>
        <v>AD</v>
      </c>
      <c r="E88" s="172">
        <f>'3. Investeringen'!M88</f>
        <v>39</v>
      </c>
      <c r="F88" s="121">
        <f>'3. Investeringen'!N88</f>
        <v>2013</v>
      </c>
      <c r="G88" s="86">
        <f>'3. Investeringen'!O88</f>
        <v>65219492.561430879</v>
      </c>
      <c r="I88" s="137">
        <f>'5. Selectie'!P136</f>
        <v>1</v>
      </c>
      <c r="K88" s="87">
        <f t="shared" si="8"/>
        <v>0</v>
      </c>
      <c r="L88" s="87">
        <f t="shared" si="8"/>
        <v>0</v>
      </c>
      <c r="M88" s="87">
        <f t="shared" si="8"/>
        <v>65219492.561430879</v>
      </c>
      <c r="N88" s="87">
        <f t="shared" si="8"/>
        <v>0</v>
      </c>
      <c r="O88" s="87">
        <f t="shared" si="8"/>
        <v>0</v>
      </c>
      <c r="P88" s="87">
        <f t="shared" si="8"/>
        <v>0</v>
      </c>
      <c r="Q88" s="87">
        <f t="shared" si="8"/>
        <v>0</v>
      </c>
      <c r="R88" s="87">
        <f t="shared" si="8"/>
        <v>0</v>
      </c>
      <c r="S88" s="87">
        <f t="shared" si="8"/>
        <v>0</v>
      </c>
      <c r="T88" s="87">
        <f t="shared" si="8"/>
        <v>0</v>
      </c>
      <c r="U88" s="87">
        <f t="shared" si="8"/>
        <v>0</v>
      </c>
      <c r="V88" s="87">
        <f t="shared" si="8"/>
        <v>0</v>
      </c>
      <c r="W88" s="87">
        <f t="shared" si="8"/>
        <v>0</v>
      </c>
      <c r="X88" s="87">
        <f t="shared" si="8"/>
        <v>0</v>
      </c>
      <c r="Y88" s="87">
        <f t="shared" si="8"/>
        <v>0</v>
      </c>
      <c r="Z88" s="87">
        <f t="shared" si="8"/>
        <v>0</v>
      </c>
    </row>
    <row r="89" spans="1:26" s="20" customFormat="1" x14ac:dyDescent="0.2">
      <c r="A89" s="2"/>
      <c r="B89" s="86">
        <f>'3. Investeringen'!B89</f>
        <v>75</v>
      </c>
      <c r="C89" s="86" t="str">
        <f>'3. Investeringen'!C89</f>
        <v>Nieuwe investeringen</v>
      </c>
      <c r="D89" s="86" t="str">
        <f>'3. Investeringen'!F89</f>
        <v>AD</v>
      </c>
      <c r="E89" s="172">
        <f>'3. Investeringen'!M89</f>
        <v>39</v>
      </c>
      <c r="F89" s="121">
        <f>'3. Investeringen'!N89</f>
        <v>2013</v>
      </c>
      <c r="G89" s="86">
        <f>'3. Investeringen'!O89</f>
        <v>1164677.9443560119</v>
      </c>
      <c r="I89" s="137">
        <f>'5. Selectie'!P137</f>
        <v>1</v>
      </c>
      <c r="K89" s="87">
        <f t="shared" si="8"/>
        <v>0</v>
      </c>
      <c r="L89" s="87">
        <f t="shared" si="8"/>
        <v>0</v>
      </c>
      <c r="M89" s="87">
        <f t="shared" si="8"/>
        <v>1164677.9443560119</v>
      </c>
      <c r="N89" s="87">
        <f t="shared" si="8"/>
        <v>0</v>
      </c>
      <c r="O89" s="87">
        <f t="shared" si="8"/>
        <v>0</v>
      </c>
      <c r="P89" s="87">
        <f t="shared" si="8"/>
        <v>0</v>
      </c>
      <c r="Q89" s="87">
        <f t="shared" si="8"/>
        <v>0</v>
      </c>
      <c r="R89" s="87">
        <f t="shared" si="8"/>
        <v>0</v>
      </c>
      <c r="S89" s="87">
        <f t="shared" si="8"/>
        <v>0</v>
      </c>
      <c r="T89" s="87">
        <f t="shared" si="8"/>
        <v>0</v>
      </c>
      <c r="U89" s="87">
        <f t="shared" si="8"/>
        <v>0</v>
      </c>
      <c r="V89" s="87">
        <f t="shared" si="8"/>
        <v>0</v>
      </c>
      <c r="W89" s="87">
        <f t="shared" si="8"/>
        <v>0</v>
      </c>
      <c r="X89" s="87">
        <f t="shared" si="8"/>
        <v>0</v>
      </c>
      <c r="Y89" s="87">
        <f t="shared" si="8"/>
        <v>0</v>
      </c>
      <c r="Z89" s="87">
        <f t="shared" si="8"/>
        <v>0</v>
      </c>
    </row>
    <row r="90" spans="1:26" s="79" customFormat="1" x14ac:dyDescent="0.2">
      <c r="B90" s="86">
        <f>'3. Investeringen'!B90</f>
        <v>76</v>
      </c>
      <c r="C90" s="86" t="str">
        <f>'3. Investeringen'!C90</f>
        <v>Nieuwe investeringen</v>
      </c>
      <c r="D90" s="86" t="str">
        <f>'3. Investeringen'!F90</f>
        <v>AD</v>
      </c>
      <c r="E90" s="172">
        <f>'3. Investeringen'!M90</f>
        <v>39</v>
      </c>
      <c r="F90" s="121">
        <f>'3. Investeringen'!N90</f>
        <v>2014</v>
      </c>
      <c r="G90" s="86">
        <f>'3. Investeringen'!O90</f>
        <v>41673868.162489057</v>
      </c>
      <c r="H90" s="20"/>
      <c r="I90" s="137">
        <f>'5. Selectie'!P138</f>
        <v>1</v>
      </c>
      <c r="J90" s="20"/>
      <c r="K90" s="87">
        <f t="shared" si="8"/>
        <v>0</v>
      </c>
      <c r="L90" s="87">
        <f t="shared" si="8"/>
        <v>0</v>
      </c>
      <c r="M90" s="87">
        <f t="shared" si="8"/>
        <v>0</v>
      </c>
      <c r="N90" s="87">
        <f t="shared" si="8"/>
        <v>41673868.162489057</v>
      </c>
      <c r="O90" s="87">
        <f t="shared" si="8"/>
        <v>0</v>
      </c>
      <c r="P90" s="87">
        <f t="shared" si="8"/>
        <v>0</v>
      </c>
      <c r="Q90" s="87">
        <f t="shared" si="8"/>
        <v>0</v>
      </c>
      <c r="R90" s="87">
        <f t="shared" si="8"/>
        <v>0</v>
      </c>
      <c r="S90" s="87">
        <f t="shared" si="8"/>
        <v>0</v>
      </c>
      <c r="T90" s="87">
        <f t="shared" si="8"/>
        <v>0</v>
      </c>
      <c r="U90" s="87">
        <f t="shared" si="8"/>
        <v>0</v>
      </c>
      <c r="V90" s="87">
        <f t="shared" si="8"/>
        <v>0</v>
      </c>
      <c r="W90" s="87">
        <f t="shared" si="8"/>
        <v>0</v>
      </c>
      <c r="X90" s="87">
        <f t="shared" si="8"/>
        <v>0</v>
      </c>
      <c r="Y90" s="87">
        <f t="shared" si="8"/>
        <v>0</v>
      </c>
      <c r="Z90" s="87">
        <f t="shared" si="8"/>
        <v>0</v>
      </c>
    </row>
    <row r="91" spans="1:26" s="79" customFormat="1" x14ac:dyDescent="0.2">
      <c r="B91" s="86">
        <f>'3. Investeringen'!B91</f>
        <v>77</v>
      </c>
      <c r="C91" s="86" t="str">
        <f>'3. Investeringen'!C91</f>
        <v>Nieuwe investeringen</v>
      </c>
      <c r="D91" s="86" t="str">
        <f>'3. Investeringen'!F91</f>
        <v>AD</v>
      </c>
      <c r="E91" s="172">
        <f>'3. Investeringen'!M91</f>
        <v>39</v>
      </c>
      <c r="F91" s="121">
        <f>'3. Investeringen'!N91</f>
        <v>2014</v>
      </c>
      <c r="G91" s="86">
        <f>'3. Investeringen'!O91</f>
        <v>829256.85750000097</v>
      </c>
      <c r="H91" s="20"/>
      <c r="I91" s="137">
        <f>'5. Selectie'!P139</f>
        <v>1</v>
      </c>
      <c r="J91" s="20"/>
      <c r="K91" s="87">
        <f t="shared" si="8"/>
        <v>0</v>
      </c>
      <c r="L91" s="87">
        <f t="shared" si="8"/>
        <v>0</v>
      </c>
      <c r="M91" s="87">
        <f t="shared" si="8"/>
        <v>0</v>
      </c>
      <c r="N91" s="87">
        <f t="shared" si="8"/>
        <v>829256.85750000097</v>
      </c>
      <c r="O91" s="87">
        <f t="shared" si="8"/>
        <v>0</v>
      </c>
      <c r="P91" s="87">
        <f t="shared" si="8"/>
        <v>0</v>
      </c>
      <c r="Q91" s="87">
        <f t="shared" si="8"/>
        <v>0</v>
      </c>
      <c r="R91" s="87">
        <f t="shared" si="8"/>
        <v>0</v>
      </c>
      <c r="S91" s="87">
        <f t="shared" si="8"/>
        <v>0</v>
      </c>
      <c r="T91" s="87">
        <f t="shared" si="8"/>
        <v>0</v>
      </c>
      <c r="U91" s="87">
        <f t="shared" si="8"/>
        <v>0</v>
      </c>
      <c r="V91" s="87">
        <f t="shared" si="8"/>
        <v>0</v>
      </c>
      <c r="W91" s="87">
        <f t="shared" si="8"/>
        <v>0</v>
      </c>
      <c r="X91" s="87">
        <f t="shared" si="8"/>
        <v>0</v>
      </c>
      <c r="Y91" s="87">
        <f t="shared" si="8"/>
        <v>0</v>
      </c>
      <c r="Z91" s="87">
        <f t="shared" si="8"/>
        <v>0</v>
      </c>
    </row>
    <row r="92" spans="1:26" s="79" customFormat="1" x14ac:dyDescent="0.2">
      <c r="B92" s="86">
        <f>'3. Investeringen'!B92</f>
        <v>78</v>
      </c>
      <c r="C92" s="86" t="str">
        <f>'3. Investeringen'!C92</f>
        <v>Nieuwe investeringen</v>
      </c>
      <c r="D92" s="86" t="str">
        <f>'3. Investeringen'!F92</f>
        <v>AD</v>
      </c>
      <c r="E92" s="172">
        <f>'3. Investeringen'!M92</f>
        <v>39</v>
      </c>
      <c r="F92" s="121">
        <f>'3. Investeringen'!N92</f>
        <v>2015</v>
      </c>
      <c r="G92" s="86">
        <f>'3. Investeringen'!O92</f>
        <v>36421612.572924353</v>
      </c>
      <c r="H92" s="20"/>
      <c r="I92" s="137">
        <f>'5. Selectie'!P140</f>
        <v>1</v>
      </c>
      <c r="J92" s="20"/>
      <c r="K92" s="87">
        <f t="shared" si="8"/>
        <v>0</v>
      </c>
      <c r="L92" s="87">
        <f t="shared" si="8"/>
        <v>0</v>
      </c>
      <c r="M92" s="87">
        <f t="shared" si="8"/>
        <v>0</v>
      </c>
      <c r="N92" s="87">
        <f t="shared" si="8"/>
        <v>0</v>
      </c>
      <c r="O92" s="87">
        <f t="shared" si="8"/>
        <v>36421612.572924353</v>
      </c>
      <c r="P92" s="87">
        <f t="shared" si="8"/>
        <v>0</v>
      </c>
      <c r="Q92" s="87">
        <f t="shared" si="8"/>
        <v>0</v>
      </c>
      <c r="R92" s="87">
        <f t="shared" si="8"/>
        <v>0</v>
      </c>
      <c r="S92" s="87">
        <f t="shared" si="8"/>
        <v>0</v>
      </c>
      <c r="T92" s="87">
        <f t="shared" si="8"/>
        <v>0</v>
      </c>
      <c r="U92" s="87">
        <f t="shared" si="8"/>
        <v>0</v>
      </c>
      <c r="V92" s="87">
        <f t="shared" si="8"/>
        <v>0</v>
      </c>
      <c r="W92" s="87">
        <f t="shared" si="8"/>
        <v>0</v>
      </c>
      <c r="X92" s="87">
        <f t="shared" si="8"/>
        <v>0</v>
      </c>
      <c r="Y92" s="87">
        <f t="shared" si="8"/>
        <v>0</v>
      </c>
      <c r="Z92" s="87">
        <f t="shared" si="8"/>
        <v>0</v>
      </c>
    </row>
    <row r="93" spans="1:26" s="79" customFormat="1" x14ac:dyDescent="0.2">
      <c r="B93" s="86">
        <f>'3. Investeringen'!B93</f>
        <v>79</v>
      </c>
      <c r="C93" s="86" t="str">
        <f>'3. Investeringen'!C93</f>
        <v>Nieuwe investeringen</v>
      </c>
      <c r="D93" s="86" t="str">
        <f>'3. Investeringen'!F93</f>
        <v>AD</v>
      </c>
      <c r="E93" s="172">
        <f>'3. Investeringen'!M93</f>
        <v>39</v>
      </c>
      <c r="F93" s="121">
        <f>'3. Investeringen'!N93</f>
        <v>2015</v>
      </c>
      <c r="G93" s="86">
        <f>'3. Investeringen'!O93</f>
        <v>1667697.269750484</v>
      </c>
      <c r="H93" s="20"/>
      <c r="I93" s="137">
        <f>'5. Selectie'!P141</f>
        <v>1</v>
      </c>
      <c r="J93" s="20"/>
      <c r="K93" s="87">
        <f t="shared" si="8"/>
        <v>0</v>
      </c>
      <c r="L93" s="87">
        <f t="shared" si="8"/>
        <v>0</v>
      </c>
      <c r="M93" s="87">
        <f t="shared" si="8"/>
        <v>0</v>
      </c>
      <c r="N93" s="87">
        <f t="shared" si="8"/>
        <v>0</v>
      </c>
      <c r="O93" s="87">
        <f t="shared" si="8"/>
        <v>1667697.269750484</v>
      </c>
      <c r="P93" s="87">
        <f t="shared" si="8"/>
        <v>0</v>
      </c>
      <c r="Q93" s="87">
        <f t="shared" si="8"/>
        <v>0</v>
      </c>
      <c r="R93" s="87">
        <f t="shared" si="8"/>
        <v>0</v>
      </c>
      <c r="S93" s="87">
        <f t="shared" si="8"/>
        <v>0</v>
      </c>
      <c r="T93" s="87">
        <f t="shared" si="8"/>
        <v>0</v>
      </c>
      <c r="U93" s="87">
        <f t="shared" si="8"/>
        <v>0</v>
      </c>
      <c r="V93" s="87">
        <f t="shared" si="8"/>
        <v>0</v>
      </c>
      <c r="W93" s="87">
        <f t="shared" si="8"/>
        <v>0</v>
      </c>
      <c r="X93" s="87">
        <f t="shared" si="8"/>
        <v>0</v>
      </c>
      <c r="Y93" s="87">
        <f t="shared" si="8"/>
        <v>0</v>
      </c>
      <c r="Z93" s="87">
        <f t="shared" si="8"/>
        <v>0</v>
      </c>
    </row>
    <row r="94" spans="1:26" s="79" customFormat="1" x14ac:dyDescent="0.2">
      <c r="B94" s="86">
        <f>'3. Investeringen'!B94</f>
        <v>80</v>
      </c>
      <c r="C94" s="86" t="str">
        <f>'3. Investeringen'!C94</f>
        <v>Nieuwe investeringen</v>
      </c>
      <c r="D94" s="86" t="str">
        <f>'3. Investeringen'!F94</f>
        <v>AD</v>
      </c>
      <c r="E94" s="172">
        <f>'3. Investeringen'!M94</f>
        <v>39</v>
      </c>
      <c r="F94" s="121">
        <f>'3. Investeringen'!N94</f>
        <v>2016</v>
      </c>
      <c r="G94" s="86">
        <f>'3. Investeringen'!O94</f>
        <v>29988620.878984075</v>
      </c>
      <c r="H94" s="20"/>
      <c r="I94" s="137">
        <f>'5. Selectie'!P142</f>
        <v>1</v>
      </c>
      <c r="J94" s="20"/>
      <c r="K94" s="87">
        <f t="shared" si="8"/>
        <v>0</v>
      </c>
      <c r="L94" s="87">
        <f t="shared" si="8"/>
        <v>0</v>
      </c>
      <c r="M94" s="87">
        <f t="shared" si="8"/>
        <v>0</v>
      </c>
      <c r="N94" s="87">
        <f t="shared" si="8"/>
        <v>0</v>
      </c>
      <c r="O94" s="87">
        <f t="shared" si="8"/>
        <v>0</v>
      </c>
      <c r="P94" s="87">
        <f t="shared" si="8"/>
        <v>29988620.878984075</v>
      </c>
      <c r="Q94" s="87">
        <f t="shared" si="8"/>
        <v>0</v>
      </c>
      <c r="R94" s="87">
        <f t="shared" si="8"/>
        <v>0</v>
      </c>
      <c r="S94" s="87">
        <f t="shared" si="8"/>
        <v>0</v>
      </c>
      <c r="T94" s="87">
        <f t="shared" si="8"/>
        <v>0</v>
      </c>
      <c r="U94" s="87">
        <f t="shared" si="8"/>
        <v>0</v>
      </c>
      <c r="V94" s="87">
        <f t="shared" si="8"/>
        <v>0</v>
      </c>
      <c r="W94" s="87">
        <f t="shared" si="8"/>
        <v>0</v>
      </c>
      <c r="X94" s="87">
        <f t="shared" si="8"/>
        <v>0</v>
      </c>
      <c r="Y94" s="87">
        <f t="shared" si="8"/>
        <v>0</v>
      </c>
      <c r="Z94" s="87">
        <f t="shared" si="8"/>
        <v>0</v>
      </c>
    </row>
    <row r="95" spans="1:26" s="79" customFormat="1" x14ac:dyDescent="0.2">
      <c r="B95" s="86">
        <f>'3. Investeringen'!B95</f>
        <v>81</v>
      </c>
      <c r="C95" s="86" t="str">
        <f>'3. Investeringen'!C95</f>
        <v>Nieuwe investeringen</v>
      </c>
      <c r="D95" s="86" t="str">
        <f>'3. Investeringen'!F95</f>
        <v>AD</v>
      </c>
      <c r="E95" s="172">
        <f>'3. Investeringen'!M95</f>
        <v>39</v>
      </c>
      <c r="F95" s="121">
        <f>'3. Investeringen'!N95</f>
        <v>2016</v>
      </c>
      <c r="G95" s="86">
        <f>'3. Investeringen'!O95</f>
        <v>1093007.822444262</v>
      </c>
      <c r="H95" s="20"/>
      <c r="I95" s="137">
        <f>'5. Selectie'!P143</f>
        <v>1</v>
      </c>
      <c r="J95" s="20"/>
      <c r="K95" s="87">
        <f t="shared" ref="K95:Z104" si="9">($F95=K$14)*$I95*$G95</f>
        <v>0</v>
      </c>
      <c r="L95" s="87">
        <f t="shared" si="9"/>
        <v>0</v>
      </c>
      <c r="M95" s="87">
        <f t="shared" si="9"/>
        <v>0</v>
      </c>
      <c r="N95" s="87">
        <f t="shared" si="9"/>
        <v>0</v>
      </c>
      <c r="O95" s="87">
        <f t="shared" si="9"/>
        <v>0</v>
      </c>
      <c r="P95" s="87">
        <f t="shared" si="9"/>
        <v>1093007.822444262</v>
      </c>
      <c r="Q95" s="87">
        <f t="shared" si="9"/>
        <v>0</v>
      </c>
      <c r="R95" s="87">
        <f t="shared" si="9"/>
        <v>0</v>
      </c>
      <c r="S95" s="87">
        <f t="shared" si="9"/>
        <v>0</v>
      </c>
      <c r="T95" s="87">
        <f t="shared" si="9"/>
        <v>0</v>
      </c>
      <c r="U95" s="87">
        <f t="shared" si="9"/>
        <v>0</v>
      </c>
      <c r="V95" s="87">
        <f t="shared" si="9"/>
        <v>0</v>
      </c>
      <c r="W95" s="87">
        <f t="shared" si="9"/>
        <v>0</v>
      </c>
      <c r="X95" s="87">
        <f t="shared" si="9"/>
        <v>0</v>
      </c>
      <c r="Y95" s="87">
        <f t="shared" si="9"/>
        <v>0</v>
      </c>
      <c r="Z95" s="87">
        <f t="shared" si="9"/>
        <v>0</v>
      </c>
    </row>
    <row r="96" spans="1:26" s="79" customFormat="1" x14ac:dyDescent="0.2">
      <c r="B96" s="86">
        <f>'3. Investeringen'!B96</f>
        <v>82</v>
      </c>
      <c r="C96" s="86" t="str">
        <f>'3. Investeringen'!C96</f>
        <v>Nieuwe investeringen</v>
      </c>
      <c r="D96" s="86" t="str">
        <f>'3. Investeringen'!F96</f>
        <v>AD</v>
      </c>
      <c r="E96" s="172">
        <f>'3. Investeringen'!M96</f>
        <v>39</v>
      </c>
      <c r="F96" s="121">
        <f>'3. Investeringen'!N96</f>
        <v>2017</v>
      </c>
      <c r="G96" s="86">
        <f>'3. Investeringen'!O96</f>
        <v>31089859.2128</v>
      </c>
      <c r="H96" s="20"/>
      <c r="I96" s="137">
        <f>'5. Selectie'!P144</f>
        <v>1</v>
      </c>
      <c r="J96" s="20"/>
      <c r="K96" s="87">
        <f t="shared" si="9"/>
        <v>0</v>
      </c>
      <c r="L96" s="87">
        <f t="shared" si="9"/>
        <v>0</v>
      </c>
      <c r="M96" s="87">
        <f t="shared" si="9"/>
        <v>0</v>
      </c>
      <c r="N96" s="87">
        <f t="shared" si="9"/>
        <v>0</v>
      </c>
      <c r="O96" s="87">
        <f t="shared" si="9"/>
        <v>0</v>
      </c>
      <c r="P96" s="87">
        <f t="shared" si="9"/>
        <v>0</v>
      </c>
      <c r="Q96" s="87">
        <f t="shared" si="9"/>
        <v>31089859.2128</v>
      </c>
      <c r="R96" s="87">
        <f t="shared" si="9"/>
        <v>0</v>
      </c>
      <c r="S96" s="87">
        <f t="shared" si="9"/>
        <v>0</v>
      </c>
      <c r="T96" s="87">
        <f t="shared" si="9"/>
        <v>0</v>
      </c>
      <c r="U96" s="87">
        <f t="shared" si="9"/>
        <v>0</v>
      </c>
      <c r="V96" s="87">
        <f t="shared" si="9"/>
        <v>0</v>
      </c>
      <c r="W96" s="87">
        <f t="shared" si="9"/>
        <v>0</v>
      </c>
      <c r="X96" s="87">
        <f t="shared" si="9"/>
        <v>0</v>
      </c>
      <c r="Y96" s="87">
        <f t="shared" si="9"/>
        <v>0</v>
      </c>
      <c r="Z96" s="87">
        <f t="shared" si="9"/>
        <v>0</v>
      </c>
    </row>
    <row r="97" spans="2:26" s="79" customFormat="1" x14ac:dyDescent="0.2">
      <c r="B97" s="86">
        <f>'3. Investeringen'!B97</f>
        <v>83</v>
      </c>
      <c r="C97" s="86" t="str">
        <f>'3. Investeringen'!C97</f>
        <v>Nieuwe investeringen</v>
      </c>
      <c r="D97" s="86" t="str">
        <f>'3. Investeringen'!F97</f>
        <v>AD</v>
      </c>
      <c r="E97" s="172">
        <f>'3. Investeringen'!M97</f>
        <v>39</v>
      </c>
      <c r="F97" s="121">
        <f>'3. Investeringen'!N97</f>
        <v>2017</v>
      </c>
      <c r="G97" s="86">
        <f>'3. Investeringen'!O97</f>
        <v>4132619.255673633</v>
      </c>
      <c r="H97" s="20"/>
      <c r="I97" s="137">
        <f>'5. Selectie'!P145</f>
        <v>1</v>
      </c>
      <c r="J97" s="20"/>
      <c r="K97" s="87">
        <f t="shared" si="9"/>
        <v>0</v>
      </c>
      <c r="L97" s="87">
        <f t="shared" si="9"/>
        <v>0</v>
      </c>
      <c r="M97" s="87">
        <f t="shared" si="9"/>
        <v>0</v>
      </c>
      <c r="N97" s="87">
        <f t="shared" si="9"/>
        <v>0</v>
      </c>
      <c r="O97" s="87">
        <f t="shared" si="9"/>
        <v>0</v>
      </c>
      <c r="P97" s="87">
        <f t="shared" si="9"/>
        <v>0</v>
      </c>
      <c r="Q97" s="87">
        <f t="shared" si="9"/>
        <v>4132619.255673633</v>
      </c>
      <c r="R97" s="87">
        <f t="shared" si="9"/>
        <v>0</v>
      </c>
      <c r="S97" s="87">
        <f t="shared" si="9"/>
        <v>0</v>
      </c>
      <c r="T97" s="87">
        <f t="shared" si="9"/>
        <v>0</v>
      </c>
      <c r="U97" s="87">
        <f t="shared" si="9"/>
        <v>0</v>
      </c>
      <c r="V97" s="87">
        <f t="shared" si="9"/>
        <v>0</v>
      </c>
      <c r="W97" s="87">
        <f t="shared" si="9"/>
        <v>0</v>
      </c>
      <c r="X97" s="87">
        <f t="shared" si="9"/>
        <v>0</v>
      </c>
      <c r="Y97" s="87">
        <f t="shared" si="9"/>
        <v>0</v>
      </c>
      <c r="Z97" s="87">
        <f t="shared" si="9"/>
        <v>0</v>
      </c>
    </row>
    <row r="98" spans="2:26" s="79" customFormat="1" x14ac:dyDescent="0.2">
      <c r="B98" s="86">
        <f>'3. Investeringen'!B98</f>
        <v>84</v>
      </c>
      <c r="C98" s="86" t="str">
        <f>'3. Investeringen'!C98</f>
        <v>Nieuwe investeringen</v>
      </c>
      <c r="D98" s="86" t="str">
        <f>'3. Investeringen'!F98</f>
        <v>AD</v>
      </c>
      <c r="E98" s="172">
        <f>'3. Investeringen'!M98</f>
        <v>39</v>
      </c>
      <c r="F98" s="121">
        <f>'3. Investeringen'!N98</f>
        <v>2018</v>
      </c>
      <c r="G98" s="86">
        <f>'3. Investeringen'!O98</f>
        <v>39465809.370000005</v>
      </c>
      <c r="H98" s="20"/>
      <c r="I98" s="137">
        <f>'5. Selectie'!P146</f>
        <v>1</v>
      </c>
      <c r="J98" s="20"/>
      <c r="K98" s="87">
        <f t="shared" si="9"/>
        <v>0</v>
      </c>
      <c r="L98" s="87">
        <f t="shared" si="9"/>
        <v>0</v>
      </c>
      <c r="M98" s="87">
        <f t="shared" si="9"/>
        <v>0</v>
      </c>
      <c r="N98" s="87">
        <f t="shared" si="9"/>
        <v>0</v>
      </c>
      <c r="O98" s="87">
        <f t="shared" si="9"/>
        <v>0</v>
      </c>
      <c r="P98" s="87">
        <f t="shared" si="9"/>
        <v>0</v>
      </c>
      <c r="Q98" s="87">
        <f t="shared" si="9"/>
        <v>0</v>
      </c>
      <c r="R98" s="87">
        <f t="shared" si="9"/>
        <v>39465809.370000005</v>
      </c>
      <c r="S98" s="87">
        <f t="shared" si="9"/>
        <v>0</v>
      </c>
      <c r="T98" s="87">
        <f t="shared" si="9"/>
        <v>0</v>
      </c>
      <c r="U98" s="87">
        <f t="shared" si="9"/>
        <v>0</v>
      </c>
      <c r="V98" s="87">
        <f t="shared" si="9"/>
        <v>0</v>
      </c>
      <c r="W98" s="87">
        <f t="shared" si="9"/>
        <v>0</v>
      </c>
      <c r="X98" s="87">
        <f t="shared" si="9"/>
        <v>0</v>
      </c>
      <c r="Y98" s="87">
        <f t="shared" si="9"/>
        <v>0</v>
      </c>
      <c r="Z98" s="87">
        <f t="shared" si="9"/>
        <v>0</v>
      </c>
    </row>
    <row r="99" spans="2:26" s="79" customFormat="1" x14ac:dyDescent="0.2">
      <c r="B99" s="86">
        <f>'3. Investeringen'!B99</f>
        <v>85</v>
      </c>
      <c r="C99" s="86" t="str">
        <f>'3. Investeringen'!C99</f>
        <v>Nieuwe investeringen</v>
      </c>
      <c r="D99" s="86" t="str">
        <f>'3. Investeringen'!F99</f>
        <v>AD</v>
      </c>
      <c r="E99" s="172">
        <f>'3. Investeringen'!M99</f>
        <v>39</v>
      </c>
      <c r="F99" s="121">
        <f>'3. Investeringen'!N99</f>
        <v>2018</v>
      </c>
      <c r="G99" s="86">
        <f>'3. Investeringen'!O99</f>
        <v>2820747.8663379932</v>
      </c>
      <c r="H99" s="20"/>
      <c r="I99" s="137">
        <f>'5. Selectie'!P147</f>
        <v>1</v>
      </c>
      <c r="J99" s="20"/>
      <c r="K99" s="87">
        <f t="shared" si="9"/>
        <v>0</v>
      </c>
      <c r="L99" s="87">
        <f t="shared" si="9"/>
        <v>0</v>
      </c>
      <c r="M99" s="87">
        <f t="shared" si="9"/>
        <v>0</v>
      </c>
      <c r="N99" s="87">
        <f t="shared" si="9"/>
        <v>0</v>
      </c>
      <c r="O99" s="87">
        <f t="shared" si="9"/>
        <v>0</v>
      </c>
      <c r="P99" s="87">
        <f t="shared" si="9"/>
        <v>0</v>
      </c>
      <c r="Q99" s="87">
        <f t="shared" si="9"/>
        <v>0</v>
      </c>
      <c r="R99" s="87">
        <f t="shared" si="9"/>
        <v>2820747.8663379932</v>
      </c>
      <c r="S99" s="87">
        <f t="shared" si="9"/>
        <v>0</v>
      </c>
      <c r="T99" s="87">
        <f t="shared" si="9"/>
        <v>0</v>
      </c>
      <c r="U99" s="87">
        <f t="shared" si="9"/>
        <v>0</v>
      </c>
      <c r="V99" s="87">
        <f t="shared" si="9"/>
        <v>0</v>
      </c>
      <c r="W99" s="87">
        <f t="shared" si="9"/>
        <v>0</v>
      </c>
      <c r="X99" s="87">
        <f t="shared" si="9"/>
        <v>0</v>
      </c>
      <c r="Y99" s="87">
        <f t="shared" si="9"/>
        <v>0</v>
      </c>
      <c r="Z99" s="87">
        <f t="shared" si="9"/>
        <v>0</v>
      </c>
    </row>
    <row r="100" spans="2:26" s="79" customFormat="1" x14ac:dyDescent="0.2">
      <c r="B100" s="86">
        <f>'3. Investeringen'!B100</f>
        <v>86</v>
      </c>
      <c r="C100" s="86" t="str">
        <f>'3. Investeringen'!C100</f>
        <v>Nieuwe investeringen</v>
      </c>
      <c r="D100" s="86" t="str">
        <f>'3. Investeringen'!F100</f>
        <v>AD</v>
      </c>
      <c r="E100" s="172">
        <f>'3. Investeringen'!M100</f>
        <v>39</v>
      </c>
      <c r="F100" s="121">
        <f>'3. Investeringen'!N100</f>
        <v>2019</v>
      </c>
      <c r="G100" s="86">
        <f>'3. Investeringen'!O100</f>
        <v>29199805.454226777</v>
      </c>
      <c r="H100" s="20"/>
      <c r="I100" s="137">
        <f>'5. Selectie'!P148</f>
        <v>1</v>
      </c>
      <c r="J100" s="20"/>
      <c r="K100" s="87">
        <f t="shared" si="9"/>
        <v>0</v>
      </c>
      <c r="L100" s="87">
        <f t="shared" si="9"/>
        <v>0</v>
      </c>
      <c r="M100" s="87">
        <f t="shared" si="9"/>
        <v>0</v>
      </c>
      <c r="N100" s="87">
        <f t="shared" si="9"/>
        <v>0</v>
      </c>
      <c r="O100" s="87">
        <f t="shared" si="9"/>
        <v>0</v>
      </c>
      <c r="P100" s="87">
        <f t="shared" si="9"/>
        <v>0</v>
      </c>
      <c r="Q100" s="87">
        <f t="shared" si="9"/>
        <v>0</v>
      </c>
      <c r="R100" s="87">
        <f t="shared" si="9"/>
        <v>0</v>
      </c>
      <c r="S100" s="87">
        <f t="shared" si="9"/>
        <v>29199805.454226777</v>
      </c>
      <c r="T100" s="87">
        <f t="shared" si="9"/>
        <v>0</v>
      </c>
      <c r="U100" s="87">
        <f t="shared" si="9"/>
        <v>0</v>
      </c>
      <c r="V100" s="87">
        <f t="shared" si="9"/>
        <v>0</v>
      </c>
      <c r="W100" s="87">
        <f t="shared" si="9"/>
        <v>0</v>
      </c>
      <c r="X100" s="87">
        <f t="shared" si="9"/>
        <v>0</v>
      </c>
      <c r="Y100" s="87">
        <f t="shared" si="9"/>
        <v>0</v>
      </c>
      <c r="Z100" s="87">
        <f t="shared" si="9"/>
        <v>0</v>
      </c>
    </row>
    <row r="101" spans="2:26" s="79" customFormat="1" x14ac:dyDescent="0.2">
      <c r="B101" s="86">
        <f>'3. Investeringen'!B101</f>
        <v>87</v>
      </c>
      <c r="C101" s="86" t="str">
        <f>'3. Investeringen'!C101</f>
        <v>Nieuwe investeringen</v>
      </c>
      <c r="D101" s="86" t="str">
        <f>'3. Investeringen'!F101</f>
        <v>AD</v>
      </c>
      <c r="E101" s="172">
        <f>'3. Investeringen'!M101</f>
        <v>39</v>
      </c>
      <c r="F101" s="121">
        <f>'3. Investeringen'!N101</f>
        <v>2019</v>
      </c>
      <c r="G101" s="86">
        <f>'3. Investeringen'!O101</f>
        <v>2478819.1966379168</v>
      </c>
      <c r="H101" s="20"/>
      <c r="I101" s="137">
        <f>'5. Selectie'!P149</f>
        <v>1</v>
      </c>
      <c r="J101" s="20"/>
      <c r="K101" s="87">
        <f t="shared" si="9"/>
        <v>0</v>
      </c>
      <c r="L101" s="87">
        <f t="shared" si="9"/>
        <v>0</v>
      </c>
      <c r="M101" s="87">
        <f t="shared" si="9"/>
        <v>0</v>
      </c>
      <c r="N101" s="87">
        <f t="shared" si="9"/>
        <v>0</v>
      </c>
      <c r="O101" s="87">
        <f t="shared" si="9"/>
        <v>0</v>
      </c>
      <c r="P101" s="87">
        <f t="shared" si="9"/>
        <v>0</v>
      </c>
      <c r="Q101" s="87">
        <f t="shared" si="9"/>
        <v>0</v>
      </c>
      <c r="R101" s="87">
        <f t="shared" si="9"/>
        <v>0</v>
      </c>
      <c r="S101" s="87">
        <f t="shared" si="9"/>
        <v>2478819.1966379168</v>
      </c>
      <c r="T101" s="87">
        <f t="shared" si="9"/>
        <v>0</v>
      </c>
      <c r="U101" s="87">
        <f t="shared" si="9"/>
        <v>0</v>
      </c>
      <c r="V101" s="87">
        <f t="shared" si="9"/>
        <v>0</v>
      </c>
      <c r="W101" s="87">
        <f t="shared" si="9"/>
        <v>0</v>
      </c>
      <c r="X101" s="87">
        <f t="shared" si="9"/>
        <v>0</v>
      </c>
      <c r="Y101" s="87">
        <f t="shared" si="9"/>
        <v>0</v>
      </c>
      <c r="Z101" s="87">
        <f t="shared" si="9"/>
        <v>0</v>
      </c>
    </row>
    <row r="102" spans="2:26" s="79" customFormat="1" x14ac:dyDescent="0.2">
      <c r="B102" s="86">
        <f>'3. Investeringen'!B102</f>
        <v>88</v>
      </c>
      <c r="C102" s="86" t="str">
        <f>'3. Investeringen'!C102</f>
        <v>Start-GAW excl. bijzonderheden</v>
      </c>
      <c r="D102" s="86" t="str">
        <f>'3. Investeringen'!F102</f>
        <v>AD</v>
      </c>
      <c r="E102" s="172">
        <f>'3. Investeringen'!M102</f>
        <v>24</v>
      </c>
      <c r="F102" s="121">
        <f>'3. Investeringen'!N102</f>
        <v>2011</v>
      </c>
      <c r="G102" s="86">
        <f>'3. Investeringen'!O102</f>
        <v>14890160.815766187</v>
      </c>
      <c r="H102" s="20"/>
      <c r="I102" s="137">
        <f>'5. Selectie'!P150</f>
        <v>1</v>
      </c>
      <c r="J102" s="20"/>
      <c r="K102" s="87">
        <f t="shared" si="9"/>
        <v>14890160.815766187</v>
      </c>
      <c r="L102" s="87">
        <f t="shared" si="9"/>
        <v>0</v>
      </c>
      <c r="M102" s="87">
        <f t="shared" si="9"/>
        <v>0</v>
      </c>
      <c r="N102" s="87">
        <f t="shared" si="9"/>
        <v>0</v>
      </c>
      <c r="O102" s="87">
        <f t="shared" si="9"/>
        <v>0</v>
      </c>
      <c r="P102" s="87">
        <f t="shared" si="9"/>
        <v>0</v>
      </c>
      <c r="Q102" s="87">
        <f t="shared" si="9"/>
        <v>0</v>
      </c>
      <c r="R102" s="87">
        <f t="shared" si="9"/>
        <v>0</v>
      </c>
      <c r="S102" s="87">
        <f t="shared" si="9"/>
        <v>0</v>
      </c>
      <c r="T102" s="87">
        <f t="shared" si="9"/>
        <v>0</v>
      </c>
      <c r="U102" s="87">
        <f t="shared" si="9"/>
        <v>0</v>
      </c>
      <c r="V102" s="87">
        <f t="shared" si="9"/>
        <v>0</v>
      </c>
      <c r="W102" s="87">
        <f t="shared" si="9"/>
        <v>0</v>
      </c>
      <c r="X102" s="87">
        <f t="shared" si="9"/>
        <v>0</v>
      </c>
      <c r="Y102" s="87">
        <f t="shared" si="9"/>
        <v>0</v>
      </c>
      <c r="Z102" s="87">
        <f t="shared" si="9"/>
        <v>0</v>
      </c>
    </row>
    <row r="103" spans="2:26" s="79" customFormat="1" x14ac:dyDescent="0.2">
      <c r="B103" s="86">
        <f>'3. Investeringen'!B103</f>
        <v>89</v>
      </c>
      <c r="C103" s="86" t="str">
        <f>'3. Investeringen'!C103</f>
        <v>Start-GAW excl. bijzonderheden</v>
      </c>
      <c r="D103" s="86" t="str">
        <f>'3. Investeringen'!F103</f>
        <v>TD</v>
      </c>
      <c r="E103" s="172">
        <f>'3. Investeringen'!M103</f>
        <v>26.900000000000091</v>
      </c>
      <c r="F103" s="121">
        <f>'3. Investeringen'!N103</f>
        <v>2011</v>
      </c>
      <c r="G103" s="86">
        <f>'3. Investeringen'!O103</f>
        <v>138806307.62290195</v>
      </c>
      <c r="H103" s="20"/>
      <c r="I103" s="137">
        <f>'5. Selectie'!P151</f>
        <v>1</v>
      </c>
      <c r="J103" s="20"/>
      <c r="K103" s="87">
        <f t="shared" si="9"/>
        <v>138806307.62290195</v>
      </c>
      <c r="L103" s="87">
        <f t="shared" si="9"/>
        <v>0</v>
      </c>
      <c r="M103" s="87">
        <f t="shared" si="9"/>
        <v>0</v>
      </c>
      <c r="N103" s="87">
        <f t="shared" si="9"/>
        <v>0</v>
      </c>
      <c r="O103" s="87">
        <f t="shared" si="9"/>
        <v>0</v>
      </c>
      <c r="P103" s="87">
        <f t="shared" si="9"/>
        <v>0</v>
      </c>
      <c r="Q103" s="87">
        <f t="shared" si="9"/>
        <v>0</v>
      </c>
      <c r="R103" s="87">
        <f t="shared" si="9"/>
        <v>0</v>
      </c>
      <c r="S103" s="87">
        <f t="shared" si="9"/>
        <v>0</v>
      </c>
      <c r="T103" s="87">
        <f t="shared" si="9"/>
        <v>0</v>
      </c>
      <c r="U103" s="87">
        <f t="shared" si="9"/>
        <v>0</v>
      </c>
      <c r="V103" s="87">
        <f t="shared" si="9"/>
        <v>0</v>
      </c>
      <c r="W103" s="87">
        <f t="shared" si="9"/>
        <v>0</v>
      </c>
      <c r="X103" s="87">
        <f t="shared" si="9"/>
        <v>0</v>
      </c>
      <c r="Y103" s="87">
        <f t="shared" si="9"/>
        <v>0</v>
      </c>
      <c r="Z103" s="87">
        <f t="shared" si="9"/>
        <v>0</v>
      </c>
    </row>
    <row r="104" spans="2:26" s="79" customFormat="1" x14ac:dyDescent="0.2">
      <c r="B104" s="86">
        <f>'3. Investeringen'!B104</f>
        <v>90</v>
      </c>
      <c r="C104" s="86" t="str">
        <f>'3. Investeringen'!C104</f>
        <v>Nieuwe investeringen</v>
      </c>
      <c r="D104" s="86" t="str">
        <f>'3. Investeringen'!F104</f>
        <v>TD</v>
      </c>
      <c r="E104" s="172">
        <f>'3. Investeringen'!M104</f>
        <v>48.5</v>
      </c>
      <c r="F104" s="121">
        <f>'3. Investeringen'!N104</f>
        <v>2011</v>
      </c>
      <c r="G104" s="86">
        <f>'3. Investeringen'!O104</f>
        <v>661793.16187627369</v>
      </c>
      <c r="H104" s="20"/>
      <c r="I104" s="137">
        <f>'5. Selectie'!P152</f>
        <v>1</v>
      </c>
      <c r="J104" s="20"/>
      <c r="K104" s="87">
        <f t="shared" si="9"/>
        <v>661793.16187627369</v>
      </c>
      <c r="L104" s="87">
        <f t="shared" si="9"/>
        <v>0</v>
      </c>
      <c r="M104" s="87">
        <f t="shared" si="9"/>
        <v>0</v>
      </c>
      <c r="N104" s="87">
        <f t="shared" si="9"/>
        <v>0</v>
      </c>
      <c r="O104" s="87">
        <f t="shared" si="9"/>
        <v>0</v>
      </c>
      <c r="P104" s="87">
        <f t="shared" si="9"/>
        <v>0</v>
      </c>
      <c r="Q104" s="87">
        <f t="shared" si="9"/>
        <v>0</v>
      </c>
      <c r="R104" s="87">
        <f t="shared" si="9"/>
        <v>0</v>
      </c>
      <c r="S104" s="87">
        <f t="shared" si="9"/>
        <v>0</v>
      </c>
      <c r="T104" s="87">
        <f t="shared" si="9"/>
        <v>0</v>
      </c>
      <c r="U104" s="87">
        <f t="shared" si="9"/>
        <v>0</v>
      </c>
      <c r="V104" s="87">
        <f t="shared" si="9"/>
        <v>0</v>
      </c>
      <c r="W104" s="87">
        <f t="shared" si="9"/>
        <v>0</v>
      </c>
      <c r="X104" s="87">
        <f t="shared" si="9"/>
        <v>0</v>
      </c>
      <c r="Y104" s="87">
        <f t="shared" si="9"/>
        <v>0</v>
      </c>
      <c r="Z104" s="87">
        <f t="shared" si="9"/>
        <v>0</v>
      </c>
    </row>
    <row r="105" spans="2:26" s="79" customFormat="1" x14ac:dyDescent="0.2">
      <c r="B105" s="86">
        <f>'3. Investeringen'!B105</f>
        <v>91</v>
      </c>
      <c r="C105" s="86" t="str">
        <f>'3. Investeringen'!C105</f>
        <v>Nieuwe investeringen</v>
      </c>
      <c r="D105" s="86" t="str">
        <f>'3. Investeringen'!F105</f>
        <v>TD</v>
      </c>
      <c r="E105" s="172">
        <f>'3. Investeringen'!M105</f>
        <v>38.5</v>
      </c>
      <c r="F105" s="121">
        <f>'3. Investeringen'!N105</f>
        <v>2011</v>
      </c>
      <c r="G105" s="86">
        <f>'3. Investeringen'!O105</f>
        <v>1702010.0598881182</v>
      </c>
      <c r="H105" s="20"/>
      <c r="I105" s="137">
        <f>'5. Selectie'!P153</f>
        <v>1</v>
      </c>
      <c r="J105" s="20"/>
      <c r="K105" s="87">
        <f t="shared" ref="K105:Z114" si="10">($F105=K$14)*$I105*$G105</f>
        <v>1702010.0598881182</v>
      </c>
      <c r="L105" s="87">
        <f t="shared" si="10"/>
        <v>0</v>
      </c>
      <c r="M105" s="87">
        <f t="shared" si="10"/>
        <v>0</v>
      </c>
      <c r="N105" s="87">
        <f t="shared" si="10"/>
        <v>0</v>
      </c>
      <c r="O105" s="87">
        <f t="shared" si="10"/>
        <v>0</v>
      </c>
      <c r="P105" s="87">
        <f t="shared" si="10"/>
        <v>0</v>
      </c>
      <c r="Q105" s="87">
        <f t="shared" si="10"/>
        <v>0</v>
      </c>
      <c r="R105" s="87">
        <f t="shared" si="10"/>
        <v>0</v>
      </c>
      <c r="S105" s="87">
        <f t="shared" si="10"/>
        <v>0</v>
      </c>
      <c r="T105" s="87">
        <f t="shared" si="10"/>
        <v>0</v>
      </c>
      <c r="U105" s="87">
        <f t="shared" si="10"/>
        <v>0</v>
      </c>
      <c r="V105" s="87">
        <f t="shared" si="10"/>
        <v>0</v>
      </c>
      <c r="W105" s="87">
        <f t="shared" si="10"/>
        <v>0</v>
      </c>
      <c r="X105" s="87">
        <f t="shared" si="10"/>
        <v>0</v>
      </c>
      <c r="Y105" s="87">
        <f t="shared" si="10"/>
        <v>0</v>
      </c>
      <c r="Z105" s="87">
        <f t="shared" si="10"/>
        <v>0</v>
      </c>
    </row>
    <row r="106" spans="2:26" s="79" customFormat="1" x14ac:dyDescent="0.2">
      <c r="B106" s="86">
        <f>'3. Investeringen'!B106</f>
        <v>92</v>
      </c>
      <c r="C106" s="86" t="str">
        <f>'3. Investeringen'!C106</f>
        <v>Nieuwe investeringen</v>
      </c>
      <c r="D106" s="86" t="str">
        <f>'3. Investeringen'!F106</f>
        <v>TD</v>
      </c>
      <c r="E106" s="172">
        <f>'3. Investeringen'!M106</f>
        <v>23.5</v>
      </c>
      <c r="F106" s="121">
        <f>'3. Investeringen'!N106</f>
        <v>2011</v>
      </c>
      <c r="G106" s="86">
        <f>'3. Investeringen'!O106</f>
        <v>241988.53070917877</v>
      </c>
      <c r="H106" s="20"/>
      <c r="I106" s="137">
        <f>'5. Selectie'!P154</f>
        <v>1</v>
      </c>
      <c r="J106" s="20"/>
      <c r="K106" s="87">
        <f t="shared" si="10"/>
        <v>241988.53070917877</v>
      </c>
      <c r="L106" s="87">
        <f t="shared" si="10"/>
        <v>0</v>
      </c>
      <c r="M106" s="87">
        <f t="shared" si="10"/>
        <v>0</v>
      </c>
      <c r="N106" s="87">
        <f t="shared" si="10"/>
        <v>0</v>
      </c>
      <c r="O106" s="87">
        <f t="shared" si="10"/>
        <v>0</v>
      </c>
      <c r="P106" s="87">
        <f t="shared" si="10"/>
        <v>0</v>
      </c>
      <c r="Q106" s="87">
        <f t="shared" si="10"/>
        <v>0</v>
      </c>
      <c r="R106" s="87">
        <f t="shared" si="10"/>
        <v>0</v>
      </c>
      <c r="S106" s="87">
        <f t="shared" si="10"/>
        <v>0</v>
      </c>
      <c r="T106" s="87">
        <f t="shared" si="10"/>
        <v>0</v>
      </c>
      <c r="U106" s="87">
        <f t="shared" si="10"/>
        <v>0</v>
      </c>
      <c r="V106" s="87">
        <f t="shared" si="10"/>
        <v>0</v>
      </c>
      <c r="W106" s="87">
        <f t="shared" si="10"/>
        <v>0</v>
      </c>
      <c r="X106" s="87">
        <f t="shared" si="10"/>
        <v>0</v>
      </c>
      <c r="Y106" s="87">
        <f t="shared" si="10"/>
        <v>0</v>
      </c>
      <c r="Z106" s="87">
        <f t="shared" si="10"/>
        <v>0</v>
      </c>
    </row>
    <row r="107" spans="2:26" s="79" customFormat="1" x14ac:dyDescent="0.2">
      <c r="B107" s="86">
        <f>'3. Investeringen'!B107</f>
        <v>93</v>
      </c>
      <c r="C107" s="86" t="str">
        <f>'3. Investeringen'!C107</f>
        <v>Nieuwe investeringen</v>
      </c>
      <c r="D107" s="86" t="str">
        <f>'3. Investeringen'!F107</f>
        <v>TD</v>
      </c>
      <c r="E107" s="172">
        <f>'3. Investeringen'!M107</f>
        <v>18.5</v>
      </c>
      <c r="F107" s="121">
        <f>'3. Investeringen'!N107</f>
        <v>2011</v>
      </c>
      <c r="G107" s="86">
        <f>'3. Investeringen'!O107</f>
        <v>171928.67402355556</v>
      </c>
      <c r="H107" s="20"/>
      <c r="I107" s="137">
        <f>'5. Selectie'!P155</f>
        <v>1</v>
      </c>
      <c r="J107" s="20"/>
      <c r="K107" s="87">
        <f t="shared" si="10"/>
        <v>171928.67402355556</v>
      </c>
      <c r="L107" s="87">
        <f t="shared" si="10"/>
        <v>0</v>
      </c>
      <c r="M107" s="87">
        <f t="shared" si="10"/>
        <v>0</v>
      </c>
      <c r="N107" s="87">
        <f t="shared" si="10"/>
        <v>0</v>
      </c>
      <c r="O107" s="87">
        <f t="shared" si="10"/>
        <v>0</v>
      </c>
      <c r="P107" s="87">
        <f t="shared" si="10"/>
        <v>0</v>
      </c>
      <c r="Q107" s="87">
        <f t="shared" si="10"/>
        <v>0</v>
      </c>
      <c r="R107" s="87">
        <f t="shared" si="10"/>
        <v>0</v>
      </c>
      <c r="S107" s="87">
        <f t="shared" si="10"/>
        <v>0</v>
      </c>
      <c r="T107" s="87">
        <f t="shared" si="10"/>
        <v>0</v>
      </c>
      <c r="U107" s="87">
        <f t="shared" si="10"/>
        <v>0</v>
      </c>
      <c r="V107" s="87">
        <f t="shared" si="10"/>
        <v>0</v>
      </c>
      <c r="W107" s="87">
        <f t="shared" si="10"/>
        <v>0</v>
      </c>
      <c r="X107" s="87">
        <f t="shared" si="10"/>
        <v>0</v>
      </c>
      <c r="Y107" s="87">
        <f t="shared" si="10"/>
        <v>0</v>
      </c>
      <c r="Z107" s="87">
        <f t="shared" si="10"/>
        <v>0</v>
      </c>
    </row>
    <row r="108" spans="2:26" s="79" customFormat="1" x14ac:dyDescent="0.2">
      <c r="B108" s="86">
        <f>'3. Investeringen'!B108</f>
        <v>94</v>
      </c>
      <c r="C108" s="86" t="str">
        <f>'3. Investeringen'!C108</f>
        <v>Nieuwe investeringen</v>
      </c>
      <c r="D108" s="86" t="str">
        <f>'3. Investeringen'!F108</f>
        <v>TD</v>
      </c>
      <c r="E108" s="172">
        <f>'3. Investeringen'!M108</f>
        <v>3.5</v>
      </c>
      <c r="F108" s="121">
        <f>'3. Investeringen'!N108</f>
        <v>2011</v>
      </c>
      <c r="G108" s="86">
        <f>'3. Investeringen'!O108</f>
        <v>2411.1050900193968</v>
      </c>
      <c r="H108" s="20"/>
      <c r="I108" s="137">
        <f>'5. Selectie'!P156</f>
        <v>1</v>
      </c>
      <c r="J108" s="20"/>
      <c r="K108" s="87">
        <f t="shared" si="10"/>
        <v>2411.1050900193968</v>
      </c>
      <c r="L108" s="87">
        <f t="shared" si="10"/>
        <v>0</v>
      </c>
      <c r="M108" s="87">
        <f t="shared" si="10"/>
        <v>0</v>
      </c>
      <c r="N108" s="87">
        <f t="shared" si="10"/>
        <v>0</v>
      </c>
      <c r="O108" s="87">
        <f t="shared" si="10"/>
        <v>0</v>
      </c>
      <c r="P108" s="87">
        <f t="shared" si="10"/>
        <v>0</v>
      </c>
      <c r="Q108" s="87">
        <f t="shared" si="10"/>
        <v>0</v>
      </c>
      <c r="R108" s="87">
        <f t="shared" si="10"/>
        <v>0</v>
      </c>
      <c r="S108" s="87">
        <f t="shared" si="10"/>
        <v>0</v>
      </c>
      <c r="T108" s="87">
        <f t="shared" si="10"/>
        <v>0</v>
      </c>
      <c r="U108" s="87">
        <f t="shared" si="10"/>
        <v>0</v>
      </c>
      <c r="V108" s="87">
        <f t="shared" si="10"/>
        <v>0</v>
      </c>
      <c r="W108" s="87">
        <f t="shared" si="10"/>
        <v>0</v>
      </c>
      <c r="X108" s="87">
        <f t="shared" si="10"/>
        <v>0</v>
      </c>
      <c r="Y108" s="87">
        <f t="shared" si="10"/>
        <v>0</v>
      </c>
      <c r="Z108" s="87">
        <f t="shared" si="10"/>
        <v>0</v>
      </c>
    </row>
    <row r="109" spans="2:26" s="79" customFormat="1" x14ac:dyDescent="0.2">
      <c r="B109" s="86">
        <f>'3. Investeringen'!B109</f>
        <v>95</v>
      </c>
      <c r="C109" s="86" t="str">
        <f>'3. Investeringen'!C109</f>
        <v>Nieuwe investeringen</v>
      </c>
      <c r="D109" s="86" t="str">
        <f>'3. Investeringen'!F109</f>
        <v>TD</v>
      </c>
      <c r="E109" s="172">
        <f>'3. Investeringen'!M109</f>
        <v>0</v>
      </c>
      <c r="F109" s="121">
        <f>'3. Investeringen'!N109</f>
        <v>2011</v>
      </c>
      <c r="G109" s="86">
        <f>'3. Investeringen'!O109</f>
        <v>12349</v>
      </c>
      <c r="H109" s="20"/>
      <c r="I109" s="137">
        <f>'5. Selectie'!P157</f>
        <v>1</v>
      </c>
      <c r="J109" s="20"/>
      <c r="K109" s="87">
        <f t="shared" si="10"/>
        <v>12349</v>
      </c>
      <c r="L109" s="87">
        <f t="shared" si="10"/>
        <v>0</v>
      </c>
      <c r="M109" s="87">
        <f t="shared" si="10"/>
        <v>0</v>
      </c>
      <c r="N109" s="87">
        <f t="shared" si="10"/>
        <v>0</v>
      </c>
      <c r="O109" s="87">
        <f t="shared" si="10"/>
        <v>0</v>
      </c>
      <c r="P109" s="87">
        <f t="shared" si="10"/>
        <v>0</v>
      </c>
      <c r="Q109" s="87">
        <f t="shared" si="10"/>
        <v>0</v>
      </c>
      <c r="R109" s="87">
        <f t="shared" si="10"/>
        <v>0</v>
      </c>
      <c r="S109" s="87">
        <f t="shared" si="10"/>
        <v>0</v>
      </c>
      <c r="T109" s="87">
        <f t="shared" si="10"/>
        <v>0</v>
      </c>
      <c r="U109" s="87">
        <f t="shared" si="10"/>
        <v>0</v>
      </c>
      <c r="V109" s="87">
        <f t="shared" si="10"/>
        <v>0</v>
      </c>
      <c r="W109" s="87">
        <f t="shared" si="10"/>
        <v>0</v>
      </c>
      <c r="X109" s="87">
        <f t="shared" si="10"/>
        <v>0</v>
      </c>
      <c r="Y109" s="87">
        <f t="shared" si="10"/>
        <v>0</v>
      </c>
      <c r="Z109" s="87">
        <f t="shared" si="10"/>
        <v>0</v>
      </c>
    </row>
    <row r="110" spans="2:26" s="79" customFormat="1" x14ac:dyDescent="0.2">
      <c r="B110" s="86">
        <f>'3. Investeringen'!B110</f>
        <v>96</v>
      </c>
      <c r="C110" s="86" t="str">
        <f>'3. Investeringen'!C110</f>
        <v>Nieuwe investeringen</v>
      </c>
      <c r="D110" s="86" t="str">
        <f>'3. Investeringen'!F110</f>
        <v>TD</v>
      </c>
      <c r="E110" s="172">
        <f>'3. Investeringen'!M110</f>
        <v>49.5</v>
      </c>
      <c r="F110" s="121">
        <f>'3. Investeringen'!N110</f>
        <v>2011</v>
      </c>
      <c r="G110" s="86">
        <f>'3. Investeringen'!O110</f>
        <v>403383.75620685978</v>
      </c>
      <c r="H110" s="20"/>
      <c r="I110" s="137">
        <f>'5. Selectie'!P158</f>
        <v>1</v>
      </c>
      <c r="J110" s="20"/>
      <c r="K110" s="87">
        <f t="shared" si="10"/>
        <v>403383.75620685978</v>
      </c>
      <c r="L110" s="87">
        <f t="shared" si="10"/>
        <v>0</v>
      </c>
      <c r="M110" s="87">
        <f t="shared" si="10"/>
        <v>0</v>
      </c>
      <c r="N110" s="87">
        <f t="shared" si="10"/>
        <v>0</v>
      </c>
      <c r="O110" s="87">
        <f t="shared" si="10"/>
        <v>0</v>
      </c>
      <c r="P110" s="87">
        <f t="shared" si="10"/>
        <v>0</v>
      </c>
      <c r="Q110" s="87">
        <f t="shared" si="10"/>
        <v>0</v>
      </c>
      <c r="R110" s="87">
        <f t="shared" si="10"/>
        <v>0</v>
      </c>
      <c r="S110" s="87">
        <f t="shared" si="10"/>
        <v>0</v>
      </c>
      <c r="T110" s="87">
        <f t="shared" si="10"/>
        <v>0</v>
      </c>
      <c r="U110" s="87">
        <f t="shared" si="10"/>
        <v>0</v>
      </c>
      <c r="V110" s="87">
        <f t="shared" si="10"/>
        <v>0</v>
      </c>
      <c r="W110" s="87">
        <f t="shared" si="10"/>
        <v>0</v>
      </c>
      <c r="X110" s="87">
        <f t="shared" si="10"/>
        <v>0</v>
      </c>
      <c r="Y110" s="87">
        <f t="shared" si="10"/>
        <v>0</v>
      </c>
      <c r="Z110" s="87">
        <f t="shared" si="10"/>
        <v>0</v>
      </c>
    </row>
    <row r="111" spans="2:26" s="79" customFormat="1" x14ac:dyDescent="0.2">
      <c r="B111" s="86">
        <f>'3. Investeringen'!B111</f>
        <v>97</v>
      </c>
      <c r="C111" s="86" t="str">
        <f>'3. Investeringen'!C111</f>
        <v>Nieuwe investeringen</v>
      </c>
      <c r="D111" s="86" t="str">
        <f>'3. Investeringen'!F111</f>
        <v>TD</v>
      </c>
      <c r="E111" s="172">
        <f>'3. Investeringen'!M111</f>
        <v>39.5</v>
      </c>
      <c r="F111" s="121">
        <f>'3. Investeringen'!N111</f>
        <v>2011</v>
      </c>
      <c r="G111" s="86">
        <f>'3. Investeringen'!O111</f>
        <v>1115330.9068006277</v>
      </c>
      <c r="H111" s="20"/>
      <c r="I111" s="137">
        <f>'5. Selectie'!P159</f>
        <v>1</v>
      </c>
      <c r="J111" s="20"/>
      <c r="K111" s="87">
        <f t="shared" si="10"/>
        <v>1115330.9068006277</v>
      </c>
      <c r="L111" s="87">
        <f t="shared" si="10"/>
        <v>0</v>
      </c>
      <c r="M111" s="87">
        <f t="shared" si="10"/>
        <v>0</v>
      </c>
      <c r="N111" s="87">
        <f t="shared" si="10"/>
        <v>0</v>
      </c>
      <c r="O111" s="87">
        <f t="shared" si="10"/>
        <v>0</v>
      </c>
      <c r="P111" s="87">
        <f t="shared" si="10"/>
        <v>0</v>
      </c>
      <c r="Q111" s="87">
        <f t="shared" si="10"/>
        <v>0</v>
      </c>
      <c r="R111" s="87">
        <f t="shared" si="10"/>
        <v>0</v>
      </c>
      <c r="S111" s="87">
        <f t="shared" si="10"/>
        <v>0</v>
      </c>
      <c r="T111" s="87">
        <f t="shared" si="10"/>
        <v>0</v>
      </c>
      <c r="U111" s="87">
        <f t="shared" si="10"/>
        <v>0</v>
      </c>
      <c r="V111" s="87">
        <f t="shared" si="10"/>
        <v>0</v>
      </c>
      <c r="W111" s="87">
        <f t="shared" si="10"/>
        <v>0</v>
      </c>
      <c r="X111" s="87">
        <f t="shared" si="10"/>
        <v>0</v>
      </c>
      <c r="Y111" s="87">
        <f t="shared" si="10"/>
        <v>0</v>
      </c>
      <c r="Z111" s="87">
        <f t="shared" si="10"/>
        <v>0</v>
      </c>
    </row>
    <row r="112" spans="2:26" s="79" customFormat="1" x14ac:dyDescent="0.2">
      <c r="B112" s="86">
        <f>'3. Investeringen'!B112</f>
        <v>98</v>
      </c>
      <c r="C112" s="86" t="str">
        <f>'3. Investeringen'!C112</f>
        <v>Nieuwe investeringen</v>
      </c>
      <c r="D112" s="86" t="str">
        <f>'3. Investeringen'!F112</f>
        <v>TD</v>
      </c>
      <c r="E112" s="172">
        <f>'3. Investeringen'!M112</f>
        <v>24.5</v>
      </c>
      <c r="F112" s="121">
        <f>'3. Investeringen'!N112</f>
        <v>2011</v>
      </c>
      <c r="G112" s="86">
        <f>'3. Investeringen'!O112</f>
        <v>330378.0370228333</v>
      </c>
      <c r="H112" s="20"/>
      <c r="I112" s="137">
        <f>'5. Selectie'!P160</f>
        <v>1</v>
      </c>
      <c r="J112" s="20"/>
      <c r="K112" s="87">
        <f t="shared" si="10"/>
        <v>330378.0370228333</v>
      </c>
      <c r="L112" s="87">
        <f t="shared" si="10"/>
        <v>0</v>
      </c>
      <c r="M112" s="87">
        <f t="shared" si="10"/>
        <v>0</v>
      </c>
      <c r="N112" s="87">
        <f t="shared" si="10"/>
        <v>0</v>
      </c>
      <c r="O112" s="87">
        <f t="shared" si="10"/>
        <v>0</v>
      </c>
      <c r="P112" s="87">
        <f t="shared" si="10"/>
        <v>0</v>
      </c>
      <c r="Q112" s="87">
        <f t="shared" si="10"/>
        <v>0</v>
      </c>
      <c r="R112" s="87">
        <f t="shared" si="10"/>
        <v>0</v>
      </c>
      <c r="S112" s="87">
        <f t="shared" si="10"/>
        <v>0</v>
      </c>
      <c r="T112" s="87">
        <f t="shared" si="10"/>
        <v>0</v>
      </c>
      <c r="U112" s="87">
        <f t="shared" si="10"/>
        <v>0</v>
      </c>
      <c r="V112" s="87">
        <f t="shared" si="10"/>
        <v>0</v>
      </c>
      <c r="W112" s="87">
        <f t="shared" si="10"/>
        <v>0</v>
      </c>
      <c r="X112" s="87">
        <f t="shared" si="10"/>
        <v>0</v>
      </c>
      <c r="Y112" s="87">
        <f t="shared" si="10"/>
        <v>0</v>
      </c>
      <c r="Z112" s="87">
        <f t="shared" si="10"/>
        <v>0</v>
      </c>
    </row>
    <row r="113" spans="2:26" s="79" customFormat="1" x14ac:dyDescent="0.2">
      <c r="B113" s="86">
        <f>'3. Investeringen'!B113</f>
        <v>99</v>
      </c>
      <c r="C113" s="86" t="str">
        <f>'3. Investeringen'!C113</f>
        <v>Nieuwe investeringen</v>
      </c>
      <c r="D113" s="86" t="str">
        <f>'3. Investeringen'!F113</f>
        <v>TD</v>
      </c>
      <c r="E113" s="172">
        <f>'3. Investeringen'!M113</f>
        <v>4.5</v>
      </c>
      <c r="F113" s="121">
        <f>'3. Investeringen'!N113</f>
        <v>2011</v>
      </c>
      <c r="G113" s="86">
        <f>'3. Investeringen'!O113</f>
        <v>2135.3787596486554</v>
      </c>
      <c r="H113" s="20"/>
      <c r="I113" s="137">
        <f>'5. Selectie'!P161</f>
        <v>1</v>
      </c>
      <c r="J113" s="20"/>
      <c r="K113" s="87">
        <f t="shared" si="10"/>
        <v>2135.3787596486554</v>
      </c>
      <c r="L113" s="87">
        <f t="shared" si="10"/>
        <v>0</v>
      </c>
      <c r="M113" s="87">
        <f t="shared" si="10"/>
        <v>0</v>
      </c>
      <c r="N113" s="87">
        <f t="shared" si="10"/>
        <v>0</v>
      </c>
      <c r="O113" s="87">
        <f t="shared" si="10"/>
        <v>0</v>
      </c>
      <c r="P113" s="87">
        <f t="shared" si="10"/>
        <v>0</v>
      </c>
      <c r="Q113" s="87">
        <f t="shared" si="10"/>
        <v>0</v>
      </c>
      <c r="R113" s="87">
        <f t="shared" si="10"/>
        <v>0</v>
      </c>
      <c r="S113" s="87">
        <f t="shared" si="10"/>
        <v>0</v>
      </c>
      <c r="T113" s="87">
        <f t="shared" si="10"/>
        <v>0</v>
      </c>
      <c r="U113" s="87">
        <f t="shared" si="10"/>
        <v>0</v>
      </c>
      <c r="V113" s="87">
        <f t="shared" si="10"/>
        <v>0</v>
      </c>
      <c r="W113" s="87">
        <f t="shared" si="10"/>
        <v>0</v>
      </c>
      <c r="X113" s="87">
        <f t="shared" si="10"/>
        <v>0</v>
      </c>
      <c r="Y113" s="87">
        <f t="shared" si="10"/>
        <v>0</v>
      </c>
      <c r="Z113" s="87">
        <f t="shared" si="10"/>
        <v>0</v>
      </c>
    </row>
    <row r="114" spans="2:26" s="79" customFormat="1" x14ac:dyDescent="0.2">
      <c r="B114" s="86">
        <f>'3. Investeringen'!B114</f>
        <v>100</v>
      </c>
      <c r="C114" s="86" t="str">
        <f>'3. Investeringen'!C114</f>
        <v>Nieuwe investeringen</v>
      </c>
      <c r="D114" s="86" t="str">
        <f>'3. Investeringen'!F114</f>
        <v>TD</v>
      </c>
      <c r="E114" s="172">
        <f>'3. Investeringen'!M114</f>
        <v>0</v>
      </c>
      <c r="F114" s="121">
        <f>'3. Investeringen'!N114</f>
        <v>2011</v>
      </c>
      <c r="G114" s="86">
        <f>'3. Investeringen'!O114</f>
        <v>190</v>
      </c>
      <c r="H114" s="20"/>
      <c r="I114" s="137">
        <f>'5. Selectie'!P162</f>
        <v>1</v>
      </c>
      <c r="J114" s="20"/>
      <c r="K114" s="87">
        <f t="shared" si="10"/>
        <v>190</v>
      </c>
      <c r="L114" s="87">
        <f t="shared" si="10"/>
        <v>0</v>
      </c>
      <c r="M114" s="87">
        <f t="shared" si="10"/>
        <v>0</v>
      </c>
      <c r="N114" s="87">
        <f t="shared" si="10"/>
        <v>0</v>
      </c>
      <c r="O114" s="87">
        <f t="shared" si="10"/>
        <v>0</v>
      </c>
      <c r="P114" s="87">
        <f t="shared" si="10"/>
        <v>0</v>
      </c>
      <c r="Q114" s="87">
        <f t="shared" si="10"/>
        <v>0</v>
      </c>
      <c r="R114" s="87">
        <f t="shared" si="10"/>
        <v>0</v>
      </c>
      <c r="S114" s="87">
        <f t="shared" si="10"/>
        <v>0</v>
      </c>
      <c r="T114" s="87">
        <f t="shared" si="10"/>
        <v>0</v>
      </c>
      <c r="U114" s="87">
        <f t="shared" si="10"/>
        <v>0</v>
      </c>
      <c r="V114" s="87">
        <f t="shared" si="10"/>
        <v>0</v>
      </c>
      <c r="W114" s="87">
        <f t="shared" si="10"/>
        <v>0</v>
      </c>
      <c r="X114" s="87">
        <f t="shared" si="10"/>
        <v>0</v>
      </c>
      <c r="Y114" s="87">
        <f t="shared" si="10"/>
        <v>0</v>
      </c>
      <c r="Z114" s="87">
        <f t="shared" si="10"/>
        <v>0</v>
      </c>
    </row>
    <row r="115" spans="2:26" s="79" customFormat="1" x14ac:dyDescent="0.2">
      <c r="B115" s="86">
        <f>'3. Investeringen'!B115</f>
        <v>101</v>
      </c>
      <c r="C115" s="86" t="str">
        <f>'3. Investeringen'!C115</f>
        <v>Nieuwe investeringen</v>
      </c>
      <c r="D115" s="86" t="str">
        <f>'3. Investeringen'!F115</f>
        <v>TD</v>
      </c>
      <c r="E115" s="172">
        <f>'3. Investeringen'!M115</f>
        <v>50.5</v>
      </c>
      <c r="F115" s="121">
        <f>'3. Investeringen'!N115</f>
        <v>2011</v>
      </c>
      <c r="G115" s="86">
        <f>'3. Investeringen'!O115</f>
        <v>211148.97250891244</v>
      </c>
      <c r="H115" s="20"/>
      <c r="I115" s="137">
        <f>'5. Selectie'!P163</f>
        <v>1</v>
      </c>
      <c r="J115" s="20"/>
      <c r="K115" s="87">
        <f t="shared" ref="K115:Z124" si="11">($F115=K$14)*$I115*$G115</f>
        <v>211148.97250891244</v>
      </c>
      <c r="L115" s="87">
        <f t="shared" si="11"/>
        <v>0</v>
      </c>
      <c r="M115" s="87">
        <f t="shared" si="11"/>
        <v>0</v>
      </c>
      <c r="N115" s="87">
        <f t="shared" si="11"/>
        <v>0</v>
      </c>
      <c r="O115" s="87">
        <f t="shared" si="11"/>
        <v>0</v>
      </c>
      <c r="P115" s="87">
        <f t="shared" si="11"/>
        <v>0</v>
      </c>
      <c r="Q115" s="87">
        <f t="shared" si="11"/>
        <v>0</v>
      </c>
      <c r="R115" s="87">
        <f t="shared" si="11"/>
        <v>0</v>
      </c>
      <c r="S115" s="87">
        <f t="shared" si="11"/>
        <v>0</v>
      </c>
      <c r="T115" s="87">
        <f t="shared" si="11"/>
        <v>0</v>
      </c>
      <c r="U115" s="87">
        <f t="shared" si="11"/>
        <v>0</v>
      </c>
      <c r="V115" s="87">
        <f t="shared" si="11"/>
        <v>0</v>
      </c>
      <c r="W115" s="87">
        <f t="shared" si="11"/>
        <v>0</v>
      </c>
      <c r="X115" s="87">
        <f t="shared" si="11"/>
        <v>0</v>
      </c>
      <c r="Y115" s="87">
        <f t="shared" si="11"/>
        <v>0</v>
      </c>
      <c r="Z115" s="87">
        <f t="shared" si="11"/>
        <v>0</v>
      </c>
    </row>
    <row r="116" spans="2:26" s="79" customFormat="1" x14ac:dyDescent="0.2">
      <c r="B116" s="86">
        <f>'3. Investeringen'!B116</f>
        <v>102</v>
      </c>
      <c r="C116" s="86" t="str">
        <f>'3. Investeringen'!C116</f>
        <v>Nieuwe investeringen</v>
      </c>
      <c r="D116" s="86" t="str">
        <f>'3. Investeringen'!F116</f>
        <v>TD</v>
      </c>
      <c r="E116" s="172">
        <f>'3. Investeringen'!M116</f>
        <v>40.5</v>
      </c>
      <c r="F116" s="121">
        <f>'3. Investeringen'!N116</f>
        <v>2011</v>
      </c>
      <c r="G116" s="86">
        <f>'3. Investeringen'!O116</f>
        <v>1732925.4856682029</v>
      </c>
      <c r="H116" s="20"/>
      <c r="I116" s="137">
        <f>'5. Selectie'!P164</f>
        <v>1</v>
      </c>
      <c r="J116" s="20"/>
      <c r="K116" s="87">
        <f t="shared" si="11"/>
        <v>1732925.4856682029</v>
      </c>
      <c r="L116" s="87">
        <f t="shared" si="11"/>
        <v>0</v>
      </c>
      <c r="M116" s="87">
        <f t="shared" si="11"/>
        <v>0</v>
      </c>
      <c r="N116" s="87">
        <f t="shared" si="11"/>
        <v>0</v>
      </c>
      <c r="O116" s="87">
        <f t="shared" si="11"/>
        <v>0</v>
      </c>
      <c r="P116" s="87">
        <f t="shared" si="11"/>
        <v>0</v>
      </c>
      <c r="Q116" s="87">
        <f t="shared" si="11"/>
        <v>0</v>
      </c>
      <c r="R116" s="87">
        <f t="shared" si="11"/>
        <v>0</v>
      </c>
      <c r="S116" s="87">
        <f t="shared" si="11"/>
        <v>0</v>
      </c>
      <c r="T116" s="87">
        <f t="shared" si="11"/>
        <v>0</v>
      </c>
      <c r="U116" s="87">
        <f t="shared" si="11"/>
        <v>0</v>
      </c>
      <c r="V116" s="87">
        <f t="shared" si="11"/>
        <v>0</v>
      </c>
      <c r="W116" s="87">
        <f t="shared" si="11"/>
        <v>0</v>
      </c>
      <c r="X116" s="87">
        <f t="shared" si="11"/>
        <v>0</v>
      </c>
      <c r="Y116" s="87">
        <f t="shared" si="11"/>
        <v>0</v>
      </c>
      <c r="Z116" s="87">
        <f t="shared" si="11"/>
        <v>0</v>
      </c>
    </row>
    <row r="117" spans="2:26" s="79" customFormat="1" x14ac:dyDescent="0.2">
      <c r="B117" s="86">
        <f>'3. Investeringen'!B117</f>
        <v>103</v>
      </c>
      <c r="C117" s="86" t="str">
        <f>'3. Investeringen'!C117</f>
        <v>Nieuwe investeringen</v>
      </c>
      <c r="D117" s="86" t="str">
        <f>'3. Investeringen'!F117</f>
        <v>TD</v>
      </c>
      <c r="E117" s="172">
        <f>'3. Investeringen'!M117</f>
        <v>25.5</v>
      </c>
      <c r="F117" s="121">
        <f>'3. Investeringen'!N117</f>
        <v>2011</v>
      </c>
      <c r="G117" s="86">
        <f>'3. Investeringen'!O117</f>
        <v>255966.40232811018</v>
      </c>
      <c r="H117" s="20"/>
      <c r="I117" s="137">
        <f>'5. Selectie'!P165</f>
        <v>1</v>
      </c>
      <c r="J117" s="20"/>
      <c r="K117" s="87">
        <f t="shared" si="11"/>
        <v>255966.40232811018</v>
      </c>
      <c r="L117" s="87">
        <f t="shared" si="11"/>
        <v>0</v>
      </c>
      <c r="M117" s="87">
        <f t="shared" si="11"/>
        <v>0</v>
      </c>
      <c r="N117" s="87">
        <f t="shared" si="11"/>
        <v>0</v>
      </c>
      <c r="O117" s="87">
        <f t="shared" si="11"/>
        <v>0</v>
      </c>
      <c r="P117" s="87">
        <f t="shared" si="11"/>
        <v>0</v>
      </c>
      <c r="Q117" s="87">
        <f t="shared" si="11"/>
        <v>0</v>
      </c>
      <c r="R117" s="87">
        <f t="shared" si="11"/>
        <v>0</v>
      </c>
      <c r="S117" s="87">
        <f t="shared" si="11"/>
        <v>0</v>
      </c>
      <c r="T117" s="87">
        <f t="shared" si="11"/>
        <v>0</v>
      </c>
      <c r="U117" s="87">
        <f t="shared" si="11"/>
        <v>0</v>
      </c>
      <c r="V117" s="87">
        <f t="shared" si="11"/>
        <v>0</v>
      </c>
      <c r="W117" s="87">
        <f t="shared" si="11"/>
        <v>0</v>
      </c>
      <c r="X117" s="87">
        <f t="shared" si="11"/>
        <v>0</v>
      </c>
      <c r="Y117" s="87">
        <f t="shared" si="11"/>
        <v>0</v>
      </c>
      <c r="Z117" s="87">
        <f t="shared" si="11"/>
        <v>0</v>
      </c>
    </row>
    <row r="118" spans="2:26" s="79" customFormat="1" x14ac:dyDescent="0.2">
      <c r="B118" s="86">
        <f>'3. Investeringen'!B118</f>
        <v>104</v>
      </c>
      <c r="C118" s="86" t="str">
        <f>'3. Investeringen'!C118</f>
        <v>Nieuwe investeringen</v>
      </c>
      <c r="D118" s="86" t="str">
        <f>'3. Investeringen'!F118</f>
        <v>TD</v>
      </c>
      <c r="E118" s="172">
        <f>'3. Investeringen'!M118</f>
        <v>5.5</v>
      </c>
      <c r="F118" s="121">
        <f>'3. Investeringen'!N118</f>
        <v>2011</v>
      </c>
      <c r="G118" s="86">
        <f>'3. Investeringen'!O118</f>
        <v>14405.27861012106</v>
      </c>
      <c r="H118" s="20"/>
      <c r="I118" s="137">
        <f>'5. Selectie'!P166</f>
        <v>1</v>
      </c>
      <c r="J118" s="20"/>
      <c r="K118" s="87">
        <f t="shared" si="11"/>
        <v>14405.27861012106</v>
      </c>
      <c r="L118" s="87">
        <f t="shared" si="11"/>
        <v>0</v>
      </c>
      <c r="M118" s="87">
        <f t="shared" si="11"/>
        <v>0</v>
      </c>
      <c r="N118" s="87">
        <f t="shared" si="11"/>
        <v>0</v>
      </c>
      <c r="O118" s="87">
        <f t="shared" si="11"/>
        <v>0</v>
      </c>
      <c r="P118" s="87">
        <f t="shared" si="11"/>
        <v>0</v>
      </c>
      <c r="Q118" s="87">
        <f t="shared" si="11"/>
        <v>0</v>
      </c>
      <c r="R118" s="87">
        <f t="shared" si="11"/>
        <v>0</v>
      </c>
      <c r="S118" s="87">
        <f t="shared" si="11"/>
        <v>0</v>
      </c>
      <c r="T118" s="87">
        <f t="shared" si="11"/>
        <v>0</v>
      </c>
      <c r="U118" s="87">
        <f t="shared" si="11"/>
        <v>0</v>
      </c>
      <c r="V118" s="87">
        <f t="shared" si="11"/>
        <v>0</v>
      </c>
      <c r="W118" s="87">
        <f t="shared" si="11"/>
        <v>0</v>
      </c>
      <c r="X118" s="87">
        <f t="shared" si="11"/>
        <v>0</v>
      </c>
      <c r="Y118" s="87">
        <f t="shared" si="11"/>
        <v>0</v>
      </c>
      <c r="Z118" s="87">
        <f t="shared" si="11"/>
        <v>0</v>
      </c>
    </row>
    <row r="119" spans="2:26" s="79" customFormat="1" x14ac:dyDescent="0.2">
      <c r="B119" s="86">
        <f>'3. Investeringen'!B119</f>
        <v>105</v>
      </c>
      <c r="C119" s="86" t="str">
        <f>'3. Investeringen'!C119</f>
        <v>Nieuwe investeringen</v>
      </c>
      <c r="D119" s="86" t="str">
        <f>'3. Investeringen'!F119</f>
        <v>TD</v>
      </c>
      <c r="E119" s="172">
        <f>'3. Investeringen'!M119</f>
        <v>0</v>
      </c>
      <c r="F119" s="121">
        <f>'3. Investeringen'!N119</f>
        <v>2011</v>
      </c>
      <c r="G119" s="86">
        <f>'3. Investeringen'!O119</f>
        <v>13781.56</v>
      </c>
      <c r="H119" s="20"/>
      <c r="I119" s="137">
        <f>'5. Selectie'!P167</f>
        <v>1</v>
      </c>
      <c r="J119" s="20"/>
      <c r="K119" s="87">
        <f t="shared" si="11"/>
        <v>13781.56</v>
      </c>
      <c r="L119" s="87">
        <f t="shared" si="11"/>
        <v>0</v>
      </c>
      <c r="M119" s="87">
        <f t="shared" si="11"/>
        <v>0</v>
      </c>
      <c r="N119" s="87">
        <f t="shared" si="11"/>
        <v>0</v>
      </c>
      <c r="O119" s="87">
        <f t="shared" si="11"/>
        <v>0</v>
      </c>
      <c r="P119" s="87">
        <f t="shared" si="11"/>
        <v>0</v>
      </c>
      <c r="Q119" s="87">
        <f t="shared" si="11"/>
        <v>0</v>
      </c>
      <c r="R119" s="87">
        <f t="shared" si="11"/>
        <v>0</v>
      </c>
      <c r="S119" s="87">
        <f t="shared" si="11"/>
        <v>0</v>
      </c>
      <c r="T119" s="87">
        <f t="shared" si="11"/>
        <v>0</v>
      </c>
      <c r="U119" s="87">
        <f t="shared" si="11"/>
        <v>0</v>
      </c>
      <c r="V119" s="87">
        <f t="shared" si="11"/>
        <v>0</v>
      </c>
      <c r="W119" s="87">
        <f t="shared" si="11"/>
        <v>0</v>
      </c>
      <c r="X119" s="87">
        <f t="shared" si="11"/>
        <v>0</v>
      </c>
      <c r="Y119" s="87">
        <f t="shared" si="11"/>
        <v>0</v>
      </c>
      <c r="Z119" s="87">
        <f t="shared" si="11"/>
        <v>0</v>
      </c>
    </row>
    <row r="120" spans="2:26" s="79" customFormat="1" x14ac:dyDescent="0.2">
      <c r="B120" s="86">
        <f>'3. Investeringen'!B120</f>
        <v>106</v>
      </c>
      <c r="C120" s="86" t="str">
        <f>'3. Investeringen'!C120</f>
        <v>Nieuwe investeringen</v>
      </c>
      <c r="D120" s="86" t="str">
        <f>'3. Investeringen'!F120</f>
        <v>TD</v>
      </c>
      <c r="E120" s="172">
        <f>'3. Investeringen'!M120</f>
        <v>51.5</v>
      </c>
      <c r="F120" s="121">
        <f>'3. Investeringen'!N120</f>
        <v>2011</v>
      </c>
      <c r="G120" s="86">
        <f>'3. Investeringen'!O120</f>
        <v>810397.27915453597</v>
      </c>
      <c r="H120" s="20"/>
      <c r="I120" s="137">
        <f>'5. Selectie'!P168</f>
        <v>1</v>
      </c>
      <c r="J120" s="20"/>
      <c r="K120" s="87">
        <f t="shared" si="11"/>
        <v>810397.27915453597</v>
      </c>
      <c r="L120" s="87">
        <f t="shared" si="11"/>
        <v>0</v>
      </c>
      <c r="M120" s="87">
        <f t="shared" si="11"/>
        <v>0</v>
      </c>
      <c r="N120" s="87">
        <f t="shared" si="11"/>
        <v>0</v>
      </c>
      <c r="O120" s="87">
        <f t="shared" si="11"/>
        <v>0</v>
      </c>
      <c r="P120" s="87">
        <f t="shared" si="11"/>
        <v>0</v>
      </c>
      <c r="Q120" s="87">
        <f t="shared" si="11"/>
        <v>0</v>
      </c>
      <c r="R120" s="87">
        <f t="shared" si="11"/>
        <v>0</v>
      </c>
      <c r="S120" s="87">
        <f t="shared" si="11"/>
        <v>0</v>
      </c>
      <c r="T120" s="87">
        <f t="shared" si="11"/>
        <v>0</v>
      </c>
      <c r="U120" s="87">
        <f t="shared" si="11"/>
        <v>0</v>
      </c>
      <c r="V120" s="87">
        <f t="shared" si="11"/>
        <v>0</v>
      </c>
      <c r="W120" s="87">
        <f t="shared" si="11"/>
        <v>0</v>
      </c>
      <c r="X120" s="87">
        <f t="shared" si="11"/>
        <v>0</v>
      </c>
      <c r="Y120" s="87">
        <f t="shared" si="11"/>
        <v>0</v>
      </c>
      <c r="Z120" s="87">
        <f t="shared" si="11"/>
        <v>0</v>
      </c>
    </row>
    <row r="121" spans="2:26" s="79" customFormat="1" x14ac:dyDescent="0.2">
      <c r="B121" s="86">
        <f>'3. Investeringen'!B121</f>
        <v>107</v>
      </c>
      <c r="C121" s="86" t="str">
        <f>'3. Investeringen'!C121</f>
        <v>Nieuwe investeringen</v>
      </c>
      <c r="D121" s="86" t="str">
        <f>'3. Investeringen'!F121</f>
        <v>TD</v>
      </c>
      <c r="E121" s="172">
        <f>'3. Investeringen'!M121</f>
        <v>41.5</v>
      </c>
      <c r="F121" s="121">
        <f>'3. Investeringen'!N121</f>
        <v>2011</v>
      </c>
      <c r="G121" s="86">
        <f>'3. Investeringen'!O121</f>
        <v>2850165.9352503559</v>
      </c>
      <c r="H121" s="20"/>
      <c r="I121" s="137">
        <f>'5. Selectie'!P169</f>
        <v>1</v>
      </c>
      <c r="J121" s="20"/>
      <c r="K121" s="87">
        <f t="shared" si="11"/>
        <v>2850165.9352503559</v>
      </c>
      <c r="L121" s="87">
        <f t="shared" si="11"/>
        <v>0</v>
      </c>
      <c r="M121" s="87">
        <f t="shared" si="11"/>
        <v>0</v>
      </c>
      <c r="N121" s="87">
        <f t="shared" si="11"/>
        <v>0</v>
      </c>
      <c r="O121" s="87">
        <f t="shared" si="11"/>
        <v>0</v>
      </c>
      <c r="P121" s="87">
        <f t="shared" si="11"/>
        <v>0</v>
      </c>
      <c r="Q121" s="87">
        <f t="shared" si="11"/>
        <v>0</v>
      </c>
      <c r="R121" s="87">
        <f t="shared" si="11"/>
        <v>0</v>
      </c>
      <c r="S121" s="87">
        <f t="shared" si="11"/>
        <v>0</v>
      </c>
      <c r="T121" s="87">
        <f t="shared" si="11"/>
        <v>0</v>
      </c>
      <c r="U121" s="87">
        <f t="shared" si="11"/>
        <v>0</v>
      </c>
      <c r="V121" s="87">
        <f t="shared" si="11"/>
        <v>0</v>
      </c>
      <c r="W121" s="87">
        <f t="shared" si="11"/>
        <v>0</v>
      </c>
      <c r="X121" s="87">
        <f t="shared" si="11"/>
        <v>0</v>
      </c>
      <c r="Y121" s="87">
        <f t="shared" si="11"/>
        <v>0</v>
      </c>
      <c r="Z121" s="87">
        <f t="shared" si="11"/>
        <v>0</v>
      </c>
    </row>
    <row r="122" spans="2:26" s="79" customFormat="1" x14ac:dyDescent="0.2">
      <c r="B122" s="86">
        <f>'3. Investeringen'!B122</f>
        <v>108</v>
      </c>
      <c r="C122" s="86" t="str">
        <f>'3. Investeringen'!C122</f>
        <v>Nieuwe investeringen</v>
      </c>
      <c r="D122" s="86" t="str">
        <f>'3. Investeringen'!F122</f>
        <v>TD</v>
      </c>
      <c r="E122" s="172">
        <f>'3. Investeringen'!M122</f>
        <v>26.5</v>
      </c>
      <c r="F122" s="121">
        <f>'3. Investeringen'!N122</f>
        <v>2011</v>
      </c>
      <c r="G122" s="86">
        <f>'3. Investeringen'!O122</f>
        <v>521548.40976666671</v>
      </c>
      <c r="H122" s="20"/>
      <c r="I122" s="137">
        <f>'5. Selectie'!P170</f>
        <v>1</v>
      </c>
      <c r="J122" s="20"/>
      <c r="K122" s="87">
        <f t="shared" si="11"/>
        <v>521548.40976666671</v>
      </c>
      <c r="L122" s="87">
        <f t="shared" si="11"/>
        <v>0</v>
      </c>
      <c r="M122" s="87">
        <f t="shared" si="11"/>
        <v>0</v>
      </c>
      <c r="N122" s="87">
        <f t="shared" si="11"/>
        <v>0</v>
      </c>
      <c r="O122" s="87">
        <f t="shared" si="11"/>
        <v>0</v>
      </c>
      <c r="P122" s="87">
        <f t="shared" si="11"/>
        <v>0</v>
      </c>
      <c r="Q122" s="87">
        <f t="shared" si="11"/>
        <v>0</v>
      </c>
      <c r="R122" s="87">
        <f t="shared" si="11"/>
        <v>0</v>
      </c>
      <c r="S122" s="87">
        <f t="shared" si="11"/>
        <v>0</v>
      </c>
      <c r="T122" s="87">
        <f t="shared" si="11"/>
        <v>0</v>
      </c>
      <c r="U122" s="87">
        <f t="shared" si="11"/>
        <v>0</v>
      </c>
      <c r="V122" s="87">
        <f t="shared" si="11"/>
        <v>0</v>
      </c>
      <c r="W122" s="87">
        <f t="shared" si="11"/>
        <v>0</v>
      </c>
      <c r="X122" s="87">
        <f t="shared" si="11"/>
        <v>0</v>
      </c>
      <c r="Y122" s="87">
        <f t="shared" si="11"/>
        <v>0</v>
      </c>
      <c r="Z122" s="87">
        <f t="shared" si="11"/>
        <v>0</v>
      </c>
    </row>
    <row r="123" spans="2:26" s="79" customFormat="1" x14ac:dyDescent="0.2">
      <c r="B123" s="86">
        <f>'3. Investeringen'!B123</f>
        <v>109</v>
      </c>
      <c r="C123" s="86" t="str">
        <f>'3. Investeringen'!C123</f>
        <v>Nieuwe investeringen</v>
      </c>
      <c r="D123" s="86" t="str">
        <f>'3. Investeringen'!F123</f>
        <v>TD</v>
      </c>
      <c r="E123" s="172">
        <f>'3. Investeringen'!M123</f>
        <v>6.5</v>
      </c>
      <c r="F123" s="121">
        <f>'3. Investeringen'!N123</f>
        <v>2011</v>
      </c>
      <c r="G123" s="86">
        <f>'3. Investeringen'!O123</f>
        <v>19194.973850000002</v>
      </c>
      <c r="H123" s="20"/>
      <c r="I123" s="137">
        <f>'5. Selectie'!P171</f>
        <v>1</v>
      </c>
      <c r="J123" s="20"/>
      <c r="K123" s="87">
        <f t="shared" si="11"/>
        <v>19194.973850000002</v>
      </c>
      <c r="L123" s="87">
        <f t="shared" si="11"/>
        <v>0</v>
      </c>
      <c r="M123" s="87">
        <f t="shared" si="11"/>
        <v>0</v>
      </c>
      <c r="N123" s="87">
        <f t="shared" si="11"/>
        <v>0</v>
      </c>
      <c r="O123" s="87">
        <f t="shared" si="11"/>
        <v>0</v>
      </c>
      <c r="P123" s="87">
        <f t="shared" si="11"/>
        <v>0</v>
      </c>
      <c r="Q123" s="87">
        <f t="shared" si="11"/>
        <v>0</v>
      </c>
      <c r="R123" s="87">
        <f t="shared" si="11"/>
        <v>0</v>
      </c>
      <c r="S123" s="87">
        <f t="shared" si="11"/>
        <v>0</v>
      </c>
      <c r="T123" s="87">
        <f t="shared" si="11"/>
        <v>0</v>
      </c>
      <c r="U123" s="87">
        <f t="shared" si="11"/>
        <v>0</v>
      </c>
      <c r="V123" s="87">
        <f t="shared" si="11"/>
        <v>0</v>
      </c>
      <c r="W123" s="87">
        <f t="shared" si="11"/>
        <v>0</v>
      </c>
      <c r="X123" s="87">
        <f t="shared" si="11"/>
        <v>0</v>
      </c>
      <c r="Y123" s="87">
        <f t="shared" si="11"/>
        <v>0</v>
      </c>
      <c r="Z123" s="87">
        <f t="shared" si="11"/>
        <v>0</v>
      </c>
    </row>
    <row r="124" spans="2:26" s="79" customFormat="1" x14ac:dyDescent="0.2">
      <c r="B124" s="86">
        <f>'3. Investeringen'!B124</f>
        <v>110</v>
      </c>
      <c r="C124" s="86" t="str">
        <f>'3. Investeringen'!C124</f>
        <v>Nieuwe investeringen</v>
      </c>
      <c r="D124" s="86" t="str">
        <f>'3. Investeringen'!F124</f>
        <v>TD</v>
      </c>
      <c r="E124" s="172">
        <f>'3. Investeringen'!M124</f>
        <v>0</v>
      </c>
      <c r="F124" s="121">
        <f>'3. Investeringen'!N124</f>
        <v>2011</v>
      </c>
      <c r="G124" s="86">
        <f>'3. Investeringen'!O124</f>
        <v>76</v>
      </c>
      <c r="H124" s="20"/>
      <c r="I124" s="137">
        <f>'5. Selectie'!P172</f>
        <v>1</v>
      </c>
      <c r="J124" s="20"/>
      <c r="K124" s="87">
        <f t="shared" si="11"/>
        <v>76</v>
      </c>
      <c r="L124" s="87">
        <f t="shared" si="11"/>
        <v>0</v>
      </c>
      <c r="M124" s="87">
        <f t="shared" si="11"/>
        <v>0</v>
      </c>
      <c r="N124" s="87">
        <f t="shared" si="11"/>
        <v>0</v>
      </c>
      <c r="O124" s="87">
        <f t="shared" si="11"/>
        <v>0</v>
      </c>
      <c r="P124" s="87">
        <f t="shared" si="11"/>
        <v>0</v>
      </c>
      <c r="Q124" s="87">
        <f t="shared" si="11"/>
        <v>0</v>
      </c>
      <c r="R124" s="87">
        <f t="shared" si="11"/>
        <v>0</v>
      </c>
      <c r="S124" s="87">
        <f t="shared" si="11"/>
        <v>0</v>
      </c>
      <c r="T124" s="87">
        <f t="shared" si="11"/>
        <v>0</v>
      </c>
      <c r="U124" s="87">
        <f t="shared" si="11"/>
        <v>0</v>
      </c>
      <c r="V124" s="87">
        <f t="shared" si="11"/>
        <v>0</v>
      </c>
      <c r="W124" s="87">
        <f t="shared" si="11"/>
        <v>0</v>
      </c>
      <c r="X124" s="87">
        <f t="shared" si="11"/>
        <v>0</v>
      </c>
      <c r="Y124" s="87">
        <f t="shared" si="11"/>
        <v>0</v>
      </c>
      <c r="Z124" s="87">
        <f t="shared" si="11"/>
        <v>0</v>
      </c>
    </row>
    <row r="125" spans="2:26" s="79" customFormat="1" x14ac:dyDescent="0.2">
      <c r="B125" s="86">
        <f>'3. Investeringen'!B125</f>
        <v>111</v>
      </c>
      <c r="C125" s="86" t="str">
        <f>'3. Investeringen'!C125</f>
        <v>Nieuwe investeringen</v>
      </c>
      <c r="D125" s="86" t="str">
        <f>'3. Investeringen'!F125</f>
        <v>TD</v>
      </c>
      <c r="E125" s="172">
        <f>'3. Investeringen'!M125</f>
        <v>52.5</v>
      </c>
      <c r="F125" s="121">
        <f>'3. Investeringen'!N125</f>
        <v>2011</v>
      </c>
      <c r="G125" s="86">
        <f>'3. Investeringen'!O125</f>
        <v>1258667.9713345005</v>
      </c>
      <c r="H125" s="20"/>
      <c r="I125" s="137">
        <f>'5. Selectie'!P173</f>
        <v>1</v>
      </c>
      <c r="J125" s="20"/>
      <c r="K125" s="87">
        <f t="shared" ref="K125:Z134" si="12">($F125=K$14)*$I125*$G125</f>
        <v>1258667.9713345005</v>
      </c>
      <c r="L125" s="87">
        <f t="shared" si="12"/>
        <v>0</v>
      </c>
      <c r="M125" s="87">
        <f t="shared" si="12"/>
        <v>0</v>
      </c>
      <c r="N125" s="87">
        <f t="shared" si="12"/>
        <v>0</v>
      </c>
      <c r="O125" s="87">
        <f t="shared" si="12"/>
        <v>0</v>
      </c>
      <c r="P125" s="87">
        <f t="shared" si="12"/>
        <v>0</v>
      </c>
      <c r="Q125" s="87">
        <f t="shared" si="12"/>
        <v>0</v>
      </c>
      <c r="R125" s="87">
        <f t="shared" si="12"/>
        <v>0</v>
      </c>
      <c r="S125" s="87">
        <f t="shared" si="12"/>
        <v>0</v>
      </c>
      <c r="T125" s="87">
        <f t="shared" si="12"/>
        <v>0</v>
      </c>
      <c r="U125" s="87">
        <f t="shared" si="12"/>
        <v>0</v>
      </c>
      <c r="V125" s="87">
        <f t="shared" si="12"/>
        <v>0</v>
      </c>
      <c r="W125" s="87">
        <f t="shared" si="12"/>
        <v>0</v>
      </c>
      <c r="X125" s="87">
        <f t="shared" si="12"/>
        <v>0</v>
      </c>
      <c r="Y125" s="87">
        <f t="shared" si="12"/>
        <v>0</v>
      </c>
      <c r="Z125" s="87">
        <f t="shared" si="12"/>
        <v>0</v>
      </c>
    </row>
    <row r="126" spans="2:26" s="79" customFormat="1" x14ac:dyDescent="0.2">
      <c r="B126" s="86">
        <f>'3. Investeringen'!B126</f>
        <v>112</v>
      </c>
      <c r="C126" s="86" t="str">
        <f>'3. Investeringen'!C126</f>
        <v>Nieuwe investeringen</v>
      </c>
      <c r="D126" s="86" t="str">
        <f>'3. Investeringen'!F126</f>
        <v>TD</v>
      </c>
      <c r="E126" s="172">
        <f>'3. Investeringen'!M126</f>
        <v>42.5</v>
      </c>
      <c r="F126" s="121">
        <f>'3. Investeringen'!N126</f>
        <v>2011</v>
      </c>
      <c r="G126" s="86">
        <f>'3. Investeringen'!O126</f>
        <v>4792888.2957648234</v>
      </c>
      <c r="H126" s="20"/>
      <c r="I126" s="137">
        <f>'5. Selectie'!P174</f>
        <v>1</v>
      </c>
      <c r="J126" s="20"/>
      <c r="K126" s="87">
        <f t="shared" si="12"/>
        <v>4792888.2957648234</v>
      </c>
      <c r="L126" s="87">
        <f t="shared" si="12"/>
        <v>0</v>
      </c>
      <c r="M126" s="87">
        <f t="shared" si="12"/>
        <v>0</v>
      </c>
      <c r="N126" s="87">
        <f t="shared" si="12"/>
        <v>0</v>
      </c>
      <c r="O126" s="87">
        <f t="shared" si="12"/>
        <v>0</v>
      </c>
      <c r="P126" s="87">
        <f t="shared" si="12"/>
        <v>0</v>
      </c>
      <c r="Q126" s="87">
        <f t="shared" si="12"/>
        <v>0</v>
      </c>
      <c r="R126" s="87">
        <f t="shared" si="12"/>
        <v>0</v>
      </c>
      <c r="S126" s="87">
        <f t="shared" si="12"/>
        <v>0</v>
      </c>
      <c r="T126" s="87">
        <f t="shared" si="12"/>
        <v>0</v>
      </c>
      <c r="U126" s="87">
        <f t="shared" si="12"/>
        <v>0</v>
      </c>
      <c r="V126" s="87">
        <f t="shared" si="12"/>
        <v>0</v>
      </c>
      <c r="W126" s="87">
        <f t="shared" si="12"/>
        <v>0</v>
      </c>
      <c r="X126" s="87">
        <f t="shared" si="12"/>
        <v>0</v>
      </c>
      <c r="Y126" s="87">
        <f t="shared" si="12"/>
        <v>0</v>
      </c>
      <c r="Z126" s="87">
        <f t="shared" si="12"/>
        <v>0</v>
      </c>
    </row>
    <row r="127" spans="2:26" s="79" customFormat="1" x14ac:dyDescent="0.2">
      <c r="B127" s="86">
        <f>'3. Investeringen'!B127</f>
        <v>113</v>
      </c>
      <c r="C127" s="86" t="str">
        <f>'3. Investeringen'!C127</f>
        <v>Nieuwe investeringen</v>
      </c>
      <c r="D127" s="86" t="str">
        <f>'3. Investeringen'!F127</f>
        <v>TD</v>
      </c>
      <c r="E127" s="172">
        <f>'3. Investeringen'!M127</f>
        <v>27.5</v>
      </c>
      <c r="F127" s="121">
        <f>'3. Investeringen'!N127</f>
        <v>2011</v>
      </c>
      <c r="G127" s="86">
        <f>'3. Investeringen'!O127</f>
        <v>1310151.4983333333</v>
      </c>
      <c r="H127" s="20"/>
      <c r="I127" s="137">
        <f>'5. Selectie'!P175</f>
        <v>1</v>
      </c>
      <c r="J127" s="20"/>
      <c r="K127" s="87">
        <f t="shared" si="12"/>
        <v>1310151.4983333333</v>
      </c>
      <c r="L127" s="87">
        <f t="shared" si="12"/>
        <v>0</v>
      </c>
      <c r="M127" s="87">
        <f t="shared" si="12"/>
        <v>0</v>
      </c>
      <c r="N127" s="87">
        <f t="shared" si="12"/>
        <v>0</v>
      </c>
      <c r="O127" s="87">
        <f t="shared" si="12"/>
        <v>0</v>
      </c>
      <c r="P127" s="87">
        <f t="shared" si="12"/>
        <v>0</v>
      </c>
      <c r="Q127" s="87">
        <f t="shared" si="12"/>
        <v>0</v>
      </c>
      <c r="R127" s="87">
        <f t="shared" si="12"/>
        <v>0</v>
      </c>
      <c r="S127" s="87">
        <f t="shared" si="12"/>
        <v>0</v>
      </c>
      <c r="T127" s="87">
        <f t="shared" si="12"/>
        <v>0</v>
      </c>
      <c r="U127" s="87">
        <f t="shared" si="12"/>
        <v>0</v>
      </c>
      <c r="V127" s="87">
        <f t="shared" si="12"/>
        <v>0</v>
      </c>
      <c r="W127" s="87">
        <f t="shared" si="12"/>
        <v>0</v>
      </c>
      <c r="X127" s="87">
        <f t="shared" si="12"/>
        <v>0</v>
      </c>
      <c r="Y127" s="87">
        <f t="shared" si="12"/>
        <v>0</v>
      </c>
      <c r="Z127" s="87">
        <f t="shared" si="12"/>
        <v>0</v>
      </c>
    </row>
    <row r="128" spans="2:26" s="79" customFormat="1" x14ac:dyDescent="0.2">
      <c r="B128" s="86">
        <f>'3. Investeringen'!B128</f>
        <v>114</v>
      </c>
      <c r="C128" s="86" t="str">
        <f>'3. Investeringen'!C128</f>
        <v>Nieuwe investeringen</v>
      </c>
      <c r="D128" s="86" t="str">
        <f>'3. Investeringen'!F128</f>
        <v>TD</v>
      </c>
      <c r="E128" s="172">
        <f>'3. Investeringen'!M128</f>
        <v>7.5</v>
      </c>
      <c r="F128" s="121">
        <f>'3. Investeringen'!N128</f>
        <v>2011</v>
      </c>
      <c r="G128" s="86">
        <f>'3. Investeringen'!O128</f>
        <v>25787.115375000005</v>
      </c>
      <c r="H128" s="20"/>
      <c r="I128" s="137">
        <f>'5. Selectie'!P176</f>
        <v>1</v>
      </c>
      <c r="J128" s="20"/>
      <c r="K128" s="87">
        <f t="shared" si="12"/>
        <v>25787.115375000005</v>
      </c>
      <c r="L128" s="87">
        <f t="shared" si="12"/>
        <v>0</v>
      </c>
      <c r="M128" s="87">
        <f t="shared" si="12"/>
        <v>0</v>
      </c>
      <c r="N128" s="87">
        <f t="shared" si="12"/>
        <v>0</v>
      </c>
      <c r="O128" s="87">
        <f t="shared" si="12"/>
        <v>0</v>
      </c>
      <c r="P128" s="87">
        <f t="shared" si="12"/>
        <v>0</v>
      </c>
      <c r="Q128" s="87">
        <f t="shared" si="12"/>
        <v>0</v>
      </c>
      <c r="R128" s="87">
        <f t="shared" si="12"/>
        <v>0</v>
      </c>
      <c r="S128" s="87">
        <f t="shared" si="12"/>
        <v>0</v>
      </c>
      <c r="T128" s="87">
        <f t="shared" si="12"/>
        <v>0</v>
      </c>
      <c r="U128" s="87">
        <f t="shared" si="12"/>
        <v>0</v>
      </c>
      <c r="V128" s="87">
        <f t="shared" si="12"/>
        <v>0</v>
      </c>
      <c r="W128" s="87">
        <f t="shared" si="12"/>
        <v>0</v>
      </c>
      <c r="X128" s="87">
        <f t="shared" si="12"/>
        <v>0</v>
      </c>
      <c r="Y128" s="87">
        <f t="shared" si="12"/>
        <v>0</v>
      </c>
      <c r="Z128" s="87">
        <f t="shared" si="12"/>
        <v>0</v>
      </c>
    </row>
    <row r="129" spans="2:26" s="79" customFormat="1" x14ac:dyDescent="0.2">
      <c r="B129" s="86">
        <f>'3. Investeringen'!B129</f>
        <v>115</v>
      </c>
      <c r="C129" s="86" t="str">
        <f>'3. Investeringen'!C129</f>
        <v>Nieuwe investeringen</v>
      </c>
      <c r="D129" s="86" t="str">
        <f>'3. Investeringen'!F129</f>
        <v>TD</v>
      </c>
      <c r="E129" s="172">
        <f>'3. Investeringen'!M129</f>
        <v>0</v>
      </c>
      <c r="F129" s="121">
        <f>'3. Investeringen'!N129</f>
        <v>2011</v>
      </c>
      <c r="G129" s="86">
        <f>'3. Investeringen'!O129</f>
        <v>6954.7</v>
      </c>
      <c r="H129" s="20"/>
      <c r="I129" s="137">
        <f>'5. Selectie'!P177</f>
        <v>1</v>
      </c>
      <c r="J129" s="20"/>
      <c r="K129" s="87">
        <f t="shared" si="12"/>
        <v>6954.7</v>
      </c>
      <c r="L129" s="87">
        <f t="shared" si="12"/>
        <v>0</v>
      </c>
      <c r="M129" s="87">
        <f t="shared" si="12"/>
        <v>0</v>
      </c>
      <c r="N129" s="87">
        <f t="shared" si="12"/>
        <v>0</v>
      </c>
      <c r="O129" s="87">
        <f t="shared" si="12"/>
        <v>0</v>
      </c>
      <c r="P129" s="87">
        <f t="shared" si="12"/>
        <v>0</v>
      </c>
      <c r="Q129" s="87">
        <f t="shared" si="12"/>
        <v>0</v>
      </c>
      <c r="R129" s="87">
        <f t="shared" si="12"/>
        <v>0</v>
      </c>
      <c r="S129" s="87">
        <f t="shared" si="12"/>
        <v>0</v>
      </c>
      <c r="T129" s="87">
        <f t="shared" si="12"/>
        <v>0</v>
      </c>
      <c r="U129" s="87">
        <f t="shared" si="12"/>
        <v>0</v>
      </c>
      <c r="V129" s="87">
        <f t="shared" si="12"/>
        <v>0</v>
      </c>
      <c r="W129" s="87">
        <f t="shared" si="12"/>
        <v>0</v>
      </c>
      <c r="X129" s="87">
        <f t="shared" si="12"/>
        <v>0</v>
      </c>
      <c r="Y129" s="87">
        <f t="shared" si="12"/>
        <v>0</v>
      </c>
      <c r="Z129" s="87">
        <f t="shared" si="12"/>
        <v>0</v>
      </c>
    </row>
    <row r="130" spans="2:26" s="79" customFormat="1" x14ac:dyDescent="0.2">
      <c r="B130" s="86">
        <f>'3. Investeringen'!B130</f>
        <v>116</v>
      </c>
      <c r="C130" s="86" t="str">
        <f>'3. Investeringen'!C130</f>
        <v>Nieuwe investeringen</v>
      </c>
      <c r="D130" s="86" t="str">
        <f>'3. Investeringen'!F130</f>
        <v>TD</v>
      </c>
      <c r="E130" s="172">
        <f>'3. Investeringen'!M130</f>
        <v>53.5</v>
      </c>
      <c r="F130" s="121">
        <f>'3. Investeringen'!N130</f>
        <v>2011</v>
      </c>
      <c r="G130" s="86">
        <f>'3. Investeringen'!O130</f>
        <v>728355.50729254528</v>
      </c>
      <c r="H130" s="20"/>
      <c r="I130" s="137">
        <f>'5. Selectie'!P178</f>
        <v>1</v>
      </c>
      <c r="J130" s="20"/>
      <c r="K130" s="87">
        <f t="shared" si="12"/>
        <v>728355.50729254528</v>
      </c>
      <c r="L130" s="87">
        <f t="shared" si="12"/>
        <v>0</v>
      </c>
      <c r="M130" s="87">
        <f t="shared" si="12"/>
        <v>0</v>
      </c>
      <c r="N130" s="87">
        <f t="shared" si="12"/>
        <v>0</v>
      </c>
      <c r="O130" s="87">
        <f t="shared" si="12"/>
        <v>0</v>
      </c>
      <c r="P130" s="87">
        <f t="shared" si="12"/>
        <v>0</v>
      </c>
      <c r="Q130" s="87">
        <f t="shared" si="12"/>
        <v>0</v>
      </c>
      <c r="R130" s="87">
        <f t="shared" si="12"/>
        <v>0</v>
      </c>
      <c r="S130" s="87">
        <f t="shared" si="12"/>
        <v>0</v>
      </c>
      <c r="T130" s="87">
        <f t="shared" si="12"/>
        <v>0</v>
      </c>
      <c r="U130" s="87">
        <f t="shared" si="12"/>
        <v>0</v>
      </c>
      <c r="V130" s="87">
        <f t="shared" si="12"/>
        <v>0</v>
      </c>
      <c r="W130" s="87">
        <f t="shared" si="12"/>
        <v>0</v>
      </c>
      <c r="X130" s="87">
        <f t="shared" si="12"/>
        <v>0</v>
      </c>
      <c r="Y130" s="87">
        <f t="shared" si="12"/>
        <v>0</v>
      </c>
      <c r="Z130" s="87">
        <f t="shared" si="12"/>
        <v>0</v>
      </c>
    </row>
    <row r="131" spans="2:26" s="79" customFormat="1" x14ac:dyDescent="0.2">
      <c r="B131" s="86">
        <f>'3. Investeringen'!B131</f>
        <v>117</v>
      </c>
      <c r="C131" s="86" t="str">
        <f>'3. Investeringen'!C131</f>
        <v>Nieuwe investeringen</v>
      </c>
      <c r="D131" s="86" t="str">
        <f>'3. Investeringen'!F131</f>
        <v>TD</v>
      </c>
      <c r="E131" s="172">
        <f>'3. Investeringen'!M131</f>
        <v>43.5</v>
      </c>
      <c r="F131" s="121">
        <f>'3. Investeringen'!N131</f>
        <v>2011</v>
      </c>
      <c r="G131" s="86">
        <f>'3. Investeringen'!O131</f>
        <v>3186312.7273720009</v>
      </c>
      <c r="H131" s="20"/>
      <c r="I131" s="137">
        <f>'5. Selectie'!P179</f>
        <v>1</v>
      </c>
      <c r="J131" s="20"/>
      <c r="K131" s="87">
        <f t="shared" si="12"/>
        <v>3186312.7273720009</v>
      </c>
      <c r="L131" s="87">
        <f t="shared" si="12"/>
        <v>0</v>
      </c>
      <c r="M131" s="87">
        <f t="shared" si="12"/>
        <v>0</v>
      </c>
      <c r="N131" s="87">
        <f t="shared" si="12"/>
        <v>0</v>
      </c>
      <c r="O131" s="87">
        <f t="shared" si="12"/>
        <v>0</v>
      </c>
      <c r="P131" s="87">
        <f t="shared" si="12"/>
        <v>0</v>
      </c>
      <c r="Q131" s="87">
        <f t="shared" si="12"/>
        <v>0</v>
      </c>
      <c r="R131" s="87">
        <f t="shared" si="12"/>
        <v>0</v>
      </c>
      <c r="S131" s="87">
        <f t="shared" si="12"/>
        <v>0</v>
      </c>
      <c r="T131" s="87">
        <f t="shared" si="12"/>
        <v>0</v>
      </c>
      <c r="U131" s="87">
        <f t="shared" si="12"/>
        <v>0</v>
      </c>
      <c r="V131" s="87">
        <f t="shared" si="12"/>
        <v>0</v>
      </c>
      <c r="W131" s="87">
        <f t="shared" si="12"/>
        <v>0</v>
      </c>
      <c r="X131" s="87">
        <f t="shared" si="12"/>
        <v>0</v>
      </c>
      <c r="Y131" s="87">
        <f t="shared" si="12"/>
        <v>0</v>
      </c>
      <c r="Z131" s="87">
        <f t="shared" si="12"/>
        <v>0</v>
      </c>
    </row>
    <row r="132" spans="2:26" s="79" customFormat="1" x14ac:dyDescent="0.2">
      <c r="B132" s="86">
        <f>'3. Investeringen'!B132</f>
        <v>118</v>
      </c>
      <c r="C132" s="86" t="str">
        <f>'3. Investeringen'!C132</f>
        <v>Nieuwe investeringen</v>
      </c>
      <c r="D132" s="86" t="str">
        <f>'3. Investeringen'!F132</f>
        <v>TD</v>
      </c>
      <c r="E132" s="172">
        <f>'3. Investeringen'!M132</f>
        <v>28.5</v>
      </c>
      <c r="F132" s="121">
        <f>'3. Investeringen'!N132</f>
        <v>2011</v>
      </c>
      <c r="G132" s="86">
        <f>'3. Investeringen'!O132</f>
        <v>483801.20461455418</v>
      </c>
      <c r="H132" s="20"/>
      <c r="I132" s="137">
        <f>'5. Selectie'!P180</f>
        <v>1</v>
      </c>
      <c r="J132" s="20"/>
      <c r="K132" s="87">
        <f t="shared" si="12"/>
        <v>483801.20461455418</v>
      </c>
      <c r="L132" s="87">
        <f t="shared" si="12"/>
        <v>0</v>
      </c>
      <c r="M132" s="87">
        <f t="shared" si="12"/>
        <v>0</v>
      </c>
      <c r="N132" s="87">
        <f t="shared" si="12"/>
        <v>0</v>
      </c>
      <c r="O132" s="87">
        <f t="shared" si="12"/>
        <v>0</v>
      </c>
      <c r="P132" s="87">
        <f t="shared" si="12"/>
        <v>0</v>
      </c>
      <c r="Q132" s="87">
        <f t="shared" si="12"/>
        <v>0</v>
      </c>
      <c r="R132" s="87">
        <f t="shared" si="12"/>
        <v>0</v>
      </c>
      <c r="S132" s="87">
        <f t="shared" si="12"/>
        <v>0</v>
      </c>
      <c r="T132" s="87">
        <f t="shared" si="12"/>
        <v>0</v>
      </c>
      <c r="U132" s="87">
        <f t="shared" si="12"/>
        <v>0</v>
      </c>
      <c r="V132" s="87">
        <f t="shared" si="12"/>
        <v>0</v>
      </c>
      <c r="W132" s="87">
        <f t="shared" si="12"/>
        <v>0</v>
      </c>
      <c r="X132" s="87">
        <f t="shared" si="12"/>
        <v>0</v>
      </c>
      <c r="Y132" s="87">
        <f t="shared" si="12"/>
        <v>0</v>
      </c>
      <c r="Z132" s="87">
        <f t="shared" si="12"/>
        <v>0</v>
      </c>
    </row>
    <row r="133" spans="2:26" s="79" customFormat="1" x14ac:dyDescent="0.2">
      <c r="B133" s="86">
        <f>'3. Investeringen'!B133</f>
        <v>119</v>
      </c>
      <c r="C133" s="86" t="str">
        <f>'3. Investeringen'!C133</f>
        <v>Nieuwe investeringen</v>
      </c>
      <c r="D133" s="86" t="str">
        <f>'3. Investeringen'!F133</f>
        <v>TD</v>
      </c>
      <c r="E133" s="172">
        <f>'3. Investeringen'!M133</f>
        <v>23.5</v>
      </c>
      <c r="F133" s="121">
        <f>'3. Investeringen'!N133</f>
        <v>2011</v>
      </c>
      <c r="G133" s="86">
        <f>'3. Investeringen'!O133</f>
        <v>9175.5186000178601</v>
      </c>
      <c r="H133" s="20"/>
      <c r="I133" s="137">
        <f>'5. Selectie'!P181</f>
        <v>1</v>
      </c>
      <c r="J133" s="20"/>
      <c r="K133" s="87">
        <f t="shared" si="12"/>
        <v>9175.5186000178601</v>
      </c>
      <c r="L133" s="87">
        <f t="shared" si="12"/>
        <v>0</v>
      </c>
      <c r="M133" s="87">
        <f t="shared" si="12"/>
        <v>0</v>
      </c>
      <c r="N133" s="87">
        <f t="shared" si="12"/>
        <v>0</v>
      </c>
      <c r="O133" s="87">
        <f t="shared" si="12"/>
        <v>0</v>
      </c>
      <c r="P133" s="87">
        <f t="shared" si="12"/>
        <v>0</v>
      </c>
      <c r="Q133" s="87">
        <f t="shared" si="12"/>
        <v>0</v>
      </c>
      <c r="R133" s="87">
        <f t="shared" si="12"/>
        <v>0</v>
      </c>
      <c r="S133" s="87">
        <f t="shared" si="12"/>
        <v>0</v>
      </c>
      <c r="T133" s="87">
        <f t="shared" si="12"/>
        <v>0</v>
      </c>
      <c r="U133" s="87">
        <f t="shared" si="12"/>
        <v>0</v>
      </c>
      <c r="V133" s="87">
        <f t="shared" si="12"/>
        <v>0</v>
      </c>
      <c r="W133" s="87">
        <f t="shared" si="12"/>
        <v>0</v>
      </c>
      <c r="X133" s="87">
        <f t="shared" si="12"/>
        <v>0</v>
      </c>
      <c r="Y133" s="87">
        <f t="shared" si="12"/>
        <v>0</v>
      </c>
      <c r="Z133" s="87">
        <f t="shared" si="12"/>
        <v>0</v>
      </c>
    </row>
    <row r="134" spans="2:26" s="79" customFormat="1" x14ac:dyDescent="0.2">
      <c r="B134" s="86">
        <f>'3. Investeringen'!B134</f>
        <v>120</v>
      </c>
      <c r="C134" s="86" t="str">
        <f>'3. Investeringen'!C134</f>
        <v>Nieuwe investeringen</v>
      </c>
      <c r="D134" s="86" t="str">
        <f>'3. Investeringen'!F134</f>
        <v>TD</v>
      </c>
      <c r="E134" s="172">
        <f>'3. Investeringen'!M134</f>
        <v>8.5</v>
      </c>
      <c r="F134" s="121">
        <f>'3. Investeringen'!N134</f>
        <v>2011</v>
      </c>
      <c r="G134" s="86">
        <f>'3. Investeringen'!O134</f>
        <v>52188.777376999999</v>
      </c>
      <c r="H134" s="20"/>
      <c r="I134" s="137">
        <f>'5. Selectie'!P182</f>
        <v>1</v>
      </c>
      <c r="J134" s="20"/>
      <c r="K134" s="87">
        <f t="shared" si="12"/>
        <v>52188.777376999999</v>
      </c>
      <c r="L134" s="87">
        <f t="shared" si="12"/>
        <v>0</v>
      </c>
      <c r="M134" s="87">
        <f t="shared" si="12"/>
        <v>0</v>
      </c>
      <c r="N134" s="87">
        <f t="shared" si="12"/>
        <v>0</v>
      </c>
      <c r="O134" s="87">
        <f t="shared" si="12"/>
        <v>0</v>
      </c>
      <c r="P134" s="87">
        <f t="shared" si="12"/>
        <v>0</v>
      </c>
      <c r="Q134" s="87">
        <f t="shared" si="12"/>
        <v>0</v>
      </c>
      <c r="R134" s="87">
        <f t="shared" si="12"/>
        <v>0</v>
      </c>
      <c r="S134" s="87">
        <f t="shared" si="12"/>
        <v>0</v>
      </c>
      <c r="T134" s="87">
        <f t="shared" si="12"/>
        <v>0</v>
      </c>
      <c r="U134" s="87">
        <f t="shared" si="12"/>
        <v>0</v>
      </c>
      <c r="V134" s="87">
        <f t="shared" si="12"/>
        <v>0</v>
      </c>
      <c r="W134" s="87">
        <f t="shared" si="12"/>
        <v>0</v>
      </c>
      <c r="X134" s="87">
        <f t="shared" si="12"/>
        <v>0</v>
      </c>
      <c r="Y134" s="87">
        <f t="shared" si="12"/>
        <v>0</v>
      </c>
      <c r="Z134" s="87">
        <f t="shared" si="12"/>
        <v>0</v>
      </c>
    </row>
    <row r="135" spans="2:26" s="79" customFormat="1" x14ac:dyDescent="0.2">
      <c r="B135" s="86">
        <f>'3. Investeringen'!B135</f>
        <v>121</v>
      </c>
      <c r="C135" s="86" t="str">
        <f>'3. Investeringen'!C135</f>
        <v>Nieuwe investeringen</v>
      </c>
      <c r="D135" s="86" t="str">
        <f>'3. Investeringen'!F135</f>
        <v>TD</v>
      </c>
      <c r="E135" s="172">
        <f>'3. Investeringen'!M135</f>
        <v>0</v>
      </c>
      <c r="F135" s="121">
        <f>'3. Investeringen'!N135</f>
        <v>2011</v>
      </c>
      <c r="G135" s="86">
        <f>'3. Investeringen'!O135</f>
        <v>929.1</v>
      </c>
      <c r="H135" s="20"/>
      <c r="I135" s="137">
        <f>'5. Selectie'!P183</f>
        <v>1</v>
      </c>
      <c r="J135" s="20"/>
      <c r="K135" s="87">
        <f t="shared" ref="K135:Z144" si="13">($F135=K$14)*$I135*$G135</f>
        <v>929.1</v>
      </c>
      <c r="L135" s="87">
        <f t="shared" si="13"/>
        <v>0</v>
      </c>
      <c r="M135" s="87">
        <f t="shared" si="13"/>
        <v>0</v>
      </c>
      <c r="N135" s="87">
        <f t="shared" si="13"/>
        <v>0</v>
      </c>
      <c r="O135" s="87">
        <f t="shared" si="13"/>
        <v>0</v>
      </c>
      <c r="P135" s="87">
        <f t="shared" si="13"/>
        <v>0</v>
      </c>
      <c r="Q135" s="87">
        <f t="shared" si="13"/>
        <v>0</v>
      </c>
      <c r="R135" s="87">
        <f t="shared" si="13"/>
        <v>0</v>
      </c>
      <c r="S135" s="87">
        <f t="shared" si="13"/>
        <v>0</v>
      </c>
      <c r="T135" s="87">
        <f t="shared" si="13"/>
        <v>0</v>
      </c>
      <c r="U135" s="87">
        <f t="shared" si="13"/>
        <v>0</v>
      </c>
      <c r="V135" s="87">
        <f t="shared" si="13"/>
        <v>0</v>
      </c>
      <c r="W135" s="87">
        <f t="shared" si="13"/>
        <v>0</v>
      </c>
      <c r="X135" s="87">
        <f t="shared" si="13"/>
        <v>0</v>
      </c>
      <c r="Y135" s="87">
        <f t="shared" si="13"/>
        <v>0</v>
      </c>
      <c r="Z135" s="87">
        <f t="shared" si="13"/>
        <v>0</v>
      </c>
    </row>
    <row r="136" spans="2:26" s="79" customFormat="1" x14ac:dyDescent="0.2">
      <c r="B136" s="86">
        <f>'3. Investeringen'!B136</f>
        <v>122</v>
      </c>
      <c r="C136" s="86" t="str">
        <f>'3. Investeringen'!C136</f>
        <v>Nieuwe investeringen</v>
      </c>
      <c r="D136" s="86" t="str">
        <f>'3. Investeringen'!F136</f>
        <v>TD</v>
      </c>
      <c r="E136" s="172">
        <f>'3. Investeringen'!M136</f>
        <v>54.5</v>
      </c>
      <c r="F136" s="121">
        <f>'3. Investeringen'!N136</f>
        <v>2011</v>
      </c>
      <c r="G136" s="86">
        <f>'3. Investeringen'!O136</f>
        <v>1732060.922818182</v>
      </c>
      <c r="H136" s="20"/>
      <c r="I136" s="137">
        <f>'5. Selectie'!P184</f>
        <v>1</v>
      </c>
      <c r="J136" s="20"/>
      <c r="K136" s="87">
        <f t="shared" si="13"/>
        <v>1732060.922818182</v>
      </c>
      <c r="L136" s="87">
        <f t="shared" si="13"/>
        <v>0</v>
      </c>
      <c r="M136" s="87">
        <f t="shared" si="13"/>
        <v>0</v>
      </c>
      <c r="N136" s="87">
        <f t="shared" si="13"/>
        <v>0</v>
      </c>
      <c r="O136" s="87">
        <f t="shared" si="13"/>
        <v>0</v>
      </c>
      <c r="P136" s="87">
        <f t="shared" si="13"/>
        <v>0</v>
      </c>
      <c r="Q136" s="87">
        <f t="shared" si="13"/>
        <v>0</v>
      </c>
      <c r="R136" s="87">
        <f t="shared" si="13"/>
        <v>0</v>
      </c>
      <c r="S136" s="87">
        <f t="shared" si="13"/>
        <v>0</v>
      </c>
      <c r="T136" s="87">
        <f t="shared" si="13"/>
        <v>0</v>
      </c>
      <c r="U136" s="87">
        <f t="shared" si="13"/>
        <v>0</v>
      </c>
      <c r="V136" s="87">
        <f t="shared" si="13"/>
        <v>0</v>
      </c>
      <c r="W136" s="87">
        <f t="shared" si="13"/>
        <v>0</v>
      </c>
      <c r="X136" s="87">
        <f t="shared" si="13"/>
        <v>0</v>
      </c>
      <c r="Y136" s="87">
        <f t="shared" si="13"/>
        <v>0</v>
      </c>
      <c r="Z136" s="87">
        <f t="shared" si="13"/>
        <v>0</v>
      </c>
    </row>
    <row r="137" spans="2:26" s="79" customFormat="1" x14ac:dyDescent="0.2">
      <c r="B137" s="86">
        <f>'3. Investeringen'!B137</f>
        <v>123</v>
      </c>
      <c r="C137" s="86" t="str">
        <f>'3. Investeringen'!C137</f>
        <v>Nieuwe investeringen</v>
      </c>
      <c r="D137" s="86" t="str">
        <f>'3. Investeringen'!F137</f>
        <v>TD</v>
      </c>
      <c r="E137" s="172">
        <f>'3. Investeringen'!M137</f>
        <v>44.5</v>
      </c>
      <c r="F137" s="121">
        <f>'3. Investeringen'!N137</f>
        <v>2011</v>
      </c>
      <c r="G137" s="86">
        <f>'3. Investeringen'!O137</f>
        <v>3082447.1523333336</v>
      </c>
      <c r="H137" s="20"/>
      <c r="I137" s="137">
        <f>'5. Selectie'!P185</f>
        <v>1</v>
      </c>
      <c r="J137" s="20"/>
      <c r="K137" s="87">
        <f t="shared" si="13"/>
        <v>3082447.1523333336</v>
      </c>
      <c r="L137" s="87">
        <f t="shared" si="13"/>
        <v>0</v>
      </c>
      <c r="M137" s="87">
        <f t="shared" si="13"/>
        <v>0</v>
      </c>
      <c r="N137" s="87">
        <f t="shared" si="13"/>
        <v>0</v>
      </c>
      <c r="O137" s="87">
        <f t="shared" si="13"/>
        <v>0</v>
      </c>
      <c r="P137" s="87">
        <f t="shared" si="13"/>
        <v>0</v>
      </c>
      <c r="Q137" s="87">
        <f t="shared" si="13"/>
        <v>0</v>
      </c>
      <c r="R137" s="87">
        <f t="shared" si="13"/>
        <v>0</v>
      </c>
      <c r="S137" s="87">
        <f t="shared" si="13"/>
        <v>0</v>
      </c>
      <c r="T137" s="87">
        <f t="shared" si="13"/>
        <v>0</v>
      </c>
      <c r="U137" s="87">
        <f t="shared" si="13"/>
        <v>0</v>
      </c>
      <c r="V137" s="87">
        <f t="shared" si="13"/>
        <v>0</v>
      </c>
      <c r="W137" s="87">
        <f t="shared" si="13"/>
        <v>0</v>
      </c>
      <c r="X137" s="87">
        <f t="shared" si="13"/>
        <v>0</v>
      </c>
      <c r="Y137" s="87">
        <f t="shared" si="13"/>
        <v>0</v>
      </c>
      <c r="Z137" s="87">
        <f t="shared" si="13"/>
        <v>0</v>
      </c>
    </row>
    <row r="138" spans="2:26" s="79" customFormat="1" x14ac:dyDescent="0.2">
      <c r="B138" s="86">
        <f>'3. Investeringen'!B138</f>
        <v>124</v>
      </c>
      <c r="C138" s="86" t="str">
        <f>'3. Investeringen'!C138</f>
        <v>Nieuwe investeringen</v>
      </c>
      <c r="D138" s="86" t="str">
        <f>'3. Investeringen'!F138</f>
        <v>TD</v>
      </c>
      <c r="E138" s="172">
        <f>'3. Investeringen'!M138</f>
        <v>29.5</v>
      </c>
      <c r="F138" s="121">
        <f>'3. Investeringen'!N138</f>
        <v>2011</v>
      </c>
      <c r="G138" s="86">
        <f>'3. Investeringen'!O138</f>
        <v>687305.28783333325</v>
      </c>
      <c r="H138" s="20"/>
      <c r="I138" s="137">
        <f>'5. Selectie'!P186</f>
        <v>1</v>
      </c>
      <c r="J138" s="20"/>
      <c r="K138" s="87">
        <f t="shared" si="13"/>
        <v>687305.28783333325</v>
      </c>
      <c r="L138" s="87">
        <f t="shared" si="13"/>
        <v>0</v>
      </c>
      <c r="M138" s="87">
        <f t="shared" si="13"/>
        <v>0</v>
      </c>
      <c r="N138" s="87">
        <f t="shared" si="13"/>
        <v>0</v>
      </c>
      <c r="O138" s="87">
        <f t="shared" si="13"/>
        <v>0</v>
      </c>
      <c r="P138" s="87">
        <f t="shared" si="13"/>
        <v>0</v>
      </c>
      <c r="Q138" s="87">
        <f t="shared" si="13"/>
        <v>0</v>
      </c>
      <c r="R138" s="87">
        <f t="shared" si="13"/>
        <v>0</v>
      </c>
      <c r="S138" s="87">
        <f t="shared" si="13"/>
        <v>0</v>
      </c>
      <c r="T138" s="87">
        <f t="shared" si="13"/>
        <v>0</v>
      </c>
      <c r="U138" s="87">
        <f t="shared" si="13"/>
        <v>0</v>
      </c>
      <c r="V138" s="87">
        <f t="shared" si="13"/>
        <v>0</v>
      </c>
      <c r="W138" s="87">
        <f t="shared" si="13"/>
        <v>0</v>
      </c>
      <c r="X138" s="87">
        <f t="shared" si="13"/>
        <v>0</v>
      </c>
      <c r="Y138" s="87">
        <f t="shared" si="13"/>
        <v>0</v>
      </c>
      <c r="Z138" s="87">
        <f t="shared" si="13"/>
        <v>0</v>
      </c>
    </row>
    <row r="139" spans="2:26" s="79" customFormat="1" x14ac:dyDescent="0.2">
      <c r="B139" s="86">
        <f>'3. Investeringen'!B139</f>
        <v>125</v>
      </c>
      <c r="C139" s="86" t="str">
        <f>'3. Investeringen'!C139</f>
        <v>Nieuwe investeringen</v>
      </c>
      <c r="D139" s="86" t="str">
        <f>'3. Investeringen'!F139</f>
        <v>TD</v>
      </c>
      <c r="E139" s="172">
        <f>'3. Investeringen'!M139</f>
        <v>0</v>
      </c>
      <c r="F139" s="121">
        <f>'3. Investeringen'!N139</f>
        <v>2011</v>
      </c>
      <c r="G139" s="86">
        <f>'3. Investeringen'!O139</f>
        <v>8569.01</v>
      </c>
      <c r="H139" s="20"/>
      <c r="I139" s="137">
        <f>'5. Selectie'!P187</f>
        <v>1</v>
      </c>
      <c r="J139" s="20"/>
      <c r="K139" s="87">
        <f t="shared" si="13"/>
        <v>8569.01</v>
      </c>
      <c r="L139" s="87">
        <f t="shared" si="13"/>
        <v>0</v>
      </c>
      <c r="M139" s="87">
        <f t="shared" si="13"/>
        <v>0</v>
      </c>
      <c r="N139" s="87">
        <f t="shared" si="13"/>
        <v>0</v>
      </c>
      <c r="O139" s="87">
        <f t="shared" si="13"/>
        <v>0</v>
      </c>
      <c r="P139" s="87">
        <f t="shared" si="13"/>
        <v>0</v>
      </c>
      <c r="Q139" s="87">
        <f t="shared" si="13"/>
        <v>0</v>
      </c>
      <c r="R139" s="87">
        <f t="shared" si="13"/>
        <v>0</v>
      </c>
      <c r="S139" s="87">
        <f t="shared" si="13"/>
        <v>0</v>
      </c>
      <c r="T139" s="87">
        <f t="shared" si="13"/>
        <v>0</v>
      </c>
      <c r="U139" s="87">
        <f t="shared" si="13"/>
        <v>0</v>
      </c>
      <c r="V139" s="87">
        <f t="shared" si="13"/>
        <v>0</v>
      </c>
      <c r="W139" s="87">
        <f t="shared" si="13"/>
        <v>0</v>
      </c>
      <c r="X139" s="87">
        <f t="shared" si="13"/>
        <v>0</v>
      </c>
      <c r="Y139" s="87">
        <f t="shared" si="13"/>
        <v>0</v>
      </c>
      <c r="Z139" s="87">
        <f t="shared" si="13"/>
        <v>0</v>
      </c>
    </row>
    <row r="140" spans="2:26" s="79" customFormat="1" x14ac:dyDescent="0.2">
      <c r="B140" s="86">
        <f>'3. Investeringen'!B140</f>
        <v>126</v>
      </c>
      <c r="C140" s="86" t="str">
        <f>'3. Investeringen'!C140</f>
        <v>Nieuwe investeringen</v>
      </c>
      <c r="D140" s="86" t="str">
        <f>'3. Investeringen'!F140</f>
        <v>TD</v>
      </c>
      <c r="E140" s="172">
        <f>'3. Investeringen'!M140</f>
        <v>55</v>
      </c>
      <c r="F140" s="121">
        <f>'3. Investeringen'!N140</f>
        <v>2011</v>
      </c>
      <c r="G140" s="86">
        <f>'3. Investeringen'!O140</f>
        <v>1426503.4603100002</v>
      </c>
      <c r="H140" s="20"/>
      <c r="I140" s="137">
        <f>'5. Selectie'!P188</f>
        <v>1</v>
      </c>
      <c r="J140" s="20"/>
      <c r="K140" s="87">
        <f t="shared" si="13"/>
        <v>1426503.4603100002</v>
      </c>
      <c r="L140" s="87">
        <f t="shared" si="13"/>
        <v>0</v>
      </c>
      <c r="M140" s="87">
        <f t="shared" si="13"/>
        <v>0</v>
      </c>
      <c r="N140" s="87">
        <f t="shared" si="13"/>
        <v>0</v>
      </c>
      <c r="O140" s="87">
        <f t="shared" si="13"/>
        <v>0</v>
      </c>
      <c r="P140" s="87">
        <f t="shared" si="13"/>
        <v>0</v>
      </c>
      <c r="Q140" s="87">
        <f t="shared" si="13"/>
        <v>0</v>
      </c>
      <c r="R140" s="87">
        <f t="shared" si="13"/>
        <v>0</v>
      </c>
      <c r="S140" s="87">
        <f t="shared" si="13"/>
        <v>0</v>
      </c>
      <c r="T140" s="87">
        <f t="shared" si="13"/>
        <v>0</v>
      </c>
      <c r="U140" s="87">
        <f t="shared" si="13"/>
        <v>0</v>
      </c>
      <c r="V140" s="87">
        <f t="shared" si="13"/>
        <v>0</v>
      </c>
      <c r="W140" s="87">
        <f t="shared" si="13"/>
        <v>0</v>
      </c>
      <c r="X140" s="87">
        <f t="shared" si="13"/>
        <v>0</v>
      </c>
      <c r="Y140" s="87">
        <f t="shared" si="13"/>
        <v>0</v>
      </c>
      <c r="Z140" s="87">
        <f t="shared" si="13"/>
        <v>0</v>
      </c>
    </row>
    <row r="141" spans="2:26" s="79" customFormat="1" x14ac:dyDescent="0.2">
      <c r="B141" s="86">
        <f>'3. Investeringen'!B141</f>
        <v>127</v>
      </c>
      <c r="C141" s="86" t="str">
        <f>'3. Investeringen'!C141</f>
        <v>Nieuwe investeringen</v>
      </c>
      <c r="D141" s="86" t="str">
        <f>'3. Investeringen'!F141</f>
        <v>TD</v>
      </c>
      <c r="E141" s="172">
        <f>'3. Investeringen'!M141</f>
        <v>45</v>
      </c>
      <c r="F141" s="121">
        <f>'3. Investeringen'!N141</f>
        <v>2011</v>
      </c>
      <c r="G141" s="86">
        <f>'3. Investeringen'!O141</f>
        <v>3237446.3870700002</v>
      </c>
      <c r="H141" s="20"/>
      <c r="I141" s="137">
        <f>'5. Selectie'!P189</f>
        <v>1</v>
      </c>
      <c r="J141" s="20"/>
      <c r="K141" s="87">
        <f t="shared" si="13"/>
        <v>3237446.3870700002</v>
      </c>
      <c r="L141" s="87">
        <f t="shared" si="13"/>
        <v>0</v>
      </c>
      <c r="M141" s="87">
        <f t="shared" si="13"/>
        <v>0</v>
      </c>
      <c r="N141" s="87">
        <f t="shared" si="13"/>
        <v>0</v>
      </c>
      <c r="O141" s="87">
        <f t="shared" si="13"/>
        <v>0</v>
      </c>
      <c r="P141" s="87">
        <f t="shared" si="13"/>
        <v>0</v>
      </c>
      <c r="Q141" s="87">
        <f t="shared" si="13"/>
        <v>0</v>
      </c>
      <c r="R141" s="87">
        <f t="shared" si="13"/>
        <v>0</v>
      </c>
      <c r="S141" s="87">
        <f t="shared" si="13"/>
        <v>0</v>
      </c>
      <c r="T141" s="87">
        <f t="shared" si="13"/>
        <v>0</v>
      </c>
      <c r="U141" s="87">
        <f t="shared" si="13"/>
        <v>0</v>
      </c>
      <c r="V141" s="87">
        <f t="shared" si="13"/>
        <v>0</v>
      </c>
      <c r="W141" s="87">
        <f t="shared" si="13"/>
        <v>0</v>
      </c>
      <c r="X141" s="87">
        <f t="shared" si="13"/>
        <v>0</v>
      </c>
      <c r="Y141" s="87">
        <f t="shared" si="13"/>
        <v>0</v>
      </c>
      <c r="Z141" s="87">
        <f t="shared" si="13"/>
        <v>0</v>
      </c>
    </row>
    <row r="142" spans="2:26" s="79" customFormat="1" x14ac:dyDescent="0.2">
      <c r="B142" s="86">
        <f>'3. Investeringen'!B142</f>
        <v>128</v>
      </c>
      <c r="C142" s="86" t="str">
        <f>'3. Investeringen'!C142</f>
        <v>Nieuwe investeringen</v>
      </c>
      <c r="D142" s="86" t="str">
        <f>'3. Investeringen'!F142</f>
        <v>TD</v>
      </c>
      <c r="E142" s="172">
        <f>'3. Investeringen'!M142</f>
        <v>30</v>
      </c>
      <c r="F142" s="121">
        <f>'3. Investeringen'!N142</f>
        <v>2011</v>
      </c>
      <c r="G142" s="86">
        <f>'3. Investeringen'!O142</f>
        <v>687806.92362999998</v>
      </c>
      <c r="H142" s="20"/>
      <c r="I142" s="137">
        <f>'5. Selectie'!P190</f>
        <v>1</v>
      </c>
      <c r="J142" s="20"/>
      <c r="K142" s="87">
        <f t="shared" si="13"/>
        <v>687806.92362999998</v>
      </c>
      <c r="L142" s="87">
        <f t="shared" si="13"/>
        <v>0</v>
      </c>
      <c r="M142" s="87">
        <f t="shared" si="13"/>
        <v>0</v>
      </c>
      <c r="N142" s="87">
        <f t="shared" si="13"/>
        <v>0</v>
      </c>
      <c r="O142" s="87">
        <f t="shared" si="13"/>
        <v>0</v>
      </c>
      <c r="P142" s="87">
        <f t="shared" si="13"/>
        <v>0</v>
      </c>
      <c r="Q142" s="87">
        <f t="shared" si="13"/>
        <v>0</v>
      </c>
      <c r="R142" s="87">
        <f t="shared" si="13"/>
        <v>0</v>
      </c>
      <c r="S142" s="87">
        <f t="shared" si="13"/>
        <v>0</v>
      </c>
      <c r="T142" s="87">
        <f t="shared" si="13"/>
        <v>0</v>
      </c>
      <c r="U142" s="87">
        <f t="shared" si="13"/>
        <v>0</v>
      </c>
      <c r="V142" s="87">
        <f t="shared" si="13"/>
        <v>0</v>
      </c>
      <c r="W142" s="87">
        <f t="shared" si="13"/>
        <v>0</v>
      </c>
      <c r="X142" s="87">
        <f t="shared" si="13"/>
        <v>0</v>
      </c>
      <c r="Y142" s="87">
        <f t="shared" si="13"/>
        <v>0</v>
      </c>
      <c r="Z142" s="87">
        <f t="shared" si="13"/>
        <v>0</v>
      </c>
    </row>
    <row r="143" spans="2:26" s="79" customFormat="1" x14ac:dyDescent="0.2">
      <c r="B143" s="86">
        <f>'3. Investeringen'!B143</f>
        <v>129</v>
      </c>
      <c r="C143" s="86" t="str">
        <f>'3. Investeringen'!C143</f>
        <v>Nieuwe investeringen</v>
      </c>
      <c r="D143" s="86" t="str">
        <f>'3. Investeringen'!F143</f>
        <v>TD</v>
      </c>
      <c r="E143" s="172">
        <f>'3. Investeringen'!M143</f>
        <v>0</v>
      </c>
      <c r="F143" s="121">
        <f>'3. Investeringen'!N143</f>
        <v>2011</v>
      </c>
      <c r="G143" s="86">
        <f>'3. Investeringen'!O143</f>
        <v>11204.0252</v>
      </c>
      <c r="H143" s="20"/>
      <c r="I143" s="137">
        <f>'5. Selectie'!P191</f>
        <v>1</v>
      </c>
      <c r="J143" s="20"/>
      <c r="K143" s="87">
        <f t="shared" si="13"/>
        <v>11204.0252</v>
      </c>
      <c r="L143" s="87">
        <f t="shared" si="13"/>
        <v>0</v>
      </c>
      <c r="M143" s="87">
        <f t="shared" si="13"/>
        <v>0</v>
      </c>
      <c r="N143" s="87">
        <f t="shared" si="13"/>
        <v>0</v>
      </c>
      <c r="O143" s="87">
        <f t="shared" si="13"/>
        <v>0</v>
      </c>
      <c r="P143" s="87">
        <f t="shared" si="13"/>
        <v>0</v>
      </c>
      <c r="Q143" s="87">
        <f t="shared" si="13"/>
        <v>0</v>
      </c>
      <c r="R143" s="87">
        <f t="shared" si="13"/>
        <v>0</v>
      </c>
      <c r="S143" s="87">
        <f t="shared" si="13"/>
        <v>0</v>
      </c>
      <c r="T143" s="87">
        <f t="shared" si="13"/>
        <v>0</v>
      </c>
      <c r="U143" s="87">
        <f t="shared" si="13"/>
        <v>0</v>
      </c>
      <c r="V143" s="87">
        <f t="shared" si="13"/>
        <v>0</v>
      </c>
      <c r="W143" s="87">
        <f t="shared" si="13"/>
        <v>0</v>
      </c>
      <c r="X143" s="87">
        <f t="shared" si="13"/>
        <v>0</v>
      </c>
      <c r="Y143" s="87">
        <f t="shared" si="13"/>
        <v>0</v>
      </c>
      <c r="Z143" s="87">
        <f t="shared" si="13"/>
        <v>0</v>
      </c>
    </row>
    <row r="144" spans="2:26" s="79" customFormat="1" x14ac:dyDescent="0.2">
      <c r="B144" s="86">
        <f>'3. Investeringen'!B144</f>
        <v>130</v>
      </c>
      <c r="C144" s="86" t="str">
        <f>'3. Investeringen'!C144</f>
        <v>Nieuwe investeringen</v>
      </c>
      <c r="D144" s="86" t="str">
        <f>'3. Investeringen'!F144</f>
        <v>TD</v>
      </c>
      <c r="E144" s="172">
        <f>'3. Investeringen'!M144</f>
        <v>55</v>
      </c>
      <c r="F144" s="121">
        <f>'3. Investeringen'!N144</f>
        <v>2012</v>
      </c>
      <c r="G144" s="86">
        <f>'3. Investeringen'!O144</f>
        <v>1944431.8527384805</v>
      </c>
      <c r="H144" s="20"/>
      <c r="I144" s="137">
        <f>'5. Selectie'!P192</f>
        <v>1</v>
      </c>
      <c r="J144" s="20"/>
      <c r="K144" s="87">
        <f t="shared" si="13"/>
        <v>0</v>
      </c>
      <c r="L144" s="87">
        <f t="shared" si="13"/>
        <v>1944431.8527384805</v>
      </c>
      <c r="M144" s="87">
        <f t="shared" si="13"/>
        <v>0</v>
      </c>
      <c r="N144" s="87">
        <f t="shared" si="13"/>
        <v>0</v>
      </c>
      <c r="O144" s="87">
        <f t="shared" si="13"/>
        <v>0</v>
      </c>
      <c r="P144" s="87">
        <f t="shared" si="13"/>
        <v>0</v>
      </c>
      <c r="Q144" s="87">
        <f t="shared" si="13"/>
        <v>0</v>
      </c>
      <c r="R144" s="87">
        <f t="shared" si="13"/>
        <v>0</v>
      </c>
      <c r="S144" s="87">
        <f t="shared" si="13"/>
        <v>0</v>
      </c>
      <c r="T144" s="87">
        <f t="shared" si="13"/>
        <v>0</v>
      </c>
      <c r="U144" s="87">
        <f t="shared" si="13"/>
        <v>0</v>
      </c>
      <c r="V144" s="87">
        <f t="shared" si="13"/>
        <v>0</v>
      </c>
      <c r="W144" s="87">
        <f t="shared" si="13"/>
        <v>0</v>
      </c>
      <c r="X144" s="87">
        <f t="shared" si="13"/>
        <v>0</v>
      </c>
      <c r="Y144" s="87">
        <f t="shared" si="13"/>
        <v>0</v>
      </c>
      <c r="Z144" s="87">
        <f t="shared" si="13"/>
        <v>0</v>
      </c>
    </row>
    <row r="145" spans="2:26" s="79" customFormat="1" x14ac:dyDescent="0.2">
      <c r="B145" s="86">
        <f>'3. Investeringen'!B145</f>
        <v>131</v>
      </c>
      <c r="C145" s="86" t="str">
        <f>'3. Investeringen'!C145</f>
        <v>Nieuwe investeringen</v>
      </c>
      <c r="D145" s="86" t="str">
        <f>'3. Investeringen'!F145</f>
        <v>TD</v>
      </c>
      <c r="E145" s="172">
        <f>'3. Investeringen'!M145</f>
        <v>45</v>
      </c>
      <c r="F145" s="121">
        <f>'3. Investeringen'!N145</f>
        <v>2012</v>
      </c>
      <c r="G145" s="86">
        <f>'3. Investeringen'!O145</f>
        <v>4390986.8830104508</v>
      </c>
      <c r="H145" s="20"/>
      <c r="I145" s="137">
        <f>'5. Selectie'!P193</f>
        <v>1</v>
      </c>
      <c r="J145" s="20"/>
      <c r="K145" s="87">
        <f t="shared" ref="K145:Z154" si="14">($F145=K$14)*$I145*$G145</f>
        <v>0</v>
      </c>
      <c r="L145" s="87">
        <f t="shared" si="14"/>
        <v>4390986.8830104508</v>
      </c>
      <c r="M145" s="87">
        <f t="shared" si="14"/>
        <v>0</v>
      </c>
      <c r="N145" s="87">
        <f t="shared" si="14"/>
        <v>0</v>
      </c>
      <c r="O145" s="87">
        <f t="shared" si="14"/>
        <v>0</v>
      </c>
      <c r="P145" s="87">
        <f t="shared" si="14"/>
        <v>0</v>
      </c>
      <c r="Q145" s="87">
        <f t="shared" si="14"/>
        <v>0</v>
      </c>
      <c r="R145" s="87">
        <f t="shared" si="14"/>
        <v>0</v>
      </c>
      <c r="S145" s="87">
        <f t="shared" si="14"/>
        <v>0</v>
      </c>
      <c r="T145" s="87">
        <f t="shared" si="14"/>
        <v>0</v>
      </c>
      <c r="U145" s="87">
        <f t="shared" si="14"/>
        <v>0</v>
      </c>
      <c r="V145" s="87">
        <f t="shared" si="14"/>
        <v>0</v>
      </c>
      <c r="W145" s="87">
        <f t="shared" si="14"/>
        <v>0</v>
      </c>
      <c r="X145" s="87">
        <f t="shared" si="14"/>
        <v>0</v>
      </c>
      <c r="Y145" s="87">
        <f t="shared" si="14"/>
        <v>0</v>
      </c>
      <c r="Z145" s="87">
        <f t="shared" si="14"/>
        <v>0</v>
      </c>
    </row>
    <row r="146" spans="2:26" s="79" customFormat="1" x14ac:dyDescent="0.2">
      <c r="B146" s="86">
        <f>'3. Investeringen'!B146</f>
        <v>132</v>
      </c>
      <c r="C146" s="86" t="str">
        <f>'3. Investeringen'!C146</f>
        <v>Nieuwe investeringen</v>
      </c>
      <c r="D146" s="86" t="str">
        <f>'3. Investeringen'!F146</f>
        <v>TD</v>
      </c>
      <c r="E146" s="172">
        <f>'3. Investeringen'!M146</f>
        <v>30</v>
      </c>
      <c r="F146" s="121">
        <f>'3. Investeringen'!N146</f>
        <v>2012</v>
      </c>
      <c r="G146" s="86">
        <f>'3. Investeringen'!O146</f>
        <v>866850.05590301869</v>
      </c>
      <c r="H146" s="20"/>
      <c r="I146" s="137">
        <f>'5. Selectie'!P194</f>
        <v>1</v>
      </c>
      <c r="J146" s="20"/>
      <c r="K146" s="87">
        <f t="shared" si="14"/>
        <v>0</v>
      </c>
      <c r="L146" s="87">
        <f t="shared" si="14"/>
        <v>866850.05590301869</v>
      </c>
      <c r="M146" s="87">
        <f t="shared" si="14"/>
        <v>0</v>
      </c>
      <c r="N146" s="87">
        <f t="shared" si="14"/>
        <v>0</v>
      </c>
      <c r="O146" s="87">
        <f t="shared" si="14"/>
        <v>0</v>
      </c>
      <c r="P146" s="87">
        <f t="shared" si="14"/>
        <v>0</v>
      </c>
      <c r="Q146" s="87">
        <f t="shared" si="14"/>
        <v>0</v>
      </c>
      <c r="R146" s="87">
        <f t="shared" si="14"/>
        <v>0</v>
      </c>
      <c r="S146" s="87">
        <f t="shared" si="14"/>
        <v>0</v>
      </c>
      <c r="T146" s="87">
        <f t="shared" si="14"/>
        <v>0</v>
      </c>
      <c r="U146" s="87">
        <f t="shared" si="14"/>
        <v>0</v>
      </c>
      <c r="V146" s="87">
        <f t="shared" si="14"/>
        <v>0</v>
      </c>
      <c r="W146" s="87">
        <f t="shared" si="14"/>
        <v>0</v>
      </c>
      <c r="X146" s="87">
        <f t="shared" si="14"/>
        <v>0</v>
      </c>
      <c r="Y146" s="87">
        <f t="shared" si="14"/>
        <v>0</v>
      </c>
      <c r="Z146" s="87">
        <f t="shared" si="14"/>
        <v>0</v>
      </c>
    </row>
    <row r="147" spans="2:26" s="79" customFormat="1" x14ac:dyDescent="0.2">
      <c r="B147" s="86">
        <f>'3. Investeringen'!B147</f>
        <v>133</v>
      </c>
      <c r="C147" s="86" t="str">
        <f>'3. Investeringen'!C147</f>
        <v>Nieuwe investeringen</v>
      </c>
      <c r="D147" s="86" t="str">
        <f>'3. Investeringen'!F147</f>
        <v>TD</v>
      </c>
      <c r="E147" s="172">
        <f>'3. Investeringen'!M147</f>
        <v>25</v>
      </c>
      <c r="F147" s="121">
        <f>'3. Investeringen'!N147</f>
        <v>2012</v>
      </c>
      <c r="G147" s="86">
        <f>'3. Investeringen'!O147</f>
        <v>5370.5563579738518</v>
      </c>
      <c r="H147" s="20"/>
      <c r="I147" s="137">
        <f>'5. Selectie'!P195</f>
        <v>1</v>
      </c>
      <c r="J147" s="20"/>
      <c r="K147" s="87">
        <f t="shared" si="14"/>
        <v>0</v>
      </c>
      <c r="L147" s="87">
        <f t="shared" si="14"/>
        <v>5370.5563579738518</v>
      </c>
      <c r="M147" s="87">
        <f t="shared" si="14"/>
        <v>0</v>
      </c>
      <c r="N147" s="87">
        <f t="shared" si="14"/>
        <v>0</v>
      </c>
      <c r="O147" s="87">
        <f t="shared" si="14"/>
        <v>0</v>
      </c>
      <c r="P147" s="87">
        <f t="shared" si="14"/>
        <v>0</v>
      </c>
      <c r="Q147" s="87">
        <f t="shared" si="14"/>
        <v>0</v>
      </c>
      <c r="R147" s="87">
        <f t="shared" si="14"/>
        <v>0</v>
      </c>
      <c r="S147" s="87">
        <f t="shared" si="14"/>
        <v>0</v>
      </c>
      <c r="T147" s="87">
        <f t="shared" si="14"/>
        <v>0</v>
      </c>
      <c r="U147" s="87">
        <f t="shared" si="14"/>
        <v>0</v>
      </c>
      <c r="V147" s="87">
        <f t="shared" si="14"/>
        <v>0</v>
      </c>
      <c r="W147" s="87">
        <f t="shared" si="14"/>
        <v>0</v>
      </c>
      <c r="X147" s="87">
        <f t="shared" si="14"/>
        <v>0</v>
      </c>
      <c r="Y147" s="87">
        <f t="shared" si="14"/>
        <v>0</v>
      </c>
      <c r="Z147" s="87">
        <f t="shared" si="14"/>
        <v>0</v>
      </c>
    </row>
    <row r="148" spans="2:26" s="79" customFormat="1" x14ac:dyDescent="0.2">
      <c r="B148" s="86">
        <f>'3. Investeringen'!B148</f>
        <v>134</v>
      </c>
      <c r="C148" s="86" t="str">
        <f>'3. Investeringen'!C148</f>
        <v>Nieuwe investeringen</v>
      </c>
      <c r="D148" s="86" t="str">
        <f>'3. Investeringen'!F148</f>
        <v>TD</v>
      </c>
      <c r="E148" s="172">
        <f>'3. Investeringen'!M148</f>
        <v>10</v>
      </c>
      <c r="F148" s="121">
        <f>'3. Investeringen'!N148</f>
        <v>2012</v>
      </c>
      <c r="G148" s="86">
        <f>'3. Investeringen'!O148</f>
        <v>260934.95226782426</v>
      </c>
      <c r="H148" s="20"/>
      <c r="I148" s="137">
        <f>'5. Selectie'!P196</f>
        <v>1</v>
      </c>
      <c r="J148" s="20"/>
      <c r="K148" s="87">
        <f t="shared" si="14"/>
        <v>0</v>
      </c>
      <c r="L148" s="87">
        <f t="shared" si="14"/>
        <v>260934.95226782426</v>
      </c>
      <c r="M148" s="87">
        <f t="shared" si="14"/>
        <v>0</v>
      </c>
      <c r="N148" s="87">
        <f t="shared" si="14"/>
        <v>0</v>
      </c>
      <c r="O148" s="87">
        <f t="shared" si="14"/>
        <v>0</v>
      </c>
      <c r="P148" s="87">
        <f t="shared" si="14"/>
        <v>0</v>
      </c>
      <c r="Q148" s="87">
        <f t="shared" si="14"/>
        <v>0</v>
      </c>
      <c r="R148" s="87">
        <f t="shared" si="14"/>
        <v>0</v>
      </c>
      <c r="S148" s="87">
        <f t="shared" si="14"/>
        <v>0</v>
      </c>
      <c r="T148" s="87">
        <f t="shared" si="14"/>
        <v>0</v>
      </c>
      <c r="U148" s="87">
        <f t="shared" si="14"/>
        <v>0</v>
      </c>
      <c r="V148" s="87">
        <f t="shared" si="14"/>
        <v>0</v>
      </c>
      <c r="W148" s="87">
        <f t="shared" si="14"/>
        <v>0</v>
      </c>
      <c r="X148" s="87">
        <f t="shared" si="14"/>
        <v>0</v>
      </c>
      <c r="Y148" s="87">
        <f t="shared" si="14"/>
        <v>0</v>
      </c>
      <c r="Z148" s="87">
        <f t="shared" si="14"/>
        <v>0</v>
      </c>
    </row>
    <row r="149" spans="2:26" s="79" customFormat="1" x14ac:dyDescent="0.2">
      <c r="B149" s="86">
        <f>'3. Investeringen'!B149</f>
        <v>135</v>
      </c>
      <c r="C149" s="86" t="str">
        <f>'3. Investeringen'!C149</f>
        <v>Nieuwe investeringen</v>
      </c>
      <c r="D149" s="86" t="str">
        <f>'3. Investeringen'!F149</f>
        <v>TD</v>
      </c>
      <c r="E149" s="172">
        <f>'3. Investeringen'!M149</f>
        <v>0</v>
      </c>
      <c r="F149" s="121">
        <f>'3. Investeringen'!N149</f>
        <v>2012</v>
      </c>
      <c r="G149" s="86">
        <f>'3. Investeringen'!O149</f>
        <v>9438.2883691093375</v>
      </c>
      <c r="H149" s="20"/>
      <c r="I149" s="137">
        <f>'5. Selectie'!P197</f>
        <v>1</v>
      </c>
      <c r="J149" s="20"/>
      <c r="K149" s="87">
        <f t="shared" si="14"/>
        <v>0</v>
      </c>
      <c r="L149" s="87">
        <f t="shared" si="14"/>
        <v>9438.2883691093375</v>
      </c>
      <c r="M149" s="87">
        <f t="shared" si="14"/>
        <v>0</v>
      </c>
      <c r="N149" s="87">
        <f t="shared" si="14"/>
        <v>0</v>
      </c>
      <c r="O149" s="87">
        <f t="shared" si="14"/>
        <v>0</v>
      </c>
      <c r="P149" s="87">
        <f t="shared" si="14"/>
        <v>0</v>
      </c>
      <c r="Q149" s="87">
        <f t="shared" si="14"/>
        <v>0</v>
      </c>
      <c r="R149" s="87">
        <f t="shared" si="14"/>
        <v>0</v>
      </c>
      <c r="S149" s="87">
        <f t="shared" si="14"/>
        <v>0</v>
      </c>
      <c r="T149" s="87">
        <f t="shared" si="14"/>
        <v>0</v>
      </c>
      <c r="U149" s="87">
        <f t="shared" si="14"/>
        <v>0</v>
      </c>
      <c r="V149" s="87">
        <f t="shared" si="14"/>
        <v>0</v>
      </c>
      <c r="W149" s="87">
        <f t="shared" si="14"/>
        <v>0</v>
      </c>
      <c r="X149" s="87">
        <f t="shared" si="14"/>
        <v>0</v>
      </c>
      <c r="Y149" s="87">
        <f t="shared" si="14"/>
        <v>0</v>
      </c>
      <c r="Z149" s="87">
        <f t="shared" si="14"/>
        <v>0</v>
      </c>
    </row>
    <row r="150" spans="2:26" s="79" customFormat="1" x14ac:dyDescent="0.2">
      <c r="B150" s="86">
        <f>'3. Investeringen'!B150</f>
        <v>136</v>
      </c>
      <c r="C150" s="86" t="str">
        <f>'3. Investeringen'!C150</f>
        <v>Nieuwe investeringen</v>
      </c>
      <c r="D150" s="86" t="str">
        <f>'3. Investeringen'!F150</f>
        <v>TD</v>
      </c>
      <c r="E150" s="172">
        <f>'3. Investeringen'!M150</f>
        <v>55</v>
      </c>
      <c r="F150" s="121">
        <f>'3. Investeringen'!N150</f>
        <v>2013</v>
      </c>
      <c r="G150" s="86">
        <f>'3. Investeringen'!O150</f>
        <v>1679792.2428601999</v>
      </c>
      <c r="H150" s="20"/>
      <c r="I150" s="137">
        <f>'5. Selectie'!P198</f>
        <v>1</v>
      </c>
      <c r="J150" s="20"/>
      <c r="K150" s="87">
        <f t="shared" si="14"/>
        <v>0</v>
      </c>
      <c r="L150" s="87">
        <f t="shared" si="14"/>
        <v>0</v>
      </c>
      <c r="M150" s="87">
        <f t="shared" si="14"/>
        <v>1679792.2428601999</v>
      </c>
      <c r="N150" s="87">
        <f t="shared" si="14"/>
        <v>0</v>
      </c>
      <c r="O150" s="87">
        <f t="shared" si="14"/>
        <v>0</v>
      </c>
      <c r="P150" s="87">
        <f t="shared" si="14"/>
        <v>0</v>
      </c>
      <c r="Q150" s="87">
        <f t="shared" si="14"/>
        <v>0</v>
      </c>
      <c r="R150" s="87">
        <f t="shared" si="14"/>
        <v>0</v>
      </c>
      <c r="S150" s="87">
        <f t="shared" si="14"/>
        <v>0</v>
      </c>
      <c r="T150" s="87">
        <f t="shared" si="14"/>
        <v>0</v>
      </c>
      <c r="U150" s="87">
        <f t="shared" si="14"/>
        <v>0</v>
      </c>
      <c r="V150" s="87">
        <f t="shared" si="14"/>
        <v>0</v>
      </c>
      <c r="W150" s="87">
        <f t="shared" si="14"/>
        <v>0</v>
      </c>
      <c r="X150" s="87">
        <f t="shared" si="14"/>
        <v>0</v>
      </c>
      <c r="Y150" s="87">
        <f t="shared" si="14"/>
        <v>0</v>
      </c>
      <c r="Z150" s="87">
        <f t="shared" si="14"/>
        <v>0</v>
      </c>
    </row>
    <row r="151" spans="2:26" s="79" customFormat="1" x14ac:dyDescent="0.2">
      <c r="B151" s="86">
        <f>'3. Investeringen'!B151</f>
        <v>137</v>
      </c>
      <c r="C151" s="86" t="str">
        <f>'3. Investeringen'!C151</f>
        <v>Nieuwe investeringen</v>
      </c>
      <c r="D151" s="86" t="str">
        <f>'3. Investeringen'!F151</f>
        <v>TD</v>
      </c>
      <c r="E151" s="172">
        <f>'3. Investeringen'!M151</f>
        <v>45</v>
      </c>
      <c r="F151" s="121">
        <f>'3. Investeringen'!N151</f>
        <v>2013</v>
      </c>
      <c r="G151" s="86">
        <f>'3. Investeringen'!O151</f>
        <v>3693953.5182383396</v>
      </c>
      <c r="H151" s="20"/>
      <c r="I151" s="137">
        <f>'5. Selectie'!P199</f>
        <v>1</v>
      </c>
      <c r="J151" s="20"/>
      <c r="K151" s="87">
        <f t="shared" si="14"/>
        <v>0</v>
      </c>
      <c r="L151" s="87">
        <f t="shared" si="14"/>
        <v>0</v>
      </c>
      <c r="M151" s="87">
        <f t="shared" si="14"/>
        <v>3693953.5182383396</v>
      </c>
      <c r="N151" s="87">
        <f t="shared" si="14"/>
        <v>0</v>
      </c>
      <c r="O151" s="87">
        <f t="shared" si="14"/>
        <v>0</v>
      </c>
      <c r="P151" s="87">
        <f t="shared" si="14"/>
        <v>0</v>
      </c>
      <c r="Q151" s="87">
        <f t="shared" si="14"/>
        <v>0</v>
      </c>
      <c r="R151" s="87">
        <f t="shared" si="14"/>
        <v>0</v>
      </c>
      <c r="S151" s="87">
        <f t="shared" si="14"/>
        <v>0</v>
      </c>
      <c r="T151" s="87">
        <f t="shared" si="14"/>
        <v>0</v>
      </c>
      <c r="U151" s="87">
        <f t="shared" si="14"/>
        <v>0</v>
      </c>
      <c r="V151" s="87">
        <f t="shared" si="14"/>
        <v>0</v>
      </c>
      <c r="W151" s="87">
        <f t="shared" si="14"/>
        <v>0</v>
      </c>
      <c r="X151" s="87">
        <f t="shared" si="14"/>
        <v>0</v>
      </c>
      <c r="Y151" s="87">
        <f t="shared" si="14"/>
        <v>0</v>
      </c>
      <c r="Z151" s="87">
        <f t="shared" si="14"/>
        <v>0</v>
      </c>
    </row>
    <row r="152" spans="2:26" s="79" customFormat="1" x14ac:dyDescent="0.2">
      <c r="B152" s="86">
        <f>'3. Investeringen'!B152</f>
        <v>138</v>
      </c>
      <c r="C152" s="86" t="str">
        <f>'3. Investeringen'!C152</f>
        <v>Nieuwe investeringen</v>
      </c>
      <c r="D152" s="86" t="str">
        <f>'3. Investeringen'!F152</f>
        <v>TD</v>
      </c>
      <c r="E152" s="172">
        <f>'3. Investeringen'!M152</f>
        <v>30</v>
      </c>
      <c r="F152" s="121">
        <f>'3. Investeringen'!N152</f>
        <v>2013</v>
      </c>
      <c r="G152" s="86">
        <f>'3. Investeringen'!O152</f>
        <v>780999.4568346584</v>
      </c>
      <c r="H152" s="20"/>
      <c r="I152" s="137">
        <f>'5. Selectie'!P200</f>
        <v>1</v>
      </c>
      <c r="J152" s="20"/>
      <c r="K152" s="87">
        <f t="shared" si="14"/>
        <v>0</v>
      </c>
      <c r="L152" s="87">
        <f t="shared" si="14"/>
        <v>0</v>
      </c>
      <c r="M152" s="87">
        <f t="shared" si="14"/>
        <v>780999.4568346584</v>
      </c>
      <c r="N152" s="87">
        <f t="shared" si="14"/>
        <v>0</v>
      </c>
      <c r="O152" s="87">
        <f t="shared" si="14"/>
        <v>0</v>
      </c>
      <c r="P152" s="87">
        <f t="shared" si="14"/>
        <v>0</v>
      </c>
      <c r="Q152" s="87">
        <f t="shared" si="14"/>
        <v>0</v>
      </c>
      <c r="R152" s="87">
        <f t="shared" si="14"/>
        <v>0</v>
      </c>
      <c r="S152" s="87">
        <f t="shared" si="14"/>
        <v>0</v>
      </c>
      <c r="T152" s="87">
        <f t="shared" si="14"/>
        <v>0</v>
      </c>
      <c r="U152" s="87">
        <f t="shared" si="14"/>
        <v>0</v>
      </c>
      <c r="V152" s="87">
        <f t="shared" si="14"/>
        <v>0</v>
      </c>
      <c r="W152" s="87">
        <f t="shared" si="14"/>
        <v>0</v>
      </c>
      <c r="X152" s="87">
        <f t="shared" si="14"/>
        <v>0</v>
      </c>
      <c r="Y152" s="87">
        <f t="shared" si="14"/>
        <v>0</v>
      </c>
      <c r="Z152" s="87">
        <f t="shared" si="14"/>
        <v>0</v>
      </c>
    </row>
    <row r="153" spans="2:26" s="79" customFormat="1" x14ac:dyDescent="0.2">
      <c r="B153" s="86">
        <f>'3. Investeringen'!B153</f>
        <v>139</v>
      </c>
      <c r="C153" s="86" t="str">
        <f>'3. Investeringen'!C153</f>
        <v>Nieuwe investeringen</v>
      </c>
      <c r="D153" s="86" t="str">
        <f>'3. Investeringen'!F153</f>
        <v>TD</v>
      </c>
      <c r="E153" s="172">
        <f>'3. Investeringen'!M153</f>
        <v>25</v>
      </c>
      <c r="F153" s="121">
        <f>'3. Investeringen'!N153</f>
        <v>2013</v>
      </c>
      <c r="G153" s="86">
        <f>'3. Investeringen'!O153</f>
        <v>1401.2938544116071</v>
      </c>
      <c r="H153" s="20"/>
      <c r="I153" s="137">
        <f>'5. Selectie'!P201</f>
        <v>1</v>
      </c>
      <c r="J153" s="20"/>
      <c r="K153" s="87">
        <f t="shared" si="14"/>
        <v>0</v>
      </c>
      <c r="L153" s="87">
        <f t="shared" si="14"/>
        <v>0</v>
      </c>
      <c r="M153" s="87">
        <f t="shared" si="14"/>
        <v>1401.2938544116071</v>
      </c>
      <c r="N153" s="87">
        <f t="shared" si="14"/>
        <v>0</v>
      </c>
      <c r="O153" s="87">
        <f t="shared" si="14"/>
        <v>0</v>
      </c>
      <c r="P153" s="87">
        <f t="shared" si="14"/>
        <v>0</v>
      </c>
      <c r="Q153" s="87">
        <f t="shared" si="14"/>
        <v>0</v>
      </c>
      <c r="R153" s="87">
        <f t="shared" si="14"/>
        <v>0</v>
      </c>
      <c r="S153" s="87">
        <f t="shared" si="14"/>
        <v>0</v>
      </c>
      <c r="T153" s="87">
        <f t="shared" si="14"/>
        <v>0</v>
      </c>
      <c r="U153" s="87">
        <f t="shared" si="14"/>
        <v>0</v>
      </c>
      <c r="V153" s="87">
        <f t="shared" si="14"/>
        <v>0</v>
      </c>
      <c r="W153" s="87">
        <f t="shared" si="14"/>
        <v>0</v>
      </c>
      <c r="X153" s="87">
        <f t="shared" si="14"/>
        <v>0</v>
      </c>
      <c r="Y153" s="87">
        <f t="shared" si="14"/>
        <v>0</v>
      </c>
      <c r="Z153" s="87">
        <f t="shared" si="14"/>
        <v>0</v>
      </c>
    </row>
    <row r="154" spans="2:26" s="79" customFormat="1" x14ac:dyDescent="0.2">
      <c r="B154" s="86">
        <f>'3. Investeringen'!B154</f>
        <v>140</v>
      </c>
      <c r="C154" s="86" t="str">
        <f>'3. Investeringen'!C154</f>
        <v>Nieuwe investeringen</v>
      </c>
      <c r="D154" s="86" t="str">
        <f>'3. Investeringen'!F154</f>
        <v>TD</v>
      </c>
      <c r="E154" s="172">
        <f>'3. Investeringen'!M154</f>
        <v>10</v>
      </c>
      <c r="F154" s="121">
        <f>'3. Investeringen'!N154</f>
        <v>2013</v>
      </c>
      <c r="G154" s="86">
        <f>'3. Investeringen'!O154</f>
        <v>392645.94213164691</v>
      </c>
      <c r="H154" s="20"/>
      <c r="I154" s="137">
        <f>'5. Selectie'!P202</f>
        <v>1</v>
      </c>
      <c r="J154" s="20"/>
      <c r="K154" s="87">
        <f t="shared" si="14"/>
        <v>0</v>
      </c>
      <c r="L154" s="87">
        <f t="shared" si="14"/>
        <v>0</v>
      </c>
      <c r="M154" s="87">
        <f t="shared" si="14"/>
        <v>392645.94213164691</v>
      </c>
      <c r="N154" s="87">
        <f t="shared" si="14"/>
        <v>0</v>
      </c>
      <c r="O154" s="87">
        <f t="shared" si="14"/>
        <v>0</v>
      </c>
      <c r="P154" s="87">
        <f t="shared" si="14"/>
        <v>0</v>
      </c>
      <c r="Q154" s="87">
        <f t="shared" si="14"/>
        <v>0</v>
      </c>
      <c r="R154" s="87">
        <f t="shared" si="14"/>
        <v>0</v>
      </c>
      <c r="S154" s="87">
        <f t="shared" si="14"/>
        <v>0</v>
      </c>
      <c r="T154" s="87">
        <f t="shared" si="14"/>
        <v>0</v>
      </c>
      <c r="U154" s="87">
        <f t="shared" si="14"/>
        <v>0</v>
      </c>
      <c r="V154" s="87">
        <f t="shared" si="14"/>
        <v>0</v>
      </c>
      <c r="W154" s="87">
        <f t="shared" si="14"/>
        <v>0</v>
      </c>
      <c r="X154" s="87">
        <f t="shared" si="14"/>
        <v>0</v>
      </c>
      <c r="Y154" s="87">
        <f t="shared" si="14"/>
        <v>0</v>
      </c>
      <c r="Z154" s="87">
        <f t="shared" si="14"/>
        <v>0</v>
      </c>
    </row>
    <row r="155" spans="2:26" s="79" customFormat="1" x14ac:dyDescent="0.2">
      <c r="B155" s="86">
        <f>'3. Investeringen'!B155</f>
        <v>141</v>
      </c>
      <c r="C155" s="86" t="str">
        <f>'3. Investeringen'!C155</f>
        <v>Nieuwe investeringen</v>
      </c>
      <c r="D155" s="86" t="str">
        <f>'3. Investeringen'!F155</f>
        <v>TD</v>
      </c>
      <c r="E155" s="172">
        <f>'3. Investeringen'!M155</f>
        <v>0</v>
      </c>
      <c r="F155" s="121">
        <f>'3. Investeringen'!N155</f>
        <v>2013</v>
      </c>
      <c r="G155" s="86">
        <f>'3. Investeringen'!O155</f>
        <v>10040.448973730447</v>
      </c>
      <c r="H155" s="20"/>
      <c r="I155" s="137">
        <f>'5. Selectie'!P203</f>
        <v>1</v>
      </c>
      <c r="J155" s="20"/>
      <c r="K155" s="87">
        <f t="shared" ref="K155:Z164" si="15">($F155=K$14)*$I155*$G155</f>
        <v>0</v>
      </c>
      <c r="L155" s="87">
        <f t="shared" si="15"/>
        <v>0</v>
      </c>
      <c r="M155" s="87">
        <f t="shared" si="15"/>
        <v>10040.448973730447</v>
      </c>
      <c r="N155" s="87">
        <f t="shared" si="15"/>
        <v>0</v>
      </c>
      <c r="O155" s="87">
        <f t="shared" si="15"/>
        <v>0</v>
      </c>
      <c r="P155" s="87">
        <f t="shared" si="15"/>
        <v>0</v>
      </c>
      <c r="Q155" s="87">
        <f t="shared" si="15"/>
        <v>0</v>
      </c>
      <c r="R155" s="87">
        <f t="shared" si="15"/>
        <v>0</v>
      </c>
      <c r="S155" s="87">
        <f t="shared" si="15"/>
        <v>0</v>
      </c>
      <c r="T155" s="87">
        <f t="shared" si="15"/>
        <v>0</v>
      </c>
      <c r="U155" s="87">
        <f t="shared" si="15"/>
        <v>0</v>
      </c>
      <c r="V155" s="87">
        <f t="shared" si="15"/>
        <v>0</v>
      </c>
      <c r="W155" s="87">
        <f t="shared" si="15"/>
        <v>0</v>
      </c>
      <c r="X155" s="87">
        <f t="shared" si="15"/>
        <v>0</v>
      </c>
      <c r="Y155" s="87">
        <f t="shared" si="15"/>
        <v>0</v>
      </c>
      <c r="Z155" s="87">
        <f t="shared" si="15"/>
        <v>0</v>
      </c>
    </row>
    <row r="156" spans="2:26" s="79" customFormat="1" x14ac:dyDescent="0.2">
      <c r="B156" s="86">
        <f>'3. Investeringen'!B156</f>
        <v>142</v>
      </c>
      <c r="C156" s="86" t="str">
        <f>'3. Investeringen'!C156</f>
        <v>Nieuwe investeringen</v>
      </c>
      <c r="D156" s="86" t="str">
        <f>'3. Investeringen'!F156</f>
        <v>TD</v>
      </c>
      <c r="E156" s="172">
        <f>'3. Investeringen'!M156</f>
        <v>55</v>
      </c>
      <c r="F156" s="121">
        <f>'3. Investeringen'!N156</f>
        <v>2014</v>
      </c>
      <c r="G156" s="86">
        <f>'3. Investeringen'!O156</f>
        <v>2146380.80564507</v>
      </c>
      <c r="H156" s="20"/>
      <c r="I156" s="137">
        <f>'5. Selectie'!P204</f>
        <v>1</v>
      </c>
      <c r="J156" s="20"/>
      <c r="K156" s="87">
        <f t="shared" si="15"/>
        <v>0</v>
      </c>
      <c r="L156" s="87">
        <f t="shared" si="15"/>
        <v>0</v>
      </c>
      <c r="M156" s="87">
        <f t="shared" si="15"/>
        <v>0</v>
      </c>
      <c r="N156" s="87">
        <f t="shared" si="15"/>
        <v>2146380.80564507</v>
      </c>
      <c r="O156" s="87">
        <f t="shared" si="15"/>
        <v>0</v>
      </c>
      <c r="P156" s="87">
        <f t="shared" si="15"/>
        <v>0</v>
      </c>
      <c r="Q156" s="87">
        <f t="shared" si="15"/>
        <v>0</v>
      </c>
      <c r="R156" s="87">
        <f t="shared" si="15"/>
        <v>0</v>
      </c>
      <c r="S156" s="87">
        <f t="shared" si="15"/>
        <v>0</v>
      </c>
      <c r="T156" s="87">
        <f t="shared" si="15"/>
        <v>0</v>
      </c>
      <c r="U156" s="87">
        <f t="shared" si="15"/>
        <v>0</v>
      </c>
      <c r="V156" s="87">
        <f t="shared" si="15"/>
        <v>0</v>
      </c>
      <c r="W156" s="87">
        <f t="shared" si="15"/>
        <v>0</v>
      </c>
      <c r="X156" s="87">
        <f t="shared" si="15"/>
        <v>0</v>
      </c>
      <c r="Y156" s="87">
        <f t="shared" si="15"/>
        <v>0</v>
      </c>
      <c r="Z156" s="87">
        <f t="shared" si="15"/>
        <v>0</v>
      </c>
    </row>
    <row r="157" spans="2:26" s="79" customFormat="1" x14ac:dyDescent="0.2">
      <c r="B157" s="86">
        <f>'3. Investeringen'!B157</f>
        <v>143</v>
      </c>
      <c r="C157" s="86" t="str">
        <f>'3. Investeringen'!C157</f>
        <v>Nieuwe investeringen</v>
      </c>
      <c r="D157" s="86" t="str">
        <f>'3. Investeringen'!F157</f>
        <v>TD</v>
      </c>
      <c r="E157" s="172">
        <f>'3. Investeringen'!M157</f>
        <v>45</v>
      </c>
      <c r="F157" s="121">
        <f>'3. Investeringen'!N157</f>
        <v>2014</v>
      </c>
      <c r="G157" s="86">
        <f>'3. Investeringen'!O157</f>
        <v>4687133.0309084048</v>
      </c>
      <c r="H157" s="20"/>
      <c r="I157" s="137">
        <f>'5. Selectie'!P205</f>
        <v>1</v>
      </c>
      <c r="J157" s="20"/>
      <c r="K157" s="87">
        <f t="shared" si="15"/>
        <v>0</v>
      </c>
      <c r="L157" s="87">
        <f t="shared" si="15"/>
        <v>0</v>
      </c>
      <c r="M157" s="87">
        <f t="shared" si="15"/>
        <v>0</v>
      </c>
      <c r="N157" s="87">
        <f t="shared" si="15"/>
        <v>4687133.0309084048</v>
      </c>
      <c r="O157" s="87">
        <f t="shared" si="15"/>
        <v>0</v>
      </c>
      <c r="P157" s="87">
        <f t="shared" si="15"/>
        <v>0</v>
      </c>
      <c r="Q157" s="87">
        <f t="shared" si="15"/>
        <v>0</v>
      </c>
      <c r="R157" s="87">
        <f t="shared" si="15"/>
        <v>0</v>
      </c>
      <c r="S157" s="87">
        <f t="shared" si="15"/>
        <v>0</v>
      </c>
      <c r="T157" s="87">
        <f t="shared" si="15"/>
        <v>0</v>
      </c>
      <c r="U157" s="87">
        <f t="shared" si="15"/>
        <v>0</v>
      </c>
      <c r="V157" s="87">
        <f t="shared" si="15"/>
        <v>0</v>
      </c>
      <c r="W157" s="87">
        <f t="shared" si="15"/>
        <v>0</v>
      </c>
      <c r="X157" s="87">
        <f t="shared" si="15"/>
        <v>0</v>
      </c>
      <c r="Y157" s="87">
        <f t="shared" si="15"/>
        <v>0</v>
      </c>
      <c r="Z157" s="87">
        <f t="shared" si="15"/>
        <v>0</v>
      </c>
    </row>
    <row r="158" spans="2:26" s="79" customFormat="1" x14ac:dyDescent="0.2">
      <c r="B158" s="86">
        <f>'3. Investeringen'!B158</f>
        <v>144</v>
      </c>
      <c r="C158" s="86" t="str">
        <f>'3. Investeringen'!C158</f>
        <v>Nieuwe investeringen</v>
      </c>
      <c r="D158" s="86" t="str">
        <f>'3. Investeringen'!F158</f>
        <v>TD</v>
      </c>
      <c r="E158" s="172">
        <f>'3. Investeringen'!M158</f>
        <v>30</v>
      </c>
      <c r="F158" s="121">
        <f>'3. Investeringen'!N158</f>
        <v>2014</v>
      </c>
      <c r="G158" s="86">
        <f>'3. Investeringen'!O158</f>
        <v>963613.63931597373</v>
      </c>
      <c r="H158" s="20"/>
      <c r="I158" s="137">
        <f>'5. Selectie'!P206</f>
        <v>1</v>
      </c>
      <c r="J158" s="20"/>
      <c r="K158" s="87">
        <f t="shared" si="15"/>
        <v>0</v>
      </c>
      <c r="L158" s="87">
        <f t="shared" si="15"/>
        <v>0</v>
      </c>
      <c r="M158" s="87">
        <f t="shared" si="15"/>
        <v>0</v>
      </c>
      <c r="N158" s="87">
        <f t="shared" si="15"/>
        <v>963613.63931597373</v>
      </c>
      <c r="O158" s="87">
        <f t="shared" si="15"/>
        <v>0</v>
      </c>
      <c r="P158" s="87">
        <f t="shared" si="15"/>
        <v>0</v>
      </c>
      <c r="Q158" s="87">
        <f t="shared" si="15"/>
        <v>0</v>
      </c>
      <c r="R158" s="87">
        <f t="shared" si="15"/>
        <v>0</v>
      </c>
      <c r="S158" s="87">
        <f t="shared" si="15"/>
        <v>0</v>
      </c>
      <c r="T158" s="87">
        <f t="shared" si="15"/>
        <v>0</v>
      </c>
      <c r="U158" s="87">
        <f t="shared" si="15"/>
        <v>0</v>
      </c>
      <c r="V158" s="87">
        <f t="shared" si="15"/>
        <v>0</v>
      </c>
      <c r="W158" s="87">
        <f t="shared" si="15"/>
        <v>0</v>
      </c>
      <c r="X158" s="87">
        <f t="shared" si="15"/>
        <v>0</v>
      </c>
      <c r="Y158" s="87">
        <f t="shared" si="15"/>
        <v>0</v>
      </c>
      <c r="Z158" s="87">
        <f t="shared" si="15"/>
        <v>0</v>
      </c>
    </row>
    <row r="159" spans="2:26" s="79" customFormat="1" x14ac:dyDescent="0.2">
      <c r="B159" s="86">
        <f>'3. Investeringen'!B159</f>
        <v>145</v>
      </c>
      <c r="C159" s="86" t="str">
        <f>'3. Investeringen'!C159</f>
        <v>Nieuwe investeringen</v>
      </c>
      <c r="D159" s="86" t="str">
        <f>'3. Investeringen'!F159</f>
        <v>TD</v>
      </c>
      <c r="E159" s="172">
        <f>'3. Investeringen'!M159</f>
        <v>25</v>
      </c>
      <c r="F159" s="121">
        <f>'3. Investeringen'!N159</f>
        <v>2014</v>
      </c>
      <c r="G159" s="86">
        <f>'3. Investeringen'!O159</f>
        <v>3272.543515036954</v>
      </c>
      <c r="H159" s="20"/>
      <c r="I159" s="137">
        <f>'5. Selectie'!P207</f>
        <v>1</v>
      </c>
      <c r="J159" s="20"/>
      <c r="K159" s="87">
        <f t="shared" si="15"/>
        <v>0</v>
      </c>
      <c r="L159" s="87">
        <f t="shared" si="15"/>
        <v>0</v>
      </c>
      <c r="M159" s="87">
        <f t="shared" si="15"/>
        <v>0</v>
      </c>
      <c r="N159" s="87">
        <f t="shared" si="15"/>
        <v>3272.543515036954</v>
      </c>
      <c r="O159" s="87">
        <f t="shared" si="15"/>
        <v>0</v>
      </c>
      <c r="P159" s="87">
        <f t="shared" si="15"/>
        <v>0</v>
      </c>
      <c r="Q159" s="87">
        <f t="shared" si="15"/>
        <v>0</v>
      </c>
      <c r="R159" s="87">
        <f t="shared" si="15"/>
        <v>0</v>
      </c>
      <c r="S159" s="87">
        <f t="shared" si="15"/>
        <v>0</v>
      </c>
      <c r="T159" s="87">
        <f t="shared" si="15"/>
        <v>0</v>
      </c>
      <c r="U159" s="87">
        <f t="shared" si="15"/>
        <v>0</v>
      </c>
      <c r="V159" s="87">
        <f t="shared" si="15"/>
        <v>0</v>
      </c>
      <c r="W159" s="87">
        <f t="shared" si="15"/>
        <v>0</v>
      </c>
      <c r="X159" s="87">
        <f t="shared" si="15"/>
        <v>0</v>
      </c>
      <c r="Y159" s="87">
        <f t="shared" si="15"/>
        <v>0</v>
      </c>
      <c r="Z159" s="87">
        <f t="shared" si="15"/>
        <v>0</v>
      </c>
    </row>
    <row r="160" spans="2:26" s="79" customFormat="1" x14ac:dyDescent="0.2">
      <c r="B160" s="86">
        <f>'3. Investeringen'!B160</f>
        <v>146</v>
      </c>
      <c r="C160" s="86" t="str">
        <f>'3. Investeringen'!C160</f>
        <v>Nieuwe investeringen</v>
      </c>
      <c r="D160" s="86" t="str">
        <f>'3. Investeringen'!F160</f>
        <v>TD</v>
      </c>
      <c r="E160" s="172">
        <f>'3. Investeringen'!M160</f>
        <v>10</v>
      </c>
      <c r="F160" s="121">
        <f>'3. Investeringen'!N160</f>
        <v>2014</v>
      </c>
      <c r="G160" s="86">
        <f>'3. Investeringen'!O160</f>
        <v>273394.90931603988</v>
      </c>
      <c r="H160" s="20"/>
      <c r="I160" s="137">
        <f>'5. Selectie'!P208</f>
        <v>1</v>
      </c>
      <c r="J160" s="20"/>
      <c r="K160" s="87">
        <f t="shared" si="15"/>
        <v>0</v>
      </c>
      <c r="L160" s="87">
        <f t="shared" si="15"/>
        <v>0</v>
      </c>
      <c r="M160" s="87">
        <f t="shared" si="15"/>
        <v>0</v>
      </c>
      <c r="N160" s="87">
        <f t="shared" si="15"/>
        <v>273394.90931603988</v>
      </c>
      <c r="O160" s="87">
        <f t="shared" si="15"/>
        <v>0</v>
      </c>
      <c r="P160" s="87">
        <f t="shared" si="15"/>
        <v>0</v>
      </c>
      <c r="Q160" s="87">
        <f t="shared" si="15"/>
        <v>0</v>
      </c>
      <c r="R160" s="87">
        <f t="shared" si="15"/>
        <v>0</v>
      </c>
      <c r="S160" s="87">
        <f t="shared" si="15"/>
        <v>0</v>
      </c>
      <c r="T160" s="87">
        <f t="shared" si="15"/>
        <v>0</v>
      </c>
      <c r="U160" s="87">
        <f t="shared" si="15"/>
        <v>0</v>
      </c>
      <c r="V160" s="87">
        <f t="shared" si="15"/>
        <v>0</v>
      </c>
      <c r="W160" s="87">
        <f t="shared" si="15"/>
        <v>0</v>
      </c>
      <c r="X160" s="87">
        <f t="shared" si="15"/>
        <v>0</v>
      </c>
      <c r="Y160" s="87">
        <f t="shared" si="15"/>
        <v>0</v>
      </c>
      <c r="Z160" s="87">
        <f t="shared" si="15"/>
        <v>0</v>
      </c>
    </row>
    <row r="161" spans="2:26" s="79" customFormat="1" x14ac:dyDescent="0.2">
      <c r="B161" s="86">
        <f>'3. Investeringen'!B161</f>
        <v>147</v>
      </c>
      <c r="C161" s="86" t="str">
        <f>'3. Investeringen'!C161</f>
        <v>Nieuwe investeringen</v>
      </c>
      <c r="D161" s="86" t="str">
        <f>'3. Investeringen'!F161</f>
        <v>TD</v>
      </c>
      <c r="E161" s="172">
        <f>'3. Investeringen'!M161</f>
        <v>0</v>
      </c>
      <c r="F161" s="121">
        <f>'3. Investeringen'!N161</f>
        <v>2014</v>
      </c>
      <c r="G161" s="86">
        <f>'3. Investeringen'!O161</f>
        <v>12494.33286197521</v>
      </c>
      <c r="H161" s="20"/>
      <c r="I161" s="137">
        <f>'5. Selectie'!P209</f>
        <v>1</v>
      </c>
      <c r="J161" s="20"/>
      <c r="K161" s="87">
        <f t="shared" si="15"/>
        <v>0</v>
      </c>
      <c r="L161" s="87">
        <f t="shared" si="15"/>
        <v>0</v>
      </c>
      <c r="M161" s="87">
        <f t="shared" si="15"/>
        <v>0</v>
      </c>
      <c r="N161" s="87">
        <f t="shared" si="15"/>
        <v>12494.33286197521</v>
      </c>
      <c r="O161" s="87">
        <f t="shared" si="15"/>
        <v>0</v>
      </c>
      <c r="P161" s="87">
        <f t="shared" si="15"/>
        <v>0</v>
      </c>
      <c r="Q161" s="87">
        <f t="shared" si="15"/>
        <v>0</v>
      </c>
      <c r="R161" s="87">
        <f t="shared" si="15"/>
        <v>0</v>
      </c>
      <c r="S161" s="87">
        <f t="shared" si="15"/>
        <v>0</v>
      </c>
      <c r="T161" s="87">
        <f t="shared" si="15"/>
        <v>0</v>
      </c>
      <c r="U161" s="87">
        <f t="shared" si="15"/>
        <v>0</v>
      </c>
      <c r="V161" s="87">
        <f t="shared" si="15"/>
        <v>0</v>
      </c>
      <c r="W161" s="87">
        <f t="shared" si="15"/>
        <v>0</v>
      </c>
      <c r="X161" s="87">
        <f t="shared" si="15"/>
        <v>0</v>
      </c>
      <c r="Y161" s="87">
        <f t="shared" si="15"/>
        <v>0</v>
      </c>
      <c r="Z161" s="87">
        <f t="shared" si="15"/>
        <v>0</v>
      </c>
    </row>
    <row r="162" spans="2:26" s="79" customFormat="1" x14ac:dyDescent="0.2">
      <c r="B162" s="86">
        <f>'3. Investeringen'!B162</f>
        <v>148</v>
      </c>
      <c r="C162" s="86" t="str">
        <f>'3. Investeringen'!C162</f>
        <v>Nieuwe investeringen</v>
      </c>
      <c r="D162" s="86" t="str">
        <f>'3. Investeringen'!F162</f>
        <v>TD</v>
      </c>
      <c r="E162" s="172">
        <f>'3. Investeringen'!M162</f>
        <v>55</v>
      </c>
      <c r="F162" s="121">
        <f>'3. Investeringen'!N162</f>
        <v>2015</v>
      </c>
      <c r="G162" s="86">
        <f>'3. Investeringen'!O162</f>
        <v>1373733.2654095753</v>
      </c>
      <c r="H162" s="20"/>
      <c r="I162" s="137">
        <f>'5. Selectie'!P210</f>
        <v>1</v>
      </c>
      <c r="J162" s="20"/>
      <c r="K162" s="87">
        <f t="shared" si="15"/>
        <v>0</v>
      </c>
      <c r="L162" s="87">
        <f t="shared" si="15"/>
        <v>0</v>
      </c>
      <c r="M162" s="87">
        <f t="shared" si="15"/>
        <v>0</v>
      </c>
      <c r="N162" s="87">
        <f t="shared" si="15"/>
        <v>0</v>
      </c>
      <c r="O162" s="87">
        <f t="shared" si="15"/>
        <v>1373733.2654095753</v>
      </c>
      <c r="P162" s="87">
        <f t="shared" si="15"/>
        <v>0</v>
      </c>
      <c r="Q162" s="87">
        <f t="shared" si="15"/>
        <v>0</v>
      </c>
      <c r="R162" s="87">
        <f t="shared" si="15"/>
        <v>0</v>
      </c>
      <c r="S162" s="87">
        <f t="shared" si="15"/>
        <v>0</v>
      </c>
      <c r="T162" s="87">
        <f t="shared" si="15"/>
        <v>0</v>
      </c>
      <c r="U162" s="87">
        <f t="shared" si="15"/>
        <v>0</v>
      </c>
      <c r="V162" s="87">
        <f t="shared" si="15"/>
        <v>0</v>
      </c>
      <c r="W162" s="87">
        <f t="shared" si="15"/>
        <v>0</v>
      </c>
      <c r="X162" s="87">
        <f t="shared" si="15"/>
        <v>0</v>
      </c>
      <c r="Y162" s="87">
        <f t="shared" si="15"/>
        <v>0</v>
      </c>
      <c r="Z162" s="87">
        <f t="shared" si="15"/>
        <v>0</v>
      </c>
    </row>
    <row r="163" spans="2:26" s="79" customFormat="1" x14ac:dyDescent="0.2">
      <c r="B163" s="86">
        <f>'3. Investeringen'!B163</f>
        <v>149</v>
      </c>
      <c r="C163" s="86" t="str">
        <f>'3. Investeringen'!C163</f>
        <v>Nieuwe investeringen</v>
      </c>
      <c r="D163" s="86" t="str">
        <f>'3. Investeringen'!F163</f>
        <v>TD</v>
      </c>
      <c r="E163" s="172">
        <f>'3. Investeringen'!M163</f>
        <v>45</v>
      </c>
      <c r="F163" s="121">
        <f>'3. Investeringen'!N163</f>
        <v>2015</v>
      </c>
      <c r="G163" s="86">
        <f>'3. Investeringen'!O163</f>
        <v>3019890.4552159794</v>
      </c>
      <c r="H163" s="20"/>
      <c r="I163" s="137">
        <f>'5. Selectie'!P211</f>
        <v>1</v>
      </c>
      <c r="J163" s="20"/>
      <c r="K163" s="87">
        <f t="shared" si="15"/>
        <v>0</v>
      </c>
      <c r="L163" s="87">
        <f t="shared" si="15"/>
        <v>0</v>
      </c>
      <c r="M163" s="87">
        <f t="shared" si="15"/>
        <v>0</v>
      </c>
      <c r="N163" s="87">
        <f t="shared" si="15"/>
        <v>0</v>
      </c>
      <c r="O163" s="87">
        <f t="shared" si="15"/>
        <v>3019890.4552159794</v>
      </c>
      <c r="P163" s="87">
        <f t="shared" si="15"/>
        <v>0</v>
      </c>
      <c r="Q163" s="87">
        <f t="shared" si="15"/>
        <v>0</v>
      </c>
      <c r="R163" s="87">
        <f t="shared" si="15"/>
        <v>0</v>
      </c>
      <c r="S163" s="87">
        <f t="shared" si="15"/>
        <v>0</v>
      </c>
      <c r="T163" s="87">
        <f t="shared" si="15"/>
        <v>0</v>
      </c>
      <c r="U163" s="87">
        <f t="shared" si="15"/>
        <v>0</v>
      </c>
      <c r="V163" s="87">
        <f t="shared" si="15"/>
        <v>0</v>
      </c>
      <c r="W163" s="87">
        <f t="shared" si="15"/>
        <v>0</v>
      </c>
      <c r="X163" s="87">
        <f t="shared" si="15"/>
        <v>0</v>
      </c>
      <c r="Y163" s="87">
        <f t="shared" si="15"/>
        <v>0</v>
      </c>
      <c r="Z163" s="87">
        <f t="shared" si="15"/>
        <v>0</v>
      </c>
    </row>
    <row r="164" spans="2:26" s="79" customFormat="1" x14ac:dyDescent="0.2">
      <c r="B164" s="86">
        <f>'3. Investeringen'!B164</f>
        <v>150</v>
      </c>
      <c r="C164" s="86" t="str">
        <f>'3. Investeringen'!C164</f>
        <v>Nieuwe investeringen</v>
      </c>
      <c r="D164" s="86" t="str">
        <f>'3. Investeringen'!F164</f>
        <v>TD</v>
      </c>
      <c r="E164" s="172">
        <f>'3. Investeringen'!M164</f>
        <v>30</v>
      </c>
      <c r="F164" s="121">
        <f>'3. Investeringen'!N164</f>
        <v>2015</v>
      </c>
      <c r="G164" s="86">
        <f>'3. Investeringen'!O164</f>
        <v>615923.55010191235</v>
      </c>
      <c r="H164" s="20"/>
      <c r="I164" s="137">
        <f>'5. Selectie'!P212</f>
        <v>1</v>
      </c>
      <c r="J164" s="20"/>
      <c r="K164" s="87">
        <f t="shared" si="15"/>
        <v>0</v>
      </c>
      <c r="L164" s="87">
        <f t="shared" si="15"/>
        <v>0</v>
      </c>
      <c r="M164" s="87">
        <f t="shared" si="15"/>
        <v>0</v>
      </c>
      <c r="N164" s="87">
        <f t="shared" si="15"/>
        <v>0</v>
      </c>
      <c r="O164" s="87">
        <f t="shared" si="15"/>
        <v>615923.55010191235</v>
      </c>
      <c r="P164" s="87">
        <f t="shared" si="15"/>
        <v>0</v>
      </c>
      <c r="Q164" s="87">
        <f t="shared" si="15"/>
        <v>0</v>
      </c>
      <c r="R164" s="87">
        <f t="shared" si="15"/>
        <v>0</v>
      </c>
      <c r="S164" s="87">
        <f t="shared" si="15"/>
        <v>0</v>
      </c>
      <c r="T164" s="87">
        <f t="shared" si="15"/>
        <v>0</v>
      </c>
      <c r="U164" s="87">
        <f t="shared" si="15"/>
        <v>0</v>
      </c>
      <c r="V164" s="87">
        <f t="shared" si="15"/>
        <v>0</v>
      </c>
      <c r="W164" s="87">
        <f t="shared" si="15"/>
        <v>0</v>
      </c>
      <c r="X164" s="87">
        <f t="shared" si="15"/>
        <v>0</v>
      </c>
      <c r="Y164" s="87">
        <f t="shared" si="15"/>
        <v>0</v>
      </c>
      <c r="Z164" s="87">
        <f t="shared" si="15"/>
        <v>0</v>
      </c>
    </row>
    <row r="165" spans="2:26" s="79" customFormat="1" x14ac:dyDescent="0.2">
      <c r="B165" s="86">
        <f>'3. Investeringen'!B165</f>
        <v>151</v>
      </c>
      <c r="C165" s="86" t="str">
        <f>'3. Investeringen'!C165</f>
        <v>Nieuwe investeringen</v>
      </c>
      <c r="D165" s="86" t="str">
        <f>'3. Investeringen'!F165</f>
        <v>TD</v>
      </c>
      <c r="E165" s="172">
        <f>'3. Investeringen'!M165</f>
        <v>25</v>
      </c>
      <c r="F165" s="121">
        <f>'3. Investeringen'!N165</f>
        <v>2015</v>
      </c>
      <c r="G165" s="86">
        <f>'3. Investeringen'!O165</f>
        <v>2483.701508650443</v>
      </c>
      <c r="H165" s="20"/>
      <c r="I165" s="137">
        <f>'5. Selectie'!P213</f>
        <v>1</v>
      </c>
      <c r="J165" s="20"/>
      <c r="K165" s="87">
        <f t="shared" ref="K165:Z174" si="16">($F165=K$14)*$I165*$G165</f>
        <v>0</v>
      </c>
      <c r="L165" s="87">
        <f t="shared" si="16"/>
        <v>0</v>
      </c>
      <c r="M165" s="87">
        <f t="shared" si="16"/>
        <v>0</v>
      </c>
      <c r="N165" s="87">
        <f t="shared" si="16"/>
        <v>0</v>
      </c>
      <c r="O165" s="87">
        <f t="shared" si="16"/>
        <v>2483.701508650443</v>
      </c>
      <c r="P165" s="87">
        <f t="shared" si="16"/>
        <v>0</v>
      </c>
      <c r="Q165" s="87">
        <f t="shared" si="16"/>
        <v>0</v>
      </c>
      <c r="R165" s="87">
        <f t="shared" si="16"/>
        <v>0</v>
      </c>
      <c r="S165" s="87">
        <f t="shared" si="16"/>
        <v>0</v>
      </c>
      <c r="T165" s="87">
        <f t="shared" si="16"/>
        <v>0</v>
      </c>
      <c r="U165" s="87">
        <f t="shared" si="16"/>
        <v>0</v>
      </c>
      <c r="V165" s="87">
        <f t="shared" si="16"/>
        <v>0</v>
      </c>
      <c r="W165" s="87">
        <f t="shared" si="16"/>
        <v>0</v>
      </c>
      <c r="X165" s="87">
        <f t="shared" si="16"/>
        <v>0</v>
      </c>
      <c r="Y165" s="87">
        <f t="shared" si="16"/>
        <v>0</v>
      </c>
      <c r="Z165" s="87">
        <f t="shared" si="16"/>
        <v>0</v>
      </c>
    </row>
    <row r="166" spans="2:26" s="79" customFormat="1" x14ac:dyDescent="0.2">
      <c r="B166" s="86">
        <f>'3. Investeringen'!B166</f>
        <v>152</v>
      </c>
      <c r="C166" s="86" t="str">
        <f>'3. Investeringen'!C166</f>
        <v>Nieuwe investeringen</v>
      </c>
      <c r="D166" s="86" t="str">
        <f>'3. Investeringen'!F166</f>
        <v>TD</v>
      </c>
      <c r="E166" s="172">
        <f>'3. Investeringen'!M166</f>
        <v>10</v>
      </c>
      <c r="F166" s="121">
        <f>'3. Investeringen'!N166</f>
        <v>2015</v>
      </c>
      <c r="G166" s="86">
        <f>'3. Investeringen'!O166</f>
        <v>218374.91575693112</v>
      </c>
      <c r="H166" s="20"/>
      <c r="I166" s="137">
        <f>'5. Selectie'!P214</f>
        <v>1</v>
      </c>
      <c r="J166" s="20"/>
      <c r="K166" s="87">
        <f t="shared" si="16"/>
        <v>0</v>
      </c>
      <c r="L166" s="87">
        <f t="shared" si="16"/>
        <v>0</v>
      </c>
      <c r="M166" s="87">
        <f t="shared" si="16"/>
        <v>0</v>
      </c>
      <c r="N166" s="87">
        <f t="shared" si="16"/>
        <v>0</v>
      </c>
      <c r="O166" s="87">
        <f t="shared" si="16"/>
        <v>218374.91575693112</v>
      </c>
      <c r="P166" s="87">
        <f t="shared" si="16"/>
        <v>0</v>
      </c>
      <c r="Q166" s="87">
        <f t="shared" si="16"/>
        <v>0</v>
      </c>
      <c r="R166" s="87">
        <f t="shared" si="16"/>
        <v>0</v>
      </c>
      <c r="S166" s="87">
        <f t="shared" si="16"/>
        <v>0</v>
      </c>
      <c r="T166" s="87">
        <f t="shared" si="16"/>
        <v>0</v>
      </c>
      <c r="U166" s="87">
        <f t="shared" si="16"/>
        <v>0</v>
      </c>
      <c r="V166" s="87">
        <f t="shared" si="16"/>
        <v>0</v>
      </c>
      <c r="W166" s="87">
        <f t="shared" si="16"/>
        <v>0</v>
      </c>
      <c r="X166" s="87">
        <f t="shared" si="16"/>
        <v>0</v>
      </c>
      <c r="Y166" s="87">
        <f t="shared" si="16"/>
        <v>0</v>
      </c>
      <c r="Z166" s="87">
        <f t="shared" si="16"/>
        <v>0</v>
      </c>
    </row>
    <row r="167" spans="2:26" s="79" customFormat="1" x14ac:dyDescent="0.2">
      <c r="B167" s="86">
        <f>'3. Investeringen'!B167</f>
        <v>153</v>
      </c>
      <c r="C167" s="86" t="str">
        <f>'3. Investeringen'!C167</f>
        <v>Nieuwe investeringen</v>
      </c>
      <c r="D167" s="86" t="str">
        <f>'3. Investeringen'!F167</f>
        <v>TD</v>
      </c>
      <c r="E167" s="172">
        <f>'3. Investeringen'!M167</f>
        <v>0</v>
      </c>
      <c r="F167" s="121">
        <f>'3. Investeringen'!N167</f>
        <v>2015</v>
      </c>
      <c r="G167" s="86">
        <f>'3. Investeringen'!O167</f>
        <v>7523.8270069478103</v>
      </c>
      <c r="H167" s="20"/>
      <c r="I167" s="137">
        <f>'5. Selectie'!P215</f>
        <v>1</v>
      </c>
      <c r="J167" s="20"/>
      <c r="K167" s="87">
        <f t="shared" si="16"/>
        <v>0</v>
      </c>
      <c r="L167" s="87">
        <f t="shared" si="16"/>
        <v>0</v>
      </c>
      <c r="M167" s="87">
        <f t="shared" si="16"/>
        <v>0</v>
      </c>
      <c r="N167" s="87">
        <f t="shared" si="16"/>
        <v>0</v>
      </c>
      <c r="O167" s="87">
        <f t="shared" si="16"/>
        <v>7523.8270069478103</v>
      </c>
      <c r="P167" s="87">
        <f t="shared" si="16"/>
        <v>0</v>
      </c>
      <c r="Q167" s="87">
        <f t="shared" si="16"/>
        <v>0</v>
      </c>
      <c r="R167" s="87">
        <f t="shared" si="16"/>
        <v>0</v>
      </c>
      <c r="S167" s="87">
        <f t="shared" si="16"/>
        <v>0</v>
      </c>
      <c r="T167" s="87">
        <f t="shared" si="16"/>
        <v>0</v>
      </c>
      <c r="U167" s="87">
        <f t="shared" si="16"/>
        <v>0</v>
      </c>
      <c r="V167" s="87">
        <f t="shared" si="16"/>
        <v>0</v>
      </c>
      <c r="W167" s="87">
        <f t="shared" si="16"/>
        <v>0</v>
      </c>
      <c r="X167" s="87">
        <f t="shared" si="16"/>
        <v>0</v>
      </c>
      <c r="Y167" s="87">
        <f t="shared" si="16"/>
        <v>0</v>
      </c>
      <c r="Z167" s="87">
        <f t="shared" si="16"/>
        <v>0</v>
      </c>
    </row>
    <row r="168" spans="2:26" s="79" customFormat="1" x14ac:dyDescent="0.2">
      <c r="B168" s="86">
        <f>'3. Investeringen'!B168</f>
        <v>154</v>
      </c>
      <c r="C168" s="86" t="str">
        <f>'3. Investeringen'!C168</f>
        <v>Nieuwe investeringen</v>
      </c>
      <c r="D168" s="86" t="str">
        <f>'3. Investeringen'!F168</f>
        <v>AD</v>
      </c>
      <c r="E168" s="172">
        <f>'3. Investeringen'!M168</f>
        <v>37.5</v>
      </c>
      <c r="F168" s="121">
        <f>'3. Investeringen'!N168</f>
        <v>2011</v>
      </c>
      <c r="G168" s="86">
        <f>'3. Investeringen'!O168</f>
        <v>531594.17907931341</v>
      </c>
      <c r="H168" s="20"/>
      <c r="I168" s="137">
        <f>'5. Selectie'!P216</f>
        <v>1</v>
      </c>
      <c r="J168" s="20"/>
      <c r="K168" s="87">
        <f t="shared" si="16"/>
        <v>531594.17907931341</v>
      </c>
      <c r="L168" s="87">
        <f t="shared" si="16"/>
        <v>0</v>
      </c>
      <c r="M168" s="87">
        <f t="shared" si="16"/>
        <v>0</v>
      </c>
      <c r="N168" s="87">
        <f t="shared" si="16"/>
        <v>0</v>
      </c>
      <c r="O168" s="87">
        <f t="shared" si="16"/>
        <v>0</v>
      </c>
      <c r="P168" s="87">
        <f t="shared" si="16"/>
        <v>0</v>
      </c>
      <c r="Q168" s="87">
        <f t="shared" si="16"/>
        <v>0</v>
      </c>
      <c r="R168" s="87">
        <f t="shared" si="16"/>
        <v>0</v>
      </c>
      <c r="S168" s="87">
        <f t="shared" si="16"/>
        <v>0</v>
      </c>
      <c r="T168" s="87">
        <f t="shared" si="16"/>
        <v>0</v>
      </c>
      <c r="U168" s="87">
        <f t="shared" si="16"/>
        <v>0</v>
      </c>
      <c r="V168" s="87">
        <f t="shared" si="16"/>
        <v>0</v>
      </c>
      <c r="W168" s="87">
        <f t="shared" si="16"/>
        <v>0</v>
      </c>
      <c r="X168" s="87">
        <f t="shared" si="16"/>
        <v>0</v>
      </c>
      <c r="Y168" s="87">
        <f t="shared" si="16"/>
        <v>0</v>
      </c>
      <c r="Z168" s="87">
        <f t="shared" si="16"/>
        <v>0</v>
      </c>
    </row>
    <row r="169" spans="2:26" s="79" customFormat="1" x14ac:dyDescent="0.2">
      <c r="B169" s="86">
        <f>'3. Investeringen'!B169</f>
        <v>155</v>
      </c>
      <c r="C169" s="86" t="str">
        <f>'3. Investeringen'!C169</f>
        <v>Nieuwe investeringen</v>
      </c>
      <c r="D169" s="86" t="str">
        <f>'3. Investeringen'!F169</f>
        <v>AD</v>
      </c>
      <c r="E169" s="172">
        <f>'3. Investeringen'!M169</f>
        <v>37.5</v>
      </c>
      <c r="F169" s="121">
        <f>'3. Investeringen'!N169</f>
        <v>2011</v>
      </c>
      <c r="G169" s="86">
        <f>'3. Investeringen'!O169</f>
        <v>60659.861725684248</v>
      </c>
      <c r="H169" s="20"/>
      <c r="I169" s="137">
        <f>'5. Selectie'!P217</f>
        <v>1</v>
      </c>
      <c r="J169" s="20"/>
      <c r="K169" s="87">
        <f t="shared" si="16"/>
        <v>60659.861725684248</v>
      </c>
      <c r="L169" s="87">
        <f t="shared" si="16"/>
        <v>0</v>
      </c>
      <c r="M169" s="87">
        <f t="shared" si="16"/>
        <v>0</v>
      </c>
      <c r="N169" s="87">
        <f t="shared" si="16"/>
        <v>0</v>
      </c>
      <c r="O169" s="87">
        <f t="shared" si="16"/>
        <v>0</v>
      </c>
      <c r="P169" s="87">
        <f t="shared" si="16"/>
        <v>0</v>
      </c>
      <c r="Q169" s="87">
        <f t="shared" si="16"/>
        <v>0</v>
      </c>
      <c r="R169" s="87">
        <f t="shared" si="16"/>
        <v>0</v>
      </c>
      <c r="S169" s="87">
        <f t="shared" si="16"/>
        <v>0</v>
      </c>
      <c r="T169" s="87">
        <f t="shared" si="16"/>
        <v>0</v>
      </c>
      <c r="U169" s="87">
        <f t="shared" si="16"/>
        <v>0</v>
      </c>
      <c r="V169" s="87">
        <f t="shared" si="16"/>
        <v>0</v>
      </c>
      <c r="W169" s="87">
        <f t="shared" si="16"/>
        <v>0</v>
      </c>
      <c r="X169" s="87">
        <f t="shared" si="16"/>
        <v>0</v>
      </c>
      <c r="Y169" s="87">
        <f t="shared" si="16"/>
        <v>0</v>
      </c>
      <c r="Z169" s="87">
        <f t="shared" si="16"/>
        <v>0</v>
      </c>
    </row>
    <row r="170" spans="2:26" s="79" customFormat="1" x14ac:dyDescent="0.2">
      <c r="B170" s="86">
        <f>'3. Investeringen'!B170</f>
        <v>156</v>
      </c>
      <c r="C170" s="86" t="str">
        <f>'3. Investeringen'!C170</f>
        <v>Nieuwe investeringen</v>
      </c>
      <c r="D170" s="86" t="str">
        <f>'3. Investeringen'!F170</f>
        <v>AD</v>
      </c>
      <c r="E170" s="172">
        <f>'3. Investeringen'!M170</f>
        <v>38.5</v>
      </c>
      <c r="F170" s="121">
        <f>'3. Investeringen'!N170</f>
        <v>2011</v>
      </c>
      <c r="G170" s="86">
        <f>'3. Investeringen'!O170</f>
        <v>529405.93039251328</v>
      </c>
      <c r="H170" s="20"/>
      <c r="I170" s="137">
        <f>'5. Selectie'!P218</f>
        <v>1</v>
      </c>
      <c r="J170" s="20"/>
      <c r="K170" s="87">
        <f t="shared" si="16"/>
        <v>529405.93039251328</v>
      </c>
      <c r="L170" s="87">
        <f t="shared" si="16"/>
        <v>0</v>
      </c>
      <c r="M170" s="87">
        <f t="shared" si="16"/>
        <v>0</v>
      </c>
      <c r="N170" s="87">
        <f t="shared" si="16"/>
        <v>0</v>
      </c>
      <c r="O170" s="87">
        <f t="shared" si="16"/>
        <v>0</v>
      </c>
      <c r="P170" s="87">
        <f t="shared" si="16"/>
        <v>0</v>
      </c>
      <c r="Q170" s="87">
        <f t="shared" si="16"/>
        <v>0</v>
      </c>
      <c r="R170" s="87">
        <f t="shared" si="16"/>
        <v>0</v>
      </c>
      <c r="S170" s="87">
        <f t="shared" si="16"/>
        <v>0</v>
      </c>
      <c r="T170" s="87">
        <f t="shared" si="16"/>
        <v>0</v>
      </c>
      <c r="U170" s="87">
        <f t="shared" si="16"/>
        <v>0</v>
      </c>
      <c r="V170" s="87">
        <f t="shared" si="16"/>
        <v>0</v>
      </c>
      <c r="W170" s="87">
        <f t="shared" si="16"/>
        <v>0</v>
      </c>
      <c r="X170" s="87">
        <f t="shared" si="16"/>
        <v>0</v>
      </c>
      <c r="Y170" s="87">
        <f t="shared" si="16"/>
        <v>0</v>
      </c>
      <c r="Z170" s="87">
        <f t="shared" si="16"/>
        <v>0</v>
      </c>
    </row>
    <row r="171" spans="2:26" s="79" customFormat="1" x14ac:dyDescent="0.2">
      <c r="B171" s="86">
        <f>'3. Investeringen'!B171</f>
        <v>157</v>
      </c>
      <c r="C171" s="86" t="str">
        <f>'3. Investeringen'!C171</f>
        <v>Nieuwe investeringen</v>
      </c>
      <c r="D171" s="86" t="str">
        <f>'3. Investeringen'!F171</f>
        <v>AD</v>
      </c>
      <c r="E171" s="172">
        <f>'3. Investeringen'!M171</f>
        <v>38.5</v>
      </c>
      <c r="F171" s="121">
        <f>'3. Investeringen'!N171</f>
        <v>2011</v>
      </c>
      <c r="G171" s="86">
        <f>'3. Investeringen'!O171</f>
        <v>66792.382027325788</v>
      </c>
      <c r="H171" s="20"/>
      <c r="I171" s="137">
        <f>'5. Selectie'!P219</f>
        <v>1</v>
      </c>
      <c r="J171" s="20"/>
      <c r="K171" s="87">
        <f t="shared" si="16"/>
        <v>66792.382027325788</v>
      </c>
      <c r="L171" s="87">
        <f t="shared" si="16"/>
        <v>0</v>
      </c>
      <c r="M171" s="87">
        <f t="shared" si="16"/>
        <v>0</v>
      </c>
      <c r="N171" s="87">
        <f t="shared" si="16"/>
        <v>0</v>
      </c>
      <c r="O171" s="87">
        <f t="shared" si="16"/>
        <v>0</v>
      </c>
      <c r="P171" s="87">
        <f t="shared" si="16"/>
        <v>0</v>
      </c>
      <c r="Q171" s="87">
        <f t="shared" si="16"/>
        <v>0</v>
      </c>
      <c r="R171" s="87">
        <f t="shared" si="16"/>
        <v>0</v>
      </c>
      <c r="S171" s="87">
        <f t="shared" si="16"/>
        <v>0</v>
      </c>
      <c r="T171" s="87">
        <f t="shared" si="16"/>
        <v>0</v>
      </c>
      <c r="U171" s="87">
        <f t="shared" si="16"/>
        <v>0</v>
      </c>
      <c r="V171" s="87">
        <f t="shared" si="16"/>
        <v>0</v>
      </c>
      <c r="W171" s="87">
        <f t="shared" si="16"/>
        <v>0</v>
      </c>
      <c r="X171" s="87">
        <f t="shared" si="16"/>
        <v>0</v>
      </c>
      <c r="Y171" s="87">
        <f t="shared" si="16"/>
        <v>0</v>
      </c>
      <c r="Z171" s="87">
        <f t="shared" si="16"/>
        <v>0</v>
      </c>
    </row>
    <row r="172" spans="2:26" s="79" customFormat="1" x14ac:dyDescent="0.2">
      <c r="B172" s="86">
        <f>'3. Investeringen'!B172</f>
        <v>158</v>
      </c>
      <c r="C172" s="86" t="str">
        <f>'3. Investeringen'!C172</f>
        <v>Nieuwe investeringen</v>
      </c>
      <c r="D172" s="86" t="str">
        <f>'3. Investeringen'!F172</f>
        <v>AD</v>
      </c>
      <c r="E172" s="172">
        <f>'3. Investeringen'!M172</f>
        <v>39</v>
      </c>
      <c r="F172" s="121">
        <f>'3. Investeringen'!N172</f>
        <v>2011</v>
      </c>
      <c r="G172" s="86">
        <f>'3. Investeringen'!O172</f>
        <v>3592403.949868436</v>
      </c>
      <c r="H172" s="20"/>
      <c r="I172" s="137">
        <f>'5. Selectie'!P220</f>
        <v>1</v>
      </c>
      <c r="J172" s="20"/>
      <c r="K172" s="87">
        <f t="shared" si="16"/>
        <v>3592403.949868436</v>
      </c>
      <c r="L172" s="87">
        <f t="shared" si="16"/>
        <v>0</v>
      </c>
      <c r="M172" s="87">
        <f t="shared" si="16"/>
        <v>0</v>
      </c>
      <c r="N172" s="87">
        <f t="shared" si="16"/>
        <v>0</v>
      </c>
      <c r="O172" s="87">
        <f t="shared" si="16"/>
        <v>0</v>
      </c>
      <c r="P172" s="87">
        <f t="shared" si="16"/>
        <v>0</v>
      </c>
      <c r="Q172" s="87">
        <f t="shared" si="16"/>
        <v>0</v>
      </c>
      <c r="R172" s="87">
        <f t="shared" si="16"/>
        <v>0</v>
      </c>
      <c r="S172" s="87">
        <f t="shared" si="16"/>
        <v>0</v>
      </c>
      <c r="T172" s="87">
        <f t="shared" si="16"/>
        <v>0</v>
      </c>
      <c r="U172" s="87">
        <f t="shared" si="16"/>
        <v>0</v>
      </c>
      <c r="V172" s="87">
        <f t="shared" si="16"/>
        <v>0</v>
      </c>
      <c r="W172" s="87">
        <f t="shared" si="16"/>
        <v>0</v>
      </c>
      <c r="X172" s="87">
        <f t="shared" si="16"/>
        <v>0</v>
      </c>
      <c r="Y172" s="87">
        <f t="shared" si="16"/>
        <v>0</v>
      </c>
      <c r="Z172" s="87">
        <f t="shared" si="16"/>
        <v>0</v>
      </c>
    </row>
    <row r="173" spans="2:26" s="79" customFormat="1" x14ac:dyDescent="0.2">
      <c r="B173" s="86">
        <f>'3. Investeringen'!B173</f>
        <v>159</v>
      </c>
      <c r="C173" s="86" t="str">
        <f>'3. Investeringen'!C173</f>
        <v>Nieuwe investeringen</v>
      </c>
      <c r="D173" s="86" t="str">
        <f>'3. Investeringen'!F173</f>
        <v>AD</v>
      </c>
      <c r="E173" s="172">
        <f>'3. Investeringen'!M173</f>
        <v>39</v>
      </c>
      <c r="F173" s="121">
        <f>'3. Investeringen'!N173</f>
        <v>2011</v>
      </c>
      <c r="G173" s="86">
        <f>'3. Investeringen'!O173</f>
        <v>423716.86220649513</v>
      </c>
      <c r="H173" s="20"/>
      <c r="I173" s="137">
        <f>'5. Selectie'!P221</f>
        <v>1</v>
      </c>
      <c r="J173" s="20"/>
      <c r="K173" s="87">
        <f t="shared" si="16"/>
        <v>423716.86220649513</v>
      </c>
      <c r="L173" s="87">
        <f t="shared" si="16"/>
        <v>0</v>
      </c>
      <c r="M173" s="87">
        <f t="shared" si="16"/>
        <v>0</v>
      </c>
      <c r="N173" s="87">
        <f t="shared" si="16"/>
        <v>0</v>
      </c>
      <c r="O173" s="87">
        <f t="shared" si="16"/>
        <v>0</v>
      </c>
      <c r="P173" s="87">
        <f t="shared" si="16"/>
        <v>0</v>
      </c>
      <c r="Q173" s="87">
        <f t="shared" si="16"/>
        <v>0</v>
      </c>
      <c r="R173" s="87">
        <f t="shared" si="16"/>
        <v>0</v>
      </c>
      <c r="S173" s="87">
        <f t="shared" si="16"/>
        <v>0</v>
      </c>
      <c r="T173" s="87">
        <f t="shared" si="16"/>
        <v>0</v>
      </c>
      <c r="U173" s="87">
        <f t="shared" si="16"/>
        <v>0</v>
      </c>
      <c r="V173" s="87">
        <f t="shared" si="16"/>
        <v>0</v>
      </c>
      <c r="W173" s="87">
        <f t="shared" si="16"/>
        <v>0</v>
      </c>
      <c r="X173" s="87">
        <f t="shared" si="16"/>
        <v>0</v>
      </c>
      <c r="Y173" s="87">
        <f t="shared" si="16"/>
        <v>0</v>
      </c>
      <c r="Z173" s="87">
        <f t="shared" si="16"/>
        <v>0</v>
      </c>
    </row>
    <row r="174" spans="2:26" s="79" customFormat="1" x14ac:dyDescent="0.2">
      <c r="B174" s="86">
        <f>'3. Investeringen'!B174</f>
        <v>160</v>
      </c>
      <c r="C174" s="86" t="str">
        <f>'3. Investeringen'!C174</f>
        <v>Nieuwe investeringen</v>
      </c>
      <c r="D174" s="86" t="str">
        <f>'3. Investeringen'!F174</f>
        <v>AD</v>
      </c>
      <c r="E174" s="172">
        <f>'3. Investeringen'!M174</f>
        <v>39</v>
      </c>
      <c r="F174" s="121">
        <f>'3. Investeringen'!N174</f>
        <v>2012</v>
      </c>
      <c r="G174" s="86">
        <f>'3. Investeringen'!O174</f>
        <v>5122150</v>
      </c>
      <c r="H174" s="20"/>
      <c r="I174" s="137">
        <f>'5. Selectie'!P222</f>
        <v>1</v>
      </c>
      <c r="J174" s="20"/>
      <c r="K174" s="87">
        <f t="shared" si="16"/>
        <v>0</v>
      </c>
      <c r="L174" s="87">
        <f t="shared" si="16"/>
        <v>5122150</v>
      </c>
      <c r="M174" s="87">
        <f t="shared" si="16"/>
        <v>0</v>
      </c>
      <c r="N174" s="87">
        <f t="shared" si="16"/>
        <v>0</v>
      </c>
      <c r="O174" s="87">
        <f t="shared" si="16"/>
        <v>0</v>
      </c>
      <c r="P174" s="87">
        <f t="shared" si="16"/>
        <v>0</v>
      </c>
      <c r="Q174" s="87">
        <f t="shared" si="16"/>
        <v>0</v>
      </c>
      <c r="R174" s="87">
        <f t="shared" si="16"/>
        <v>0</v>
      </c>
      <c r="S174" s="87">
        <f t="shared" si="16"/>
        <v>0</v>
      </c>
      <c r="T174" s="87">
        <f t="shared" si="16"/>
        <v>0</v>
      </c>
      <c r="U174" s="87">
        <f t="shared" si="16"/>
        <v>0</v>
      </c>
      <c r="V174" s="87">
        <f t="shared" si="16"/>
        <v>0</v>
      </c>
      <c r="W174" s="87">
        <f t="shared" si="16"/>
        <v>0</v>
      </c>
      <c r="X174" s="87">
        <f t="shared" si="16"/>
        <v>0</v>
      </c>
      <c r="Y174" s="87">
        <f t="shared" si="16"/>
        <v>0</v>
      </c>
      <c r="Z174" s="87">
        <f t="shared" si="16"/>
        <v>0</v>
      </c>
    </row>
    <row r="175" spans="2:26" s="79" customFormat="1" x14ac:dyDescent="0.2">
      <c r="B175" s="86">
        <f>'3. Investeringen'!B175</f>
        <v>161</v>
      </c>
      <c r="C175" s="86" t="str">
        <f>'3. Investeringen'!C175</f>
        <v>Nieuwe investeringen</v>
      </c>
      <c r="D175" s="86" t="str">
        <f>'3. Investeringen'!F175</f>
        <v>AD</v>
      </c>
      <c r="E175" s="172">
        <f>'3. Investeringen'!M175</f>
        <v>39</v>
      </c>
      <c r="F175" s="121">
        <f>'3. Investeringen'!N175</f>
        <v>2012</v>
      </c>
      <c r="G175" s="86">
        <f>'3. Investeringen'!O175</f>
        <v>966977.48092243716</v>
      </c>
      <c r="H175" s="20"/>
      <c r="I175" s="137">
        <f>'5. Selectie'!P223</f>
        <v>1</v>
      </c>
      <c r="J175" s="20"/>
      <c r="K175" s="87">
        <f t="shared" ref="K175:Z184" si="17">($F175=K$14)*$I175*$G175</f>
        <v>0</v>
      </c>
      <c r="L175" s="87">
        <f t="shared" si="17"/>
        <v>966977.48092243716</v>
      </c>
      <c r="M175" s="87">
        <f t="shared" si="17"/>
        <v>0</v>
      </c>
      <c r="N175" s="87">
        <f t="shared" si="17"/>
        <v>0</v>
      </c>
      <c r="O175" s="87">
        <f t="shared" si="17"/>
        <v>0</v>
      </c>
      <c r="P175" s="87">
        <f t="shared" si="17"/>
        <v>0</v>
      </c>
      <c r="Q175" s="87">
        <f t="shared" si="17"/>
        <v>0</v>
      </c>
      <c r="R175" s="87">
        <f t="shared" si="17"/>
        <v>0</v>
      </c>
      <c r="S175" s="87">
        <f t="shared" si="17"/>
        <v>0</v>
      </c>
      <c r="T175" s="87">
        <f t="shared" si="17"/>
        <v>0</v>
      </c>
      <c r="U175" s="87">
        <f t="shared" si="17"/>
        <v>0</v>
      </c>
      <c r="V175" s="87">
        <f t="shared" si="17"/>
        <v>0</v>
      </c>
      <c r="W175" s="87">
        <f t="shared" si="17"/>
        <v>0</v>
      </c>
      <c r="X175" s="87">
        <f t="shared" si="17"/>
        <v>0</v>
      </c>
      <c r="Y175" s="87">
        <f t="shared" si="17"/>
        <v>0</v>
      </c>
      <c r="Z175" s="87">
        <f t="shared" si="17"/>
        <v>0</v>
      </c>
    </row>
    <row r="176" spans="2:26" s="79" customFormat="1" x14ac:dyDescent="0.2">
      <c r="B176" s="86">
        <f>'3. Investeringen'!B176</f>
        <v>162</v>
      </c>
      <c r="C176" s="86" t="str">
        <f>'3. Investeringen'!C176</f>
        <v>Nieuwe investeringen</v>
      </c>
      <c r="D176" s="86" t="str">
        <f>'3. Investeringen'!F176</f>
        <v>AD</v>
      </c>
      <c r="E176" s="172">
        <f>'3. Investeringen'!M176</f>
        <v>39</v>
      </c>
      <c r="F176" s="121">
        <f>'3. Investeringen'!N176</f>
        <v>2013</v>
      </c>
      <c r="G176" s="86">
        <f>'3. Investeringen'!O176</f>
        <v>4751550</v>
      </c>
      <c r="H176" s="20"/>
      <c r="I176" s="137">
        <f>'5. Selectie'!P224</f>
        <v>1</v>
      </c>
      <c r="J176" s="20"/>
      <c r="K176" s="87">
        <f t="shared" si="17"/>
        <v>0</v>
      </c>
      <c r="L176" s="87">
        <f t="shared" si="17"/>
        <v>0</v>
      </c>
      <c r="M176" s="87">
        <f t="shared" si="17"/>
        <v>4751550</v>
      </c>
      <c r="N176" s="87">
        <f t="shared" si="17"/>
        <v>0</v>
      </c>
      <c r="O176" s="87">
        <f t="shared" si="17"/>
        <v>0</v>
      </c>
      <c r="P176" s="87">
        <f t="shared" si="17"/>
        <v>0</v>
      </c>
      <c r="Q176" s="87">
        <f t="shared" si="17"/>
        <v>0</v>
      </c>
      <c r="R176" s="87">
        <f t="shared" si="17"/>
        <v>0</v>
      </c>
      <c r="S176" s="87">
        <f t="shared" si="17"/>
        <v>0</v>
      </c>
      <c r="T176" s="87">
        <f t="shared" si="17"/>
        <v>0</v>
      </c>
      <c r="U176" s="87">
        <f t="shared" si="17"/>
        <v>0</v>
      </c>
      <c r="V176" s="87">
        <f t="shared" si="17"/>
        <v>0</v>
      </c>
      <c r="W176" s="87">
        <f t="shared" si="17"/>
        <v>0</v>
      </c>
      <c r="X176" s="87">
        <f t="shared" si="17"/>
        <v>0</v>
      </c>
      <c r="Y176" s="87">
        <f t="shared" si="17"/>
        <v>0</v>
      </c>
      <c r="Z176" s="87">
        <f t="shared" si="17"/>
        <v>0</v>
      </c>
    </row>
    <row r="177" spans="2:26" s="79" customFormat="1" x14ac:dyDescent="0.2">
      <c r="B177" s="86">
        <f>'3. Investeringen'!B177</f>
        <v>163</v>
      </c>
      <c r="C177" s="86" t="str">
        <f>'3. Investeringen'!C177</f>
        <v>Nieuwe investeringen</v>
      </c>
      <c r="D177" s="86" t="str">
        <f>'3. Investeringen'!F177</f>
        <v>AD</v>
      </c>
      <c r="E177" s="172">
        <f>'3. Investeringen'!M177</f>
        <v>39</v>
      </c>
      <c r="F177" s="121">
        <f>'3. Investeringen'!N177</f>
        <v>2013</v>
      </c>
      <c r="G177" s="86">
        <f>'3. Investeringen'!O177</f>
        <v>992435.19349110872</v>
      </c>
      <c r="H177" s="20"/>
      <c r="I177" s="137">
        <f>'5. Selectie'!P225</f>
        <v>1</v>
      </c>
      <c r="J177" s="20"/>
      <c r="K177" s="87">
        <f t="shared" si="17"/>
        <v>0</v>
      </c>
      <c r="L177" s="87">
        <f t="shared" si="17"/>
        <v>0</v>
      </c>
      <c r="M177" s="87">
        <f t="shared" si="17"/>
        <v>992435.19349110872</v>
      </c>
      <c r="N177" s="87">
        <f t="shared" si="17"/>
        <v>0</v>
      </c>
      <c r="O177" s="87">
        <f t="shared" si="17"/>
        <v>0</v>
      </c>
      <c r="P177" s="87">
        <f t="shared" si="17"/>
        <v>0</v>
      </c>
      <c r="Q177" s="87">
        <f t="shared" si="17"/>
        <v>0</v>
      </c>
      <c r="R177" s="87">
        <f t="shared" si="17"/>
        <v>0</v>
      </c>
      <c r="S177" s="87">
        <f t="shared" si="17"/>
        <v>0</v>
      </c>
      <c r="T177" s="87">
        <f t="shared" si="17"/>
        <v>0</v>
      </c>
      <c r="U177" s="87">
        <f t="shared" si="17"/>
        <v>0</v>
      </c>
      <c r="V177" s="87">
        <f t="shared" si="17"/>
        <v>0</v>
      </c>
      <c r="W177" s="87">
        <f t="shared" si="17"/>
        <v>0</v>
      </c>
      <c r="X177" s="87">
        <f t="shared" si="17"/>
        <v>0</v>
      </c>
      <c r="Y177" s="87">
        <f t="shared" si="17"/>
        <v>0</v>
      </c>
      <c r="Z177" s="87">
        <f t="shared" si="17"/>
        <v>0</v>
      </c>
    </row>
    <row r="178" spans="2:26" s="79" customFormat="1" x14ac:dyDescent="0.2">
      <c r="B178" s="86">
        <f>'3. Investeringen'!B178</f>
        <v>164</v>
      </c>
      <c r="C178" s="86" t="str">
        <f>'3. Investeringen'!C178</f>
        <v>Nieuwe investeringen</v>
      </c>
      <c r="D178" s="86" t="str">
        <f>'3. Investeringen'!F178</f>
        <v>AD</v>
      </c>
      <c r="E178" s="172">
        <f>'3. Investeringen'!M178</f>
        <v>39</v>
      </c>
      <c r="F178" s="121">
        <f>'3. Investeringen'!N178</f>
        <v>2014</v>
      </c>
      <c r="G178" s="86">
        <f>'3. Investeringen'!O178</f>
        <v>4181117.8309374992</v>
      </c>
      <c r="H178" s="20"/>
      <c r="I178" s="137">
        <f>'5. Selectie'!P226</f>
        <v>1</v>
      </c>
      <c r="J178" s="20"/>
      <c r="K178" s="87">
        <f t="shared" si="17"/>
        <v>0</v>
      </c>
      <c r="L178" s="87">
        <f t="shared" si="17"/>
        <v>0</v>
      </c>
      <c r="M178" s="87">
        <f t="shared" si="17"/>
        <v>0</v>
      </c>
      <c r="N178" s="87">
        <f t="shared" si="17"/>
        <v>4181117.8309374992</v>
      </c>
      <c r="O178" s="87">
        <f t="shared" si="17"/>
        <v>0</v>
      </c>
      <c r="P178" s="87">
        <f t="shared" si="17"/>
        <v>0</v>
      </c>
      <c r="Q178" s="87">
        <f t="shared" si="17"/>
        <v>0</v>
      </c>
      <c r="R178" s="87">
        <f t="shared" si="17"/>
        <v>0</v>
      </c>
      <c r="S178" s="87">
        <f t="shared" si="17"/>
        <v>0</v>
      </c>
      <c r="T178" s="87">
        <f t="shared" si="17"/>
        <v>0</v>
      </c>
      <c r="U178" s="87">
        <f t="shared" si="17"/>
        <v>0</v>
      </c>
      <c r="V178" s="87">
        <f t="shared" si="17"/>
        <v>0</v>
      </c>
      <c r="W178" s="87">
        <f t="shared" si="17"/>
        <v>0</v>
      </c>
      <c r="X178" s="87">
        <f t="shared" si="17"/>
        <v>0</v>
      </c>
      <c r="Y178" s="87">
        <f t="shared" si="17"/>
        <v>0</v>
      </c>
      <c r="Z178" s="87">
        <f t="shared" si="17"/>
        <v>0</v>
      </c>
    </row>
    <row r="179" spans="2:26" s="79" customFormat="1" x14ac:dyDescent="0.2">
      <c r="B179" s="86">
        <f>'3. Investeringen'!B179</f>
        <v>165</v>
      </c>
      <c r="C179" s="86" t="str">
        <f>'3. Investeringen'!C179</f>
        <v>Nieuwe investeringen</v>
      </c>
      <c r="D179" s="86" t="str">
        <f>'3. Investeringen'!F179</f>
        <v>AD</v>
      </c>
      <c r="E179" s="172">
        <f>'3. Investeringen'!M179</f>
        <v>39</v>
      </c>
      <c r="F179" s="121">
        <f>'3. Investeringen'!N179</f>
        <v>2014</v>
      </c>
      <c r="G179" s="86">
        <f>'3. Investeringen'!O179</f>
        <v>654496.60414372408</v>
      </c>
      <c r="H179" s="20"/>
      <c r="I179" s="137">
        <f>'5. Selectie'!P227</f>
        <v>1</v>
      </c>
      <c r="J179" s="20"/>
      <c r="K179" s="87">
        <f t="shared" si="17"/>
        <v>0</v>
      </c>
      <c r="L179" s="87">
        <f t="shared" si="17"/>
        <v>0</v>
      </c>
      <c r="M179" s="87">
        <f t="shared" si="17"/>
        <v>0</v>
      </c>
      <c r="N179" s="87">
        <f t="shared" si="17"/>
        <v>654496.60414372408</v>
      </c>
      <c r="O179" s="87">
        <f t="shared" si="17"/>
        <v>0</v>
      </c>
      <c r="P179" s="87">
        <f t="shared" si="17"/>
        <v>0</v>
      </c>
      <c r="Q179" s="87">
        <f t="shared" si="17"/>
        <v>0</v>
      </c>
      <c r="R179" s="87">
        <f t="shared" si="17"/>
        <v>0</v>
      </c>
      <c r="S179" s="87">
        <f t="shared" si="17"/>
        <v>0</v>
      </c>
      <c r="T179" s="87">
        <f t="shared" si="17"/>
        <v>0</v>
      </c>
      <c r="U179" s="87">
        <f t="shared" si="17"/>
        <v>0</v>
      </c>
      <c r="V179" s="87">
        <f t="shared" si="17"/>
        <v>0</v>
      </c>
      <c r="W179" s="87">
        <f t="shared" si="17"/>
        <v>0</v>
      </c>
      <c r="X179" s="87">
        <f t="shared" si="17"/>
        <v>0</v>
      </c>
      <c r="Y179" s="87">
        <f t="shared" si="17"/>
        <v>0</v>
      </c>
      <c r="Z179" s="87">
        <f t="shared" si="17"/>
        <v>0</v>
      </c>
    </row>
    <row r="180" spans="2:26" s="79" customFormat="1" x14ac:dyDescent="0.2">
      <c r="B180" s="86">
        <f>'3. Investeringen'!B180</f>
        <v>166</v>
      </c>
      <c r="C180" s="86" t="str">
        <f>'3. Investeringen'!C180</f>
        <v>Nieuwe investeringen</v>
      </c>
      <c r="D180" s="86" t="str">
        <f>'3. Investeringen'!F180</f>
        <v>AD</v>
      </c>
      <c r="E180" s="172">
        <f>'3. Investeringen'!M180</f>
        <v>39</v>
      </c>
      <c r="F180" s="121">
        <f>'3. Investeringen'!N180</f>
        <v>2015</v>
      </c>
      <c r="G180" s="86">
        <f>'3. Investeringen'!O180</f>
        <v>3532752.7250000001</v>
      </c>
      <c r="H180" s="20"/>
      <c r="I180" s="137">
        <f>'5. Selectie'!P228</f>
        <v>1</v>
      </c>
      <c r="J180" s="20"/>
      <c r="K180" s="87">
        <f t="shared" si="17"/>
        <v>0</v>
      </c>
      <c r="L180" s="87">
        <f t="shared" si="17"/>
        <v>0</v>
      </c>
      <c r="M180" s="87">
        <f t="shared" si="17"/>
        <v>0</v>
      </c>
      <c r="N180" s="87">
        <f t="shared" si="17"/>
        <v>0</v>
      </c>
      <c r="O180" s="87">
        <f t="shared" si="17"/>
        <v>3532752.7250000001</v>
      </c>
      <c r="P180" s="87">
        <f t="shared" si="17"/>
        <v>0</v>
      </c>
      <c r="Q180" s="87">
        <f t="shared" si="17"/>
        <v>0</v>
      </c>
      <c r="R180" s="87">
        <f t="shared" si="17"/>
        <v>0</v>
      </c>
      <c r="S180" s="87">
        <f t="shared" si="17"/>
        <v>0</v>
      </c>
      <c r="T180" s="87">
        <f t="shared" si="17"/>
        <v>0</v>
      </c>
      <c r="U180" s="87">
        <f t="shared" si="17"/>
        <v>0</v>
      </c>
      <c r="V180" s="87">
        <f t="shared" si="17"/>
        <v>0</v>
      </c>
      <c r="W180" s="87">
        <f t="shared" si="17"/>
        <v>0</v>
      </c>
      <c r="X180" s="87">
        <f t="shared" si="17"/>
        <v>0</v>
      </c>
      <c r="Y180" s="87">
        <f t="shared" si="17"/>
        <v>0</v>
      </c>
      <c r="Z180" s="87">
        <f t="shared" si="17"/>
        <v>0</v>
      </c>
    </row>
    <row r="181" spans="2:26" s="79" customFormat="1" x14ac:dyDescent="0.2">
      <c r="B181" s="86">
        <f>'3. Investeringen'!B181</f>
        <v>167</v>
      </c>
      <c r="C181" s="86" t="str">
        <f>'3. Investeringen'!C181</f>
        <v>Nieuwe investeringen</v>
      </c>
      <c r="D181" s="86" t="str">
        <f>'3. Investeringen'!F181</f>
        <v>AD</v>
      </c>
      <c r="E181" s="172">
        <f>'3. Investeringen'!M181</f>
        <v>39</v>
      </c>
      <c r="F181" s="121">
        <f>'3. Investeringen'!N181</f>
        <v>2015</v>
      </c>
      <c r="G181" s="86">
        <f>'3. Investeringen'!O181</f>
        <v>608374.5388319015</v>
      </c>
      <c r="H181" s="20"/>
      <c r="I181" s="137">
        <f>'5. Selectie'!P229</f>
        <v>1</v>
      </c>
      <c r="J181" s="20"/>
      <c r="K181" s="87">
        <f t="shared" si="17"/>
        <v>0</v>
      </c>
      <c r="L181" s="87">
        <f t="shared" si="17"/>
        <v>0</v>
      </c>
      <c r="M181" s="87">
        <f t="shared" si="17"/>
        <v>0</v>
      </c>
      <c r="N181" s="87">
        <f t="shared" si="17"/>
        <v>0</v>
      </c>
      <c r="O181" s="87">
        <f t="shared" si="17"/>
        <v>608374.5388319015</v>
      </c>
      <c r="P181" s="87">
        <f t="shared" si="17"/>
        <v>0</v>
      </c>
      <c r="Q181" s="87">
        <f t="shared" si="17"/>
        <v>0</v>
      </c>
      <c r="R181" s="87">
        <f t="shared" si="17"/>
        <v>0</v>
      </c>
      <c r="S181" s="87">
        <f t="shared" si="17"/>
        <v>0</v>
      </c>
      <c r="T181" s="87">
        <f t="shared" si="17"/>
        <v>0</v>
      </c>
      <c r="U181" s="87">
        <f t="shared" si="17"/>
        <v>0</v>
      </c>
      <c r="V181" s="87">
        <f t="shared" si="17"/>
        <v>0</v>
      </c>
      <c r="W181" s="87">
        <f t="shared" si="17"/>
        <v>0</v>
      </c>
      <c r="X181" s="87">
        <f t="shared" si="17"/>
        <v>0</v>
      </c>
      <c r="Y181" s="87">
        <f t="shared" si="17"/>
        <v>0</v>
      </c>
      <c r="Z181" s="87">
        <f t="shared" si="17"/>
        <v>0</v>
      </c>
    </row>
    <row r="182" spans="2:26" s="79" customFormat="1" x14ac:dyDescent="0.2">
      <c r="B182" s="86">
        <f>'3. Investeringen'!B182</f>
        <v>168</v>
      </c>
      <c r="C182" s="86" t="str">
        <f>'3. Investeringen'!C182</f>
        <v>Start-GAW excl. bijzonderheden</v>
      </c>
      <c r="D182" s="86" t="str">
        <f>'3. Investeringen'!F182</f>
        <v>AD</v>
      </c>
      <c r="E182" s="172">
        <f>'3. Investeringen'!M182</f>
        <v>20</v>
      </c>
      <c r="F182" s="121">
        <f>'3. Investeringen'!N182</f>
        <v>2011</v>
      </c>
      <c r="G182" s="86">
        <f>'3. Investeringen'!O182</f>
        <v>2880931.2902828115</v>
      </c>
      <c r="H182" s="20"/>
      <c r="I182" s="137">
        <f>'5. Selectie'!P230</f>
        <v>1</v>
      </c>
      <c r="J182" s="20"/>
      <c r="K182" s="87">
        <f t="shared" si="17"/>
        <v>2880931.2902828115</v>
      </c>
      <c r="L182" s="87">
        <f t="shared" si="17"/>
        <v>0</v>
      </c>
      <c r="M182" s="87">
        <f t="shared" si="17"/>
        <v>0</v>
      </c>
      <c r="N182" s="87">
        <f t="shared" si="17"/>
        <v>0</v>
      </c>
      <c r="O182" s="87">
        <f t="shared" si="17"/>
        <v>0</v>
      </c>
      <c r="P182" s="87">
        <f t="shared" si="17"/>
        <v>0</v>
      </c>
      <c r="Q182" s="87">
        <f t="shared" si="17"/>
        <v>0</v>
      </c>
      <c r="R182" s="87">
        <f t="shared" si="17"/>
        <v>0</v>
      </c>
      <c r="S182" s="87">
        <f t="shared" si="17"/>
        <v>0</v>
      </c>
      <c r="T182" s="87">
        <f t="shared" si="17"/>
        <v>0</v>
      </c>
      <c r="U182" s="87">
        <f t="shared" si="17"/>
        <v>0</v>
      </c>
      <c r="V182" s="87">
        <f t="shared" si="17"/>
        <v>0</v>
      </c>
      <c r="W182" s="87">
        <f t="shared" si="17"/>
        <v>0</v>
      </c>
      <c r="X182" s="87">
        <f t="shared" si="17"/>
        <v>0</v>
      </c>
      <c r="Y182" s="87">
        <f t="shared" si="17"/>
        <v>0</v>
      </c>
      <c r="Z182" s="87">
        <f t="shared" si="17"/>
        <v>0</v>
      </c>
    </row>
    <row r="183" spans="2:26" s="79" customFormat="1" x14ac:dyDescent="0.2">
      <c r="B183" s="86">
        <f>'3. Investeringen'!B183</f>
        <v>169</v>
      </c>
      <c r="C183" s="86" t="str">
        <f>'3. Investeringen'!C183</f>
        <v>Start-GAW excl. bijzonderheden</v>
      </c>
      <c r="D183" s="86" t="str">
        <f>'3. Investeringen'!F183</f>
        <v>TD</v>
      </c>
      <c r="E183" s="172">
        <f>'3. Investeringen'!M183</f>
        <v>25.299999999999955</v>
      </c>
      <c r="F183" s="121">
        <f>'3. Investeringen'!N183</f>
        <v>2011</v>
      </c>
      <c r="G183" s="86">
        <f>'3. Investeringen'!O183</f>
        <v>24403064.086687304</v>
      </c>
      <c r="H183" s="20"/>
      <c r="I183" s="137">
        <f>'5. Selectie'!P231</f>
        <v>1</v>
      </c>
      <c r="J183" s="20"/>
      <c r="K183" s="87">
        <f t="shared" si="17"/>
        <v>24403064.086687304</v>
      </c>
      <c r="L183" s="87">
        <f t="shared" si="17"/>
        <v>0</v>
      </c>
      <c r="M183" s="87">
        <f t="shared" si="17"/>
        <v>0</v>
      </c>
      <c r="N183" s="87">
        <f t="shared" si="17"/>
        <v>0</v>
      </c>
      <c r="O183" s="87">
        <f t="shared" si="17"/>
        <v>0</v>
      </c>
      <c r="P183" s="87">
        <f t="shared" si="17"/>
        <v>0</v>
      </c>
      <c r="Q183" s="87">
        <f t="shared" si="17"/>
        <v>0</v>
      </c>
      <c r="R183" s="87">
        <f t="shared" si="17"/>
        <v>0</v>
      </c>
      <c r="S183" s="87">
        <f t="shared" si="17"/>
        <v>0</v>
      </c>
      <c r="T183" s="87">
        <f t="shared" si="17"/>
        <v>0</v>
      </c>
      <c r="U183" s="87">
        <f t="shared" si="17"/>
        <v>0</v>
      </c>
      <c r="V183" s="87">
        <f t="shared" si="17"/>
        <v>0</v>
      </c>
      <c r="W183" s="87">
        <f t="shared" si="17"/>
        <v>0</v>
      </c>
      <c r="X183" s="87">
        <f t="shared" si="17"/>
        <v>0</v>
      </c>
      <c r="Y183" s="87">
        <f t="shared" si="17"/>
        <v>0</v>
      </c>
      <c r="Z183" s="87">
        <f t="shared" si="17"/>
        <v>0</v>
      </c>
    </row>
    <row r="184" spans="2:26" s="79" customFormat="1" x14ac:dyDescent="0.2">
      <c r="B184" s="86">
        <f>'3. Investeringen'!B184</f>
        <v>170</v>
      </c>
      <c r="C184" s="86" t="str">
        <f>'3. Investeringen'!C184</f>
        <v>Nieuwe investeringen</v>
      </c>
      <c r="D184" s="86" t="str">
        <f>'3. Investeringen'!F184</f>
        <v>TD</v>
      </c>
      <c r="E184" s="172">
        <f>'3. Investeringen'!M184</f>
        <v>48.5</v>
      </c>
      <c r="F184" s="121">
        <f>'3. Investeringen'!N184</f>
        <v>2011</v>
      </c>
      <c r="G184" s="86">
        <f>'3. Investeringen'!O184</f>
        <v>82381.112363636363</v>
      </c>
      <c r="H184" s="20"/>
      <c r="I184" s="137">
        <f>'5. Selectie'!P232</f>
        <v>1</v>
      </c>
      <c r="J184" s="20"/>
      <c r="K184" s="87">
        <f t="shared" si="17"/>
        <v>82381.112363636363</v>
      </c>
      <c r="L184" s="87">
        <f t="shared" si="17"/>
        <v>0</v>
      </c>
      <c r="M184" s="87">
        <f t="shared" si="17"/>
        <v>0</v>
      </c>
      <c r="N184" s="87">
        <f t="shared" si="17"/>
        <v>0</v>
      </c>
      <c r="O184" s="87">
        <f t="shared" si="17"/>
        <v>0</v>
      </c>
      <c r="P184" s="87">
        <f t="shared" si="17"/>
        <v>0</v>
      </c>
      <c r="Q184" s="87">
        <f t="shared" si="17"/>
        <v>0</v>
      </c>
      <c r="R184" s="87">
        <f t="shared" si="17"/>
        <v>0</v>
      </c>
      <c r="S184" s="87">
        <f t="shared" si="17"/>
        <v>0</v>
      </c>
      <c r="T184" s="87">
        <f t="shared" si="17"/>
        <v>0</v>
      </c>
      <c r="U184" s="87">
        <f t="shared" si="17"/>
        <v>0</v>
      </c>
      <c r="V184" s="87">
        <f t="shared" si="17"/>
        <v>0</v>
      </c>
      <c r="W184" s="87">
        <f t="shared" si="17"/>
        <v>0</v>
      </c>
      <c r="X184" s="87">
        <f t="shared" si="17"/>
        <v>0</v>
      </c>
      <c r="Y184" s="87">
        <f t="shared" si="17"/>
        <v>0</v>
      </c>
      <c r="Z184" s="87">
        <f t="shared" si="17"/>
        <v>0</v>
      </c>
    </row>
    <row r="185" spans="2:26" s="79" customFormat="1" x14ac:dyDescent="0.2">
      <c r="B185" s="86">
        <f>'3. Investeringen'!B185</f>
        <v>171</v>
      </c>
      <c r="C185" s="86" t="str">
        <f>'3. Investeringen'!C185</f>
        <v>Nieuwe investeringen</v>
      </c>
      <c r="D185" s="86" t="str">
        <f>'3. Investeringen'!F185</f>
        <v>TD</v>
      </c>
      <c r="E185" s="172">
        <f>'3. Investeringen'!M185</f>
        <v>38.5</v>
      </c>
      <c r="F185" s="121">
        <f>'3. Investeringen'!N185</f>
        <v>2011</v>
      </c>
      <c r="G185" s="86">
        <f>'3. Investeringen'!O185</f>
        <v>326809.91077777778</v>
      </c>
      <c r="H185" s="20"/>
      <c r="I185" s="137">
        <f>'5. Selectie'!P233</f>
        <v>1</v>
      </c>
      <c r="J185" s="20"/>
      <c r="K185" s="87">
        <f t="shared" ref="K185:Z194" si="18">($F185=K$14)*$I185*$G185</f>
        <v>326809.91077777778</v>
      </c>
      <c r="L185" s="87">
        <f t="shared" si="18"/>
        <v>0</v>
      </c>
      <c r="M185" s="87">
        <f t="shared" si="18"/>
        <v>0</v>
      </c>
      <c r="N185" s="87">
        <f t="shared" si="18"/>
        <v>0</v>
      </c>
      <c r="O185" s="87">
        <f t="shared" si="18"/>
        <v>0</v>
      </c>
      <c r="P185" s="87">
        <f t="shared" si="18"/>
        <v>0</v>
      </c>
      <c r="Q185" s="87">
        <f t="shared" si="18"/>
        <v>0</v>
      </c>
      <c r="R185" s="87">
        <f t="shared" si="18"/>
        <v>0</v>
      </c>
      <c r="S185" s="87">
        <f t="shared" si="18"/>
        <v>0</v>
      </c>
      <c r="T185" s="87">
        <f t="shared" si="18"/>
        <v>0</v>
      </c>
      <c r="U185" s="87">
        <f t="shared" si="18"/>
        <v>0</v>
      </c>
      <c r="V185" s="87">
        <f t="shared" si="18"/>
        <v>0</v>
      </c>
      <c r="W185" s="87">
        <f t="shared" si="18"/>
        <v>0</v>
      </c>
      <c r="X185" s="87">
        <f t="shared" si="18"/>
        <v>0</v>
      </c>
      <c r="Y185" s="87">
        <f t="shared" si="18"/>
        <v>0</v>
      </c>
      <c r="Z185" s="87">
        <f t="shared" si="18"/>
        <v>0</v>
      </c>
    </row>
    <row r="186" spans="2:26" s="79" customFormat="1" x14ac:dyDescent="0.2">
      <c r="B186" s="86">
        <f>'3. Investeringen'!B186</f>
        <v>172</v>
      </c>
      <c r="C186" s="86" t="str">
        <f>'3. Investeringen'!C186</f>
        <v>Nieuwe investeringen</v>
      </c>
      <c r="D186" s="86" t="str">
        <f>'3. Investeringen'!F186</f>
        <v>TD</v>
      </c>
      <c r="E186" s="172">
        <f>'3. Investeringen'!M186</f>
        <v>23.5</v>
      </c>
      <c r="F186" s="121">
        <f>'3. Investeringen'!N186</f>
        <v>2011</v>
      </c>
      <c r="G186" s="86">
        <f>'3. Investeringen'!O186</f>
        <v>53383.250166666665</v>
      </c>
      <c r="H186" s="20"/>
      <c r="I186" s="137">
        <f>'5. Selectie'!P234</f>
        <v>1</v>
      </c>
      <c r="J186" s="20"/>
      <c r="K186" s="87">
        <f t="shared" si="18"/>
        <v>53383.250166666665</v>
      </c>
      <c r="L186" s="87">
        <f t="shared" si="18"/>
        <v>0</v>
      </c>
      <c r="M186" s="87">
        <f t="shared" si="18"/>
        <v>0</v>
      </c>
      <c r="N186" s="87">
        <f t="shared" si="18"/>
        <v>0</v>
      </c>
      <c r="O186" s="87">
        <f t="shared" si="18"/>
        <v>0</v>
      </c>
      <c r="P186" s="87">
        <f t="shared" si="18"/>
        <v>0</v>
      </c>
      <c r="Q186" s="87">
        <f t="shared" si="18"/>
        <v>0</v>
      </c>
      <c r="R186" s="87">
        <f t="shared" si="18"/>
        <v>0</v>
      </c>
      <c r="S186" s="87">
        <f t="shared" si="18"/>
        <v>0</v>
      </c>
      <c r="T186" s="87">
        <f t="shared" si="18"/>
        <v>0</v>
      </c>
      <c r="U186" s="87">
        <f t="shared" si="18"/>
        <v>0</v>
      </c>
      <c r="V186" s="87">
        <f t="shared" si="18"/>
        <v>0</v>
      </c>
      <c r="W186" s="87">
        <f t="shared" si="18"/>
        <v>0</v>
      </c>
      <c r="X186" s="87">
        <f t="shared" si="18"/>
        <v>0</v>
      </c>
      <c r="Y186" s="87">
        <f t="shared" si="18"/>
        <v>0</v>
      </c>
      <c r="Z186" s="87">
        <f t="shared" si="18"/>
        <v>0</v>
      </c>
    </row>
    <row r="187" spans="2:26" s="79" customFormat="1" x14ac:dyDescent="0.2">
      <c r="B187" s="86">
        <f>'3. Investeringen'!B187</f>
        <v>173</v>
      </c>
      <c r="C187" s="86" t="str">
        <f>'3. Investeringen'!C187</f>
        <v>Nieuwe investeringen</v>
      </c>
      <c r="D187" s="86" t="str">
        <f>'3. Investeringen'!F187</f>
        <v>TD</v>
      </c>
      <c r="E187" s="172">
        <f>'3. Investeringen'!M187</f>
        <v>49.5</v>
      </c>
      <c r="F187" s="121">
        <f>'3. Investeringen'!N187</f>
        <v>2011</v>
      </c>
      <c r="G187" s="86">
        <f>'3. Investeringen'!O187</f>
        <v>-2051.5770000000002</v>
      </c>
      <c r="H187" s="20"/>
      <c r="I187" s="137">
        <f>'5. Selectie'!P235</f>
        <v>1</v>
      </c>
      <c r="J187" s="20"/>
      <c r="K187" s="87">
        <f t="shared" si="18"/>
        <v>-2051.5770000000002</v>
      </c>
      <c r="L187" s="87">
        <f t="shared" si="18"/>
        <v>0</v>
      </c>
      <c r="M187" s="87">
        <f t="shared" si="18"/>
        <v>0</v>
      </c>
      <c r="N187" s="87">
        <f t="shared" si="18"/>
        <v>0</v>
      </c>
      <c r="O187" s="87">
        <f t="shared" si="18"/>
        <v>0</v>
      </c>
      <c r="P187" s="87">
        <f t="shared" si="18"/>
        <v>0</v>
      </c>
      <c r="Q187" s="87">
        <f t="shared" si="18"/>
        <v>0</v>
      </c>
      <c r="R187" s="87">
        <f t="shared" si="18"/>
        <v>0</v>
      </c>
      <c r="S187" s="87">
        <f t="shared" si="18"/>
        <v>0</v>
      </c>
      <c r="T187" s="87">
        <f t="shared" si="18"/>
        <v>0</v>
      </c>
      <c r="U187" s="87">
        <f t="shared" si="18"/>
        <v>0</v>
      </c>
      <c r="V187" s="87">
        <f t="shared" si="18"/>
        <v>0</v>
      </c>
      <c r="W187" s="87">
        <f t="shared" si="18"/>
        <v>0</v>
      </c>
      <c r="X187" s="87">
        <f t="shared" si="18"/>
        <v>0</v>
      </c>
      <c r="Y187" s="87">
        <f t="shared" si="18"/>
        <v>0</v>
      </c>
      <c r="Z187" s="87">
        <f t="shared" si="18"/>
        <v>0</v>
      </c>
    </row>
    <row r="188" spans="2:26" s="79" customFormat="1" x14ac:dyDescent="0.2">
      <c r="B188" s="86">
        <f>'3. Investeringen'!B188</f>
        <v>174</v>
      </c>
      <c r="C188" s="86" t="str">
        <f>'3. Investeringen'!C188</f>
        <v>Nieuwe investeringen</v>
      </c>
      <c r="D188" s="86" t="str">
        <f>'3. Investeringen'!F188</f>
        <v>TD</v>
      </c>
      <c r="E188" s="172">
        <f>'3. Investeringen'!M188</f>
        <v>39.5</v>
      </c>
      <c r="F188" s="121">
        <f>'3. Investeringen'!N188</f>
        <v>2011</v>
      </c>
      <c r="G188" s="86">
        <f>'3. Investeringen'!O188</f>
        <v>244202.49144444446</v>
      </c>
      <c r="H188" s="20"/>
      <c r="I188" s="137">
        <f>'5. Selectie'!P236</f>
        <v>1</v>
      </c>
      <c r="J188" s="20"/>
      <c r="K188" s="87">
        <f t="shared" si="18"/>
        <v>244202.49144444446</v>
      </c>
      <c r="L188" s="87">
        <f t="shared" si="18"/>
        <v>0</v>
      </c>
      <c r="M188" s="87">
        <f t="shared" si="18"/>
        <v>0</v>
      </c>
      <c r="N188" s="87">
        <f t="shared" si="18"/>
        <v>0</v>
      </c>
      <c r="O188" s="87">
        <f t="shared" si="18"/>
        <v>0</v>
      </c>
      <c r="P188" s="87">
        <f t="shared" si="18"/>
        <v>0</v>
      </c>
      <c r="Q188" s="87">
        <f t="shared" si="18"/>
        <v>0</v>
      </c>
      <c r="R188" s="87">
        <f t="shared" si="18"/>
        <v>0</v>
      </c>
      <c r="S188" s="87">
        <f t="shared" si="18"/>
        <v>0</v>
      </c>
      <c r="T188" s="87">
        <f t="shared" si="18"/>
        <v>0</v>
      </c>
      <c r="U188" s="87">
        <f t="shared" si="18"/>
        <v>0</v>
      </c>
      <c r="V188" s="87">
        <f t="shared" si="18"/>
        <v>0</v>
      </c>
      <c r="W188" s="87">
        <f t="shared" si="18"/>
        <v>0</v>
      </c>
      <c r="X188" s="87">
        <f t="shared" si="18"/>
        <v>0</v>
      </c>
      <c r="Y188" s="87">
        <f t="shared" si="18"/>
        <v>0</v>
      </c>
      <c r="Z188" s="87">
        <f t="shared" si="18"/>
        <v>0</v>
      </c>
    </row>
    <row r="189" spans="2:26" s="79" customFormat="1" x14ac:dyDescent="0.2">
      <c r="B189" s="86">
        <f>'3. Investeringen'!B189</f>
        <v>175</v>
      </c>
      <c r="C189" s="86" t="str">
        <f>'3. Investeringen'!C189</f>
        <v>Nieuwe investeringen</v>
      </c>
      <c r="D189" s="86" t="str">
        <f>'3. Investeringen'!F189</f>
        <v>TD</v>
      </c>
      <c r="E189" s="172">
        <f>'3. Investeringen'!M189</f>
        <v>24.5</v>
      </c>
      <c r="F189" s="121">
        <f>'3. Investeringen'!N189</f>
        <v>2011</v>
      </c>
      <c r="G189" s="86">
        <f>'3. Investeringen'!O189</f>
        <v>4859.6729999999998</v>
      </c>
      <c r="H189" s="20"/>
      <c r="I189" s="137">
        <f>'5. Selectie'!P237</f>
        <v>1</v>
      </c>
      <c r="J189" s="20"/>
      <c r="K189" s="87">
        <f t="shared" si="18"/>
        <v>4859.6729999999998</v>
      </c>
      <c r="L189" s="87">
        <f t="shared" si="18"/>
        <v>0</v>
      </c>
      <c r="M189" s="87">
        <f t="shared" si="18"/>
        <v>0</v>
      </c>
      <c r="N189" s="87">
        <f t="shared" si="18"/>
        <v>0</v>
      </c>
      <c r="O189" s="87">
        <f t="shared" si="18"/>
        <v>0</v>
      </c>
      <c r="P189" s="87">
        <f t="shared" si="18"/>
        <v>0</v>
      </c>
      <c r="Q189" s="87">
        <f t="shared" si="18"/>
        <v>0</v>
      </c>
      <c r="R189" s="87">
        <f t="shared" si="18"/>
        <v>0</v>
      </c>
      <c r="S189" s="87">
        <f t="shared" si="18"/>
        <v>0</v>
      </c>
      <c r="T189" s="87">
        <f t="shared" si="18"/>
        <v>0</v>
      </c>
      <c r="U189" s="87">
        <f t="shared" si="18"/>
        <v>0</v>
      </c>
      <c r="V189" s="87">
        <f t="shared" si="18"/>
        <v>0</v>
      </c>
      <c r="W189" s="87">
        <f t="shared" si="18"/>
        <v>0</v>
      </c>
      <c r="X189" s="87">
        <f t="shared" si="18"/>
        <v>0</v>
      </c>
      <c r="Y189" s="87">
        <f t="shared" si="18"/>
        <v>0</v>
      </c>
      <c r="Z189" s="87">
        <f t="shared" si="18"/>
        <v>0</v>
      </c>
    </row>
    <row r="190" spans="2:26" s="79" customFormat="1" x14ac:dyDescent="0.2">
      <c r="B190" s="86">
        <f>'3. Investeringen'!B190</f>
        <v>176</v>
      </c>
      <c r="C190" s="86" t="str">
        <f>'3. Investeringen'!C190</f>
        <v>Nieuwe investeringen</v>
      </c>
      <c r="D190" s="86" t="str">
        <f>'3. Investeringen'!F190</f>
        <v>TD</v>
      </c>
      <c r="E190" s="172">
        <f>'3. Investeringen'!M190</f>
        <v>40.5</v>
      </c>
      <c r="F190" s="121">
        <f>'3. Investeringen'!N190</f>
        <v>2011</v>
      </c>
      <c r="G190" s="86">
        <f>'3. Investeringen'!O190</f>
        <v>256917.65399999998</v>
      </c>
      <c r="H190" s="20"/>
      <c r="I190" s="137">
        <f>'5. Selectie'!P238</f>
        <v>1</v>
      </c>
      <c r="J190" s="20"/>
      <c r="K190" s="87">
        <f t="shared" si="18"/>
        <v>256917.65399999998</v>
      </c>
      <c r="L190" s="87">
        <f t="shared" si="18"/>
        <v>0</v>
      </c>
      <c r="M190" s="87">
        <f t="shared" si="18"/>
        <v>0</v>
      </c>
      <c r="N190" s="87">
        <f t="shared" si="18"/>
        <v>0</v>
      </c>
      <c r="O190" s="87">
        <f t="shared" si="18"/>
        <v>0</v>
      </c>
      <c r="P190" s="87">
        <f t="shared" si="18"/>
        <v>0</v>
      </c>
      <c r="Q190" s="87">
        <f t="shared" si="18"/>
        <v>0</v>
      </c>
      <c r="R190" s="87">
        <f t="shared" si="18"/>
        <v>0</v>
      </c>
      <c r="S190" s="87">
        <f t="shared" si="18"/>
        <v>0</v>
      </c>
      <c r="T190" s="87">
        <f t="shared" si="18"/>
        <v>0</v>
      </c>
      <c r="U190" s="87">
        <f t="shared" si="18"/>
        <v>0</v>
      </c>
      <c r="V190" s="87">
        <f t="shared" si="18"/>
        <v>0</v>
      </c>
      <c r="W190" s="87">
        <f t="shared" si="18"/>
        <v>0</v>
      </c>
      <c r="X190" s="87">
        <f t="shared" si="18"/>
        <v>0</v>
      </c>
      <c r="Y190" s="87">
        <f t="shared" si="18"/>
        <v>0</v>
      </c>
      <c r="Z190" s="87">
        <f t="shared" si="18"/>
        <v>0</v>
      </c>
    </row>
    <row r="191" spans="2:26" s="79" customFormat="1" x14ac:dyDescent="0.2">
      <c r="B191" s="86">
        <f>'3. Investeringen'!B191</f>
        <v>177</v>
      </c>
      <c r="C191" s="86" t="str">
        <f>'3. Investeringen'!C191</f>
        <v>Nieuwe investeringen</v>
      </c>
      <c r="D191" s="86" t="str">
        <f>'3. Investeringen'!F191</f>
        <v>TD</v>
      </c>
      <c r="E191" s="172">
        <f>'3. Investeringen'!M191</f>
        <v>25.5</v>
      </c>
      <c r="F191" s="121">
        <f>'3. Investeringen'!N191</f>
        <v>2011</v>
      </c>
      <c r="G191" s="86">
        <f>'3. Investeringen'!O191</f>
        <v>-62.05</v>
      </c>
      <c r="H191" s="20"/>
      <c r="I191" s="137">
        <f>'5. Selectie'!P239</f>
        <v>1</v>
      </c>
      <c r="J191" s="20"/>
      <c r="K191" s="87">
        <f t="shared" si="18"/>
        <v>-62.05</v>
      </c>
      <c r="L191" s="87">
        <f t="shared" si="18"/>
        <v>0</v>
      </c>
      <c r="M191" s="87">
        <f t="shared" si="18"/>
        <v>0</v>
      </c>
      <c r="N191" s="87">
        <f t="shared" si="18"/>
        <v>0</v>
      </c>
      <c r="O191" s="87">
        <f t="shared" si="18"/>
        <v>0</v>
      </c>
      <c r="P191" s="87">
        <f t="shared" si="18"/>
        <v>0</v>
      </c>
      <c r="Q191" s="87">
        <f t="shared" si="18"/>
        <v>0</v>
      </c>
      <c r="R191" s="87">
        <f t="shared" si="18"/>
        <v>0</v>
      </c>
      <c r="S191" s="87">
        <f t="shared" si="18"/>
        <v>0</v>
      </c>
      <c r="T191" s="87">
        <f t="shared" si="18"/>
        <v>0</v>
      </c>
      <c r="U191" s="87">
        <f t="shared" si="18"/>
        <v>0</v>
      </c>
      <c r="V191" s="87">
        <f t="shared" si="18"/>
        <v>0</v>
      </c>
      <c r="W191" s="87">
        <f t="shared" si="18"/>
        <v>0</v>
      </c>
      <c r="X191" s="87">
        <f t="shared" si="18"/>
        <v>0</v>
      </c>
      <c r="Y191" s="87">
        <f t="shared" si="18"/>
        <v>0</v>
      </c>
      <c r="Z191" s="87">
        <f t="shared" si="18"/>
        <v>0</v>
      </c>
    </row>
    <row r="192" spans="2:26" s="79" customFormat="1" x14ac:dyDescent="0.2">
      <c r="B192" s="86">
        <f>'3. Investeringen'!B192</f>
        <v>178</v>
      </c>
      <c r="C192" s="86" t="str">
        <f>'3. Investeringen'!C192</f>
        <v>Nieuwe investeringen</v>
      </c>
      <c r="D192" s="86" t="str">
        <f>'3. Investeringen'!F192</f>
        <v>TD</v>
      </c>
      <c r="E192" s="172">
        <f>'3. Investeringen'!M192</f>
        <v>41.5</v>
      </c>
      <c r="F192" s="121">
        <f>'3. Investeringen'!N192</f>
        <v>2011</v>
      </c>
      <c r="G192" s="86">
        <f>'3. Investeringen'!O192</f>
        <v>204781.8698888889</v>
      </c>
      <c r="H192" s="20"/>
      <c r="I192" s="137">
        <f>'5. Selectie'!P240</f>
        <v>1</v>
      </c>
      <c r="J192" s="20"/>
      <c r="K192" s="87">
        <f t="shared" si="18"/>
        <v>204781.8698888889</v>
      </c>
      <c r="L192" s="87">
        <f t="shared" si="18"/>
        <v>0</v>
      </c>
      <c r="M192" s="87">
        <f t="shared" si="18"/>
        <v>0</v>
      </c>
      <c r="N192" s="87">
        <f t="shared" si="18"/>
        <v>0</v>
      </c>
      <c r="O192" s="87">
        <f t="shared" si="18"/>
        <v>0</v>
      </c>
      <c r="P192" s="87">
        <f t="shared" si="18"/>
        <v>0</v>
      </c>
      <c r="Q192" s="87">
        <f t="shared" si="18"/>
        <v>0</v>
      </c>
      <c r="R192" s="87">
        <f t="shared" si="18"/>
        <v>0</v>
      </c>
      <c r="S192" s="87">
        <f t="shared" si="18"/>
        <v>0</v>
      </c>
      <c r="T192" s="87">
        <f t="shared" si="18"/>
        <v>0</v>
      </c>
      <c r="U192" s="87">
        <f t="shared" si="18"/>
        <v>0</v>
      </c>
      <c r="V192" s="87">
        <f t="shared" si="18"/>
        <v>0</v>
      </c>
      <c r="W192" s="87">
        <f t="shared" si="18"/>
        <v>0</v>
      </c>
      <c r="X192" s="87">
        <f t="shared" si="18"/>
        <v>0</v>
      </c>
      <c r="Y192" s="87">
        <f t="shared" si="18"/>
        <v>0</v>
      </c>
      <c r="Z192" s="87">
        <f t="shared" si="18"/>
        <v>0</v>
      </c>
    </row>
    <row r="193" spans="2:26" s="79" customFormat="1" x14ac:dyDescent="0.2">
      <c r="B193" s="86">
        <f>'3. Investeringen'!B193</f>
        <v>179</v>
      </c>
      <c r="C193" s="86" t="str">
        <f>'3. Investeringen'!C193</f>
        <v>Nieuwe investeringen</v>
      </c>
      <c r="D193" s="86" t="str">
        <f>'3. Investeringen'!F193</f>
        <v>TD</v>
      </c>
      <c r="E193" s="172">
        <f>'3. Investeringen'!M193</f>
        <v>26.5</v>
      </c>
      <c r="F193" s="121">
        <f>'3. Investeringen'!N193</f>
        <v>2011</v>
      </c>
      <c r="G193" s="86">
        <f>'3. Investeringen'!O193</f>
        <v>6277.7263333333331</v>
      </c>
      <c r="H193" s="20"/>
      <c r="I193" s="137">
        <f>'5. Selectie'!P241</f>
        <v>1</v>
      </c>
      <c r="J193" s="20"/>
      <c r="K193" s="87">
        <f t="shared" si="18"/>
        <v>6277.7263333333331</v>
      </c>
      <c r="L193" s="87">
        <f t="shared" si="18"/>
        <v>0</v>
      </c>
      <c r="M193" s="87">
        <f t="shared" si="18"/>
        <v>0</v>
      </c>
      <c r="N193" s="87">
        <f t="shared" si="18"/>
        <v>0</v>
      </c>
      <c r="O193" s="87">
        <f t="shared" si="18"/>
        <v>0</v>
      </c>
      <c r="P193" s="87">
        <f t="shared" si="18"/>
        <v>0</v>
      </c>
      <c r="Q193" s="87">
        <f t="shared" si="18"/>
        <v>0</v>
      </c>
      <c r="R193" s="87">
        <f t="shared" si="18"/>
        <v>0</v>
      </c>
      <c r="S193" s="87">
        <f t="shared" si="18"/>
        <v>0</v>
      </c>
      <c r="T193" s="87">
        <f t="shared" si="18"/>
        <v>0</v>
      </c>
      <c r="U193" s="87">
        <f t="shared" si="18"/>
        <v>0</v>
      </c>
      <c r="V193" s="87">
        <f t="shared" si="18"/>
        <v>0</v>
      </c>
      <c r="W193" s="87">
        <f t="shared" si="18"/>
        <v>0</v>
      </c>
      <c r="X193" s="87">
        <f t="shared" si="18"/>
        <v>0</v>
      </c>
      <c r="Y193" s="87">
        <f t="shared" si="18"/>
        <v>0</v>
      </c>
      <c r="Z193" s="87">
        <f t="shared" si="18"/>
        <v>0</v>
      </c>
    </row>
    <row r="194" spans="2:26" s="79" customFormat="1" x14ac:dyDescent="0.2">
      <c r="B194" s="86">
        <f>'3. Investeringen'!B194</f>
        <v>180</v>
      </c>
      <c r="C194" s="86" t="str">
        <f>'3. Investeringen'!C194</f>
        <v>Nieuwe investeringen</v>
      </c>
      <c r="D194" s="86" t="str">
        <f>'3. Investeringen'!F194</f>
        <v>TD</v>
      </c>
      <c r="E194" s="172">
        <f>'3. Investeringen'!M194</f>
        <v>1.5</v>
      </c>
      <c r="F194" s="121">
        <f>'3. Investeringen'!N194</f>
        <v>2011</v>
      </c>
      <c r="G194" s="86">
        <f>'3. Investeringen'!O194</f>
        <v>400197.06299999997</v>
      </c>
      <c r="H194" s="20"/>
      <c r="I194" s="137">
        <f>'5. Selectie'!P242</f>
        <v>1</v>
      </c>
      <c r="J194" s="20"/>
      <c r="K194" s="87">
        <f t="shared" si="18"/>
        <v>400197.06299999997</v>
      </c>
      <c r="L194" s="87">
        <f t="shared" si="18"/>
        <v>0</v>
      </c>
      <c r="M194" s="87">
        <f t="shared" si="18"/>
        <v>0</v>
      </c>
      <c r="N194" s="87">
        <f t="shared" si="18"/>
        <v>0</v>
      </c>
      <c r="O194" s="87">
        <f t="shared" si="18"/>
        <v>0</v>
      </c>
      <c r="P194" s="87">
        <f t="shared" si="18"/>
        <v>0</v>
      </c>
      <c r="Q194" s="87">
        <f t="shared" si="18"/>
        <v>0</v>
      </c>
      <c r="R194" s="87">
        <f t="shared" si="18"/>
        <v>0</v>
      </c>
      <c r="S194" s="87">
        <f t="shared" si="18"/>
        <v>0</v>
      </c>
      <c r="T194" s="87">
        <f t="shared" si="18"/>
        <v>0</v>
      </c>
      <c r="U194" s="87">
        <f t="shared" si="18"/>
        <v>0</v>
      </c>
      <c r="V194" s="87">
        <f t="shared" si="18"/>
        <v>0</v>
      </c>
      <c r="W194" s="87">
        <f t="shared" si="18"/>
        <v>0</v>
      </c>
      <c r="X194" s="87">
        <f t="shared" si="18"/>
        <v>0</v>
      </c>
      <c r="Y194" s="87">
        <f t="shared" si="18"/>
        <v>0</v>
      </c>
      <c r="Z194" s="87">
        <f t="shared" si="18"/>
        <v>0</v>
      </c>
    </row>
    <row r="195" spans="2:26" s="79" customFormat="1" x14ac:dyDescent="0.2">
      <c r="B195" s="86">
        <f>'3. Investeringen'!B195</f>
        <v>181</v>
      </c>
      <c r="C195" s="86" t="str">
        <f>'3. Investeringen'!C195</f>
        <v>Nieuwe investeringen</v>
      </c>
      <c r="D195" s="86" t="str">
        <f>'3. Investeringen'!F195</f>
        <v>TD</v>
      </c>
      <c r="E195" s="172">
        <f>'3. Investeringen'!M195</f>
        <v>52.5</v>
      </c>
      <c r="F195" s="121">
        <f>'3. Investeringen'!N195</f>
        <v>2011</v>
      </c>
      <c r="G195" s="86">
        <f>'3. Investeringen'!O195</f>
        <v>12886.363636363636</v>
      </c>
      <c r="H195" s="20"/>
      <c r="I195" s="137">
        <f>'5. Selectie'!P243</f>
        <v>1</v>
      </c>
      <c r="J195" s="20"/>
      <c r="K195" s="87">
        <f t="shared" ref="K195:Z204" si="19">($F195=K$14)*$I195*$G195</f>
        <v>12886.363636363636</v>
      </c>
      <c r="L195" s="87">
        <f t="shared" si="19"/>
        <v>0</v>
      </c>
      <c r="M195" s="87">
        <f t="shared" si="19"/>
        <v>0</v>
      </c>
      <c r="N195" s="87">
        <f t="shared" si="19"/>
        <v>0</v>
      </c>
      <c r="O195" s="87">
        <f t="shared" si="19"/>
        <v>0</v>
      </c>
      <c r="P195" s="87">
        <f t="shared" si="19"/>
        <v>0</v>
      </c>
      <c r="Q195" s="87">
        <f t="shared" si="19"/>
        <v>0</v>
      </c>
      <c r="R195" s="87">
        <f t="shared" si="19"/>
        <v>0</v>
      </c>
      <c r="S195" s="87">
        <f t="shared" si="19"/>
        <v>0</v>
      </c>
      <c r="T195" s="87">
        <f t="shared" si="19"/>
        <v>0</v>
      </c>
      <c r="U195" s="87">
        <f t="shared" si="19"/>
        <v>0</v>
      </c>
      <c r="V195" s="87">
        <f t="shared" si="19"/>
        <v>0</v>
      </c>
      <c r="W195" s="87">
        <f t="shared" si="19"/>
        <v>0</v>
      </c>
      <c r="X195" s="87">
        <f t="shared" si="19"/>
        <v>0</v>
      </c>
      <c r="Y195" s="87">
        <f t="shared" si="19"/>
        <v>0</v>
      </c>
      <c r="Z195" s="87">
        <f t="shared" si="19"/>
        <v>0</v>
      </c>
    </row>
    <row r="196" spans="2:26" s="79" customFormat="1" x14ac:dyDescent="0.2">
      <c r="B196" s="86">
        <f>'3. Investeringen'!B196</f>
        <v>182</v>
      </c>
      <c r="C196" s="86" t="str">
        <f>'3. Investeringen'!C196</f>
        <v>Nieuwe investeringen</v>
      </c>
      <c r="D196" s="86" t="str">
        <f>'3. Investeringen'!F196</f>
        <v>TD</v>
      </c>
      <c r="E196" s="172">
        <f>'3. Investeringen'!M196</f>
        <v>42.5</v>
      </c>
      <c r="F196" s="121">
        <f>'3. Investeringen'!N196</f>
        <v>2011</v>
      </c>
      <c r="G196" s="86">
        <f>'3. Investeringen'!O196</f>
        <v>194408.14666666667</v>
      </c>
      <c r="H196" s="20"/>
      <c r="I196" s="137">
        <f>'5. Selectie'!P244</f>
        <v>1</v>
      </c>
      <c r="J196" s="20"/>
      <c r="K196" s="87">
        <f t="shared" si="19"/>
        <v>194408.14666666667</v>
      </c>
      <c r="L196" s="87">
        <f t="shared" si="19"/>
        <v>0</v>
      </c>
      <c r="M196" s="87">
        <f t="shared" si="19"/>
        <v>0</v>
      </c>
      <c r="N196" s="87">
        <f t="shared" si="19"/>
        <v>0</v>
      </c>
      <c r="O196" s="87">
        <f t="shared" si="19"/>
        <v>0</v>
      </c>
      <c r="P196" s="87">
        <f t="shared" si="19"/>
        <v>0</v>
      </c>
      <c r="Q196" s="87">
        <f t="shared" si="19"/>
        <v>0</v>
      </c>
      <c r="R196" s="87">
        <f t="shared" si="19"/>
        <v>0</v>
      </c>
      <c r="S196" s="87">
        <f t="shared" si="19"/>
        <v>0</v>
      </c>
      <c r="T196" s="87">
        <f t="shared" si="19"/>
        <v>0</v>
      </c>
      <c r="U196" s="87">
        <f t="shared" si="19"/>
        <v>0</v>
      </c>
      <c r="V196" s="87">
        <f t="shared" si="19"/>
        <v>0</v>
      </c>
      <c r="W196" s="87">
        <f t="shared" si="19"/>
        <v>0</v>
      </c>
      <c r="X196" s="87">
        <f t="shared" si="19"/>
        <v>0</v>
      </c>
      <c r="Y196" s="87">
        <f t="shared" si="19"/>
        <v>0</v>
      </c>
      <c r="Z196" s="87">
        <f t="shared" si="19"/>
        <v>0</v>
      </c>
    </row>
    <row r="197" spans="2:26" s="79" customFormat="1" x14ac:dyDescent="0.2">
      <c r="B197" s="86">
        <f>'3. Investeringen'!B197</f>
        <v>183</v>
      </c>
      <c r="C197" s="86" t="str">
        <f>'3. Investeringen'!C197</f>
        <v>Nieuwe investeringen</v>
      </c>
      <c r="D197" s="86" t="str">
        <f>'3. Investeringen'!F197</f>
        <v>TD</v>
      </c>
      <c r="E197" s="172">
        <f>'3. Investeringen'!M197</f>
        <v>27.5</v>
      </c>
      <c r="F197" s="121">
        <f>'3. Investeringen'!N197</f>
        <v>2011</v>
      </c>
      <c r="G197" s="86">
        <f>'3. Investeringen'!O197</f>
        <v>91259.281666666662</v>
      </c>
      <c r="H197" s="20"/>
      <c r="I197" s="137">
        <f>'5. Selectie'!P245</f>
        <v>1</v>
      </c>
      <c r="J197" s="20"/>
      <c r="K197" s="87">
        <f t="shared" si="19"/>
        <v>91259.281666666662</v>
      </c>
      <c r="L197" s="87">
        <f t="shared" si="19"/>
        <v>0</v>
      </c>
      <c r="M197" s="87">
        <f t="shared" si="19"/>
        <v>0</v>
      </c>
      <c r="N197" s="87">
        <f t="shared" si="19"/>
        <v>0</v>
      </c>
      <c r="O197" s="87">
        <f t="shared" si="19"/>
        <v>0</v>
      </c>
      <c r="P197" s="87">
        <f t="shared" si="19"/>
        <v>0</v>
      </c>
      <c r="Q197" s="87">
        <f t="shared" si="19"/>
        <v>0</v>
      </c>
      <c r="R197" s="87">
        <f t="shared" si="19"/>
        <v>0</v>
      </c>
      <c r="S197" s="87">
        <f t="shared" si="19"/>
        <v>0</v>
      </c>
      <c r="T197" s="87">
        <f t="shared" si="19"/>
        <v>0</v>
      </c>
      <c r="U197" s="87">
        <f t="shared" si="19"/>
        <v>0</v>
      </c>
      <c r="V197" s="87">
        <f t="shared" si="19"/>
        <v>0</v>
      </c>
      <c r="W197" s="87">
        <f t="shared" si="19"/>
        <v>0</v>
      </c>
      <c r="X197" s="87">
        <f t="shared" si="19"/>
        <v>0</v>
      </c>
      <c r="Y197" s="87">
        <f t="shared" si="19"/>
        <v>0</v>
      </c>
      <c r="Z197" s="87">
        <f t="shared" si="19"/>
        <v>0</v>
      </c>
    </row>
    <row r="198" spans="2:26" s="79" customFormat="1" x14ac:dyDescent="0.2">
      <c r="B198" s="86">
        <f>'3. Investeringen'!B198</f>
        <v>184</v>
      </c>
      <c r="C198" s="86" t="str">
        <f>'3. Investeringen'!C198</f>
        <v>Nieuwe investeringen</v>
      </c>
      <c r="D198" s="86" t="str">
        <f>'3. Investeringen'!F198</f>
        <v>TD</v>
      </c>
      <c r="E198" s="172">
        <f>'3. Investeringen'!M198</f>
        <v>2.5</v>
      </c>
      <c r="F198" s="121">
        <f>'3. Investeringen'!N198</f>
        <v>2011</v>
      </c>
      <c r="G198" s="86">
        <f>'3. Investeringen'!O198</f>
        <v>126483.655</v>
      </c>
      <c r="H198" s="20"/>
      <c r="I198" s="137">
        <f>'5. Selectie'!P246</f>
        <v>1</v>
      </c>
      <c r="J198" s="20"/>
      <c r="K198" s="87">
        <f t="shared" si="19"/>
        <v>126483.655</v>
      </c>
      <c r="L198" s="87">
        <f t="shared" si="19"/>
        <v>0</v>
      </c>
      <c r="M198" s="87">
        <f t="shared" si="19"/>
        <v>0</v>
      </c>
      <c r="N198" s="87">
        <f t="shared" si="19"/>
        <v>0</v>
      </c>
      <c r="O198" s="87">
        <f t="shared" si="19"/>
        <v>0</v>
      </c>
      <c r="P198" s="87">
        <f t="shared" si="19"/>
        <v>0</v>
      </c>
      <c r="Q198" s="87">
        <f t="shared" si="19"/>
        <v>0</v>
      </c>
      <c r="R198" s="87">
        <f t="shared" si="19"/>
        <v>0</v>
      </c>
      <c r="S198" s="87">
        <f t="shared" si="19"/>
        <v>0</v>
      </c>
      <c r="T198" s="87">
        <f t="shared" si="19"/>
        <v>0</v>
      </c>
      <c r="U198" s="87">
        <f t="shared" si="19"/>
        <v>0</v>
      </c>
      <c r="V198" s="87">
        <f t="shared" si="19"/>
        <v>0</v>
      </c>
      <c r="W198" s="87">
        <f t="shared" si="19"/>
        <v>0</v>
      </c>
      <c r="X198" s="87">
        <f t="shared" si="19"/>
        <v>0</v>
      </c>
      <c r="Y198" s="87">
        <f t="shared" si="19"/>
        <v>0</v>
      </c>
      <c r="Z198" s="87">
        <f t="shared" si="19"/>
        <v>0</v>
      </c>
    </row>
    <row r="199" spans="2:26" s="79" customFormat="1" x14ac:dyDescent="0.2">
      <c r="B199" s="86">
        <f>'3. Investeringen'!B199</f>
        <v>185</v>
      </c>
      <c r="C199" s="86" t="str">
        <f>'3. Investeringen'!C199</f>
        <v>Nieuwe investeringen</v>
      </c>
      <c r="D199" s="86" t="str">
        <f>'3. Investeringen'!F199</f>
        <v>TD</v>
      </c>
      <c r="E199" s="172">
        <f>'3. Investeringen'!M199</f>
        <v>53.5</v>
      </c>
      <c r="F199" s="121">
        <f>'3. Investeringen'!N199</f>
        <v>2011</v>
      </c>
      <c r="G199" s="86">
        <f>'3. Investeringen'!O199</f>
        <v>235248.31290909095</v>
      </c>
      <c r="H199" s="20"/>
      <c r="I199" s="137">
        <f>'5. Selectie'!P247</f>
        <v>1</v>
      </c>
      <c r="J199" s="20"/>
      <c r="K199" s="87">
        <f t="shared" si="19"/>
        <v>235248.31290909095</v>
      </c>
      <c r="L199" s="87">
        <f t="shared" si="19"/>
        <v>0</v>
      </c>
      <c r="M199" s="87">
        <f t="shared" si="19"/>
        <v>0</v>
      </c>
      <c r="N199" s="87">
        <f t="shared" si="19"/>
        <v>0</v>
      </c>
      <c r="O199" s="87">
        <f t="shared" si="19"/>
        <v>0</v>
      </c>
      <c r="P199" s="87">
        <f t="shared" si="19"/>
        <v>0</v>
      </c>
      <c r="Q199" s="87">
        <f t="shared" si="19"/>
        <v>0</v>
      </c>
      <c r="R199" s="87">
        <f t="shared" si="19"/>
        <v>0</v>
      </c>
      <c r="S199" s="87">
        <f t="shared" si="19"/>
        <v>0</v>
      </c>
      <c r="T199" s="87">
        <f t="shared" si="19"/>
        <v>0</v>
      </c>
      <c r="U199" s="87">
        <f t="shared" si="19"/>
        <v>0</v>
      </c>
      <c r="V199" s="87">
        <f t="shared" si="19"/>
        <v>0</v>
      </c>
      <c r="W199" s="87">
        <f t="shared" si="19"/>
        <v>0</v>
      </c>
      <c r="X199" s="87">
        <f t="shared" si="19"/>
        <v>0</v>
      </c>
      <c r="Y199" s="87">
        <f t="shared" si="19"/>
        <v>0</v>
      </c>
      <c r="Z199" s="87">
        <f t="shared" si="19"/>
        <v>0</v>
      </c>
    </row>
    <row r="200" spans="2:26" s="79" customFormat="1" x14ac:dyDescent="0.2">
      <c r="B200" s="86">
        <f>'3. Investeringen'!B200</f>
        <v>186</v>
      </c>
      <c r="C200" s="86" t="str">
        <f>'3. Investeringen'!C200</f>
        <v>Nieuwe investeringen</v>
      </c>
      <c r="D200" s="86" t="str">
        <f>'3. Investeringen'!F200</f>
        <v>TD</v>
      </c>
      <c r="E200" s="172">
        <f>'3. Investeringen'!M200</f>
        <v>43.5</v>
      </c>
      <c r="F200" s="121">
        <f>'3. Investeringen'!N200</f>
        <v>2011</v>
      </c>
      <c r="G200" s="86">
        <f>'3. Investeringen'!O200</f>
        <v>213759.42533333332</v>
      </c>
      <c r="H200" s="20"/>
      <c r="I200" s="137">
        <f>'5. Selectie'!P248</f>
        <v>1</v>
      </c>
      <c r="J200" s="20"/>
      <c r="K200" s="87">
        <f t="shared" si="19"/>
        <v>213759.42533333332</v>
      </c>
      <c r="L200" s="87">
        <f t="shared" si="19"/>
        <v>0</v>
      </c>
      <c r="M200" s="87">
        <f t="shared" si="19"/>
        <v>0</v>
      </c>
      <c r="N200" s="87">
        <f t="shared" si="19"/>
        <v>0</v>
      </c>
      <c r="O200" s="87">
        <f t="shared" si="19"/>
        <v>0</v>
      </c>
      <c r="P200" s="87">
        <f t="shared" si="19"/>
        <v>0</v>
      </c>
      <c r="Q200" s="87">
        <f t="shared" si="19"/>
        <v>0</v>
      </c>
      <c r="R200" s="87">
        <f t="shared" si="19"/>
        <v>0</v>
      </c>
      <c r="S200" s="87">
        <f t="shared" si="19"/>
        <v>0</v>
      </c>
      <c r="T200" s="87">
        <f t="shared" si="19"/>
        <v>0</v>
      </c>
      <c r="U200" s="87">
        <f t="shared" si="19"/>
        <v>0</v>
      </c>
      <c r="V200" s="87">
        <f t="shared" si="19"/>
        <v>0</v>
      </c>
      <c r="W200" s="87">
        <f t="shared" si="19"/>
        <v>0</v>
      </c>
      <c r="X200" s="87">
        <f t="shared" si="19"/>
        <v>0</v>
      </c>
      <c r="Y200" s="87">
        <f t="shared" si="19"/>
        <v>0</v>
      </c>
      <c r="Z200" s="87">
        <f t="shared" si="19"/>
        <v>0</v>
      </c>
    </row>
    <row r="201" spans="2:26" s="79" customFormat="1" x14ac:dyDescent="0.2">
      <c r="B201" s="86">
        <f>'3. Investeringen'!B201</f>
        <v>187</v>
      </c>
      <c r="C201" s="86" t="str">
        <f>'3. Investeringen'!C201</f>
        <v>Nieuwe investeringen</v>
      </c>
      <c r="D201" s="86" t="str">
        <f>'3. Investeringen'!F201</f>
        <v>TD</v>
      </c>
      <c r="E201" s="172">
        <f>'3. Investeringen'!M201</f>
        <v>28.5</v>
      </c>
      <c r="F201" s="121">
        <f>'3. Investeringen'!N201</f>
        <v>2011</v>
      </c>
      <c r="G201" s="86">
        <f>'3. Investeringen'!O201</f>
        <v>21263.0805</v>
      </c>
      <c r="H201" s="20"/>
      <c r="I201" s="137">
        <f>'5. Selectie'!P249</f>
        <v>1</v>
      </c>
      <c r="J201" s="20"/>
      <c r="K201" s="87">
        <f t="shared" si="19"/>
        <v>21263.0805</v>
      </c>
      <c r="L201" s="87">
        <f t="shared" si="19"/>
        <v>0</v>
      </c>
      <c r="M201" s="87">
        <f t="shared" si="19"/>
        <v>0</v>
      </c>
      <c r="N201" s="87">
        <f t="shared" si="19"/>
        <v>0</v>
      </c>
      <c r="O201" s="87">
        <f t="shared" si="19"/>
        <v>0</v>
      </c>
      <c r="P201" s="87">
        <f t="shared" si="19"/>
        <v>0</v>
      </c>
      <c r="Q201" s="87">
        <f t="shared" si="19"/>
        <v>0</v>
      </c>
      <c r="R201" s="87">
        <f t="shared" si="19"/>
        <v>0</v>
      </c>
      <c r="S201" s="87">
        <f t="shared" si="19"/>
        <v>0</v>
      </c>
      <c r="T201" s="87">
        <f t="shared" si="19"/>
        <v>0</v>
      </c>
      <c r="U201" s="87">
        <f t="shared" si="19"/>
        <v>0</v>
      </c>
      <c r="V201" s="87">
        <f t="shared" si="19"/>
        <v>0</v>
      </c>
      <c r="W201" s="87">
        <f t="shared" si="19"/>
        <v>0</v>
      </c>
      <c r="X201" s="87">
        <f t="shared" si="19"/>
        <v>0</v>
      </c>
      <c r="Y201" s="87">
        <f t="shared" si="19"/>
        <v>0</v>
      </c>
      <c r="Z201" s="87">
        <f t="shared" si="19"/>
        <v>0</v>
      </c>
    </row>
    <row r="202" spans="2:26" s="79" customFormat="1" x14ac:dyDescent="0.2">
      <c r="B202" s="86">
        <f>'3. Investeringen'!B202</f>
        <v>188</v>
      </c>
      <c r="C202" s="86" t="str">
        <f>'3. Investeringen'!C202</f>
        <v>Nieuwe investeringen</v>
      </c>
      <c r="D202" s="86" t="str">
        <f>'3. Investeringen'!F202</f>
        <v>TD</v>
      </c>
      <c r="E202" s="172">
        <f>'3. Investeringen'!M202</f>
        <v>54.5</v>
      </c>
      <c r="F202" s="121">
        <f>'3. Investeringen'!N202</f>
        <v>2011</v>
      </c>
      <c r="G202" s="86">
        <f>'3. Investeringen'!O202</f>
        <v>-35966.585470954553</v>
      </c>
      <c r="H202" s="20"/>
      <c r="I202" s="137">
        <f>'5. Selectie'!P250</f>
        <v>1</v>
      </c>
      <c r="J202" s="20"/>
      <c r="K202" s="87">
        <f t="shared" si="19"/>
        <v>-35966.585470954553</v>
      </c>
      <c r="L202" s="87">
        <f t="shared" si="19"/>
        <v>0</v>
      </c>
      <c r="M202" s="87">
        <f t="shared" si="19"/>
        <v>0</v>
      </c>
      <c r="N202" s="87">
        <f t="shared" si="19"/>
        <v>0</v>
      </c>
      <c r="O202" s="87">
        <f t="shared" si="19"/>
        <v>0</v>
      </c>
      <c r="P202" s="87">
        <f t="shared" si="19"/>
        <v>0</v>
      </c>
      <c r="Q202" s="87">
        <f t="shared" si="19"/>
        <v>0</v>
      </c>
      <c r="R202" s="87">
        <f t="shared" si="19"/>
        <v>0</v>
      </c>
      <c r="S202" s="87">
        <f t="shared" si="19"/>
        <v>0</v>
      </c>
      <c r="T202" s="87">
        <f t="shared" si="19"/>
        <v>0</v>
      </c>
      <c r="U202" s="87">
        <f t="shared" si="19"/>
        <v>0</v>
      </c>
      <c r="V202" s="87">
        <f t="shared" si="19"/>
        <v>0</v>
      </c>
      <c r="W202" s="87">
        <f t="shared" si="19"/>
        <v>0</v>
      </c>
      <c r="X202" s="87">
        <f t="shared" si="19"/>
        <v>0</v>
      </c>
      <c r="Y202" s="87">
        <f t="shared" si="19"/>
        <v>0</v>
      </c>
      <c r="Z202" s="87">
        <f t="shared" si="19"/>
        <v>0</v>
      </c>
    </row>
    <row r="203" spans="2:26" s="79" customFormat="1" x14ac:dyDescent="0.2">
      <c r="B203" s="86">
        <f>'3. Investeringen'!B203</f>
        <v>189</v>
      </c>
      <c r="C203" s="86" t="str">
        <f>'3. Investeringen'!C203</f>
        <v>Nieuwe investeringen</v>
      </c>
      <c r="D203" s="86" t="str">
        <f>'3. Investeringen'!F203</f>
        <v>TD</v>
      </c>
      <c r="E203" s="172">
        <f>'3. Investeringen'!M203</f>
        <v>44.5</v>
      </c>
      <c r="F203" s="121">
        <f>'3. Investeringen'!N203</f>
        <v>2011</v>
      </c>
      <c r="G203" s="86">
        <f>'3. Investeringen'!O203</f>
        <v>114870.77554866667</v>
      </c>
      <c r="H203" s="20"/>
      <c r="I203" s="137">
        <f>'5. Selectie'!P251</f>
        <v>1</v>
      </c>
      <c r="J203" s="20"/>
      <c r="K203" s="87">
        <f t="shared" si="19"/>
        <v>114870.77554866667</v>
      </c>
      <c r="L203" s="87">
        <f t="shared" si="19"/>
        <v>0</v>
      </c>
      <c r="M203" s="87">
        <f t="shared" si="19"/>
        <v>0</v>
      </c>
      <c r="N203" s="87">
        <f t="shared" si="19"/>
        <v>0</v>
      </c>
      <c r="O203" s="87">
        <f t="shared" si="19"/>
        <v>0</v>
      </c>
      <c r="P203" s="87">
        <f t="shared" si="19"/>
        <v>0</v>
      </c>
      <c r="Q203" s="87">
        <f t="shared" si="19"/>
        <v>0</v>
      </c>
      <c r="R203" s="87">
        <f t="shared" si="19"/>
        <v>0</v>
      </c>
      <c r="S203" s="87">
        <f t="shared" si="19"/>
        <v>0</v>
      </c>
      <c r="T203" s="87">
        <f t="shared" si="19"/>
        <v>0</v>
      </c>
      <c r="U203" s="87">
        <f t="shared" si="19"/>
        <v>0</v>
      </c>
      <c r="V203" s="87">
        <f t="shared" si="19"/>
        <v>0</v>
      </c>
      <c r="W203" s="87">
        <f t="shared" si="19"/>
        <v>0</v>
      </c>
      <c r="X203" s="87">
        <f t="shared" si="19"/>
        <v>0</v>
      </c>
      <c r="Y203" s="87">
        <f t="shared" si="19"/>
        <v>0</v>
      </c>
      <c r="Z203" s="87">
        <f t="shared" si="19"/>
        <v>0</v>
      </c>
    </row>
    <row r="204" spans="2:26" s="79" customFormat="1" x14ac:dyDescent="0.2">
      <c r="B204" s="86">
        <f>'3. Investeringen'!B204</f>
        <v>190</v>
      </c>
      <c r="C204" s="86" t="str">
        <f>'3. Investeringen'!C204</f>
        <v>Nieuwe investeringen</v>
      </c>
      <c r="D204" s="86" t="str">
        <f>'3. Investeringen'!F204</f>
        <v>TD</v>
      </c>
      <c r="E204" s="172">
        <f>'3. Investeringen'!M204</f>
        <v>29.5</v>
      </c>
      <c r="F204" s="121">
        <f>'3. Investeringen'!N204</f>
        <v>2011</v>
      </c>
      <c r="G204" s="86">
        <f>'3. Investeringen'!O204</f>
        <v>-93013.649506000002</v>
      </c>
      <c r="H204" s="20"/>
      <c r="I204" s="137">
        <f>'5. Selectie'!P252</f>
        <v>1</v>
      </c>
      <c r="J204" s="20"/>
      <c r="K204" s="87">
        <f t="shared" si="19"/>
        <v>-93013.649506000002</v>
      </c>
      <c r="L204" s="87">
        <f t="shared" si="19"/>
        <v>0</v>
      </c>
      <c r="M204" s="87">
        <f t="shared" si="19"/>
        <v>0</v>
      </c>
      <c r="N204" s="87">
        <f t="shared" si="19"/>
        <v>0</v>
      </c>
      <c r="O204" s="87">
        <f t="shared" si="19"/>
        <v>0</v>
      </c>
      <c r="P204" s="87">
        <f t="shared" si="19"/>
        <v>0</v>
      </c>
      <c r="Q204" s="87">
        <f t="shared" si="19"/>
        <v>0</v>
      </c>
      <c r="R204" s="87">
        <f t="shared" si="19"/>
        <v>0</v>
      </c>
      <c r="S204" s="87">
        <f t="shared" si="19"/>
        <v>0</v>
      </c>
      <c r="T204" s="87">
        <f t="shared" si="19"/>
        <v>0</v>
      </c>
      <c r="U204" s="87">
        <f t="shared" si="19"/>
        <v>0</v>
      </c>
      <c r="V204" s="87">
        <f t="shared" si="19"/>
        <v>0</v>
      </c>
      <c r="W204" s="87">
        <f t="shared" si="19"/>
        <v>0</v>
      </c>
      <c r="X204" s="87">
        <f t="shared" si="19"/>
        <v>0</v>
      </c>
      <c r="Y204" s="87">
        <f t="shared" si="19"/>
        <v>0</v>
      </c>
      <c r="Z204" s="87">
        <f t="shared" si="19"/>
        <v>0</v>
      </c>
    </row>
    <row r="205" spans="2:26" s="79" customFormat="1" x14ac:dyDescent="0.2">
      <c r="B205" s="86">
        <f>'3. Investeringen'!B205</f>
        <v>191</v>
      </c>
      <c r="C205" s="86" t="str">
        <f>'3. Investeringen'!C205</f>
        <v>Nieuwe investeringen</v>
      </c>
      <c r="D205" s="86" t="str">
        <f>'3. Investeringen'!F205</f>
        <v>AD</v>
      </c>
      <c r="E205" s="172">
        <f>'3. Investeringen'!M205</f>
        <v>37.5</v>
      </c>
      <c r="F205" s="121">
        <f>'3. Investeringen'!N205</f>
        <v>2011</v>
      </c>
      <c r="G205" s="86">
        <f>'3. Investeringen'!O205</f>
        <v>109187.59518820628</v>
      </c>
      <c r="H205" s="20"/>
      <c r="I205" s="137">
        <f>'5. Selectie'!P253</f>
        <v>1</v>
      </c>
      <c r="J205" s="20"/>
      <c r="K205" s="87">
        <f t="shared" ref="K205:Z214" si="20">($F205=K$14)*$I205*$G205</f>
        <v>109187.59518820628</v>
      </c>
      <c r="L205" s="87">
        <f t="shared" si="20"/>
        <v>0</v>
      </c>
      <c r="M205" s="87">
        <f t="shared" si="20"/>
        <v>0</v>
      </c>
      <c r="N205" s="87">
        <f t="shared" si="20"/>
        <v>0</v>
      </c>
      <c r="O205" s="87">
        <f t="shared" si="20"/>
        <v>0</v>
      </c>
      <c r="P205" s="87">
        <f t="shared" si="20"/>
        <v>0</v>
      </c>
      <c r="Q205" s="87">
        <f t="shared" si="20"/>
        <v>0</v>
      </c>
      <c r="R205" s="87">
        <f t="shared" si="20"/>
        <v>0</v>
      </c>
      <c r="S205" s="87">
        <f t="shared" si="20"/>
        <v>0</v>
      </c>
      <c r="T205" s="87">
        <f t="shared" si="20"/>
        <v>0</v>
      </c>
      <c r="U205" s="87">
        <f t="shared" si="20"/>
        <v>0</v>
      </c>
      <c r="V205" s="87">
        <f t="shared" si="20"/>
        <v>0</v>
      </c>
      <c r="W205" s="87">
        <f t="shared" si="20"/>
        <v>0</v>
      </c>
      <c r="X205" s="87">
        <f t="shared" si="20"/>
        <v>0</v>
      </c>
      <c r="Y205" s="87">
        <f t="shared" si="20"/>
        <v>0</v>
      </c>
      <c r="Z205" s="87">
        <f t="shared" si="20"/>
        <v>0</v>
      </c>
    </row>
    <row r="206" spans="2:26" s="79" customFormat="1" x14ac:dyDescent="0.2">
      <c r="B206" s="86">
        <f>'3. Investeringen'!B206</f>
        <v>192</v>
      </c>
      <c r="C206" s="86" t="str">
        <f>'3. Investeringen'!C206</f>
        <v>Nieuwe investeringen</v>
      </c>
      <c r="D206" s="86" t="str">
        <f>'3. Investeringen'!F206</f>
        <v>AD</v>
      </c>
      <c r="E206" s="172">
        <f>'3. Investeringen'!M206</f>
        <v>37.5</v>
      </c>
      <c r="F206" s="121">
        <f>'3. Investeringen'!N206</f>
        <v>2011</v>
      </c>
      <c r="G206" s="86">
        <f>'3. Investeringen'!O206</f>
        <v>5792.4784046252744</v>
      </c>
      <c r="H206" s="20"/>
      <c r="I206" s="137">
        <f>'5. Selectie'!P254</f>
        <v>1</v>
      </c>
      <c r="J206" s="20"/>
      <c r="K206" s="87">
        <f t="shared" si="20"/>
        <v>5792.4784046252744</v>
      </c>
      <c r="L206" s="87">
        <f t="shared" si="20"/>
        <v>0</v>
      </c>
      <c r="M206" s="87">
        <f t="shared" si="20"/>
        <v>0</v>
      </c>
      <c r="N206" s="87">
        <f t="shared" si="20"/>
        <v>0</v>
      </c>
      <c r="O206" s="87">
        <f t="shared" si="20"/>
        <v>0</v>
      </c>
      <c r="P206" s="87">
        <f t="shared" si="20"/>
        <v>0</v>
      </c>
      <c r="Q206" s="87">
        <f t="shared" si="20"/>
        <v>0</v>
      </c>
      <c r="R206" s="87">
        <f t="shared" si="20"/>
        <v>0</v>
      </c>
      <c r="S206" s="87">
        <f t="shared" si="20"/>
        <v>0</v>
      </c>
      <c r="T206" s="87">
        <f t="shared" si="20"/>
        <v>0</v>
      </c>
      <c r="U206" s="87">
        <f t="shared" si="20"/>
        <v>0</v>
      </c>
      <c r="V206" s="87">
        <f t="shared" si="20"/>
        <v>0</v>
      </c>
      <c r="W206" s="87">
        <f t="shared" si="20"/>
        <v>0</v>
      </c>
      <c r="X206" s="87">
        <f t="shared" si="20"/>
        <v>0</v>
      </c>
      <c r="Y206" s="87">
        <f t="shared" si="20"/>
        <v>0</v>
      </c>
      <c r="Z206" s="87">
        <f t="shared" si="20"/>
        <v>0</v>
      </c>
    </row>
    <row r="207" spans="2:26" s="79" customFormat="1" x14ac:dyDescent="0.2">
      <c r="B207" s="86">
        <f>'3. Investeringen'!B207</f>
        <v>193</v>
      </c>
      <c r="C207" s="86" t="str">
        <f>'3. Investeringen'!C207</f>
        <v>Nieuwe investeringen</v>
      </c>
      <c r="D207" s="86" t="str">
        <f>'3. Investeringen'!F207</f>
        <v>AD</v>
      </c>
      <c r="E207" s="172">
        <f>'3. Investeringen'!M207</f>
        <v>38.5</v>
      </c>
      <c r="F207" s="121">
        <f>'3. Investeringen'!N207</f>
        <v>2011</v>
      </c>
      <c r="G207" s="86">
        <f>'3. Investeringen'!O207</f>
        <v>216656.14594238106</v>
      </c>
      <c r="H207" s="20"/>
      <c r="I207" s="137">
        <f>'5. Selectie'!P255</f>
        <v>1</v>
      </c>
      <c r="J207" s="20"/>
      <c r="K207" s="87">
        <f t="shared" si="20"/>
        <v>216656.14594238106</v>
      </c>
      <c r="L207" s="87">
        <f t="shared" si="20"/>
        <v>0</v>
      </c>
      <c r="M207" s="87">
        <f t="shared" si="20"/>
        <v>0</v>
      </c>
      <c r="N207" s="87">
        <f t="shared" si="20"/>
        <v>0</v>
      </c>
      <c r="O207" s="87">
        <f t="shared" si="20"/>
        <v>0</v>
      </c>
      <c r="P207" s="87">
        <f t="shared" si="20"/>
        <v>0</v>
      </c>
      <c r="Q207" s="87">
        <f t="shared" si="20"/>
        <v>0</v>
      </c>
      <c r="R207" s="87">
        <f t="shared" si="20"/>
        <v>0</v>
      </c>
      <c r="S207" s="87">
        <f t="shared" si="20"/>
        <v>0</v>
      </c>
      <c r="T207" s="87">
        <f t="shared" si="20"/>
        <v>0</v>
      </c>
      <c r="U207" s="87">
        <f t="shared" si="20"/>
        <v>0</v>
      </c>
      <c r="V207" s="87">
        <f t="shared" si="20"/>
        <v>0</v>
      </c>
      <c r="W207" s="87">
        <f t="shared" si="20"/>
        <v>0</v>
      </c>
      <c r="X207" s="87">
        <f t="shared" si="20"/>
        <v>0</v>
      </c>
      <c r="Y207" s="87">
        <f t="shared" si="20"/>
        <v>0</v>
      </c>
      <c r="Z207" s="87">
        <f t="shared" si="20"/>
        <v>0</v>
      </c>
    </row>
    <row r="208" spans="2:26" s="79" customFormat="1" x14ac:dyDescent="0.2">
      <c r="B208" s="86">
        <f>'3. Investeringen'!B208</f>
        <v>194</v>
      </c>
      <c r="C208" s="86" t="str">
        <f>'3. Investeringen'!C208</f>
        <v>Nieuwe investeringen</v>
      </c>
      <c r="D208" s="86" t="str">
        <f>'3. Investeringen'!F208</f>
        <v>AD</v>
      </c>
      <c r="E208" s="172">
        <f>'3. Investeringen'!M208</f>
        <v>38.5</v>
      </c>
      <c r="F208" s="121">
        <f>'3. Investeringen'!N208</f>
        <v>2011</v>
      </c>
      <c r="G208" s="86">
        <f>'3. Investeringen'!O208</f>
        <v>23078.414877811283</v>
      </c>
      <c r="H208" s="20"/>
      <c r="I208" s="137">
        <f>'5. Selectie'!P256</f>
        <v>1</v>
      </c>
      <c r="J208" s="20"/>
      <c r="K208" s="87">
        <f t="shared" si="20"/>
        <v>23078.414877811283</v>
      </c>
      <c r="L208" s="87">
        <f t="shared" si="20"/>
        <v>0</v>
      </c>
      <c r="M208" s="87">
        <f t="shared" si="20"/>
        <v>0</v>
      </c>
      <c r="N208" s="87">
        <f t="shared" si="20"/>
        <v>0</v>
      </c>
      <c r="O208" s="87">
        <f t="shared" si="20"/>
        <v>0</v>
      </c>
      <c r="P208" s="87">
        <f t="shared" si="20"/>
        <v>0</v>
      </c>
      <c r="Q208" s="87">
        <f t="shared" si="20"/>
        <v>0</v>
      </c>
      <c r="R208" s="87">
        <f t="shared" si="20"/>
        <v>0</v>
      </c>
      <c r="S208" s="87">
        <f t="shared" si="20"/>
        <v>0</v>
      </c>
      <c r="T208" s="87">
        <f t="shared" si="20"/>
        <v>0</v>
      </c>
      <c r="U208" s="87">
        <f t="shared" si="20"/>
        <v>0</v>
      </c>
      <c r="V208" s="87">
        <f t="shared" si="20"/>
        <v>0</v>
      </c>
      <c r="W208" s="87">
        <f t="shared" si="20"/>
        <v>0</v>
      </c>
      <c r="X208" s="87">
        <f t="shared" si="20"/>
        <v>0</v>
      </c>
      <c r="Y208" s="87">
        <f t="shared" si="20"/>
        <v>0</v>
      </c>
      <c r="Z208" s="87">
        <f t="shared" si="20"/>
        <v>0</v>
      </c>
    </row>
    <row r="209" spans="2:26" x14ac:dyDescent="0.2">
      <c r="B209" s="86">
        <f>'3. Investeringen'!B209</f>
        <v>195</v>
      </c>
      <c r="C209" s="86" t="str">
        <f>'3. Investeringen'!C209</f>
        <v>Nieuwe investeringen</v>
      </c>
      <c r="D209" s="86" t="str">
        <f>'3. Investeringen'!F209</f>
        <v>TD</v>
      </c>
      <c r="E209" s="172">
        <f>'3. Investeringen'!M209</f>
        <v>55</v>
      </c>
      <c r="F209" s="121">
        <f>'3. Investeringen'!N209</f>
        <v>2020</v>
      </c>
      <c r="G209" s="86">
        <f>'3. Investeringen'!O209</f>
        <v>8906767.0683467742</v>
      </c>
      <c r="H209" s="20"/>
      <c r="I209" s="137">
        <f>'5. Selectie'!P257</f>
        <v>1</v>
      </c>
      <c r="J209" s="20"/>
      <c r="K209" s="87">
        <f t="shared" si="20"/>
        <v>0</v>
      </c>
      <c r="L209" s="87">
        <f t="shared" si="20"/>
        <v>0</v>
      </c>
      <c r="M209" s="87">
        <f t="shared" si="20"/>
        <v>0</v>
      </c>
      <c r="N209" s="87">
        <f t="shared" si="20"/>
        <v>0</v>
      </c>
      <c r="O209" s="87">
        <f t="shared" si="20"/>
        <v>0</v>
      </c>
      <c r="P209" s="87">
        <f t="shared" si="20"/>
        <v>0</v>
      </c>
      <c r="Q209" s="87">
        <f t="shared" si="20"/>
        <v>0</v>
      </c>
      <c r="R209" s="87">
        <f t="shared" si="20"/>
        <v>0</v>
      </c>
      <c r="S209" s="87">
        <f t="shared" si="20"/>
        <v>0</v>
      </c>
      <c r="T209" s="87">
        <f t="shared" si="20"/>
        <v>8906767.0683467742</v>
      </c>
      <c r="U209" s="87">
        <f t="shared" si="20"/>
        <v>0</v>
      </c>
      <c r="V209" s="87">
        <f t="shared" si="20"/>
        <v>0</v>
      </c>
      <c r="W209" s="87">
        <f t="shared" si="20"/>
        <v>0</v>
      </c>
      <c r="X209" s="87">
        <f t="shared" si="20"/>
        <v>0</v>
      </c>
      <c r="Y209" s="87">
        <f t="shared" si="20"/>
        <v>0</v>
      </c>
      <c r="Z209" s="87">
        <f t="shared" si="20"/>
        <v>0</v>
      </c>
    </row>
    <row r="210" spans="2:26" x14ac:dyDescent="0.2">
      <c r="B210" s="86">
        <f>'3. Investeringen'!B210</f>
        <v>196</v>
      </c>
      <c r="C210" s="86" t="str">
        <f>'3. Investeringen'!C210</f>
        <v>Nieuwe investeringen</v>
      </c>
      <c r="D210" s="86" t="str">
        <f>'3. Investeringen'!F210</f>
        <v>TD</v>
      </c>
      <c r="E210" s="172">
        <f>'3. Investeringen'!M210</f>
        <v>45</v>
      </c>
      <c r="F210" s="121">
        <f>'3. Investeringen'!N210</f>
        <v>2020</v>
      </c>
      <c r="G210" s="86">
        <f>'3. Investeringen'!O210</f>
        <v>53351367.672379076</v>
      </c>
      <c r="H210" s="20"/>
      <c r="I210" s="137">
        <f>'5. Selectie'!P258</f>
        <v>1</v>
      </c>
      <c r="J210" s="20"/>
      <c r="K210" s="87">
        <f t="shared" si="20"/>
        <v>0</v>
      </c>
      <c r="L210" s="87">
        <f t="shared" si="20"/>
        <v>0</v>
      </c>
      <c r="M210" s="87">
        <f t="shared" si="20"/>
        <v>0</v>
      </c>
      <c r="N210" s="87">
        <f t="shared" si="20"/>
        <v>0</v>
      </c>
      <c r="O210" s="87">
        <f t="shared" si="20"/>
        <v>0</v>
      </c>
      <c r="P210" s="87">
        <f t="shared" si="20"/>
        <v>0</v>
      </c>
      <c r="Q210" s="87">
        <f t="shared" si="20"/>
        <v>0</v>
      </c>
      <c r="R210" s="87">
        <f t="shared" si="20"/>
        <v>0</v>
      </c>
      <c r="S210" s="87">
        <f t="shared" si="20"/>
        <v>0</v>
      </c>
      <c r="T210" s="87">
        <f t="shared" si="20"/>
        <v>53351367.672379076</v>
      </c>
      <c r="U210" s="87">
        <f t="shared" si="20"/>
        <v>0</v>
      </c>
      <c r="V210" s="87">
        <f t="shared" si="20"/>
        <v>0</v>
      </c>
      <c r="W210" s="87">
        <f t="shared" si="20"/>
        <v>0</v>
      </c>
      <c r="X210" s="87">
        <f t="shared" si="20"/>
        <v>0</v>
      </c>
      <c r="Y210" s="87">
        <f t="shared" si="20"/>
        <v>0</v>
      </c>
      <c r="Z210" s="87">
        <f t="shared" si="20"/>
        <v>0</v>
      </c>
    </row>
    <row r="211" spans="2:26" x14ac:dyDescent="0.2">
      <c r="B211" s="86">
        <f>'3. Investeringen'!B211</f>
        <v>197</v>
      </c>
      <c r="C211" s="86" t="str">
        <f>'3. Investeringen'!C211</f>
        <v>Nieuwe investeringen</v>
      </c>
      <c r="D211" s="86" t="str">
        <f>'3. Investeringen'!F211</f>
        <v>TD</v>
      </c>
      <c r="E211" s="172">
        <f>'3. Investeringen'!M211</f>
        <v>30</v>
      </c>
      <c r="F211" s="121">
        <f>'3. Investeringen'!N211</f>
        <v>2020</v>
      </c>
      <c r="G211" s="86">
        <f>'3. Investeringen'!O211</f>
        <v>9222963.9047687221</v>
      </c>
      <c r="H211" s="20"/>
      <c r="I211" s="137">
        <f>'5. Selectie'!P259</f>
        <v>1</v>
      </c>
      <c r="J211" s="20"/>
      <c r="K211" s="87">
        <f t="shared" si="20"/>
        <v>0</v>
      </c>
      <c r="L211" s="87">
        <f t="shared" si="20"/>
        <v>0</v>
      </c>
      <c r="M211" s="87">
        <f t="shared" si="20"/>
        <v>0</v>
      </c>
      <c r="N211" s="87">
        <f t="shared" si="20"/>
        <v>0</v>
      </c>
      <c r="O211" s="87">
        <f t="shared" si="20"/>
        <v>0</v>
      </c>
      <c r="P211" s="87">
        <f t="shared" si="20"/>
        <v>0</v>
      </c>
      <c r="Q211" s="87">
        <f t="shared" si="20"/>
        <v>0</v>
      </c>
      <c r="R211" s="87">
        <f t="shared" si="20"/>
        <v>0</v>
      </c>
      <c r="S211" s="87">
        <f t="shared" si="20"/>
        <v>0</v>
      </c>
      <c r="T211" s="87">
        <f t="shared" si="20"/>
        <v>9222963.9047687221</v>
      </c>
      <c r="U211" s="87">
        <f t="shared" si="20"/>
        <v>0</v>
      </c>
      <c r="V211" s="87">
        <f t="shared" si="20"/>
        <v>0</v>
      </c>
      <c r="W211" s="87">
        <f t="shared" si="20"/>
        <v>0</v>
      </c>
      <c r="X211" s="87">
        <f t="shared" si="20"/>
        <v>0</v>
      </c>
      <c r="Y211" s="87">
        <f t="shared" si="20"/>
        <v>0</v>
      </c>
      <c r="Z211" s="87">
        <f t="shared" si="20"/>
        <v>0</v>
      </c>
    </row>
    <row r="212" spans="2:26" x14ac:dyDescent="0.2">
      <c r="B212" s="86">
        <f>'3. Investeringen'!B212</f>
        <v>198</v>
      </c>
      <c r="C212" s="86" t="str">
        <f>'3. Investeringen'!C212</f>
        <v>Nieuwe investeringen</v>
      </c>
      <c r="D212" s="86" t="str">
        <f>'3. Investeringen'!F212</f>
        <v>TD</v>
      </c>
      <c r="E212" s="172">
        <f>'3. Investeringen'!M212</f>
        <v>0</v>
      </c>
      <c r="F212" s="121">
        <f>'3. Investeringen'!N212</f>
        <v>2020</v>
      </c>
      <c r="G212" s="86">
        <f>'3. Investeringen'!O212</f>
        <v>-6721.66</v>
      </c>
      <c r="H212" s="20"/>
      <c r="I212" s="137">
        <f>'5. Selectie'!P260</f>
        <v>1</v>
      </c>
      <c r="J212" s="20"/>
      <c r="K212" s="87">
        <f t="shared" si="20"/>
        <v>0</v>
      </c>
      <c r="L212" s="87">
        <f t="shared" si="20"/>
        <v>0</v>
      </c>
      <c r="M212" s="87">
        <f t="shared" si="20"/>
        <v>0</v>
      </c>
      <c r="N212" s="87">
        <f t="shared" si="20"/>
        <v>0</v>
      </c>
      <c r="O212" s="87">
        <f t="shared" si="20"/>
        <v>0</v>
      </c>
      <c r="P212" s="87">
        <f t="shared" si="20"/>
        <v>0</v>
      </c>
      <c r="Q212" s="87">
        <f t="shared" si="20"/>
        <v>0</v>
      </c>
      <c r="R212" s="87">
        <f t="shared" si="20"/>
        <v>0</v>
      </c>
      <c r="S212" s="87">
        <f t="shared" si="20"/>
        <v>0</v>
      </c>
      <c r="T212" s="87">
        <f t="shared" si="20"/>
        <v>-6721.66</v>
      </c>
      <c r="U212" s="87">
        <f t="shared" si="20"/>
        <v>0</v>
      </c>
      <c r="V212" s="87">
        <f t="shared" si="20"/>
        <v>0</v>
      </c>
      <c r="W212" s="87">
        <f t="shared" si="20"/>
        <v>0</v>
      </c>
      <c r="X212" s="87">
        <f t="shared" si="20"/>
        <v>0</v>
      </c>
      <c r="Y212" s="87">
        <f t="shared" si="20"/>
        <v>0</v>
      </c>
      <c r="Z212" s="87">
        <f t="shared" si="20"/>
        <v>0</v>
      </c>
    </row>
    <row r="213" spans="2:26" x14ac:dyDescent="0.2">
      <c r="B213" s="86">
        <f>'3. Investeringen'!B213</f>
        <v>199</v>
      </c>
      <c r="C213" s="86" t="str">
        <f>'3. Investeringen'!C213</f>
        <v>Nieuwe investeringen</v>
      </c>
      <c r="D213" s="86" t="str">
        <f>'3. Investeringen'!F213</f>
        <v>AD</v>
      </c>
      <c r="E213" s="172">
        <f>'3. Investeringen'!M213</f>
        <v>39</v>
      </c>
      <c r="F213" s="121">
        <f>'3. Investeringen'!N213</f>
        <v>2020</v>
      </c>
      <c r="G213" s="86">
        <f>'3. Investeringen'!O213</f>
        <v>21386179.228110004</v>
      </c>
      <c r="H213" s="20"/>
      <c r="I213" s="137">
        <f>'5. Selectie'!P261</f>
        <v>1</v>
      </c>
      <c r="J213" s="20"/>
      <c r="K213" s="87">
        <f t="shared" si="20"/>
        <v>0</v>
      </c>
      <c r="L213" s="87">
        <f t="shared" si="20"/>
        <v>0</v>
      </c>
      <c r="M213" s="87">
        <f t="shared" si="20"/>
        <v>0</v>
      </c>
      <c r="N213" s="87">
        <f t="shared" si="20"/>
        <v>0</v>
      </c>
      <c r="O213" s="87">
        <f t="shared" si="20"/>
        <v>0</v>
      </c>
      <c r="P213" s="87">
        <f t="shared" si="20"/>
        <v>0</v>
      </c>
      <c r="Q213" s="87">
        <f t="shared" si="20"/>
        <v>0</v>
      </c>
      <c r="R213" s="87">
        <f t="shared" si="20"/>
        <v>0</v>
      </c>
      <c r="S213" s="87">
        <f t="shared" si="20"/>
        <v>0</v>
      </c>
      <c r="T213" s="87">
        <f t="shared" si="20"/>
        <v>21386179.228110004</v>
      </c>
      <c r="U213" s="87">
        <f t="shared" si="20"/>
        <v>0</v>
      </c>
      <c r="V213" s="87">
        <f t="shared" si="20"/>
        <v>0</v>
      </c>
      <c r="W213" s="87">
        <f t="shared" si="20"/>
        <v>0</v>
      </c>
      <c r="X213" s="87">
        <f t="shared" si="20"/>
        <v>0</v>
      </c>
      <c r="Y213" s="87">
        <f t="shared" si="20"/>
        <v>0</v>
      </c>
      <c r="Z213" s="87">
        <f t="shared" si="20"/>
        <v>0</v>
      </c>
    </row>
    <row r="214" spans="2:26" x14ac:dyDescent="0.2">
      <c r="B214" s="86">
        <f>'3. Investeringen'!B214</f>
        <v>200</v>
      </c>
      <c r="C214" s="86" t="str">
        <f>'3. Investeringen'!C214</f>
        <v>Nieuwe investeringen</v>
      </c>
      <c r="D214" s="86" t="str">
        <f>'3. Investeringen'!F214</f>
        <v>AD</v>
      </c>
      <c r="E214" s="172">
        <f>'3. Investeringen'!M214</f>
        <v>39</v>
      </c>
      <c r="F214" s="121">
        <f>'3. Investeringen'!N214</f>
        <v>2020</v>
      </c>
      <c r="G214" s="86">
        <f>'3. Investeringen'!O214</f>
        <v>1376942.3261035553</v>
      </c>
      <c r="H214" s="20"/>
      <c r="I214" s="137">
        <f>'5. Selectie'!P262</f>
        <v>1</v>
      </c>
      <c r="J214" s="20"/>
      <c r="K214" s="87">
        <f t="shared" si="20"/>
        <v>0</v>
      </c>
      <c r="L214" s="87">
        <f t="shared" si="20"/>
        <v>0</v>
      </c>
      <c r="M214" s="87">
        <f t="shared" si="20"/>
        <v>0</v>
      </c>
      <c r="N214" s="87">
        <f t="shared" si="20"/>
        <v>0</v>
      </c>
      <c r="O214" s="87">
        <f t="shared" si="20"/>
        <v>0</v>
      </c>
      <c r="P214" s="87">
        <f t="shared" si="20"/>
        <v>0</v>
      </c>
      <c r="Q214" s="87">
        <f t="shared" si="20"/>
        <v>0</v>
      </c>
      <c r="R214" s="87">
        <f t="shared" si="20"/>
        <v>0</v>
      </c>
      <c r="S214" s="87">
        <f t="shared" si="20"/>
        <v>0</v>
      </c>
      <c r="T214" s="87">
        <f t="shared" si="20"/>
        <v>1376942.3261035553</v>
      </c>
      <c r="U214" s="87">
        <f t="shared" si="20"/>
        <v>0</v>
      </c>
      <c r="V214" s="87">
        <f t="shared" si="20"/>
        <v>0</v>
      </c>
      <c r="W214" s="87">
        <f t="shared" si="20"/>
        <v>0</v>
      </c>
      <c r="X214" s="87">
        <f t="shared" si="20"/>
        <v>0</v>
      </c>
      <c r="Y214" s="87">
        <f t="shared" si="20"/>
        <v>0</v>
      </c>
      <c r="Z214" s="87">
        <f t="shared" si="20"/>
        <v>0</v>
      </c>
    </row>
  </sheetData>
  <mergeCells count="1">
    <mergeCell ref="B5:I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5">
    <tabColor rgb="FFFFFFCC"/>
  </sheetPr>
  <dimension ref="A2:AJ217"/>
  <sheetViews>
    <sheetView showGridLines="0" zoomScale="85" zoomScaleNormal="85" workbookViewId="0">
      <pane xSplit="9" ySplit="12" topLeftCell="J13" activePane="bottomRight" state="frozen"/>
      <selection pane="topRight" activeCell="I1" sqref="I1"/>
      <selection pane="bottomLeft" activeCell="A13" sqref="A13"/>
      <selection pane="bottomRight" activeCell="J13" sqref="J13"/>
    </sheetView>
  </sheetViews>
  <sheetFormatPr defaultRowHeight="12.75" x14ac:dyDescent="0.2"/>
  <cols>
    <col min="1" max="1" width="4.7109375" style="65" customWidth="1"/>
    <col min="2" max="2" width="17" style="65" customWidth="1"/>
    <col min="3" max="3" width="31.7109375" style="65" customWidth="1"/>
    <col min="4" max="4" width="6.140625" style="65" customWidth="1"/>
    <col min="5" max="5" width="17.140625" style="65" bestFit="1" customWidth="1"/>
    <col min="6" max="6" width="18.28515625" style="65" customWidth="1"/>
    <col min="7" max="7" width="21.7109375" style="65" bestFit="1" customWidth="1"/>
    <col min="8" max="8" width="21.28515625" style="65" customWidth="1"/>
    <col min="9" max="9" width="3.85546875" style="65" customWidth="1"/>
    <col min="10" max="10" width="18.42578125" style="65" customWidth="1"/>
    <col min="11" max="11" width="3.85546875" style="65" customWidth="1"/>
    <col min="12" max="12" width="15.28515625" style="65" customWidth="1"/>
    <col min="13" max="13" width="23.5703125" style="65" customWidth="1"/>
    <col min="14" max="14" width="15.28515625" style="65" customWidth="1"/>
    <col min="15" max="15" width="18.5703125" style="65" customWidth="1"/>
    <col min="16" max="16" width="12.140625" style="65" customWidth="1"/>
    <col min="17" max="17" width="3.85546875" style="65" customWidth="1"/>
    <col min="18" max="33" width="14.7109375" style="65" customWidth="1"/>
    <col min="34" max="34" width="9.140625" style="65"/>
    <col min="35" max="35" width="12" style="65" bestFit="1" customWidth="1"/>
    <col min="36" max="36" width="10.85546875" style="65" bestFit="1" customWidth="1"/>
    <col min="37" max="16384" width="9.140625" style="65"/>
  </cols>
  <sheetData>
    <row r="2" spans="1:33" s="76" customFormat="1" ht="18" x14ac:dyDescent="0.2">
      <c r="B2" s="76" t="s">
        <v>185</v>
      </c>
    </row>
    <row r="4" spans="1:33" s="159" customFormat="1" ht="14.25" customHeight="1" x14ac:dyDescent="0.2">
      <c r="B4" s="159" t="s">
        <v>121</v>
      </c>
    </row>
    <row r="5" spans="1:33" s="125" customFormat="1" ht="27" customHeight="1" x14ac:dyDescent="0.2">
      <c r="B5" s="175" t="s">
        <v>170</v>
      </c>
      <c r="C5" s="175"/>
      <c r="D5" s="175"/>
      <c r="E5" s="175"/>
      <c r="F5" s="175"/>
      <c r="G5" s="175"/>
      <c r="H5" s="175"/>
      <c r="I5" s="138"/>
      <c r="J5" s="138"/>
      <c r="K5" s="138"/>
      <c r="L5" s="138"/>
      <c r="M5" s="138"/>
      <c r="N5" s="142"/>
      <c r="O5" s="142"/>
      <c r="P5" s="142"/>
      <c r="Q5" s="142"/>
    </row>
    <row r="6" spans="1:33" s="125" customFormat="1" x14ac:dyDescent="0.2">
      <c r="B6" s="43"/>
      <c r="J6" s="160"/>
    </row>
    <row r="7" spans="1:33" s="146" customFormat="1" ht="14.25" customHeight="1" x14ac:dyDescent="0.2">
      <c r="B7" s="169" t="s">
        <v>27</v>
      </c>
      <c r="C7" s="169"/>
    </row>
    <row r="8" spans="1:33" s="125" customFormat="1" ht="57.75" customHeight="1" x14ac:dyDescent="0.2">
      <c r="A8" s="148"/>
      <c r="B8" s="175" t="s">
        <v>224</v>
      </c>
      <c r="C8" s="175"/>
      <c r="D8" s="175"/>
      <c r="E8" s="175"/>
      <c r="F8" s="175"/>
      <c r="G8" s="175"/>
      <c r="H8" s="175"/>
      <c r="I8" s="138"/>
      <c r="J8" s="138"/>
      <c r="K8" s="138"/>
    </row>
    <row r="10" spans="1:33" s="77" customFormat="1" x14ac:dyDescent="0.2">
      <c r="B10" s="77" t="s">
        <v>87</v>
      </c>
      <c r="R10" s="77">
        <v>2011</v>
      </c>
      <c r="S10" s="77">
        <v>2012</v>
      </c>
      <c r="T10" s="77">
        <v>2013</v>
      </c>
      <c r="U10" s="77">
        <v>2014</v>
      </c>
      <c r="V10" s="77">
        <v>2015</v>
      </c>
      <c r="W10" s="77">
        <v>2016</v>
      </c>
      <c r="X10" s="77">
        <v>2017</v>
      </c>
      <c r="Y10" s="77">
        <v>2018</v>
      </c>
      <c r="Z10" s="77">
        <v>2019</v>
      </c>
      <c r="AA10" s="77">
        <v>2020</v>
      </c>
      <c r="AB10" s="77">
        <v>2021</v>
      </c>
      <c r="AC10" s="77">
        <v>2022</v>
      </c>
      <c r="AD10" s="77">
        <v>2023</v>
      </c>
      <c r="AE10" s="77">
        <v>2024</v>
      </c>
      <c r="AF10" s="77">
        <v>2025</v>
      </c>
      <c r="AG10" s="77">
        <v>2026</v>
      </c>
    </row>
    <row r="12" spans="1:33" x14ac:dyDescent="0.2">
      <c r="B12" s="83" t="s">
        <v>110</v>
      </c>
      <c r="G12" s="145">
        <f>'2. Reguleringsparameters'!E41</f>
        <v>1.2</v>
      </c>
      <c r="O12" s="83"/>
      <c r="P12" s="30" t="s">
        <v>81</v>
      </c>
      <c r="R12" s="87">
        <f t="shared" ref="R12:AG12" si="0">SUM(R18:R211)</f>
        <v>71172998.094299123</v>
      </c>
      <c r="S12" s="87">
        <f t="shared" si="0"/>
        <v>74422854.272513673</v>
      </c>
      <c r="T12" s="87">
        <f t="shared" si="0"/>
        <v>78118154.613075957</v>
      </c>
      <c r="U12" s="87">
        <f t="shared" si="0"/>
        <v>81336252.324479505</v>
      </c>
      <c r="V12" s="87">
        <f t="shared" si="0"/>
        <v>84137143.959350631</v>
      </c>
      <c r="W12" s="87">
        <f t="shared" si="0"/>
        <v>86762062.69772096</v>
      </c>
      <c r="X12" s="87">
        <f t="shared" si="0"/>
        <v>89244218.548680305</v>
      </c>
      <c r="Y12" s="87">
        <f t="shared" si="0"/>
        <v>92025917.053994849</v>
      </c>
      <c r="Z12" s="87">
        <f t="shared" si="0"/>
        <v>94677827.312403589</v>
      </c>
      <c r="AA12" s="87">
        <f t="shared" si="0"/>
        <v>95818471.332541466</v>
      </c>
      <c r="AB12" s="87">
        <f t="shared" si="0"/>
        <v>95818471.332541466</v>
      </c>
      <c r="AC12" s="87">
        <f t="shared" si="0"/>
        <v>114963900.15239105</v>
      </c>
      <c r="AD12" s="87">
        <f t="shared" si="0"/>
        <v>107598020.87699586</v>
      </c>
      <c r="AE12" s="87">
        <f t="shared" si="0"/>
        <v>101207478.5552517</v>
      </c>
      <c r="AF12" s="87">
        <f t="shared" si="0"/>
        <v>96434397.950786054</v>
      </c>
      <c r="AG12" s="87">
        <f t="shared" si="0"/>
        <v>95233678.871130988</v>
      </c>
    </row>
    <row r="14" spans="1:33" s="77" customFormat="1" x14ac:dyDescent="0.2">
      <c r="B14" s="77" t="s">
        <v>89</v>
      </c>
    </row>
    <row r="16" spans="1:33" s="20" customFormat="1" x14ac:dyDescent="0.2">
      <c r="A16" s="65"/>
      <c r="B16" s="139" t="s">
        <v>73</v>
      </c>
      <c r="C16" s="140"/>
      <c r="D16" s="140"/>
      <c r="E16" s="140"/>
      <c r="F16" s="140"/>
      <c r="G16" s="140"/>
      <c r="H16" s="140"/>
      <c r="I16" s="132"/>
      <c r="J16" s="139" t="s">
        <v>96</v>
      </c>
      <c r="K16" s="65"/>
      <c r="L16" s="139" t="s">
        <v>95</v>
      </c>
      <c r="M16" s="140"/>
      <c r="N16" s="140"/>
      <c r="O16" s="140"/>
      <c r="P16" s="140"/>
      <c r="Q16" s="132"/>
      <c r="R16" s="139" t="s">
        <v>195</v>
      </c>
      <c r="S16" s="140"/>
      <c r="T16" s="140"/>
      <c r="U16" s="140"/>
      <c r="V16" s="140"/>
      <c r="W16" s="140"/>
      <c r="X16" s="140"/>
      <c r="Y16" s="140"/>
      <c r="Z16" s="140"/>
      <c r="AA16" s="140"/>
      <c r="AB16" s="140"/>
      <c r="AC16" s="140"/>
      <c r="AD16" s="140"/>
      <c r="AE16" s="140"/>
      <c r="AF16" s="140"/>
      <c r="AG16" s="140"/>
    </row>
    <row r="17" spans="1:36" s="75" customFormat="1" ht="41.25" customHeight="1" x14ac:dyDescent="0.2">
      <c r="B17" s="140" t="s">
        <v>93</v>
      </c>
      <c r="C17" s="140" t="s">
        <v>126</v>
      </c>
      <c r="D17" s="140" t="s">
        <v>101</v>
      </c>
      <c r="E17" s="141" t="s">
        <v>179</v>
      </c>
      <c r="F17" s="141" t="s">
        <v>189</v>
      </c>
      <c r="G17" s="141" t="s">
        <v>190</v>
      </c>
      <c r="H17" s="161" t="s">
        <v>218</v>
      </c>
      <c r="I17" s="132"/>
      <c r="J17" s="140" t="s">
        <v>75</v>
      </c>
      <c r="K17" s="65"/>
      <c r="L17" s="141" t="s">
        <v>82</v>
      </c>
      <c r="M17" s="141" t="s">
        <v>201</v>
      </c>
      <c r="N17" s="141" t="s">
        <v>162</v>
      </c>
      <c r="O17" s="141" t="s">
        <v>111</v>
      </c>
      <c r="P17" s="141" t="s">
        <v>153</v>
      </c>
      <c r="Q17" s="132"/>
      <c r="R17" s="140">
        <v>2011</v>
      </c>
      <c r="S17" s="140">
        <v>2012</v>
      </c>
      <c r="T17" s="140">
        <v>2013</v>
      </c>
      <c r="U17" s="140">
        <v>2014</v>
      </c>
      <c r="V17" s="140">
        <v>2015</v>
      </c>
      <c r="W17" s="140">
        <v>2016</v>
      </c>
      <c r="X17" s="140">
        <v>2017</v>
      </c>
      <c r="Y17" s="140">
        <v>2018</v>
      </c>
      <c r="Z17" s="140">
        <v>2019</v>
      </c>
      <c r="AA17" s="140">
        <v>2020</v>
      </c>
      <c r="AB17" s="140">
        <v>2021</v>
      </c>
      <c r="AC17" s="140">
        <v>2022</v>
      </c>
      <c r="AD17" s="140">
        <v>2023</v>
      </c>
      <c r="AE17" s="140">
        <v>2024</v>
      </c>
      <c r="AF17" s="140">
        <v>2025</v>
      </c>
      <c r="AG17" s="140">
        <v>2026</v>
      </c>
    </row>
    <row r="18" spans="1:36" s="20" customFormat="1" x14ac:dyDescent="0.2">
      <c r="A18" s="65"/>
      <c r="B18" s="86">
        <f>'3. Investeringen'!B15</f>
        <v>1</v>
      </c>
      <c r="C18" s="86" t="str">
        <f>'3. Investeringen'!C15</f>
        <v>Start-GAW excl. bijzonderheden</v>
      </c>
      <c r="D18" s="86" t="str">
        <f>'3. Investeringen'!F15</f>
        <v>AD</v>
      </c>
      <c r="E18" s="121">
        <f>'3. Investeringen'!K15</f>
        <v>2008</v>
      </c>
      <c r="F18" s="172">
        <f>'3. Investeringen'!M15</f>
        <v>19</v>
      </c>
      <c r="G18" s="121">
        <f>'3. Investeringen'!N15</f>
        <v>2011</v>
      </c>
      <c r="H18" s="86">
        <f>'3. Investeringen'!O15</f>
        <v>76294069.88749136</v>
      </c>
      <c r="I18" s="65"/>
      <c r="J18" s="86">
        <f>'6. Investeringen per jaar'!I15</f>
        <v>1</v>
      </c>
      <c r="K18" s="65"/>
      <c r="L18" s="123">
        <f t="shared" ref="L18:L81" si="1">G18+F18+IF(P18=0,-1,0)</f>
        <v>2030</v>
      </c>
      <c r="M18" s="87">
        <f t="shared" ref="M18:M81" si="2">H18-SUM(R18:AB18)</f>
        <v>32123818.899996363</v>
      </c>
      <c r="N18" s="117">
        <f t="shared" ref="N18:N81" si="3">IF($E18&lt;$G18,
MAX(0,$F18+$G18-2022),
MAX(L18-2022+P18,0)+IF(P18=0,1,0))</f>
        <v>8</v>
      </c>
      <c r="O18" s="87" t="b">
        <f t="shared" ref="O18:O81" si="4">H18&lt;0</f>
        <v>0</v>
      </c>
      <c r="P18" s="117">
        <f>INDEX('2. Reguleringsparameters'!$D$44:$E$50,MATCH(C18,'2. Reguleringsparameters'!$B$44:$B$50,0),MATCH(D18,'2. Reguleringsparameters'!$D$43:$E$43,0))</f>
        <v>1</v>
      </c>
      <c r="Q18" s="65"/>
      <c r="R18" s="87">
        <f>$J18*IF($O18,-1,1)*
IF(OR(R$10&gt;$L18,R$10&lt;$E18,$F18=0),0,
IF(R$10&lt;2022,
IF($E18&lt;2011,
VDB(
ABS($H18),
0,
$F18,
R$10-$G18,
IF(R$10-$G18+1&lt;$F18,R$10-$G18+1,$F18),
1),
VDB(
ABS($H18),
0,
$F18,
MAX(0,R$10-$G18-$P18),
IF(R$10-$G18-$P18+1&lt;$F18,R$10-$G18-$P18+1,$F18),
1)),
IF($E18&lt;2022,
VDB(
ABS($M18),
0,
$N18,
R$10-2022,
IF(R$10-2022+1&lt;$N18,R$10-2022+1,$N18),
$G$12),
VDB(
ABS($M18),
0,
$N18,
MAX(0,R$10-2022-$P18),
IF(R$10-2022-$P18+1&lt;$N18,R$10-2022-$P18+1,$N18),
$G$12))
))</f>
        <v>4015477.3624995453</v>
      </c>
      <c r="S18" s="87">
        <f t="shared" ref="R18:AG27" si="5">$J18*IF($O18,-1,1)*
IF(OR(S$10&gt;$L18,S$10&lt;$E18,$F18=0),0,
IF(S$10&lt;2022,
IF($E18&lt;2011,
VDB(
ABS($H18),
0,
$F18,
S$10-$G18,
IF(S$10-$G18+1&lt;$F18,S$10-$G18+1,$F18),
1),
VDB(
ABS($H18),
0,
$F18,
MAX(0,S$10-$G18-$P18),
IF(S$10-$G18-$P18+1&lt;$F18,S$10-$G18-$P18+1,$F18),
1)),
IF($E18&lt;2022,
VDB(
ABS($M18),
0,
$N18,
S$10-2022,
IF(S$10-2022+1&lt;$N18,S$10-2022+1,$N18),
$G$12),
VDB(
ABS($M18),
0,
$N18,
MAX(0,S$10-2022-$P18),
IF(S$10-2022-$P18+1&lt;$N18,S$10-2022-$P18+1,$N18),
$G$12))
))</f>
        <v>4015477.3624995453</v>
      </c>
      <c r="T18" s="87">
        <f t="shared" si="5"/>
        <v>4015477.3624995453</v>
      </c>
      <c r="U18" s="87">
        <f t="shared" si="5"/>
        <v>4015477.3624995453</v>
      </c>
      <c r="V18" s="87">
        <f t="shared" si="5"/>
        <v>4015477.3624995453</v>
      </c>
      <c r="W18" s="87">
        <f t="shared" si="5"/>
        <v>4015477.3624995453</v>
      </c>
      <c r="X18" s="87">
        <f t="shared" si="5"/>
        <v>4015477.3624995453</v>
      </c>
      <c r="Y18" s="87">
        <f t="shared" si="5"/>
        <v>4015477.3624995453</v>
      </c>
      <c r="Z18" s="87">
        <f t="shared" si="5"/>
        <v>4015477.3624995453</v>
      </c>
      <c r="AA18" s="87">
        <f t="shared" si="5"/>
        <v>4015477.3624995453</v>
      </c>
      <c r="AB18" s="87">
        <f t="shared" si="5"/>
        <v>4015477.3624995453</v>
      </c>
      <c r="AC18" s="87">
        <f t="shared" si="5"/>
        <v>4818572.8349994542</v>
      </c>
      <c r="AD18" s="87">
        <f t="shared" si="5"/>
        <v>4095786.9097495363</v>
      </c>
      <c r="AE18" s="87">
        <f t="shared" si="5"/>
        <v>3868243.1925412286</v>
      </c>
      <c r="AF18" s="87">
        <f t="shared" si="5"/>
        <v>3868243.1925412286</v>
      </c>
      <c r="AG18" s="87">
        <f t="shared" si="5"/>
        <v>3868243.1925412286</v>
      </c>
      <c r="AI18" s="148"/>
      <c r="AJ18" s="128"/>
    </row>
    <row r="19" spans="1:36" s="20" customFormat="1" x14ac:dyDescent="0.2">
      <c r="A19" s="65"/>
      <c r="B19" s="86">
        <f>'3. Investeringen'!B16</f>
        <v>2</v>
      </c>
      <c r="C19" s="86" t="str">
        <f>'3. Investeringen'!C16</f>
        <v>Start-GAW excl. bijzonderheden</v>
      </c>
      <c r="D19" s="86" t="str">
        <f>'3. Investeringen'!F16</f>
        <v>TD</v>
      </c>
      <c r="E19" s="121">
        <f>'3. Investeringen'!K16</f>
        <v>2004</v>
      </c>
      <c r="F19" s="172">
        <f>'3. Investeringen'!M16</f>
        <v>27.799999999999955</v>
      </c>
      <c r="G19" s="121">
        <f>'3. Investeringen'!N16</f>
        <v>2011</v>
      </c>
      <c r="H19" s="86">
        <f>'3. Investeringen'!O16</f>
        <v>1462466602.7068965</v>
      </c>
      <c r="I19" s="65"/>
      <c r="J19" s="86">
        <f>'6. Investeringen per jaar'!I16</f>
        <v>1</v>
      </c>
      <c r="K19" s="65"/>
      <c r="L19" s="123">
        <f t="shared" si="1"/>
        <v>2037.8</v>
      </c>
      <c r="M19" s="87">
        <f t="shared" si="2"/>
        <v>883792767.10344732</v>
      </c>
      <c r="N19" s="117">
        <f t="shared" si="3"/>
        <v>16.799999999999955</v>
      </c>
      <c r="O19" s="87" t="b">
        <f t="shared" si="4"/>
        <v>0</v>
      </c>
      <c r="P19" s="118">
        <f>INDEX('2. Reguleringsparameters'!$D$44:$E$50,MATCH(C19,'2. Reguleringsparameters'!$B$44:$B$50,0),MATCH(D19,'2. Reguleringsparameters'!$D$43:$E$43,0))</f>
        <v>0</v>
      </c>
      <c r="Q19" s="65"/>
      <c r="R19" s="87">
        <f t="shared" si="5"/>
        <v>52606712.327586293</v>
      </c>
      <c r="S19" s="87">
        <f t="shared" si="5"/>
        <v>52606712.327586286</v>
      </c>
      <c r="T19" s="87">
        <f t="shared" si="5"/>
        <v>52606712.327586286</v>
      </c>
      <c r="U19" s="87">
        <f t="shared" si="5"/>
        <v>52606712.327586286</v>
      </c>
      <c r="V19" s="87">
        <f t="shared" si="5"/>
        <v>52606712.327586286</v>
      </c>
      <c r="W19" s="87">
        <f t="shared" si="5"/>
        <v>52606712.327586286</v>
      </c>
      <c r="X19" s="87">
        <f t="shared" si="5"/>
        <v>52606712.327586286</v>
      </c>
      <c r="Y19" s="87">
        <f t="shared" si="5"/>
        <v>52606712.327586286</v>
      </c>
      <c r="Z19" s="87">
        <f t="shared" si="5"/>
        <v>52606712.327586286</v>
      </c>
      <c r="AA19" s="87">
        <f t="shared" si="5"/>
        <v>52606712.327586286</v>
      </c>
      <c r="AB19" s="87">
        <f t="shared" si="5"/>
        <v>52606712.327586286</v>
      </c>
      <c r="AC19" s="87">
        <f t="shared" si="5"/>
        <v>63128054.793103546</v>
      </c>
      <c r="AD19" s="87">
        <f t="shared" si="5"/>
        <v>58618908.022167563</v>
      </c>
      <c r="AE19" s="87">
        <f t="shared" si="5"/>
        <v>54431843.1634413</v>
      </c>
      <c r="AF19" s="87">
        <f t="shared" si="5"/>
        <v>51276373.994546175</v>
      </c>
      <c r="AG19" s="87">
        <f t="shared" si="5"/>
        <v>51276373.994546175</v>
      </c>
      <c r="AI19" s="148"/>
      <c r="AJ19" s="128"/>
    </row>
    <row r="20" spans="1:36" s="20" customFormat="1" x14ac:dyDescent="0.2">
      <c r="A20" s="65"/>
      <c r="B20" s="86">
        <f>'3. Investeringen'!B17</f>
        <v>3</v>
      </c>
      <c r="C20" s="86" t="str">
        <f>'3. Investeringen'!C17</f>
        <v>Nieuwe investeringen</v>
      </c>
      <c r="D20" s="86" t="str">
        <f>'3. Investeringen'!F17</f>
        <v>TD</v>
      </c>
      <c r="E20" s="121">
        <f>'3. Investeringen'!K17</f>
        <v>2004</v>
      </c>
      <c r="F20" s="172">
        <f>'3. Investeringen'!M17</f>
        <v>48.5</v>
      </c>
      <c r="G20" s="121">
        <f>'3. Investeringen'!N17</f>
        <v>2011</v>
      </c>
      <c r="H20" s="86">
        <f>'3. Investeringen'!O17</f>
        <v>2765862.5123683102</v>
      </c>
      <c r="I20" s="65"/>
      <c r="J20" s="86">
        <f>'6. Investeringen per jaar'!I17</f>
        <v>1</v>
      </c>
      <c r="K20" s="65"/>
      <c r="L20" s="123">
        <f t="shared" si="1"/>
        <v>2059.5</v>
      </c>
      <c r="M20" s="87">
        <f t="shared" si="2"/>
        <v>2138553.4889445696</v>
      </c>
      <c r="N20" s="117">
        <f t="shared" si="3"/>
        <v>37.5</v>
      </c>
      <c r="O20" s="87" t="b">
        <f t="shared" si="4"/>
        <v>0</v>
      </c>
      <c r="P20" s="117">
        <f>INDEX('2. Reguleringsparameters'!$D$44:$E$50,MATCH(C20,'2. Reguleringsparameters'!$B$44:$B$50,0),MATCH(D20,'2. Reguleringsparameters'!$D$43:$E$43,0))</f>
        <v>0.5</v>
      </c>
      <c r="Q20" s="65"/>
      <c r="R20" s="87">
        <f t="shared" si="5"/>
        <v>57028.09303852186</v>
      </c>
      <c r="S20" s="87">
        <f t="shared" si="5"/>
        <v>57028.093038521867</v>
      </c>
      <c r="T20" s="87">
        <f t="shared" si="5"/>
        <v>57028.093038521867</v>
      </c>
      <c r="U20" s="87">
        <f t="shared" si="5"/>
        <v>57028.093038521867</v>
      </c>
      <c r="V20" s="87">
        <f t="shared" si="5"/>
        <v>57028.093038521867</v>
      </c>
      <c r="W20" s="87">
        <f t="shared" si="5"/>
        <v>57028.093038521867</v>
      </c>
      <c r="X20" s="87">
        <f t="shared" si="5"/>
        <v>57028.093038521867</v>
      </c>
      <c r="Y20" s="87">
        <f t="shared" si="5"/>
        <v>57028.093038521867</v>
      </c>
      <c r="Z20" s="87">
        <f t="shared" si="5"/>
        <v>57028.093038521867</v>
      </c>
      <c r="AA20" s="87">
        <f t="shared" si="5"/>
        <v>57028.093038521867</v>
      </c>
      <c r="AB20" s="87">
        <f t="shared" si="5"/>
        <v>57028.093038521867</v>
      </c>
      <c r="AC20" s="87">
        <f t="shared" si="5"/>
        <v>68433.711646226235</v>
      </c>
      <c r="AD20" s="87">
        <f t="shared" si="5"/>
        <v>66243.832873546984</v>
      </c>
      <c r="AE20" s="87">
        <f t="shared" si="5"/>
        <v>64124.030221593486</v>
      </c>
      <c r="AF20" s="87">
        <f t="shared" si="5"/>
        <v>62072.061254502492</v>
      </c>
      <c r="AG20" s="87">
        <f t="shared" si="5"/>
        <v>60085.755294358409</v>
      </c>
      <c r="AI20" s="148"/>
      <c r="AJ20" s="128"/>
    </row>
    <row r="21" spans="1:36" s="20" customFormat="1" x14ac:dyDescent="0.2">
      <c r="A21" s="65"/>
      <c r="B21" s="86">
        <f>'3. Investeringen'!B18</f>
        <v>4</v>
      </c>
      <c r="C21" s="86" t="str">
        <f>'3. Investeringen'!C18</f>
        <v>Nieuwe investeringen</v>
      </c>
      <c r="D21" s="86" t="str">
        <f>'3. Investeringen'!F18</f>
        <v>TD</v>
      </c>
      <c r="E21" s="121">
        <f>'3. Investeringen'!K18</f>
        <v>2004</v>
      </c>
      <c r="F21" s="172">
        <f>'3. Investeringen'!M18</f>
        <v>38.5</v>
      </c>
      <c r="G21" s="121">
        <f>'3. Investeringen'!N18</f>
        <v>2011</v>
      </c>
      <c r="H21" s="86">
        <f>'3. Investeringen'!O18</f>
        <v>11528042.806291806</v>
      </c>
      <c r="I21" s="65"/>
      <c r="J21" s="86">
        <f>'6. Investeringen per jaar'!I18</f>
        <v>1</v>
      </c>
      <c r="K21" s="65"/>
      <c r="L21" s="123">
        <f t="shared" si="1"/>
        <v>2049.5</v>
      </c>
      <c r="M21" s="87">
        <f t="shared" si="2"/>
        <v>8234316.2902084319</v>
      </c>
      <c r="N21" s="117">
        <f t="shared" si="3"/>
        <v>27.5</v>
      </c>
      <c r="O21" s="87" t="b">
        <f t="shared" si="4"/>
        <v>0</v>
      </c>
      <c r="P21" s="117">
        <f>INDEX('2. Reguleringsparameters'!$D$44:$E$50,MATCH(C21,'2. Reguleringsparameters'!$B$44:$B$50,0),MATCH(D21,'2. Reguleringsparameters'!$D$43:$E$43,0))</f>
        <v>0.5</v>
      </c>
      <c r="Q21" s="65"/>
      <c r="R21" s="87">
        <f t="shared" si="5"/>
        <v>299429.68328030664</v>
      </c>
      <c r="S21" s="87">
        <f t="shared" si="5"/>
        <v>299429.68328030664</v>
      </c>
      <c r="T21" s="87">
        <f t="shared" si="5"/>
        <v>299429.68328030664</v>
      </c>
      <c r="U21" s="87">
        <f t="shared" si="5"/>
        <v>299429.68328030664</v>
      </c>
      <c r="V21" s="87">
        <f t="shared" si="5"/>
        <v>299429.68328030664</v>
      </c>
      <c r="W21" s="87">
        <f t="shared" si="5"/>
        <v>299429.68328030664</v>
      </c>
      <c r="X21" s="87">
        <f t="shared" si="5"/>
        <v>299429.68328030664</v>
      </c>
      <c r="Y21" s="87">
        <f t="shared" si="5"/>
        <v>299429.68328030664</v>
      </c>
      <c r="Z21" s="87">
        <f t="shared" si="5"/>
        <v>299429.68328030664</v>
      </c>
      <c r="AA21" s="87">
        <f t="shared" si="5"/>
        <v>299429.68328030664</v>
      </c>
      <c r="AB21" s="87">
        <f t="shared" si="5"/>
        <v>299429.68328030664</v>
      </c>
      <c r="AC21" s="87">
        <f t="shared" si="5"/>
        <v>359315.6199363679</v>
      </c>
      <c r="AD21" s="87">
        <f t="shared" si="5"/>
        <v>343636.39288459916</v>
      </c>
      <c r="AE21" s="87">
        <f t="shared" si="5"/>
        <v>328641.35028599849</v>
      </c>
      <c r="AF21" s="87">
        <f t="shared" si="5"/>
        <v>314300.63681897306</v>
      </c>
      <c r="AG21" s="87">
        <f t="shared" si="5"/>
        <v>300585.69993959967</v>
      </c>
      <c r="AI21" s="148"/>
      <c r="AJ21" s="128"/>
    </row>
    <row r="22" spans="1:36" s="20" customFormat="1" x14ac:dyDescent="0.2">
      <c r="A22" s="65"/>
      <c r="B22" s="86">
        <f>'3. Investeringen'!B19</f>
        <v>5</v>
      </c>
      <c r="C22" s="86" t="str">
        <f>'3. Investeringen'!C19</f>
        <v>Nieuwe investeringen</v>
      </c>
      <c r="D22" s="86" t="str">
        <f>'3. Investeringen'!F19</f>
        <v>TD</v>
      </c>
      <c r="E22" s="121">
        <f>'3. Investeringen'!K19</f>
        <v>2004</v>
      </c>
      <c r="F22" s="172">
        <f>'3. Investeringen'!M19</f>
        <v>23.5</v>
      </c>
      <c r="G22" s="121">
        <f>'3. Investeringen'!N19</f>
        <v>2011</v>
      </c>
      <c r="H22" s="86">
        <f>'3. Investeringen'!O19</f>
        <v>1511216.4613779471</v>
      </c>
      <c r="I22" s="65"/>
      <c r="J22" s="86">
        <f>'6. Investeringen per jaar'!I19</f>
        <v>1</v>
      </c>
      <c r="K22" s="65"/>
      <c r="L22" s="123">
        <f t="shared" si="1"/>
        <v>2034.5</v>
      </c>
      <c r="M22" s="87">
        <f t="shared" si="2"/>
        <v>803838.54328614206</v>
      </c>
      <c r="N22" s="117">
        <f t="shared" si="3"/>
        <v>12.5</v>
      </c>
      <c r="O22" s="87" t="b">
        <f t="shared" si="4"/>
        <v>0</v>
      </c>
      <c r="P22" s="117">
        <f>INDEX('2. Reguleringsparameters'!$D$44:$E$50,MATCH(C22,'2. Reguleringsparameters'!$B$44:$B$50,0),MATCH(D22,'2. Reguleringsparameters'!$D$43:$E$43,0))</f>
        <v>0.5</v>
      </c>
      <c r="Q22" s="65"/>
      <c r="R22" s="87">
        <f t="shared" si="5"/>
        <v>64307.083462891365</v>
      </c>
      <c r="S22" s="87">
        <f t="shared" si="5"/>
        <v>64307.083462891365</v>
      </c>
      <c r="T22" s="87">
        <f t="shared" si="5"/>
        <v>64307.083462891365</v>
      </c>
      <c r="U22" s="87">
        <f t="shared" si="5"/>
        <v>64307.083462891365</v>
      </c>
      <c r="V22" s="87">
        <f t="shared" si="5"/>
        <v>64307.083462891365</v>
      </c>
      <c r="W22" s="87">
        <f t="shared" si="5"/>
        <v>64307.083462891365</v>
      </c>
      <c r="X22" s="87">
        <f t="shared" si="5"/>
        <v>64307.083462891365</v>
      </c>
      <c r="Y22" s="87">
        <f t="shared" si="5"/>
        <v>64307.083462891365</v>
      </c>
      <c r="Z22" s="87">
        <f t="shared" si="5"/>
        <v>64307.083462891365</v>
      </c>
      <c r="AA22" s="87">
        <f t="shared" si="5"/>
        <v>64307.083462891365</v>
      </c>
      <c r="AB22" s="87">
        <f t="shared" si="5"/>
        <v>64307.083462891365</v>
      </c>
      <c r="AC22" s="87">
        <f t="shared" si="5"/>
        <v>77168.500155469636</v>
      </c>
      <c r="AD22" s="87">
        <f t="shared" si="5"/>
        <v>69760.324140544559</v>
      </c>
      <c r="AE22" s="87">
        <f t="shared" si="5"/>
        <v>63063.333023052277</v>
      </c>
      <c r="AF22" s="87">
        <f t="shared" si="5"/>
        <v>62510.145891271117</v>
      </c>
      <c r="AG22" s="87">
        <f t="shared" si="5"/>
        <v>62510.145891271117</v>
      </c>
      <c r="AI22" s="148"/>
      <c r="AJ22" s="128"/>
    </row>
    <row r="23" spans="1:36" s="20" customFormat="1" x14ac:dyDescent="0.2">
      <c r="A23" s="65"/>
      <c r="B23" s="86">
        <f>'3. Investeringen'!B20</f>
        <v>6</v>
      </c>
      <c r="C23" s="86" t="str">
        <f>'3. Investeringen'!C20</f>
        <v>Nieuwe investeringen</v>
      </c>
      <c r="D23" s="86" t="str">
        <f>'3. Investeringen'!F20</f>
        <v>TD</v>
      </c>
      <c r="E23" s="121">
        <f>'3. Investeringen'!K20</f>
        <v>2004</v>
      </c>
      <c r="F23" s="172">
        <f>'3. Investeringen'!M20</f>
        <v>0</v>
      </c>
      <c r="G23" s="121">
        <f>'3. Investeringen'!N20</f>
        <v>2011</v>
      </c>
      <c r="H23" s="86">
        <f>'3. Investeringen'!O20</f>
        <v>-69816</v>
      </c>
      <c r="I23" s="65"/>
      <c r="J23" s="86">
        <f>'6. Investeringen per jaar'!I20</f>
        <v>1</v>
      </c>
      <c r="K23" s="65"/>
      <c r="L23" s="123">
        <f t="shared" si="1"/>
        <v>2011</v>
      </c>
      <c r="M23" s="87">
        <f t="shared" si="2"/>
        <v>-69816</v>
      </c>
      <c r="N23" s="117">
        <f t="shared" si="3"/>
        <v>0</v>
      </c>
      <c r="O23" s="87" t="b">
        <f t="shared" si="4"/>
        <v>1</v>
      </c>
      <c r="P23" s="117">
        <f>INDEX('2. Reguleringsparameters'!$D$44:$E$50,MATCH(C23,'2. Reguleringsparameters'!$B$44:$B$50,0),MATCH(D23,'2. Reguleringsparameters'!$D$43:$E$43,0))</f>
        <v>0.5</v>
      </c>
      <c r="Q23" s="65"/>
      <c r="R23" s="87">
        <f t="shared" si="5"/>
        <v>0</v>
      </c>
      <c r="S23" s="87">
        <f t="shared" si="5"/>
        <v>0</v>
      </c>
      <c r="T23" s="87">
        <f t="shared" si="5"/>
        <v>0</v>
      </c>
      <c r="U23" s="87">
        <f t="shared" si="5"/>
        <v>0</v>
      </c>
      <c r="V23" s="87">
        <f t="shared" si="5"/>
        <v>0</v>
      </c>
      <c r="W23" s="87">
        <f t="shared" si="5"/>
        <v>0</v>
      </c>
      <c r="X23" s="87">
        <f t="shared" si="5"/>
        <v>0</v>
      </c>
      <c r="Y23" s="87">
        <f t="shared" si="5"/>
        <v>0</v>
      </c>
      <c r="Z23" s="87">
        <f t="shared" si="5"/>
        <v>0</v>
      </c>
      <c r="AA23" s="87">
        <f t="shared" si="5"/>
        <v>0</v>
      </c>
      <c r="AB23" s="87">
        <f t="shared" si="5"/>
        <v>0</v>
      </c>
      <c r="AC23" s="87">
        <f t="shared" si="5"/>
        <v>0</v>
      </c>
      <c r="AD23" s="87">
        <f t="shared" si="5"/>
        <v>0</v>
      </c>
      <c r="AE23" s="87">
        <f t="shared" si="5"/>
        <v>0</v>
      </c>
      <c r="AF23" s="87">
        <f t="shared" si="5"/>
        <v>0</v>
      </c>
      <c r="AG23" s="87">
        <f t="shared" si="5"/>
        <v>0</v>
      </c>
      <c r="AI23" s="148"/>
      <c r="AJ23" s="128"/>
    </row>
    <row r="24" spans="1:36" s="20" customFormat="1" x14ac:dyDescent="0.2">
      <c r="A24" s="65"/>
      <c r="B24" s="86">
        <f>'3. Investeringen'!B21</f>
        <v>7</v>
      </c>
      <c r="C24" s="86" t="str">
        <f>'3. Investeringen'!C21</f>
        <v>Nieuwe investeringen</v>
      </c>
      <c r="D24" s="86" t="str">
        <f>'3. Investeringen'!F21</f>
        <v>TD</v>
      </c>
      <c r="E24" s="121">
        <f>'3. Investeringen'!K21</f>
        <v>2005</v>
      </c>
      <c r="F24" s="172">
        <f>'3. Investeringen'!M21</f>
        <v>49.5</v>
      </c>
      <c r="G24" s="121">
        <f>'3. Investeringen'!N21</f>
        <v>2011</v>
      </c>
      <c r="H24" s="86">
        <f>'3. Investeringen'!O21</f>
        <v>3268129.5</v>
      </c>
      <c r="I24" s="65"/>
      <c r="J24" s="86">
        <f>'6. Investeringen per jaar'!I21</f>
        <v>1</v>
      </c>
      <c r="K24" s="65"/>
      <c r="L24" s="123">
        <f t="shared" si="1"/>
        <v>2060.5</v>
      </c>
      <c r="M24" s="87">
        <f t="shared" si="2"/>
        <v>2541878.5</v>
      </c>
      <c r="N24" s="117">
        <f t="shared" si="3"/>
        <v>38.5</v>
      </c>
      <c r="O24" s="87" t="b">
        <f t="shared" si="4"/>
        <v>0</v>
      </c>
      <c r="P24" s="117">
        <f>INDEX('2. Reguleringsparameters'!$D$44:$E$50,MATCH(C24,'2. Reguleringsparameters'!$B$44:$B$50,0),MATCH(D24,'2. Reguleringsparameters'!$D$43:$E$43,0))</f>
        <v>0.5</v>
      </c>
      <c r="Q24" s="65"/>
      <c r="R24" s="87">
        <f t="shared" si="5"/>
        <v>66022.818181818191</v>
      </c>
      <c r="S24" s="87">
        <f t="shared" si="5"/>
        <v>66022.818181818177</v>
      </c>
      <c r="T24" s="87">
        <f t="shared" si="5"/>
        <v>66022.818181818177</v>
      </c>
      <c r="U24" s="87">
        <f t="shared" si="5"/>
        <v>66022.818181818177</v>
      </c>
      <c r="V24" s="87">
        <f t="shared" si="5"/>
        <v>66022.818181818177</v>
      </c>
      <c r="W24" s="87">
        <f t="shared" si="5"/>
        <v>66022.818181818177</v>
      </c>
      <c r="X24" s="87">
        <f t="shared" si="5"/>
        <v>66022.818181818177</v>
      </c>
      <c r="Y24" s="87">
        <f t="shared" si="5"/>
        <v>66022.818181818177</v>
      </c>
      <c r="Z24" s="87">
        <f t="shared" si="5"/>
        <v>66022.818181818177</v>
      </c>
      <c r="AA24" s="87">
        <f t="shared" si="5"/>
        <v>66022.818181818177</v>
      </c>
      <c r="AB24" s="87">
        <f t="shared" si="5"/>
        <v>66022.818181818177</v>
      </c>
      <c r="AC24" s="87">
        <f t="shared" si="5"/>
        <v>79227.381818181821</v>
      </c>
      <c r="AD24" s="87">
        <f t="shared" si="5"/>
        <v>76757.956930342378</v>
      </c>
      <c r="AE24" s="87">
        <f t="shared" si="5"/>
        <v>74365.501129916127</v>
      </c>
      <c r="AF24" s="87">
        <f t="shared" si="5"/>
        <v>72047.615380412244</v>
      </c>
      <c r="AG24" s="87">
        <f t="shared" si="5"/>
        <v>69801.975420503295</v>
      </c>
      <c r="AI24" s="148"/>
      <c r="AJ24" s="128"/>
    </row>
    <row r="25" spans="1:36" s="20" customFormat="1" x14ac:dyDescent="0.2">
      <c r="A25" s="65"/>
      <c r="B25" s="86">
        <f>'3. Investeringen'!B22</f>
        <v>8</v>
      </c>
      <c r="C25" s="86" t="str">
        <f>'3. Investeringen'!C22</f>
        <v>Nieuwe investeringen</v>
      </c>
      <c r="D25" s="86" t="str">
        <f>'3. Investeringen'!F22</f>
        <v>TD</v>
      </c>
      <c r="E25" s="121">
        <f>'3. Investeringen'!K22</f>
        <v>2005</v>
      </c>
      <c r="F25" s="172">
        <f>'3. Investeringen'!M22</f>
        <v>39.5</v>
      </c>
      <c r="G25" s="121">
        <f>'3. Investeringen'!N22</f>
        <v>2011</v>
      </c>
      <c r="H25" s="86">
        <f>'3. Investeringen'!O22</f>
        <v>7815021.0232712999</v>
      </c>
      <c r="I25" s="65"/>
      <c r="J25" s="86">
        <f>'6. Investeringen per jaar'!I22</f>
        <v>1</v>
      </c>
      <c r="K25" s="65"/>
      <c r="L25" s="123">
        <f t="shared" si="1"/>
        <v>2050.5</v>
      </c>
      <c r="M25" s="87">
        <f t="shared" si="2"/>
        <v>5638686.0547653679</v>
      </c>
      <c r="N25" s="117">
        <f t="shared" si="3"/>
        <v>28.5</v>
      </c>
      <c r="O25" s="87" t="b">
        <f t="shared" si="4"/>
        <v>0</v>
      </c>
      <c r="P25" s="117">
        <f>INDEX('2. Reguleringsparameters'!$D$44:$E$50,MATCH(C25,'2. Reguleringsparameters'!$B$44:$B$50,0),MATCH(D25,'2. Reguleringsparameters'!$D$43:$E$43,0))</f>
        <v>0.5</v>
      </c>
      <c r="Q25" s="65"/>
      <c r="R25" s="87">
        <f t="shared" si="5"/>
        <v>197848.63350053923</v>
      </c>
      <c r="S25" s="87">
        <f t="shared" si="5"/>
        <v>197848.63350053926</v>
      </c>
      <c r="T25" s="87">
        <f t="shared" si="5"/>
        <v>197848.63350053926</v>
      </c>
      <c r="U25" s="87">
        <f t="shared" si="5"/>
        <v>197848.63350053926</v>
      </c>
      <c r="V25" s="87">
        <f t="shared" si="5"/>
        <v>197848.63350053926</v>
      </c>
      <c r="W25" s="87">
        <f t="shared" si="5"/>
        <v>197848.63350053926</v>
      </c>
      <c r="X25" s="87">
        <f t="shared" si="5"/>
        <v>197848.63350053926</v>
      </c>
      <c r="Y25" s="87">
        <f t="shared" si="5"/>
        <v>197848.63350053926</v>
      </c>
      <c r="Z25" s="87">
        <f t="shared" si="5"/>
        <v>197848.63350053926</v>
      </c>
      <c r="AA25" s="87">
        <f t="shared" si="5"/>
        <v>197848.63350053926</v>
      </c>
      <c r="AB25" s="87">
        <f t="shared" si="5"/>
        <v>197848.63350053926</v>
      </c>
      <c r="AC25" s="87">
        <f t="shared" si="5"/>
        <v>237418.36020064706</v>
      </c>
      <c r="AD25" s="87">
        <f t="shared" si="5"/>
        <v>227421.79766588297</v>
      </c>
      <c r="AE25" s="87">
        <f t="shared" si="5"/>
        <v>217846.14302731949</v>
      </c>
      <c r="AF25" s="87">
        <f t="shared" si="5"/>
        <v>208673.67384722183</v>
      </c>
      <c r="AG25" s="87">
        <f t="shared" si="5"/>
        <v>199887.41389575985</v>
      </c>
      <c r="AI25" s="148"/>
      <c r="AJ25" s="128"/>
    </row>
    <row r="26" spans="1:36" s="20" customFormat="1" x14ac:dyDescent="0.2">
      <c r="A26" s="65"/>
      <c r="B26" s="86">
        <f>'3. Investeringen'!B23</f>
        <v>9</v>
      </c>
      <c r="C26" s="86" t="str">
        <f>'3. Investeringen'!C23</f>
        <v>Nieuwe investeringen</v>
      </c>
      <c r="D26" s="86" t="str">
        <f>'3. Investeringen'!F23</f>
        <v>TD</v>
      </c>
      <c r="E26" s="121">
        <f>'3. Investeringen'!K23</f>
        <v>2005</v>
      </c>
      <c r="F26" s="172">
        <f>'3. Investeringen'!M23</f>
        <v>24.5</v>
      </c>
      <c r="G26" s="121">
        <f>'3. Investeringen'!N23</f>
        <v>2011</v>
      </c>
      <c r="H26" s="86">
        <f>'3. Investeringen'!O23</f>
        <v>1308554.1014682653</v>
      </c>
      <c r="I26" s="65"/>
      <c r="J26" s="86">
        <f>'6. Investeringen per jaar'!I23</f>
        <v>1</v>
      </c>
      <c r="K26" s="65"/>
      <c r="L26" s="123">
        <f t="shared" si="1"/>
        <v>2035.5</v>
      </c>
      <c r="M26" s="87">
        <f t="shared" si="2"/>
        <v>721040.01509475836</v>
      </c>
      <c r="N26" s="117">
        <f t="shared" si="3"/>
        <v>13.5</v>
      </c>
      <c r="O26" s="87" t="b">
        <f t="shared" si="4"/>
        <v>0</v>
      </c>
      <c r="P26" s="117">
        <f>INDEX('2. Reguleringsparameters'!$D$44:$E$50,MATCH(C26,'2. Reguleringsparameters'!$B$44:$B$50,0),MATCH(D26,'2. Reguleringsparameters'!$D$43:$E$43,0))</f>
        <v>0.5</v>
      </c>
      <c r="Q26" s="65"/>
      <c r="R26" s="87">
        <f t="shared" si="5"/>
        <v>53410.371488500627</v>
      </c>
      <c r="S26" s="87">
        <f t="shared" si="5"/>
        <v>53410.371488500627</v>
      </c>
      <c r="T26" s="87">
        <f t="shared" si="5"/>
        <v>53410.371488500627</v>
      </c>
      <c r="U26" s="87">
        <f t="shared" si="5"/>
        <v>53410.371488500627</v>
      </c>
      <c r="V26" s="87">
        <f t="shared" si="5"/>
        <v>53410.371488500627</v>
      </c>
      <c r="W26" s="87">
        <f t="shared" si="5"/>
        <v>53410.371488500627</v>
      </c>
      <c r="X26" s="87">
        <f t="shared" si="5"/>
        <v>53410.371488500627</v>
      </c>
      <c r="Y26" s="87">
        <f t="shared" si="5"/>
        <v>53410.371488500627</v>
      </c>
      <c r="Z26" s="87">
        <f t="shared" si="5"/>
        <v>53410.371488500627</v>
      </c>
      <c r="AA26" s="87">
        <f t="shared" si="5"/>
        <v>53410.371488500627</v>
      </c>
      <c r="AB26" s="87">
        <f t="shared" si="5"/>
        <v>53410.371488500627</v>
      </c>
      <c r="AC26" s="87">
        <f t="shared" si="5"/>
        <v>64092.445786200748</v>
      </c>
      <c r="AD26" s="87">
        <f t="shared" si="5"/>
        <v>58395.33949409402</v>
      </c>
      <c r="AE26" s="87">
        <f t="shared" si="5"/>
        <v>53204.642650174552</v>
      </c>
      <c r="AF26" s="87">
        <f t="shared" si="5"/>
        <v>51937.865444218005</v>
      </c>
      <c r="AG26" s="87">
        <f t="shared" si="5"/>
        <v>51937.865444218005</v>
      </c>
      <c r="AI26" s="148"/>
      <c r="AJ26" s="128"/>
    </row>
    <row r="27" spans="1:36" s="20" customFormat="1" x14ac:dyDescent="0.2">
      <c r="A27" s="65"/>
      <c r="B27" s="86">
        <f>'3. Investeringen'!B24</f>
        <v>10</v>
      </c>
      <c r="C27" s="86" t="str">
        <f>'3. Investeringen'!C24</f>
        <v>Nieuwe investeringen</v>
      </c>
      <c r="D27" s="86" t="str">
        <f>'3. Investeringen'!F24</f>
        <v>TD</v>
      </c>
      <c r="E27" s="121">
        <f>'3. Investeringen'!K24</f>
        <v>2005</v>
      </c>
      <c r="F27" s="172">
        <f>'3. Investeringen'!M24</f>
        <v>0</v>
      </c>
      <c r="G27" s="121">
        <f>'3. Investeringen'!N24</f>
        <v>2011</v>
      </c>
      <c r="H27" s="86">
        <f>'3. Investeringen'!O24</f>
        <v>63715</v>
      </c>
      <c r="I27" s="65"/>
      <c r="J27" s="86">
        <f>'6. Investeringen per jaar'!I24</f>
        <v>1</v>
      </c>
      <c r="K27" s="65"/>
      <c r="L27" s="123">
        <f t="shared" si="1"/>
        <v>2011</v>
      </c>
      <c r="M27" s="87">
        <f t="shared" si="2"/>
        <v>63715</v>
      </c>
      <c r="N27" s="117">
        <f t="shared" si="3"/>
        <v>0</v>
      </c>
      <c r="O27" s="87" t="b">
        <f t="shared" si="4"/>
        <v>0</v>
      </c>
      <c r="P27" s="117">
        <f>INDEX('2. Reguleringsparameters'!$D$44:$E$50,MATCH(C27,'2. Reguleringsparameters'!$B$44:$B$50,0),MATCH(D27,'2. Reguleringsparameters'!$D$43:$E$43,0))</f>
        <v>0.5</v>
      </c>
      <c r="Q27" s="65"/>
      <c r="R27" s="87">
        <f t="shared" si="5"/>
        <v>0</v>
      </c>
      <c r="S27" s="87">
        <f t="shared" si="5"/>
        <v>0</v>
      </c>
      <c r="T27" s="87">
        <f t="shared" si="5"/>
        <v>0</v>
      </c>
      <c r="U27" s="87">
        <f t="shared" si="5"/>
        <v>0</v>
      </c>
      <c r="V27" s="87">
        <f t="shared" si="5"/>
        <v>0</v>
      </c>
      <c r="W27" s="87">
        <f t="shared" si="5"/>
        <v>0</v>
      </c>
      <c r="X27" s="87">
        <f t="shared" si="5"/>
        <v>0</v>
      </c>
      <c r="Y27" s="87">
        <f t="shared" si="5"/>
        <v>0</v>
      </c>
      <c r="Z27" s="87">
        <f t="shared" si="5"/>
        <v>0</v>
      </c>
      <c r="AA27" s="87">
        <f t="shared" si="5"/>
        <v>0</v>
      </c>
      <c r="AB27" s="87">
        <f t="shared" si="5"/>
        <v>0</v>
      </c>
      <c r="AC27" s="87">
        <f t="shared" si="5"/>
        <v>0</v>
      </c>
      <c r="AD27" s="87">
        <f t="shared" si="5"/>
        <v>0</v>
      </c>
      <c r="AE27" s="87">
        <f t="shared" si="5"/>
        <v>0</v>
      </c>
      <c r="AF27" s="87">
        <f t="shared" si="5"/>
        <v>0</v>
      </c>
      <c r="AG27" s="87">
        <f t="shared" si="5"/>
        <v>0</v>
      </c>
      <c r="AI27" s="148"/>
      <c r="AJ27" s="128"/>
    </row>
    <row r="28" spans="1:36" s="20" customFormat="1" x14ac:dyDescent="0.2">
      <c r="A28" s="65"/>
      <c r="B28" s="86">
        <f>'3. Investeringen'!B25</f>
        <v>11</v>
      </c>
      <c r="C28" s="86" t="str">
        <f>'3. Investeringen'!C25</f>
        <v>Nieuwe investeringen</v>
      </c>
      <c r="D28" s="86" t="str">
        <f>'3. Investeringen'!F25</f>
        <v>TD</v>
      </c>
      <c r="E28" s="121">
        <f>'3. Investeringen'!K25</f>
        <v>2006</v>
      </c>
      <c r="F28" s="172">
        <f>'3. Investeringen'!M25</f>
        <v>50.5</v>
      </c>
      <c r="G28" s="121">
        <f>'3. Investeringen'!N25</f>
        <v>2011</v>
      </c>
      <c r="H28" s="86">
        <f>'3. Investeringen'!O25</f>
        <v>3561468.4617226971</v>
      </c>
      <c r="I28" s="65"/>
      <c r="J28" s="86">
        <f>'6. Investeringen per jaar'!I25</f>
        <v>1</v>
      </c>
      <c r="K28" s="65"/>
      <c r="L28" s="123">
        <f t="shared" si="1"/>
        <v>2061.5</v>
      </c>
      <c r="M28" s="87">
        <f t="shared" si="2"/>
        <v>2785703.054218743</v>
      </c>
      <c r="N28" s="117">
        <f t="shared" si="3"/>
        <v>39.5</v>
      </c>
      <c r="O28" s="87" t="b">
        <f t="shared" si="4"/>
        <v>0</v>
      </c>
      <c r="P28" s="117">
        <f>INDEX('2. Reguleringsparameters'!$D$44:$E$50,MATCH(C28,'2. Reguleringsparameters'!$B$44:$B$50,0),MATCH(D28,'2. Reguleringsparameters'!$D$43:$E$43,0))</f>
        <v>0.5</v>
      </c>
      <c r="Q28" s="65"/>
      <c r="R28" s="87">
        <f t="shared" ref="R28:AG37" si="6">$J28*IF($O28,-1,1)*
IF(OR(R$10&gt;$L28,R$10&lt;$E28,$F28=0),0,
IF(R$10&lt;2022,
IF($E28&lt;2011,
VDB(
ABS($H28),
0,
$F28,
R$10-$G28,
IF(R$10-$G28+1&lt;$F28,R$10-$G28+1,$F28),
1),
VDB(
ABS($H28),
0,
$F28,
MAX(0,R$10-$G28-$P28),
IF(R$10-$G28-$P28+1&lt;$F28,R$10-$G28-$P28+1,$F28),
1)),
IF($E28&lt;2022,
VDB(
ABS($M28),
0,
$N28,
R$10-2022,
IF(R$10-2022+1&lt;$N28,R$10-2022+1,$N28),
$G$12),
VDB(
ABS($M28),
0,
$N28,
MAX(0,R$10-2022-$P28),
IF(R$10-2022-$P28+1&lt;$N28,R$10-2022-$P28+1,$N28),
$G$12))
))</f>
        <v>70524.127954904892</v>
      </c>
      <c r="S28" s="87">
        <f t="shared" si="6"/>
        <v>70524.127954904892</v>
      </c>
      <c r="T28" s="87">
        <f t="shared" si="6"/>
        <v>70524.127954904892</v>
      </c>
      <c r="U28" s="87">
        <f t="shared" si="6"/>
        <v>70524.127954904892</v>
      </c>
      <c r="V28" s="87">
        <f t="shared" si="6"/>
        <v>70524.127954904892</v>
      </c>
      <c r="W28" s="87">
        <f t="shared" si="6"/>
        <v>70524.127954904892</v>
      </c>
      <c r="X28" s="87">
        <f t="shared" si="6"/>
        <v>70524.127954904892</v>
      </c>
      <c r="Y28" s="87">
        <f t="shared" si="6"/>
        <v>70524.127954904892</v>
      </c>
      <c r="Z28" s="87">
        <f t="shared" si="6"/>
        <v>70524.127954904892</v>
      </c>
      <c r="AA28" s="87">
        <f t="shared" si="6"/>
        <v>70524.127954904892</v>
      </c>
      <c r="AB28" s="87">
        <f t="shared" si="6"/>
        <v>70524.127954904892</v>
      </c>
      <c r="AC28" s="87">
        <f t="shared" si="6"/>
        <v>84628.953545885859</v>
      </c>
      <c r="AD28" s="87">
        <f t="shared" si="6"/>
        <v>82057.947362213366</v>
      </c>
      <c r="AE28" s="87">
        <f t="shared" si="6"/>
        <v>79565.047695513218</v>
      </c>
      <c r="AF28" s="87">
        <f t="shared" si="6"/>
        <v>77147.881689573565</v>
      </c>
      <c r="AG28" s="87">
        <f t="shared" si="6"/>
        <v>74804.148574953608</v>
      </c>
      <c r="AI28" s="148"/>
      <c r="AJ28" s="128"/>
    </row>
    <row r="29" spans="1:36" s="20" customFormat="1" x14ac:dyDescent="0.2">
      <c r="A29" s="65"/>
      <c r="B29" s="86">
        <f>'3. Investeringen'!B26</f>
        <v>12</v>
      </c>
      <c r="C29" s="86" t="str">
        <f>'3. Investeringen'!C26</f>
        <v>Nieuwe investeringen</v>
      </c>
      <c r="D29" s="86" t="str">
        <f>'3. Investeringen'!F26</f>
        <v>TD</v>
      </c>
      <c r="E29" s="121">
        <f>'3. Investeringen'!K26</f>
        <v>2006</v>
      </c>
      <c r="F29" s="172">
        <f>'3. Investeringen'!M26</f>
        <v>40.5</v>
      </c>
      <c r="G29" s="121">
        <f>'3. Investeringen'!N26</f>
        <v>2011</v>
      </c>
      <c r="H29" s="86">
        <f>'3. Investeringen'!O26</f>
        <v>9466633.1972086541</v>
      </c>
      <c r="I29" s="65"/>
      <c r="J29" s="86">
        <f>'6. Investeringen per jaar'!I26</f>
        <v>1</v>
      </c>
      <c r="K29" s="65"/>
      <c r="L29" s="123">
        <f t="shared" si="1"/>
        <v>2051.5</v>
      </c>
      <c r="M29" s="87">
        <f t="shared" si="2"/>
        <v>6895448.8720408715</v>
      </c>
      <c r="N29" s="117">
        <f t="shared" si="3"/>
        <v>29.5</v>
      </c>
      <c r="O29" s="87" t="b">
        <f t="shared" si="4"/>
        <v>0</v>
      </c>
      <c r="P29" s="117">
        <f>INDEX('2. Reguleringsparameters'!$D$44:$E$50,MATCH(C29,'2. Reguleringsparameters'!$B$44:$B$50,0),MATCH(D29,'2. Reguleringsparameters'!$D$43:$E$43,0))</f>
        <v>0.5</v>
      </c>
      <c r="Q29" s="65"/>
      <c r="R29" s="87">
        <f t="shared" si="6"/>
        <v>233744.02956070751</v>
      </c>
      <c r="S29" s="87">
        <f t="shared" si="6"/>
        <v>233744.02956070751</v>
      </c>
      <c r="T29" s="87">
        <f t="shared" si="6"/>
        <v>233744.02956070751</v>
      </c>
      <c r="U29" s="87">
        <f t="shared" si="6"/>
        <v>233744.02956070751</v>
      </c>
      <c r="V29" s="87">
        <f t="shared" si="6"/>
        <v>233744.02956070751</v>
      </c>
      <c r="W29" s="87">
        <f t="shared" si="6"/>
        <v>233744.02956070751</v>
      </c>
      <c r="X29" s="87">
        <f t="shared" si="6"/>
        <v>233744.02956070751</v>
      </c>
      <c r="Y29" s="87">
        <f t="shared" si="6"/>
        <v>233744.02956070751</v>
      </c>
      <c r="Z29" s="87">
        <f t="shared" si="6"/>
        <v>233744.02956070751</v>
      </c>
      <c r="AA29" s="87">
        <f t="shared" si="6"/>
        <v>233744.02956070751</v>
      </c>
      <c r="AB29" s="87">
        <f t="shared" si="6"/>
        <v>233744.02956070751</v>
      </c>
      <c r="AC29" s="87">
        <f t="shared" si="6"/>
        <v>280492.83547284896</v>
      </c>
      <c r="AD29" s="87">
        <f t="shared" si="6"/>
        <v>269082.95741971617</v>
      </c>
      <c r="AE29" s="87">
        <f t="shared" si="6"/>
        <v>258137.20999925313</v>
      </c>
      <c r="AF29" s="87">
        <f t="shared" si="6"/>
        <v>247636.71332131742</v>
      </c>
      <c r="AG29" s="87">
        <f t="shared" si="6"/>
        <v>237563.35549129773</v>
      </c>
      <c r="AI29" s="148"/>
      <c r="AJ29" s="128"/>
    </row>
    <row r="30" spans="1:36" s="20" customFormat="1" x14ac:dyDescent="0.2">
      <c r="A30" s="65"/>
      <c r="B30" s="86">
        <f>'3. Investeringen'!B27</f>
        <v>13</v>
      </c>
      <c r="C30" s="86" t="str">
        <f>'3. Investeringen'!C27</f>
        <v>Nieuwe investeringen</v>
      </c>
      <c r="D30" s="86" t="str">
        <f>'3. Investeringen'!F27</f>
        <v>TD</v>
      </c>
      <c r="E30" s="121">
        <f>'3. Investeringen'!K27</f>
        <v>2006</v>
      </c>
      <c r="F30" s="172">
        <f>'3. Investeringen'!M27</f>
        <v>25.5</v>
      </c>
      <c r="G30" s="121">
        <f>'3. Investeringen'!N27</f>
        <v>2011</v>
      </c>
      <c r="H30" s="86">
        <f>'3. Investeringen'!O27</f>
        <v>1856639.3607120616</v>
      </c>
      <c r="I30" s="65"/>
      <c r="J30" s="86">
        <f>'6. Investeringen per jaar'!I27</f>
        <v>1</v>
      </c>
      <c r="K30" s="65"/>
      <c r="L30" s="123">
        <f t="shared" si="1"/>
        <v>2036.5</v>
      </c>
      <c r="M30" s="87">
        <f t="shared" si="2"/>
        <v>1055736.1070715643</v>
      </c>
      <c r="N30" s="117">
        <f t="shared" si="3"/>
        <v>14.5</v>
      </c>
      <c r="O30" s="87" t="b">
        <f t="shared" si="4"/>
        <v>0</v>
      </c>
      <c r="P30" s="117">
        <f>INDEX('2. Reguleringsparameters'!$D$44:$E$50,MATCH(C30,'2. Reguleringsparameters'!$B$44:$B$50,0),MATCH(D30,'2. Reguleringsparameters'!$D$43:$E$43,0))</f>
        <v>0.5</v>
      </c>
      <c r="Q30" s="65"/>
      <c r="R30" s="87">
        <f t="shared" si="6"/>
        <v>72809.386694590648</v>
      </c>
      <c r="S30" s="87">
        <f t="shared" si="6"/>
        <v>72809.386694590663</v>
      </c>
      <c r="T30" s="87">
        <f t="shared" si="6"/>
        <v>72809.386694590663</v>
      </c>
      <c r="U30" s="87">
        <f t="shared" si="6"/>
        <v>72809.386694590663</v>
      </c>
      <c r="V30" s="87">
        <f t="shared" si="6"/>
        <v>72809.386694590663</v>
      </c>
      <c r="W30" s="87">
        <f t="shared" si="6"/>
        <v>72809.386694590663</v>
      </c>
      <c r="X30" s="87">
        <f t="shared" si="6"/>
        <v>72809.386694590663</v>
      </c>
      <c r="Y30" s="87">
        <f t="shared" si="6"/>
        <v>72809.386694590663</v>
      </c>
      <c r="Z30" s="87">
        <f t="shared" si="6"/>
        <v>72809.386694590663</v>
      </c>
      <c r="AA30" s="87">
        <f t="shared" si="6"/>
        <v>72809.386694590663</v>
      </c>
      <c r="AB30" s="87">
        <f t="shared" si="6"/>
        <v>72809.386694590663</v>
      </c>
      <c r="AC30" s="87">
        <f t="shared" si="6"/>
        <v>87371.264033508764</v>
      </c>
      <c r="AD30" s="87">
        <f t="shared" si="6"/>
        <v>80140.538734183909</v>
      </c>
      <c r="AE30" s="87">
        <f t="shared" si="6"/>
        <v>73508.218287216965</v>
      </c>
      <c r="AF30" s="87">
        <f t="shared" si="6"/>
        <v>70844.877044926499</v>
      </c>
      <c r="AG30" s="87">
        <f t="shared" si="6"/>
        <v>70844.877044926499</v>
      </c>
      <c r="AI30" s="148"/>
      <c r="AJ30" s="128"/>
    </row>
    <row r="31" spans="1:36" s="20" customFormat="1" x14ac:dyDescent="0.2">
      <c r="A31" s="65"/>
      <c r="B31" s="86">
        <f>'3. Investeringen'!B28</f>
        <v>14</v>
      </c>
      <c r="C31" s="86" t="str">
        <f>'3. Investeringen'!C28</f>
        <v>Nieuwe investeringen</v>
      </c>
      <c r="D31" s="86" t="str">
        <f>'3. Investeringen'!F28</f>
        <v>TD</v>
      </c>
      <c r="E31" s="121">
        <f>'3. Investeringen'!K28</f>
        <v>2006</v>
      </c>
      <c r="F31" s="172">
        <f>'3. Investeringen'!M28</f>
        <v>0</v>
      </c>
      <c r="G31" s="121">
        <f>'3. Investeringen'!N28</f>
        <v>2011</v>
      </c>
      <c r="H31" s="86">
        <f>'3. Investeringen'!O28</f>
        <v>22365</v>
      </c>
      <c r="I31" s="65"/>
      <c r="J31" s="86">
        <f>'6. Investeringen per jaar'!I28</f>
        <v>1</v>
      </c>
      <c r="K31" s="65"/>
      <c r="L31" s="123">
        <f t="shared" si="1"/>
        <v>2011</v>
      </c>
      <c r="M31" s="87">
        <f t="shared" si="2"/>
        <v>22365</v>
      </c>
      <c r="N31" s="117">
        <f t="shared" si="3"/>
        <v>0</v>
      </c>
      <c r="O31" s="87" t="b">
        <f t="shared" si="4"/>
        <v>0</v>
      </c>
      <c r="P31" s="117">
        <f>INDEX('2. Reguleringsparameters'!$D$44:$E$50,MATCH(C31,'2. Reguleringsparameters'!$B$44:$B$50,0),MATCH(D31,'2. Reguleringsparameters'!$D$43:$E$43,0))</f>
        <v>0.5</v>
      </c>
      <c r="Q31" s="65"/>
      <c r="R31" s="87">
        <f t="shared" si="6"/>
        <v>0</v>
      </c>
      <c r="S31" s="87">
        <f t="shared" si="6"/>
        <v>0</v>
      </c>
      <c r="T31" s="87">
        <f t="shared" si="6"/>
        <v>0</v>
      </c>
      <c r="U31" s="87">
        <f t="shared" si="6"/>
        <v>0</v>
      </c>
      <c r="V31" s="87">
        <f t="shared" si="6"/>
        <v>0</v>
      </c>
      <c r="W31" s="87">
        <f t="shared" si="6"/>
        <v>0</v>
      </c>
      <c r="X31" s="87">
        <f t="shared" si="6"/>
        <v>0</v>
      </c>
      <c r="Y31" s="87">
        <f t="shared" si="6"/>
        <v>0</v>
      </c>
      <c r="Z31" s="87">
        <f t="shared" si="6"/>
        <v>0</v>
      </c>
      <c r="AA31" s="87">
        <f t="shared" si="6"/>
        <v>0</v>
      </c>
      <c r="AB31" s="87">
        <f t="shared" si="6"/>
        <v>0</v>
      </c>
      <c r="AC31" s="87">
        <f t="shared" si="6"/>
        <v>0</v>
      </c>
      <c r="AD31" s="87">
        <f t="shared" si="6"/>
        <v>0</v>
      </c>
      <c r="AE31" s="87">
        <f t="shared" si="6"/>
        <v>0</v>
      </c>
      <c r="AF31" s="87">
        <f t="shared" si="6"/>
        <v>0</v>
      </c>
      <c r="AG31" s="87">
        <f t="shared" si="6"/>
        <v>0</v>
      </c>
      <c r="AI31" s="148"/>
      <c r="AJ31" s="128"/>
    </row>
    <row r="32" spans="1:36" s="20" customFormat="1" x14ac:dyDescent="0.2">
      <c r="A32" s="65"/>
      <c r="B32" s="86">
        <f>'3. Investeringen'!B29</f>
        <v>15</v>
      </c>
      <c r="C32" s="86" t="str">
        <f>'3. Investeringen'!C29</f>
        <v>Nieuwe investeringen</v>
      </c>
      <c r="D32" s="86" t="str">
        <f>'3. Investeringen'!F29</f>
        <v>TD</v>
      </c>
      <c r="E32" s="121">
        <f>'3. Investeringen'!K29</f>
        <v>2007</v>
      </c>
      <c r="F32" s="172">
        <f>'3. Investeringen'!M29</f>
        <v>51.5</v>
      </c>
      <c r="G32" s="121">
        <f>'3. Investeringen'!N29</f>
        <v>2011</v>
      </c>
      <c r="H32" s="86">
        <f>'3. Investeringen'!O29</f>
        <v>4006614.7909090915</v>
      </c>
      <c r="I32" s="65"/>
      <c r="J32" s="86">
        <f>'6. Investeringen per jaar'!I29</f>
        <v>1</v>
      </c>
      <c r="K32" s="65"/>
      <c r="L32" s="123">
        <f t="shared" si="1"/>
        <v>2062.5</v>
      </c>
      <c r="M32" s="87">
        <f t="shared" si="2"/>
        <v>3150832.9909090912</v>
      </c>
      <c r="N32" s="117">
        <f t="shared" si="3"/>
        <v>40.5</v>
      </c>
      <c r="O32" s="87" t="b">
        <f t="shared" si="4"/>
        <v>0</v>
      </c>
      <c r="P32" s="117">
        <f>INDEX('2. Reguleringsparameters'!$D$44:$E$50,MATCH(C32,'2. Reguleringsparameters'!$B$44:$B$50,0),MATCH(D32,'2. Reguleringsparameters'!$D$43:$E$43,0))</f>
        <v>0.5</v>
      </c>
      <c r="Q32" s="65"/>
      <c r="R32" s="87">
        <f t="shared" si="6"/>
        <v>77798.345454545459</v>
      </c>
      <c r="S32" s="87">
        <f t="shared" si="6"/>
        <v>77798.345454545473</v>
      </c>
      <c r="T32" s="87">
        <f t="shared" si="6"/>
        <v>77798.345454545473</v>
      </c>
      <c r="U32" s="87">
        <f t="shared" si="6"/>
        <v>77798.345454545473</v>
      </c>
      <c r="V32" s="87">
        <f t="shared" si="6"/>
        <v>77798.345454545473</v>
      </c>
      <c r="W32" s="87">
        <f t="shared" si="6"/>
        <v>77798.345454545473</v>
      </c>
      <c r="X32" s="87">
        <f t="shared" si="6"/>
        <v>77798.345454545473</v>
      </c>
      <c r="Y32" s="87">
        <f t="shared" si="6"/>
        <v>77798.345454545473</v>
      </c>
      <c r="Z32" s="87">
        <f t="shared" si="6"/>
        <v>77798.345454545473</v>
      </c>
      <c r="AA32" s="87">
        <f t="shared" si="6"/>
        <v>77798.345454545473</v>
      </c>
      <c r="AB32" s="87">
        <f t="shared" si="6"/>
        <v>77798.345454545473</v>
      </c>
      <c r="AC32" s="87">
        <f t="shared" si="6"/>
        <v>93358.014545454542</v>
      </c>
      <c r="AD32" s="87">
        <f t="shared" si="6"/>
        <v>90591.851151515148</v>
      </c>
      <c r="AE32" s="87">
        <f t="shared" si="6"/>
        <v>87907.64815443322</v>
      </c>
      <c r="AF32" s="87">
        <f t="shared" si="6"/>
        <v>85302.977098005562</v>
      </c>
      <c r="AG32" s="87">
        <f t="shared" si="6"/>
        <v>82775.481480286879</v>
      </c>
      <c r="AI32" s="148"/>
      <c r="AJ32" s="128"/>
    </row>
    <row r="33" spans="1:36" s="20" customFormat="1" x14ac:dyDescent="0.2">
      <c r="A33" s="65"/>
      <c r="B33" s="86">
        <f>'3. Investeringen'!B30</f>
        <v>16</v>
      </c>
      <c r="C33" s="86" t="str">
        <f>'3. Investeringen'!C30</f>
        <v>Nieuwe investeringen</v>
      </c>
      <c r="D33" s="86" t="str">
        <f>'3. Investeringen'!F30</f>
        <v>TD</v>
      </c>
      <c r="E33" s="121">
        <f>'3. Investeringen'!K30</f>
        <v>2007</v>
      </c>
      <c r="F33" s="172">
        <f>'3. Investeringen'!M30</f>
        <v>41.5</v>
      </c>
      <c r="G33" s="121">
        <f>'3. Investeringen'!N30</f>
        <v>2011</v>
      </c>
      <c r="H33" s="86">
        <f>'3. Investeringen'!O30</f>
        <v>15493742.799999999</v>
      </c>
      <c r="I33" s="65"/>
      <c r="J33" s="86">
        <f>'6. Investeringen per jaar'!I30</f>
        <v>1</v>
      </c>
      <c r="K33" s="65"/>
      <c r="L33" s="123">
        <f t="shared" si="1"/>
        <v>2052.5</v>
      </c>
      <c r="M33" s="87">
        <f t="shared" si="2"/>
        <v>11386967.599999998</v>
      </c>
      <c r="N33" s="117">
        <f t="shared" si="3"/>
        <v>30.5</v>
      </c>
      <c r="O33" s="87" t="b">
        <f t="shared" si="4"/>
        <v>0</v>
      </c>
      <c r="P33" s="117">
        <f>INDEX('2. Reguleringsparameters'!$D$44:$E$50,MATCH(C33,'2. Reguleringsparameters'!$B$44:$B$50,0),MATCH(D33,'2. Reguleringsparameters'!$D$43:$E$43,0))</f>
        <v>0.5</v>
      </c>
      <c r="Q33" s="65"/>
      <c r="R33" s="87">
        <f t="shared" si="6"/>
        <v>373343.2</v>
      </c>
      <c r="S33" s="87">
        <f t="shared" si="6"/>
        <v>373343.2</v>
      </c>
      <c r="T33" s="87">
        <f t="shared" si="6"/>
        <v>373343.2</v>
      </c>
      <c r="U33" s="87">
        <f t="shared" si="6"/>
        <v>373343.2</v>
      </c>
      <c r="V33" s="87">
        <f t="shared" si="6"/>
        <v>373343.2</v>
      </c>
      <c r="W33" s="87">
        <f t="shared" si="6"/>
        <v>373343.2</v>
      </c>
      <c r="X33" s="87">
        <f t="shared" si="6"/>
        <v>373343.2</v>
      </c>
      <c r="Y33" s="87">
        <f t="shared" si="6"/>
        <v>373343.2</v>
      </c>
      <c r="Z33" s="87">
        <f t="shared" si="6"/>
        <v>373343.2</v>
      </c>
      <c r="AA33" s="87">
        <f t="shared" si="6"/>
        <v>373343.2</v>
      </c>
      <c r="AB33" s="87">
        <f t="shared" si="6"/>
        <v>373343.2</v>
      </c>
      <c r="AC33" s="87">
        <f t="shared" si="6"/>
        <v>448011.83999999985</v>
      </c>
      <c r="AD33" s="87">
        <f t="shared" si="6"/>
        <v>430385.14465573756</v>
      </c>
      <c r="AE33" s="87">
        <f t="shared" si="6"/>
        <v>413451.95863649546</v>
      </c>
      <c r="AF33" s="87">
        <f t="shared" si="6"/>
        <v>397184.99632948573</v>
      </c>
      <c r="AG33" s="87">
        <f t="shared" si="6"/>
        <v>381558.04565422726</v>
      </c>
      <c r="AI33" s="148"/>
      <c r="AJ33" s="128"/>
    </row>
    <row r="34" spans="1:36" s="20" customFormat="1" x14ac:dyDescent="0.2">
      <c r="A34" s="65"/>
      <c r="B34" s="86">
        <f>'3. Investeringen'!B31</f>
        <v>17</v>
      </c>
      <c r="C34" s="86" t="str">
        <f>'3. Investeringen'!C31</f>
        <v>Nieuwe investeringen</v>
      </c>
      <c r="D34" s="86" t="str">
        <f>'3. Investeringen'!F31</f>
        <v>TD</v>
      </c>
      <c r="E34" s="121">
        <f>'3. Investeringen'!K31</f>
        <v>2007</v>
      </c>
      <c r="F34" s="172">
        <f>'3. Investeringen'!M31</f>
        <v>26.5</v>
      </c>
      <c r="G34" s="121">
        <f>'3. Investeringen'!N31</f>
        <v>2011</v>
      </c>
      <c r="H34" s="86">
        <f>'3. Investeringen'!O31</f>
        <v>1476901.5333333332</v>
      </c>
      <c r="I34" s="65"/>
      <c r="J34" s="86">
        <f>'6. Investeringen per jaar'!I31</f>
        <v>1</v>
      </c>
      <c r="K34" s="65"/>
      <c r="L34" s="123">
        <f t="shared" si="1"/>
        <v>2037.5</v>
      </c>
      <c r="M34" s="87">
        <f t="shared" si="2"/>
        <v>863848.06666666677</v>
      </c>
      <c r="N34" s="117">
        <f t="shared" si="3"/>
        <v>15.5</v>
      </c>
      <c r="O34" s="87" t="b">
        <f t="shared" si="4"/>
        <v>0</v>
      </c>
      <c r="P34" s="117">
        <f>INDEX('2. Reguleringsparameters'!$D$44:$E$50,MATCH(C34,'2. Reguleringsparameters'!$B$44:$B$50,0),MATCH(D34,'2. Reguleringsparameters'!$D$43:$E$43,0))</f>
        <v>0.5</v>
      </c>
      <c r="Q34" s="65"/>
      <c r="R34" s="87">
        <f t="shared" si="6"/>
        <v>55732.133333333331</v>
      </c>
      <c r="S34" s="87">
        <f t="shared" si="6"/>
        <v>55732.133333333331</v>
      </c>
      <c r="T34" s="87">
        <f t="shared" si="6"/>
        <v>55732.133333333331</v>
      </c>
      <c r="U34" s="87">
        <f t="shared" si="6"/>
        <v>55732.133333333331</v>
      </c>
      <c r="V34" s="87">
        <f t="shared" si="6"/>
        <v>55732.133333333331</v>
      </c>
      <c r="W34" s="87">
        <f t="shared" si="6"/>
        <v>55732.133333333331</v>
      </c>
      <c r="X34" s="87">
        <f t="shared" si="6"/>
        <v>55732.133333333331</v>
      </c>
      <c r="Y34" s="87">
        <f t="shared" si="6"/>
        <v>55732.133333333331</v>
      </c>
      <c r="Z34" s="87">
        <f t="shared" si="6"/>
        <v>55732.133333333331</v>
      </c>
      <c r="AA34" s="87">
        <f t="shared" si="6"/>
        <v>55732.133333333331</v>
      </c>
      <c r="AB34" s="87">
        <f t="shared" si="6"/>
        <v>55732.133333333331</v>
      </c>
      <c r="AC34" s="87">
        <f t="shared" si="6"/>
        <v>66878.560000000012</v>
      </c>
      <c r="AD34" s="87">
        <f t="shared" si="6"/>
        <v>61700.865032258072</v>
      </c>
      <c r="AE34" s="87">
        <f t="shared" si="6"/>
        <v>56924.023868470344</v>
      </c>
      <c r="AF34" s="87">
        <f t="shared" si="6"/>
        <v>54267.56942127506</v>
      </c>
      <c r="AG34" s="87">
        <f t="shared" si="6"/>
        <v>54267.56942127506</v>
      </c>
      <c r="AI34" s="148"/>
      <c r="AJ34" s="128"/>
    </row>
    <row r="35" spans="1:36" s="20" customFormat="1" x14ac:dyDescent="0.2">
      <c r="A35" s="65"/>
      <c r="B35" s="86">
        <f>'3. Investeringen'!B32</f>
        <v>18</v>
      </c>
      <c r="C35" s="86" t="str">
        <f>'3. Investeringen'!C32</f>
        <v>Nieuwe investeringen</v>
      </c>
      <c r="D35" s="86" t="str">
        <f>'3. Investeringen'!F32</f>
        <v>TD</v>
      </c>
      <c r="E35" s="121">
        <f>'3. Investeringen'!K32</f>
        <v>2008</v>
      </c>
      <c r="F35" s="172">
        <f>'3. Investeringen'!M32</f>
        <v>52.5</v>
      </c>
      <c r="G35" s="121">
        <f>'3. Investeringen'!N32</f>
        <v>2011</v>
      </c>
      <c r="H35" s="86">
        <f>'3. Investeringen'!O32</f>
        <v>5795571.4090909092</v>
      </c>
      <c r="I35" s="65"/>
      <c r="J35" s="86">
        <f>'6. Investeringen per jaar'!I32</f>
        <v>1</v>
      </c>
      <c r="K35" s="65"/>
      <c r="L35" s="123">
        <f t="shared" si="1"/>
        <v>2063.5</v>
      </c>
      <c r="M35" s="87">
        <f t="shared" si="2"/>
        <v>4581261.209090909</v>
      </c>
      <c r="N35" s="117">
        <f t="shared" si="3"/>
        <v>41.5</v>
      </c>
      <c r="O35" s="87" t="b">
        <f t="shared" si="4"/>
        <v>0</v>
      </c>
      <c r="P35" s="117">
        <f>INDEX('2. Reguleringsparameters'!$D$44:$E$50,MATCH(C35,'2. Reguleringsparameters'!$B$44:$B$50,0),MATCH(D35,'2. Reguleringsparameters'!$D$43:$E$43,0))</f>
        <v>0.5</v>
      </c>
      <c r="Q35" s="65"/>
      <c r="R35" s="87">
        <f t="shared" si="6"/>
        <v>110391.83636363638</v>
      </c>
      <c r="S35" s="87">
        <f t="shared" si="6"/>
        <v>110391.83636363638</v>
      </c>
      <c r="T35" s="87">
        <f t="shared" si="6"/>
        <v>110391.83636363638</v>
      </c>
      <c r="U35" s="87">
        <f t="shared" si="6"/>
        <v>110391.83636363638</v>
      </c>
      <c r="V35" s="87">
        <f t="shared" si="6"/>
        <v>110391.83636363638</v>
      </c>
      <c r="W35" s="87">
        <f t="shared" si="6"/>
        <v>110391.83636363638</v>
      </c>
      <c r="X35" s="87">
        <f t="shared" si="6"/>
        <v>110391.83636363638</v>
      </c>
      <c r="Y35" s="87">
        <f t="shared" si="6"/>
        <v>110391.83636363638</v>
      </c>
      <c r="Z35" s="87">
        <f t="shared" si="6"/>
        <v>110391.83636363638</v>
      </c>
      <c r="AA35" s="87">
        <f t="shared" si="6"/>
        <v>110391.83636363638</v>
      </c>
      <c r="AB35" s="87">
        <f t="shared" si="6"/>
        <v>110391.83636363638</v>
      </c>
      <c r="AC35" s="87">
        <f t="shared" si="6"/>
        <v>132470.20363636361</v>
      </c>
      <c r="AD35" s="87">
        <f t="shared" si="6"/>
        <v>128639.73991675794</v>
      </c>
      <c r="AE35" s="87">
        <f t="shared" si="6"/>
        <v>124920.03659386374</v>
      </c>
      <c r="AF35" s="87">
        <f t="shared" si="6"/>
        <v>121307.89095741467</v>
      </c>
      <c r="AG35" s="87">
        <f t="shared" si="6"/>
        <v>117800.192905634</v>
      </c>
      <c r="AI35" s="148"/>
      <c r="AJ35" s="128"/>
    </row>
    <row r="36" spans="1:36" s="20" customFormat="1" x14ac:dyDescent="0.2">
      <c r="A36" s="65"/>
      <c r="B36" s="86">
        <f>'3. Investeringen'!B33</f>
        <v>19</v>
      </c>
      <c r="C36" s="86" t="str">
        <f>'3. Investeringen'!C33</f>
        <v>Nieuwe investeringen</v>
      </c>
      <c r="D36" s="86" t="str">
        <f>'3. Investeringen'!F33</f>
        <v>TD</v>
      </c>
      <c r="E36" s="121">
        <f>'3. Investeringen'!K33</f>
        <v>2008</v>
      </c>
      <c r="F36" s="172">
        <f>'3. Investeringen'!M33</f>
        <v>42.5</v>
      </c>
      <c r="G36" s="121">
        <f>'3. Investeringen'!N33</f>
        <v>2011</v>
      </c>
      <c r="H36" s="86">
        <f>'3. Investeringen'!O33</f>
        <v>17011940.611111108</v>
      </c>
      <c r="I36" s="65"/>
      <c r="J36" s="86">
        <f>'6. Investeringen per jaar'!I33</f>
        <v>1</v>
      </c>
      <c r="K36" s="65"/>
      <c r="L36" s="123">
        <f t="shared" si="1"/>
        <v>2053.5</v>
      </c>
      <c r="M36" s="87">
        <f t="shared" si="2"/>
        <v>12608850.099999998</v>
      </c>
      <c r="N36" s="117">
        <f t="shared" si="3"/>
        <v>31.5</v>
      </c>
      <c r="O36" s="87" t="b">
        <f t="shared" si="4"/>
        <v>0</v>
      </c>
      <c r="P36" s="117">
        <f>INDEX('2. Reguleringsparameters'!$D$44:$E$50,MATCH(C36,'2. Reguleringsparameters'!$B$44:$B$50,0),MATCH(D36,'2. Reguleringsparameters'!$D$43:$E$43,0))</f>
        <v>0.5</v>
      </c>
      <c r="Q36" s="65"/>
      <c r="R36" s="87">
        <f t="shared" si="6"/>
        <v>400280.95555555547</v>
      </c>
      <c r="S36" s="87">
        <f t="shared" si="6"/>
        <v>400280.95555555547</v>
      </c>
      <c r="T36" s="87">
        <f t="shared" si="6"/>
        <v>400280.95555555547</v>
      </c>
      <c r="U36" s="87">
        <f t="shared" si="6"/>
        <v>400280.95555555547</v>
      </c>
      <c r="V36" s="87">
        <f t="shared" si="6"/>
        <v>400280.95555555547</v>
      </c>
      <c r="W36" s="87">
        <f t="shared" si="6"/>
        <v>400280.95555555547</v>
      </c>
      <c r="X36" s="87">
        <f t="shared" si="6"/>
        <v>400280.95555555547</v>
      </c>
      <c r="Y36" s="87">
        <f t="shared" si="6"/>
        <v>400280.95555555547</v>
      </c>
      <c r="Z36" s="87">
        <f t="shared" si="6"/>
        <v>400280.95555555547</v>
      </c>
      <c r="AA36" s="87">
        <f t="shared" si="6"/>
        <v>400280.95555555547</v>
      </c>
      <c r="AB36" s="87">
        <f t="shared" si="6"/>
        <v>400280.95555555547</v>
      </c>
      <c r="AC36" s="87">
        <f t="shared" si="6"/>
        <v>480337.14666666655</v>
      </c>
      <c r="AD36" s="87">
        <f t="shared" si="6"/>
        <v>462038.58869841258</v>
      </c>
      <c r="AE36" s="87">
        <f t="shared" si="6"/>
        <v>444437.11865275877</v>
      </c>
      <c r="AF36" s="87">
        <f t="shared" si="6"/>
        <v>427506.18079932028</v>
      </c>
      <c r="AG36" s="87">
        <f t="shared" si="6"/>
        <v>411220.23105458426</v>
      </c>
      <c r="AI36" s="148"/>
      <c r="AJ36" s="128"/>
    </row>
    <row r="37" spans="1:36" s="20" customFormat="1" x14ac:dyDescent="0.2">
      <c r="A37" s="65"/>
      <c r="B37" s="86">
        <f>'3. Investeringen'!B34</f>
        <v>20</v>
      </c>
      <c r="C37" s="86" t="str">
        <f>'3. Investeringen'!C34</f>
        <v>Nieuwe investeringen</v>
      </c>
      <c r="D37" s="86" t="str">
        <f>'3. Investeringen'!F34</f>
        <v>TD</v>
      </c>
      <c r="E37" s="121">
        <f>'3. Investeringen'!K34</f>
        <v>2008</v>
      </c>
      <c r="F37" s="172">
        <f>'3. Investeringen'!M34</f>
        <v>27.5</v>
      </c>
      <c r="G37" s="121">
        <f>'3. Investeringen'!N34</f>
        <v>2011</v>
      </c>
      <c r="H37" s="86">
        <f>'3. Investeringen'!O34</f>
        <v>1489683.25</v>
      </c>
      <c r="I37" s="65"/>
      <c r="J37" s="86">
        <f>'6. Investeringen per jaar'!I34</f>
        <v>1</v>
      </c>
      <c r="K37" s="65"/>
      <c r="L37" s="123">
        <f t="shared" si="1"/>
        <v>2038.5</v>
      </c>
      <c r="M37" s="87">
        <f t="shared" si="2"/>
        <v>893809.95</v>
      </c>
      <c r="N37" s="117">
        <f t="shared" si="3"/>
        <v>16.5</v>
      </c>
      <c r="O37" s="87" t="b">
        <f t="shared" si="4"/>
        <v>0</v>
      </c>
      <c r="P37" s="117">
        <f>INDEX('2. Reguleringsparameters'!$D$44:$E$50,MATCH(C37,'2. Reguleringsparameters'!$B$44:$B$50,0),MATCH(D37,'2. Reguleringsparameters'!$D$43:$E$43,0))</f>
        <v>0.5</v>
      </c>
      <c r="Q37" s="65"/>
      <c r="R37" s="87">
        <f t="shared" si="6"/>
        <v>54170.3</v>
      </c>
      <c r="S37" s="87">
        <f t="shared" si="6"/>
        <v>54170.3</v>
      </c>
      <c r="T37" s="87">
        <f t="shared" si="6"/>
        <v>54170.3</v>
      </c>
      <c r="U37" s="87">
        <f t="shared" si="6"/>
        <v>54170.3</v>
      </c>
      <c r="V37" s="87">
        <f t="shared" si="6"/>
        <v>54170.3</v>
      </c>
      <c r="W37" s="87">
        <f t="shared" si="6"/>
        <v>54170.3</v>
      </c>
      <c r="X37" s="87">
        <f t="shared" si="6"/>
        <v>54170.3</v>
      </c>
      <c r="Y37" s="87">
        <f t="shared" si="6"/>
        <v>54170.3</v>
      </c>
      <c r="Z37" s="87">
        <f t="shared" si="6"/>
        <v>54170.3</v>
      </c>
      <c r="AA37" s="87">
        <f t="shared" si="6"/>
        <v>54170.3</v>
      </c>
      <c r="AB37" s="87">
        <f t="shared" si="6"/>
        <v>54170.3</v>
      </c>
      <c r="AC37" s="87">
        <f t="shared" si="6"/>
        <v>65004.359999999993</v>
      </c>
      <c r="AD37" s="87">
        <f t="shared" si="6"/>
        <v>60276.770181818174</v>
      </c>
      <c r="AE37" s="87">
        <f t="shared" si="6"/>
        <v>55893.00507768595</v>
      </c>
      <c r="AF37" s="87">
        <f t="shared" si="6"/>
        <v>52787.838128925621</v>
      </c>
      <c r="AG37" s="87">
        <f t="shared" si="6"/>
        <v>52787.838128925621</v>
      </c>
      <c r="AI37" s="148"/>
      <c r="AJ37" s="128"/>
    </row>
    <row r="38" spans="1:36" s="20" customFormat="1" x14ac:dyDescent="0.2">
      <c r="A38" s="65"/>
      <c r="B38" s="86">
        <f>'3. Investeringen'!B35</f>
        <v>21</v>
      </c>
      <c r="C38" s="86" t="str">
        <f>'3. Investeringen'!C35</f>
        <v>Nieuwe investeringen</v>
      </c>
      <c r="D38" s="86" t="str">
        <f>'3. Investeringen'!F35</f>
        <v>TD</v>
      </c>
      <c r="E38" s="121">
        <f>'3. Investeringen'!K35</f>
        <v>2008</v>
      </c>
      <c r="F38" s="172">
        <f>'3. Investeringen'!M35</f>
        <v>0</v>
      </c>
      <c r="G38" s="121">
        <f>'3. Investeringen'!N35</f>
        <v>2011</v>
      </c>
      <c r="H38" s="86">
        <f>'3. Investeringen'!O35</f>
        <v>27867</v>
      </c>
      <c r="I38" s="65"/>
      <c r="J38" s="86">
        <f>'6. Investeringen per jaar'!I35</f>
        <v>1</v>
      </c>
      <c r="K38" s="65"/>
      <c r="L38" s="123">
        <f t="shared" si="1"/>
        <v>2011</v>
      </c>
      <c r="M38" s="87">
        <f t="shared" si="2"/>
        <v>27867</v>
      </c>
      <c r="N38" s="117">
        <f t="shared" si="3"/>
        <v>0</v>
      </c>
      <c r="O38" s="87" t="b">
        <f t="shared" si="4"/>
        <v>0</v>
      </c>
      <c r="P38" s="117">
        <f>INDEX('2. Reguleringsparameters'!$D$44:$E$50,MATCH(C38,'2. Reguleringsparameters'!$B$44:$B$50,0),MATCH(D38,'2. Reguleringsparameters'!$D$43:$E$43,0))</f>
        <v>0.5</v>
      </c>
      <c r="Q38" s="65"/>
      <c r="R38" s="87">
        <f t="shared" ref="R38:AG47" si="7">$J38*IF($O38,-1,1)*
IF(OR(R$10&gt;$L38,R$10&lt;$E38,$F38=0),0,
IF(R$10&lt;2022,
IF($E38&lt;2011,
VDB(
ABS($H38),
0,
$F38,
R$10-$G38,
IF(R$10-$G38+1&lt;$F38,R$10-$G38+1,$F38),
1),
VDB(
ABS($H38),
0,
$F38,
MAX(0,R$10-$G38-$P38),
IF(R$10-$G38-$P38+1&lt;$F38,R$10-$G38-$P38+1,$F38),
1)),
IF($E38&lt;2022,
VDB(
ABS($M38),
0,
$N38,
R$10-2022,
IF(R$10-2022+1&lt;$N38,R$10-2022+1,$N38),
$G$12),
VDB(
ABS($M38),
0,
$N38,
MAX(0,R$10-2022-$P38),
IF(R$10-2022-$P38+1&lt;$N38,R$10-2022-$P38+1,$N38),
$G$12))
))</f>
        <v>0</v>
      </c>
      <c r="S38" s="87">
        <f t="shared" si="7"/>
        <v>0</v>
      </c>
      <c r="T38" s="87">
        <f t="shared" si="7"/>
        <v>0</v>
      </c>
      <c r="U38" s="87">
        <f t="shared" si="7"/>
        <v>0</v>
      </c>
      <c r="V38" s="87">
        <f t="shared" si="7"/>
        <v>0</v>
      </c>
      <c r="W38" s="87">
        <f t="shared" si="7"/>
        <v>0</v>
      </c>
      <c r="X38" s="87">
        <f t="shared" si="7"/>
        <v>0</v>
      </c>
      <c r="Y38" s="87">
        <f t="shared" si="7"/>
        <v>0</v>
      </c>
      <c r="Z38" s="87">
        <f t="shared" si="7"/>
        <v>0</v>
      </c>
      <c r="AA38" s="87">
        <f t="shared" si="7"/>
        <v>0</v>
      </c>
      <c r="AB38" s="87">
        <f t="shared" si="7"/>
        <v>0</v>
      </c>
      <c r="AC38" s="87">
        <f t="shared" si="7"/>
        <v>0</v>
      </c>
      <c r="AD38" s="87">
        <f t="shared" si="7"/>
        <v>0</v>
      </c>
      <c r="AE38" s="87">
        <f t="shared" si="7"/>
        <v>0</v>
      </c>
      <c r="AF38" s="87">
        <f t="shared" si="7"/>
        <v>0</v>
      </c>
      <c r="AG38" s="87">
        <f t="shared" si="7"/>
        <v>0</v>
      </c>
      <c r="AI38" s="148"/>
      <c r="AJ38" s="128"/>
    </row>
    <row r="39" spans="1:36" s="20" customFormat="1" x14ac:dyDescent="0.2">
      <c r="A39" s="65"/>
      <c r="B39" s="86">
        <f>'3. Investeringen'!B36</f>
        <v>22</v>
      </c>
      <c r="C39" s="86" t="str">
        <f>'3. Investeringen'!C36</f>
        <v>Nieuwe investeringen</v>
      </c>
      <c r="D39" s="86" t="str">
        <f>'3. Investeringen'!F36</f>
        <v>TD</v>
      </c>
      <c r="E39" s="121">
        <f>'3. Investeringen'!K36</f>
        <v>2009</v>
      </c>
      <c r="F39" s="172">
        <f>'3. Investeringen'!M36</f>
        <v>53.5</v>
      </c>
      <c r="G39" s="121">
        <f>'3. Investeringen'!N36</f>
        <v>2011</v>
      </c>
      <c r="H39" s="86">
        <f>'3. Investeringen'!O36</f>
        <v>5675971.6090909094</v>
      </c>
      <c r="I39" s="65"/>
      <c r="J39" s="86">
        <f>'6. Investeringen per jaar'!I36</f>
        <v>1</v>
      </c>
      <c r="K39" s="65"/>
      <c r="L39" s="123">
        <f t="shared" si="1"/>
        <v>2064.5</v>
      </c>
      <c r="M39" s="87">
        <f t="shared" si="2"/>
        <v>4508949.4090909092</v>
      </c>
      <c r="N39" s="117">
        <f t="shared" si="3"/>
        <v>42.5</v>
      </c>
      <c r="O39" s="87" t="b">
        <f t="shared" si="4"/>
        <v>0</v>
      </c>
      <c r="P39" s="117">
        <f>INDEX('2. Reguleringsparameters'!$D$44:$E$50,MATCH(C39,'2. Reguleringsparameters'!$B$44:$B$50,0),MATCH(D39,'2. Reguleringsparameters'!$D$43:$E$43,0))</f>
        <v>0.5</v>
      </c>
      <c r="Q39" s="65"/>
      <c r="R39" s="87">
        <f t="shared" si="7"/>
        <v>106092.92727272728</v>
      </c>
      <c r="S39" s="87">
        <f t="shared" si="7"/>
        <v>106092.92727272728</v>
      </c>
      <c r="T39" s="87">
        <f t="shared" si="7"/>
        <v>106092.92727272728</v>
      </c>
      <c r="U39" s="87">
        <f t="shared" si="7"/>
        <v>106092.92727272728</v>
      </c>
      <c r="V39" s="87">
        <f t="shared" si="7"/>
        <v>106092.92727272728</v>
      </c>
      <c r="W39" s="87">
        <f t="shared" si="7"/>
        <v>106092.92727272728</v>
      </c>
      <c r="X39" s="87">
        <f t="shared" si="7"/>
        <v>106092.92727272728</v>
      </c>
      <c r="Y39" s="87">
        <f t="shared" si="7"/>
        <v>106092.92727272728</v>
      </c>
      <c r="Z39" s="87">
        <f t="shared" si="7"/>
        <v>106092.92727272728</v>
      </c>
      <c r="AA39" s="87">
        <f t="shared" si="7"/>
        <v>106092.92727272728</v>
      </c>
      <c r="AB39" s="87">
        <f t="shared" si="7"/>
        <v>106092.92727272728</v>
      </c>
      <c r="AC39" s="87">
        <f t="shared" si="7"/>
        <v>127311.51272727271</v>
      </c>
      <c r="AD39" s="87">
        <f t="shared" si="7"/>
        <v>123716.83472085561</v>
      </c>
      <c r="AE39" s="87">
        <f t="shared" si="7"/>
        <v>120223.65350520793</v>
      </c>
      <c r="AF39" s="87">
        <f t="shared" si="7"/>
        <v>116829.10328859028</v>
      </c>
      <c r="AG39" s="87">
        <f t="shared" si="7"/>
        <v>113530.39919573597</v>
      </c>
      <c r="AI39" s="148"/>
      <c r="AJ39" s="128"/>
    </row>
    <row r="40" spans="1:36" s="20" customFormat="1" x14ac:dyDescent="0.2">
      <c r="A40" s="65"/>
      <c r="B40" s="86">
        <f>'3. Investeringen'!B37</f>
        <v>23</v>
      </c>
      <c r="C40" s="86" t="str">
        <f>'3. Investeringen'!C37</f>
        <v>Nieuwe investeringen</v>
      </c>
      <c r="D40" s="86" t="str">
        <f>'3. Investeringen'!F37</f>
        <v>TD</v>
      </c>
      <c r="E40" s="121">
        <f>'3. Investeringen'!K37</f>
        <v>2009</v>
      </c>
      <c r="F40" s="172">
        <f>'3. Investeringen'!M37</f>
        <v>43.5</v>
      </c>
      <c r="G40" s="121">
        <f>'3. Investeringen'!N37</f>
        <v>2011</v>
      </c>
      <c r="H40" s="86">
        <f>'3. Investeringen'!O37</f>
        <v>22135651.666666668</v>
      </c>
      <c r="I40" s="65"/>
      <c r="J40" s="86">
        <f>'6. Investeringen per jaar'!I37</f>
        <v>1</v>
      </c>
      <c r="K40" s="65"/>
      <c r="L40" s="123">
        <f t="shared" si="1"/>
        <v>2054.5</v>
      </c>
      <c r="M40" s="87">
        <f t="shared" si="2"/>
        <v>16538130.555555556</v>
      </c>
      <c r="N40" s="117">
        <f t="shared" si="3"/>
        <v>32.5</v>
      </c>
      <c r="O40" s="87" t="b">
        <f t="shared" si="4"/>
        <v>0</v>
      </c>
      <c r="P40" s="117">
        <f>INDEX('2. Reguleringsparameters'!$D$44:$E$50,MATCH(C40,'2. Reguleringsparameters'!$B$44:$B$50,0),MATCH(D40,'2. Reguleringsparameters'!$D$43:$E$43,0))</f>
        <v>0.5</v>
      </c>
      <c r="Q40" s="65"/>
      <c r="R40" s="87">
        <f t="shared" si="7"/>
        <v>508865.55555555556</v>
      </c>
      <c r="S40" s="87">
        <f t="shared" si="7"/>
        <v>508865.55555555556</v>
      </c>
      <c r="T40" s="87">
        <f t="shared" si="7"/>
        <v>508865.55555555556</v>
      </c>
      <c r="U40" s="87">
        <f t="shared" si="7"/>
        <v>508865.55555555556</v>
      </c>
      <c r="V40" s="87">
        <f t="shared" si="7"/>
        <v>508865.55555555556</v>
      </c>
      <c r="W40" s="87">
        <f t="shared" si="7"/>
        <v>508865.55555555556</v>
      </c>
      <c r="X40" s="87">
        <f t="shared" si="7"/>
        <v>508865.55555555556</v>
      </c>
      <c r="Y40" s="87">
        <f t="shared" si="7"/>
        <v>508865.55555555556</v>
      </c>
      <c r="Z40" s="87">
        <f t="shared" si="7"/>
        <v>508865.55555555556</v>
      </c>
      <c r="AA40" s="87">
        <f t="shared" si="7"/>
        <v>508865.55555555556</v>
      </c>
      <c r="AB40" s="87">
        <f t="shared" si="7"/>
        <v>508865.55555555556</v>
      </c>
      <c r="AC40" s="87">
        <f t="shared" si="7"/>
        <v>610638.66666666663</v>
      </c>
      <c r="AD40" s="87">
        <f t="shared" si="7"/>
        <v>588092.00820512814</v>
      </c>
      <c r="AE40" s="87">
        <f t="shared" si="7"/>
        <v>566377.84174832341</v>
      </c>
      <c r="AF40" s="87">
        <f t="shared" si="7"/>
        <v>545465.42912992381</v>
      </c>
      <c r="AG40" s="87">
        <f t="shared" si="7"/>
        <v>525325.16713128041</v>
      </c>
      <c r="AI40" s="148"/>
      <c r="AJ40" s="128"/>
    </row>
    <row r="41" spans="1:36" s="20" customFormat="1" x14ac:dyDescent="0.2">
      <c r="A41" s="65"/>
      <c r="B41" s="86">
        <f>'3. Investeringen'!B38</f>
        <v>24</v>
      </c>
      <c r="C41" s="86" t="str">
        <f>'3. Investeringen'!C38</f>
        <v>Nieuwe investeringen</v>
      </c>
      <c r="D41" s="86" t="str">
        <f>'3. Investeringen'!F38</f>
        <v>TD</v>
      </c>
      <c r="E41" s="121">
        <f>'3. Investeringen'!K38</f>
        <v>2009</v>
      </c>
      <c r="F41" s="172">
        <f>'3. Investeringen'!M38</f>
        <v>28.5</v>
      </c>
      <c r="G41" s="121">
        <f>'3. Investeringen'!N38</f>
        <v>2011</v>
      </c>
      <c r="H41" s="86">
        <f>'3. Investeringen'!O38</f>
        <v>2176825.25</v>
      </c>
      <c r="I41" s="65"/>
      <c r="J41" s="86">
        <f>'6. Investeringen per jaar'!I38</f>
        <v>1</v>
      </c>
      <c r="K41" s="65"/>
      <c r="L41" s="123">
        <f t="shared" si="1"/>
        <v>2039.5</v>
      </c>
      <c r="M41" s="87">
        <f t="shared" si="2"/>
        <v>1336647.0833333333</v>
      </c>
      <c r="N41" s="117">
        <f t="shared" si="3"/>
        <v>17.5</v>
      </c>
      <c r="O41" s="87" t="b">
        <f t="shared" si="4"/>
        <v>0</v>
      </c>
      <c r="P41" s="117">
        <f>INDEX('2. Reguleringsparameters'!$D$44:$E$50,MATCH(C41,'2. Reguleringsparameters'!$B$44:$B$50,0),MATCH(D41,'2. Reguleringsparameters'!$D$43:$E$43,0))</f>
        <v>0.5</v>
      </c>
      <c r="Q41" s="65"/>
      <c r="R41" s="87">
        <f t="shared" si="7"/>
        <v>76379.833333333328</v>
      </c>
      <c r="S41" s="87">
        <f t="shared" si="7"/>
        <v>76379.833333333328</v>
      </c>
      <c r="T41" s="87">
        <f t="shared" si="7"/>
        <v>76379.833333333328</v>
      </c>
      <c r="U41" s="87">
        <f t="shared" si="7"/>
        <v>76379.833333333328</v>
      </c>
      <c r="V41" s="87">
        <f t="shared" si="7"/>
        <v>76379.833333333328</v>
      </c>
      <c r="W41" s="87">
        <f t="shared" si="7"/>
        <v>76379.833333333328</v>
      </c>
      <c r="X41" s="87">
        <f t="shared" si="7"/>
        <v>76379.833333333328</v>
      </c>
      <c r="Y41" s="87">
        <f t="shared" si="7"/>
        <v>76379.833333333328</v>
      </c>
      <c r="Z41" s="87">
        <f t="shared" si="7"/>
        <v>76379.833333333328</v>
      </c>
      <c r="AA41" s="87">
        <f t="shared" si="7"/>
        <v>76379.833333333328</v>
      </c>
      <c r="AB41" s="87">
        <f t="shared" si="7"/>
        <v>76379.833333333328</v>
      </c>
      <c r="AC41" s="87">
        <f t="shared" si="7"/>
        <v>91655.8</v>
      </c>
      <c r="AD41" s="87">
        <f t="shared" si="7"/>
        <v>85370.83085714285</v>
      </c>
      <c r="AE41" s="87">
        <f t="shared" si="7"/>
        <v>79516.831026938773</v>
      </c>
      <c r="AF41" s="87">
        <f t="shared" si="7"/>
        <v>74489.904927534604</v>
      </c>
      <c r="AG41" s="87">
        <f t="shared" si="7"/>
        <v>74489.904927534604</v>
      </c>
      <c r="AI41" s="148"/>
      <c r="AJ41" s="128"/>
    </row>
    <row r="42" spans="1:36" s="20" customFormat="1" x14ac:dyDescent="0.2">
      <c r="A42" s="65"/>
      <c r="B42" s="86">
        <f>'3. Investeringen'!B39</f>
        <v>25</v>
      </c>
      <c r="C42" s="86" t="str">
        <f>'3. Investeringen'!C39</f>
        <v>Nieuwe investeringen</v>
      </c>
      <c r="D42" s="86" t="str">
        <f>'3. Investeringen'!F39</f>
        <v>TD</v>
      </c>
      <c r="E42" s="121">
        <f>'3. Investeringen'!K39</f>
        <v>2009</v>
      </c>
      <c r="F42" s="172">
        <f>'3. Investeringen'!M39</f>
        <v>0</v>
      </c>
      <c r="G42" s="121">
        <f>'3. Investeringen'!N39</f>
        <v>2011</v>
      </c>
      <c r="H42" s="86">
        <f>'3. Investeringen'!O39</f>
        <v>41244</v>
      </c>
      <c r="I42" s="65"/>
      <c r="J42" s="86">
        <f>'6. Investeringen per jaar'!I39</f>
        <v>1</v>
      </c>
      <c r="K42" s="65"/>
      <c r="L42" s="123">
        <f t="shared" si="1"/>
        <v>2011</v>
      </c>
      <c r="M42" s="87">
        <f t="shared" si="2"/>
        <v>41244</v>
      </c>
      <c r="N42" s="117">
        <f t="shared" si="3"/>
        <v>0</v>
      </c>
      <c r="O42" s="87" t="b">
        <f t="shared" si="4"/>
        <v>0</v>
      </c>
      <c r="P42" s="117">
        <f>INDEX('2. Reguleringsparameters'!$D$44:$E$50,MATCH(C42,'2. Reguleringsparameters'!$B$44:$B$50,0),MATCH(D42,'2. Reguleringsparameters'!$D$43:$E$43,0))</f>
        <v>0.5</v>
      </c>
      <c r="Q42" s="65"/>
      <c r="R42" s="87">
        <f t="shared" si="7"/>
        <v>0</v>
      </c>
      <c r="S42" s="87">
        <f t="shared" si="7"/>
        <v>0</v>
      </c>
      <c r="T42" s="87">
        <f t="shared" si="7"/>
        <v>0</v>
      </c>
      <c r="U42" s="87">
        <f t="shared" si="7"/>
        <v>0</v>
      </c>
      <c r="V42" s="87">
        <f t="shared" si="7"/>
        <v>0</v>
      </c>
      <c r="W42" s="87">
        <f t="shared" si="7"/>
        <v>0</v>
      </c>
      <c r="X42" s="87">
        <f t="shared" si="7"/>
        <v>0</v>
      </c>
      <c r="Y42" s="87">
        <f t="shared" si="7"/>
        <v>0</v>
      </c>
      <c r="Z42" s="87">
        <f t="shared" si="7"/>
        <v>0</v>
      </c>
      <c r="AA42" s="87">
        <f t="shared" si="7"/>
        <v>0</v>
      </c>
      <c r="AB42" s="87">
        <f t="shared" si="7"/>
        <v>0</v>
      </c>
      <c r="AC42" s="87">
        <f t="shared" si="7"/>
        <v>0</v>
      </c>
      <c r="AD42" s="87">
        <f t="shared" si="7"/>
        <v>0</v>
      </c>
      <c r="AE42" s="87">
        <f t="shared" si="7"/>
        <v>0</v>
      </c>
      <c r="AF42" s="87">
        <f t="shared" si="7"/>
        <v>0</v>
      </c>
      <c r="AG42" s="87">
        <f t="shared" si="7"/>
        <v>0</v>
      </c>
      <c r="AI42" s="148"/>
      <c r="AJ42" s="128"/>
    </row>
    <row r="43" spans="1:36" s="20" customFormat="1" x14ac:dyDescent="0.2">
      <c r="A43" s="65"/>
      <c r="B43" s="86">
        <f>'3. Investeringen'!B40</f>
        <v>26</v>
      </c>
      <c r="C43" s="86" t="str">
        <f>'3. Investeringen'!C40</f>
        <v>Nieuwe investeringen</v>
      </c>
      <c r="D43" s="86" t="str">
        <f>'3. Investeringen'!F40</f>
        <v>TD</v>
      </c>
      <c r="E43" s="121">
        <f>'3. Investeringen'!K40</f>
        <v>2010</v>
      </c>
      <c r="F43" s="172">
        <f>'3. Investeringen'!M40</f>
        <v>54.5</v>
      </c>
      <c r="G43" s="121">
        <f>'3. Investeringen'!N40</f>
        <v>2011</v>
      </c>
      <c r="H43" s="86">
        <f>'3. Investeringen'!O40</f>
        <v>8484189.4000000004</v>
      </c>
      <c r="I43" s="65"/>
      <c r="J43" s="86">
        <f>'6. Investeringen per jaar'!I40</f>
        <v>1</v>
      </c>
      <c r="K43" s="65"/>
      <c r="L43" s="123">
        <f t="shared" si="1"/>
        <v>2065.5</v>
      </c>
      <c r="M43" s="87">
        <f t="shared" si="2"/>
        <v>6771784.2000000011</v>
      </c>
      <c r="N43" s="117">
        <f t="shared" si="3"/>
        <v>43.5</v>
      </c>
      <c r="O43" s="87" t="b">
        <f t="shared" si="4"/>
        <v>0</v>
      </c>
      <c r="P43" s="117">
        <f>INDEX('2. Reguleringsparameters'!$D$44:$E$50,MATCH(C43,'2. Reguleringsparameters'!$B$44:$B$50,0),MATCH(D43,'2. Reguleringsparameters'!$D$43:$E$43,0))</f>
        <v>0.5</v>
      </c>
      <c r="Q43" s="65"/>
      <c r="R43" s="87">
        <f t="shared" si="7"/>
        <v>155673.20000000001</v>
      </c>
      <c r="S43" s="87">
        <f t="shared" si="7"/>
        <v>155673.20000000001</v>
      </c>
      <c r="T43" s="87">
        <f t="shared" si="7"/>
        <v>155673.20000000001</v>
      </c>
      <c r="U43" s="87">
        <f t="shared" si="7"/>
        <v>155673.20000000001</v>
      </c>
      <c r="V43" s="87">
        <f t="shared" si="7"/>
        <v>155673.20000000001</v>
      </c>
      <c r="W43" s="87">
        <f t="shared" si="7"/>
        <v>155673.20000000001</v>
      </c>
      <c r="X43" s="87">
        <f t="shared" si="7"/>
        <v>155673.20000000001</v>
      </c>
      <c r="Y43" s="87">
        <f t="shared" si="7"/>
        <v>155673.20000000001</v>
      </c>
      <c r="Z43" s="87">
        <f t="shared" si="7"/>
        <v>155673.20000000001</v>
      </c>
      <c r="AA43" s="87">
        <f t="shared" si="7"/>
        <v>155673.20000000001</v>
      </c>
      <c r="AB43" s="87">
        <f t="shared" si="7"/>
        <v>155673.20000000001</v>
      </c>
      <c r="AC43" s="87">
        <f t="shared" si="7"/>
        <v>186807.84000000003</v>
      </c>
      <c r="AD43" s="87">
        <f t="shared" si="7"/>
        <v>181654.5202758621</v>
      </c>
      <c r="AE43" s="87">
        <f t="shared" si="7"/>
        <v>176643.36109583834</v>
      </c>
      <c r="AF43" s="87">
        <f t="shared" si="7"/>
        <v>171770.44078974624</v>
      </c>
      <c r="AG43" s="87">
        <f t="shared" si="7"/>
        <v>167031.94587140842</v>
      </c>
      <c r="AI43" s="148"/>
      <c r="AJ43" s="128"/>
    </row>
    <row r="44" spans="1:36" s="20" customFormat="1" x14ac:dyDescent="0.2">
      <c r="A44" s="65"/>
      <c r="B44" s="86">
        <f>'3. Investeringen'!B41</f>
        <v>27</v>
      </c>
      <c r="C44" s="86" t="str">
        <f>'3. Investeringen'!C41</f>
        <v>Nieuwe investeringen</v>
      </c>
      <c r="D44" s="86" t="str">
        <f>'3. Investeringen'!F41</f>
        <v>TD</v>
      </c>
      <c r="E44" s="121">
        <f>'3. Investeringen'!K41</f>
        <v>2010</v>
      </c>
      <c r="F44" s="172">
        <f>'3. Investeringen'!M41</f>
        <v>44.5</v>
      </c>
      <c r="G44" s="121">
        <f>'3. Investeringen'!N41</f>
        <v>2011</v>
      </c>
      <c r="H44" s="86">
        <f>'3. Investeringen'!O41</f>
        <v>32847272.522222221</v>
      </c>
      <c r="I44" s="65"/>
      <c r="J44" s="86">
        <f>'6. Investeringen per jaar'!I41</f>
        <v>1</v>
      </c>
      <c r="K44" s="65"/>
      <c r="L44" s="123">
        <f t="shared" si="1"/>
        <v>2055.5</v>
      </c>
      <c r="M44" s="87">
        <f t="shared" si="2"/>
        <v>24727722.01111111</v>
      </c>
      <c r="N44" s="117">
        <f t="shared" si="3"/>
        <v>33.5</v>
      </c>
      <c r="O44" s="87" t="b">
        <f t="shared" si="4"/>
        <v>0</v>
      </c>
      <c r="P44" s="117">
        <f>INDEX('2. Reguleringsparameters'!$D$44:$E$50,MATCH(C44,'2. Reguleringsparameters'!$B$44:$B$50,0),MATCH(D44,'2. Reguleringsparameters'!$D$43:$E$43,0))</f>
        <v>0.5</v>
      </c>
      <c r="Q44" s="65"/>
      <c r="R44" s="87">
        <f t="shared" si="7"/>
        <v>738140.95555555553</v>
      </c>
      <c r="S44" s="87">
        <f t="shared" si="7"/>
        <v>738140.95555555553</v>
      </c>
      <c r="T44" s="87">
        <f t="shared" si="7"/>
        <v>738140.95555555553</v>
      </c>
      <c r="U44" s="87">
        <f t="shared" si="7"/>
        <v>738140.95555555553</v>
      </c>
      <c r="V44" s="87">
        <f t="shared" si="7"/>
        <v>738140.95555555553</v>
      </c>
      <c r="W44" s="87">
        <f t="shared" si="7"/>
        <v>738140.95555555553</v>
      </c>
      <c r="X44" s="87">
        <f t="shared" si="7"/>
        <v>738140.95555555553</v>
      </c>
      <c r="Y44" s="87">
        <f t="shared" si="7"/>
        <v>738140.95555555553</v>
      </c>
      <c r="Z44" s="87">
        <f t="shared" si="7"/>
        <v>738140.95555555553</v>
      </c>
      <c r="AA44" s="87">
        <f t="shared" si="7"/>
        <v>738140.95555555553</v>
      </c>
      <c r="AB44" s="87">
        <f t="shared" si="7"/>
        <v>738140.95555555553</v>
      </c>
      <c r="AC44" s="87">
        <f t="shared" si="7"/>
        <v>885769.14666666673</v>
      </c>
      <c r="AD44" s="87">
        <f t="shared" si="7"/>
        <v>854040.10260696511</v>
      </c>
      <c r="AE44" s="87">
        <f t="shared" si="7"/>
        <v>823447.62131955149</v>
      </c>
      <c r="AF44" s="87">
        <f t="shared" si="7"/>
        <v>793950.99010810489</v>
      </c>
      <c r="AG44" s="87">
        <f t="shared" si="7"/>
        <v>765510.95464154589</v>
      </c>
      <c r="AI44" s="148"/>
      <c r="AJ44" s="128"/>
    </row>
    <row r="45" spans="1:36" s="20" customFormat="1" x14ac:dyDescent="0.2">
      <c r="A45" s="65"/>
      <c r="B45" s="86">
        <f>'3. Investeringen'!B42</f>
        <v>28</v>
      </c>
      <c r="C45" s="86" t="str">
        <f>'3. Investeringen'!C42</f>
        <v>Nieuwe investeringen</v>
      </c>
      <c r="D45" s="86" t="str">
        <f>'3. Investeringen'!F42</f>
        <v>TD</v>
      </c>
      <c r="E45" s="121">
        <f>'3. Investeringen'!K42</f>
        <v>2010</v>
      </c>
      <c r="F45" s="172">
        <f>'3. Investeringen'!M42</f>
        <v>29.5</v>
      </c>
      <c r="G45" s="121">
        <f>'3. Investeringen'!N42</f>
        <v>2011</v>
      </c>
      <c r="H45" s="86">
        <f>'3. Investeringen'!O42</f>
        <v>2797974.7</v>
      </c>
      <c r="I45" s="65"/>
      <c r="J45" s="86">
        <f>'6. Investeringen per jaar'!I42</f>
        <v>1</v>
      </c>
      <c r="K45" s="65"/>
      <c r="L45" s="123">
        <f t="shared" si="1"/>
        <v>2040.5</v>
      </c>
      <c r="M45" s="87">
        <f t="shared" si="2"/>
        <v>1754662.1000000003</v>
      </c>
      <c r="N45" s="117">
        <f t="shared" si="3"/>
        <v>18.5</v>
      </c>
      <c r="O45" s="87" t="b">
        <f t="shared" si="4"/>
        <v>0</v>
      </c>
      <c r="P45" s="117">
        <f>INDEX('2. Reguleringsparameters'!$D$44:$E$50,MATCH(C45,'2. Reguleringsparameters'!$B$44:$B$50,0),MATCH(D45,'2. Reguleringsparameters'!$D$43:$E$43,0))</f>
        <v>0.5</v>
      </c>
      <c r="Q45" s="65"/>
      <c r="R45" s="87">
        <f t="shared" si="7"/>
        <v>94846.6</v>
      </c>
      <c r="S45" s="87">
        <f t="shared" si="7"/>
        <v>94846.6</v>
      </c>
      <c r="T45" s="87">
        <f t="shared" si="7"/>
        <v>94846.6</v>
      </c>
      <c r="U45" s="87">
        <f t="shared" si="7"/>
        <v>94846.6</v>
      </c>
      <c r="V45" s="87">
        <f t="shared" si="7"/>
        <v>94846.6</v>
      </c>
      <c r="W45" s="87">
        <f t="shared" si="7"/>
        <v>94846.6</v>
      </c>
      <c r="X45" s="87">
        <f t="shared" si="7"/>
        <v>94846.6</v>
      </c>
      <c r="Y45" s="87">
        <f t="shared" si="7"/>
        <v>94846.6</v>
      </c>
      <c r="Z45" s="87">
        <f t="shared" si="7"/>
        <v>94846.6</v>
      </c>
      <c r="AA45" s="87">
        <f t="shared" si="7"/>
        <v>94846.6</v>
      </c>
      <c r="AB45" s="87">
        <f t="shared" si="7"/>
        <v>94846.6</v>
      </c>
      <c r="AC45" s="87">
        <f t="shared" si="7"/>
        <v>113815.92000000003</v>
      </c>
      <c r="AD45" s="87">
        <f t="shared" si="7"/>
        <v>106433.26572972976</v>
      </c>
      <c r="AE45" s="87">
        <f t="shared" si="7"/>
        <v>99529.48633104458</v>
      </c>
      <c r="AF45" s="87">
        <f t="shared" si="7"/>
        <v>93073.51965011195</v>
      </c>
      <c r="AG45" s="87">
        <f t="shared" si="7"/>
        <v>92538.614364766487</v>
      </c>
      <c r="AI45" s="148"/>
      <c r="AJ45" s="128"/>
    </row>
    <row r="46" spans="1:36" s="20" customFormat="1" x14ac:dyDescent="0.2">
      <c r="A46" s="65"/>
      <c r="B46" s="86">
        <f>'3. Investeringen'!B43</f>
        <v>29</v>
      </c>
      <c r="C46" s="86" t="str">
        <f>'3. Investeringen'!C43</f>
        <v>Nieuwe investeringen</v>
      </c>
      <c r="D46" s="86" t="str">
        <f>'3. Investeringen'!F43</f>
        <v>TD</v>
      </c>
      <c r="E46" s="121">
        <f>'3. Investeringen'!K43</f>
        <v>2010</v>
      </c>
      <c r="F46" s="172">
        <f>'3. Investeringen'!M43</f>
        <v>0</v>
      </c>
      <c r="G46" s="121">
        <f>'3. Investeringen'!N43</f>
        <v>2011</v>
      </c>
      <c r="H46" s="86">
        <f>'3. Investeringen'!O43</f>
        <v>180341</v>
      </c>
      <c r="I46" s="65"/>
      <c r="J46" s="86">
        <f>'6. Investeringen per jaar'!I43</f>
        <v>1</v>
      </c>
      <c r="K46" s="65"/>
      <c r="L46" s="123">
        <f t="shared" si="1"/>
        <v>2011</v>
      </c>
      <c r="M46" s="87">
        <f t="shared" si="2"/>
        <v>180341</v>
      </c>
      <c r="N46" s="117">
        <f t="shared" si="3"/>
        <v>0</v>
      </c>
      <c r="O46" s="87" t="b">
        <f t="shared" si="4"/>
        <v>0</v>
      </c>
      <c r="P46" s="117">
        <f>INDEX('2. Reguleringsparameters'!$D$44:$E$50,MATCH(C46,'2. Reguleringsparameters'!$B$44:$B$50,0),MATCH(D46,'2. Reguleringsparameters'!$D$43:$E$43,0))</f>
        <v>0.5</v>
      </c>
      <c r="Q46" s="65"/>
      <c r="R46" s="87">
        <f t="shared" si="7"/>
        <v>0</v>
      </c>
      <c r="S46" s="87">
        <f t="shared" si="7"/>
        <v>0</v>
      </c>
      <c r="T46" s="87">
        <f t="shared" si="7"/>
        <v>0</v>
      </c>
      <c r="U46" s="87">
        <f t="shared" si="7"/>
        <v>0</v>
      </c>
      <c r="V46" s="87">
        <f t="shared" si="7"/>
        <v>0</v>
      </c>
      <c r="W46" s="87">
        <f t="shared" si="7"/>
        <v>0</v>
      </c>
      <c r="X46" s="87">
        <f t="shared" si="7"/>
        <v>0</v>
      </c>
      <c r="Y46" s="87">
        <f t="shared" si="7"/>
        <v>0</v>
      </c>
      <c r="Z46" s="87">
        <f t="shared" si="7"/>
        <v>0</v>
      </c>
      <c r="AA46" s="87">
        <f t="shared" si="7"/>
        <v>0</v>
      </c>
      <c r="AB46" s="87">
        <f t="shared" si="7"/>
        <v>0</v>
      </c>
      <c r="AC46" s="87">
        <f t="shared" si="7"/>
        <v>0</v>
      </c>
      <c r="AD46" s="87">
        <f t="shared" si="7"/>
        <v>0</v>
      </c>
      <c r="AE46" s="87">
        <f t="shared" si="7"/>
        <v>0</v>
      </c>
      <c r="AF46" s="87">
        <f t="shared" si="7"/>
        <v>0</v>
      </c>
      <c r="AG46" s="87">
        <f t="shared" si="7"/>
        <v>0</v>
      </c>
      <c r="AI46" s="148"/>
      <c r="AJ46" s="128"/>
    </row>
    <row r="47" spans="1:36" s="20" customFormat="1" x14ac:dyDescent="0.2">
      <c r="A47" s="65"/>
      <c r="B47" s="86">
        <f>'3. Investeringen'!B44</f>
        <v>30</v>
      </c>
      <c r="C47" s="86" t="str">
        <f>'3. Investeringen'!C44</f>
        <v>Nieuwe investeringen</v>
      </c>
      <c r="D47" s="86" t="str">
        <f>'3. Investeringen'!F44</f>
        <v>TD</v>
      </c>
      <c r="E47" s="121">
        <f>'3. Investeringen'!K44</f>
        <v>2011</v>
      </c>
      <c r="F47" s="172">
        <f>'3. Investeringen'!M44</f>
        <v>55</v>
      </c>
      <c r="G47" s="121">
        <f>'3. Investeringen'!N44</f>
        <v>2011</v>
      </c>
      <c r="H47" s="86">
        <f>'3. Investeringen'!O44</f>
        <v>10859074.620987441</v>
      </c>
      <c r="I47" s="65"/>
      <c r="J47" s="86">
        <f>'6. Investeringen per jaar'!I44</f>
        <v>1</v>
      </c>
      <c r="K47" s="65"/>
      <c r="L47" s="123">
        <f t="shared" si="1"/>
        <v>2066</v>
      </c>
      <c r="M47" s="87">
        <f t="shared" si="2"/>
        <v>8785978.5569807477</v>
      </c>
      <c r="N47" s="117">
        <f t="shared" si="3"/>
        <v>44.5</v>
      </c>
      <c r="O47" s="87" t="b">
        <f t="shared" si="4"/>
        <v>0</v>
      </c>
      <c r="P47" s="117">
        <f>INDEX('2. Reguleringsparameters'!$D$44:$E$50,MATCH(C47,'2. Reguleringsparameters'!$B$44:$B$50,0),MATCH(D47,'2. Reguleringsparameters'!$D$43:$E$43,0))</f>
        <v>0.5</v>
      </c>
      <c r="Q47" s="65"/>
      <c r="R47" s="87">
        <f t="shared" si="7"/>
        <v>98718.86019079492</v>
      </c>
      <c r="S47" s="87">
        <f t="shared" si="7"/>
        <v>197437.72038158984</v>
      </c>
      <c r="T47" s="87">
        <f t="shared" si="7"/>
        <v>197437.72038158984</v>
      </c>
      <c r="U47" s="87">
        <f t="shared" si="7"/>
        <v>197437.72038158984</v>
      </c>
      <c r="V47" s="87">
        <f t="shared" si="7"/>
        <v>197437.72038158984</v>
      </c>
      <c r="W47" s="87">
        <f t="shared" si="7"/>
        <v>197437.72038158984</v>
      </c>
      <c r="X47" s="87">
        <f t="shared" si="7"/>
        <v>197437.72038158984</v>
      </c>
      <c r="Y47" s="87">
        <f t="shared" si="7"/>
        <v>197437.72038158984</v>
      </c>
      <c r="Z47" s="87">
        <f t="shared" si="7"/>
        <v>197437.72038158984</v>
      </c>
      <c r="AA47" s="87">
        <f t="shared" si="7"/>
        <v>197437.72038158984</v>
      </c>
      <c r="AB47" s="87">
        <f t="shared" si="7"/>
        <v>197437.72038158984</v>
      </c>
      <c r="AC47" s="87">
        <f t="shared" si="7"/>
        <v>236925.26445790782</v>
      </c>
      <c r="AD47" s="87">
        <f t="shared" si="7"/>
        <v>230536.26856241366</v>
      </c>
      <c r="AE47" s="87">
        <f t="shared" si="7"/>
        <v>224319.56019668566</v>
      </c>
      <c r="AF47" s="87">
        <f t="shared" si="7"/>
        <v>218270.49340486492</v>
      </c>
      <c r="AG47" s="87">
        <f t="shared" si="7"/>
        <v>212384.54751529553</v>
      </c>
      <c r="AI47" s="148"/>
      <c r="AJ47" s="128"/>
    </row>
    <row r="48" spans="1:36" s="20" customFormat="1" x14ac:dyDescent="0.2">
      <c r="A48" s="65"/>
      <c r="B48" s="86">
        <f>'3. Investeringen'!B45</f>
        <v>31</v>
      </c>
      <c r="C48" s="86" t="str">
        <f>'3. Investeringen'!C45</f>
        <v>Nieuwe investeringen</v>
      </c>
      <c r="D48" s="86" t="str">
        <f>'3. Investeringen'!F45</f>
        <v>TD</v>
      </c>
      <c r="E48" s="121">
        <f>'3. Investeringen'!K45</f>
        <v>2011</v>
      </c>
      <c r="F48" s="172">
        <f>'3. Investeringen'!M45</f>
        <v>45</v>
      </c>
      <c r="G48" s="121">
        <f>'3. Investeringen'!N45</f>
        <v>2011</v>
      </c>
      <c r="H48" s="86">
        <f>'3. Investeringen'!O45</f>
        <v>47793582.324114159</v>
      </c>
      <c r="I48" s="65"/>
      <c r="J48" s="86">
        <f>'6. Investeringen per jaar'!I45</f>
        <v>1</v>
      </c>
      <c r="K48" s="65"/>
      <c r="L48" s="123">
        <f t="shared" si="1"/>
        <v>2056</v>
      </c>
      <c r="M48" s="87">
        <f t="shared" si="2"/>
        <v>36641746.44848752</v>
      </c>
      <c r="N48" s="117">
        <f t="shared" si="3"/>
        <v>34.5</v>
      </c>
      <c r="O48" s="87" t="b">
        <f t="shared" si="4"/>
        <v>0</v>
      </c>
      <c r="P48" s="117">
        <f>INDEX('2. Reguleringsparameters'!$D$44:$E$50,MATCH(C48,'2. Reguleringsparameters'!$B$44:$B$50,0),MATCH(D48,'2. Reguleringsparameters'!$D$43:$E$43,0))</f>
        <v>0.5</v>
      </c>
      <c r="Q48" s="65"/>
      <c r="R48" s="87">
        <f t="shared" ref="R48:AG57" si="8">$J48*IF($O48,-1,1)*
IF(OR(R$10&gt;$L48,R$10&lt;$E48,$F48=0),0,
IF(R$10&lt;2022,
IF($E48&lt;2011,
VDB(
ABS($H48),
0,
$F48,
R$10-$G48,
IF(R$10-$G48+1&lt;$F48,R$10-$G48+1,$F48),
1),
VDB(
ABS($H48),
0,
$F48,
MAX(0,R$10-$G48-$P48),
IF(R$10-$G48-$P48+1&lt;$F48,R$10-$G48-$P48+1,$F48),
1)),
IF($E48&lt;2022,
VDB(
ABS($M48),
0,
$N48,
R$10-2022,
IF(R$10-2022+1&lt;$N48,R$10-2022+1,$N48),
$G$12),
VDB(
ABS($M48),
0,
$N48,
MAX(0,R$10-2022-$P48),
IF(R$10-2022-$P48+1&lt;$N48,R$10-2022-$P48+1,$N48),
$G$12))
))</f>
        <v>531039.80360126845</v>
      </c>
      <c r="S48" s="87">
        <f t="shared" si="8"/>
        <v>1062079.6072025369</v>
      </c>
      <c r="T48" s="87">
        <f t="shared" si="8"/>
        <v>1062079.6072025369</v>
      </c>
      <c r="U48" s="87">
        <f t="shared" si="8"/>
        <v>1062079.6072025369</v>
      </c>
      <c r="V48" s="87">
        <f t="shared" si="8"/>
        <v>1062079.6072025369</v>
      </c>
      <c r="W48" s="87">
        <f t="shared" si="8"/>
        <v>1062079.6072025369</v>
      </c>
      <c r="X48" s="87">
        <f t="shared" si="8"/>
        <v>1062079.6072025369</v>
      </c>
      <c r="Y48" s="87">
        <f t="shared" si="8"/>
        <v>1062079.6072025369</v>
      </c>
      <c r="Z48" s="87">
        <f t="shared" si="8"/>
        <v>1062079.6072025369</v>
      </c>
      <c r="AA48" s="87">
        <f t="shared" si="8"/>
        <v>1062079.6072025369</v>
      </c>
      <c r="AB48" s="87">
        <f t="shared" si="8"/>
        <v>1062079.6072025369</v>
      </c>
      <c r="AC48" s="87">
        <f t="shared" si="8"/>
        <v>1274495.5286430442</v>
      </c>
      <c r="AD48" s="87">
        <f t="shared" si="8"/>
        <v>1230165.249385895</v>
      </c>
      <c r="AE48" s="87">
        <f t="shared" si="8"/>
        <v>1187376.8928855159</v>
      </c>
      <c r="AF48" s="87">
        <f t="shared" si="8"/>
        <v>1146076.8270460197</v>
      </c>
      <c r="AG48" s="87">
        <f t="shared" si="8"/>
        <v>1106213.2852357235</v>
      </c>
      <c r="AI48" s="148"/>
      <c r="AJ48" s="128"/>
    </row>
    <row r="49" spans="1:36" s="20" customFormat="1" x14ac:dyDescent="0.2">
      <c r="A49" s="65"/>
      <c r="B49" s="86">
        <f>'3. Investeringen'!B46</f>
        <v>32</v>
      </c>
      <c r="C49" s="86" t="str">
        <f>'3. Investeringen'!C46</f>
        <v>Nieuwe investeringen</v>
      </c>
      <c r="D49" s="86" t="str">
        <f>'3. Investeringen'!F46</f>
        <v>TD</v>
      </c>
      <c r="E49" s="121">
        <f>'3. Investeringen'!K46</f>
        <v>2011</v>
      </c>
      <c r="F49" s="172">
        <f>'3. Investeringen'!M46</f>
        <v>30</v>
      </c>
      <c r="G49" s="121">
        <f>'3. Investeringen'!N46</f>
        <v>2011</v>
      </c>
      <c r="H49" s="86">
        <f>'3. Investeringen'!O46</f>
        <v>3745836.4371805424</v>
      </c>
      <c r="I49" s="65"/>
      <c r="J49" s="86">
        <f>'6. Investeringen per jaar'!I46</f>
        <v>1</v>
      </c>
      <c r="K49" s="65"/>
      <c r="L49" s="123">
        <f t="shared" si="1"/>
        <v>2041</v>
      </c>
      <c r="M49" s="87">
        <f t="shared" si="2"/>
        <v>2434793.6841673525</v>
      </c>
      <c r="N49" s="117">
        <f t="shared" si="3"/>
        <v>19.5</v>
      </c>
      <c r="O49" s="87" t="b">
        <f t="shared" si="4"/>
        <v>0</v>
      </c>
      <c r="P49" s="117">
        <f>INDEX('2. Reguleringsparameters'!$D$44:$E$50,MATCH(C49,'2. Reguleringsparameters'!$B$44:$B$50,0),MATCH(D49,'2. Reguleringsparameters'!$D$43:$E$43,0))</f>
        <v>0.5</v>
      </c>
      <c r="Q49" s="65"/>
      <c r="R49" s="87">
        <f t="shared" si="8"/>
        <v>62430.607286342376</v>
      </c>
      <c r="S49" s="87">
        <f t="shared" si="8"/>
        <v>124861.21457268475</v>
      </c>
      <c r="T49" s="87">
        <f t="shared" si="8"/>
        <v>124861.21457268475</v>
      </c>
      <c r="U49" s="87">
        <f t="shared" si="8"/>
        <v>124861.21457268475</v>
      </c>
      <c r="V49" s="87">
        <f t="shared" si="8"/>
        <v>124861.21457268475</v>
      </c>
      <c r="W49" s="87">
        <f t="shared" si="8"/>
        <v>124861.21457268475</v>
      </c>
      <c r="X49" s="87">
        <f t="shared" si="8"/>
        <v>124861.21457268475</v>
      </c>
      <c r="Y49" s="87">
        <f t="shared" si="8"/>
        <v>124861.21457268475</v>
      </c>
      <c r="Z49" s="87">
        <f t="shared" si="8"/>
        <v>124861.21457268475</v>
      </c>
      <c r="AA49" s="87">
        <f t="shared" si="8"/>
        <v>124861.21457268475</v>
      </c>
      <c r="AB49" s="87">
        <f t="shared" si="8"/>
        <v>124861.21457268475</v>
      </c>
      <c r="AC49" s="87">
        <f t="shared" si="8"/>
        <v>149833.45748722169</v>
      </c>
      <c r="AD49" s="87">
        <f t="shared" si="8"/>
        <v>140612.93702646956</v>
      </c>
      <c r="AE49" s="87">
        <f t="shared" si="8"/>
        <v>131959.83320945606</v>
      </c>
      <c r="AF49" s="87">
        <f t="shared" si="8"/>
        <v>123839.22808887417</v>
      </c>
      <c r="AG49" s="87">
        <f t="shared" si="8"/>
        <v>121841.82118421492</v>
      </c>
      <c r="AI49" s="148"/>
      <c r="AJ49" s="128"/>
    </row>
    <row r="50" spans="1:36" s="20" customFormat="1" x14ac:dyDescent="0.2">
      <c r="A50" s="65"/>
      <c r="B50" s="86">
        <f>'3. Investeringen'!B47</f>
        <v>33</v>
      </c>
      <c r="C50" s="86" t="str">
        <f>'3. Investeringen'!C47</f>
        <v>Nieuwe investeringen</v>
      </c>
      <c r="D50" s="86" t="str">
        <f>'3. Investeringen'!F47</f>
        <v>TD</v>
      </c>
      <c r="E50" s="121">
        <f>'3. Investeringen'!K47</f>
        <v>2011</v>
      </c>
      <c r="F50" s="172">
        <f>'3. Investeringen'!M47</f>
        <v>0</v>
      </c>
      <c r="G50" s="121">
        <f>'3. Investeringen'!N47</f>
        <v>2011</v>
      </c>
      <c r="H50" s="86">
        <f>'3. Investeringen'!O47</f>
        <v>12090.14</v>
      </c>
      <c r="I50" s="65"/>
      <c r="J50" s="86">
        <f>'6. Investeringen per jaar'!I47</f>
        <v>1</v>
      </c>
      <c r="K50" s="65"/>
      <c r="L50" s="123">
        <f t="shared" si="1"/>
        <v>2011</v>
      </c>
      <c r="M50" s="87">
        <f t="shared" si="2"/>
        <v>12090.14</v>
      </c>
      <c r="N50" s="117">
        <f t="shared" si="3"/>
        <v>0</v>
      </c>
      <c r="O50" s="87" t="b">
        <f t="shared" si="4"/>
        <v>0</v>
      </c>
      <c r="P50" s="117">
        <f>INDEX('2. Reguleringsparameters'!$D$44:$E$50,MATCH(C50,'2. Reguleringsparameters'!$B$44:$B$50,0),MATCH(D50,'2. Reguleringsparameters'!$D$43:$E$43,0))</f>
        <v>0.5</v>
      </c>
      <c r="Q50" s="65"/>
      <c r="R50" s="87">
        <f t="shared" si="8"/>
        <v>0</v>
      </c>
      <c r="S50" s="87">
        <f t="shared" si="8"/>
        <v>0</v>
      </c>
      <c r="T50" s="87">
        <f t="shared" si="8"/>
        <v>0</v>
      </c>
      <c r="U50" s="87">
        <f t="shared" si="8"/>
        <v>0</v>
      </c>
      <c r="V50" s="87">
        <f t="shared" si="8"/>
        <v>0</v>
      </c>
      <c r="W50" s="87">
        <f t="shared" si="8"/>
        <v>0</v>
      </c>
      <c r="X50" s="87">
        <f t="shared" si="8"/>
        <v>0</v>
      </c>
      <c r="Y50" s="87">
        <f t="shared" si="8"/>
        <v>0</v>
      </c>
      <c r="Z50" s="87">
        <f t="shared" si="8"/>
        <v>0</v>
      </c>
      <c r="AA50" s="87">
        <f t="shared" si="8"/>
        <v>0</v>
      </c>
      <c r="AB50" s="87">
        <f t="shared" si="8"/>
        <v>0</v>
      </c>
      <c r="AC50" s="87">
        <f t="shared" si="8"/>
        <v>0</v>
      </c>
      <c r="AD50" s="87">
        <f t="shared" si="8"/>
        <v>0</v>
      </c>
      <c r="AE50" s="87">
        <f t="shared" si="8"/>
        <v>0</v>
      </c>
      <c r="AF50" s="87">
        <f t="shared" si="8"/>
        <v>0</v>
      </c>
      <c r="AG50" s="87">
        <f t="shared" si="8"/>
        <v>0</v>
      </c>
      <c r="AI50" s="148"/>
      <c r="AJ50" s="128"/>
    </row>
    <row r="51" spans="1:36" s="20" customFormat="1" x14ac:dyDescent="0.2">
      <c r="A51" s="65"/>
      <c r="B51" s="86">
        <f>'3. Investeringen'!B48</f>
        <v>34</v>
      </c>
      <c r="C51" s="86" t="str">
        <f>'3. Investeringen'!C48</f>
        <v>Nieuwe investeringen</v>
      </c>
      <c r="D51" s="86" t="str">
        <f>'3. Investeringen'!F48</f>
        <v>TD</v>
      </c>
      <c r="E51" s="121">
        <f>'3. Investeringen'!K48</f>
        <v>2012</v>
      </c>
      <c r="F51" s="172">
        <f>'3. Investeringen'!M48</f>
        <v>55</v>
      </c>
      <c r="G51" s="121">
        <f>'3. Investeringen'!N48</f>
        <v>2012</v>
      </c>
      <c r="H51" s="86">
        <f>'3. Investeringen'!O48</f>
        <v>7339499.7497568503</v>
      </c>
      <c r="I51" s="65"/>
      <c r="J51" s="86">
        <f>'6. Investeringen per jaar'!I48</f>
        <v>1</v>
      </c>
      <c r="K51" s="65"/>
      <c r="L51" s="123">
        <f t="shared" si="1"/>
        <v>2067</v>
      </c>
      <c r="M51" s="87">
        <f t="shared" si="2"/>
        <v>6071767.9747988489</v>
      </c>
      <c r="N51" s="117">
        <f t="shared" si="3"/>
        <v>45.5</v>
      </c>
      <c r="O51" s="87" t="b">
        <f t="shared" si="4"/>
        <v>0</v>
      </c>
      <c r="P51" s="117">
        <f>INDEX('2. Reguleringsparameters'!$D$44:$E$50,MATCH(C51,'2. Reguleringsparameters'!$B$44:$B$50,0),MATCH(D51,'2. Reguleringsparameters'!$D$43:$E$43,0))</f>
        <v>0.5</v>
      </c>
      <c r="Q51" s="65"/>
      <c r="R51" s="87">
        <f t="shared" si="8"/>
        <v>0</v>
      </c>
      <c r="S51" s="87">
        <f t="shared" si="8"/>
        <v>66722.724997789555</v>
      </c>
      <c r="T51" s="87">
        <f t="shared" si="8"/>
        <v>133445.44999557911</v>
      </c>
      <c r="U51" s="87">
        <f t="shared" si="8"/>
        <v>133445.44999557911</v>
      </c>
      <c r="V51" s="87">
        <f t="shared" si="8"/>
        <v>133445.44999557911</v>
      </c>
      <c r="W51" s="87">
        <f t="shared" si="8"/>
        <v>133445.44999557911</v>
      </c>
      <c r="X51" s="87">
        <f t="shared" si="8"/>
        <v>133445.44999557911</v>
      </c>
      <c r="Y51" s="87">
        <f t="shared" si="8"/>
        <v>133445.44999557911</v>
      </c>
      <c r="Z51" s="87">
        <f t="shared" si="8"/>
        <v>133445.44999557911</v>
      </c>
      <c r="AA51" s="87">
        <f t="shared" si="8"/>
        <v>133445.44999557911</v>
      </c>
      <c r="AB51" s="87">
        <f t="shared" si="8"/>
        <v>133445.44999557911</v>
      </c>
      <c r="AC51" s="87">
        <f t="shared" si="8"/>
        <v>160134.5399946949</v>
      </c>
      <c r="AD51" s="87">
        <f t="shared" si="8"/>
        <v>155911.2114673623</v>
      </c>
      <c r="AE51" s="87">
        <f t="shared" si="8"/>
        <v>151799.26742866263</v>
      </c>
      <c r="AF51" s="87">
        <f t="shared" si="8"/>
        <v>147795.77026570891</v>
      </c>
      <c r="AG51" s="87">
        <f t="shared" si="8"/>
        <v>143897.85984111877</v>
      </c>
      <c r="AI51" s="148"/>
      <c r="AJ51" s="128"/>
    </row>
    <row r="52" spans="1:36" s="20" customFormat="1" x14ac:dyDescent="0.2">
      <c r="A52" s="65"/>
      <c r="B52" s="86">
        <f>'3. Investeringen'!B49</f>
        <v>35</v>
      </c>
      <c r="C52" s="86" t="str">
        <f>'3. Investeringen'!C49</f>
        <v>Nieuwe investeringen</v>
      </c>
      <c r="D52" s="86" t="str">
        <f>'3. Investeringen'!F49</f>
        <v>TD</v>
      </c>
      <c r="E52" s="121">
        <f>'3. Investeringen'!K49</f>
        <v>2012</v>
      </c>
      <c r="F52" s="172">
        <f>'3. Investeringen'!M49</f>
        <v>45</v>
      </c>
      <c r="G52" s="121">
        <f>'3. Investeringen'!N49</f>
        <v>2012</v>
      </c>
      <c r="H52" s="86">
        <f>'3. Investeringen'!O49</f>
        <v>72423395.640396401</v>
      </c>
      <c r="I52" s="65"/>
      <c r="J52" s="86">
        <f>'6. Investeringen per jaar'!I49</f>
        <v>1</v>
      </c>
      <c r="K52" s="65"/>
      <c r="L52" s="123">
        <f t="shared" si="1"/>
        <v>2057</v>
      </c>
      <c r="M52" s="87">
        <f t="shared" si="2"/>
        <v>57134012.116312712</v>
      </c>
      <c r="N52" s="117">
        <f t="shared" si="3"/>
        <v>35.5</v>
      </c>
      <c r="O52" s="87" t="b">
        <f t="shared" si="4"/>
        <v>0</v>
      </c>
      <c r="P52" s="117">
        <f>INDEX('2. Reguleringsparameters'!$D$44:$E$50,MATCH(C52,'2. Reguleringsparameters'!$B$44:$B$50,0),MATCH(D52,'2. Reguleringsparameters'!$D$43:$E$43,0))</f>
        <v>0.5</v>
      </c>
      <c r="Q52" s="65"/>
      <c r="R52" s="87">
        <f t="shared" si="8"/>
        <v>0</v>
      </c>
      <c r="S52" s="87">
        <f t="shared" si="8"/>
        <v>804704.39600440452</v>
      </c>
      <c r="T52" s="87">
        <f t="shared" si="8"/>
        <v>1609408.7920088088</v>
      </c>
      <c r="U52" s="87">
        <f t="shared" si="8"/>
        <v>1609408.7920088088</v>
      </c>
      <c r="V52" s="87">
        <f t="shared" si="8"/>
        <v>1609408.7920088088</v>
      </c>
      <c r="W52" s="87">
        <f t="shared" si="8"/>
        <v>1609408.7920088088</v>
      </c>
      <c r="X52" s="87">
        <f t="shared" si="8"/>
        <v>1609408.7920088088</v>
      </c>
      <c r="Y52" s="87">
        <f t="shared" si="8"/>
        <v>1609408.7920088088</v>
      </c>
      <c r="Z52" s="87">
        <f t="shared" si="8"/>
        <v>1609408.7920088088</v>
      </c>
      <c r="AA52" s="87">
        <f t="shared" si="8"/>
        <v>1609408.7920088088</v>
      </c>
      <c r="AB52" s="87">
        <f t="shared" si="8"/>
        <v>1609408.7920088088</v>
      </c>
      <c r="AC52" s="87">
        <f t="shared" si="8"/>
        <v>1931290.5504105703</v>
      </c>
      <c r="AD52" s="87">
        <f t="shared" si="8"/>
        <v>1866007.4895516215</v>
      </c>
      <c r="AE52" s="87">
        <f t="shared" si="8"/>
        <v>1802931.1800456513</v>
      </c>
      <c r="AF52" s="87">
        <f t="shared" si="8"/>
        <v>1741987.027480728</v>
      </c>
      <c r="AG52" s="87">
        <f t="shared" si="8"/>
        <v>1683102.9589461682</v>
      </c>
      <c r="AI52" s="148"/>
      <c r="AJ52" s="128"/>
    </row>
    <row r="53" spans="1:36" s="20" customFormat="1" x14ac:dyDescent="0.2">
      <c r="A53" s="65"/>
      <c r="B53" s="86">
        <f>'3. Investeringen'!B50</f>
        <v>36</v>
      </c>
      <c r="C53" s="86" t="str">
        <f>'3. Investeringen'!C50</f>
        <v>Nieuwe investeringen</v>
      </c>
      <c r="D53" s="86" t="str">
        <f>'3. Investeringen'!F50</f>
        <v>TD</v>
      </c>
      <c r="E53" s="121">
        <f>'3. Investeringen'!K50</f>
        <v>2012</v>
      </c>
      <c r="F53" s="172">
        <f>'3. Investeringen'!M50</f>
        <v>30</v>
      </c>
      <c r="G53" s="121">
        <f>'3. Investeringen'!N50</f>
        <v>2012</v>
      </c>
      <c r="H53" s="86">
        <f>'3. Investeringen'!O50</f>
        <v>4581443.82</v>
      </c>
      <c r="I53" s="65"/>
      <c r="J53" s="86">
        <f>'6. Investeringen per jaar'!I50</f>
        <v>1</v>
      </c>
      <c r="K53" s="65"/>
      <c r="L53" s="123">
        <f t="shared" si="1"/>
        <v>2042</v>
      </c>
      <c r="M53" s="87">
        <f t="shared" si="2"/>
        <v>3130653.2770000002</v>
      </c>
      <c r="N53" s="117">
        <f t="shared" si="3"/>
        <v>20.5</v>
      </c>
      <c r="O53" s="87" t="b">
        <f t="shared" si="4"/>
        <v>0</v>
      </c>
      <c r="P53" s="117">
        <f>INDEX('2. Reguleringsparameters'!$D$44:$E$50,MATCH(C53,'2. Reguleringsparameters'!$B$44:$B$50,0),MATCH(D53,'2. Reguleringsparameters'!$D$43:$E$43,0))</f>
        <v>0.5</v>
      </c>
      <c r="Q53" s="65"/>
      <c r="R53" s="87">
        <f t="shared" si="8"/>
        <v>0</v>
      </c>
      <c r="S53" s="87">
        <f t="shared" si="8"/>
        <v>76357.397000000012</v>
      </c>
      <c r="T53" s="87">
        <f t="shared" si="8"/>
        <v>152714.79400000002</v>
      </c>
      <c r="U53" s="87">
        <f t="shared" si="8"/>
        <v>152714.79400000002</v>
      </c>
      <c r="V53" s="87">
        <f t="shared" si="8"/>
        <v>152714.79400000002</v>
      </c>
      <c r="W53" s="87">
        <f t="shared" si="8"/>
        <v>152714.79400000002</v>
      </c>
      <c r="X53" s="87">
        <f t="shared" si="8"/>
        <v>152714.79400000002</v>
      </c>
      <c r="Y53" s="87">
        <f t="shared" si="8"/>
        <v>152714.79400000002</v>
      </c>
      <c r="Z53" s="87">
        <f t="shared" si="8"/>
        <v>152714.79400000002</v>
      </c>
      <c r="AA53" s="87">
        <f t="shared" si="8"/>
        <v>152714.79400000002</v>
      </c>
      <c r="AB53" s="87">
        <f t="shared" si="8"/>
        <v>152714.79400000002</v>
      </c>
      <c r="AC53" s="87">
        <f t="shared" si="8"/>
        <v>183257.75280000002</v>
      </c>
      <c r="AD53" s="87">
        <f t="shared" si="8"/>
        <v>172530.46970926831</v>
      </c>
      <c r="AE53" s="87">
        <f t="shared" si="8"/>
        <v>162431.12514092089</v>
      </c>
      <c r="AF53" s="87">
        <f t="shared" si="8"/>
        <v>152922.96171803772</v>
      </c>
      <c r="AG53" s="87">
        <f t="shared" si="8"/>
        <v>149061.27076556205</v>
      </c>
      <c r="AI53" s="148"/>
      <c r="AJ53" s="128"/>
    </row>
    <row r="54" spans="1:36" s="20" customFormat="1" x14ac:dyDescent="0.2">
      <c r="A54" s="65"/>
      <c r="B54" s="86">
        <f>'3. Investeringen'!B51</f>
        <v>37</v>
      </c>
      <c r="C54" s="86" t="str">
        <f>'3. Investeringen'!C51</f>
        <v>Nieuwe investeringen</v>
      </c>
      <c r="D54" s="86" t="str">
        <f>'3. Investeringen'!F51</f>
        <v>TD</v>
      </c>
      <c r="E54" s="121">
        <f>'3. Investeringen'!K51</f>
        <v>2012</v>
      </c>
      <c r="F54" s="172">
        <f>'3. Investeringen'!M51</f>
        <v>0</v>
      </c>
      <c r="G54" s="121">
        <f>'3. Investeringen'!N51</f>
        <v>2012</v>
      </c>
      <c r="H54" s="86">
        <f>'3. Investeringen'!O51</f>
        <v>15857.22</v>
      </c>
      <c r="I54" s="65"/>
      <c r="J54" s="86">
        <f>'6. Investeringen per jaar'!I51</f>
        <v>1</v>
      </c>
      <c r="K54" s="65"/>
      <c r="L54" s="123">
        <f t="shared" si="1"/>
        <v>2012</v>
      </c>
      <c r="M54" s="87">
        <f t="shared" si="2"/>
        <v>15857.22</v>
      </c>
      <c r="N54" s="117">
        <f t="shared" si="3"/>
        <v>0</v>
      </c>
      <c r="O54" s="87" t="b">
        <f t="shared" si="4"/>
        <v>0</v>
      </c>
      <c r="P54" s="117">
        <f>INDEX('2. Reguleringsparameters'!$D$44:$E$50,MATCH(C54,'2. Reguleringsparameters'!$B$44:$B$50,0),MATCH(D54,'2. Reguleringsparameters'!$D$43:$E$43,0))</f>
        <v>0.5</v>
      </c>
      <c r="Q54" s="65"/>
      <c r="R54" s="87">
        <f t="shared" si="8"/>
        <v>0</v>
      </c>
      <c r="S54" s="87">
        <f t="shared" si="8"/>
        <v>0</v>
      </c>
      <c r="T54" s="87">
        <f t="shared" si="8"/>
        <v>0</v>
      </c>
      <c r="U54" s="87">
        <f t="shared" si="8"/>
        <v>0</v>
      </c>
      <c r="V54" s="87">
        <f t="shared" si="8"/>
        <v>0</v>
      </c>
      <c r="W54" s="87">
        <f t="shared" si="8"/>
        <v>0</v>
      </c>
      <c r="X54" s="87">
        <f t="shared" si="8"/>
        <v>0</v>
      </c>
      <c r="Y54" s="87">
        <f t="shared" si="8"/>
        <v>0</v>
      </c>
      <c r="Z54" s="87">
        <f t="shared" si="8"/>
        <v>0</v>
      </c>
      <c r="AA54" s="87">
        <f t="shared" si="8"/>
        <v>0</v>
      </c>
      <c r="AB54" s="87">
        <f t="shared" si="8"/>
        <v>0</v>
      </c>
      <c r="AC54" s="87">
        <f t="shared" si="8"/>
        <v>0</v>
      </c>
      <c r="AD54" s="87">
        <f t="shared" si="8"/>
        <v>0</v>
      </c>
      <c r="AE54" s="87">
        <f t="shared" si="8"/>
        <v>0</v>
      </c>
      <c r="AF54" s="87">
        <f t="shared" si="8"/>
        <v>0</v>
      </c>
      <c r="AG54" s="87">
        <f t="shared" si="8"/>
        <v>0</v>
      </c>
      <c r="AI54" s="148"/>
      <c r="AJ54" s="128"/>
    </row>
    <row r="55" spans="1:36" s="20" customFormat="1" x14ac:dyDescent="0.2">
      <c r="A55" s="65"/>
      <c r="B55" s="86">
        <f>'3. Investeringen'!B52</f>
        <v>38</v>
      </c>
      <c r="C55" s="86" t="str">
        <f>'3. Investeringen'!C52</f>
        <v>Nieuwe investeringen</v>
      </c>
      <c r="D55" s="86" t="str">
        <f>'3. Investeringen'!F52</f>
        <v>TD</v>
      </c>
      <c r="E55" s="121">
        <f>'3. Investeringen'!K52</f>
        <v>2013</v>
      </c>
      <c r="F55" s="172">
        <f>'3. Investeringen'!M52</f>
        <v>55</v>
      </c>
      <c r="G55" s="121">
        <f>'3. Investeringen'!N52</f>
        <v>2013</v>
      </c>
      <c r="H55" s="86">
        <f>'3. Investeringen'!O52</f>
        <v>7868158.3185068462</v>
      </c>
      <c r="I55" s="65"/>
      <c r="J55" s="86">
        <f>'6. Investeringen per jaar'!I52</f>
        <v>1</v>
      </c>
      <c r="K55" s="65"/>
      <c r="L55" s="123">
        <f t="shared" si="1"/>
        <v>2068</v>
      </c>
      <c r="M55" s="87">
        <f t="shared" si="2"/>
        <v>6652170.2147376062</v>
      </c>
      <c r="N55" s="117">
        <f t="shared" si="3"/>
        <v>46.5</v>
      </c>
      <c r="O55" s="87" t="b">
        <f t="shared" si="4"/>
        <v>0</v>
      </c>
      <c r="P55" s="117">
        <f>INDEX('2. Reguleringsparameters'!$D$44:$E$50,MATCH(C55,'2. Reguleringsparameters'!$B$44:$B$50,0),MATCH(D55,'2. Reguleringsparameters'!$D$43:$E$43,0))</f>
        <v>0.5</v>
      </c>
      <c r="Q55" s="65"/>
      <c r="R55" s="87">
        <f t="shared" si="8"/>
        <v>0</v>
      </c>
      <c r="S55" s="87">
        <f t="shared" si="8"/>
        <v>0</v>
      </c>
      <c r="T55" s="87">
        <f t="shared" si="8"/>
        <v>71528.711986425871</v>
      </c>
      <c r="U55" s="87">
        <f t="shared" si="8"/>
        <v>143057.42397285174</v>
      </c>
      <c r="V55" s="87">
        <f t="shared" si="8"/>
        <v>143057.42397285174</v>
      </c>
      <c r="W55" s="87">
        <f t="shared" si="8"/>
        <v>143057.42397285174</v>
      </c>
      <c r="X55" s="87">
        <f t="shared" si="8"/>
        <v>143057.42397285174</v>
      </c>
      <c r="Y55" s="87">
        <f t="shared" si="8"/>
        <v>143057.42397285174</v>
      </c>
      <c r="Z55" s="87">
        <f t="shared" si="8"/>
        <v>143057.42397285174</v>
      </c>
      <c r="AA55" s="87">
        <f t="shared" si="8"/>
        <v>143057.42397285174</v>
      </c>
      <c r="AB55" s="87">
        <f t="shared" si="8"/>
        <v>143057.42397285174</v>
      </c>
      <c r="AC55" s="87">
        <f t="shared" si="8"/>
        <v>171668.90876742211</v>
      </c>
      <c r="AD55" s="87">
        <f t="shared" si="8"/>
        <v>167238.74337987573</v>
      </c>
      <c r="AE55" s="87">
        <f t="shared" si="8"/>
        <v>162922.90484104023</v>
      </c>
      <c r="AF55" s="87">
        <f t="shared" si="8"/>
        <v>158718.44278062627</v>
      </c>
      <c r="AG55" s="87">
        <f t="shared" si="8"/>
        <v>154622.4829669327</v>
      </c>
      <c r="AI55" s="148"/>
      <c r="AJ55" s="128"/>
    </row>
    <row r="56" spans="1:36" s="20" customFormat="1" x14ac:dyDescent="0.2">
      <c r="A56" s="65"/>
      <c r="B56" s="86">
        <f>'3. Investeringen'!B53</f>
        <v>39</v>
      </c>
      <c r="C56" s="86" t="str">
        <f>'3. Investeringen'!C53</f>
        <v>Nieuwe investeringen</v>
      </c>
      <c r="D56" s="86" t="str">
        <f>'3. Investeringen'!F53</f>
        <v>TD</v>
      </c>
      <c r="E56" s="121">
        <f>'3. Investeringen'!K53</f>
        <v>2013</v>
      </c>
      <c r="F56" s="172">
        <f>'3. Investeringen'!M53</f>
        <v>45</v>
      </c>
      <c r="G56" s="121">
        <f>'3. Investeringen'!N53</f>
        <v>2013</v>
      </c>
      <c r="H56" s="86">
        <f>'3. Investeringen'!O53</f>
        <v>61937596.895396404</v>
      </c>
      <c r="I56" s="65"/>
      <c r="J56" s="86">
        <f>'6. Investeringen per jaar'!I53</f>
        <v>1</v>
      </c>
      <c r="K56" s="65"/>
      <c r="L56" s="123">
        <f t="shared" si="1"/>
        <v>2058</v>
      </c>
      <c r="M56" s="87">
        <f t="shared" si="2"/>
        <v>50238273.037377082</v>
      </c>
      <c r="N56" s="117">
        <f t="shared" si="3"/>
        <v>36.5</v>
      </c>
      <c r="O56" s="87" t="b">
        <f t="shared" si="4"/>
        <v>0</v>
      </c>
      <c r="P56" s="117">
        <f>INDEX('2. Reguleringsparameters'!$D$44:$E$50,MATCH(C56,'2. Reguleringsparameters'!$B$44:$B$50,0),MATCH(D56,'2. Reguleringsparameters'!$D$43:$E$43,0))</f>
        <v>0.5</v>
      </c>
      <c r="Q56" s="65"/>
      <c r="R56" s="87">
        <f t="shared" si="8"/>
        <v>0</v>
      </c>
      <c r="S56" s="87">
        <f t="shared" si="8"/>
        <v>0</v>
      </c>
      <c r="T56" s="87">
        <f t="shared" si="8"/>
        <v>688195.52105996013</v>
      </c>
      <c r="U56" s="87">
        <f t="shared" si="8"/>
        <v>1376391.04211992</v>
      </c>
      <c r="V56" s="87">
        <f t="shared" si="8"/>
        <v>1376391.04211992</v>
      </c>
      <c r="W56" s="87">
        <f t="shared" si="8"/>
        <v>1376391.04211992</v>
      </c>
      <c r="X56" s="87">
        <f t="shared" si="8"/>
        <v>1376391.04211992</v>
      </c>
      <c r="Y56" s="87">
        <f t="shared" si="8"/>
        <v>1376391.04211992</v>
      </c>
      <c r="Z56" s="87">
        <f t="shared" si="8"/>
        <v>1376391.04211992</v>
      </c>
      <c r="AA56" s="87">
        <f t="shared" si="8"/>
        <v>1376391.04211992</v>
      </c>
      <c r="AB56" s="87">
        <f t="shared" si="8"/>
        <v>1376391.04211992</v>
      </c>
      <c r="AC56" s="87">
        <f t="shared" si="8"/>
        <v>1651669.2505439038</v>
      </c>
      <c r="AD56" s="87">
        <f t="shared" si="8"/>
        <v>1597367.7957315014</v>
      </c>
      <c r="AE56" s="87">
        <f t="shared" si="8"/>
        <v>1544851.5942280001</v>
      </c>
      <c r="AF56" s="87">
        <f t="shared" si="8"/>
        <v>1494061.9527739289</v>
      </c>
      <c r="AG56" s="87">
        <f t="shared" si="8"/>
        <v>1444942.1077512244</v>
      </c>
      <c r="AI56" s="148"/>
      <c r="AJ56" s="128"/>
    </row>
    <row r="57" spans="1:36" s="20" customFormat="1" x14ac:dyDescent="0.2">
      <c r="A57" s="65"/>
      <c r="B57" s="86">
        <f>'3. Investeringen'!B54</f>
        <v>40</v>
      </c>
      <c r="C57" s="86" t="str">
        <f>'3. Investeringen'!C54</f>
        <v>Nieuwe investeringen</v>
      </c>
      <c r="D57" s="86" t="str">
        <f>'3. Investeringen'!F54</f>
        <v>TD</v>
      </c>
      <c r="E57" s="121">
        <f>'3. Investeringen'!K54</f>
        <v>2013</v>
      </c>
      <c r="F57" s="172">
        <f>'3. Investeringen'!M54</f>
        <v>30</v>
      </c>
      <c r="G57" s="121">
        <f>'3. Investeringen'!N54</f>
        <v>2013</v>
      </c>
      <c r="H57" s="86">
        <f>'3. Investeringen'!O54</f>
        <v>4935722.2157229753</v>
      </c>
      <c r="I57" s="65"/>
      <c r="J57" s="86">
        <f>'6. Investeringen per jaar'!I54</f>
        <v>1</v>
      </c>
      <c r="K57" s="65"/>
      <c r="L57" s="123">
        <f t="shared" si="1"/>
        <v>2043</v>
      </c>
      <c r="M57" s="87">
        <f t="shared" si="2"/>
        <v>3537267.5879347995</v>
      </c>
      <c r="N57" s="117">
        <f t="shared" si="3"/>
        <v>21.5</v>
      </c>
      <c r="O57" s="87" t="b">
        <f t="shared" si="4"/>
        <v>0</v>
      </c>
      <c r="P57" s="117">
        <f>INDEX('2. Reguleringsparameters'!$D$44:$E$50,MATCH(C57,'2. Reguleringsparameters'!$B$44:$B$50,0),MATCH(D57,'2. Reguleringsparameters'!$D$43:$E$43,0))</f>
        <v>0.5</v>
      </c>
      <c r="Q57" s="65"/>
      <c r="R57" s="87">
        <f t="shared" si="8"/>
        <v>0</v>
      </c>
      <c r="S57" s="87">
        <f t="shared" si="8"/>
        <v>0</v>
      </c>
      <c r="T57" s="87">
        <f t="shared" si="8"/>
        <v>82262.036928716261</v>
      </c>
      <c r="U57" s="87">
        <f t="shared" si="8"/>
        <v>164524.07385743252</v>
      </c>
      <c r="V57" s="87">
        <f t="shared" si="8"/>
        <v>164524.07385743252</v>
      </c>
      <c r="W57" s="87">
        <f t="shared" si="8"/>
        <v>164524.07385743252</v>
      </c>
      <c r="X57" s="87">
        <f t="shared" si="8"/>
        <v>164524.07385743252</v>
      </c>
      <c r="Y57" s="87">
        <f t="shared" si="8"/>
        <v>164524.07385743252</v>
      </c>
      <c r="Z57" s="87">
        <f t="shared" si="8"/>
        <v>164524.07385743252</v>
      </c>
      <c r="AA57" s="87">
        <f t="shared" si="8"/>
        <v>164524.07385743252</v>
      </c>
      <c r="AB57" s="87">
        <f t="shared" si="8"/>
        <v>164524.07385743252</v>
      </c>
      <c r="AC57" s="87">
        <f t="shared" si="8"/>
        <v>197428.88862891903</v>
      </c>
      <c r="AD57" s="87">
        <f t="shared" si="8"/>
        <v>186409.60182172354</v>
      </c>
      <c r="AE57" s="87">
        <f t="shared" si="8"/>
        <v>176005.34497585992</v>
      </c>
      <c r="AF57" s="87">
        <f t="shared" si="8"/>
        <v>166181.79083767239</v>
      </c>
      <c r="AG57" s="87">
        <f t="shared" si="8"/>
        <v>160642.39780974996</v>
      </c>
      <c r="AI57" s="148"/>
      <c r="AJ57" s="128"/>
    </row>
    <row r="58" spans="1:36" s="20" customFormat="1" x14ac:dyDescent="0.2">
      <c r="A58" s="65"/>
      <c r="B58" s="86">
        <f>'3. Investeringen'!B55</f>
        <v>41</v>
      </c>
      <c r="C58" s="86" t="str">
        <f>'3. Investeringen'!C55</f>
        <v>Nieuwe investeringen</v>
      </c>
      <c r="D58" s="86" t="str">
        <f>'3. Investeringen'!F55</f>
        <v>TD</v>
      </c>
      <c r="E58" s="121">
        <f>'3. Investeringen'!K55</f>
        <v>2013</v>
      </c>
      <c r="F58" s="172">
        <f>'3. Investeringen'!M55</f>
        <v>0</v>
      </c>
      <c r="G58" s="121">
        <f>'3. Investeringen'!N55</f>
        <v>2013</v>
      </c>
      <c r="H58" s="86">
        <f>'3. Investeringen'!O55</f>
        <v>2243</v>
      </c>
      <c r="I58" s="65"/>
      <c r="J58" s="86">
        <f>'6. Investeringen per jaar'!I55</f>
        <v>1</v>
      </c>
      <c r="K58" s="65"/>
      <c r="L58" s="123">
        <f t="shared" si="1"/>
        <v>2013</v>
      </c>
      <c r="M58" s="87">
        <f t="shared" si="2"/>
        <v>2243</v>
      </c>
      <c r="N58" s="117">
        <f t="shared" si="3"/>
        <v>0</v>
      </c>
      <c r="O58" s="87" t="b">
        <f t="shared" si="4"/>
        <v>0</v>
      </c>
      <c r="P58" s="117">
        <f>INDEX('2. Reguleringsparameters'!$D$44:$E$50,MATCH(C58,'2. Reguleringsparameters'!$B$44:$B$50,0),MATCH(D58,'2. Reguleringsparameters'!$D$43:$E$43,0))</f>
        <v>0.5</v>
      </c>
      <c r="Q58" s="65"/>
      <c r="R58" s="87">
        <f t="shared" ref="R58:AG67" si="9">$J58*IF($O58,-1,1)*
IF(OR(R$10&gt;$L58,R$10&lt;$E58,$F58=0),0,
IF(R$10&lt;2022,
IF($E58&lt;2011,
VDB(
ABS($H58),
0,
$F58,
R$10-$G58,
IF(R$10-$G58+1&lt;$F58,R$10-$G58+1,$F58),
1),
VDB(
ABS($H58),
0,
$F58,
MAX(0,R$10-$G58-$P58),
IF(R$10-$G58-$P58+1&lt;$F58,R$10-$G58-$P58+1,$F58),
1)),
IF($E58&lt;2022,
VDB(
ABS($M58),
0,
$N58,
R$10-2022,
IF(R$10-2022+1&lt;$N58,R$10-2022+1,$N58),
$G$12),
VDB(
ABS($M58),
0,
$N58,
MAX(0,R$10-2022-$P58),
IF(R$10-2022-$P58+1&lt;$N58,R$10-2022-$P58+1,$N58),
$G$12))
))</f>
        <v>0</v>
      </c>
      <c r="S58" s="87">
        <f t="shared" si="9"/>
        <v>0</v>
      </c>
      <c r="T58" s="87">
        <f t="shared" si="9"/>
        <v>0</v>
      </c>
      <c r="U58" s="87">
        <f t="shared" si="9"/>
        <v>0</v>
      </c>
      <c r="V58" s="87">
        <f t="shared" si="9"/>
        <v>0</v>
      </c>
      <c r="W58" s="87">
        <f t="shared" si="9"/>
        <v>0</v>
      </c>
      <c r="X58" s="87">
        <f t="shared" si="9"/>
        <v>0</v>
      </c>
      <c r="Y58" s="87">
        <f t="shared" si="9"/>
        <v>0</v>
      </c>
      <c r="Z58" s="87">
        <f t="shared" si="9"/>
        <v>0</v>
      </c>
      <c r="AA58" s="87">
        <f t="shared" si="9"/>
        <v>0</v>
      </c>
      <c r="AB58" s="87">
        <f t="shared" si="9"/>
        <v>0</v>
      </c>
      <c r="AC58" s="87">
        <f t="shared" si="9"/>
        <v>0</v>
      </c>
      <c r="AD58" s="87">
        <f t="shared" si="9"/>
        <v>0</v>
      </c>
      <c r="AE58" s="87">
        <f t="shared" si="9"/>
        <v>0</v>
      </c>
      <c r="AF58" s="87">
        <f t="shared" si="9"/>
        <v>0</v>
      </c>
      <c r="AG58" s="87">
        <f t="shared" si="9"/>
        <v>0</v>
      </c>
      <c r="AI58" s="148"/>
      <c r="AJ58" s="128"/>
    </row>
    <row r="59" spans="1:36" s="20" customFormat="1" x14ac:dyDescent="0.2">
      <c r="A59" s="65"/>
      <c r="B59" s="86">
        <f>'3. Investeringen'!B56</f>
        <v>42</v>
      </c>
      <c r="C59" s="86" t="str">
        <f>'3. Investeringen'!C56</f>
        <v>Nieuwe investeringen</v>
      </c>
      <c r="D59" s="86" t="str">
        <f>'3. Investeringen'!F56</f>
        <v>TD</v>
      </c>
      <c r="E59" s="121">
        <f>'3. Investeringen'!K56</f>
        <v>2014</v>
      </c>
      <c r="F59" s="172">
        <f>'3. Investeringen'!M56</f>
        <v>55</v>
      </c>
      <c r="G59" s="121">
        <f>'3. Investeringen'!N56</f>
        <v>2014</v>
      </c>
      <c r="H59" s="86">
        <f>'3. Investeringen'!O56</f>
        <v>8131867.7800000012</v>
      </c>
      <c r="I59" s="65"/>
      <c r="J59" s="86">
        <f>'6. Investeringen per jaar'!I56</f>
        <v>1</v>
      </c>
      <c r="K59" s="65"/>
      <c r="L59" s="123">
        <f t="shared" si="1"/>
        <v>2069</v>
      </c>
      <c r="M59" s="87">
        <f t="shared" si="2"/>
        <v>7022976.7190909097</v>
      </c>
      <c r="N59" s="117">
        <f t="shared" si="3"/>
        <v>47.5</v>
      </c>
      <c r="O59" s="87" t="b">
        <f t="shared" si="4"/>
        <v>0</v>
      </c>
      <c r="P59" s="117">
        <f>INDEX('2. Reguleringsparameters'!$D$44:$E$50,MATCH(C59,'2. Reguleringsparameters'!$B$44:$B$50,0),MATCH(D59,'2. Reguleringsparameters'!$D$43:$E$43,0))</f>
        <v>0.5</v>
      </c>
      <c r="Q59" s="65"/>
      <c r="R59" s="87">
        <f t="shared" si="9"/>
        <v>0</v>
      </c>
      <c r="S59" s="87">
        <f t="shared" si="9"/>
        <v>0</v>
      </c>
      <c r="T59" s="87">
        <f t="shared" si="9"/>
        <v>0</v>
      </c>
      <c r="U59" s="87">
        <f t="shared" si="9"/>
        <v>73926.070727272745</v>
      </c>
      <c r="V59" s="87">
        <f t="shared" si="9"/>
        <v>147852.14145454549</v>
      </c>
      <c r="W59" s="87">
        <f t="shared" si="9"/>
        <v>147852.14145454549</v>
      </c>
      <c r="X59" s="87">
        <f t="shared" si="9"/>
        <v>147852.14145454549</v>
      </c>
      <c r="Y59" s="87">
        <f t="shared" si="9"/>
        <v>147852.14145454549</v>
      </c>
      <c r="Z59" s="87">
        <f t="shared" si="9"/>
        <v>147852.14145454549</v>
      </c>
      <c r="AA59" s="87">
        <f t="shared" si="9"/>
        <v>147852.14145454549</v>
      </c>
      <c r="AB59" s="87">
        <f t="shared" si="9"/>
        <v>147852.14145454549</v>
      </c>
      <c r="AC59" s="87">
        <f t="shared" si="9"/>
        <v>177422.56974545456</v>
      </c>
      <c r="AD59" s="87">
        <f t="shared" si="9"/>
        <v>172940.31535188516</v>
      </c>
      <c r="AE59" s="87">
        <f t="shared" si="9"/>
        <v>168571.29685878492</v>
      </c>
      <c r="AF59" s="87">
        <f t="shared" si="9"/>
        <v>164312.65356972089</v>
      </c>
      <c r="AG59" s="87">
        <f t="shared" si="9"/>
        <v>160161.59705848584</v>
      </c>
      <c r="AI59" s="148"/>
      <c r="AJ59" s="128"/>
    </row>
    <row r="60" spans="1:36" s="20" customFormat="1" x14ac:dyDescent="0.2">
      <c r="A60" s="65"/>
      <c r="B60" s="86">
        <f>'3. Investeringen'!B57</f>
        <v>43</v>
      </c>
      <c r="C60" s="86" t="str">
        <f>'3. Investeringen'!C57</f>
        <v>Nieuwe investeringen</v>
      </c>
      <c r="D60" s="86" t="str">
        <f>'3. Investeringen'!F57</f>
        <v>TD</v>
      </c>
      <c r="E60" s="121">
        <f>'3. Investeringen'!K57</f>
        <v>2014</v>
      </c>
      <c r="F60" s="172">
        <f>'3. Investeringen'!M57</f>
        <v>45</v>
      </c>
      <c r="G60" s="121">
        <f>'3. Investeringen'!N57</f>
        <v>2014</v>
      </c>
      <c r="H60" s="86">
        <f>'3. Investeringen'!O57</f>
        <v>48158941.640000001</v>
      </c>
      <c r="I60" s="65"/>
      <c r="J60" s="86">
        <f>'6. Investeringen per jaar'!I57</f>
        <v>1</v>
      </c>
      <c r="K60" s="65"/>
      <c r="L60" s="123">
        <f t="shared" si="1"/>
        <v>2059</v>
      </c>
      <c r="M60" s="87">
        <f t="shared" si="2"/>
        <v>40132451.366666667</v>
      </c>
      <c r="N60" s="117">
        <f t="shared" si="3"/>
        <v>37.5</v>
      </c>
      <c r="O60" s="87" t="b">
        <f t="shared" si="4"/>
        <v>0</v>
      </c>
      <c r="P60" s="117">
        <f>INDEX('2. Reguleringsparameters'!$D$44:$E$50,MATCH(C60,'2. Reguleringsparameters'!$B$44:$B$50,0),MATCH(D60,'2. Reguleringsparameters'!$D$43:$E$43,0))</f>
        <v>0.5</v>
      </c>
      <c r="Q60" s="65"/>
      <c r="R60" s="87">
        <f t="shared" si="9"/>
        <v>0</v>
      </c>
      <c r="S60" s="87">
        <f t="shared" si="9"/>
        <v>0</v>
      </c>
      <c r="T60" s="87">
        <f t="shared" si="9"/>
        <v>0</v>
      </c>
      <c r="U60" s="87">
        <f t="shared" si="9"/>
        <v>535099.35155555559</v>
      </c>
      <c r="V60" s="87">
        <f t="shared" si="9"/>
        <v>1070198.7031111112</v>
      </c>
      <c r="W60" s="87">
        <f t="shared" si="9"/>
        <v>1070198.7031111112</v>
      </c>
      <c r="X60" s="87">
        <f t="shared" si="9"/>
        <v>1070198.7031111112</v>
      </c>
      <c r="Y60" s="87">
        <f t="shared" si="9"/>
        <v>1070198.7031111112</v>
      </c>
      <c r="Z60" s="87">
        <f t="shared" si="9"/>
        <v>1070198.7031111112</v>
      </c>
      <c r="AA60" s="87">
        <f t="shared" si="9"/>
        <v>1070198.7031111112</v>
      </c>
      <c r="AB60" s="87">
        <f t="shared" si="9"/>
        <v>1070198.7031111112</v>
      </c>
      <c r="AC60" s="87">
        <f t="shared" si="9"/>
        <v>1284238.4437333334</v>
      </c>
      <c r="AD60" s="87">
        <f t="shared" si="9"/>
        <v>1243142.8135338668</v>
      </c>
      <c r="AE60" s="87">
        <f t="shared" si="9"/>
        <v>1203362.2435007829</v>
      </c>
      <c r="AF60" s="87">
        <f t="shared" si="9"/>
        <v>1164854.651708758</v>
      </c>
      <c r="AG60" s="87">
        <f t="shared" si="9"/>
        <v>1127579.3028540777</v>
      </c>
      <c r="AI60" s="148"/>
      <c r="AJ60" s="128"/>
    </row>
    <row r="61" spans="1:36" s="20" customFormat="1" x14ac:dyDescent="0.2">
      <c r="A61" s="65"/>
      <c r="B61" s="86">
        <f>'3. Investeringen'!B58</f>
        <v>44</v>
      </c>
      <c r="C61" s="86" t="str">
        <f>'3. Investeringen'!C58</f>
        <v>Nieuwe investeringen</v>
      </c>
      <c r="D61" s="86" t="str">
        <f>'3. Investeringen'!F58</f>
        <v>TD</v>
      </c>
      <c r="E61" s="121">
        <f>'3. Investeringen'!K58</f>
        <v>2014</v>
      </c>
      <c r="F61" s="172">
        <f>'3. Investeringen'!M58</f>
        <v>30</v>
      </c>
      <c r="G61" s="121">
        <f>'3. Investeringen'!N58</f>
        <v>2014</v>
      </c>
      <c r="H61" s="86">
        <f>'3. Investeringen'!O58</f>
        <v>4243281.1975000007</v>
      </c>
      <c r="I61" s="65"/>
      <c r="J61" s="86">
        <f>'6. Investeringen per jaar'!I58</f>
        <v>1</v>
      </c>
      <c r="K61" s="65"/>
      <c r="L61" s="123">
        <f t="shared" si="1"/>
        <v>2044</v>
      </c>
      <c r="M61" s="87">
        <f t="shared" si="2"/>
        <v>3182460.8981250008</v>
      </c>
      <c r="N61" s="117">
        <f t="shared" si="3"/>
        <v>22.5</v>
      </c>
      <c r="O61" s="87" t="b">
        <f t="shared" si="4"/>
        <v>0</v>
      </c>
      <c r="P61" s="117">
        <f>INDEX('2. Reguleringsparameters'!$D$44:$E$50,MATCH(C61,'2. Reguleringsparameters'!$B$44:$B$50,0),MATCH(D61,'2. Reguleringsparameters'!$D$43:$E$43,0))</f>
        <v>0.5</v>
      </c>
      <c r="Q61" s="65"/>
      <c r="R61" s="87">
        <f t="shared" si="9"/>
        <v>0</v>
      </c>
      <c r="S61" s="87">
        <f t="shared" si="9"/>
        <v>0</v>
      </c>
      <c r="T61" s="87">
        <f t="shared" si="9"/>
        <v>0</v>
      </c>
      <c r="U61" s="87">
        <f t="shared" si="9"/>
        <v>70721.353291666674</v>
      </c>
      <c r="V61" s="87">
        <f t="shared" si="9"/>
        <v>141442.70658333335</v>
      </c>
      <c r="W61" s="87">
        <f t="shared" si="9"/>
        <v>141442.70658333335</v>
      </c>
      <c r="X61" s="87">
        <f t="shared" si="9"/>
        <v>141442.70658333335</v>
      </c>
      <c r="Y61" s="87">
        <f t="shared" si="9"/>
        <v>141442.70658333335</v>
      </c>
      <c r="Z61" s="87">
        <f t="shared" si="9"/>
        <v>141442.70658333335</v>
      </c>
      <c r="AA61" s="87">
        <f t="shared" si="9"/>
        <v>141442.70658333335</v>
      </c>
      <c r="AB61" s="87">
        <f t="shared" si="9"/>
        <v>141442.70658333335</v>
      </c>
      <c r="AC61" s="87">
        <f t="shared" si="9"/>
        <v>169731.24790000002</v>
      </c>
      <c r="AD61" s="87">
        <f t="shared" si="9"/>
        <v>160678.91467866671</v>
      </c>
      <c r="AE61" s="87">
        <f t="shared" si="9"/>
        <v>152109.37256247114</v>
      </c>
      <c r="AF61" s="87">
        <f t="shared" si="9"/>
        <v>143996.87269247268</v>
      </c>
      <c r="AG61" s="87">
        <f t="shared" si="9"/>
        <v>138159.16163737242</v>
      </c>
      <c r="AI61" s="148"/>
      <c r="AJ61" s="128"/>
    </row>
    <row r="62" spans="1:36" s="20" customFormat="1" x14ac:dyDescent="0.2">
      <c r="A62" s="65"/>
      <c r="B62" s="86">
        <f>'3. Investeringen'!B59</f>
        <v>45</v>
      </c>
      <c r="C62" s="86" t="str">
        <f>'3. Investeringen'!C59</f>
        <v>Nieuwe investeringen</v>
      </c>
      <c r="D62" s="86" t="str">
        <f>'3. Investeringen'!F59</f>
        <v>TD</v>
      </c>
      <c r="E62" s="121">
        <f>'3. Investeringen'!K59</f>
        <v>2014</v>
      </c>
      <c r="F62" s="172">
        <f>'3. Investeringen'!M59</f>
        <v>0</v>
      </c>
      <c r="G62" s="121">
        <f>'3. Investeringen'!N59</f>
        <v>2014</v>
      </c>
      <c r="H62" s="86">
        <f>'3. Investeringen'!O59</f>
        <v>-246183.03000000003</v>
      </c>
      <c r="I62" s="65"/>
      <c r="J62" s="86">
        <f>'6. Investeringen per jaar'!I59</f>
        <v>1</v>
      </c>
      <c r="K62" s="65"/>
      <c r="L62" s="123">
        <f t="shared" si="1"/>
        <v>2014</v>
      </c>
      <c r="M62" s="87">
        <f t="shared" si="2"/>
        <v>-246183.03000000003</v>
      </c>
      <c r="N62" s="117">
        <f t="shared" si="3"/>
        <v>0</v>
      </c>
      <c r="O62" s="87" t="b">
        <f t="shared" si="4"/>
        <v>1</v>
      </c>
      <c r="P62" s="117">
        <f>INDEX('2. Reguleringsparameters'!$D$44:$E$50,MATCH(C62,'2. Reguleringsparameters'!$B$44:$B$50,0),MATCH(D62,'2. Reguleringsparameters'!$D$43:$E$43,0))</f>
        <v>0.5</v>
      </c>
      <c r="Q62" s="65"/>
      <c r="R62" s="87">
        <f t="shared" si="9"/>
        <v>0</v>
      </c>
      <c r="S62" s="87">
        <f t="shared" si="9"/>
        <v>0</v>
      </c>
      <c r="T62" s="87">
        <f t="shared" si="9"/>
        <v>0</v>
      </c>
      <c r="U62" s="87">
        <f t="shared" si="9"/>
        <v>0</v>
      </c>
      <c r="V62" s="87">
        <f t="shared" si="9"/>
        <v>0</v>
      </c>
      <c r="W62" s="87">
        <f t="shared" si="9"/>
        <v>0</v>
      </c>
      <c r="X62" s="87">
        <f t="shared" si="9"/>
        <v>0</v>
      </c>
      <c r="Y62" s="87">
        <f t="shared" si="9"/>
        <v>0</v>
      </c>
      <c r="Z62" s="87">
        <f t="shared" si="9"/>
        <v>0</v>
      </c>
      <c r="AA62" s="87">
        <f t="shared" si="9"/>
        <v>0</v>
      </c>
      <c r="AB62" s="87">
        <f t="shared" si="9"/>
        <v>0</v>
      </c>
      <c r="AC62" s="87">
        <f t="shared" si="9"/>
        <v>0</v>
      </c>
      <c r="AD62" s="87">
        <f t="shared" si="9"/>
        <v>0</v>
      </c>
      <c r="AE62" s="87">
        <f t="shared" si="9"/>
        <v>0</v>
      </c>
      <c r="AF62" s="87">
        <f t="shared" si="9"/>
        <v>0</v>
      </c>
      <c r="AG62" s="87">
        <f t="shared" si="9"/>
        <v>0</v>
      </c>
      <c r="AI62" s="148"/>
      <c r="AJ62" s="128"/>
    </row>
    <row r="63" spans="1:36" s="20" customFormat="1" x14ac:dyDescent="0.2">
      <c r="A63" s="65"/>
      <c r="B63" s="86">
        <f>'3. Investeringen'!B60</f>
        <v>46</v>
      </c>
      <c r="C63" s="86" t="str">
        <f>'3. Investeringen'!C60</f>
        <v>Nieuwe investeringen</v>
      </c>
      <c r="D63" s="86" t="str">
        <f>'3. Investeringen'!F60</f>
        <v>TD</v>
      </c>
      <c r="E63" s="121">
        <f>'3. Investeringen'!K60</f>
        <v>2015</v>
      </c>
      <c r="F63" s="172">
        <f>'3. Investeringen'!M60</f>
        <v>55</v>
      </c>
      <c r="G63" s="121">
        <f>'3. Investeringen'!N60</f>
        <v>2015</v>
      </c>
      <c r="H63" s="86">
        <f>'3. Investeringen'!O60</f>
        <v>9232372.6985624954</v>
      </c>
      <c r="I63" s="65"/>
      <c r="J63" s="86">
        <f>'6. Investeringen per jaar'!I60</f>
        <v>1</v>
      </c>
      <c r="K63" s="65"/>
      <c r="L63" s="123">
        <f t="shared" si="1"/>
        <v>2070</v>
      </c>
      <c r="M63" s="87">
        <f t="shared" si="2"/>
        <v>8141274.1069141999</v>
      </c>
      <c r="N63" s="117">
        <f t="shared" si="3"/>
        <v>48.5</v>
      </c>
      <c r="O63" s="87" t="b">
        <f t="shared" si="4"/>
        <v>0</v>
      </c>
      <c r="P63" s="117">
        <f>INDEX('2. Reguleringsparameters'!$D$44:$E$50,MATCH(C63,'2. Reguleringsparameters'!$B$44:$B$50,0),MATCH(D63,'2. Reguleringsparameters'!$D$43:$E$43,0))</f>
        <v>0.5</v>
      </c>
      <c r="Q63" s="65"/>
      <c r="R63" s="87">
        <f t="shared" si="9"/>
        <v>0</v>
      </c>
      <c r="S63" s="87">
        <f t="shared" si="9"/>
        <v>0</v>
      </c>
      <c r="T63" s="87">
        <f t="shared" si="9"/>
        <v>0</v>
      </c>
      <c r="U63" s="87">
        <f t="shared" si="9"/>
        <v>0</v>
      </c>
      <c r="V63" s="87">
        <f t="shared" si="9"/>
        <v>83930.660896022688</v>
      </c>
      <c r="W63" s="87">
        <f t="shared" si="9"/>
        <v>167861.32179204538</v>
      </c>
      <c r="X63" s="87">
        <f t="shared" si="9"/>
        <v>167861.32179204538</v>
      </c>
      <c r="Y63" s="87">
        <f t="shared" si="9"/>
        <v>167861.32179204538</v>
      </c>
      <c r="Z63" s="87">
        <f t="shared" si="9"/>
        <v>167861.32179204538</v>
      </c>
      <c r="AA63" s="87">
        <f t="shared" si="9"/>
        <v>167861.32179204538</v>
      </c>
      <c r="AB63" s="87">
        <f t="shared" si="9"/>
        <v>167861.32179204538</v>
      </c>
      <c r="AC63" s="87">
        <f t="shared" si="9"/>
        <v>201433.58615045442</v>
      </c>
      <c r="AD63" s="87">
        <f t="shared" si="9"/>
        <v>196449.66236941225</v>
      </c>
      <c r="AE63" s="87">
        <f t="shared" si="9"/>
        <v>191589.05216645772</v>
      </c>
      <c r="AF63" s="87">
        <f t="shared" si="9"/>
        <v>186848.70448398867</v>
      </c>
      <c r="AG63" s="87">
        <f t="shared" si="9"/>
        <v>182225.64375448792</v>
      </c>
      <c r="AI63" s="148"/>
      <c r="AJ63" s="128"/>
    </row>
    <row r="64" spans="1:36" s="20" customFormat="1" x14ac:dyDescent="0.2">
      <c r="A64" s="65"/>
      <c r="B64" s="86">
        <f>'3. Investeringen'!B61</f>
        <v>47</v>
      </c>
      <c r="C64" s="86" t="str">
        <f>'3. Investeringen'!C61</f>
        <v>Nieuwe investeringen</v>
      </c>
      <c r="D64" s="86" t="str">
        <f>'3. Investeringen'!F61</f>
        <v>TD</v>
      </c>
      <c r="E64" s="121">
        <f>'3. Investeringen'!K61</f>
        <v>2015</v>
      </c>
      <c r="F64" s="172">
        <f>'3. Investeringen'!M61</f>
        <v>45</v>
      </c>
      <c r="G64" s="121">
        <f>'3. Investeringen'!N61</f>
        <v>2015</v>
      </c>
      <c r="H64" s="86">
        <f>'3. Investeringen'!O61</f>
        <v>52180544.395106949</v>
      </c>
      <c r="I64" s="65"/>
      <c r="J64" s="86">
        <f>'6. Investeringen per jaar'!I61</f>
        <v>1</v>
      </c>
      <c r="K64" s="65"/>
      <c r="L64" s="123">
        <f t="shared" si="1"/>
        <v>2060</v>
      </c>
      <c r="M64" s="87">
        <f t="shared" si="2"/>
        <v>44643354.649147056</v>
      </c>
      <c r="N64" s="117">
        <f t="shared" si="3"/>
        <v>38.5</v>
      </c>
      <c r="O64" s="87" t="b">
        <f t="shared" si="4"/>
        <v>0</v>
      </c>
      <c r="P64" s="117">
        <f>INDEX('2. Reguleringsparameters'!$D$44:$E$50,MATCH(C64,'2. Reguleringsparameters'!$B$44:$B$50,0),MATCH(D64,'2. Reguleringsparameters'!$D$43:$E$43,0))</f>
        <v>0.5</v>
      </c>
      <c r="Q64" s="65"/>
      <c r="R64" s="87">
        <f t="shared" si="9"/>
        <v>0</v>
      </c>
      <c r="S64" s="87">
        <f t="shared" si="9"/>
        <v>0</v>
      </c>
      <c r="T64" s="87">
        <f t="shared" si="9"/>
        <v>0</v>
      </c>
      <c r="U64" s="87">
        <f t="shared" si="9"/>
        <v>0</v>
      </c>
      <c r="V64" s="87">
        <f t="shared" si="9"/>
        <v>579783.82661229942</v>
      </c>
      <c r="W64" s="87">
        <f t="shared" si="9"/>
        <v>1159567.6532245988</v>
      </c>
      <c r="X64" s="87">
        <f t="shared" si="9"/>
        <v>1159567.6532245988</v>
      </c>
      <c r="Y64" s="87">
        <f t="shared" si="9"/>
        <v>1159567.6532245988</v>
      </c>
      <c r="Z64" s="87">
        <f t="shared" si="9"/>
        <v>1159567.6532245988</v>
      </c>
      <c r="AA64" s="87">
        <f t="shared" si="9"/>
        <v>1159567.6532245988</v>
      </c>
      <c r="AB64" s="87">
        <f t="shared" si="9"/>
        <v>1159567.6532245988</v>
      </c>
      <c r="AC64" s="87">
        <f t="shared" si="9"/>
        <v>1391481.1838695186</v>
      </c>
      <c r="AD64" s="87">
        <f t="shared" si="9"/>
        <v>1348110.3417748844</v>
      </c>
      <c r="AE64" s="87">
        <f t="shared" si="9"/>
        <v>1306091.3181351477</v>
      </c>
      <c r="AF64" s="87">
        <f t="shared" si="9"/>
        <v>1265381.9783491171</v>
      </c>
      <c r="AG64" s="87">
        <f t="shared" si="9"/>
        <v>1225941.5011018717</v>
      </c>
      <c r="AI64" s="148"/>
      <c r="AJ64" s="128"/>
    </row>
    <row r="65" spans="1:36" s="20" customFormat="1" x14ac:dyDescent="0.2">
      <c r="A65" s="65"/>
      <c r="B65" s="86">
        <f>'3. Investeringen'!B62</f>
        <v>48</v>
      </c>
      <c r="C65" s="86" t="str">
        <f>'3. Investeringen'!C62</f>
        <v>Nieuwe investeringen</v>
      </c>
      <c r="D65" s="86" t="str">
        <f>'3. Investeringen'!F62</f>
        <v>TD</v>
      </c>
      <c r="E65" s="121">
        <f>'3. Investeringen'!K62</f>
        <v>2015</v>
      </c>
      <c r="F65" s="172">
        <f>'3. Investeringen'!M62</f>
        <v>30</v>
      </c>
      <c r="G65" s="121">
        <f>'3. Investeringen'!N62</f>
        <v>2015</v>
      </c>
      <c r="H65" s="86">
        <f>'3. Investeringen'!O62</f>
        <v>8461526.1582693234</v>
      </c>
      <c r="I65" s="65"/>
      <c r="J65" s="86">
        <f>'6. Investeringen per jaar'!I62</f>
        <v>1</v>
      </c>
      <c r="K65" s="65"/>
      <c r="L65" s="123">
        <f t="shared" si="1"/>
        <v>2045</v>
      </c>
      <c r="M65" s="87">
        <f t="shared" si="2"/>
        <v>6628195.4906443032</v>
      </c>
      <c r="N65" s="117">
        <f t="shared" si="3"/>
        <v>23.5</v>
      </c>
      <c r="O65" s="87" t="b">
        <f t="shared" si="4"/>
        <v>0</v>
      </c>
      <c r="P65" s="117">
        <f>INDEX('2. Reguleringsparameters'!$D$44:$E$50,MATCH(C65,'2. Reguleringsparameters'!$B$44:$B$50,0),MATCH(D65,'2. Reguleringsparameters'!$D$43:$E$43,0))</f>
        <v>0.5</v>
      </c>
      <c r="Q65" s="65"/>
      <c r="R65" s="87">
        <f t="shared" si="9"/>
        <v>0</v>
      </c>
      <c r="S65" s="87">
        <f t="shared" si="9"/>
        <v>0</v>
      </c>
      <c r="T65" s="87">
        <f t="shared" si="9"/>
        <v>0</v>
      </c>
      <c r="U65" s="87">
        <f t="shared" si="9"/>
        <v>0</v>
      </c>
      <c r="V65" s="87">
        <f t="shared" si="9"/>
        <v>141025.43597115538</v>
      </c>
      <c r="W65" s="87">
        <f t="shared" si="9"/>
        <v>282050.87194231077</v>
      </c>
      <c r="X65" s="87">
        <f t="shared" si="9"/>
        <v>282050.87194231077</v>
      </c>
      <c r="Y65" s="87">
        <f t="shared" si="9"/>
        <v>282050.87194231077</v>
      </c>
      <c r="Z65" s="87">
        <f t="shared" si="9"/>
        <v>282050.87194231077</v>
      </c>
      <c r="AA65" s="87">
        <f t="shared" si="9"/>
        <v>282050.87194231077</v>
      </c>
      <c r="AB65" s="87">
        <f t="shared" si="9"/>
        <v>282050.87194231077</v>
      </c>
      <c r="AC65" s="87">
        <f t="shared" si="9"/>
        <v>338461.04633077292</v>
      </c>
      <c r="AD65" s="87">
        <f t="shared" si="9"/>
        <v>321177.92907132918</v>
      </c>
      <c r="AE65" s="87">
        <f t="shared" si="9"/>
        <v>304777.35396981449</v>
      </c>
      <c r="AF65" s="87">
        <f t="shared" si="9"/>
        <v>289214.25504369632</v>
      </c>
      <c r="AG65" s="87">
        <f t="shared" si="9"/>
        <v>275618.71313993278</v>
      </c>
      <c r="AI65" s="148"/>
      <c r="AJ65" s="128"/>
    </row>
    <row r="66" spans="1:36" s="20" customFormat="1" x14ac:dyDescent="0.2">
      <c r="A66" s="65"/>
      <c r="B66" s="86">
        <f>'3. Investeringen'!B63</f>
        <v>49</v>
      </c>
      <c r="C66" s="86" t="str">
        <f>'3. Investeringen'!C63</f>
        <v>Nieuwe investeringen</v>
      </c>
      <c r="D66" s="86" t="str">
        <f>'3. Investeringen'!F63</f>
        <v>TD</v>
      </c>
      <c r="E66" s="121">
        <f>'3. Investeringen'!K63</f>
        <v>2015</v>
      </c>
      <c r="F66" s="172">
        <f>'3. Investeringen'!M63</f>
        <v>0</v>
      </c>
      <c r="G66" s="121">
        <f>'3. Investeringen'!N63</f>
        <v>2015</v>
      </c>
      <c r="H66" s="86">
        <f>'3. Investeringen'!O63</f>
        <v>285983.98</v>
      </c>
      <c r="I66" s="65"/>
      <c r="J66" s="86">
        <f>'6. Investeringen per jaar'!I63</f>
        <v>1</v>
      </c>
      <c r="K66" s="65"/>
      <c r="L66" s="123">
        <f t="shared" si="1"/>
        <v>2015</v>
      </c>
      <c r="M66" s="87">
        <f t="shared" si="2"/>
        <v>285983.98</v>
      </c>
      <c r="N66" s="117">
        <f t="shared" si="3"/>
        <v>0</v>
      </c>
      <c r="O66" s="87" t="b">
        <f t="shared" si="4"/>
        <v>0</v>
      </c>
      <c r="P66" s="117">
        <f>INDEX('2. Reguleringsparameters'!$D$44:$E$50,MATCH(C66,'2. Reguleringsparameters'!$B$44:$B$50,0),MATCH(D66,'2. Reguleringsparameters'!$D$43:$E$43,0))</f>
        <v>0.5</v>
      </c>
      <c r="Q66" s="65"/>
      <c r="R66" s="87">
        <f t="shared" si="9"/>
        <v>0</v>
      </c>
      <c r="S66" s="87">
        <f t="shared" si="9"/>
        <v>0</v>
      </c>
      <c r="T66" s="87">
        <f t="shared" si="9"/>
        <v>0</v>
      </c>
      <c r="U66" s="87">
        <f t="shared" si="9"/>
        <v>0</v>
      </c>
      <c r="V66" s="87">
        <f t="shared" si="9"/>
        <v>0</v>
      </c>
      <c r="W66" s="87">
        <f t="shared" si="9"/>
        <v>0</v>
      </c>
      <c r="X66" s="87">
        <f t="shared" si="9"/>
        <v>0</v>
      </c>
      <c r="Y66" s="87">
        <f t="shared" si="9"/>
        <v>0</v>
      </c>
      <c r="Z66" s="87">
        <f t="shared" si="9"/>
        <v>0</v>
      </c>
      <c r="AA66" s="87">
        <f t="shared" si="9"/>
        <v>0</v>
      </c>
      <c r="AB66" s="87">
        <f t="shared" si="9"/>
        <v>0</v>
      </c>
      <c r="AC66" s="87">
        <f t="shared" si="9"/>
        <v>0</v>
      </c>
      <c r="AD66" s="87">
        <f t="shared" si="9"/>
        <v>0</v>
      </c>
      <c r="AE66" s="87">
        <f t="shared" si="9"/>
        <v>0</v>
      </c>
      <c r="AF66" s="87">
        <f t="shared" si="9"/>
        <v>0</v>
      </c>
      <c r="AG66" s="87">
        <f t="shared" si="9"/>
        <v>0</v>
      </c>
      <c r="AI66" s="148"/>
      <c r="AJ66" s="128"/>
    </row>
    <row r="67" spans="1:36" s="20" customFormat="1" x14ac:dyDescent="0.2">
      <c r="A67" s="65"/>
      <c r="B67" s="86">
        <f>'3. Investeringen'!B64</f>
        <v>50</v>
      </c>
      <c r="C67" s="86" t="str">
        <f>'3. Investeringen'!C64</f>
        <v>Nieuwe investeringen</v>
      </c>
      <c r="D67" s="86" t="str">
        <f>'3. Investeringen'!F64</f>
        <v>TD</v>
      </c>
      <c r="E67" s="121">
        <f>'3. Investeringen'!K64</f>
        <v>2016</v>
      </c>
      <c r="F67" s="172">
        <f>'3. Investeringen'!M64</f>
        <v>55</v>
      </c>
      <c r="G67" s="121">
        <f>'3. Investeringen'!N64</f>
        <v>2016</v>
      </c>
      <c r="H67" s="86">
        <f>'3. Investeringen'!O64</f>
        <v>10568147.203657143</v>
      </c>
      <c r="I67" s="65"/>
      <c r="J67" s="86">
        <f>'6. Investeringen per jaar'!I64</f>
        <v>1</v>
      </c>
      <c r="K67" s="65"/>
      <c r="L67" s="123">
        <f t="shared" si="1"/>
        <v>2071</v>
      </c>
      <c r="M67" s="87">
        <f t="shared" si="2"/>
        <v>9511332.4832914285</v>
      </c>
      <c r="N67" s="117">
        <f t="shared" si="3"/>
        <v>49.5</v>
      </c>
      <c r="O67" s="87" t="b">
        <f t="shared" si="4"/>
        <v>0</v>
      </c>
      <c r="P67" s="117">
        <f>INDEX('2. Reguleringsparameters'!$D$44:$E$50,MATCH(C67,'2. Reguleringsparameters'!$B$44:$B$50,0),MATCH(D67,'2. Reguleringsparameters'!$D$43:$E$43,0))</f>
        <v>0.5</v>
      </c>
      <c r="Q67" s="65"/>
      <c r="R67" s="87">
        <f t="shared" si="9"/>
        <v>0</v>
      </c>
      <c r="S67" s="87">
        <f t="shared" si="9"/>
        <v>0</v>
      </c>
      <c r="T67" s="87">
        <f t="shared" si="9"/>
        <v>0</v>
      </c>
      <c r="U67" s="87">
        <f t="shared" si="9"/>
        <v>0</v>
      </c>
      <c r="V67" s="87">
        <f t="shared" si="9"/>
        <v>0</v>
      </c>
      <c r="W67" s="87">
        <f t="shared" si="9"/>
        <v>96074.065487792206</v>
      </c>
      <c r="X67" s="87">
        <f t="shared" si="9"/>
        <v>192148.13097558441</v>
      </c>
      <c r="Y67" s="87">
        <f t="shared" si="9"/>
        <v>192148.13097558441</v>
      </c>
      <c r="Z67" s="87">
        <f t="shared" si="9"/>
        <v>192148.13097558441</v>
      </c>
      <c r="AA67" s="87">
        <f t="shared" si="9"/>
        <v>192148.13097558441</v>
      </c>
      <c r="AB67" s="87">
        <f t="shared" si="9"/>
        <v>192148.13097558441</v>
      </c>
      <c r="AC67" s="87">
        <f t="shared" si="9"/>
        <v>230577.75717070131</v>
      </c>
      <c r="AD67" s="87">
        <f t="shared" si="9"/>
        <v>224987.99336050247</v>
      </c>
      <c r="AE67" s="87">
        <f t="shared" si="9"/>
        <v>219533.73897600544</v>
      </c>
      <c r="AF67" s="87">
        <f t="shared" si="9"/>
        <v>214211.7089402235</v>
      </c>
      <c r="AG67" s="87">
        <f t="shared" si="9"/>
        <v>209018.6978143999</v>
      </c>
      <c r="AI67" s="148"/>
      <c r="AJ67" s="128"/>
    </row>
    <row r="68" spans="1:36" s="20" customFormat="1" x14ac:dyDescent="0.2">
      <c r="A68" s="65"/>
      <c r="B68" s="86">
        <f>'3. Investeringen'!B65</f>
        <v>51</v>
      </c>
      <c r="C68" s="86" t="str">
        <f>'3. Investeringen'!C65</f>
        <v>Nieuwe investeringen</v>
      </c>
      <c r="D68" s="86" t="str">
        <f>'3. Investeringen'!F65</f>
        <v>TD</v>
      </c>
      <c r="E68" s="121">
        <f>'3. Investeringen'!K65</f>
        <v>2016</v>
      </c>
      <c r="F68" s="172">
        <f>'3. Investeringen'!M65</f>
        <v>45</v>
      </c>
      <c r="G68" s="121">
        <f>'3. Investeringen'!N65</f>
        <v>2016</v>
      </c>
      <c r="H68" s="86">
        <f>'3. Investeringen'!O65</f>
        <v>50749319.705177777</v>
      </c>
      <c r="I68" s="65"/>
      <c r="J68" s="86">
        <f>'6. Investeringen per jaar'!I65</f>
        <v>1</v>
      </c>
      <c r="K68" s="65"/>
      <c r="L68" s="123">
        <f t="shared" si="1"/>
        <v>2061</v>
      </c>
      <c r="M68" s="87">
        <f t="shared" si="2"/>
        <v>44546625.074544936</v>
      </c>
      <c r="N68" s="117">
        <f t="shared" si="3"/>
        <v>39.5</v>
      </c>
      <c r="O68" s="87" t="b">
        <f t="shared" si="4"/>
        <v>0</v>
      </c>
      <c r="P68" s="117">
        <f>INDEX('2. Reguleringsparameters'!$D$44:$E$50,MATCH(C68,'2. Reguleringsparameters'!$B$44:$B$50,0),MATCH(D68,'2. Reguleringsparameters'!$D$43:$E$43,0))</f>
        <v>0.5</v>
      </c>
      <c r="Q68" s="65"/>
      <c r="R68" s="87">
        <f t="shared" ref="R68:AG77" si="10">$J68*IF($O68,-1,1)*
IF(OR(R$10&gt;$L68,R$10&lt;$E68,$F68=0),0,
IF(R$10&lt;2022,
IF($E68&lt;2011,
VDB(
ABS($H68),
0,
$F68,
R$10-$G68,
IF(R$10-$G68+1&lt;$F68,R$10-$G68+1,$F68),
1),
VDB(
ABS($H68),
0,
$F68,
MAX(0,R$10-$G68-$P68),
IF(R$10-$G68-$P68+1&lt;$F68,R$10-$G68-$P68+1,$F68),
1)),
IF($E68&lt;2022,
VDB(
ABS($M68),
0,
$N68,
R$10-2022,
IF(R$10-2022+1&lt;$N68,R$10-2022+1,$N68),
$G$12),
VDB(
ABS($M68),
0,
$N68,
MAX(0,R$10-2022-$P68),
IF(R$10-2022-$P68+1&lt;$N68,R$10-2022-$P68+1,$N68),
$G$12))
))</f>
        <v>0</v>
      </c>
      <c r="S68" s="87">
        <f t="shared" si="10"/>
        <v>0</v>
      </c>
      <c r="T68" s="87">
        <f t="shared" si="10"/>
        <v>0</v>
      </c>
      <c r="U68" s="87">
        <f t="shared" si="10"/>
        <v>0</v>
      </c>
      <c r="V68" s="87">
        <f t="shared" si="10"/>
        <v>0</v>
      </c>
      <c r="W68" s="87">
        <f t="shared" si="10"/>
        <v>563881.3300575309</v>
      </c>
      <c r="X68" s="87">
        <f t="shared" si="10"/>
        <v>1127762.6601150618</v>
      </c>
      <c r="Y68" s="87">
        <f t="shared" si="10"/>
        <v>1127762.6601150618</v>
      </c>
      <c r="Z68" s="87">
        <f t="shared" si="10"/>
        <v>1127762.6601150618</v>
      </c>
      <c r="AA68" s="87">
        <f t="shared" si="10"/>
        <v>1127762.6601150618</v>
      </c>
      <c r="AB68" s="87">
        <f t="shared" si="10"/>
        <v>1127762.6601150618</v>
      </c>
      <c r="AC68" s="87">
        <f t="shared" si="10"/>
        <v>1353315.192138074</v>
      </c>
      <c r="AD68" s="87">
        <f t="shared" si="10"/>
        <v>1312201.8192123603</v>
      </c>
      <c r="AE68" s="87">
        <f t="shared" si="10"/>
        <v>1272337.4601476809</v>
      </c>
      <c r="AF68" s="87">
        <f t="shared" si="10"/>
        <v>1233684.1702191439</v>
      </c>
      <c r="AG68" s="87">
        <f t="shared" si="10"/>
        <v>1196205.1574529926</v>
      </c>
      <c r="AI68" s="148"/>
      <c r="AJ68" s="128"/>
    </row>
    <row r="69" spans="1:36" s="20" customFormat="1" x14ac:dyDescent="0.2">
      <c r="A69" s="65"/>
      <c r="B69" s="86">
        <f>'3. Investeringen'!B66</f>
        <v>52</v>
      </c>
      <c r="C69" s="86" t="str">
        <f>'3. Investeringen'!C66</f>
        <v>Nieuwe investeringen</v>
      </c>
      <c r="D69" s="86" t="str">
        <f>'3. Investeringen'!F66</f>
        <v>TD</v>
      </c>
      <c r="E69" s="121">
        <f>'3. Investeringen'!K66</f>
        <v>2016</v>
      </c>
      <c r="F69" s="172">
        <f>'3. Investeringen'!M66</f>
        <v>30</v>
      </c>
      <c r="G69" s="121">
        <f>'3. Investeringen'!N66</f>
        <v>2016</v>
      </c>
      <c r="H69" s="86">
        <f>'3. Investeringen'!O66</f>
        <v>9275720.394239936</v>
      </c>
      <c r="I69" s="65"/>
      <c r="J69" s="86">
        <f>'6. Investeringen per jaar'!I66</f>
        <v>1</v>
      </c>
      <c r="K69" s="65"/>
      <c r="L69" s="123">
        <f t="shared" si="1"/>
        <v>2046</v>
      </c>
      <c r="M69" s="87">
        <f t="shared" si="2"/>
        <v>7575171.6552959476</v>
      </c>
      <c r="N69" s="117">
        <f t="shared" si="3"/>
        <v>24.5</v>
      </c>
      <c r="O69" s="87" t="b">
        <f t="shared" si="4"/>
        <v>0</v>
      </c>
      <c r="P69" s="117">
        <f>INDEX('2. Reguleringsparameters'!$D$44:$E$50,MATCH(C69,'2. Reguleringsparameters'!$B$44:$B$50,0),MATCH(D69,'2. Reguleringsparameters'!$D$43:$E$43,0))</f>
        <v>0.5</v>
      </c>
      <c r="Q69" s="65"/>
      <c r="R69" s="87">
        <f t="shared" si="10"/>
        <v>0</v>
      </c>
      <c r="S69" s="87">
        <f t="shared" si="10"/>
        <v>0</v>
      </c>
      <c r="T69" s="87">
        <f t="shared" si="10"/>
        <v>0</v>
      </c>
      <c r="U69" s="87">
        <f t="shared" si="10"/>
        <v>0</v>
      </c>
      <c r="V69" s="87">
        <f t="shared" si="10"/>
        <v>0</v>
      </c>
      <c r="W69" s="87">
        <f t="shared" si="10"/>
        <v>154595.33990399895</v>
      </c>
      <c r="X69" s="87">
        <f t="shared" si="10"/>
        <v>309190.67980799783</v>
      </c>
      <c r="Y69" s="87">
        <f t="shared" si="10"/>
        <v>309190.67980799783</v>
      </c>
      <c r="Z69" s="87">
        <f t="shared" si="10"/>
        <v>309190.67980799783</v>
      </c>
      <c r="AA69" s="87">
        <f t="shared" si="10"/>
        <v>309190.67980799783</v>
      </c>
      <c r="AB69" s="87">
        <f t="shared" si="10"/>
        <v>309190.67980799783</v>
      </c>
      <c r="AC69" s="87">
        <f t="shared" si="10"/>
        <v>371028.81576959742</v>
      </c>
      <c r="AD69" s="87">
        <f t="shared" si="10"/>
        <v>352855.97581353545</v>
      </c>
      <c r="AE69" s="87">
        <f t="shared" si="10"/>
        <v>335573.23414103582</v>
      </c>
      <c r="AF69" s="87">
        <f t="shared" si="10"/>
        <v>319136.99410147488</v>
      </c>
      <c r="AG69" s="87">
        <f t="shared" si="10"/>
        <v>303505.79439038219</v>
      </c>
      <c r="AI69" s="148"/>
      <c r="AJ69" s="128"/>
    </row>
    <row r="70" spans="1:36" s="20" customFormat="1" x14ac:dyDescent="0.2">
      <c r="A70" s="65"/>
      <c r="B70" s="86">
        <f>'3. Investeringen'!B67</f>
        <v>53</v>
      </c>
      <c r="C70" s="86" t="str">
        <f>'3. Investeringen'!C67</f>
        <v>Nieuwe investeringen</v>
      </c>
      <c r="D70" s="86" t="str">
        <f>'3. Investeringen'!F67</f>
        <v>TD</v>
      </c>
      <c r="E70" s="121">
        <f>'3. Investeringen'!K67</f>
        <v>2016</v>
      </c>
      <c r="F70" s="172">
        <f>'3. Investeringen'!M67</f>
        <v>0</v>
      </c>
      <c r="G70" s="121">
        <f>'3. Investeringen'!N67</f>
        <v>2016</v>
      </c>
      <c r="H70" s="86">
        <f>'3. Investeringen'!O67</f>
        <v>319787</v>
      </c>
      <c r="I70" s="65"/>
      <c r="J70" s="86">
        <f>'6. Investeringen per jaar'!I67</f>
        <v>1</v>
      </c>
      <c r="K70" s="65"/>
      <c r="L70" s="123">
        <f t="shared" si="1"/>
        <v>2016</v>
      </c>
      <c r="M70" s="87">
        <f t="shared" si="2"/>
        <v>319787</v>
      </c>
      <c r="N70" s="117">
        <f t="shared" si="3"/>
        <v>0</v>
      </c>
      <c r="O70" s="87" t="b">
        <f t="shared" si="4"/>
        <v>0</v>
      </c>
      <c r="P70" s="117">
        <f>INDEX('2. Reguleringsparameters'!$D$44:$E$50,MATCH(C70,'2. Reguleringsparameters'!$B$44:$B$50,0),MATCH(D70,'2. Reguleringsparameters'!$D$43:$E$43,0))</f>
        <v>0.5</v>
      </c>
      <c r="Q70" s="65"/>
      <c r="R70" s="87">
        <f t="shared" si="10"/>
        <v>0</v>
      </c>
      <c r="S70" s="87">
        <f t="shared" si="10"/>
        <v>0</v>
      </c>
      <c r="T70" s="87">
        <f t="shared" si="10"/>
        <v>0</v>
      </c>
      <c r="U70" s="87">
        <f t="shared" si="10"/>
        <v>0</v>
      </c>
      <c r="V70" s="87">
        <f t="shared" si="10"/>
        <v>0</v>
      </c>
      <c r="W70" s="87">
        <f t="shared" si="10"/>
        <v>0</v>
      </c>
      <c r="X70" s="87">
        <f t="shared" si="10"/>
        <v>0</v>
      </c>
      <c r="Y70" s="87">
        <f t="shared" si="10"/>
        <v>0</v>
      </c>
      <c r="Z70" s="87">
        <f t="shared" si="10"/>
        <v>0</v>
      </c>
      <c r="AA70" s="87">
        <f t="shared" si="10"/>
        <v>0</v>
      </c>
      <c r="AB70" s="87">
        <f t="shared" si="10"/>
        <v>0</v>
      </c>
      <c r="AC70" s="87">
        <f t="shared" si="10"/>
        <v>0</v>
      </c>
      <c r="AD70" s="87">
        <f t="shared" si="10"/>
        <v>0</v>
      </c>
      <c r="AE70" s="87">
        <f t="shared" si="10"/>
        <v>0</v>
      </c>
      <c r="AF70" s="87">
        <f t="shared" si="10"/>
        <v>0</v>
      </c>
      <c r="AG70" s="87">
        <f t="shared" si="10"/>
        <v>0</v>
      </c>
      <c r="AI70" s="148"/>
      <c r="AJ70" s="128"/>
    </row>
    <row r="71" spans="1:36" s="20" customFormat="1" x14ac:dyDescent="0.2">
      <c r="A71" s="65"/>
      <c r="B71" s="86">
        <f>'3. Investeringen'!B68</f>
        <v>54</v>
      </c>
      <c r="C71" s="86" t="str">
        <f>'3. Investeringen'!C68</f>
        <v>Nieuwe investeringen</v>
      </c>
      <c r="D71" s="86" t="str">
        <f>'3. Investeringen'!F68</f>
        <v>TD</v>
      </c>
      <c r="E71" s="121">
        <f>'3. Investeringen'!K68</f>
        <v>2017</v>
      </c>
      <c r="F71" s="172">
        <f>'3. Investeringen'!M68</f>
        <v>55</v>
      </c>
      <c r="G71" s="121">
        <f>'3. Investeringen'!N68</f>
        <v>2017</v>
      </c>
      <c r="H71" s="86">
        <f>'3. Investeringen'!O68</f>
        <v>10023167.65</v>
      </c>
      <c r="I71" s="65"/>
      <c r="J71" s="86">
        <f>'6. Investeringen per jaar'!I68</f>
        <v>1</v>
      </c>
      <c r="K71" s="65"/>
      <c r="L71" s="123">
        <f t="shared" si="1"/>
        <v>2072</v>
      </c>
      <c r="M71" s="87">
        <f t="shared" si="2"/>
        <v>9203090.2968181819</v>
      </c>
      <c r="N71" s="117">
        <f t="shared" si="3"/>
        <v>50.5</v>
      </c>
      <c r="O71" s="87" t="b">
        <f t="shared" si="4"/>
        <v>0</v>
      </c>
      <c r="P71" s="117">
        <f>INDEX('2. Reguleringsparameters'!$D$44:$E$50,MATCH(C71,'2. Reguleringsparameters'!$B$44:$B$50,0),MATCH(D71,'2. Reguleringsparameters'!$D$43:$E$43,0))</f>
        <v>0.5</v>
      </c>
      <c r="Q71" s="65"/>
      <c r="R71" s="87">
        <f t="shared" si="10"/>
        <v>0</v>
      </c>
      <c r="S71" s="87">
        <f t="shared" si="10"/>
        <v>0</v>
      </c>
      <c r="T71" s="87">
        <f t="shared" si="10"/>
        <v>0</v>
      </c>
      <c r="U71" s="87">
        <f t="shared" si="10"/>
        <v>0</v>
      </c>
      <c r="V71" s="87">
        <f t="shared" si="10"/>
        <v>0</v>
      </c>
      <c r="W71" s="87">
        <f t="shared" si="10"/>
        <v>0</v>
      </c>
      <c r="X71" s="87">
        <f t="shared" si="10"/>
        <v>91119.705909090917</v>
      </c>
      <c r="Y71" s="87">
        <f t="shared" si="10"/>
        <v>182239.41181818183</v>
      </c>
      <c r="Z71" s="87">
        <f t="shared" si="10"/>
        <v>182239.41181818183</v>
      </c>
      <c r="AA71" s="87">
        <f t="shared" si="10"/>
        <v>182239.41181818183</v>
      </c>
      <c r="AB71" s="87">
        <f t="shared" si="10"/>
        <v>182239.41181818183</v>
      </c>
      <c r="AC71" s="87">
        <f t="shared" si="10"/>
        <v>218687.29418181817</v>
      </c>
      <c r="AD71" s="87">
        <f t="shared" si="10"/>
        <v>213490.76441908191</v>
      </c>
      <c r="AE71" s="87">
        <f t="shared" si="10"/>
        <v>208417.71655169778</v>
      </c>
      <c r="AF71" s="87">
        <f t="shared" si="10"/>
        <v>203465.21635640992</v>
      </c>
      <c r="AG71" s="87">
        <f t="shared" si="10"/>
        <v>198630.39933407941</v>
      </c>
      <c r="AI71" s="148"/>
      <c r="AJ71" s="128"/>
    </row>
    <row r="72" spans="1:36" s="20" customFormat="1" x14ac:dyDescent="0.2">
      <c r="A72" s="65"/>
      <c r="B72" s="86">
        <f>'3. Investeringen'!B69</f>
        <v>55</v>
      </c>
      <c r="C72" s="86" t="str">
        <f>'3. Investeringen'!C69</f>
        <v>Nieuwe investeringen</v>
      </c>
      <c r="D72" s="86" t="str">
        <f>'3. Investeringen'!F69</f>
        <v>TD</v>
      </c>
      <c r="E72" s="121">
        <f>'3. Investeringen'!K69</f>
        <v>2017</v>
      </c>
      <c r="F72" s="172">
        <f>'3. Investeringen'!M69</f>
        <v>45</v>
      </c>
      <c r="G72" s="121">
        <f>'3. Investeringen'!N69</f>
        <v>2017</v>
      </c>
      <c r="H72" s="86">
        <f>'3. Investeringen'!O69</f>
        <v>53508810.700000003</v>
      </c>
      <c r="I72" s="65"/>
      <c r="J72" s="86">
        <f>'6. Investeringen per jaar'!I69</f>
        <v>1</v>
      </c>
      <c r="K72" s="65"/>
      <c r="L72" s="123">
        <f t="shared" si="1"/>
        <v>2062</v>
      </c>
      <c r="M72" s="87">
        <f t="shared" si="2"/>
        <v>48157929.630000003</v>
      </c>
      <c r="N72" s="117">
        <f t="shared" si="3"/>
        <v>40.5</v>
      </c>
      <c r="O72" s="87" t="b">
        <f t="shared" si="4"/>
        <v>0</v>
      </c>
      <c r="P72" s="117">
        <f>INDEX('2. Reguleringsparameters'!$D$44:$E$50,MATCH(C72,'2. Reguleringsparameters'!$B$44:$B$50,0),MATCH(D72,'2. Reguleringsparameters'!$D$43:$E$43,0))</f>
        <v>0.5</v>
      </c>
      <c r="Q72" s="65"/>
      <c r="R72" s="87">
        <f t="shared" si="10"/>
        <v>0</v>
      </c>
      <c r="S72" s="87">
        <f t="shared" si="10"/>
        <v>0</v>
      </c>
      <c r="T72" s="87">
        <f t="shared" si="10"/>
        <v>0</v>
      </c>
      <c r="U72" s="87">
        <f t="shared" si="10"/>
        <v>0</v>
      </c>
      <c r="V72" s="87">
        <f t="shared" si="10"/>
        <v>0</v>
      </c>
      <c r="W72" s="87">
        <f t="shared" si="10"/>
        <v>0</v>
      </c>
      <c r="X72" s="87">
        <f t="shared" si="10"/>
        <v>594542.34111111122</v>
      </c>
      <c r="Y72" s="87">
        <f t="shared" si="10"/>
        <v>1189084.6822222224</v>
      </c>
      <c r="Z72" s="87">
        <f t="shared" si="10"/>
        <v>1189084.6822222224</v>
      </c>
      <c r="AA72" s="87">
        <f t="shared" si="10"/>
        <v>1189084.6822222224</v>
      </c>
      <c r="AB72" s="87">
        <f t="shared" si="10"/>
        <v>1189084.6822222224</v>
      </c>
      <c r="AC72" s="87">
        <f t="shared" si="10"/>
        <v>1426901.6186666666</v>
      </c>
      <c r="AD72" s="87">
        <f t="shared" si="10"/>
        <v>1384623.0521876544</v>
      </c>
      <c r="AE72" s="87">
        <f t="shared" si="10"/>
        <v>1343597.183974687</v>
      </c>
      <c r="AF72" s="87">
        <f t="shared" si="10"/>
        <v>1303786.8970421036</v>
      </c>
      <c r="AG72" s="87">
        <f t="shared" si="10"/>
        <v>1265156.1741667818</v>
      </c>
      <c r="AI72" s="148"/>
      <c r="AJ72" s="128"/>
    </row>
    <row r="73" spans="1:36" s="20" customFormat="1" x14ac:dyDescent="0.2">
      <c r="A73" s="65"/>
      <c r="B73" s="86">
        <f>'3. Investeringen'!B70</f>
        <v>56</v>
      </c>
      <c r="C73" s="86" t="str">
        <f>'3. Investeringen'!C70</f>
        <v>Nieuwe investeringen</v>
      </c>
      <c r="D73" s="86" t="str">
        <f>'3. Investeringen'!F70</f>
        <v>TD</v>
      </c>
      <c r="E73" s="121">
        <f>'3. Investeringen'!K70</f>
        <v>2017</v>
      </c>
      <c r="F73" s="172">
        <f>'3. Investeringen'!M70</f>
        <v>30</v>
      </c>
      <c r="G73" s="121">
        <f>'3. Investeringen'!N70</f>
        <v>2017</v>
      </c>
      <c r="H73" s="86">
        <f>'3. Investeringen'!O70</f>
        <v>8080591.1818900006</v>
      </c>
      <c r="I73" s="65"/>
      <c r="J73" s="86">
        <f>'6. Investeringen per jaar'!I70</f>
        <v>1</v>
      </c>
      <c r="K73" s="65"/>
      <c r="L73" s="123">
        <f t="shared" si="1"/>
        <v>2047</v>
      </c>
      <c r="M73" s="87">
        <f t="shared" si="2"/>
        <v>6868502.5046065003</v>
      </c>
      <c r="N73" s="117">
        <f t="shared" si="3"/>
        <v>25.5</v>
      </c>
      <c r="O73" s="87" t="b">
        <f t="shared" si="4"/>
        <v>0</v>
      </c>
      <c r="P73" s="117">
        <f>INDEX('2. Reguleringsparameters'!$D$44:$E$50,MATCH(C73,'2. Reguleringsparameters'!$B$44:$B$50,0),MATCH(D73,'2. Reguleringsparameters'!$D$43:$E$43,0))</f>
        <v>0.5</v>
      </c>
      <c r="Q73" s="65"/>
      <c r="R73" s="87">
        <f t="shared" si="10"/>
        <v>0</v>
      </c>
      <c r="S73" s="87">
        <f t="shared" si="10"/>
        <v>0</v>
      </c>
      <c r="T73" s="87">
        <f t="shared" si="10"/>
        <v>0</v>
      </c>
      <c r="U73" s="87">
        <f t="shared" si="10"/>
        <v>0</v>
      </c>
      <c r="V73" s="87">
        <f t="shared" si="10"/>
        <v>0</v>
      </c>
      <c r="W73" s="87">
        <f t="shared" si="10"/>
        <v>0</v>
      </c>
      <c r="X73" s="87">
        <f t="shared" si="10"/>
        <v>134676.51969816667</v>
      </c>
      <c r="Y73" s="87">
        <f t="shared" si="10"/>
        <v>269353.03939633339</v>
      </c>
      <c r="Z73" s="87">
        <f t="shared" si="10"/>
        <v>269353.03939633339</v>
      </c>
      <c r="AA73" s="87">
        <f t="shared" si="10"/>
        <v>269353.03939633339</v>
      </c>
      <c r="AB73" s="87">
        <f t="shared" si="10"/>
        <v>269353.03939633339</v>
      </c>
      <c r="AC73" s="87">
        <f t="shared" si="10"/>
        <v>323223.6472756</v>
      </c>
      <c r="AD73" s="87">
        <f t="shared" si="10"/>
        <v>308013.12269792473</v>
      </c>
      <c r="AE73" s="87">
        <f t="shared" si="10"/>
        <v>293518.38751214003</v>
      </c>
      <c r="AF73" s="87">
        <f t="shared" si="10"/>
        <v>279705.75751156878</v>
      </c>
      <c r="AG73" s="87">
        <f t="shared" si="10"/>
        <v>266543.13362867141</v>
      </c>
      <c r="AI73" s="148"/>
      <c r="AJ73" s="128"/>
    </row>
    <row r="74" spans="1:36" s="20" customFormat="1" x14ac:dyDescent="0.2">
      <c r="A74" s="65"/>
      <c r="B74" s="86">
        <f>'3. Investeringen'!B71</f>
        <v>57</v>
      </c>
      <c r="C74" s="86" t="str">
        <f>'3. Investeringen'!C71</f>
        <v>Nieuwe investeringen</v>
      </c>
      <c r="D74" s="86" t="str">
        <f>'3. Investeringen'!F71</f>
        <v>TD</v>
      </c>
      <c r="E74" s="121">
        <f>'3. Investeringen'!K71</f>
        <v>2017</v>
      </c>
      <c r="F74" s="172">
        <f>'3. Investeringen'!M71</f>
        <v>0</v>
      </c>
      <c r="G74" s="121">
        <f>'3. Investeringen'!N71</f>
        <v>2017</v>
      </c>
      <c r="H74" s="86">
        <f>'3. Investeringen'!O71</f>
        <v>20738.349999999999</v>
      </c>
      <c r="I74" s="65"/>
      <c r="J74" s="86">
        <f>'6. Investeringen per jaar'!I71</f>
        <v>1</v>
      </c>
      <c r="K74" s="65"/>
      <c r="L74" s="123">
        <f t="shared" si="1"/>
        <v>2017</v>
      </c>
      <c r="M74" s="87">
        <f t="shared" si="2"/>
        <v>20738.349999999999</v>
      </c>
      <c r="N74" s="117">
        <f t="shared" si="3"/>
        <v>0</v>
      </c>
      <c r="O74" s="87" t="b">
        <f t="shared" si="4"/>
        <v>0</v>
      </c>
      <c r="P74" s="117">
        <f>INDEX('2. Reguleringsparameters'!$D$44:$E$50,MATCH(C74,'2. Reguleringsparameters'!$B$44:$B$50,0),MATCH(D74,'2. Reguleringsparameters'!$D$43:$E$43,0))</f>
        <v>0.5</v>
      </c>
      <c r="Q74" s="65"/>
      <c r="R74" s="87">
        <f t="shared" si="10"/>
        <v>0</v>
      </c>
      <c r="S74" s="87">
        <f t="shared" si="10"/>
        <v>0</v>
      </c>
      <c r="T74" s="87">
        <f t="shared" si="10"/>
        <v>0</v>
      </c>
      <c r="U74" s="87">
        <f t="shared" si="10"/>
        <v>0</v>
      </c>
      <c r="V74" s="87">
        <f t="shared" si="10"/>
        <v>0</v>
      </c>
      <c r="W74" s="87">
        <f t="shared" si="10"/>
        <v>0</v>
      </c>
      <c r="X74" s="87">
        <f t="shared" si="10"/>
        <v>0</v>
      </c>
      <c r="Y74" s="87">
        <f t="shared" si="10"/>
        <v>0</v>
      </c>
      <c r="Z74" s="87">
        <f t="shared" si="10"/>
        <v>0</v>
      </c>
      <c r="AA74" s="87">
        <f t="shared" si="10"/>
        <v>0</v>
      </c>
      <c r="AB74" s="87">
        <f t="shared" si="10"/>
        <v>0</v>
      </c>
      <c r="AC74" s="87">
        <f t="shared" si="10"/>
        <v>0</v>
      </c>
      <c r="AD74" s="87">
        <f t="shared" si="10"/>
        <v>0</v>
      </c>
      <c r="AE74" s="87">
        <f t="shared" si="10"/>
        <v>0</v>
      </c>
      <c r="AF74" s="87">
        <f t="shared" si="10"/>
        <v>0</v>
      </c>
      <c r="AG74" s="87">
        <f t="shared" si="10"/>
        <v>0</v>
      </c>
      <c r="AI74" s="148"/>
      <c r="AJ74" s="128"/>
    </row>
    <row r="75" spans="1:36" s="20" customFormat="1" x14ac:dyDescent="0.2">
      <c r="A75" s="65"/>
      <c r="B75" s="86">
        <f>'3. Investeringen'!B72</f>
        <v>58</v>
      </c>
      <c r="C75" s="86" t="str">
        <f>'3. Investeringen'!C72</f>
        <v>Nieuwe investeringen</v>
      </c>
      <c r="D75" s="86" t="str">
        <f>'3. Investeringen'!F72</f>
        <v>TD</v>
      </c>
      <c r="E75" s="121">
        <f>'3. Investeringen'!K72</f>
        <v>2018</v>
      </c>
      <c r="F75" s="172">
        <f>'3. Investeringen'!M72</f>
        <v>55</v>
      </c>
      <c r="G75" s="121">
        <f>'3. Investeringen'!N72</f>
        <v>2018</v>
      </c>
      <c r="H75" s="86">
        <f>'3. Investeringen'!O72</f>
        <v>12179256.763</v>
      </c>
      <c r="I75" s="65"/>
      <c r="J75" s="86">
        <f>'6. Investeringen per jaar'!I72</f>
        <v>1</v>
      </c>
      <c r="K75" s="65"/>
      <c r="L75" s="123">
        <f t="shared" si="1"/>
        <v>2073</v>
      </c>
      <c r="M75" s="87">
        <f t="shared" si="2"/>
        <v>11404213.150809091</v>
      </c>
      <c r="N75" s="117">
        <f t="shared" si="3"/>
        <v>51.5</v>
      </c>
      <c r="O75" s="87" t="b">
        <f t="shared" si="4"/>
        <v>0</v>
      </c>
      <c r="P75" s="117">
        <f>INDEX('2. Reguleringsparameters'!$D$44:$E$50,MATCH(C75,'2. Reguleringsparameters'!$B$44:$B$50,0),MATCH(D75,'2. Reguleringsparameters'!$D$43:$E$43,0))</f>
        <v>0.5</v>
      </c>
      <c r="Q75" s="65"/>
      <c r="R75" s="87">
        <f t="shared" si="10"/>
        <v>0</v>
      </c>
      <c r="S75" s="87">
        <f t="shared" si="10"/>
        <v>0</v>
      </c>
      <c r="T75" s="87">
        <f t="shared" si="10"/>
        <v>0</v>
      </c>
      <c r="U75" s="87">
        <f t="shared" si="10"/>
        <v>0</v>
      </c>
      <c r="V75" s="87">
        <f t="shared" si="10"/>
        <v>0</v>
      </c>
      <c r="W75" s="87">
        <f t="shared" si="10"/>
        <v>0</v>
      </c>
      <c r="X75" s="87">
        <f t="shared" si="10"/>
        <v>0</v>
      </c>
      <c r="Y75" s="87">
        <f t="shared" si="10"/>
        <v>110720.51602727272</v>
      </c>
      <c r="Z75" s="87">
        <f t="shared" si="10"/>
        <v>221441.03205454545</v>
      </c>
      <c r="AA75" s="87">
        <f t="shared" si="10"/>
        <v>221441.03205454545</v>
      </c>
      <c r="AB75" s="87">
        <f t="shared" si="10"/>
        <v>221441.03205454545</v>
      </c>
      <c r="AC75" s="87">
        <f t="shared" si="10"/>
        <v>265729.23846545455</v>
      </c>
      <c r="AD75" s="87">
        <f t="shared" si="10"/>
        <v>259537.48921965755</v>
      </c>
      <c r="AE75" s="87">
        <f t="shared" si="10"/>
        <v>253490.01374269463</v>
      </c>
      <c r="AF75" s="87">
        <f t="shared" si="10"/>
        <v>247583.45031568041</v>
      </c>
      <c r="AG75" s="87">
        <f t="shared" si="10"/>
        <v>241814.51555104318</v>
      </c>
      <c r="AI75" s="148"/>
      <c r="AJ75" s="128"/>
    </row>
    <row r="76" spans="1:36" s="20" customFormat="1" x14ac:dyDescent="0.2">
      <c r="A76" s="65"/>
      <c r="B76" s="86">
        <f>'3. Investeringen'!B73</f>
        <v>59</v>
      </c>
      <c r="C76" s="86" t="str">
        <f>'3. Investeringen'!C73</f>
        <v>Nieuwe investeringen</v>
      </c>
      <c r="D76" s="86" t="str">
        <f>'3. Investeringen'!F73</f>
        <v>TD</v>
      </c>
      <c r="E76" s="121">
        <f>'3. Investeringen'!K73</f>
        <v>2018</v>
      </c>
      <c r="F76" s="172">
        <f>'3. Investeringen'!M73</f>
        <v>45</v>
      </c>
      <c r="G76" s="121">
        <f>'3. Investeringen'!N73</f>
        <v>2018</v>
      </c>
      <c r="H76" s="86">
        <f>'3. Investeringen'!O73</f>
        <v>62762491.767999999</v>
      </c>
      <c r="I76" s="65"/>
      <c r="J76" s="86">
        <f>'6. Investeringen per jaar'!I73</f>
        <v>1</v>
      </c>
      <c r="K76" s="65"/>
      <c r="L76" s="123">
        <f t="shared" si="1"/>
        <v>2063</v>
      </c>
      <c r="M76" s="87">
        <f t="shared" si="2"/>
        <v>57880964.630488887</v>
      </c>
      <c r="N76" s="117">
        <f t="shared" si="3"/>
        <v>41.5</v>
      </c>
      <c r="O76" s="87" t="b">
        <f t="shared" si="4"/>
        <v>0</v>
      </c>
      <c r="P76" s="117">
        <f>INDEX('2. Reguleringsparameters'!$D$44:$E$50,MATCH(C76,'2. Reguleringsparameters'!$B$44:$B$50,0),MATCH(D76,'2. Reguleringsparameters'!$D$43:$E$43,0))</f>
        <v>0.5</v>
      </c>
      <c r="Q76" s="65"/>
      <c r="R76" s="87">
        <f t="shared" si="10"/>
        <v>0</v>
      </c>
      <c r="S76" s="87">
        <f t="shared" si="10"/>
        <v>0</v>
      </c>
      <c r="T76" s="87">
        <f t="shared" si="10"/>
        <v>0</v>
      </c>
      <c r="U76" s="87">
        <f t="shared" si="10"/>
        <v>0</v>
      </c>
      <c r="V76" s="87">
        <f t="shared" si="10"/>
        <v>0</v>
      </c>
      <c r="W76" s="87">
        <f t="shared" si="10"/>
        <v>0</v>
      </c>
      <c r="X76" s="87">
        <f t="shared" si="10"/>
        <v>0</v>
      </c>
      <c r="Y76" s="87">
        <f t="shared" si="10"/>
        <v>697361.01964444446</v>
      </c>
      <c r="Z76" s="87">
        <f t="shared" si="10"/>
        <v>1394722.0392888889</v>
      </c>
      <c r="AA76" s="87">
        <f t="shared" si="10"/>
        <v>1394722.0392888889</v>
      </c>
      <c r="AB76" s="87">
        <f t="shared" si="10"/>
        <v>1394722.0392888889</v>
      </c>
      <c r="AC76" s="87">
        <f t="shared" si="10"/>
        <v>1673666.4471466665</v>
      </c>
      <c r="AD76" s="87">
        <f t="shared" si="10"/>
        <v>1625271.272771341</v>
      </c>
      <c r="AE76" s="87">
        <f t="shared" si="10"/>
        <v>1578275.4769321696</v>
      </c>
      <c r="AF76" s="87">
        <f t="shared" si="10"/>
        <v>1532638.5956714805</v>
      </c>
      <c r="AG76" s="87">
        <f t="shared" si="10"/>
        <v>1488321.3350737509</v>
      </c>
      <c r="AI76" s="148"/>
      <c r="AJ76" s="128"/>
    </row>
    <row r="77" spans="1:36" s="20" customFormat="1" x14ac:dyDescent="0.2">
      <c r="A77" s="65"/>
      <c r="B77" s="86">
        <f>'3. Investeringen'!B74</f>
        <v>60</v>
      </c>
      <c r="C77" s="86" t="str">
        <f>'3. Investeringen'!C74</f>
        <v>Nieuwe investeringen</v>
      </c>
      <c r="D77" s="86" t="str">
        <f>'3. Investeringen'!F74</f>
        <v>TD</v>
      </c>
      <c r="E77" s="121">
        <f>'3. Investeringen'!K74</f>
        <v>2018</v>
      </c>
      <c r="F77" s="172">
        <f>'3. Investeringen'!M74</f>
        <v>30</v>
      </c>
      <c r="G77" s="121">
        <f>'3. Investeringen'!N74</f>
        <v>2018</v>
      </c>
      <c r="H77" s="86">
        <f>'3. Investeringen'!O74</f>
        <v>9766109.6664199997</v>
      </c>
      <c r="I77" s="65"/>
      <c r="J77" s="86">
        <f>'6. Investeringen per jaar'!I74</f>
        <v>1</v>
      </c>
      <c r="K77" s="65"/>
      <c r="L77" s="123">
        <f t="shared" si="1"/>
        <v>2048</v>
      </c>
      <c r="M77" s="87">
        <f t="shared" si="2"/>
        <v>8626730.205337666</v>
      </c>
      <c r="N77" s="117">
        <f t="shared" si="3"/>
        <v>26.5</v>
      </c>
      <c r="O77" s="87" t="b">
        <f t="shared" si="4"/>
        <v>0</v>
      </c>
      <c r="P77" s="117">
        <f>INDEX('2. Reguleringsparameters'!$D$44:$E$50,MATCH(C77,'2. Reguleringsparameters'!$B$44:$B$50,0),MATCH(D77,'2. Reguleringsparameters'!$D$43:$E$43,0))</f>
        <v>0.5</v>
      </c>
      <c r="Q77" s="65"/>
      <c r="R77" s="87">
        <f t="shared" si="10"/>
        <v>0</v>
      </c>
      <c r="S77" s="87">
        <f t="shared" si="10"/>
        <v>0</v>
      </c>
      <c r="T77" s="87">
        <f t="shared" si="10"/>
        <v>0</v>
      </c>
      <c r="U77" s="87">
        <f t="shared" si="10"/>
        <v>0</v>
      </c>
      <c r="V77" s="87">
        <f t="shared" si="10"/>
        <v>0</v>
      </c>
      <c r="W77" s="87">
        <f t="shared" si="10"/>
        <v>0</v>
      </c>
      <c r="X77" s="87">
        <f t="shared" si="10"/>
        <v>0</v>
      </c>
      <c r="Y77" s="87">
        <f t="shared" si="10"/>
        <v>162768.49444033334</v>
      </c>
      <c r="Z77" s="87">
        <f t="shared" si="10"/>
        <v>325536.98888066661</v>
      </c>
      <c r="AA77" s="87">
        <f t="shared" si="10"/>
        <v>325536.98888066661</v>
      </c>
      <c r="AB77" s="87">
        <f t="shared" si="10"/>
        <v>325536.98888066661</v>
      </c>
      <c r="AC77" s="87">
        <f t="shared" si="10"/>
        <v>390644.38665679994</v>
      </c>
      <c r="AD77" s="87">
        <f t="shared" si="10"/>
        <v>372954.82952517126</v>
      </c>
      <c r="AE77" s="87">
        <f t="shared" si="10"/>
        <v>356066.30894289934</v>
      </c>
      <c r="AF77" s="87">
        <f t="shared" si="10"/>
        <v>339942.55155680585</v>
      </c>
      <c r="AG77" s="87">
        <f t="shared" si="10"/>
        <v>324548.92658064858</v>
      </c>
      <c r="AI77" s="148"/>
      <c r="AJ77" s="128"/>
    </row>
    <row r="78" spans="1:36" s="20" customFormat="1" x14ac:dyDescent="0.2">
      <c r="A78" s="65"/>
      <c r="B78" s="86">
        <f>'3. Investeringen'!B75</f>
        <v>61</v>
      </c>
      <c r="C78" s="86" t="str">
        <f>'3. Investeringen'!C75</f>
        <v>Nieuwe investeringen</v>
      </c>
      <c r="D78" s="86" t="str">
        <f>'3. Investeringen'!F75</f>
        <v>TD</v>
      </c>
      <c r="E78" s="121">
        <f>'3. Investeringen'!K75</f>
        <v>2018</v>
      </c>
      <c r="F78" s="172">
        <f>'3. Investeringen'!M75</f>
        <v>0</v>
      </c>
      <c r="G78" s="121">
        <f>'3. Investeringen'!N75</f>
        <v>2018</v>
      </c>
      <c r="H78" s="86">
        <f>'3. Investeringen'!O75</f>
        <v>24916.5</v>
      </c>
      <c r="I78" s="65"/>
      <c r="J78" s="86">
        <f>'6. Investeringen per jaar'!I75</f>
        <v>1</v>
      </c>
      <c r="K78" s="65"/>
      <c r="L78" s="123">
        <f t="shared" si="1"/>
        <v>2018</v>
      </c>
      <c r="M78" s="87">
        <f t="shared" si="2"/>
        <v>24916.5</v>
      </c>
      <c r="N78" s="117">
        <f t="shared" si="3"/>
        <v>0</v>
      </c>
      <c r="O78" s="87" t="b">
        <f t="shared" si="4"/>
        <v>0</v>
      </c>
      <c r="P78" s="117">
        <f>INDEX('2. Reguleringsparameters'!$D$44:$E$50,MATCH(C78,'2. Reguleringsparameters'!$B$44:$B$50,0),MATCH(D78,'2. Reguleringsparameters'!$D$43:$E$43,0))</f>
        <v>0.5</v>
      </c>
      <c r="Q78" s="65"/>
      <c r="R78" s="87">
        <f t="shared" ref="R78:AG87" si="11">$J78*IF($O78,-1,1)*
IF(OR(R$10&gt;$L78,R$10&lt;$E78,$F78=0),0,
IF(R$10&lt;2022,
IF($E78&lt;2011,
VDB(
ABS($H78),
0,
$F78,
R$10-$G78,
IF(R$10-$G78+1&lt;$F78,R$10-$G78+1,$F78),
1),
VDB(
ABS($H78),
0,
$F78,
MAX(0,R$10-$G78-$P78),
IF(R$10-$G78-$P78+1&lt;$F78,R$10-$G78-$P78+1,$F78),
1)),
IF($E78&lt;2022,
VDB(
ABS($M78),
0,
$N78,
R$10-2022,
IF(R$10-2022+1&lt;$N78,R$10-2022+1,$N78),
$G$12),
VDB(
ABS($M78),
0,
$N78,
MAX(0,R$10-2022-$P78),
IF(R$10-2022-$P78+1&lt;$N78,R$10-2022-$P78+1,$N78),
$G$12))
))</f>
        <v>0</v>
      </c>
      <c r="S78" s="87">
        <f t="shared" si="11"/>
        <v>0</v>
      </c>
      <c r="T78" s="87">
        <f t="shared" si="11"/>
        <v>0</v>
      </c>
      <c r="U78" s="87">
        <f t="shared" si="11"/>
        <v>0</v>
      </c>
      <c r="V78" s="87">
        <f t="shared" si="11"/>
        <v>0</v>
      </c>
      <c r="W78" s="87">
        <f t="shared" si="11"/>
        <v>0</v>
      </c>
      <c r="X78" s="87">
        <f t="shared" si="11"/>
        <v>0</v>
      </c>
      <c r="Y78" s="87">
        <f t="shared" si="11"/>
        <v>0</v>
      </c>
      <c r="Z78" s="87">
        <f t="shared" si="11"/>
        <v>0</v>
      </c>
      <c r="AA78" s="87">
        <f t="shared" si="11"/>
        <v>0</v>
      </c>
      <c r="AB78" s="87">
        <f t="shared" si="11"/>
        <v>0</v>
      </c>
      <c r="AC78" s="87">
        <f t="shared" si="11"/>
        <v>0</v>
      </c>
      <c r="AD78" s="87">
        <f t="shared" si="11"/>
        <v>0</v>
      </c>
      <c r="AE78" s="87">
        <f t="shared" si="11"/>
        <v>0</v>
      </c>
      <c r="AF78" s="87">
        <f t="shared" si="11"/>
        <v>0</v>
      </c>
      <c r="AG78" s="87">
        <f t="shared" si="11"/>
        <v>0</v>
      </c>
      <c r="AI78" s="148"/>
      <c r="AJ78" s="128"/>
    </row>
    <row r="79" spans="1:36" s="20" customFormat="1" x14ac:dyDescent="0.2">
      <c r="A79" s="65"/>
      <c r="B79" s="86">
        <f>'3. Investeringen'!B76</f>
        <v>62</v>
      </c>
      <c r="C79" s="86" t="str">
        <f>'3. Investeringen'!C76</f>
        <v>Nieuwe investeringen</v>
      </c>
      <c r="D79" s="86" t="str">
        <f>'3. Investeringen'!F76</f>
        <v>TD</v>
      </c>
      <c r="E79" s="121">
        <f>'3. Investeringen'!K76</f>
        <v>2019</v>
      </c>
      <c r="F79" s="172">
        <f>'3. Investeringen'!M76</f>
        <v>55</v>
      </c>
      <c r="G79" s="121">
        <f>'3. Investeringen'!N76</f>
        <v>2019</v>
      </c>
      <c r="H79" s="86">
        <f>'3. Investeringen'!O76</f>
        <v>9727581.7710164431</v>
      </c>
      <c r="I79" s="65"/>
      <c r="J79" s="86">
        <f>'6. Investeringen per jaar'!I76</f>
        <v>1</v>
      </c>
      <c r="K79" s="65"/>
      <c r="L79" s="123">
        <f t="shared" si="1"/>
        <v>2074</v>
      </c>
      <c r="M79" s="87">
        <f t="shared" si="2"/>
        <v>9285418.9632429685</v>
      </c>
      <c r="N79" s="117">
        <f t="shared" si="3"/>
        <v>52.5</v>
      </c>
      <c r="O79" s="87" t="b">
        <f t="shared" si="4"/>
        <v>0</v>
      </c>
      <c r="P79" s="117">
        <f>INDEX('2. Reguleringsparameters'!$D$44:$E$50,MATCH(C79,'2. Reguleringsparameters'!$B$44:$B$50,0),MATCH(D79,'2. Reguleringsparameters'!$D$43:$E$43,0))</f>
        <v>0.5</v>
      </c>
      <c r="Q79" s="65"/>
      <c r="R79" s="87">
        <f t="shared" si="11"/>
        <v>0</v>
      </c>
      <c r="S79" s="87">
        <f t="shared" si="11"/>
        <v>0</v>
      </c>
      <c r="T79" s="87">
        <f t="shared" si="11"/>
        <v>0</v>
      </c>
      <c r="U79" s="87">
        <f t="shared" si="11"/>
        <v>0</v>
      </c>
      <c r="V79" s="87">
        <f t="shared" si="11"/>
        <v>0</v>
      </c>
      <c r="W79" s="87">
        <f t="shared" si="11"/>
        <v>0</v>
      </c>
      <c r="X79" s="87">
        <f t="shared" si="11"/>
        <v>0</v>
      </c>
      <c r="Y79" s="87">
        <f t="shared" si="11"/>
        <v>0</v>
      </c>
      <c r="Z79" s="87">
        <f t="shared" si="11"/>
        <v>88432.561554694941</v>
      </c>
      <c r="AA79" s="87">
        <f t="shared" si="11"/>
        <v>176865.12310938988</v>
      </c>
      <c r="AB79" s="87">
        <f t="shared" si="11"/>
        <v>176865.12310938988</v>
      </c>
      <c r="AC79" s="87">
        <f t="shared" si="11"/>
        <v>212238.14773126785</v>
      </c>
      <c r="AD79" s="87">
        <f t="shared" si="11"/>
        <v>207386.99006883884</v>
      </c>
      <c r="AE79" s="87">
        <f t="shared" si="11"/>
        <v>202646.71601012256</v>
      </c>
      <c r="AF79" s="87">
        <f t="shared" si="11"/>
        <v>198014.79107274831</v>
      </c>
      <c r="AG79" s="87">
        <f t="shared" si="11"/>
        <v>193488.73870537119</v>
      </c>
      <c r="AI79" s="148"/>
      <c r="AJ79" s="128"/>
    </row>
    <row r="80" spans="1:36" s="20" customFormat="1" x14ac:dyDescent="0.2">
      <c r="A80" s="65"/>
      <c r="B80" s="86">
        <f>'3. Investeringen'!B77</f>
        <v>63</v>
      </c>
      <c r="C80" s="86" t="str">
        <f>'3. Investeringen'!C77</f>
        <v>Nieuwe investeringen</v>
      </c>
      <c r="D80" s="86" t="str">
        <f>'3. Investeringen'!F77</f>
        <v>TD</v>
      </c>
      <c r="E80" s="121">
        <f>'3. Investeringen'!K77</f>
        <v>2019</v>
      </c>
      <c r="F80" s="172">
        <f>'3. Investeringen'!M77</f>
        <v>45</v>
      </c>
      <c r="G80" s="121">
        <f>'3. Investeringen'!N77</f>
        <v>2019</v>
      </c>
      <c r="H80" s="86">
        <f>'3. Investeringen'!O77</f>
        <v>50705288.703965679</v>
      </c>
      <c r="I80" s="65"/>
      <c r="J80" s="86">
        <f>'6. Investeringen per jaar'!I77</f>
        <v>1</v>
      </c>
      <c r="K80" s="65"/>
      <c r="L80" s="123">
        <f t="shared" si="1"/>
        <v>2064</v>
      </c>
      <c r="M80" s="87">
        <f t="shared" si="2"/>
        <v>47888328.220412031</v>
      </c>
      <c r="N80" s="117">
        <f t="shared" si="3"/>
        <v>42.5</v>
      </c>
      <c r="O80" s="87" t="b">
        <f t="shared" si="4"/>
        <v>0</v>
      </c>
      <c r="P80" s="117">
        <f>INDEX('2. Reguleringsparameters'!$D$44:$E$50,MATCH(C80,'2. Reguleringsparameters'!$B$44:$B$50,0),MATCH(D80,'2. Reguleringsparameters'!$D$43:$E$43,0))</f>
        <v>0.5</v>
      </c>
      <c r="Q80" s="65"/>
      <c r="R80" s="87">
        <f t="shared" si="11"/>
        <v>0</v>
      </c>
      <c r="S80" s="87">
        <f t="shared" si="11"/>
        <v>0</v>
      </c>
      <c r="T80" s="87">
        <f t="shared" si="11"/>
        <v>0</v>
      </c>
      <c r="U80" s="87">
        <f t="shared" si="11"/>
        <v>0</v>
      </c>
      <c r="V80" s="87">
        <f t="shared" si="11"/>
        <v>0</v>
      </c>
      <c r="W80" s="87">
        <f t="shared" si="11"/>
        <v>0</v>
      </c>
      <c r="X80" s="87">
        <f t="shared" si="11"/>
        <v>0</v>
      </c>
      <c r="Y80" s="87">
        <f t="shared" si="11"/>
        <v>0</v>
      </c>
      <c r="Z80" s="87">
        <f t="shared" si="11"/>
        <v>563392.09671072976</v>
      </c>
      <c r="AA80" s="87">
        <f t="shared" si="11"/>
        <v>1126784.1934214595</v>
      </c>
      <c r="AB80" s="87">
        <f t="shared" si="11"/>
        <v>1126784.1934214595</v>
      </c>
      <c r="AC80" s="87">
        <f t="shared" si="11"/>
        <v>1352141.0321057513</v>
      </c>
      <c r="AD80" s="87">
        <f t="shared" si="11"/>
        <v>1313962.9323757065</v>
      </c>
      <c r="AE80" s="87">
        <f t="shared" si="11"/>
        <v>1276862.8025203925</v>
      </c>
      <c r="AF80" s="87">
        <f t="shared" si="11"/>
        <v>1240810.2057433461</v>
      </c>
      <c r="AG80" s="87">
        <f t="shared" si="11"/>
        <v>1205775.5646400047</v>
      </c>
      <c r="AI80" s="148"/>
      <c r="AJ80" s="128"/>
    </row>
    <row r="81" spans="1:36" s="20" customFormat="1" x14ac:dyDescent="0.2">
      <c r="A81" s="65"/>
      <c r="B81" s="86">
        <f>'3. Investeringen'!B78</f>
        <v>64</v>
      </c>
      <c r="C81" s="86" t="str">
        <f>'3. Investeringen'!C78</f>
        <v>Nieuwe investeringen</v>
      </c>
      <c r="D81" s="86" t="str">
        <f>'3. Investeringen'!F78</f>
        <v>TD</v>
      </c>
      <c r="E81" s="121">
        <f>'3. Investeringen'!K78</f>
        <v>2019</v>
      </c>
      <c r="F81" s="172">
        <f>'3. Investeringen'!M78</f>
        <v>30</v>
      </c>
      <c r="G81" s="121">
        <f>'3. Investeringen'!N78</f>
        <v>2019</v>
      </c>
      <c r="H81" s="86">
        <f>'3. Investeringen'!O78</f>
        <v>5145184.5888502775</v>
      </c>
      <c r="I81" s="65"/>
      <c r="J81" s="86">
        <f>'6. Investeringen per jaar'!I78</f>
        <v>1</v>
      </c>
      <c r="K81" s="65"/>
      <c r="L81" s="123">
        <f t="shared" si="1"/>
        <v>2049</v>
      </c>
      <c r="M81" s="87">
        <f t="shared" si="2"/>
        <v>4716419.2064460879</v>
      </c>
      <c r="N81" s="117">
        <f t="shared" si="3"/>
        <v>27.5</v>
      </c>
      <c r="O81" s="87" t="b">
        <f t="shared" si="4"/>
        <v>0</v>
      </c>
      <c r="P81" s="117">
        <f>INDEX('2. Reguleringsparameters'!$D$44:$E$50,MATCH(C81,'2. Reguleringsparameters'!$B$44:$B$50,0),MATCH(D81,'2. Reguleringsparameters'!$D$43:$E$43,0))</f>
        <v>0.5</v>
      </c>
      <c r="Q81" s="65"/>
      <c r="R81" s="87">
        <f t="shared" si="11"/>
        <v>0</v>
      </c>
      <c r="S81" s="87">
        <f t="shared" si="11"/>
        <v>0</v>
      </c>
      <c r="T81" s="87">
        <f t="shared" si="11"/>
        <v>0</v>
      </c>
      <c r="U81" s="87">
        <f t="shared" si="11"/>
        <v>0</v>
      </c>
      <c r="V81" s="87">
        <f t="shared" si="11"/>
        <v>0</v>
      </c>
      <c r="W81" s="87">
        <f t="shared" si="11"/>
        <v>0</v>
      </c>
      <c r="X81" s="87">
        <f t="shared" si="11"/>
        <v>0</v>
      </c>
      <c r="Y81" s="87">
        <f t="shared" si="11"/>
        <v>0</v>
      </c>
      <c r="Z81" s="87">
        <f t="shared" si="11"/>
        <v>85753.076480837961</v>
      </c>
      <c r="AA81" s="87">
        <f t="shared" si="11"/>
        <v>171506.15296167592</v>
      </c>
      <c r="AB81" s="87">
        <f t="shared" si="11"/>
        <v>171506.15296167592</v>
      </c>
      <c r="AC81" s="87">
        <f t="shared" si="11"/>
        <v>205807.38355401109</v>
      </c>
      <c r="AD81" s="87">
        <f t="shared" si="11"/>
        <v>196826.69772619972</v>
      </c>
      <c r="AE81" s="87">
        <f t="shared" si="11"/>
        <v>188237.89637087466</v>
      </c>
      <c r="AF81" s="87">
        <f t="shared" si="11"/>
        <v>180023.87907469104</v>
      </c>
      <c r="AG81" s="87">
        <f t="shared" si="11"/>
        <v>172168.29162415906</v>
      </c>
      <c r="AI81" s="148"/>
      <c r="AJ81" s="128"/>
    </row>
    <row r="82" spans="1:36" s="20" customFormat="1" x14ac:dyDescent="0.2">
      <c r="A82" s="65"/>
      <c r="B82" s="86">
        <f>'3. Investeringen'!B79</f>
        <v>65</v>
      </c>
      <c r="C82" s="86" t="str">
        <f>'3. Investeringen'!C79</f>
        <v>Nieuwe investeringen</v>
      </c>
      <c r="D82" s="86" t="str">
        <f>'3. Investeringen'!F79</f>
        <v>TD</v>
      </c>
      <c r="E82" s="121">
        <f>'3. Investeringen'!K79</f>
        <v>2019</v>
      </c>
      <c r="F82" s="172">
        <f>'3. Investeringen'!M79</f>
        <v>0</v>
      </c>
      <c r="G82" s="121">
        <f>'3. Investeringen'!N79</f>
        <v>2019</v>
      </c>
      <c r="H82" s="86">
        <f>'3. Investeringen'!O79</f>
        <v>19985.939999999999</v>
      </c>
      <c r="I82" s="65"/>
      <c r="J82" s="86">
        <f>'6. Investeringen per jaar'!I79</f>
        <v>1</v>
      </c>
      <c r="K82" s="65"/>
      <c r="L82" s="123">
        <f t="shared" ref="L82:L145" si="12">G82+F82+IF(P82=0,-1,0)</f>
        <v>2019</v>
      </c>
      <c r="M82" s="87">
        <f t="shared" ref="M82:M145" si="13">H82-SUM(R82:AB82)</f>
        <v>19985.939999999999</v>
      </c>
      <c r="N82" s="117">
        <f t="shared" ref="N82:N145" si="14">IF($E82&lt;$G82,
MAX(0,$F82+$G82-2022),
MAX(L82-2022+P82,0)+IF(P82=0,1,0))</f>
        <v>0</v>
      </c>
      <c r="O82" s="87" t="b">
        <f t="shared" ref="O82:O145" si="15">H82&lt;0</f>
        <v>0</v>
      </c>
      <c r="P82" s="117">
        <f>INDEX('2. Reguleringsparameters'!$D$44:$E$50,MATCH(C82,'2. Reguleringsparameters'!$B$44:$B$50,0),MATCH(D82,'2. Reguleringsparameters'!$D$43:$E$43,0))</f>
        <v>0.5</v>
      </c>
      <c r="Q82" s="65"/>
      <c r="R82" s="87">
        <f t="shared" si="11"/>
        <v>0</v>
      </c>
      <c r="S82" s="87">
        <f t="shared" si="11"/>
        <v>0</v>
      </c>
      <c r="T82" s="87">
        <f t="shared" si="11"/>
        <v>0</v>
      </c>
      <c r="U82" s="87">
        <f t="shared" si="11"/>
        <v>0</v>
      </c>
      <c r="V82" s="87">
        <f t="shared" si="11"/>
        <v>0</v>
      </c>
      <c r="W82" s="87">
        <f t="shared" si="11"/>
        <v>0</v>
      </c>
      <c r="X82" s="87">
        <f t="shared" si="11"/>
        <v>0</v>
      </c>
      <c r="Y82" s="87">
        <f t="shared" si="11"/>
        <v>0</v>
      </c>
      <c r="Z82" s="87">
        <f t="shared" si="11"/>
        <v>0</v>
      </c>
      <c r="AA82" s="87">
        <f t="shared" si="11"/>
        <v>0</v>
      </c>
      <c r="AB82" s="87">
        <f t="shared" si="11"/>
        <v>0</v>
      </c>
      <c r="AC82" s="87">
        <f t="shared" si="11"/>
        <v>0</v>
      </c>
      <c r="AD82" s="87">
        <f t="shared" si="11"/>
        <v>0</v>
      </c>
      <c r="AE82" s="87">
        <f t="shared" si="11"/>
        <v>0</v>
      </c>
      <c r="AF82" s="87">
        <f t="shared" si="11"/>
        <v>0</v>
      </c>
      <c r="AG82" s="87">
        <f t="shared" si="11"/>
        <v>0</v>
      </c>
      <c r="AI82" s="148"/>
      <c r="AJ82" s="128"/>
    </row>
    <row r="83" spans="1:36" s="20" customFormat="1" x14ac:dyDescent="0.2">
      <c r="A83" s="65"/>
      <c r="B83" s="86">
        <f>'3. Investeringen'!B80</f>
        <v>66</v>
      </c>
      <c r="C83" s="86" t="str">
        <f>'3. Investeringen'!C80</f>
        <v>Nieuwe investeringen</v>
      </c>
      <c r="D83" s="86" t="str">
        <f>'3. Investeringen'!F80</f>
        <v>AD</v>
      </c>
      <c r="E83" s="121">
        <f>'3. Investeringen'!K80</f>
        <v>2009</v>
      </c>
      <c r="F83" s="172">
        <f>'3. Investeringen'!M80</f>
        <v>37.5</v>
      </c>
      <c r="G83" s="121">
        <f>'3. Investeringen'!N80</f>
        <v>2011</v>
      </c>
      <c r="H83" s="86">
        <f>'3. Investeringen'!O80</f>
        <v>16650195.031969447</v>
      </c>
      <c r="I83" s="65"/>
      <c r="J83" s="86">
        <f>'6. Investeringen per jaar'!I80</f>
        <v>1</v>
      </c>
      <c r="K83" s="65"/>
      <c r="L83" s="123">
        <f t="shared" si="12"/>
        <v>2048.5</v>
      </c>
      <c r="M83" s="87">
        <f t="shared" si="13"/>
        <v>11766137.822591743</v>
      </c>
      <c r="N83" s="117">
        <f t="shared" si="14"/>
        <v>26.5</v>
      </c>
      <c r="O83" s="87" t="b">
        <f t="shared" si="15"/>
        <v>0</v>
      </c>
      <c r="P83" s="117">
        <f>INDEX('2. Reguleringsparameters'!$D$44:$E$50,MATCH(C83,'2. Reguleringsparameters'!$B$44:$B$50,0),MATCH(D83,'2. Reguleringsparameters'!$D$43:$E$43,0))</f>
        <v>0.5</v>
      </c>
      <c r="Q83" s="65"/>
      <c r="R83" s="87">
        <f t="shared" si="11"/>
        <v>444005.20085251861</v>
      </c>
      <c r="S83" s="87">
        <f t="shared" si="11"/>
        <v>444005.20085251855</v>
      </c>
      <c r="T83" s="87">
        <f t="shared" si="11"/>
        <v>444005.20085251855</v>
      </c>
      <c r="U83" s="87">
        <f t="shared" si="11"/>
        <v>444005.20085251855</v>
      </c>
      <c r="V83" s="87">
        <f t="shared" si="11"/>
        <v>444005.20085251855</v>
      </c>
      <c r="W83" s="87">
        <f t="shared" si="11"/>
        <v>444005.20085251855</v>
      </c>
      <c r="X83" s="87">
        <f t="shared" si="11"/>
        <v>444005.20085251855</v>
      </c>
      <c r="Y83" s="87">
        <f t="shared" si="11"/>
        <v>444005.20085251855</v>
      </c>
      <c r="Z83" s="87">
        <f t="shared" si="11"/>
        <v>444005.20085251855</v>
      </c>
      <c r="AA83" s="87">
        <f t="shared" si="11"/>
        <v>444005.20085251855</v>
      </c>
      <c r="AB83" s="87">
        <f t="shared" si="11"/>
        <v>444005.20085251855</v>
      </c>
      <c r="AC83" s="87">
        <f t="shared" si="11"/>
        <v>532806.24102302222</v>
      </c>
      <c r="AD83" s="87">
        <f t="shared" si="11"/>
        <v>508679.16595782881</v>
      </c>
      <c r="AE83" s="87">
        <f t="shared" si="11"/>
        <v>485644.63768804033</v>
      </c>
      <c r="AF83" s="87">
        <f t="shared" si="11"/>
        <v>463653.18239650637</v>
      </c>
      <c r="AG83" s="87">
        <f t="shared" si="11"/>
        <v>442657.56658987212</v>
      </c>
      <c r="AI83" s="148"/>
      <c r="AJ83" s="128"/>
    </row>
    <row r="84" spans="1:36" s="20" customFormat="1" x14ac:dyDescent="0.2">
      <c r="A84" s="65"/>
      <c r="B84" s="86">
        <f>'3. Investeringen'!B81</f>
        <v>67</v>
      </c>
      <c r="C84" s="86" t="str">
        <f>'3. Investeringen'!C81</f>
        <v>Nieuwe investeringen</v>
      </c>
      <c r="D84" s="86" t="str">
        <f>'3. Investeringen'!F81</f>
        <v>AD</v>
      </c>
      <c r="E84" s="121">
        <f>'3. Investeringen'!K81</f>
        <v>2009</v>
      </c>
      <c r="F84" s="172">
        <f>'3. Investeringen'!M81</f>
        <v>37.5</v>
      </c>
      <c r="G84" s="121">
        <f>'3. Investeringen'!N81</f>
        <v>2011</v>
      </c>
      <c r="H84" s="86">
        <f>'3. Investeringen'!O81</f>
        <v>548005.1433905469</v>
      </c>
      <c r="I84" s="65"/>
      <c r="J84" s="86">
        <f>'6. Investeringen per jaar'!I81</f>
        <v>1</v>
      </c>
      <c r="K84" s="65"/>
      <c r="L84" s="123">
        <f t="shared" si="12"/>
        <v>2048.5</v>
      </c>
      <c r="M84" s="87">
        <f t="shared" si="13"/>
        <v>387256.96799598646</v>
      </c>
      <c r="N84" s="117">
        <f t="shared" si="14"/>
        <v>26.5</v>
      </c>
      <c r="O84" s="87" t="b">
        <f t="shared" si="15"/>
        <v>0</v>
      </c>
      <c r="P84" s="117">
        <f>INDEX('2. Reguleringsparameters'!$D$44:$E$50,MATCH(C84,'2. Reguleringsparameters'!$B$44:$B$50,0),MATCH(D84,'2. Reguleringsparameters'!$D$43:$E$43,0))</f>
        <v>0.5</v>
      </c>
      <c r="Q84" s="65"/>
      <c r="R84" s="87">
        <f t="shared" si="11"/>
        <v>14613.470490414586</v>
      </c>
      <c r="S84" s="87">
        <f t="shared" si="11"/>
        <v>14613.470490414586</v>
      </c>
      <c r="T84" s="87">
        <f t="shared" si="11"/>
        <v>14613.470490414586</v>
      </c>
      <c r="U84" s="87">
        <f t="shared" si="11"/>
        <v>14613.470490414586</v>
      </c>
      <c r="V84" s="87">
        <f t="shared" si="11"/>
        <v>14613.470490414586</v>
      </c>
      <c r="W84" s="87">
        <f t="shared" si="11"/>
        <v>14613.470490414586</v>
      </c>
      <c r="X84" s="87">
        <f t="shared" si="11"/>
        <v>14613.470490414586</v>
      </c>
      <c r="Y84" s="87">
        <f t="shared" si="11"/>
        <v>14613.470490414586</v>
      </c>
      <c r="Z84" s="87">
        <f t="shared" si="11"/>
        <v>14613.470490414586</v>
      </c>
      <c r="AA84" s="87">
        <f t="shared" si="11"/>
        <v>14613.470490414586</v>
      </c>
      <c r="AB84" s="87">
        <f t="shared" si="11"/>
        <v>14613.470490414586</v>
      </c>
      <c r="AC84" s="87">
        <f t="shared" si="11"/>
        <v>17536.164588497501</v>
      </c>
      <c r="AD84" s="87">
        <f t="shared" si="11"/>
        <v>16742.074116565538</v>
      </c>
      <c r="AE84" s="87">
        <f t="shared" si="11"/>
        <v>15983.94245845691</v>
      </c>
      <c r="AF84" s="87">
        <f t="shared" si="11"/>
        <v>15260.141290526786</v>
      </c>
      <c r="AG84" s="87">
        <f t="shared" si="11"/>
        <v>14569.116024540668</v>
      </c>
      <c r="AI84" s="148"/>
      <c r="AJ84" s="128"/>
    </row>
    <row r="85" spans="1:36" s="20" customFormat="1" x14ac:dyDescent="0.2">
      <c r="A85" s="65"/>
      <c r="B85" s="86">
        <f>'3. Investeringen'!B82</f>
        <v>68</v>
      </c>
      <c r="C85" s="86" t="str">
        <f>'3. Investeringen'!C82</f>
        <v>Nieuwe investeringen</v>
      </c>
      <c r="D85" s="86" t="str">
        <f>'3. Investeringen'!F82</f>
        <v>AD</v>
      </c>
      <c r="E85" s="121">
        <f>'3. Investeringen'!K82</f>
        <v>2010</v>
      </c>
      <c r="F85" s="172">
        <f>'3. Investeringen'!M82</f>
        <v>38.5</v>
      </c>
      <c r="G85" s="121">
        <f>'3. Investeringen'!N82</f>
        <v>2011</v>
      </c>
      <c r="H85" s="86">
        <f>'3. Investeringen'!O82</f>
        <v>30964150.187769618</v>
      </c>
      <c r="I85" s="65"/>
      <c r="J85" s="86">
        <f>'6. Investeringen per jaar'!I82</f>
        <v>1</v>
      </c>
      <c r="K85" s="65"/>
      <c r="L85" s="123">
        <f t="shared" si="12"/>
        <v>2049.5</v>
      </c>
      <c r="M85" s="87">
        <f t="shared" si="13"/>
        <v>22117250.134121157</v>
      </c>
      <c r="N85" s="117">
        <f t="shared" si="14"/>
        <v>27.5</v>
      </c>
      <c r="O85" s="87" t="b">
        <f t="shared" si="15"/>
        <v>0</v>
      </c>
      <c r="P85" s="117">
        <f>INDEX('2. Reguleringsparameters'!$D$44:$E$50,MATCH(C85,'2. Reguleringsparameters'!$B$44:$B$50,0),MATCH(D85,'2. Reguleringsparameters'!$D$43:$E$43,0))</f>
        <v>0.5</v>
      </c>
      <c r="Q85" s="65"/>
      <c r="R85" s="87">
        <f t="shared" si="11"/>
        <v>804263.6412407693</v>
      </c>
      <c r="S85" s="87">
        <f t="shared" si="11"/>
        <v>804263.6412407693</v>
      </c>
      <c r="T85" s="87">
        <f t="shared" si="11"/>
        <v>804263.6412407693</v>
      </c>
      <c r="U85" s="87">
        <f t="shared" si="11"/>
        <v>804263.6412407693</v>
      </c>
      <c r="V85" s="87">
        <f t="shared" si="11"/>
        <v>804263.6412407693</v>
      </c>
      <c r="W85" s="87">
        <f t="shared" si="11"/>
        <v>804263.6412407693</v>
      </c>
      <c r="X85" s="87">
        <f t="shared" si="11"/>
        <v>804263.6412407693</v>
      </c>
      <c r="Y85" s="87">
        <f t="shared" si="11"/>
        <v>804263.6412407693</v>
      </c>
      <c r="Z85" s="87">
        <f t="shared" si="11"/>
        <v>804263.6412407693</v>
      </c>
      <c r="AA85" s="87">
        <f t="shared" si="11"/>
        <v>804263.6412407693</v>
      </c>
      <c r="AB85" s="87">
        <f t="shared" si="11"/>
        <v>804263.6412407693</v>
      </c>
      <c r="AC85" s="87">
        <f t="shared" si="11"/>
        <v>965116.36948892311</v>
      </c>
      <c r="AD85" s="87">
        <f t="shared" si="11"/>
        <v>923002.20063849736</v>
      </c>
      <c r="AE85" s="87">
        <f t="shared" si="11"/>
        <v>882725.7409742719</v>
      </c>
      <c r="AF85" s="87">
        <f t="shared" si="11"/>
        <v>844206.79954994004</v>
      </c>
      <c r="AG85" s="87">
        <f t="shared" si="11"/>
        <v>807368.68466048804</v>
      </c>
      <c r="AI85" s="148"/>
      <c r="AJ85" s="128"/>
    </row>
    <row r="86" spans="1:36" s="20" customFormat="1" x14ac:dyDescent="0.2">
      <c r="A86" s="65"/>
      <c r="B86" s="86">
        <f>'3. Investeringen'!B83</f>
        <v>69</v>
      </c>
      <c r="C86" s="86" t="str">
        <f>'3. Investeringen'!C83</f>
        <v>Nieuwe investeringen</v>
      </c>
      <c r="D86" s="86" t="str">
        <f>'3. Investeringen'!F83</f>
        <v>AD</v>
      </c>
      <c r="E86" s="121">
        <f>'3. Investeringen'!K83</f>
        <v>2010</v>
      </c>
      <c r="F86" s="172">
        <f>'3. Investeringen'!M83</f>
        <v>38.5</v>
      </c>
      <c r="G86" s="121">
        <f>'3. Investeringen'!N83</f>
        <v>2011</v>
      </c>
      <c r="H86" s="86">
        <f>'3. Investeringen'!O83</f>
        <v>927430.87479448714</v>
      </c>
      <c r="I86" s="65"/>
      <c r="J86" s="86">
        <f>'6. Investeringen per jaar'!I83</f>
        <v>1</v>
      </c>
      <c r="K86" s="65"/>
      <c r="L86" s="123">
        <f t="shared" si="12"/>
        <v>2049.5</v>
      </c>
      <c r="M86" s="87">
        <f t="shared" si="13"/>
        <v>662450.62485320505</v>
      </c>
      <c r="N86" s="117">
        <f t="shared" si="14"/>
        <v>27.5</v>
      </c>
      <c r="O86" s="87" t="b">
        <f t="shared" si="15"/>
        <v>0</v>
      </c>
      <c r="P86" s="117">
        <f>INDEX('2. Reguleringsparameters'!$D$44:$E$50,MATCH(C86,'2. Reguleringsparameters'!$B$44:$B$50,0),MATCH(D86,'2. Reguleringsparameters'!$D$43:$E$43,0))</f>
        <v>0.5</v>
      </c>
      <c r="Q86" s="65"/>
      <c r="R86" s="87">
        <f t="shared" si="11"/>
        <v>24089.113631025641</v>
      </c>
      <c r="S86" s="87">
        <f t="shared" si="11"/>
        <v>24089.113631025641</v>
      </c>
      <c r="T86" s="87">
        <f t="shared" si="11"/>
        <v>24089.113631025641</v>
      </c>
      <c r="U86" s="87">
        <f t="shared" si="11"/>
        <v>24089.113631025641</v>
      </c>
      <c r="V86" s="87">
        <f t="shared" si="11"/>
        <v>24089.113631025641</v>
      </c>
      <c r="W86" s="87">
        <f t="shared" si="11"/>
        <v>24089.113631025641</v>
      </c>
      <c r="X86" s="87">
        <f t="shared" si="11"/>
        <v>24089.113631025641</v>
      </c>
      <c r="Y86" s="87">
        <f t="shared" si="11"/>
        <v>24089.113631025641</v>
      </c>
      <c r="Z86" s="87">
        <f t="shared" si="11"/>
        <v>24089.113631025641</v>
      </c>
      <c r="AA86" s="87">
        <f t="shared" si="11"/>
        <v>24089.113631025641</v>
      </c>
      <c r="AB86" s="87">
        <f t="shared" si="11"/>
        <v>24089.113631025641</v>
      </c>
      <c r="AC86" s="87">
        <f t="shared" si="11"/>
        <v>28906.936357230763</v>
      </c>
      <c r="AD86" s="87">
        <f t="shared" si="11"/>
        <v>27645.54277073342</v>
      </c>
      <c r="AE86" s="87">
        <f t="shared" si="11"/>
        <v>26439.191813465051</v>
      </c>
      <c r="AF86" s="87">
        <f t="shared" si="11"/>
        <v>25285.481625241122</v>
      </c>
      <c r="AG86" s="87">
        <f t="shared" si="11"/>
        <v>24182.115154321509</v>
      </c>
      <c r="AI86" s="148"/>
      <c r="AJ86" s="128"/>
    </row>
    <row r="87" spans="1:36" s="20" customFormat="1" x14ac:dyDescent="0.2">
      <c r="A87" s="65"/>
      <c r="B87" s="86">
        <f>'3. Investeringen'!B84</f>
        <v>70</v>
      </c>
      <c r="C87" s="86" t="str">
        <f>'3. Investeringen'!C84</f>
        <v>Nieuwe investeringen</v>
      </c>
      <c r="D87" s="86" t="str">
        <f>'3. Investeringen'!F84</f>
        <v>AD</v>
      </c>
      <c r="E87" s="121">
        <f>'3. Investeringen'!K84</f>
        <v>2011</v>
      </c>
      <c r="F87" s="172">
        <f>'3. Investeringen'!M84</f>
        <v>39</v>
      </c>
      <c r="G87" s="121">
        <f>'3. Investeringen'!N84</f>
        <v>2011</v>
      </c>
      <c r="H87" s="86">
        <f>'3. Investeringen'!O84</f>
        <v>43737267</v>
      </c>
      <c r="I87" s="65"/>
      <c r="J87" s="86">
        <f>'6. Investeringen per jaar'!I84</f>
        <v>1</v>
      </c>
      <c r="K87" s="65"/>
      <c r="L87" s="123">
        <f t="shared" si="12"/>
        <v>2050</v>
      </c>
      <c r="M87" s="87">
        <f t="shared" si="13"/>
        <v>31961848.961538464</v>
      </c>
      <c r="N87" s="117">
        <f t="shared" si="14"/>
        <v>28.5</v>
      </c>
      <c r="O87" s="87" t="b">
        <f t="shared" si="15"/>
        <v>0</v>
      </c>
      <c r="P87" s="117">
        <f>INDEX('2. Reguleringsparameters'!$D$44:$E$50,MATCH(C87,'2. Reguleringsparameters'!$B$44:$B$50,0),MATCH(D87,'2. Reguleringsparameters'!$D$43:$E$43,0))</f>
        <v>0.5</v>
      </c>
      <c r="Q87" s="65"/>
      <c r="R87" s="87">
        <f t="shared" si="11"/>
        <v>560734.19230769225</v>
      </c>
      <c r="S87" s="87">
        <f t="shared" si="11"/>
        <v>1121468.3846153845</v>
      </c>
      <c r="T87" s="87">
        <f t="shared" si="11"/>
        <v>1121468.3846153845</v>
      </c>
      <c r="U87" s="87">
        <f t="shared" si="11"/>
        <v>1121468.3846153845</v>
      </c>
      <c r="V87" s="87">
        <f t="shared" si="11"/>
        <v>1121468.3846153845</v>
      </c>
      <c r="W87" s="87">
        <f t="shared" si="11"/>
        <v>1121468.3846153845</v>
      </c>
      <c r="X87" s="87">
        <f t="shared" si="11"/>
        <v>1121468.3846153845</v>
      </c>
      <c r="Y87" s="87">
        <f t="shared" si="11"/>
        <v>1121468.3846153845</v>
      </c>
      <c r="Z87" s="87">
        <f t="shared" si="11"/>
        <v>1121468.3846153845</v>
      </c>
      <c r="AA87" s="87">
        <f t="shared" si="11"/>
        <v>1121468.3846153845</v>
      </c>
      <c r="AB87" s="87">
        <f t="shared" si="11"/>
        <v>1121468.3846153845</v>
      </c>
      <c r="AC87" s="87">
        <f t="shared" si="11"/>
        <v>1345762.0615384616</v>
      </c>
      <c r="AD87" s="87">
        <f t="shared" si="11"/>
        <v>1289098.3957894738</v>
      </c>
      <c r="AE87" s="87">
        <f t="shared" si="11"/>
        <v>1234820.5685983379</v>
      </c>
      <c r="AF87" s="87">
        <f t="shared" si="11"/>
        <v>1182828.1236047237</v>
      </c>
      <c r="AG87" s="87">
        <f t="shared" si="11"/>
        <v>1133024.8341897882</v>
      </c>
      <c r="AI87" s="148"/>
      <c r="AJ87" s="128"/>
    </row>
    <row r="88" spans="1:36" s="20" customFormat="1" x14ac:dyDescent="0.2">
      <c r="A88" s="65"/>
      <c r="B88" s="86">
        <f>'3. Investeringen'!B85</f>
        <v>71</v>
      </c>
      <c r="C88" s="86" t="str">
        <f>'3. Investeringen'!C85</f>
        <v>Nieuwe investeringen</v>
      </c>
      <c r="D88" s="86" t="str">
        <f>'3. Investeringen'!F85</f>
        <v>AD</v>
      </c>
      <c r="E88" s="121">
        <f>'3. Investeringen'!K85</f>
        <v>2011</v>
      </c>
      <c r="F88" s="172">
        <f>'3. Investeringen'!M85</f>
        <v>39</v>
      </c>
      <c r="G88" s="121">
        <f>'3. Investeringen'!N85</f>
        <v>2011</v>
      </c>
      <c r="H88" s="86">
        <f>'3. Investeringen'!O85</f>
        <v>1571043.89267998</v>
      </c>
      <c r="I88" s="65"/>
      <c r="J88" s="86">
        <f>'6. Investeringen per jaar'!I85</f>
        <v>1</v>
      </c>
      <c r="K88" s="65"/>
      <c r="L88" s="123">
        <f t="shared" si="12"/>
        <v>2050</v>
      </c>
      <c r="M88" s="87">
        <f t="shared" si="13"/>
        <v>1148070.536958447</v>
      </c>
      <c r="N88" s="117">
        <f t="shared" si="14"/>
        <v>28.5</v>
      </c>
      <c r="O88" s="87" t="b">
        <f t="shared" si="15"/>
        <v>0</v>
      </c>
      <c r="P88" s="117">
        <f>INDEX('2. Reguleringsparameters'!$D$44:$E$50,MATCH(C88,'2. Reguleringsparameters'!$B$44:$B$50,0),MATCH(D88,'2. Reguleringsparameters'!$D$43:$E$43,0))</f>
        <v>0.5</v>
      </c>
      <c r="Q88" s="65"/>
      <c r="R88" s="87">
        <f t="shared" ref="R88:AG97" si="16">$J88*IF($O88,-1,1)*
IF(OR(R$10&gt;$L88,R$10&lt;$E88,$F88=0),0,
IF(R$10&lt;2022,
IF($E88&lt;2011,
VDB(
ABS($H88),
0,
$F88,
R$10-$G88,
IF(R$10-$G88+1&lt;$F88,R$10-$G88+1,$F88),
1),
VDB(
ABS($H88),
0,
$F88,
MAX(0,R$10-$G88-$P88),
IF(R$10-$G88-$P88+1&lt;$F88,R$10-$G88-$P88+1,$F88),
1)),
IF($E88&lt;2022,
VDB(
ABS($M88),
0,
$N88,
R$10-2022,
IF(R$10-2022+1&lt;$N88,R$10-2022+1,$N88),
$G$12),
VDB(
ABS($M88),
0,
$N88,
MAX(0,R$10-2022-$P88),
IF(R$10-2022-$P88+1&lt;$N88,R$10-2022-$P88+1,$N88),
$G$12))
))</f>
        <v>20141.588367692053</v>
      </c>
      <c r="S88" s="87">
        <f t="shared" si="16"/>
        <v>40283.176735384106</v>
      </c>
      <c r="T88" s="87">
        <f t="shared" si="16"/>
        <v>40283.176735384106</v>
      </c>
      <c r="U88" s="87">
        <f t="shared" si="16"/>
        <v>40283.176735384106</v>
      </c>
      <c r="V88" s="87">
        <f t="shared" si="16"/>
        <v>40283.176735384106</v>
      </c>
      <c r="W88" s="87">
        <f t="shared" si="16"/>
        <v>40283.176735384106</v>
      </c>
      <c r="X88" s="87">
        <f t="shared" si="16"/>
        <v>40283.176735384106</v>
      </c>
      <c r="Y88" s="87">
        <f t="shared" si="16"/>
        <v>40283.176735384106</v>
      </c>
      <c r="Z88" s="87">
        <f t="shared" si="16"/>
        <v>40283.176735384106</v>
      </c>
      <c r="AA88" s="87">
        <f t="shared" si="16"/>
        <v>40283.176735384106</v>
      </c>
      <c r="AB88" s="87">
        <f t="shared" si="16"/>
        <v>40283.176735384106</v>
      </c>
      <c r="AC88" s="87">
        <f t="shared" si="16"/>
        <v>48339.812082460921</v>
      </c>
      <c r="AD88" s="87">
        <f t="shared" si="16"/>
        <v>46304.451573725732</v>
      </c>
      <c r="AE88" s="87">
        <f t="shared" si="16"/>
        <v>44354.790454832015</v>
      </c>
      <c r="AF88" s="87">
        <f t="shared" si="16"/>
        <v>42487.220330418029</v>
      </c>
      <c r="AG88" s="87">
        <f t="shared" si="16"/>
        <v>40698.28473755833</v>
      </c>
      <c r="AI88" s="148"/>
      <c r="AJ88" s="128"/>
    </row>
    <row r="89" spans="1:36" s="20" customFormat="1" x14ac:dyDescent="0.2">
      <c r="A89" s="65"/>
      <c r="B89" s="86">
        <f>'3. Investeringen'!B86</f>
        <v>72</v>
      </c>
      <c r="C89" s="86" t="str">
        <f>'3. Investeringen'!C86</f>
        <v>Nieuwe investeringen</v>
      </c>
      <c r="D89" s="86" t="str">
        <f>'3. Investeringen'!F86</f>
        <v>AD</v>
      </c>
      <c r="E89" s="121">
        <f>'3. Investeringen'!K86</f>
        <v>2012</v>
      </c>
      <c r="F89" s="172">
        <f>'3. Investeringen'!M86</f>
        <v>39</v>
      </c>
      <c r="G89" s="121">
        <f>'3. Investeringen'!N86</f>
        <v>2012</v>
      </c>
      <c r="H89" s="86">
        <f>'3. Investeringen'!O86</f>
        <v>65167284.649345301</v>
      </c>
      <c r="I89" s="65"/>
      <c r="J89" s="86">
        <f>'6. Investeringen per jaar'!I86</f>
        <v>1</v>
      </c>
      <c r="K89" s="65"/>
      <c r="L89" s="123">
        <f t="shared" si="12"/>
        <v>2051</v>
      </c>
      <c r="M89" s="87">
        <f t="shared" si="13"/>
        <v>49293202.491171449</v>
      </c>
      <c r="N89" s="117">
        <f t="shared" si="14"/>
        <v>29.5</v>
      </c>
      <c r="O89" s="87" t="b">
        <f t="shared" si="15"/>
        <v>0</v>
      </c>
      <c r="P89" s="117">
        <f>INDEX('2. Reguleringsparameters'!$D$44:$E$50,MATCH(C89,'2. Reguleringsparameters'!$B$44:$B$50,0),MATCH(D89,'2. Reguleringsparameters'!$D$43:$E$43,0))</f>
        <v>0.5</v>
      </c>
      <c r="Q89" s="65"/>
      <c r="R89" s="87">
        <f t="shared" si="16"/>
        <v>0</v>
      </c>
      <c r="S89" s="87">
        <f t="shared" si="16"/>
        <v>835478.00832493976</v>
      </c>
      <c r="T89" s="87">
        <f t="shared" si="16"/>
        <v>1670956.0166498795</v>
      </c>
      <c r="U89" s="87">
        <f t="shared" si="16"/>
        <v>1670956.0166498795</v>
      </c>
      <c r="V89" s="87">
        <f t="shared" si="16"/>
        <v>1670956.0166498795</v>
      </c>
      <c r="W89" s="87">
        <f t="shared" si="16"/>
        <v>1670956.0166498795</v>
      </c>
      <c r="X89" s="87">
        <f t="shared" si="16"/>
        <v>1670956.0166498795</v>
      </c>
      <c r="Y89" s="87">
        <f t="shared" si="16"/>
        <v>1670956.0166498795</v>
      </c>
      <c r="Z89" s="87">
        <f t="shared" si="16"/>
        <v>1670956.0166498795</v>
      </c>
      <c r="AA89" s="87">
        <f t="shared" si="16"/>
        <v>1670956.0166498795</v>
      </c>
      <c r="AB89" s="87">
        <f t="shared" si="16"/>
        <v>1670956.0166498795</v>
      </c>
      <c r="AC89" s="87">
        <f t="shared" si="16"/>
        <v>2005147.2199798555</v>
      </c>
      <c r="AD89" s="87">
        <f t="shared" si="16"/>
        <v>1923581.9093366072</v>
      </c>
      <c r="AE89" s="87">
        <f t="shared" si="16"/>
        <v>1845334.5096347793</v>
      </c>
      <c r="AF89" s="87">
        <f t="shared" si="16"/>
        <v>1770270.0550055678</v>
      </c>
      <c r="AG89" s="87">
        <f t="shared" si="16"/>
        <v>1698259.0697172061</v>
      </c>
      <c r="AI89" s="148"/>
      <c r="AJ89" s="128"/>
    </row>
    <row r="90" spans="1:36" s="20" customFormat="1" x14ac:dyDescent="0.2">
      <c r="A90" s="65"/>
      <c r="B90" s="86">
        <f>'3. Investeringen'!B87</f>
        <v>73</v>
      </c>
      <c r="C90" s="86" t="str">
        <f>'3. Investeringen'!C87</f>
        <v>Nieuwe investeringen</v>
      </c>
      <c r="D90" s="86" t="str">
        <f>'3. Investeringen'!F87</f>
        <v>AD</v>
      </c>
      <c r="E90" s="121">
        <f>'3. Investeringen'!K87</f>
        <v>2012</v>
      </c>
      <c r="F90" s="172">
        <f>'3. Investeringen'!M87</f>
        <v>39</v>
      </c>
      <c r="G90" s="121">
        <f>'3. Investeringen'!N87</f>
        <v>2012</v>
      </c>
      <c r="H90" s="86">
        <f>'3. Investeringen'!O87</f>
        <v>3346419.2805865589</v>
      </c>
      <c r="I90" s="65"/>
      <c r="J90" s="86">
        <f>'6. Investeringen per jaar'!I87</f>
        <v>1</v>
      </c>
      <c r="K90" s="65"/>
      <c r="L90" s="123">
        <f t="shared" si="12"/>
        <v>2051</v>
      </c>
      <c r="M90" s="87">
        <f t="shared" si="13"/>
        <v>2531265.8660847046</v>
      </c>
      <c r="N90" s="117">
        <f t="shared" si="14"/>
        <v>29.5</v>
      </c>
      <c r="O90" s="87" t="b">
        <f t="shared" si="15"/>
        <v>0</v>
      </c>
      <c r="P90" s="117">
        <f>INDEX('2. Reguleringsparameters'!$D$44:$E$50,MATCH(C90,'2. Reguleringsparameters'!$B$44:$B$50,0),MATCH(D90,'2. Reguleringsparameters'!$D$43:$E$43,0))</f>
        <v>0.5</v>
      </c>
      <c r="Q90" s="65"/>
      <c r="R90" s="87">
        <f t="shared" si="16"/>
        <v>0</v>
      </c>
      <c r="S90" s="87">
        <f t="shared" si="16"/>
        <v>42902.811289571269</v>
      </c>
      <c r="T90" s="87">
        <f t="shared" si="16"/>
        <v>85805.622579142539</v>
      </c>
      <c r="U90" s="87">
        <f t="shared" si="16"/>
        <v>85805.622579142539</v>
      </c>
      <c r="V90" s="87">
        <f t="shared" si="16"/>
        <v>85805.622579142539</v>
      </c>
      <c r="W90" s="87">
        <f t="shared" si="16"/>
        <v>85805.622579142539</v>
      </c>
      <c r="X90" s="87">
        <f t="shared" si="16"/>
        <v>85805.622579142539</v>
      </c>
      <c r="Y90" s="87">
        <f t="shared" si="16"/>
        <v>85805.622579142539</v>
      </c>
      <c r="Z90" s="87">
        <f t="shared" si="16"/>
        <v>85805.622579142539</v>
      </c>
      <c r="AA90" s="87">
        <f t="shared" si="16"/>
        <v>85805.622579142539</v>
      </c>
      <c r="AB90" s="87">
        <f t="shared" si="16"/>
        <v>85805.622579142539</v>
      </c>
      <c r="AC90" s="87">
        <f t="shared" si="16"/>
        <v>102966.74709497103</v>
      </c>
      <c r="AD90" s="87">
        <f t="shared" si="16"/>
        <v>98778.269247040007</v>
      </c>
      <c r="AE90" s="87">
        <f t="shared" si="16"/>
        <v>94760.170159024812</v>
      </c>
      <c r="AF90" s="87">
        <f t="shared" si="16"/>
        <v>90905.519169505162</v>
      </c>
      <c r="AG90" s="87">
        <f t="shared" si="16"/>
        <v>87207.667542271054</v>
      </c>
      <c r="AI90" s="148"/>
      <c r="AJ90" s="128"/>
    </row>
    <row r="91" spans="1:36" s="20" customFormat="1" x14ac:dyDescent="0.2">
      <c r="A91" s="65"/>
      <c r="B91" s="86">
        <f>'3. Investeringen'!B88</f>
        <v>74</v>
      </c>
      <c r="C91" s="86" t="str">
        <f>'3. Investeringen'!C88</f>
        <v>Nieuwe investeringen</v>
      </c>
      <c r="D91" s="86" t="str">
        <f>'3. Investeringen'!F88</f>
        <v>AD</v>
      </c>
      <c r="E91" s="121">
        <f>'3. Investeringen'!K88</f>
        <v>2013</v>
      </c>
      <c r="F91" s="172">
        <f>'3. Investeringen'!M88</f>
        <v>39</v>
      </c>
      <c r="G91" s="121">
        <f>'3. Investeringen'!N88</f>
        <v>2013</v>
      </c>
      <c r="H91" s="86">
        <f>'3. Investeringen'!O88</f>
        <v>65219492.561430879</v>
      </c>
      <c r="I91" s="65"/>
      <c r="J91" s="86">
        <f>'6. Investeringen per jaar'!I88</f>
        <v>1</v>
      </c>
      <c r="K91" s="65"/>
      <c r="L91" s="123">
        <f t="shared" si="12"/>
        <v>2052</v>
      </c>
      <c r="M91" s="87">
        <f t="shared" si="13"/>
        <v>51004987.772401072</v>
      </c>
      <c r="N91" s="117">
        <f t="shared" si="14"/>
        <v>30.5</v>
      </c>
      <c r="O91" s="87" t="b">
        <f t="shared" si="15"/>
        <v>0</v>
      </c>
      <c r="P91" s="117">
        <f>INDEX('2. Reguleringsparameters'!$D$44:$E$50,MATCH(C91,'2. Reguleringsparameters'!$B$44:$B$50,0),MATCH(D91,'2. Reguleringsparameters'!$D$43:$E$43,0))</f>
        <v>0.5</v>
      </c>
      <c r="Q91" s="65"/>
      <c r="R91" s="87">
        <f t="shared" si="16"/>
        <v>0</v>
      </c>
      <c r="S91" s="87">
        <f t="shared" si="16"/>
        <v>0</v>
      </c>
      <c r="T91" s="87">
        <f t="shared" si="16"/>
        <v>836147.34053116513</v>
      </c>
      <c r="U91" s="87">
        <f t="shared" si="16"/>
        <v>1672294.6810623303</v>
      </c>
      <c r="V91" s="87">
        <f t="shared" si="16"/>
        <v>1672294.6810623303</v>
      </c>
      <c r="W91" s="87">
        <f t="shared" si="16"/>
        <v>1672294.6810623303</v>
      </c>
      <c r="X91" s="87">
        <f t="shared" si="16"/>
        <v>1672294.6810623303</v>
      </c>
      <c r="Y91" s="87">
        <f t="shared" si="16"/>
        <v>1672294.6810623303</v>
      </c>
      <c r="Z91" s="87">
        <f t="shared" si="16"/>
        <v>1672294.6810623303</v>
      </c>
      <c r="AA91" s="87">
        <f t="shared" si="16"/>
        <v>1672294.6810623303</v>
      </c>
      <c r="AB91" s="87">
        <f t="shared" si="16"/>
        <v>1672294.6810623303</v>
      </c>
      <c r="AC91" s="87">
        <f t="shared" si="16"/>
        <v>2006753.6172747961</v>
      </c>
      <c r="AD91" s="87">
        <f t="shared" si="16"/>
        <v>1927799.3765951318</v>
      </c>
      <c r="AE91" s="87">
        <f t="shared" si="16"/>
        <v>1851951.5322700776</v>
      </c>
      <c r="AF91" s="87">
        <f t="shared" si="16"/>
        <v>1779087.8654266645</v>
      </c>
      <c r="AG91" s="87">
        <f t="shared" si="16"/>
        <v>1709090.9658033203</v>
      </c>
      <c r="AI91" s="148"/>
      <c r="AJ91" s="128"/>
    </row>
    <row r="92" spans="1:36" s="20" customFormat="1" x14ac:dyDescent="0.2">
      <c r="A92" s="65"/>
      <c r="B92" s="86">
        <f>'3. Investeringen'!B89</f>
        <v>75</v>
      </c>
      <c r="C92" s="86" t="str">
        <f>'3. Investeringen'!C89</f>
        <v>Nieuwe investeringen</v>
      </c>
      <c r="D92" s="86" t="str">
        <f>'3. Investeringen'!F89</f>
        <v>AD</v>
      </c>
      <c r="E92" s="121">
        <f>'3. Investeringen'!K89</f>
        <v>2013</v>
      </c>
      <c r="F92" s="172">
        <f>'3. Investeringen'!M89</f>
        <v>39</v>
      </c>
      <c r="G92" s="121">
        <f>'3. Investeringen'!N89</f>
        <v>2013</v>
      </c>
      <c r="H92" s="86">
        <f>'3. Investeringen'!O89</f>
        <v>1164677.9443560119</v>
      </c>
      <c r="I92" s="65"/>
      <c r="J92" s="86">
        <f>'6. Investeringen per jaar'!I89</f>
        <v>1</v>
      </c>
      <c r="K92" s="65"/>
      <c r="L92" s="123">
        <f t="shared" si="12"/>
        <v>2052</v>
      </c>
      <c r="M92" s="87">
        <f t="shared" si="13"/>
        <v>910837.87956047081</v>
      </c>
      <c r="N92" s="117">
        <f t="shared" si="14"/>
        <v>30.5</v>
      </c>
      <c r="O92" s="87" t="b">
        <f t="shared" si="15"/>
        <v>0</v>
      </c>
      <c r="P92" s="117">
        <f>INDEX('2. Reguleringsparameters'!$D$44:$E$50,MATCH(C92,'2. Reguleringsparameters'!$B$44:$B$50,0),MATCH(D92,'2. Reguleringsparameters'!$D$43:$E$43,0))</f>
        <v>0.5</v>
      </c>
      <c r="Q92" s="65"/>
      <c r="R92" s="87">
        <f t="shared" si="16"/>
        <v>0</v>
      </c>
      <c r="S92" s="87">
        <f t="shared" si="16"/>
        <v>0</v>
      </c>
      <c r="T92" s="87">
        <f t="shared" si="16"/>
        <v>14931.768517384768</v>
      </c>
      <c r="U92" s="87">
        <f t="shared" si="16"/>
        <v>29863.537034769535</v>
      </c>
      <c r="V92" s="87">
        <f t="shared" si="16"/>
        <v>29863.537034769535</v>
      </c>
      <c r="W92" s="87">
        <f t="shared" si="16"/>
        <v>29863.537034769535</v>
      </c>
      <c r="X92" s="87">
        <f t="shared" si="16"/>
        <v>29863.537034769535</v>
      </c>
      <c r="Y92" s="87">
        <f t="shared" si="16"/>
        <v>29863.537034769535</v>
      </c>
      <c r="Z92" s="87">
        <f t="shared" si="16"/>
        <v>29863.537034769535</v>
      </c>
      <c r="AA92" s="87">
        <f t="shared" si="16"/>
        <v>29863.537034769535</v>
      </c>
      <c r="AB92" s="87">
        <f t="shared" si="16"/>
        <v>29863.537034769535</v>
      </c>
      <c r="AC92" s="87">
        <f t="shared" si="16"/>
        <v>35836.244441723436</v>
      </c>
      <c r="AD92" s="87">
        <f t="shared" si="16"/>
        <v>34426.293840737599</v>
      </c>
      <c r="AE92" s="87">
        <f t="shared" si="16"/>
        <v>33071.816706020058</v>
      </c>
      <c r="AF92" s="87">
        <f t="shared" si="16"/>
        <v>31770.630474963531</v>
      </c>
      <c r="AG92" s="87">
        <f t="shared" si="16"/>
        <v>30520.63845627644</v>
      </c>
      <c r="AI92" s="148"/>
      <c r="AJ92" s="128"/>
    </row>
    <row r="93" spans="1:36" s="20" customFormat="1" x14ac:dyDescent="0.2">
      <c r="A93" s="65"/>
      <c r="B93" s="86">
        <f>'3. Investeringen'!B90</f>
        <v>76</v>
      </c>
      <c r="C93" s="86" t="str">
        <f>'3. Investeringen'!C90</f>
        <v>Nieuwe investeringen</v>
      </c>
      <c r="D93" s="86" t="str">
        <f>'3. Investeringen'!F90</f>
        <v>AD</v>
      </c>
      <c r="E93" s="121">
        <f>'3. Investeringen'!K90</f>
        <v>2014</v>
      </c>
      <c r="F93" s="172">
        <f>'3. Investeringen'!M90</f>
        <v>39</v>
      </c>
      <c r="G93" s="121">
        <f>'3. Investeringen'!N90</f>
        <v>2014</v>
      </c>
      <c r="H93" s="86">
        <f>'3. Investeringen'!O90</f>
        <v>41673868.162489057</v>
      </c>
      <c r="I93" s="65"/>
      <c r="J93" s="86">
        <f>'6. Investeringen per jaar'!I90</f>
        <v>1</v>
      </c>
      <c r="K93" s="65"/>
      <c r="L93" s="123">
        <f t="shared" si="12"/>
        <v>2053</v>
      </c>
      <c r="M93" s="87">
        <f t="shared" si="13"/>
        <v>33659662.746625774</v>
      </c>
      <c r="N93" s="117">
        <f t="shared" si="14"/>
        <v>31.5</v>
      </c>
      <c r="O93" s="87" t="b">
        <f t="shared" si="15"/>
        <v>0</v>
      </c>
      <c r="P93" s="117">
        <f>INDEX('2. Reguleringsparameters'!$D$44:$E$50,MATCH(C93,'2. Reguleringsparameters'!$B$44:$B$50,0),MATCH(D93,'2. Reguleringsparameters'!$D$43:$E$43,0))</f>
        <v>0.5</v>
      </c>
      <c r="Q93" s="65"/>
      <c r="R93" s="87">
        <f t="shared" si="16"/>
        <v>0</v>
      </c>
      <c r="S93" s="87">
        <f t="shared" si="16"/>
        <v>0</v>
      </c>
      <c r="T93" s="87">
        <f t="shared" si="16"/>
        <v>0</v>
      </c>
      <c r="U93" s="87">
        <f t="shared" si="16"/>
        <v>534280.36105755204</v>
      </c>
      <c r="V93" s="87">
        <f t="shared" si="16"/>
        <v>1068560.7221151041</v>
      </c>
      <c r="W93" s="87">
        <f t="shared" si="16"/>
        <v>1068560.7221151041</v>
      </c>
      <c r="X93" s="87">
        <f t="shared" si="16"/>
        <v>1068560.7221151041</v>
      </c>
      <c r="Y93" s="87">
        <f t="shared" si="16"/>
        <v>1068560.7221151041</v>
      </c>
      <c r="Z93" s="87">
        <f t="shared" si="16"/>
        <v>1068560.7221151041</v>
      </c>
      <c r="AA93" s="87">
        <f t="shared" si="16"/>
        <v>1068560.7221151041</v>
      </c>
      <c r="AB93" s="87">
        <f t="shared" si="16"/>
        <v>1068560.7221151041</v>
      </c>
      <c r="AC93" s="87">
        <f t="shared" si="16"/>
        <v>1282272.8665381246</v>
      </c>
      <c r="AD93" s="87">
        <f t="shared" si="16"/>
        <v>1233424.3763842913</v>
      </c>
      <c r="AE93" s="87">
        <f t="shared" si="16"/>
        <v>1186436.781093461</v>
      </c>
      <c r="AF93" s="87">
        <f t="shared" si="16"/>
        <v>1141239.1894327579</v>
      </c>
      <c r="AG93" s="87">
        <f t="shared" si="16"/>
        <v>1097763.4107877004</v>
      </c>
      <c r="AI93" s="148"/>
      <c r="AJ93" s="128"/>
    </row>
    <row r="94" spans="1:36" s="20" customFormat="1" x14ac:dyDescent="0.2">
      <c r="A94" s="65"/>
      <c r="B94" s="86">
        <f>'3. Investeringen'!B91</f>
        <v>77</v>
      </c>
      <c r="C94" s="86" t="str">
        <f>'3. Investeringen'!C91</f>
        <v>Nieuwe investeringen</v>
      </c>
      <c r="D94" s="86" t="str">
        <f>'3. Investeringen'!F91</f>
        <v>AD</v>
      </c>
      <c r="E94" s="121">
        <f>'3. Investeringen'!K91</f>
        <v>2014</v>
      </c>
      <c r="F94" s="172">
        <f>'3. Investeringen'!M91</f>
        <v>39</v>
      </c>
      <c r="G94" s="121">
        <f>'3. Investeringen'!N91</f>
        <v>2014</v>
      </c>
      <c r="H94" s="86">
        <f>'3. Investeringen'!O91</f>
        <v>829256.85750000097</v>
      </c>
      <c r="I94" s="65"/>
      <c r="J94" s="86">
        <f>'6. Investeringen per jaar'!I91</f>
        <v>1</v>
      </c>
      <c r="K94" s="65"/>
      <c r="L94" s="123">
        <f t="shared" si="12"/>
        <v>2053</v>
      </c>
      <c r="M94" s="87">
        <f t="shared" si="13"/>
        <v>669784.38490384689</v>
      </c>
      <c r="N94" s="117">
        <f t="shared" si="14"/>
        <v>31.5</v>
      </c>
      <c r="O94" s="87" t="b">
        <f t="shared" si="15"/>
        <v>0</v>
      </c>
      <c r="P94" s="117">
        <f>INDEX('2. Reguleringsparameters'!$D$44:$E$50,MATCH(C94,'2. Reguleringsparameters'!$B$44:$B$50,0),MATCH(D94,'2. Reguleringsparameters'!$D$43:$E$43,0))</f>
        <v>0.5</v>
      </c>
      <c r="Q94" s="65"/>
      <c r="R94" s="87">
        <f t="shared" si="16"/>
        <v>0</v>
      </c>
      <c r="S94" s="87">
        <f t="shared" si="16"/>
        <v>0</v>
      </c>
      <c r="T94" s="87">
        <f t="shared" si="16"/>
        <v>0</v>
      </c>
      <c r="U94" s="87">
        <f t="shared" si="16"/>
        <v>10631.498173076936</v>
      </c>
      <c r="V94" s="87">
        <f t="shared" si="16"/>
        <v>21262.996346153872</v>
      </c>
      <c r="W94" s="87">
        <f t="shared" si="16"/>
        <v>21262.996346153872</v>
      </c>
      <c r="X94" s="87">
        <f t="shared" si="16"/>
        <v>21262.996346153872</v>
      </c>
      <c r="Y94" s="87">
        <f t="shared" si="16"/>
        <v>21262.996346153872</v>
      </c>
      <c r="Z94" s="87">
        <f t="shared" si="16"/>
        <v>21262.996346153872</v>
      </c>
      <c r="AA94" s="87">
        <f t="shared" si="16"/>
        <v>21262.996346153872</v>
      </c>
      <c r="AB94" s="87">
        <f t="shared" si="16"/>
        <v>21262.996346153872</v>
      </c>
      <c r="AC94" s="87">
        <f t="shared" si="16"/>
        <v>25515.595615384642</v>
      </c>
      <c r="AD94" s="87">
        <f t="shared" si="16"/>
        <v>24543.572925274751</v>
      </c>
      <c r="AE94" s="87">
        <f t="shared" si="16"/>
        <v>23608.579670978572</v>
      </c>
      <c r="AF94" s="87">
        <f t="shared" si="16"/>
        <v>22709.205207322244</v>
      </c>
      <c r="AG94" s="87">
        <f t="shared" si="16"/>
        <v>21844.09262799568</v>
      </c>
      <c r="AI94" s="148"/>
      <c r="AJ94" s="128"/>
    </row>
    <row r="95" spans="1:36" s="20" customFormat="1" x14ac:dyDescent="0.2">
      <c r="A95" s="65"/>
      <c r="B95" s="86">
        <f>'3. Investeringen'!B92</f>
        <v>78</v>
      </c>
      <c r="C95" s="86" t="str">
        <f>'3. Investeringen'!C92</f>
        <v>Nieuwe investeringen</v>
      </c>
      <c r="D95" s="86" t="str">
        <f>'3. Investeringen'!F92</f>
        <v>AD</v>
      </c>
      <c r="E95" s="121">
        <f>'3. Investeringen'!K92</f>
        <v>2015</v>
      </c>
      <c r="F95" s="172">
        <f>'3. Investeringen'!M92</f>
        <v>39</v>
      </c>
      <c r="G95" s="121">
        <f>'3. Investeringen'!N92</f>
        <v>2015</v>
      </c>
      <c r="H95" s="86">
        <f>'3. Investeringen'!O92</f>
        <v>36421612.572924353</v>
      </c>
      <c r="I95" s="65"/>
      <c r="J95" s="86">
        <f>'6. Investeringen per jaar'!I92</f>
        <v>1</v>
      </c>
      <c r="K95" s="65"/>
      <c r="L95" s="123">
        <f t="shared" si="12"/>
        <v>2054</v>
      </c>
      <c r="M95" s="87">
        <f t="shared" si="13"/>
        <v>30351343.810770296</v>
      </c>
      <c r="N95" s="117">
        <f t="shared" si="14"/>
        <v>32.5</v>
      </c>
      <c r="O95" s="87" t="b">
        <f t="shared" si="15"/>
        <v>0</v>
      </c>
      <c r="P95" s="117">
        <f>INDEX('2. Reguleringsparameters'!$D$44:$E$50,MATCH(C95,'2. Reguleringsparameters'!$B$44:$B$50,0),MATCH(D95,'2. Reguleringsparameters'!$D$43:$E$43,0))</f>
        <v>0.5</v>
      </c>
      <c r="Q95" s="65"/>
      <c r="R95" s="87">
        <f t="shared" si="16"/>
        <v>0</v>
      </c>
      <c r="S95" s="87">
        <f t="shared" si="16"/>
        <v>0</v>
      </c>
      <c r="T95" s="87">
        <f t="shared" si="16"/>
        <v>0</v>
      </c>
      <c r="U95" s="87">
        <f t="shared" si="16"/>
        <v>0</v>
      </c>
      <c r="V95" s="87">
        <f t="shared" si="16"/>
        <v>466943.75093492761</v>
      </c>
      <c r="W95" s="87">
        <f t="shared" si="16"/>
        <v>933887.50186985522</v>
      </c>
      <c r="X95" s="87">
        <f t="shared" si="16"/>
        <v>933887.50186985522</v>
      </c>
      <c r="Y95" s="87">
        <f t="shared" si="16"/>
        <v>933887.50186985522</v>
      </c>
      <c r="Z95" s="87">
        <f t="shared" si="16"/>
        <v>933887.50186985522</v>
      </c>
      <c r="AA95" s="87">
        <f t="shared" si="16"/>
        <v>933887.50186985522</v>
      </c>
      <c r="AB95" s="87">
        <f t="shared" si="16"/>
        <v>933887.50186985522</v>
      </c>
      <c r="AC95" s="87">
        <f t="shared" si="16"/>
        <v>1120665.0022438262</v>
      </c>
      <c r="AD95" s="87">
        <f t="shared" si="16"/>
        <v>1079286.6021609772</v>
      </c>
      <c r="AE95" s="87">
        <f t="shared" si="16"/>
        <v>1039436.0199273413</v>
      </c>
      <c r="AF95" s="87">
        <f t="shared" si="16"/>
        <v>1001056.8438069471</v>
      </c>
      <c r="AG95" s="87">
        <f t="shared" si="16"/>
        <v>964094.7449586906</v>
      </c>
      <c r="AI95" s="148"/>
      <c r="AJ95" s="128"/>
    </row>
    <row r="96" spans="1:36" s="20" customFormat="1" x14ac:dyDescent="0.2">
      <c r="A96" s="65"/>
      <c r="B96" s="86">
        <f>'3. Investeringen'!B93</f>
        <v>79</v>
      </c>
      <c r="C96" s="86" t="str">
        <f>'3. Investeringen'!C93</f>
        <v>Nieuwe investeringen</v>
      </c>
      <c r="D96" s="86" t="str">
        <f>'3. Investeringen'!F93</f>
        <v>AD</v>
      </c>
      <c r="E96" s="121">
        <f>'3. Investeringen'!K93</f>
        <v>2015</v>
      </c>
      <c r="F96" s="172">
        <f>'3. Investeringen'!M93</f>
        <v>39</v>
      </c>
      <c r="G96" s="121">
        <f>'3. Investeringen'!N93</f>
        <v>2015</v>
      </c>
      <c r="H96" s="86">
        <f>'3. Investeringen'!O93</f>
        <v>1667697.269750484</v>
      </c>
      <c r="I96" s="65"/>
      <c r="J96" s="86">
        <f>'6. Investeringen per jaar'!I93</f>
        <v>1</v>
      </c>
      <c r="K96" s="65"/>
      <c r="L96" s="123">
        <f t="shared" si="12"/>
        <v>2054</v>
      </c>
      <c r="M96" s="87">
        <f t="shared" si="13"/>
        <v>1389747.72479207</v>
      </c>
      <c r="N96" s="117">
        <f t="shared" si="14"/>
        <v>32.5</v>
      </c>
      <c r="O96" s="87" t="b">
        <f t="shared" si="15"/>
        <v>0</v>
      </c>
      <c r="P96" s="117">
        <f>INDEX('2. Reguleringsparameters'!$D$44:$E$50,MATCH(C96,'2. Reguleringsparameters'!$B$44:$B$50,0),MATCH(D96,'2. Reguleringsparameters'!$D$43:$E$43,0))</f>
        <v>0.5</v>
      </c>
      <c r="Q96" s="65"/>
      <c r="R96" s="87">
        <f t="shared" si="16"/>
        <v>0</v>
      </c>
      <c r="S96" s="87">
        <f t="shared" si="16"/>
        <v>0</v>
      </c>
      <c r="T96" s="87">
        <f t="shared" si="16"/>
        <v>0</v>
      </c>
      <c r="U96" s="87">
        <f t="shared" si="16"/>
        <v>0</v>
      </c>
      <c r="V96" s="87">
        <f t="shared" si="16"/>
        <v>21380.734227570309</v>
      </c>
      <c r="W96" s="87">
        <f t="shared" si="16"/>
        <v>42761.468455140617</v>
      </c>
      <c r="X96" s="87">
        <f t="shared" si="16"/>
        <v>42761.468455140617</v>
      </c>
      <c r="Y96" s="87">
        <f t="shared" si="16"/>
        <v>42761.468455140617</v>
      </c>
      <c r="Z96" s="87">
        <f t="shared" si="16"/>
        <v>42761.468455140617</v>
      </c>
      <c r="AA96" s="87">
        <f t="shared" si="16"/>
        <v>42761.468455140617</v>
      </c>
      <c r="AB96" s="87">
        <f t="shared" si="16"/>
        <v>42761.468455140617</v>
      </c>
      <c r="AC96" s="87">
        <f t="shared" si="16"/>
        <v>51313.76214616873</v>
      </c>
      <c r="AD96" s="87">
        <f t="shared" si="16"/>
        <v>49419.100159233276</v>
      </c>
      <c r="AE96" s="87">
        <f t="shared" si="16"/>
        <v>47594.394922584666</v>
      </c>
      <c r="AF96" s="87">
        <f t="shared" si="16"/>
        <v>45837.063417750767</v>
      </c>
      <c r="AG96" s="87">
        <f t="shared" si="16"/>
        <v>44144.617999249196</v>
      </c>
      <c r="AI96" s="148"/>
      <c r="AJ96" s="128"/>
    </row>
    <row r="97" spans="1:36" s="20" customFormat="1" x14ac:dyDescent="0.2">
      <c r="A97" s="65"/>
      <c r="B97" s="86">
        <f>'3. Investeringen'!B94</f>
        <v>80</v>
      </c>
      <c r="C97" s="86" t="str">
        <f>'3. Investeringen'!C94</f>
        <v>Nieuwe investeringen</v>
      </c>
      <c r="D97" s="86" t="str">
        <f>'3. Investeringen'!F94</f>
        <v>AD</v>
      </c>
      <c r="E97" s="121">
        <f>'3. Investeringen'!K94</f>
        <v>2016</v>
      </c>
      <c r="F97" s="172">
        <f>'3. Investeringen'!M94</f>
        <v>39</v>
      </c>
      <c r="G97" s="121">
        <f>'3. Investeringen'!N94</f>
        <v>2016</v>
      </c>
      <c r="H97" s="86">
        <f>'3. Investeringen'!O94</f>
        <v>29988620.878984075</v>
      </c>
      <c r="I97" s="65"/>
      <c r="J97" s="86">
        <f>'6. Investeringen per jaar'!I94</f>
        <v>1</v>
      </c>
      <c r="K97" s="65"/>
      <c r="L97" s="123">
        <f t="shared" si="12"/>
        <v>2055</v>
      </c>
      <c r="M97" s="87">
        <f t="shared" si="13"/>
        <v>25759456.396050423</v>
      </c>
      <c r="N97" s="117">
        <f t="shared" si="14"/>
        <v>33.5</v>
      </c>
      <c r="O97" s="87" t="b">
        <f t="shared" si="15"/>
        <v>0</v>
      </c>
      <c r="P97" s="117">
        <f>INDEX('2. Reguleringsparameters'!$D$44:$E$50,MATCH(C97,'2. Reguleringsparameters'!$B$44:$B$50,0),MATCH(D97,'2. Reguleringsparameters'!$D$43:$E$43,0))</f>
        <v>0.5</v>
      </c>
      <c r="Q97" s="65"/>
      <c r="R97" s="87">
        <f t="shared" si="16"/>
        <v>0</v>
      </c>
      <c r="S97" s="87">
        <f t="shared" si="16"/>
        <v>0</v>
      </c>
      <c r="T97" s="87">
        <f t="shared" si="16"/>
        <v>0</v>
      </c>
      <c r="U97" s="87">
        <f t="shared" si="16"/>
        <v>0</v>
      </c>
      <c r="V97" s="87">
        <f t="shared" si="16"/>
        <v>0</v>
      </c>
      <c r="W97" s="87">
        <f t="shared" si="16"/>
        <v>384469.4984485138</v>
      </c>
      <c r="X97" s="87">
        <f t="shared" si="16"/>
        <v>768938.99689702759</v>
      </c>
      <c r="Y97" s="87">
        <f t="shared" si="16"/>
        <v>768938.99689702759</v>
      </c>
      <c r="Z97" s="87">
        <f t="shared" si="16"/>
        <v>768938.99689702759</v>
      </c>
      <c r="AA97" s="87">
        <f t="shared" si="16"/>
        <v>768938.99689702759</v>
      </c>
      <c r="AB97" s="87">
        <f t="shared" si="16"/>
        <v>768938.99689702759</v>
      </c>
      <c r="AC97" s="87">
        <f t="shared" si="16"/>
        <v>922726.79627643316</v>
      </c>
      <c r="AD97" s="87">
        <f t="shared" si="16"/>
        <v>889673.8961113072</v>
      </c>
      <c r="AE97" s="87">
        <f t="shared" si="16"/>
        <v>857804.98042970826</v>
      </c>
      <c r="AF97" s="87">
        <f t="shared" si="16"/>
        <v>827077.63784715149</v>
      </c>
      <c r="AG97" s="87">
        <f t="shared" si="16"/>
        <v>797450.97619292513</v>
      </c>
      <c r="AI97" s="148"/>
      <c r="AJ97" s="128"/>
    </row>
    <row r="98" spans="1:36" s="20" customFormat="1" x14ac:dyDescent="0.2">
      <c r="A98" s="65"/>
      <c r="B98" s="86">
        <f>'3. Investeringen'!B95</f>
        <v>81</v>
      </c>
      <c r="C98" s="86" t="str">
        <f>'3. Investeringen'!C95</f>
        <v>Nieuwe investeringen</v>
      </c>
      <c r="D98" s="86" t="str">
        <f>'3. Investeringen'!F95</f>
        <v>AD</v>
      </c>
      <c r="E98" s="121">
        <f>'3. Investeringen'!K95</f>
        <v>2016</v>
      </c>
      <c r="F98" s="172">
        <f>'3. Investeringen'!M95</f>
        <v>39</v>
      </c>
      <c r="G98" s="121">
        <f>'3. Investeringen'!N95</f>
        <v>2016</v>
      </c>
      <c r="H98" s="86">
        <f>'3. Investeringen'!O95</f>
        <v>1093007.822444262</v>
      </c>
      <c r="I98" s="65"/>
      <c r="J98" s="86">
        <f>'6. Investeringen per jaar'!I95</f>
        <v>1</v>
      </c>
      <c r="K98" s="65"/>
      <c r="L98" s="123">
        <f t="shared" si="12"/>
        <v>2055</v>
      </c>
      <c r="M98" s="87">
        <f t="shared" si="13"/>
        <v>938865.69363801996</v>
      </c>
      <c r="N98" s="117">
        <f t="shared" si="14"/>
        <v>33.5</v>
      </c>
      <c r="O98" s="87" t="b">
        <f t="shared" si="15"/>
        <v>0</v>
      </c>
      <c r="P98" s="117">
        <f>INDEX('2. Reguleringsparameters'!$D$44:$E$50,MATCH(C98,'2. Reguleringsparameters'!$B$44:$B$50,0),MATCH(D98,'2. Reguleringsparameters'!$D$43:$E$43,0))</f>
        <v>0.5</v>
      </c>
      <c r="Q98" s="65"/>
      <c r="R98" s="87">
        <f t="shared" ref="R98:AG107" si="17">$J98*IF($O98,-1,1)*
IF(OR(R$10&gt;$L98,R$10&lt;$E98,$F98=0),0,
IF(R$10&lt;2022,
IF($E98&lt;2011,
VDB(
ABS($H98),
0,
$F98,
R$10-$G98,
IF(R$10-$G98+1&lt;$F98,R$10-$G98+1,$F98),
1),
VDB(
ABS($H98),
0,
$F98,
MAX(0,R$10-$G98-$P98),
IF(R$10-$G98-$P98+1&lt;$F98,R$10-$G98-$P98+1,$F98),
1)),
IF($E98&lt;2022,
VDB(
ABS($M98),
0,
$N98,
R$10-2022,
IF(R$10-2022+1&lt;$N98,R$10-2022+1,$N98),
$G$12),
VDB(
ABS($M98),
0,
$N98,
MAX(0,R$10-2022-$P98),
IF(R$10-2022-$P98+1&lt;$N98,R$10-2022-$P98+1,$N98),
$G$12))
))</f>
        <v>0</v>
      </c>
      <c r="S98" s="87">
        <f t="shared" si="17"/>
        <v>0</v>
      </c>
      <c r="T98" s="87">
        <f t="shared" si="17"/>
        <v>0</v>
      </c>
      <c r="U98" s="87">
        <f t="shared" si="17"/>
        <v>0</v>
      </c>
      <c r="V98" s="87">
        <f t="shared" si="17"/>
        <v>0</v>
      </c>
      <c r="W98" s="87">
        <f t="shared" si="17"/>
        <v>14012.920800567461</v>
      </c>
      <c r="X98" s="87">
        <f t="shared" si="17"/>
        <v>28025.841601134925</v>
      </c>
      <c r="Y98" s="87">
        <f t="shared" si="17"/>
        <v>28025.841601134925</v>
      </c>
      <c r="Z98" s="87">
        <f t="shared" si="17"/>
        <v>28025.841601134925</v>
      </c>
      <c r="AA98" s="87">
        <f t="shared" si="17"/>
        <v>28025.841601134925</v>
      </c>
      <c r="AB98" s="87">
        <f t="shared" si="17"/>
        <v>28025.841601134925</v>
      </c>
      <c r="AC98" s="87">
        <f t="shared" si="17"/>
        <v>33631.009921361911</v>
      </c>
      <c r="AD98" s="87">
        <f t="shared" si="17"/>
        <v>32426.317028656409</v>
      </c>
      <c r="AE98" s="87">
        <f t="shared" si="17"/>
        <v>31264.777314197076</v>
      </c>
      <c r="AF98" s="87">
        <f t="shared" si="17"/>
        <v>30144.844992494494</v>
      </c>
      <c r="AG98" s="87">
        <f t="shared" si="17"/>
        <v>29065.029649479769</v>
      </c>
      <c r="AI98" s="148"/>
      <c r="AJ98" s="128"/>
    </row>
    <row r="99" spans="1:36" s="20" customFormat="1" x14ac:dyDescent="0.2">
      <c r="A99" s="65"/>
      <c r="B99" s="86">
        <f>'3. Investeringen'!B96</f>
        <v>82</v>
      </c>
      <c r="C99" s="86" t="str">
        <f>'3. Investeringen'!C96</f>
        <v>Nieuwe investeringen</v>
      </c>
      <c r="D99" s="86" t="str">
        <f>'3. Investeringen'!F96</f>
        <v>AD</v>
      </c>
      <c r="E99" s="121">
        <f>'3. Investeringen'!K96</f>
        <v>2017</v>
      </c>
      <c r="F99" s="172">
        <f>'3. Investeringen'!M96</f>
        <v>39</v>
      </c>
      <c r="G99" s="121">
        <f>'3. Investeringen'!N96</f>
        <v>2017</v>
      </c>
      <c r="H99" s="86">
        <f>'3. Investeringen'!O96</f>
        <v>31089859.2128</v>
      </c>
      <c r="I99" s="65"/>
      <c r="J99" s="86">
        <f>'6. Investeringen per jaar'!I96</f>
        <v>1</v>
      </c>
      <c r="K99" s="65"/>
      <c r="L99" s="123">
        <f t="shared" si="12"/>
        <v>2056</v>
      </c>
      <c r="M99" s="87">
        <f t="shared" si="13"/>
        <v>27502567.765169229</v>
      </c>
      <c r="N99" s="117">
        <f t="shared" si="14"/>
        <v>34.5</v>
      </c>
      <c r="O99" s="87" t="b">
        <f t="shared" si="15"/>
        <v>0</v>
      </c>
      <c r="P99" s="117">
        <f>INDEX('2. Reguleringsparameters'!$D$44:$E$50,MATCH(C99,'2. Reguleringsparameters'!$B$44:$B$50,0),MATCH(D99,'2. Reguleringsparameters'!$D$43:$E$43,0))</f>
        <v>0.5</v>
      </c>
      <c r="Q99" s="65"/>
      <c r="R99" s="87">
        <f t="shared" si="17"/>
        <v>0</v>
      </c>
      <c r="S99" s="87">
        <f t="shared" si="17"/>
        <v>0</v>
      </c>
      <c r="T99" s="87">
        <f t="shared" si="17"/>
        <v>0</v>
      </c>
      <c r="U99" s="87">
        <f t="shared" si="17"/>
        <v>0</v>
      </c>
      <c r="V99" s="87">
        <f t="shared" si="17"/>
        <v>0</v>
      </c>
      <c r="W99" s="87">
        <f t="shared" si="17"/>
        <v>0</v>
      </c>
      <c r="X99" s="87">
        <f t="shared" si="17"/>
        <v>398587.93862564105</v>
      </c>
      <c r="Y99" s="87">
        <f t="shared" si="17"/>
        <v>797175.8772512821</v>
      </c>
      <c r="Z99" s="87">
        <f t="shared" si="17"/>
        <v>797175.8772512821</v>
      </c>
      <c r="AA99" s="87">
        <f t="shared" si="17"/>
        <v>797175.8772512821</v>
      </c>
      <c r="AB99" s="87">
        <f t="shared" si="17"/>
        <v>797175.8772512821</v>
      </c>
      <c r="AC99" s="87">
        <f t="shared" si="17"/>
        <v>956611.05270153843</v>
      </c>
      <c r="AD99" s="87">
        <f t="shared" si="17"/>
        <v>923337.62478148495</v>
      </c>
      <c r="AE99" s="87">
        <f t="shared" si="17"/>
        <v>891221.53348473762</v>
      </c>
      <c r="AF99" s="87">
        <f t="shared" si="17"/>
        <v>860222.52362439898</v>
      </c>
      <c r="AG99" s="87">
        <f t="shared" si="17"/>
        <v>830301.74019398505</v>
      </c>
      <c r="AI99" s="148"/>
      <c r="AJ99" s="128"/>
    </row>
    <row r="100" spans="1:36" s="20" customFormat="1" x14ac:dyDescent="0.2">
      <c r="A100" s="65"/>
      <c r="B100" s="86">
        <f>'3. Investeringen'!B97</f>
        <v>83</v>
      </c>
      <c r="C100" s="86" t="str">
        <f>'3. Investeringen'!C97</f>
        <v>Nieuwe investeringen</v>
      </c>
      <c r="D100" s="86" t="str">
        <f>'3. Investeringen'!F97</f>
        <v>AD</v>
      </c>
      <c r="E100" s="121">
        <f>'3. Investeringen'!K97</f>
        <v>2017</v>
      </c>
      <c r="F100" s="172">
        <f>'3. Investeringen'!M97</f>
        <v>39</v>
      </c>
      <c r="G100" s="121">
        <f>'3. Investeringen'!N97</f>
        <v>2017</v>
      </c>
      <c r="H100" s="86">
        <f>'3. Investeringen'!O97</f>
        <v>4132619.255673633</v>
      </c>
      <c r="I100" s="65"/>
      <c r="J100" s="86">
        <f>'6. Investeringen per jaar'!I97</f>
        <v>1</v>
      </c>
      <c r="K100" s="65"/>
      <c r="L100" s="123">
        <f t="shared" si="12"/>
        <v>2056</v>
      </c>
      <c r="M100" s="87">
        <f t="shared" si="13"/>
        <v>3655778.5723266751</v>
      </c>
      <c r="N100" s="117">
        <f t="shared" si="14"/>
        <v>34.5</v>
      </c>
      <c r="O100" s="87" t="b">
        <f t="shared" si="15"/>
        <v>0</v>
      </c>
      <c r="P100" s="117">
        <f>INDEX('2. Reguleringsparameters'!$D$44:$E$50,MATCH(C100,'2. Reguleringsparameters'!$B$44:$B$50,0),MATCH(D100,'2. Reguleringsparameters'!$D$43:$E$43,0))</f>
        <v>0.5</v>
      </c>
      <c r="Q100" s="65"/>
      <c r="R100" s="87">
        <f t="shared" si="17"/>
        <v>0</v>
      </c>
      <c r="S100" s="87">
        <f t="shared" si="17"/>
        <v>0</v>
      </c>
      <c r="T100" s="87">
        <f t="shared" si="17"/>
        <v>0</v>
      </c>
      <c r="U100" s="87">
        <f t="shared" si="17"/>
        <v>0</v>
      </c>
      <c r="V100" s="87">
        <f t="shared" si="17"/>
        <v>0</v>
      </c>
      <c r="W100" s="87">
        <f t="shared" si="17"/>
        <v>0</v>
      </c>
      <c r="X100" s="87">
        <f t="shared" si="17"/>
        <v>52982.298149661961</v>
      </c>
      <c r="Y100" s="87">
        <f t="shared" si="17"/>
        <v>105964.59629932392</v>
      </c>
      <c r="Z100" s="87">
        <f t="shared" si="17"/>
        <v>105964.59629932392</v>
      </c>
      <c r="AA100" s="87">
        <f t="shared" si="17"/>
        <v>105964.59629932392</v>
      </c>
      <c r="AB100" s="87">
        <f t="shared" si="17"/>
        <v>105964.59629932392</v>
      </c>
      <c r="AC100" s="87">
        <f t="shared" si="17"/>
        <v>127157.5155591887</v>
      </c>
      <c r="AD100" s="87">
        <f t="shared" si="17"/>
        <v>122734.64545278215</v>
      </c>
      <c r="AE100" s="87">
        <f t="shared" si="17"/>
        <v>118465.61430659842</v>
      </c>
      <c r="AF100" s="87">
        <f t="shared" si="17"/>
        <v>114345.07120028195</v>
      </c>
      <c r="AG100" s="87">
        <f t="shared" si="17"/>
        <v>110367.85133244607</v>
      </c>
      <c r="AI100" s="148"/>
      <c r="AJ100" s="128"/>
    </row>
    <row r="101" spans="1:36" s="132" customFormat="1" x14ac:dyDescent="0.2">
      <c r="B101" s="86">
        <f>'3. Investeringen'!B98</f>
        <v>84</v>
      </c>
      <c r="C101" s="86" t="str">
        <f>'3. Investeringen'!C98</f>
        <v>Nieuwe investeringen</v>
      </c>
      <c r="D101" s="86" t="str">
        <f>'3. Investeringen'!F98</f>
        <v>AD</v>
      </c>
      <c r="E101" s="121">
        <f>'3. Investeringen'!K98</f>
        <v>2018</v>
      </c>
      <c r="F101" s="172">
        <f>'3. Investeringen'!M98</f>
        <v>39</v>
      </c>
      <c r="G101" s="121">
        <f>'3. Investeringen'!N98</f>
        <v>2018</v>
      </c>
      <c r="H101" s="86">
        <f>'3. Investeringen'!O98</f>
        <v>39465809.370000005</v>
      </c>
      <c r="I101" s="65"/>
      <c r="J101" s="86">
        <f>'6. Investeringen per jaar'!I98</f>
        <v>1</v>
      </c>
      <c r="K101" s="65"/>
      <c r="L101" s="123">
        <f t="shared" si="12"/>
        <v>2057</v>
      </c>
      <c r="M101" s="87">
        <f t="shared" si="13"/>
        <v>35924005.965000004</v>
      </c>
      <c r="N101" s="117">
        <f t="shared" si="14"/>
        <v>35.5</v>
      </c>
      <c r="O101" s="87" t="b">
        <f t="shared" si="15"/>
        <v>0</v>
      </c>
      <c r="P101" s="117">
        <f>INDEX('2. Reguleringsparameters'!$D$44:$E$50,MATCH(C101,'2. Reguleringsparameters'!$B$44:$B$50,0),MATCH(D101,'2. Reguleringsparameters'!$D$43:$E$43,0))</f>
        <v>0.5</v>
      </c>
      <c r="Q101" s="65"/>
      <c r="R101" s="87">
        <f t="shared" si="17"/>
        <v>0</v>
      </c>
      <c r="S101" s="87">
        <f t="shared" si="17"/>
        <v>0</v>
      </c>
      <c r="T101" s="87">
        <f t="shared" si="17"/>
        <v>0</v>
      </c>
      <c r="U101" s="87">
        <f t="shared" si="17"/>
        <v>0</v>
      </c>
      <c r="V101" s="87">
        <f t="shared" si="17"/>
        <v>0</v>
      </c>
      <c r="W101" s="87">
        <f t="shared" si="17"/>
        <v>0</v>
      </c>
      <c r="X101" s="87">
        <f t="shared" si="17"/>
        <v>0</v>
      </c>
      <c r="Y101" s="87">
        <f t="shared" si="17"/>
        <v>505971.91500000004</v>
      </c>
      <c r="Z101" s="87">
        <f t="shared" si="17"/>
        <v>1011943.8300000002</v>
      </c>
      <c r="AA101" s="87">
        <f t="shared" si="17"/>
        <v>1011943.8300000002</v>
      </c>
      <c r="AB101" s="87">
        <f t="shared" si="17"/>
        <v>1011943.8300000002</v>
      </c>
      <c r="AC101" s="87">
        <f t="shared" si="17"/>
        <v>1214332.5959999999</v>
      </c>
      <c r="AD101" s="87">
        <f t="shared" si="17"/>
        <v>1173284.7335999999</v>
      </c>
      <c r="AE101" s="87">
        <f t="shared" si="17"/>
        <v>1133624.4045769013</v>
      </c>
      <c r="AF101" s="87">
        <f t="shared" si="17"/>
        <v>1095304.7063940202</v>
      </c>
      <c r="AG101" s="87">
        <f t="shared" si="17"/>
        <v>1058280.3219525323</v>
      </c>
      <c r="AI101" s="148"/>
      <c r="AJ101" s="128"/>
    </row>
    <row r="102" spans="1:36" s="132" customFormat="1" x14ac:dyDescent="0.2">
      <c r="B102" s="86">
        <f>'3. Investeringen'!B99</f>
        <v>85</v>
      </c>
      <c r="C102" s="86" t="str">
        <f>'3. Investeringen'!C99</f>
        <v>Nieuwe investeringen</v>
      </c>
      <c r="D102" s="86" t="str">
        <f>'3. Investeringen'!F99</f>
        <v>AD</v>
      </c>
      <c r="E102" s="121">
        <f>'3. Investeringen'!K99</f>
        <v>2018</v>
      </c>
      <c r="F102" s="172">
        <f>'3. Investeringen'!M99</f>
        <v>39</v>
      </c>
      <c r="G102" s="121">
        <f>'3. Investeringen'!N99</f>
        <v>2018</v>
      </c>
      <c r="H102" s="86">
        <f>'3. Investeringen'!O99</f>
        <v>2820747.8663379932</v>
      </c>
      <c r="I102" s="65"/>
      <c r="J102" s="86">
        <f>'6. Investeringen per jaar'!I99</f>
        <v>1</v>
      </c>
      <c r="K102" s="65"/>
      <c r="L102" s="123">
        <f t="shared" si="12"/>
        <v>2057</v>
      </c>
      <c r="M102" s="87">
        <f t="shared" si="13"/>
        <v>2567603.8270512503</v>
      </c>
      <c r="N102" s="117">
        <f t="shared" si="14"/>
        <v>35.5</v>
      </c>
      <c r="O102" s="87" t="b">
        <f t="shared" si="15"/>
        <v>0</v>
      </c>
      <c r="P102" s="117">
        <f>INDEX('2. Reguleringsparameters'!$D$44:$E$50,MATCH(C102,'2. Reguleringsparameters'!$B$44:$B$50,0),MATCH(D102,'2. Reguleringsparameters'!$D$43:$E$43,0))</f>
        <v>0.5</v>
      </c>
      <c r="Q102" s="65"/>
      <c r="R102" s="87">
        <f t="shared" si="17"/>
        <v>0</v>
      </c>
      <c r="S102" s="87">
        <f t="shared" si="17"/>
        <v>0</v>
      </c>
      <c r="T102" s="87">
        <f t="shared" si="17"/>
        <v>0</v>
      </c>
      <c r="U102" s="87">
        <f t="shared" si="17"/>
        <v>0</v>
      </c>
      <c r="V102" s="87">
        <f t="shared" si="17"/>
        <v>0</v>
      </c>
      <c r="W102" s="87">
        <f t="shared" si="17"/>
        <v>0</v>
      </c>
      <c r="X102" s="87">
        <f t="shared" si="17"/>
        <v>0</v>
      </c>
      <c r="Y102" s="87">
        <f t="shared" si="17"/>
        <v>36163.434183820427</v>
      </c>
      <c r="Z102" s="87">
        <f t="shared" si="17"/>
        <v>72326.86836764084</v>
      </c>
      <c r="AA102" s="87">
        <f t="shared" si="17"/>
        <v>72326.86836764084</v>
      </c>
      <c r="AB102" s="87">
        <f t="shared" si="17"/>
        <v>72326.86836764084</v>
      </c>
      <c r="AC102" s="87">
        <f t="shared" si="17"/>
        <v>86792.242041169011</v>
      </c>
      <c r="AD102" s="87">
        <f t="shared" si="17"/>
        <v>83858.419774988652</v>
      </c>
      <c r="AE102" s="87">
        <f t="shared" si="17"/>
        <v>81023.768965693249</v>
      </c>
      <c r="AF102" s="87">
        <f t="shared" si="17"/>
        <v>78284.937338683914</v>
      </c>
      <c r="AG102" s="87">
        <f t="shared" si="17"/>
        <v>75638.685935686153</v>
      </c>
      <c r="AI102" s="148"/>
      <c r="AJ102" s="128"/>
    </row>
    <row r="103" spans="1:36" s="132" customFormat="1" x14ac:dyDescent="0.2">
      <c r="B103" s="86">
        <f>'3. Investeringen'!B100</f>
        <v>86</v>
      </c>
      <c r="C103" s="86" t="str">
        <f>'3. Investeringen'!C100</f>
        <v>Nieuwe investeringen</v>
      </c>
      <c r="D103" s="86" t="str">
        <f>'3. Investeringen'!F100</f>
        <v>AD</v>
      </c>
      <c r="E103" s="121">
        <f>'3. Investeringen'!K100</f>
        <v>2019</v>
      </c>
      <c r="F103" s="172">
        <f>'3. Investeringen'!M100</f>
        <v>39</v>
      </c>
      <c r="G103" s="121">
        <f>'3. Investeringen'!N100</f>
        <v>2019</v>
      </c>
      <c r="H103" s="86">
        <f>'3. Investeringen'!O100</f>
        <v>29199805.454226777</v>
      </c>
      <c r="I103" s="65"/>
      <c r="J103" s="86">
        <f>'6. Investeringen per jaar'!I100</f>
        <v>1</v>
      </c>
      <c r="K103" s="65"/>
      <c r="L103" s="123">
        <f t="shared" si="12"/>
        <v>2058</v>
      </c>
      <c r="M103" s="87">
        <f t="shared" si="13"/>
        <v>27328023.053314805</v>
      </c>
      <c r="N103" s="117">
        <f t="shared" si="14"/>
        <v>36.5</v>
      </c>
      <c r="O103" s="87" t="b">
        <f t="shared" si="15"/>
        <v>0</v>
      </c>
      <c r="P103" s="117">
        <f>INDEX('2. Reguleringsparameters'!$D$44:$E$50,MATCH(C103,'2. Reguleringsparameters'!$B$44:$B$50,0),MATCH(D103,'2. Reguleringsparameters'!$D$43:$E$43,0))</f>
        <v>0.5</v>
      </c>
      <c r="Q103" s="65"/>
      <c r="R103" s="87">
        <f t="shared" si="17"/>
        <v>0</v>
      </c>
      <c r="S103" s="87">
        <f t="shared" si="17"/>
        <v>0</v>
      </c>
      <c r="T103" s="87">
        <f t="shared" si="17"/>
        <v>0</v>
      </c>
      <c r="U103" s="87">
        <f t="shared" si="17"/>
        <v>0</v>
      </c>
      <c r="V103" s="87">
        <f t="shared" si="17"/>
        <v>0</v>
      </c>
      <c r="W103" s="87">
        <f t="shared" si="17"/>
        <v>0</v>
      </c>
      <c r="X103" s="87">
        <f t="shared" si="17"/>
        <v>0</v>
      </c>
      <c r="Y103" s="87">
        <f t="shared" si="17"/>
        <v>0</v>
      </c>
      <c r="Z103" s="87">
        <f t="shared" si="17"/>
        <v>374356.48018239456</v>
      </c>
      <c r="AA103" s="87">
        <f t="shared" si="17"/>
        <v>748712.96036478912</v>
      </c>
      <c r="AB103" s="87">
        <f t="shared" si="17"/>
        <v>748712.96036478912</v>
      </c>
      <c r="AC103" s="87">
        <f t="shared" si="17"/>
        <v>898455.5524377469</v>
      </c>
      <c r="AD103" s="87">
        <f t="shared" si="17"/>
        <v>868917.28770006762</v>
      </c>
      <c r="AE103" s="87">
        <f t="shared" si="17"/>
        <v>840350.14399485989</v>
      </c>
      <c r="AF103" s="87">
        <f t="shared" si="17"/>
        <v>812722.19405530288</v>
      </c>
      <c r="AG103" s="87">
        <f t="shared" si="17"/>
        <v>786002.56027814222</v>
      </c>
      <c r="AI103" s="148"/>
      <c r="AJ103" s="128"/>
    </row>
    <row r="104" spans="1:36" s="132" customFormat="1" x14ac:dyDescent="0.2">
      <c r="B104" s="86">
        <f>'3. Investeringen'!B101</f>
        <v>87</v>
      </c>
      <c r="C104" s="86" t="str">
        <f>'3. Investeringen'!C101</f>
        <v>Nieuwe investeringen</v>
      </c>
      <c r="D104" s="86" t="str">
        <f>'3. Investeringen'!F101</f>
        <v>AD</v>
      </c>
      <c r="E104" s="121">
        <f>'3. Investeringen'!K101</f>
        <v>2019</v>
      </c>
      <c r="F104" s="172">
        <f>'3. Investeringen'!M101</f>
        <v>39</v>
      </c>
      <c r="G104" s="121">
        <f>'3. Investeringen'!N101</f>
        <v>2019</v>
      </c>
      <c r="H104" s="86">
        <f>'3. Investeringen'!O101</f>
        <v>2478819.1966379168</v>
      </c>
      <c r="I104" s="65"/>
      <c r="J104" s="86">
        <f>'6. Investeringen per jaar'!I101</f>
        <v>1</v>
      </c>
      <c r="K104" s="65"/>
      <c r="L104" s="123">
        <f t="shared" si="12"/>
        <v>2058</v>
      </c>
      <c r="M104" s="87">
        <f t="shared" si="13"/>
        <v>2319920.5301867682</v>
      </c>
      <c r="N104" s="117">
        <f t="shared" si="14"/>
        <v>36.5</v>
      </c>
      <c r="O104" s="87" t="b">
        <f t="shared" si="15"/>
        <v>0</v>
      </c>
      <c r="P104" s="117">
        <f>INDEX('2. Reguleringsparameters'!$D$44:$E$50,MATCH(C104,'2. Reguleringsparameters'!$B$44:$B$50,0),MATCH(D104,'2. Reguleringsparameters'!$D$43:$E$43,0))</f>
        <v>0.5</v>
      </c>
      <c r="Q104" s="65"/>
      <c r="R104" s="87">
        <f t="shared" si="17"/>
        <v>0</v>
      </c>
      <c r="S104" s="87">
        <f t="shared" si="17"/>
        <v>0</v>
      </c>
      <c r="T104" s="87">
        <f t="shared" si="17"/>
        <v>0</v>
      </c>
      <c r="U104" s="87">
        <f t="shared" si="17"/>
        <v>0</v>
      </c>
      <c r="V104" s="87">
        <f t="shared" si="17"/>
        <v>0</v>
      </c>
      <c r="W104" s="87">
        <f t="shared" si="17"/>
        <v>0</v>
      </c>
      <c r="X104" s="87">
        <f t="shared" si="17"/>
        <v>0</v>
      </c>
      <c r="Y104" s="87">
        <f t="shared" si="17"/>
        <v>0</v>
      </c>
      <c r="Z104" s="87">
        <f t="shared" si="17"/>
        <v>31779.733290229702</v>
      </c>
      <c r="AA104" s="87">
        <f t="shared" si="17"/>
        <v>63559.466580459397</v>
      </c>
      <c r="AB104" s="87">
        <f t="shared" si="17"/>
        <v>63559.466580459397</v>
      </c>
      <c r="AC104" s="87">
        <f t="shared" si="17"/>
        <v>76271.359896551279</v>
      </c>
      <c r="AD104" s="87">
        <f t="shared" si="17"/>
        <v>73763.808338308489</v>
      </c>
      <c r="AE104" s="87">
        <f t="shared" si="17"/>
        <v>71338.696831295601</v>
      </c>
      <c r="AF104" s="87">
        <f t="shared" si="17"/>
        <v>68993.315017663961</v>
      </c>
      <c r="AG104" s="87">
        <f t="shared" si="17"/>
        <v>66725.04164722022</v>
      </c>
      <c r="AI104" s="148"/>
      <c r="AJ104" s="128"/>
    </row>
    <row r="105" spans="1:36" s="132" customFormat="1" x14ac:dyDescent="0.2">
      <c r="B105" s="86">
        <f>'3. Investeringen'!B102</f>
        <v>88</v>
      </c>
      <c r="C105" s="86" t="str">
        <f>'3. Investeringen'!C102</f>
        <v>Start-GAW excl. bijzonderheden</v>
      </c>
      <c r="D105" s="86" t="str">
        <f>'3. Investeringen'!F102</f>
        <v>AD</v>
      </c>
      <c r="E105" s="121">
        <f>'3. Investeringen'!K102</f>
        <v>2008</v>
      </c>
      <c r="F105" s="172">
        <f>'3. Investeringen'!M102</f>
        <v>24</v>
      </c>
      <c r="G105" s="121">
        <f>'3. Investeringen'!N102</f>
        <v>2011</v>
      </c>
      <c r="H105" s="86">
        <f>'3. Investeringen'!O102</f>
        <v>14890160.815766187</v>
      </c>
      <c r="I105" s="65"/>
      <c r="J105" s="86">
        <f>'6. Investeringen per jaar'!I102</f>
        <v>1</v>
      </c>
      <c r="K105" s="65"/>
      <c r="L105" s="123">
        <f t="shared" si="12"/>
        <v>2035</v>
      </c>
      <c r="M105" s="87">
        <f t="shared" si="13"/>
        <v>8065503.7752066832</v>
      </c>
      <c r="N105" s="117">
        <f t="shared" si="14"/>
        <v>13</v>
      </c>
      <c r="O105" s="87" t="b">
        <f t="shared" si="15"/>
        <v>0</v>
      </c>
      <c r="P105" s="117">
        <f>INDEX('2. Reguleringsparameters'!$D$44:$E$50,MATCH(C105,'2. Reguleringsparameters'!$B$44:$B$50,0),MATCH(D105,'2. Reguleringsparameters'!$D$43:$E$43,0))</f>
        <v>1</v>
      </c>
      <c r="Q105" s="65"/>
      <c r="R105" s="87">
        <f t="shared" si="17"/>
        <v>620423.36732359114</v>
      </c>
      <c r="S105" s="87">
        <f t="shared" si="17"/>
        <v>620423.36732359114</v>
      </c>
      <c r="T105" s="87">
        <f t="shared" si="17"/>
        <v>620423.36732359114</v>
      </c>
      <c r="U105" s="87">
        <f t="shared" si="17"/>
        <v>620423.36732359114</v>
      </c>
      <c r="V105" s="87">
        <f t="shared" si="17"/>
        <v>620423.36732359114</v>
      </c>
      <c r="W105" s="87">
        <f t="shared" si="17"/>
        <v>620423.36732359114</v>
      </c>
      <c r="X105" s="87">
        <f t="shared" si="17"/>
        <v>620423.36732359114</v>
      </c>
      <c r="Y105" s="87">
        <f t="shared" si="17"/>
        <v>620423.36732359114</v>
      </c>
      <c r="Z105" s="87">
        <f t="shared" si="17"/>
        <v>620423.36732359114</v>
      </c>
      <c r="AA105" s="87">
        <f t="shared" si="17"/>
        <v>620423.36732359114</v>
      </c>
      <c r="AB105" s="87">
        <f t="shared" si="17"/>
        <v>620423.36732359114</v>
      </c>
      <c r="AC105" s="87">
        <f t="shared" si="17"/>
        <v>744508.04078830918</v>
      </c>
      <c r="AD105" s="87">
        <f t="shared" si="17"/>
        <v>675784.22163861908</v>
      </c>
      <c r="AE105" s="87">
        <f t="shared" si="17"/>
        <v>613404.13964120811</v>
      </c>
      <c r="AF105" s="87">
        <f t="shared" si="17"/>
        <v>603180.73731385474</v>
      </c>
      <c r="AG105" s="87">
        <f t="shared" si="17"/>
        <v>603180.73731385474</v>
      </c>
      <c r="AI105" s="148"/>
      <c r="AJ105" s="128"/>
    </row>
    <row r="106" spans="1:36" s="132" customFormat="1" x14ac:dyDescent="0.2">
      <c r="B106" s="86">
        <f>'3. Investeringen'!B103</f>
        <v>89</v>
      </c>
      <c r="C106" s="86" t="str">
        <f>'3. Investeringen'!C103</f>
        <v>Start-GAW excl. bijzonderheden</v>
      </c>
      <c r="D106" s="86" t="str">
        <f>'3. Investeringen'!F103</f>
        <v>TD</v>
      </c>
      <c r="E106" s="121">
        <f>'3. Investeringen'!K103</f>
        <v>2004</v>
      </c>
      <c r="F106" s="172">
        <f>'3. Investeringen'!M103</f>
        <v>26.900000000000091</v>
      </c>
      <c r="G106" s="121">
        <f>'3. Investeringen'!N103</f>
        <v>2011</v>
      </c>
      <c r="H106" s="86">
        <f>'3. Investeringen'!O103</f>
        <v>138806307.62290195</v>
      </c>
      <c r="I106" s="65"/>
      <c r="J106" s="86">
        <f>'6. Investeringen per jaar'!I103</f>
        <v>1</v>
      </c>
      <c r="K106" s="65"/>
      <c r="L106" s="123">
        <f t="shared" si="12"/>
        <v>2036.9</v>
      </c>
      <c r="M106" s="87">
        <f t="shared" si="13"/>
        <v>82045363.985284224</v>
      </c>
      <c r="N106" s="117">
        <f t="shared" si="14"/>
        <v>15.900000000000091</v>
      </c>
      <c r="O106" s="87" t="b">
        <f t="shared" si="15"/>
        <v>0</v>
      </c>
      <c r="P106" s="117">
        <f>INDEX('2. Reguleringsparameters'!$D$44:$E$50,MATCH(C106,'2. Reguleringsparameters'!$B$44:$B$50,0),MATCH(D106,'2. Reguleringsparameters'!$D$43:$E$43,0))</f>
        <v>0</v>
      </c>
      <c r="Q106" s="65"/>
      <c r="R106" s="87">
        <f t="shared" si="17"/>
        <v>5160085.7852379736</v>
      </c>
      <c r="S106" s="87">
        <f t="shared" si="17"/>
        <v>5160085.7852379736</v>
      </c>
      <c r="T106" s="87">
        <f t="shared" si="17"/>
        <v>5160085.7852379736</v>
      </c>
      <c r="U106" s="87">
        <f t="shared" si="17"/>
        <v>5160085.7852379736</v>
      </c>
      <c r="V106" s="87">
        <f t="shared" si="17"/>
        <v>5160085.7852379736</v>
      </c>
      <c r="W106" s="87">
        <f t="shared" si="17"/>
        <v>5160085.7852379736</v>
      </c>
      <c r="X106" s="87">
        <f t="shared" si="17"/>
        <v>5160085.7852379736</v>
      </c>
      <c r="Y106" s="87">
        <f t="shared" si="17"/>
        <v>5160085.7852379736</v>
      </c>
      <c r="Z106" s="87">
        <f t="shared" si="17"/>
        <v>5160085.7852379736</v>
      </c>
      <c r="AA106" s="87">
        <f t="shared" si="17"/>
        <v>5160085.7852379736</v>
      </c>
      <c r="AB106" s="87">
        <f t="shared" si="17"/>
        <v>5160085.7852379736</v>
      </c>
      <c r="AC106" s="87">
        <f t="shared" si="17"/>
        <v>6192102.9422855666</v>
      </c>
      <c r="AD106" s="87">
        <f t="shared" si="17"/>
        <v>5724774.4183394881</v>
      </c>
      <c r="AE106" s="87">
        <f t="shared" si="17"/>
        <v>5292715.9716723599</v>
      </c>
      <c r="AF106" s="87">
        <f t="shared" si="17"/>
        <v>5026028.7327896394</v>
      </c>
      <c r="AG106" s="87">
        <f t="shared" si="17"/>
        <v>5026028.7327896394</v>
      </c>
      <c r="AI106" s="148"/>
      <c r="AJ106" s="128"/>
    </row>
    <row r="107" spans="1:36" s="132" customFormat="1" x14ac:dyDescent="0.2">
      <c r="B107" s="86">
        <f>'3. Investeringen'!B104</f>
        <v>90</v>
      </c>
      <c r="C107" s="86" t="str">
        <f>'3. Investeringen'!C104</f>
        <v>Nieuwe investeringen</v>
      </c>
      <c r="D107" s="86" t="str">
        <f>'3. Investeringen'!F104</f>
        <v>TD</v>
      </c>
      <c r="E107" s="121">
        <f>'3. Investeringen'!K104</f>
        <v>2004</v>
      </c>
      <c r="F107" s="172">
        <f>'3. Investeringen'!M104</f>
        <v>48.5</v>
      </c>
      <c r="G107" s="121">
        <f>'3. Investeringen'!N104</f>
        <v>2011</v>
      </c>
      <c r="H107" s="86">
        <f>'3. Investeringen'!O104</f>
        <v>661793.16187627369</v>
      </c>
      <c r="I107" s="65"/>
      <c r="J107" s="86">
        <f>'6. Investeringen per jaar'!I104</f>
        <v>1</v>
      </c>
      <c r="K107" s="65"/>
      <c r="L107" s="123">
        <f t="shared" si="12"/>
        <v>2059.5</v>
      </c>
      <c r="M107" s="87">
        <f t="shared" si="13"/>
        <v>511695.7437187683</v>
      </c>
      <c r="N107" s="117">
        <f t="shared" si="14"/>
        <v>37.5</v>
      </c>
      <c r="O107" s="87" t="b">
        <f t="shared" si="15"/>
        <v>0</v>
      </c>
      <c r="P107" s="117">
        <f>INDEX('2. Reguleringsparameters'!$D$44:$E$50,MATCH(C107,'2. Reguleringsparameters'!$B$44:$B$50,0),MATCH(D107,'2. Reguleringsparameters'!$D$43:$E$43,0))</f>
        <v>0.5</v>
      </c>
      <c r="Q107" s="65"/>
      <c r="R107" s="87">
        <f t="shared" si="17"/>
        <v>13645.219832500488</v>
      </c>
      <c r="S107" s="87">
        <f t="shared" si="17"/>
        <v>13645.21983250049</v>
      </c>
      <c r="T107" s="87">
        <f t="shared" si="17"/>
        <v>13645.21983250049</v>
      </c>
      <c r="U107" s="87">
        <f t="shared" si="17"/>
        <v>13645.21983250049</v>
      </c>
      <c r="V107" s="87">
        <f t="shared" si="17"/>
        <v>13645.21983250049</v>
      </c>
      <c r="W107" s="87">
        <f t="shared" si="17"/>
        <v>13645.21983250049</v>
      </c>
      <c r="X107" s="87">
        <f t="shared" si="17"/>
        <v>13645.21983250049</v>
      </c>
      <c r="Y107" s="87">
        <f t="shared" si="17"/>
        <v>13645.21983250049</v>
      </c>
      <c r="Z107" s="87">
        <f t="shared" si="17"/>
        <v>13645.21983250049</v>
      </c>
      <c r="AA107" s="87">
        <f t="shared" si="17"/>
        <v>13645.21983250049</v>
      </c>
      <c r="AB107" s="87">
        <f t="shared" si="17"/>
        <v>13645.21983250049</v>
      </c>
      <c r="AC107" s="87">
        <f t="shared" si="17"/>
        <v>16374.263799000586</v>
      </c>
      <c r="AD107" s="87">
        <f t="shared" si="17"/>
        <v>15850.287357432568</v>
      </c>
      <c r="AE107" s="87">
        <f t="shared" si="17"/>
        <v>15343.078161994725</v>
      </c>
      <c r="AF107" s="87">
        <f t="shared" si="17"/>
        <v>14852.099660810893</v>
      </c>
      <c r="AG107" s="87">
        <f t="shared" si="17"/>
        <v>14376.832471664942</v>
      </c>
      <c r="AI107" s="148"/>
      <c r="AJ107" s="128"/>
    </row>
    <row r="108" spans="1:36" s="132" customFormat="1" x14ac:dyDescent="0.2">
      <c r="B108" s="86">
        <f>'3. Investeringen'!B105</f>
        <v>91</v>
      </c>
      <c r="C108" s="86" t="str">
        <f>'3. Investeringen'!C105</f>
        <v>Nieuwe investeringen</v>
      </c>
      <c r="D108" s="86" t="str">
        <f>'3. Investeringen'!F105</f>
        <v>TD</v>
      </c>
      <c r="E108" s="121">
        <f>'3. Investeringen'!K105</f>
        <v>2004</v>
      </c>
      <c r="F108" s="172">
        <f>'3. Investeringen'!M105</f>
        <v>38.5</v>
      </c>
      <c r="G108" s="121">
        <f>'3. Investeringen'!N105</f>
        <v>2011</v>
      </c>
      <c r="H108" s="86">
        <f>'3. Investeringen'!O105</f>
        <v>1702010.0598881182</v>
      </c>
      <c r="I108" s="65"/>
      <c r="J108" s="86">
        <f>'6. Investeringen per jaar'!I105</f>
        <v>1</v>
      </c>
      <c r="K108" s="65"/>
      <c r="L108" s="123">
        <f t="shared" si="12"/>
        <v>2049.5</v>
      </c>
      <c r="M108" s="87">
        <f t="shared" si="13"/>
        <v>1215721.4713486559</v>
      </c>
      <c r="N108" s="117">
        <f t="shared" si="14"/>
        <v>27.5</v>
      </c>
      <c r="O108" s="87" t="b">
        <f t="shared" si="15"/>
        <v>0</v>
      </c>
      <c r="P108" s="117">
        <f>INDEX('2. Reguleringsparameters'!$D$44:$E$50,MATCH(C108,'2. Reguleringsparameters'!$B$44:$B$50,0),MATCH(D108,'2. Reguleringsparameters'!$D$43:$E$43,0))</f>
        <v>0.5</v>
      </c>
      <c r="Q108" s="65"/>
      <c r="R108" s="87">
        <f t="shared" ref="R108:AG117" si="18">$J108*IF($O108,-1,1)*
IF(OR(R$10&gt;$L108,R$10&lt;$E108,$F108=0),0,
IF(R$10&lt;2022,
IF($E108&lt;2011,
VDB(
ABS($H108),
0,
$F108,
R$10-$G108,
IF(R$10-$G108+1&lt;$F108,R$10-$G108+1,$F108),
1),
VDB(
ABS($H108),
0,
$F108,
MAX(0,R$10-$G108-$P108),
IF(R$10-$G108-$P108+1&lt;$F108,R$10-$G108-$P108+1,$F108),
1)),
IF($E108&lt;2022,
VDB(
ABS($M108),
0,
$N108,
R$10-2022,
IF(R$10-2022+1&lt;$N108,R$10-2022+1,$N108),
$G$12),
VDB(
ABS($M108),
0,
$N108,
MAX(0,R$10-2022-$P108),
IF(R$10-2022-$P108+1&lt;$N108,R$10-2022-$P108+1,$N108),
$G$12))
))</f>
        <v>44208.053503587485</v>
      </c>
      <c r="S108" s="87">
        <f t="shared" si="18"/>
        <v>44208.053503587485</v>
      </c>
      <c r="T108" s="87">
        <f t="shared" si="18"/>
        <v>44208.053503587485</v>
      </c>
      <c r="U108" s="87">
        <f t="shared" si="18"/>
        <v>44208.053503587485</v>
      </c>
      <c r="V108" s="87">
        <f t="shared" si="18"/>
        <v>44208.053503587485</v>
      </c>
      <c r="W108" s="87">
        <f t="shared" si="18"/>
        <v>44208.053503587485</v>
      </c>
      <c r="X108" s="87">
        <f t="shared" si="18"/>
        <v>44208.053503587485</v>
      </c>
      <c r="Y108" s="87">
        <f t="shared" si="18"/>
        <v>44208.053503587485</v>
      </c>
      <c r="Z108" s="87">
        <f t="shared" si="18"/>
        <v>44208.053503587485</v>
      </c>
      <c r="AA108" s="87">
        <f t="shared" si="18"/>
        <v>44208.053503587485</v>
      </c>
      <c r="AB108" s="87">
        <f t="shared" si="18"/>
        <v>44208.053503587485</v>
      </c>
      <c r="AC108" s="87">
        <f t="shared" si="18"/>
        <v>53049.66420430498</v>
      </c>
      <c r="AD108" s="87">
        <f t="shared" si="18"/>
        <v>50734.769766298945</v>
      </c>
      <c r="AE108" s="87">
        <f t="shared" si="18"/>
        <v>48520.888903769526</v>
      </c>
      <c r="AF108" s="87">
        <f t="shared" si="18"/>
        <v>46403.613751605044</v>
      </c>
      <c r="AG108" s="87">
        <f t="shared" si="18"/>
        <v>44378.728787898646</v>
      </c>
      <c r="AI108" s="148"/>
      <c r="AJ108" s="128"/>
    </row>
    <row r="109" spans="1:36" s="132" customFormat="1" x14ac:dyDescent="0.2">
      <c r="B109" s="86">
        <f>'3. Investeringen'!B106</f>
        <v>92</v>
      </c>
      <c r="C109" s="86" t="str">
        <f>'3. Investeringen'!C106</f>
        <v>Nieuwe investeringen</v>
      </c>
      <c r="D109" s="86" t="str">
        <f>'3. Investeringen'!F106</f>
        <v>TD</v>
      </c>
      <c r="E109" s="121">
        <f>'3. Investeringen'!K106</f>
        <v>2004</v>
      </c>
      <c r="F109" s="172">
        <f>'3. Investeringen'!M106</f>
        <v>23.5</v>
      </c>
      <c r="G109" s="121">
        <f>'3. Investeringen'!N106</f>
        <v>2011</v>
      </c>
      <c r="H109" s="86">
        <f>'3. Investeringen'!O106</f>
        <v>241988.53070917877</v>
      </c>
      <c r="I109" s="65"/>
      <c r="J109" s="86">
        <f>'6. Investeringen per jaar'!I106</f>
        <v>1</v>
      </c>
      <c r="K109" s="65"/>
      <c r="L109" s="123">
        <f t="shared" si="12"/>
        <v>2034.5</v>
      </c>
      <c r="M109" s="87">
        <f t="shared" si="13"/>
        <v>128717.3035687121</v>
      </c>
      <c r="N109" s="117">
        <f t="shared" si="14"/>
        <v>12.5</v>
      </c>
      <c r="O109" s="87" t="b">
        <f t="shared" si="15"/>
        <v>0</v>
      </c>
      <c r="P109" s="117">
        <f>INDEX('2. Reguleringsparameters'!$D$44:$E$50,MATCH(C109,'2. Reguleringsparameters'!$B$44:$B$50,0),MATCH(D109,'2. Reguleringsparameters'!$D$43:$E$43,0))</f>
        <v>0.5</v>
      </c>
      <c r="Q109" s="65"/>
      <c r="R109" s="87">
        <f t="shared" si="18"/>
        <v>10297.384285496968</v>
      </c>
      <c r="S109" s="87">
        <f t="shared" si="18"/>
        <v>10297.38428549697</v>
      </c>
      <c r="T109" s="87">
        <f t="shared" si="18"/>
        <v>10297.38428549697</v>
      </c>
      <c r="U109" s="87">
        <f t="shared" si="18"/>
        <v>10297.38428549697</v>
      </c>
      <c r="V109" s="87">
        <f t="shared" si="18"/>
        <v>10297.38428549697</v>
      </c>
      <c r="W109" s="87">
        <f t="shared" si="18"/>
        <v>10297.38428549697</v>
      </c>
      <c r="X109" s="87">
        <f t="shared" si="18"/>
        <v>10297.38428549697</v>
      </c>
      <c r="Y109" s="87">
        <f t="shared" si="18"/>
        <v>10297.38428549697</v>
      </c>
      <c r="Z109" s="87">
        <f t="shared" si="18"/>
        <v>10297.38428549697</v>
      </c>
      <c r="AA109" s="87">
        <f t="shared" si="18"/>
        <v>10297.38428549697</v>
      </c>
      <c r="AB109" s="87">
        <f t="shared" si="18"/>
        <v>10297.38428549697</v>
      </c>
      <c r="AC109" s="87">
        <f t="shared" si="18"/>
        <v>12356.861142596363</v>
      </c>
      <c r="AD109" s="87">
        <f t="shared" si="18"/>
        <v>11170.60247290711</v>
      </c>
      <c r="AE109" s="87">
        <f t="shared" si="18"/>
        <v>10098.22463550803</v>
      </c>
      <c r="AF109" s="87">
        <f t="shared" si="18"/>
        <v>10009.643717652696</v>
      </c>
      <c r="AG109" s="87">
        <f t="shared" si="18"/>
        <v>10009.643717652696</v>
      </c>
      <c r="AI109" s="148"/>
      <c r="AJ109" s="128"/>
    </row>
    <row r="110" spans="1:36" s="132" customFormat="1" x14ac:dyDescent="0.2">
      <c r="B110" s="86">
        <f>'3. Investeringen'!B107</f>
        <v>93</v>
      </c>
      <c r="C110" s="86" t="str">
        <f>'3. Investeringen'!C107</f>
        <v>Nieuwe investeringen</v>
      </c>
      <c r="D110" s="86" t="str">
        <f>'3. Investeringen'!F107</f>
        <v>TD</v>
      </c>
      <c r="E110" s="121">
        <f>'3. Investeringen'!K107</f>
        <v>2004</v>
      </c>
      <c r="F110" s="172">
        <f>'3. Investeringen'!M107</f>
        <v>18.5</v>
      </c>
      <c r="G110" s="121">
        <f>'3. Investeringen'!N107</f>
        <v>2011</v>
      </c>
      <c r="H110" s="86">
        <f>'3. Investeringen'!O107</f>
        <v>171928.67402355556</v>
      </c>
      <c r="I110" s="65"/>
      <c r="J110" s="86">
        <f>'6. Investeringen per jaar'!I107</f>
        <v>1</v>
      </c>
      <c r="K110" s="65"/>
      <c r="L110" s="123">
        <f t="shared" si="12"/>
        <v>2029.5</v>
      </c>
      <c r="M110" s="87">
        <f t="shared" si="13"/>
        <v>69700.813793333349</v>
      </c>
      <c r="N110" s="117">
        <f t="shared" si="14"/>
        <v>7.5</v>
      </c>
      <c r="O110" s="87" t="b">
        <f t="shared" si="15"/>
        <v>0</v>
      </c>
      <c r="P110" s="117">
        <f>INDEX('2. Reguleringsparameters'!$D$44:$E$50,MATCH(C110,'2. Reguleringsparameters'!$B$44:$B$50,0),MATCH(D110,'2. Reguleringsparameters'!$D$43:$E$43,0))</f>
        <v>0.5</v>
      </c>
      <c r="Q110" s="65"/>
      <c r="R110" s="87">
        <f t="shared" si="18"/>
        <v>9293.4418391111121</v>
      </c>
      <c r="S110" s="87">
        <f t="shared" si="18"/>
        <v>9293.4418391111103</v>
      </c>
      <c r="T110" s="87">
        <f t="shared" si="18"/>
        <v>9293.4418391111103</v>
      </c>
      <c r="U110" s="87">
        <f t="shared" si="18"/>
        <v>9293.4418391111103</v>
      </c>
      <c r="V110" s="87">
        <f t="shared" si="18"/>
        <v>9293.4418391111103</v>
      </c>
      <c r="W110" s="87">
        <f t="shared" si="18"/>
        <v>9293.4418391111103</v>
      </c>
      <c r="X110" s="87">
        <f t="shared" si="18"/>
        <v>9293.4418391111103</v>
      </c>
      <c r="Y110" s="87">
        <f t="shared" si="18"/>
        <v>9293.4418391111103</v>
      </c>
      <c r="Z110" s="87">
        <f t="shared" si="18"/>
        <v>9293.4418391111103</v>
      </c>
      <c r="AA110" s="87">
        <f t="shared" si="18"/>
        <v>9293.4418391111103</v>
      </c>
      <c r="AB110" s="87">
        <f t="shared" si="18"/>
        <v>9293.4418391111103</v>
      </c>
      <c r="AC110" s="87">
        <f t="shared" si="18"/>
        <v>11152.130206933336</v>
      </c>
      <c r="AD110" s="87">
        <f t="shared" si="18"/>
        <v>9367.7893738240036</v>
      </c>
      <c r="AE110" s="87">
        <f t="shared" si="18"/>
        <v>8941.9807659229118</v>
      </c>
      <c r="AF110" s="87">
        <f t="shared" si="18"/>
        <v>8941.9807659229118</v>
      </c>
      <c r="AG110" s="87">
        <f t="shared" si="18"/>
        <v>8941.9807659229118</v>
      </c>
      <c r="AI110" s="148"/>
      <c r="AJ110" s="128"/>
    </row>
    <row r="111" spans="1:36" s="132" customFormat="1" x14ac:dyDescent="0.2">
      <c r="B111" s="86">
        <f>'3. Investeringen'!B108</f>
        <v>94</v>
      </c>
      <c r="C111" s="86" t="str">
        <f>'3. Investeringen'!C108</f>
        <v>Nieuwe investeringen</v>
      </c>
      <c r="D111" s="86" t="str">
        <f>'3. Investeringen'!F108</f>
        <v>TD</v>
      </c>
      <c r="E111" s="121">
        <f>'3. Investeringen'!K108</f>
        <v>2004</v>
      </c>
      <c r="F111" s="172">
        <f>'3. Investeringen'!M108</f>
        <v>3.5</v>
      </c>
      <c r="G111" s="121">
        <f>'3. Investeringen'!N108</f>
        <v>2011</v>
      </c>
      <c r="H111" s="86">
        <f>'3. Investeringen'!O108</f>
        <v>2411.1050900193968</v>
      </c>
      <c r="I111" s="65"/>
      <c r="J111" s="86">
        <f>'6. Investeringen per jaar'!I108</f>
        <v>1</v>
      </c>
      <c r="K111" s="65"/>
      <c r="L111" s="123">
        <f t="shared" si="12"/>
        <v>2014.5</v>
      </c>
      <c r="M111" s="87">
        <f t="shared" si="13"/>
        <v>0</v>
      </c>
      <c r="N111" s="117">
        <f t="shared" si="14"/>
        <v>0</v>
      </c>
      <c r="O111" s="87" t="b">
        <f t="shared" si="15"/>
        <v>0</v>
      </c>
      <c r="P111" s="117">
        <f>INDEX('2. Reguleringsparameters'!$D$44:$E$50,MATCH(C111,'2. Reguleringsparameters'!$B$44:$B$50,0),MATCH(D111,'2. Reguleringsparameters'!$D$43:$E$43,0))</f>
        <v>0.5</v>
      </c>
      <c r="Q111" s="65"/>
      <c r="R111" s="87">
        <f t="shared" si="18"/>
        <v>688.88716857697057</v>
      </c>
      <c r="S111" s="87">
        <f t="shared" si="18"/>
        <v>688.88716857697057</v>
      </c>
      <c r="T111" s="87">
        <f t="shared" si="18"/>
        <v>688.88716857697057</v>
      </c>
      <c r="U111" s="87">
        <f t="shared" si="18"/>
        <v>344.44358428848528</v>
      </c>
      <c r="V111" s="87">
        <f t="shared" si="18"/>
        <v>0</v>
      </c>
      <c r="W111" s="87">
        <f t="shared" si="18"/>
        <v>0</v>
      </c>
      <c r="X111" s="87">
        <f t="shared" si="18"/>
        <v>0</v>
      </c>
      <c r="Y111" s="87">
        <f t="shared" si="18"/>
        <v>0</v>
      </c>
      <c r="Z111" s="87">
        <f t="shared" si="18"/>
        <v>0</v>
      </c>
      <c r="AA111" s="87">
        <f t="shared" si="18"/>
        <v>0</v>
      </c>
      <c r="AB111" s="87">
        <f t="shared" si="18"/>
        <v>0</v>
      </c>
      <c r="AC111" s="87">
        <f t="shared" si="18"/>
        <v>0</v>
      </c>
      <c r="AD111" s="87">
        <f t="shared" si="18"/>
        <v>0</v>
      </c>
      <c r="AE111" s="87">
        <f t="shared" si="18"/>
        <v>0</v>
      </c>
      <c r="AF111" s="87">
        <f t="shared" si="18"/>
        <v>0</v>
      </c>
      <c r="AG111" s="87">
        <f t="shared" si="18"/>
        <v>0</v>
      </c>
      <c r="AI111" s="148"/>
      <c r="AJ111" s="128"/>
    </row>
    <row r="112" spans="1:36" s="132" customFormat="1" x14ac:dyDescent="0.2">
      <c r="B112" s="86">
        <f>'3. Investeringen'!B109</f>
        <v>95</v>
      </c>
      <c r="C112" s="86" t="str">
        <f>'3. Investeringen'!C109</f>
        <v>Nieuwe investeringen</v>
      </c>
      <c r="D112" s="86" t="str">
        <f>'3. Investeringen'!F109</f>
        <v>TD</v>
      </c>
      <c r="E112" s="121">
        <f>'3. Investeringen'!K109</f>
        <v>2004</v>
      </c>
      <c r="F112" s="172">
        <f>'3. Investeringen'!M109</f>
        <v>0</v>
      </c>
      <c r="G112" s="121">
        <f>'3. Investeringen'!N109</f>
        <v>2011</v>
      </c>
      <c r="H112" s="86">
        <f>'3. Investeringen'!O109</f>
        <v>12349</v>
      </c>
      <c r="I112" s="65"/>
      <c r="J112" s="86">
        <f>'6. Investeringen per jaar'!I109</f>
        <v>1</v>
      </c>
      <c r="K112" s="65"/>
      <c r="L112" s="123">
        <f t="shared" si="12"/>
        <v>2011</v>
      </c>
      <c r="M112" s="87">
        <f t="shared" si="13"/>
        <v>12349</v>
      </c>
      <c r="N112" s="117">
        <f t="shared" si="14"/>
        <v>0</v>
      </c>
      <c r="O112" s="87" t="b">
        <f t="shared" si="15"/>
        <v>0</v>
      </c>
      <c r="P112" s="117">
        <f>INDEX('2. Reguleringsparameters'!$D$44:$E$50,MATCH(C112,'2. Reguleringsparameters'!$B$44:$B$50,0),MATCH(D112,'2. Reguleringsparameters'!$D$43:$E$43,0))</f>
        <v>0.5</v>
      </c>
      <c r="Q112" s="65"/>
      <c r="R112" s="87">
        <f t="shared" si="18"/>
        <v>0</v>
      </c>
      <c r="S112" s="87">
        <f t="shared" si="18"/>
        <v>0</v>
      </c>
      <c r="T112" s="87">
        <f t="shared" si="18"/>
        <v>0</v>
      </c>
      <c r="U112" s="87">
        <f t="shared" si="18"/>
        <v>0</v>
      </c>
      <c r="V112" s="87">
        <f t="shared" si="18"/>
        <v>0</v>
      </c>
      <c r="W112" s="87">
        <f t="shared" si="18"/>
        <v>0</v>
      </c>
      <c r="X112" s="87">
        <f t="shared" si="18"/>
        <v>0</v>
      </c>
      <c r="Y112" s="87">
        <f t="shared" si="18"/>
        <v>0</v>
      </c>
      <c r="Z112" s="87">
        <f t="shared" si="18"/>
        <v>0</v>
      </c>
      <c r="AA112" s="87">
        <f t="shared" si="18"/>
        <v>0</v>
      </c>
      <c r="AB112" s="87">
        <f t="shared" si="18"/>
        <v>0</v>
      </c>
      <c r="AC112" s="87">
        <f t="shared" si="18"/>
        <v>0</v>
      </c>
      <c r="AD112" s="87">
        <f t="shared" si="18"/>
        <v>0</v>
      </c>
      <c r="AE112" s="87">
        <f t="shared" si="18"/>
        <v>0</v>
      </c>
      <c r="AF112" s="87">
        <f t="shared" si="18"/>
        <v>0</v>
      </c>
      <c r="AG112" s="87">
        <f t="shared" si="18"/>
        <v>0</v>
      </c>
      <c r="AI112" s="148"/>
      <c r="AJ112" s="128"/>
    </row>
    <row r="113" spans="2:36" s="132" customFormat="1" x14ac:dyDescent="0.2">
      <c r="B113" s="86">
        <f>'3. Investeringen'!B110</f>
        <v>96</v>
      </c>
      <c r="C113" s="86" t="str">
        <f>'3. Investeringen'!C110</f>
        <v>Nieuwe investeringen</v>
      </c>
      <c r="D113" s="86" t="str">
        <f>'3. Investeringen'!F110</f>
        <v>TD</v>
      </c>
      <c r="E113" s="121">
        <f>'3. Investeringen'!K110</f>
        <v>2005</v>
      </c>
      <c r="F113" s="172">
        <f>'3. Investeringen'!M110</f>
        <v>49.5</v>
      </c>
      <c r="G113" s="121">
        <f>'3. Investeringen'!N110</f>
        <v>2011</v>
      </c>
      <c r="H113" s="86">
        <f>'3. Investeringen'!O110</f>
        <v>403383.75620685978</v>
      </c>
      <c r="I113" s="65"/>
      <c r="J113" s="86">
        <f>'6. Investeringen per jaar'!I110</f>
        <v>1</v>
      </c>
      <c r="K113" s="65"/>
      <c r="L113" s="123">
        <f t="shared" si="12"/>
        <v>2060.5</v>
      </c>
      <c r="M113" s="87">
        <f t="shared" si="13"/>
        <v>313742.92149422428</v>
      </c>
      <c r="N113" s="117">
        <f t="shared" si="14"/>
        <v>38.5</v>
      </c>
      <c r="O113" s="87" t="b">
        <f t="shared" si="15"/>
        <v>0</v>
      </c>
      <c r="P113" s="117">
        <f>INDEX('2. Reguleringsparameters'!$D$44:$E$50,MATCH(C113,'2. Reguleringsparameters'!$B$44:$B$50,0),MATCH(D113,'2. Reguleringsparameters'!$D$43:$E$43,0))</f>
        <v>0.5</v>
      </c>
      <c r="Q113" s="65"/>
      <c r="R113" s="87">
        <f t="shared" si="18"/>
        <v>8149.1667920577738</v>
      </c>
      <c r="S113" s="87">
        <f t="shared" si="18"/>
        <v>8149.1667920577738</v>
      </c>
      <c r="T113" s="87">
        <f t="shared" si="18"/>
        <v>8149.1667920577738</v>
      </c>
      <c r="U113" s="87">
        <f t="shared" si="18"/>
        <v>8149.1667920577738</v>
      </c>
      <c r="V113" s="87">
        <f t="shared" si="18"/>
        <v>8149.1667920577738</v>
      </c>
      <c r="W113" s="87">
        <f t="shared" si="18"/>
        <v>8149.1667920577738</v>
      </c>
      <c r="X113" s="87">
        <f t="shared" si="18"/>
        <v>8149.1667920577738</v>
      </c>
      <c r="Y113" s="87">
        <f t="shared" si="18"/>
        <v>8149.1667920577738</v>
      </c>
      <c r="Z113" s="87">
        <f t="shared" si="18"/>
        <v>8149.1667920577738</v>
      </c>
      <c r="AA113" s="87">
        <f t="shared" si="18"/>
        <v>8149.1667920577738</v>
      </c>
      <c r="AB113" s="87">
        <f t="shared" si="18"/>
        <v>8149.1667920577738</v>
      </c>
      <c r="AC113" s="87">
        <f t="shared" si="18"/>
        <v>9779.0001504693282</v>
      </c>
      <c r="AD113" s="87">
        <f t="shared" si="18"/>
        <v>9474.2001457793758</v>
      </c>
      <c r="AE113" s="87">
        <f t="shared" si="18"/>
        <v>9178.9004009758628</v>
      </c>
      <c r="AF113" s="87">
        <f t="shared" si="18"/>
        <v>8892.8048040623307</v>
      </c>
      <c r="AG113" s="87">
        <f t="shared" si="18"/>
        <v>8615.6264725071414</v>
      </c>
      <c r="AI113" s="148"/>
      <c r="AJ113" s="128"/>
    </row>
    <row r="114" spans="2:36" s="132" customFormat="1" x14ac:dyDescent="0.2">
      <c r="B114" s="86">
        <f>'3. Investeringen'!B111</f>
        <v>97</v>
      </c>
      <c r="C114" s="86" t="str">
        <f>'3. Investeringen'!C111</f>
        <v>Nieuwe investeringen</v>
      </c>
      <c r="D114" s="86" t="str">
        <f>'3. Investeringen'!F111</f>
        <v>TD</v>
      </c>
      <c r="E114" s="121">
        <f>'3. Investeringen'!K111</f>
        <v>2005</v>
      </c>
      <c r="F114" s="172">
        <f>'3. Investeringen'!M111</f>
        <v>39.5</v>
      </c>
      <c r="G114" s="121">
        <f>'3. Investeringen'!N111</f>
        <v>2011</v>
      </c>
      <c r="H114" s="86">
        <f>'3. Investeringen'!O111</f>
        <v>1115330.9068006277</v>
      </c>
      <c r="I114" s="65"/>
      <c r="J114" s="86">
        <f>'6. Investeringen per jaar'!I111</f>
        <v>1</v>
      </c>
      <c r="K114" s="65"/>
      <c r="L114" s="123">
        <f t="shared" si="12"/>
        <v>2050.5</v>
      </c>
      <c r="M114" s="87">
        <f t="shared" si="13"/>
        <v>804732.42642576934</v>
      </c>
      <c r="N114" s="117">
        <f t="shared" si="14"/>
        <v>28.5</v>
      </c>
      <c r="O114" s="87" t="b">
        <f t="shared" si="15"/>
        <v>0</v>
      </c>
      <c r="P114" s="117">
        <f>INDEX('2. Reguleringsparameters'!$D$44:$E$50,MATCH(C114,'2. Reguleringsparameters'!$B$44:$B$50,0),MATCH(D114,'2. Reguleringsparameters'!$D$43:$E$43,0))</f>
        <v>0.5</v>
      </c>
      <c r="Q114" s="65"/>
      <c r="R114" s="87">
        <f t="shared" si="18"/>
        <v>28236.225488623488</v>
      </c>
      <c r="S114" s="87">
        <f t="shared" si="18"/>
        <v>28236.225488623488</v>
      </c>
      <c r="T114" s="87">
        <f t="shared" si="18"/>
        <v>28236.225488623488</v>
      </c>
      <c r="U114" s="87">
        <f t="shared" si="18"/>
        <v>28236.225488623488</v>
      </c>
      <c r="V114" s="87">
        <f t="shared" si="18"/>
        <v>28236.225488623488</v>
      </c>
      <c r="W114" s="87">
        <f t="shared" si="18"/>
        <v>28236.225488623488</v>
      </c>
      <c r="X114" s="87">
        <f t="shared" si="18"/>
        <v>28236.225488623488</v>
      </c>
      <c r="Y114" s="87">
        <f t="shared" si="18"/>
        <v>28236.225488623488</v>
      </c>
      <c r="Z114" s="87">
        <f t="shared" si="18"/>
        <v>28236.225488623488</v>
      </c>
      <c r="AA114" s="87">
        <f t="shared" si="18"/>
        <v>28236.225488623488</v>
      </c>
      <c r="AB114" s="87">
        <f t="shared" si="18"/>
        <v>28236.225488623488</v>
      </c>
      <c r="AC114" s="87">
        <f t="shared" si="18"/>
        <v>33883.470586348179</v>
      </c>
      <c r="AD114" s="87">
        <f t="shared" si="18"/>
        <v>32456.798140607207</v>
      </c>
      <c r="AE114" s="87">
        <f t="shared" si="18"/>
        <v>31090.196113634269</v>
      </c>
      <c r="AF114" s="87">
        <f t="shared" si="18"/>
        <v>29781.135224639143</v>
      </c>
      <c r="AG114" s="87">
        <f t="shared" si="18"/>
        <v>28527.192688864867</v>
      </c>
      <c r="AI114" s="148"/>
      <c r="AJ114" s="128"/>
    </row>
    <row r="115" spans="2:36" s="132" customFormat="1" x14ac:dyDescent="0.2">
      <c r="B115" s="86">
        <f>'3. Investeringen'!B112</f>
        <v>98</v>
      </c>
      <c r="C115" s="86" t="str">
        <f>'3. Investeringen'!C112</f>
        <v>Nieuwe investeringen</v>
      </c>
      <c r="D115" s="86" t="str">
        <f>'3. Investeringen'!F112</f>
        <v>TD</v>
      </c>
      <c r="E115" s="121">
        <f>'3. Investeringen'!K112</f>
        <v>2005</v>
      </c>
      <c r="F115" s="172">
        <f>'3. Investeringen'!M112</f>
        <v>24.5</v>
      </c>
      <c r="G115" s="121">
        <f>'3. Investeringen'!N112</f>
        <v>2011</v>
      </c>
      <c r="H115" s="86">
        <f>'3. Investeringen'!O112</f>
        <v>330378.0370228333</v>
      </c>
      <c r="I115" s="65"/>
      <c r="J115" s="86">
        <f>'6. Investeringen per jaar'!I112</f>
        <v>1</v>
      </c>
      <c r="K115" s="65"/>
      <c r="L115" s="123">
        <f t="shared" si="12"/>
        <v>2035.5</v>
      </c>
      <c r="M115" s="87">
        <f t="shared" si="13"/>
        <v>182045.04080849999</v>
      </c>
      <c r="N115" s="117">
        <f t="shared" si="14"/>
        <v>13.5</v>
      </c>
      <c r="O115" s="87" t="b">
        <f t="shared" si="15"/>
        <v>0</v>
      </c>
      <c r="P115" s="117">
        <f>INDEX('2. Reguleringsparameters'!$D$44:$E$50,MATCH(C115,'2. Reguleringsparameters'!$B$44:$B$50,0),MATCH(D115,'2. Reguleringsparameters'!$D$43:$E$43,0))</f>
        <v>0.5</v>
      </c>
      <c r="Q115" s="65"/>
      <c r="R115" s="87">
        <f t="shared" si="18"/>
        <v>13484.817837666666</v>
      </c>
      <c r="S115" s="87">
        <f t="shared" si="18"/>
        <v>13484.817837666666</v>
      </c>
      <c r="T115" s="87">
        <f t="shared" si="18"/>
        <v>13484.817837666666</v>
      </c>
      <c r="U115" s="87">
        <f t="shared" si="18"/>
        <v>13484.817837666666</v>
      </c>
      <c r="V115" s="87">
        <f t="shared" si="18"/>
        <v>13484.817837666666</v>
      </c>
      <c r="W115" s="87">
        <f t="shared" si="18"/>
        <v>13484.817837666666</v>
      </c>
      <c r="X115" s="87">
        <f t="shared" si="18"/>
        <v>13484.817837666666</v>
      </c>
      <c r="Y115" s="87">
        <f t="shared" si="18"/>
        <v>13484.817837666666</v>
      </c>
      <c r="Z115" s="87">
        <f t="shared" si="18"/>
        <v>13484.817837666666</v>
      </c>
      <c r="AA115" s="87">
        <f t="shared" si="18"/>
        <v>13484.817837666666</v>
      </c>
      <c r="AB115" s="87">
        <f t="shared" si="18"/>
        <v>13484.817837666666</v>
      </c>
      <c r="AC115" s="87">
        <f t="shared" si="18"/>
        <v>16181.781405199999</v>
      </c>
      <c r="AD115" s="87">
        <f t="shared" si="18"/>
        <v>14743.40083584889</v>
      </c>
      <c r="AE115" s="87">
        <f t="shared" si="18"/>
        <v>13432.876317106768</v>
      </c>
      <c r="AF115" s="87">
        <f t="shared" si="18"/>
        <v>13113.045928604224</v>
      </c>
      <c r="AG115" s="87">
        <f t="shared" si="18"/>
        <v>13113.045928604224</v>
      </c>
      <c r="AI115" s="148"/>
      <c r="AJ115" s="128"/>
    </row>
    <row r="116" spans="2:36" s="132" customFormat="1" x14ac:dyDescent="0.2">
      <c r="B116" s="86">
        <f>'3. Investeringen'!B113</f>
        <v>99</v>
      </c>
      <c r="C116" s="86" t="str">
        <f>'3. Investeringen'!C113</f>
        <v>Nieuwe investeringen</v>
      </c>
      <c r="D116" s="86" t="str">
        <f>'3. Investeringen'!F113</f>
        <v>TD</v>
      </c>
      <c r="E116" s="121">
        <f>'3. Investeringen'!K113</f>
        <v>2005</v>
      </c>
      <c r="F116" s="172">
        <f>'3. Investeringen'!M113</f>
        <v>4.5</v>
      </c>
      <c r="G116" s="121">
        <f>'3. Investeringen'!N113</f>
        <v>2011</v>
      </c>
      <c r="H116" s="86">
        <f>'3. Investeringen'!O113</f>
        <v>2135.3787596486554</v>
      </c>
      <c r="I116" s="65"/>
      <c r="J116" s="86">
        <f>'6. Investeringen per jaar'!I113</f>
        <v>1</v>
      </c>
      <c r="K116" s="65"/>
      <c r="L116" s="123">
        <f t="shared" si="12"/>
        <v>2015.5</v>
      </c>
      <c r="M116" s="87">
        <f t="shared" si="13"/>
        <v>0</v>
      </c>
      <c r="N116" s="117">
        <f t="shared" si="14"/>
        <v>0</v>
      </c>
      <c r="O116" s="87" t="b">
        <f t="shared" si="15"/>
        <v>0</v>
      </c>
      <c r="P116" s="117">
        <f>INDEX('2. Reguleringsparameters'!$D$44:$E$50,MATCH(C116,'2. Reguleringsparameters'!$B$44:$B$50,0),MATCH(D116,'2. Reguleringsparameters'!$D$43:$E$43,0))</f>
        <v>0.5</v>
      </c>
      <c r="Q116" s="65"/>
      <c r="R116" s="87">
        <f t="shared" si="18"/>
        <v>474.52861325525674</v>
      </c>
      <c r="S116" s="87">
        <f t="shared" si="18"/>
        <v>474.5286132552568</v>
      </c>
      <c r="T116" s="87">
        <f t="shared" si="18"/>
        <v>474.5286132552568</v>
      </c>
      <c r="U116" s="87">
        <f t="shared" si="18"/>
        <v>474.5286132552568</v>
      </c>
      <c r="V116" s="87">
        <f t="shared" si="18"/>
        <v>237.2643066276284</v>
      </c>
      <c r="W116" s="87">
        <f t="shared" si="18"/>
        <v>0</v>
      </c>
      <c r="X116" s="87">
        <f t="shared" si="18"/>
        <v>0</v>
      </c>
      <c r="Y116" s="87">
        <f t="shared" si="18"/>
        <v>0</v>
      </c>
      <c r="Z116" s="87">
        <f t="shared" si="18"/>
        <v>0</v>
      </c>
      <c r="AA116" s="87">
        <f t="shared" si="18"/>
        <v>0</v>
      </c>
      <c r="AB116" s="87">
        <f t="shared" si="18"/>
        <v>0</v>
      </c>
      <c r="AC116" s="87">
        <f t="shared" si="18"/>
        <v>0</v>
      </c>
      <c r="AD116" s="87">
        <f t="shared" si="18"/>
        <v>0</v>
      </c>
      <c r="AE116" s="87">
        <f t="shared" si="18"/>
        <v>0</v>
      </c>
      <c r="AF116" s="87">
        <f t="shared" si="18"/>
        <v>0</v>
      </c>
      <c r="AG116" s="87">
        <f t="shared" si="18"/>
        <v>0</v>
      </c>
      <c r="AI116" s="148"/>
      <c r="AJ116" s="128"/>
    </row>
    <row r="117" spans="2:36" s="132" customFormat="1" x14ac:dyDescent="0.2">
      <c r="B117" s="86">
        <f>'3. Investeringen'!B114</f>
        <v>100</v>
      </c>
      <c r="C117" s="86" t="str">
        <f>'3. Investeringen'!C114</f>
        <v>Nieuwe investeringen</v>
      </c>
      <c r="D117" s="86" t="str">
        <f>'3. Investeringen'!F114</f>
        <v>TD</v>
      </c>
      <c r="E117" s="121">
        <f>'3. Investeringen'!K114</f>
        <v>2005</v>
      </c>
      <c r="F117" s="172">
        <f>'3. Investeringen'!M114</f>
        <v>0</v>
      </c>
      <c r="G117" s="121">
        <f>'3. Investeringen'!N114</f>
        <v>2011</v>
      </c>
      <c r="H117" s="86">
        <f>'3. Investeringen'!O114</f>
        <v>190</v>
      </c>
      <c r="I117" s="65"/>
      <c r="J117" s="86">
        <f>'6. Investeringen per jaar'!I114</f>
        <v>1</v>
      </c>
      <c r="K117" s="65"/>
      <c r="L117" s="123">
        <f t="shared" si="12"/>
        <v>2011</v>
      </c>
      <c r="M117" s="87">
        <f t="shared" si="13"/>
        <v>190</v>
      </c>
      <c r="N117" s="117">
        <f t="shared" si="14"/>
        <v>0</v>
      </c>
      <c r="O117" s="87" t="b">
        <f t="shared" si="15"/>
        <v>0</v>
      </c>
      <c r="P117" s="117">
        <f>INDEX('2. Reguleringsparameters'!$D$44:$E$50,MATCH(C117,'2. Reguleringsparameters'!$B$44:$B$50,0),MATCH(D117,'2. Reguleringsparameters'!$D$43:$E$43,0))</f>
        <v>0.5</v>
      </c>
      <c r="Q117" s="65"/>
      <c r="R117" s="87">
        <f t="shared" si="18"/>
        <v>0</v>
      </c>
      <c r="S117" s="87">
        <f t="shared" si="18"/>
        <v>0</v>
      </c>
      <c r="T117" s="87">
        <f t="shared" si="18"/>
        <v>0</v>
      </c>
      <c r="U117" s="87">
        <f t="shared" si="18"/>
        <v>0</v>
      </c>
      <c r="V117" s="87">
        <f t="shared" si="18"/>
        <v>0</v>
      </c>
      <c r="W117" s="87">
        <f t="shared" si="18"/>
        <v>0</v>
      </c>
      <c r="X117" s="87">
        <f t="shared" si="18"/>
        <v>0</v>
      </c>
      <c r="Y117" s="87">
        <f t="shared" si="18"/>
        <v>0</v>
      </c>
      <c r="Z117" s="87">
        <f t="shared" si="18"/>
        <v>0</v>
      </c>
      <c r="AA117" s="87">
        <f t="shared" si="18"/>
        <v>0</v>
      </c>
      <c r="AB117" s="87">
        <f t="shared" si="18"/>
        <v>0</v>
      </c>
      <c r="AC117" s="87">
        <f t="shared" si="18"/>
        <v>0</v>
      </c>
      <c r="AD117" s="87">
        <f t="shared" si="18"/>
        <v>0</v>
      </c>
      <c r="AE117" s="87">
        <f t="shared" si="18"/>
        <v>0</v>
      </c>
      <c r="AF117" s="87">
        <f t="shared" si="18"/>
        <v>0</v>
      </c>
      <c r="AG117" s="87">
        <f t="shared" si="18"/>
        <v>0</v>
      </c>
      <c r="AI117" s="148"/>
      <c r="AJ117" s="128"/>
    </row>
    <row r="118" spans="2:36" s="132" customFormat="1" x14ac:dyDescent="0.2">
      <c r="B118" s="86">
        <f>'3. Investeringen'!B115</f>
        <v>101</v>
      </c>
      <c r="C118" s="86" t="str">
        <f>'3. Investeringen'!C115</f>
        <v>Nieuwe investeringen</v>
      </c>
      <c r="D118" s="86" t="str">
        <f>'3. Investeringen'!F115</f>
        <v>TD</v>
      </c>
      <c r="E118" s="121">
        <f>'3. Investeringen'!K115</f>
        <v>2006</v>
      </c>
      <c r="F118" s="172">
        <f>'3. Investeringen'!M115</f>
        <v>50.5</v>
      </c>
      <c r="G118" s="121">
        <f>'3. Investeringen'!N115</f>
        <v>2011</v>
      </c>
      <c r="H118" s="86">
        <f>'3. Investeringen'!O115</f>
        <v>211148.97250891244</v>
      </c>
      <c r="I118" s="65"/>
      <c r="J118" s="86">
        <f>'6. Investeringen per jaar'!I115</f>
        <v>1</v>
      </c>
      <c r="K118" s="65"/>
      <c r="L118" s="123">
        <f t="shared" si="12"/>
        <v>2061.5</v>
      </c>
      <c r="M118" s="87">
        <f t="shared" si="13"/>
        <v>165156.12701192161</v>
      </c>
      <c r="N118" s="117">
        <f t="shared" si="14"/>
        <v>39.5</v>
      </c>
      <c r="O118" s="87" t="b">
        <f t="shared" si="15"/>
        <v>0</v>
      </c>
      <c r="P118" s="117">
        <f>INDEX('2. Reguleringsparameters'!$D$44:$E$50,MATCH(C118,'2. Reguleringsparameters'!$B$44:$B$50,0),MATCH(D118,'2. Reguleringsparameters'!$D$43:$E$43,0))</f>
        <v>0.5</v>
      </c>
      <c r="Q118" s="65"/>
      <c r="R118" s="87">
        <f t="shared" ref="R118:AG127" si="19">$J118*IF($O118,-1,1)*
IF(OR(R$10&gt;$L118,R$10&lt;$E118,$F118=0),0,
IF(R$10&lt;2022,
IF($E118&lt;2011,
VDB(
ABS($H118),
0,
$F118,
R$10-$G118,
IF(R$10-$G118+1&lt;$F118,R$10-$G118+1,$F118),
1),
VDB(
ABS($H118),
0,
$F118,
MAX(0,R$10-$G118-$P118),
IF(R$10-$G118-$P118+1&lt;$F118,R$10-$G118-$P118+1,$F118),
1)),
IF($E118&lt;2022,
VDB(
ABS($M118),
0,
$N118,
R$10-2022,
IF(R$10-2022+1&lt;$N118,R$10-2022+1,$N118),
$G$12),
VDB(
ABS($M118),
0,
$N118,
MAX(0,R$10-2022-$P118),
IF(R$10-2022-$P118+1&lt;$N118,R$10-2022-$P118+1,$N118),
$G$12))
))</f>
        <v>4181.1677724537121</v>
      </c>
      <c r="S118" s="87">
        <f t="shared" si="19"/>
        <v>4181.1677724537112</v>
      </c>
      <c r="T118" s="87">
        <f t="shared" si="19"/>
        <v>4181.1677724537112</v>
      </c>
      <c r="U118" s="87">
        <f t="shared" si="19"/>
        <v>4181.1677724537112</v>
      </c>
      <c r="V118" s="87">
        <f t="shared" si="19"/>
        <v>4181.1677724537112</v>
      </c>
      <c r="W118" s="87">
        <f t="shared" si="19"/>
        <v>4181.1677724537112</v>
      </c>
      <c r="X118" s="87">
        <f t="shared" si="19"/>
        <v>4181.1677724537112</v>
      </c>
      <c r="Y118" s="87">
        <f t="shared" si="19"/>
        <v>4181.1677724537112</v>
      </c>
      <c r="Z118" s="87">
        <f t="shared" si="19"/>
        <v>4181.1677724537112</v>
      </c>
      <c r="AA118" s="87">
        <f t="shared" si="19"/>
        <v>4181.1677724537112</v>
      </c>
      <c r="AB118" s="87">
        <f t="shared" si="19"/>
        <v>4181.1677724537112</v>
      </c>
      <c r="AC118" s="87">
        <f t="shared" si="19"/>
        <v>5017.401326944454</v>
      </c>
      <c r="AD118" s="87">
        <f t="shared" si="19"/>
        <v>4864.9739448600658</v>
      </c>
      <c r="AE118" s="87">
        <f t="shared" si="19"/>
        <v>4717.1772680541899</v>
      </c>
      <c r="AF118" s="87">
        <f t="shared" si="19"/>
        <v>4573.8706168727967</v>
      </c>
      <c r="AG118" s="87">
        <f t="shared" si="19"/>
        <v>4434.9175854741297</v>
      </c>
      <c r="AI118" s="148"/>
      <c r="AJ118" s="128"/>
    </row>
    <row r="119" spans="2:36" s="132" customFormat="1" x14ac:dyDescent="0.2">
      <c r="B119" s="86">
        <f>'3. Investeringen'!B116</f>
        <v>102</v>
      </c>
      <c r="C119" s="86" t="str">
        <f>'3. Investeringen'!C116</f>
        <v>Nieuwe investeringen</v>
      </c>
      <c r="D119" s="86" t="str">
        <f>'3. Investeringen'!F116</f>
        <v>TD</v>
      </c>
      <c r="E119" s="121">
        <f>'3. Investeringen'!K116</f>
        <v>2006</v>
      </c>
      <c r="F119" s="172">
        <f>'3. Investeringen'!M116</f>
        <v>40.5</v>
      </c>
      <c r="G119" s="121">
        <f>'3. Investeringen'!N116</f>
        <v>2011</v>
      </c>
      <c r="H119" s="86">
        <f>'3. Investeringen'!O116</f>
        <v>1732925.4856682029</v>
      </c>
      <c r="I119" s="65"/>
      <c r="J119" s="86">
        <f>'6. Investeringen per jaar'!I116</f>
        <v>1</v>
      </c>
      <c r="K119" s="65"/>
      <c r="L119" s="123">
        <f t="shared" si="12"/>
        <v>2051.5</v>
      </c>
      <c r="M119" s="87">
        <f t="shared" si="13"/>
        <v>1262254.3661039995</v>
      </c>
      <c r="N119" s="117">
        <f t="shared" si="14"/>
        <v>29.5</v>
      </c>
      <c r="O119" s="87" t="b">
        <f t="shared" si="15"/>
        <v>0</v>
      </c>
      <c r="P119" s="117">
        <f>INDEX('2. Reguleringsparameters'!$D$44:$E$50,MATCH(C119,'2. Reguleringsparameters'!$B$44:$B$50,0),MATCH(D119,'2. Reguleringsparameters'!$D$43:$E$43,0))</f>
        <v>0.5</v>
      </c>
      <c r="Q119" s="65"/>
      <c r="R119" s="87">
        <f t="shared" si="19"/>
        <v>42788.28359674575</v>
      </c>
      <c r="S119" s="87">
        <f t="shared" si="19"/>
        <v>42788.28359674575</v>
      </c>
      <c r="T119" s="87">
        <f t="shared" si="19"/>
        <v>42788.28359674575</v>
      </c>
      <c r="U119" s="87">
        <f t="shared" si="19"/>
        <v>42788.28359674575</v>
      </c>
      <c r="V119" s="87">
        <f t="shared" si="19"/>
        <v>42788.28359674575</v>
      </c>
      <c r="W119" s="87">
        <f t="shared" si="19"/>
        <v>42788.28359674575</v>
      </c>
      <c r="X119" s="87">
        <f t="shared" si="19"/>
        <v>42788.28359674575</v>
      </c>
      <c r="Y119" s="87">
        <f t="shared" si="19"/>
        <v>42788.28359674575</v>
      </c>
      <c r="Z119" s="87">
        <f t="shared" si="19"/>
        <v>42788.28359674575</v>
      </c>
      <c r="AA119" s="87">
        <f t="shared" si="19"/>
        <v>42788.28359674575</v>
      </c>
      <c r="AB119" s="87">
        <f t="shared" si="19"/>
        <v>42788.28359674575</v>
      </c>
      <c r="AC119" s="87">
        <f t="shared" si="19"/>
        <v>51345.940316094893</v>
      </c>
      <c r="AD119" s="87">
        <f t="shared" si="19"/>
        <v>49257.291896457136</v>
      </c>
      <c r="AE119" s="87">
        <f t="shared" si="19"/>
        <v>47253.605446431764</v>
      </c>
      <c r="AF119" s="87">
        <f t="shared" si="19"/>
        <v>45331.424885898945</v>
      </c>
      <c r="AG119" s="87">
        <f t="shared" si="19"/>
        <v>43487.434721048819</v>
      </c>
      <c r="AI119" s="148"/>
      <c r="AJ119" s="128"/>
    </row>
    <row r="120" spans="2:36" s="132" customFormat="1" x14ac:dyDescent="0.2">
      <c r="B120" s="86">
        <f>'3. Investeringen'!B117</f>
        <v>103</v>
      </c>
      <c r="C120" s="86" t="str">
        <f>'3. Investeringen'!C117</f>
        <v>Nieuwe investeringen</v>
      </c>
      <c r="D120" s="86" t="str">
        <f>'3. Investeringen'!F117</f>
        <v>TD</v>
      </c>
      <c r="E120" s="121">
        <f>'3. Investeringen'!K117</f>
        <v>2006</v>
      </c>
      <c r="F120" s="172">
        <f>'3. Investeringen'!M117</f>
        <v>25.5</v>
      </c>
      <c r="G120" s="121">
        <f>'3. Investeringen'!N117</f>
        <v>2011</v>
      </c>
      <c r="H120" s="86">
        <f>'3. Investeringen'!O117</f>
        <v>255966.40232811018</v>
      </c>
      <c r="I120" s="65"/>
      <c r="J120" s="86">
        <f>'6. Investeringen per jaar'!I117</f>
        <v>1</v>
      </c>
      <c r="K120" s="65"/>
      <c r="L120" s="123">
        <f t="shared" si="12"/>
        <v>2036.5</v>
      </c>
      <c r="M120" s="87">
        <f t="shared" si="13"/>
        <v>145549.52289245484</v>
      </c>
      <c r="N120" s="117">
        <f t="shared" si="14"/>
        <v>14.5</v>
      </c>
      <c r="O120" s="87" t="b">
        <f t="shared" si="15"/>
        <v>0</v>
      </c>
      <c r="P120" s="117">
        <f>INDEX('2. Reguleringsparameters'!$D$44:$E$50,MATCH(C120,'2. Reguleringsparameters'!$B$44:$B$50,0),MATCH(D120,'2. Reguleringsparameters'!$D$43:$E$43,0))</f>
        <v>0.5</v>
      </c>
      <c r="Q120" s="65"/>
      <c r="R120" s="87">
        <f t="shared" si="19"/>
        <v>10037.898130514124</v>
      </c>
      <c r="S120" s="87">
        <f t="shared" si="19"/>
        <v>10037.898130514124</v>
      </c>
      <c r="T120" s="87">
        <f t="shared" si="19"/>
        <v>10037.898130514124</v>
      </c>
      <c r="U120" s="87">
        <f t="shared" si="19"/>
        <v>10037.898130514124</v>
      </c>
      <c r="V120" s="87">
        <f t="shared" si="19"/>
        <v>10037.898130514124</v>
      </c>
      <c r="W120" s="87">
        <f t="shared" si="19"/>
        <v>10037.898130514124</v>
      </c>
      <c r="X120" s="87">
        <f t="shared" si="19"/>
        <v>10037.898130514124</v>
      </c>
      <c r="Y120" s="87">
        <f t="shared" si="19"/>
        <v>10037.898130514124</v>
      </c>
      <c r="Z120" s="87">
        <f t="shared" si="19"/>
        <v>10037.898130514124</v>
      </c>
      <c r="AA120" s="87">
        <f t="shared" si="19"/>
        <v>10037.898130514124</v>
      </c>
      <c r="AB120" s="87">
        <f t="shared" si="19"/>
        <v>10037.898130514124</v>
      </c>
      <c r="AC120" s="87">
        <f t="shared" si="19"/>
        <v>12045.477756616952</v>
      </c>
      <c r="AD120" s="87">
        <f t="shared" si="19"/>
        <v>11048.610631931411</v>
      </c>
      <c r="AE120" s="87">
        <f t="shared" si="19"/>
        <v>10134.242855495708</v>
      </c>
      <c r="AF120" s="87">
        <f t="shared" si="19"/>
        <v>9767.060143340068</v>
      </c>
      <c r="AG120" s="87">
        <f t="shared" si="19"/>
        <v>9767.060143340068</v>
      </c>
      <c r="AI120" s="148"/>
      <c r="AJ120" s="128"/>
    </row>
    <row r="121" spans="2:36" s="132" customFormat="1" x14ac:dyDescent="0.2">
      <c r="B121" s="86">
        <f>'3. Investeringen'!B118</f>
        <v>104</v>
      </c>
      <c r="C121" s="86" t="str">
        <f>'3. Investeringen'!C118</f>
        <v>Nieuwe investeringen</v>
      </c>
      <c r="D121" s="86" t="str">
        <f>'3. Investeringen'!F118</f>
        <v>TD</v>
      </c>
      <c r="E121" s="121">
        <f>'3. Investeringen'!K118</f>
        <v>2006</v>
      </c>
      <c r="F121" s="172">
        <f>'3. Investeringen'!M118</f>
        <v>5.5</v>
      </c>
      <c r="G121" s="121">
        <f>'3. Investeringen'!N118</f>
        <v>2011</v>
      </c>
      <c r="H121" s="86">
        <f>'3. Investeringen'!O118</f>
        <v>14405.27861012106</v>
      </c>
      <c r="I121" s="65"/>
      <c r="J121" s="86">
        <f>'6. Investeringen per jaar'!I118</f>
        <v>1</v>
      </c>
      <c r="K121" s="65"/>
      <c r="L121" s="123">
        <f t="shared" si="12"/>
        <v>2016.5</v>
      </c>
      <c r="M121" s="87">
        <f t="shared" si="13"/>
        <v>0</v>
      </c>
      <c r="N121" s="117">
        <f t="shared" si="14"/>
        <v>0</v>
      </c>
      <c r="O121" s="87" t="b">
        <f t="shared" si="15"/>
        <v>0</v>
      </c>
      <c r="P121" s="117">
        <f>INDEX('2. Reguleringsparameters'!$D$44:$E$50,MATCH(C121,'2. Reguleringsparameters'!$B$44:$B$50,0),MATCH(D121,'2. Reguleringsparameters'!$D$43:$E$43,0))</f>
        <v>0.5</v>
      </c>
      <c r="Q121" s="65"/>
      <c r="R121" s="87">
        <f t="shared" si="19"/>
        <v>2619.1415654765565</v>
      </c>
      <c r="S121" s="87">
        <f t="shared" si="19"/>
        <v>2619.1415654765565</v>
      </c>
      <c r="T121" s="87">
        <f t="shared" si="19"/>
        <v>2619.1415654765565</v>
      </c>
      <c r="U121" s="87">
        <f t="shared" si="19"/>
        <v>2619.1415654765565</v>
      </c>
      <c r="V121" s="87">
        <f t="shared" si="19"/>
        <v>2619.1415654765565</v>
      </c>
      <c r="W121" s="87">
        <f t="shared" si="19"/>
        <v>1309.5707827382782</v>
      </c>
      <c r="X121" s="87">
        <f t="shared" si="19"/>
        <v>0</v>
      </c>
      <c r="Y121" s="87">
        <f t="shared" si="19"/>
        <v>0</v>
      </c>
      <c r="Z121" s="87">
        <f t="shared" si="19"/>
        <v>0</v>
      </c>
      <c r="AA121" s="87">
        <f t="shared" si="19"/>
        <v>0</v>
      </c>
      <c r="AB121" s="87">
        <f t="shared" si="19"/>
        <v>0</v>
      </c>
      <c r="AC121" s="87">
        <f t="shared" si="19"/>
        <v>0</v>
      </c>
      <c r="AD121" s="87">
        <f t="shared" si="19"/>
        <v>0</v>
      </c>
      <c r="AE121" s="87">
        <f t="shared" si="19"/>
        <v>0</v>
      </c>
      <c r="AF121" s="87">
        <f t="shared" si="19"/>
        <v>0</v>
      </c>
      <c r="AG121" s="87">
        <f t="shared" si="19"/>
        <v>0</v>
      </c>
      <c r="AI121" s="148"/>
      <c r="AJ121" s="128"/>
    </row>
    <row r="122" spans="2:36" s="132" customFormat="1" x14ac:dyDescent="0.2">
      <c r="B122" s="86">
        <f>'3. Investeringen'!B119</f>
        <v>105</v>
      </c>
      <c r="C122" s="86" t="str">
        <f>'3. Investeringen'!C119</f>
        <v>Nieuwe investeringen</v>
      </c>
      <c r="D122" s="86" t="str">
        <f>'3. Investeringen'!F119</f>
        <v>TD</v>
      </c>
      <c r="E122" s="121">
        <f>'3. Investeringen'!K119</f>
        <v>2006</v>
      </c>
      <c r="F122" s="172">
        <f>'3. Investeringen'!M119</f>
        <v>0</v>
      </c>
      <c r="G122" s="121">
        <f>'3. Investeringen'!N119</f>
        <v>2011</v>
      </c>
      <c r="H122" s="86">
        <f>'3. Investeringen'!O119</f>
        <v>13781.56</v>
      </c>
      <c r="I122" s="65"/>
      <c r="J122" s="86">
        <f>'6. Investeringen per jaar'!I119</f>
        <v>1</v>
      </c>
      <c r="K122" s="65"/>
      <c r="L122" s="123">
        <f t="shared" si="12"/>
        <v>2011</v>
      </c>
      <c r="M122" s="87">
        <f t="shared" si="13"/>
        <v>13781.56</v>
      </c>
      <c r="N122" s="117">
        <f t="shared" si="14"/>
        <v>0</v>
      </c>
      <c r="O122" s="87" t="b">
        <f t="shared" si="15"/>
        <v>0</v>
      </c>
      <c r="P122" s="117">
        <f>INDEX('2. Reguleringsparameters'!$D$44:$E$50,MATCH(C122,'2. Reguleringsparameters'!$B$44:$B$50,0),MATCH(D122,'2. Reguleringsparameters'!$D$43:$E$43,0))</f>
        <v>0.5</v>
      </c>
      <c r="Q122" s="65"/>
      <c r="R122" s="87">
        <f t="shared" si="19"/>
        <v>0</v>
      </c>
      <c r="S122" s="87">
        <f t="shared" si="19"/>
        <v>0</v>
      </c>
      <c r="T122" s="87">
        <f t="shared" si="19"/>
        <v>0</v>
      </c>
      <c r="U122" s="87">
        <f t="shared" si="19"/>
        <v>0</v>
      </c>
      <c r="V122" s="87">
        <f t="shared" si="19"/>
        <v>0</v>
      </c>
      <c r="W122" s="87">
        <f t="shared" si="19"/>
        <v>0</v>
      </c>
      <c r="X122" s="87">
        <f t="shared" si="19"/>
        <v>0</v>
      </c>
      <c r="Y122" s="87">
        <f t="shared" si="19"/>
        <v>0</v>
      </c>
      <c r="Z122" s="87">
        <f t="shared" si="19"/>
        <v>0</v>
      </c>
      <c r="AA122" s="87">
        <f t="shared" si="19"/>
        <v>0</v>
      </c>
      <c r="AB122" s="87">
        <f t="shared" si="19"/>
        <v>0</v>
      </c>
      <c r="AC122" s="87">
        <f t="shared" si="19"/>
        <v>0</v>
      </c>
      <c r="AD122" s="87">
        <f t="shared" si="19"/>
        <v>0</v>
      </c>
      <c r="AE122" s="87">
        <f t="shared" si="19"/>
        <v>0</v>
      </c>
      <c r="AF122" s="87">
        <f t="shared" si="19"/>
        <v>0</v>
      </c>
      <c r="AG122" s="87">
        <f t="shared" si="19"/>
        <v>0</v>
      </c>
      <c r="AI122" s="148"/>
      <c r="AJ122" s="128"/>
    </row>
    <row r="123" spans="2:36" s="132" customFormat="1" x14ac:dyDescent="0.2">
      <c r="B123" s="86">
        <f>'3. Investeringen'!B120</f>
        <v>106</v>
      </c>
      <c r="C123" s="86" t="str">
        <f>'3. Investeringen'!C120</f>
        <v>Nieuwe investeringen</v>
      </c>
      <c r="D123" s="86" t="str">
        <f>'3. Investeringen'!F120</f>
        <v>TD</v>
      </c>
      <c r="E123" s="121">
        <f>'3. Investeringen'!K120</f>
        <v>2007</v>
      </c>
      <c r="F123" s="172">
        <f>'3. Investeringen'!M120</f>
        <v>51.5</v>
      </c>
      <c r="G123" s="121">
        <f>'3. Investeringen'!N120</f>
        <v>2011</v>
      </c>
      <c r="H123" s="86">
        <f>'3. Investeringen'!O120</f>
        <v>810397.27915453597</v>
      </c>
      <c r="I123" s="65"/>
      <c r="J123" s="86">
        <f>'6. Investeringen per jaar'!I120</f>
        <v>1</v>
      </c>
      <c r="K123" s="65"/>
      <c r="L123" s="123">
        <f t="shared" si="12"/>
        <v>2062.5</v>
      </c>
      <c r="M123" s="87">
        <f t="shared" si="13"/>
        <v>637302.71467492636</v>
      </c>
      <c r="N123" s="117">
        <f t="shared" si="14"/>
        <v>40.5</v>
      </c>
      <c r="O123" s="87" t="b">
        <f t="shared" si="15"/>
        <v>0</v>
      </c>
      <c r="P123" s="117">
        <f>INDEX('2. Reguleringsparameters'!$D$44:$E$50,MATCH(C123,'2. Reguleringsparameters'!$B$44:$B$50,0),MATCH(D123,'2. Reguleringsparameters'!$D$43:$E$43,0))</f>
        <v>0.5</v>
      </c>
      <c r="Q123" s="65"/>
      <c r="R123" s="87">
        <f t="shared" si="19"/>
        <v>15735.869498146329</v>
      </c>
      <c r="S123" s="87">
        <f t="shared" si="19"/>
        <v>15735.869498146329</v>
      </c>
      <c r="T123" s="87">
        <f t="shared" si="19"/>
        <v>15735.869498146329</v>
      </c>
      <c r="U123" s="87">
        <f t="shared" si="19"/>
        <v>15735.869498146329</v>
      </c>
      <c r="V123" s="87">
        <f t="shared" si="19"/>
        <v>15735.869498146329</v>
      </c>
      <c r="W123" s="87">
        <f t="shared" si="19"/>
        <v>15735.869498146329</v>
      </c>
      <c r="X123" s="87">
        <f t="shared" si="19"/>
        <v>15735.869498146329</v>
      </c>
      <c r="Y123" s="87">
        <f t="shared" si="19"/>
        <v>15735.869498146329</v>
      </c>
      <c r="Z123" s="87">
        <f t="shared" si="19"/>
        <v>15735.869498146329</v>
      </c>
      <c r="AA123" s="87">
        <f t="shared" si="19"/>
        <v>15735.869498146329</v>
      </c>
      <c r="AB123" s="87">
        <f t="shared" si="19"/>
        <v>15735.869498146329</v>
      </c>
      <c r="AC123" s="87">
        <f t="shared" si="19"/>
        <v>18883.043397775593</v>
      </c>
      <c r="AD123" s="87">
        <f t="shared" si="19"/>
        <v>18323.54581561928</v>
      </c>
      <c r="AE123" s="87">
        <f t="shared" si="19"/>
        <v>17780.62593960093</v>
      </c>
      <c r="AF123" s="87">
        <f t="shared" si="19"/>
        <v>17253.792578427569</v>
      </c>
      <c r="AG123" s="87">
        <f t="shared" si="19"/>
        <v>16742.569094622308</v>
      </c>
      <c r="AI123" s="148"/>
      <c r="AJ123" s="128"/>
    </row>
    <row r="124" spans="2:36" s="132" customFormat="1" x14ac:dyDescent="0.2">
      <c r="B124" s="86">
        <f>'3. Investeringen'!B121</f>
        <v>107</v>
      </c>
      <c r="C124" s="86" t="str">
        <f>'3. Investeringen'!C121</f>
        <v>Nieuwe investeringen</v>
      </c>
      <c r="D124" s="86" t="str">
        <f>'3. Investeringen'!F121</f>
        <v>TD</v>
      </c>
      <c r="E124" s="121">
        <f>'3. Investeringen'!K121</f>
        <v>2007</v>
      </c>
      <c r="F124" s="172">
        <f>'3. Investeringen'!M121</f>
        <v>41.5</v>
      </c>
      <c r="G124" s="121">
        <f>'3. Investeringen'!N121</f>
        <v>2011</v>
      </c>
      <c r="H124" s="86">
        <f>'3. Investeringen'!O121</f>
        <v>2850165.9352503559</v>
      </c>
      <c r="I124" s="65"/>
      <c r="J124" s="86">
        <f>'6. Investeringen per jaar'!I121</f>
        <v>1</v>
      </c>
      <c r="K124" s="65"/>
      <c r="L124" s="123">
        <f t="shared" si="12"/>
        <v>2052.5</v>
      </c>
      <c r="M124" s="87">
        <f t="shared" si="13"/>
        <v>2094700.2656659239</v>
      </c>
      <c r="N124" s="117">
        <f t="shared" si="14"/>
        <v>30.5</v>
      </c>
      <c r="O124" s="87" t="b">
        <f t="shared" si="15"/>
        <v>0</v>
      </c>
      <c r="P124" s="117">
        <f>INDEX('2. Reguleringsparameters'!$D$44:$E$50,MATCH(C124,'2. Reguleringsparameters'!$B$44:$B$50,0),MATCH(D124,'2. Reguleringsparameters'!$D$43:$E$43,0))</f>
        <v>0.5</v>
      </c>
      <c r="Q124" s="65"/>
      <c r="R124" s="87">
        <f t="shared" si="19"/>
        <v>68678.69723494834</v>
      </c>
      <c r="S124" s="87">
        <f t="shared" si="19"/>
        <v>68678.69723494834</v>
      </c>
      <c r="T124" s="87">
        <f t="shared" si="19"/>
        <v>68678.69723494834</v>
      </c>
      <c r="U124" s="87">
        <f t="shared" si="19"/>
        <v>68678.69723494834</v>
      </c>
      <c r="V124" s="87">
        <f t="shared" si="19"/>
        <v>68678.69723494834</v>
      </c>
      <c r="W124" s="87">
        <f t="shared" si="19"/>
        <v>68678.69723494834</v>
      </c>
      <c r="X124" s="87">
        <f t="shared" si="19"/>
        <v>68678.69723494834</v>
      </c>
      <c r="Y124" s="87">
        <f t="shared" si="19"/>
        <v>68678.69723494834</v>
      </c>
      <c r="Z124" s="87">
        <f t="shared" si="19"/>
        <v>68678.69723494834</v>
      </c>
      <c r="AA124" s="87">
        <f t="shared" si="19"/>
        <v>68678.69723494834</v>
      </c>
      <c r="AB124" s="87">
        <f t="shared" si="19"/>
        <v>68678.69723494834</v>
      </c>
      <c r="AC124" s="87">
        <f t="shared" si="19"/>
        <v>82414.436681937979</v>
      </c>
      <c r="AD124" s="87">
        <f t="shared" si="19"/>
        <v>79171.901468222393</v>
      </c>
      <c r="AE124" s="87">
        <f t="shared" si="19"/>
        <v>76056.94141045626</v>
      </c>
      <c r="AF124" s="87">
        <f t="shared" si="19"/>
        <v>73064.537158241583</v>
      </c>
      <c r="AG124" s="87">
        <f t="shared" si="19"/>
        <v>70189.866843818978</v>
      </c>
      <c r="AI124" s="148"/>
      <c r="AJ124" s="128"/>
    </row>
    <row r="125" spans="2:36" s="132" customFormat="1" x14ac:dyDescent="0.2">
      <c r="B125" s="86">
        <f>'3. Investeringen'!B122</f>
        <v>108</v>
      </c>
      <c r="C125" s="86" t="str">
        <f>'3. Investeringen'!C122</f>
        <v>Nieuwe investeringen</v>
      </c>
      <c r="D125" s="86" t="str">
        <f>'3. Investeringen'!F122</f>
        <v>TD</v>
      </c>
      <c r="E125" s="121">
        <f>'3. Investeringen'!K122</f>
        <v>2007</v>
      </c>
      <c r="F125" s="172">
        <f>'3. Investeringen'!M122</f>
        <v>26.5</v>
      </c>
      <c r="G125" s="121">
        <f>'3. Investeringen'!N122</f>
        <v>2011</v>
      </c>
      <c r="H125" s="86">
        <f>'3. Investeringen'!O122</f>
        <v>521548.40976666671</v>
      </c>
      <c r="I125" s="65"/>
      <c r="J125" s="86">
        <f>'6. Investeringen per jaar'!I122</f>
        <v>1</v>
      </c>
      <c r="K125" s="65"/>
      <c r="L125" s="123">
        <f t="shared" si="12"/>
        <v>2037.5</v>
      </c>
      <c r="M125" s="87">
        <f t="shared" si="13"/>
        <v>305056.61703333328</v>
      </c>
      <c r="N125" s="117">
        <f t="shared" si="14"/>
        <v>15.5</v>
      </c>
      <c r="O125" s="87" t="b">
        <f t="shared" si="15"/>
        <v>0</v>
      </c>
      <c r="P125" s="117">
        <f>INDEX('2. Reguleringsparameters'!$D$44:$E$50,MATCH(C125,'2. Reguleringsparameters'!$B$44:$B$50,0),MATCH(D125,'2. Reguleringsparameters'!$D$43:$E$43,0))</f>
        <v>0.5</v>
      </c>
      <c r="Q125" s="65"/>
      <c r="R125" s="87">
        <f t="shared" si="19"/>
        <v>19681.072066666668</v>
      </c>
      <c r="S125" s="87">
        <f t="shared" si="19"/>
        <v>19681.072066666668</v>
      </c>
      <c r="T125" s="87">
        <f t="shared" si="19"/>
        <v>19681.072066666668</v>
      </c>
      <c r="U125" s="87">
        <f t="shared" si="19"/>
        <v>19681.072066666668</v>
      </c>
      <c r="V125" s="87">
        <f t="shared" si="19"/>
        <v>19681.072066666668</v>
      </c>
      <c r="W125" s="87">
        <f t="shared" si="19"/>
        <v>19681.072066666668</v>
      </c>
      <c r="X125" s="87">
        <f t="shared" si="19"/>
        <v>19681.072066666668</v>
      </c>
      <c r="Y125" s="87">
        <f t="shared" si="19"/>
        <v>19681.072066666668</v>
      </c>
      <c r="Z125" s="87">
        <f t="shared" si="19"/>
        <v>19681.072066666668</v>
      </c>
      <c r="AA125" s="87">
        <f t="shared" si="19"/>
        <v>19681.072066666668</v>
      </c>
      <c r="AB125" s="87">
        <f t="shared" si="19"/>
        <v>19681.072066666668</v>
      </c>
      <c r="AC125" s="87">
        <f t="shared" si="19"/>
        <v>23617.286479999999</v>
      </c>
      <c r="AD125" s="87">
        <f t="shared" si="19"/>
        <v>21788.851397677416</v>
      </c>
      <c r="AE125" s="87">
        <f t="shared" si="19"/>
        <v>20101.972579792713</v>
      </c>
      <c r="AF125" s="87">
        <f t="shared" si="19"/>
        <v>19163.88052606905</v>
      </c>
      <c r="AG125" s="87">
        <f t="shared" si="19"/>
        <v>19163.88052606905</v>
      </c>
      <c r="AI125" s="148"/>
      <c r="AJ125" s="128"/>
    </row>
    <row r="126" spans="2:36" s="132" customFormat="1" x14ac:dyDescent="0.2">
      <c r="B126" s="86">
        <f>'3. Investeringen'!B123</f>
        <v>109</v>
      </c>
      <c r="C126" s="86" t="str">
        <f>'3. Investeringen'!C123</f>
        <v>Nieuwe investeringen</v>
      </c>
      <c r="D126" s="86" t="str">
        <f>'3. Investeringen'!F123</f>
        <v>TD</v>
      </c>
      <c r="E126" s="121">
        <f>'3. Investeringen'!K123</f>
        <v>2007</v>
      </c>
      <c r="F126" s="172">
        <f>'3. Investeringen'!M123</f>
        <v>6.5</v>
      </c>
      <c r="G126" s="121">
        <f>'3. Investeringen'!N123</f>
        <v>2011</v>
      </c>
      <c r="H126" s="86">
        <f>'3. Investeringen'!O123</f>
        <v>19194.973850000002</v>
      </c>
      <c r="I126" s="65"/>
      <c r="J126" s="86">
        <f>'6. Investeringen per jaar'!I123</f>
        <v>1</v>
      </c>
      <c r="K126" s="65"/>
      <c r="L126" s="123">
        <f t="shared" si="12"/>
        <v>2017.5</v>
      </c>
      <c r="M126" s="87">
        <f t="shared" si="13"/>
        <v>0</v>
      </c>
      <c r="N126" s="117">
        <f t="shared" si="14"/>
        <v>0</v>
      </c>
      <c r="O126" s="87" t="b">
        <f t="shared" si="15"/>
        <v>0</v>
      </c>
      <c r="P126" s="117">
        <f>INDEX('2. Reguleringsparameters'!$D$44:$E$50,MATCH(C126,'2. Reguleringsparameters'!$B$44:$B$50,0),MATCH(D126,'2. Reguleringsparameters'!$D$43:$E$43,0))</f>
        <v>0.5</v>
      </c>
      <c r="Q126" s="65"/>
      <c r="R126" s="87">
        <f t="shared" si="19"/>
        <v>2953.0729000000006</v>
      </c>
      <c r="S126" s="87">
        <f t="shared" si="19"/>
        <v>2953.0729000000001</v>
      </c>
      <c r="T126" s="87">
        <f t="shared" si="19"/>
        <v>2953.0729000000001</v>
      </c>
      <c r="U126" s="87">
        <f t="shared" si="19"/>
        <v>2953.0729000000001</v>
      </c>
      <c r="V126" s="87">
        <f t="shared" si="19"/>
        <v>2953.0729000000001</v>
      </c>
      <c r="W126" s="87">
        <f t="shared" si="19"/>
        <v>2953.0729000000001</v>
      </c>
      <c r="X126" s="87">
        <f t="shared" si="19"/>
        <v>1476.5364500000001</v>
      </c>
      <c r="Y126" s="87">
        <f t="shared" si="19"/>
        <v>0</v>
      </c>
      <c r="Z126" s="87">
        <f t="shared" si="19"/>
        <v>0</v>
      </c>
      <c r="AA126" s="87">
        <f t="shared" si="19"/>
        <v>0</v>
      </c>
      <c r="AB126" s="87">
        <f t="shared" si="19"/>
        <v>0</v>
      </c>
      <c r="AC126" s="87">
        <f t="shared" si="19"/>
        <v>0</v>
      </c>
      <c r="AD126" s="87">
        <f t="shared" si="19"/>
        <v>0</v>
      </c>
      <c r="AE126" s="87">
        <f t="shared" si="19"/>
        <v>0</v>
      </c>
      <c r="AF126" s="87">
        <f t="shared" si="19"/>
        <v>0</v>
      </c>
      <c r="AG126" s="87">
        <f t="shared" si="19"/>
        <v>0</v>
      </c>
      <c r="AI126" s="148"/>
      <c r="AJ126" s="128"/>
    </row>
    <row r="127" spans="2:36" s="132" customFormat="1" x14ac:dyDescent="0.2">
      <c r="B127" s="86">
        <f>'3. Investeringen'!B124</f>
        <v>110</v>
      </c>
      <c r="C127" s="86" t="str">
        <f>'3. Investeringen'!C124</f>
        <v>Nieuwe investeringen</v>
      </c>
      <c r="D127" s="86" t="str">
        <f>'3. Investeringen'!F124</f>
        <v>TD</v>
      </c>
      <c r="E127" s="121">
        <f>'3. Investeringen'!K124</f>
        <v>2007</v>
      </c>
      <c r="F127" s="172">
        <f>'3. Investeringen'!M124</f>
        <v>0</v>
      </c>
      <c r="G127" s="121">
        <f>'3. Investeringen'!N124</f>
        <v>2011</v>
      </c>
      <c r="H127" s="86">
        <f>'3. Investeringen'!O124</f>
        <v>76</v>
      </c>
      <c r="I127" s="65"/>
      <c r="J127" s="86">
        <f>'6. Investeringen per jaar'!I124</f>
        <v>1</v>
      </c>
      <c r="K127" s="65"/>
      <c r="L127" s="123">
        <f t="shared" si="12"/>
        <v>2011</v>
      </c>
      <c r="M127" s="87">
        <f t="shared" si="13"/>
        <v>76</v>
      </c>
      <c r="N127" s="117">
        <f t="shared" si="14"/>
        <v>0</v>
      </c>
      <c r="O127" s="87" t="b">
        <f t="shared" si="15"/>
        <v>0</v>
      </c>
      <c r="P127" s="117">
        <f>INDEX('2. Reguleringsparameters'!$D$44:$E$50,MATCH(C127,'2. Reguleringsparameters'!$B$44:$B$50,0),MATCH(D127,'2. Reguleringsparameters'!$D$43:$E$43,0))</f>
        <v>0.5</v>
      </c>
      <c r="Q127" s="65"/>
      <c r="R127" s="87">
        <f t="shared" si="19"/>
        <v>0</v>
      </c>
      <c r="S127" s="87">
        <f t="shared" si="19"/>
        <v>0</v>
      </c>
      <c r="T127" s="87">
        <f t="shared" si="19"/>
        <v>0</v>
      </c>
      <c r="U127" s="87">
        <f t="shared" si="19"/>
        <v>0</v>
      </c>
      <c r="V127" s="87">
        <f t="shared" si="19"/>
        <v>0</v>
      </c>
      <c r="W127" s="87">
        <f t="shared" si="19"/>
        <v>0</v>
      </c>
      <c r="X127" s="87">
        <f t="shared" si="19"/>
        <v>0</v>
      </c>
      <c r="Y127" s="87">
        <f t="shared" si="19"/>
        <v>0</v>
      </c>
      <c r="Z127" s="87">
        <f t="shared" si="19"/>
        <v>0</v>
      </c>
      <c r="AA127" s="87">
        <f t="shared" si="19"/>
        <v>0</v>
      </c>
      <c r="AB127" s="87">
        <f t="shared" si="19"/>
        <v>0</v>
      </c>
      <c r="AC127" s="87">
        <f t="shared" si="19"/>
        <v>0</v>
      </c>
      <c r="AD127" s="87">
        <f t="shared" si="19"/>
        <v>0</v>
      </c>
      <c r="AE127" s="87">
        <f t="shared" si="19"/>
        <v>0</v>
      </c>
      <c r="AF127" s="87">
        <f t="shared" si="19"/>
        <v>0</v>
      </c>
      <c r="AG127" s="87">
        <f t="shared" si="19"/>
        <v>0</v>
      </c>
      <c r="AI127" s="148"/>
      <c r="AJ127" s="128"/>
    </row>
    <row r="128" spans="2:36" s="132" customFormat="1" x14ac:dyDescent="0.2">
      <c r="B128" s="86">
        <f>'3. Investeringen'!B125</f>
        <v>111</v>
      </c>
      <c r="C128" s="86" t="str">
        <f>'3. Investeringen'!C125</f>
        <v>Nieuwe investeringen</v>
      </c>
      <c r="D128" s="86" t="str">
        <f>'3. Investeringen'!F125</f>
        <v>TD</v>
      </c>
      <c r="E128" s="121">
        <f>'3. Investeringen'!K125</f>
        <v>2008</v>
      </c>
      <c r="F128" s="172">
        <f>'3. Investeringen'!M125</f>
        <v>52.5</v>
      </c>
      <c r="G128" s="121">
        <f>'3. Investeringen'!N125</f>
        <v>2011</v>
      </c>
      <c r="H128" s="86">
        <f>'3. Investeringen'!O125</f>
        <v>1258667.9713345005</v>
      </c>
      <c r="I128" s="65"/>
      <c r="J128" s="86">
        <f>'6. Investeringen per jaar'!I125</f>
        <v>1</v>
      </c>
      <c r="K128" s="65"/>
      <c r="L128" s="123">
        <f t="shared" si="12"/>
        <v>2063.5</v>
      </c>
      <c r="M128" s="87">
        <f t="shared" si="13"/>
        <v>994947.06305489084</v>
      </c>
      <c r="N128" s="117">
        <f t="shared" si="14"/>
        <v>41.5</v>
      </c>
      <c r="O128" s="87" t="b">
        <f t="shared" si="15"/>
        <v>0</v>
      </c>
      <c r="P128" s="117">
        <f>INDEX('2. Reguleringsparameters'!$D$44:$E$50,MATCH(C128,'2. Reguleringsparameters'!$B$44:$B$50,0),MATCH(D128,'2. Reguleringsparameters'!$D$43:$E$43,0))</f>
        <v>0.5</v>
      </c>
      <c r="Q128" s="65"/>
      <c r="R128" s="87">
        <f t="shared" ref="R128:AG137" si="20">$J128*IF($O128,-1,1)*
IF(OR(R$10&gt;$L128,R$10&lt;$E128,$F128=0),0,
IF(R$10&lt;2022,
IF($E128&lt;2011,
VDB(
ABS($H128),
0,
$F128,
R$10-$G128,
IF(R$10-$G128+1&lt;$F128,R$10-$G128+1,$F128),
1),
VDB(
ABS($H128),
0,
$F128,
MAX(0,R$10-$G128-$P128),
IF(R$10-$G128-$P128+1&lt;$F128,R$10-$G128-$P128+1,$F128),
1)),
IF($E128&lt;2022,
VDB(
ABS($M128),
0,
$N128,
R$10-2022,
IF(R$10-2022+1&lt;$N128,R$10-2022+1,$N128),
$G$12),
VDB(
ABS($M128),
0,
$N128,
MAX(0,R$10-2022-$P128),
IF(R$10-2022-$P128+1&lt;$N128,R$10-2022-$P128+1,$N128),
$G$12))
))</f>
        <v>23974.628025419057</v>
      </c>
      <c r="S128" s="87">
        <f t="shared" si="20"/>
        <v>23974.628025419057</v>
      </c>
      <c r="T128" s="87">
        <f t="shared" si="20"/>
        <v>23974.628025419057</v>
      </c>
      <c r="U128" s="87">
        <f t="shared" si="20"/>
        <v>23974.628025419057</v>
      </c>
      <c r="V128" s="87">
        <f t="shared" si="20"/>
        <v>23974.628025419057</v>
      </c>
      <c r="W128" s="87">
        <f t="shared" si="20"/>
        <v>23974.628025419057</v>
      </c>
      <c r="X128" s="87">
        <f t="shared" si="20"/>
        <v>23974.628025419057</v>
      </c>
      <c r="Y128" s="87">
        <f t="shared" si="20"/>
        <v>23974.628025419057</v>
      </c>
      <c r="Z128" s="87">
        <f t="shared" si="20"/>
        <v>23974.628025419057</v>
      </c>
      <c r="AA128" s="87">
        <f t="shared" si="20"/>
        <v>23974.628025419057</v>
      </c>
      <c r="AB128" s="87">
        <f t="shared" si="20"/>
        <v>23974.628025419057</v>
      </c>
      <c r="AC128" s="87">
        <f t="shared" si="20"/>
        <v>28769.553630502865</v>
      </c>
      <c r="AD128" s="87">
        <f t="shared" si="20"/>
        <v>27937.662923114829</v>
      </c>
      <c r="AE128" s="87">
        <f t="shared" si="20"/>
        <v>27129.826886783798</v>
      </c>
      <c r="AF128" s="87">
        <f t="shared" si="20"/>
        <v>26345.349964756315</v>
      </c>
      <c r="AG128" s="87">
        <f t="shared" si="20"/>
        <v>25583.556712763362</v>
      </c>
      <c r="AI128" s="148"/>
      <c r="AJ128" s="128"/>
    </row>
    <row r="129" spans="2:36" s="132" customFormat="1" x14ac:dyDescent="0.2">
      <c r="B129" s="86">
        <f>'3. Investeringen'!B126</f>
        <v>112</v>
      </c>
      <c r="C129" s="86" t="str">
        <f>'3. Investeringen'!C126</f>
        <v>Nieuwe investeringen</v>
      </c>
      <c r="D129" s="86" t="str">
        <f>'3. Investeringen'!F126</f>
        <v>TD</v>
      </c>
      <c r="E129" s="121">
        <f>'3. Investeringen'!K126</f>
        <v>2008</v>
      </c>
      <c r="F129" s="172">
        <f>'3. Investeringen'!M126</f>
        <v>42.5</v>
      </c>
      <c r="G129" s="121">
        <f>'3. Investeringen'!N126</f>
        <v>2011</v>
      </c>
      <c r="H129" s="86">
        <f>'3. Investeringen'!O126</f>
        <v>4792888.2957648234</v>
      </c>
      <c r="I129" s="65"/>
      <c r="J129" s="86">
        <f>'6. Investeringen per jaar'!I126</f>
        <v>1</v>
      </c>
      <c r="K129" s="65"/>
      <c r="L129" s="123">
        <f t="shared" si="12"/>
        <v>2053.5</v>
      </c>
      <c r="M129" s="87">
        <f t="shared" si="13"/>
        <v>3552376.030978634</v>
      </c>
      <c r="N129" s="117">
        <f t="shared" si="14"/>
        <v>31.5</v>
      </c>
      <c r="O129" s="87" t="b">
        <f t="shared" si="15"/>
        <v>0</v>
      </c>
      <c r="P129" s="117">
        <f>INDEX('2. Reguleringsparameters'!$D$44:$E$50,MATCH(C129,'2. Reguleringsparameters'!$B$44:$B$50,0),MATCH(D129,'2. Reguleringsparameters'!$D$43:$E$43,0))</f>
        <v>0.5</v>
      </c>
      <c r="Q129" s="65"/>
      <c r="R129" s="87">
        <f t="shared" si="20"/>
        <v>112773.84225328996</v>
      </c>
      <c r="S129" s="87">
        <f t="shared" si="20"/>
        <v>112773.84225328996</v>
      </c>
      <c r="T129" s="87">
        <f t="shared" si="20"/>
        <v>112773.84225328996</v>
      </c>
      <c r="U129" s="87">
        <f t="shared" si="20"/>
        <v>112773.84225328996</v>
      </c>
      <c r="V129" s="87">
        <f t="shared" si="20"/>
        <v>112773.84225328996</v>
      </c>
      <c r="W129" s="87">
        <f t="shared" si="20"/>
        <v>112773.84225328996</v>
      </c>
      <c r="X129" s="87">
        <f t="shared" si="20"/>
        <v>112773.84225328996</v>
      </c>
      <c r="Y129" s="87">
        <f t="shared" si="20"/>
        <v>112773.84225328996</v>
      </c>
      <c r="Z129" s="87">
        <f t="shared" si="20"/>
        <v>112773.84225328996</v>
      </c>
      <c r="AA129" s="87">
        <f t="shared" si="20"/>
        <v>112773.84225328996</v>
      </c>
      <c r="AB129" s="87">
        <f t="shared" si="20"/>
        <v>112773.84225328996</v>
      </c>
      <c r="AC129" s="87">
        <f t="shared" si="20"/>
        <v>135328.61070394795</v>
      </c>
      <c r="AD129" s="87">
        <f t="shared" si="20"/>
        <v>130173.23505808327</v>
      </c>
      <c r="AE129" s="87">
        <f t="shared" si="20"/>
        <v>125214.25467491819</v>
      </c>
      <c r="AF129" s="87">
        <f t="shared" si="20"/>
        <v>120444.18783015941</v>
      </c>
      <c r="AG129" s="87">
        <f t="shared" si="20"/>
        <v>115855.83781758191</v>
      </c>
      <c r="AI129" s="148"/>
      <c r="AJ129" s="128"/>
    </row>
    <row r="130" spans="2:36" s="132" customFormat="1" x14ac:dyDescent="0.2">
      <c r="B130" s="86">
        <f>'3. Investeringen'!B127</f>
        <v>113</v>
      </c>
      <c r="C130" s="86" t="str">
        <f>'3. Investeringen'!C127</f>
        <v>Nieuwe investeringen</v>
      </c>
      <c r="D130" s="86" t="str">
        <f>'3. Investeringen'!F127</f>
        <v>TD</v>
      </c>
      <c r="E130" s="121">
        <f>'3. Investeringen'!K127</f>
        <v>2008</v>
      </c>
      <c r="F130" s="172">
        <f>'3. Investeringen'!M127</f>
        <v>27.5</v>
      </c>
      <c r="G130" s="121">
        <f>'3. Investeringen'!N127</f>
        <v>2011</v>
      </c>
      <c r="H130" s="86">
        <f>'3. Investeringen'!O127</f>
        <v>1310151.4983333333</v>
      </c>
      <c r="I130" s="65"/>
      <c r="J130" s="86">
        <f>'6. Investeringen per jaar'!I127</f>
        <v>1</v>
      </c>
      <c r="K130" s="65"/>
      <c r="L130" s="123">
        <f t="shared" si="12"/>
        <v>2038.5</v>
      </c>
      <c r="M130" s="87">
        <f t="shared" si="13"/>
        <v>786090.89900000009</v>
      </c>
      <c r="N130" s="117">
        <f t="shared" si="14"/>
        <v>16.5</v>
      </c>
      <c r="O130" s="87" t="b">
        <f t="shared" si="15"/>
        <v>0</v>
      </c>
      <c r="P130" s="117">
        <f>INDEX('2. Reguleringsparameters'!$D$44:$E$50,MATCH(C130,'2. Reguleringsparameters'!$B$44:$B$50,0),MATCH(D130,'2. Reguleringsparameters'!$D$43:$E$43,0))</f>
        <v>0.5</v>
      </c>
      <c r="Q130" s="65"/>
      <c r="R130" s="87">
        <f t="shared" si="20"/>
        <v>47641.872666666663</v>
      </c>
      <c r="S130" s="87">
        <f t="shared" si="20"/>
        <v>47641.872666666663</v>
      </c>
      <c r="T130" s="87">
        <f t="shared" si="20"/>
        <v>47641.872666666663</v>
      </c>
      <c r="U130" s="87">
        <f t="shared" si="20"/>
        <v>47641.872666666663</v>
      </c>
      <c r="V130" s="87">
        <f t="shared" si="20"/>
        <v>47641.872666666663</v>
      </c>
      <c r="W130" s="87">
        <f t="shared" si="20"/>
        <v>47641.872666666663</v>
      </c>
      <c r="X130" s="87">
        <f t="shared" si="20"/>
        <v>47641.872666666663</v>
      </c>
      <c r="Y130" s="87">
        <f t="shared" si="20"/>
        <v>47641.872666666663</v>
      </c>
      <c r="Z130" s="87">
        <f t="shared" si="20"/>
        <v>47641.872666666663</v>
      </c>
      <c r="AA130" s="87">
        <f t="shared" si="20"/>
        <v>47641.872666666663</v>
      </c>
      <c r="AB130" s="87">
        <f t="shared" si="20"/>
        <v>47641.872666666663</v>
      </c>
      <c r="AC130" s="87">
        <f t="shared" si="20"/>
        <v>57170.247200000005</v>
      </c>
      <c r="AD130" s="87">
        <f t="shared" si="20"/>
        <v>53012.411040000006</v>
      </c>
      <c r="AE130" s="87">
        <f t="shared" si="20"/>
        <v>49156.962964363636</v>
      </c>
      <c r="AF130" s="87">
        <f t="shared" si="20"/>
        <v>46426.020577454554</v>
      </c>
      <c r="AG130" s="87">
        <f t="shared" si="20"/>
        <v>46426.020577454554</v>
      </c>
      <c r="AI130" s="148"/>
      <c r="AJ130" s="128"/>
    </row>
    <row r="131" spans="2:36" s="132" customFormat="1" x14ac:dyDescent="0.2">
      <c r="B131" s="86">
        <f>'3. Investeringen'!B128</f>
        <v>114</v>
      </c>
      <c r="C131" s="86" t="str">
        <f>'3. Investeringen'!C128</f>
        <v>Nieuwe investeringen</v>
      </c>
      <c r="D131" s="86" t="str">
        <f>'3. Investeringen'!F128</f>
        <v>TD</v>
      </c>
      <c r="E131" s="121">
        <f>'3. Investeringen'!K128</f>
        <v>2008</v>
      </c>
      <c r="F131" s="172">
        <f>'3. Investeringen'!M128</f>
        <v>7.5</v>
      </c>
      <c r="G131" s="121">
        <f>'3. Investeringen'!N128</f>
        <v>2011</v>
      </c>
      <c r="H131" s="86">
        <f>'3. Investeringen'!O128</f>
        <v>25787.115375000005</v>
      </c>
      <c r="I131" s="65"/>
      <c r="J131" s="86">
        <f>'6. Investeringen per jaar'!I128</f>
        <v>1</v>
      </c>
      <c r="K131" s="65"/>
      <c r="L131" s="123">
        <f t="shared" si="12"/>
        <v>2018.5</v>
      </c>
      <c r="M131" s="87">
        <f t="shared" si="13"/>
        <v>0</v>
      </c>
      <c r="N131" s="117">
        <f t="shared" si="14"/>
        <v>0</v>
      </c>
      <c r="O131" s="87" t="b">
        <f t="shared" si="15"/>
        <v>0</v>
      </c>
      <c r="P131" s="117">
        <f>INDEX('2. Reguleringsparameters'!$D$44:$E$50,MATCH(C131,'2. Reguleringsparameters'!$B$44:$B$50,0),MATCH(D131,'2. Reguleringsparameters'!$D$43:$E$43,0))</f>
        <v>0.5</v>
      </c>
      <c r="Q131" s="65"/>
      <c r="R131" s="87">
        <f t="shared" si="20"/>
        <v>3438.2820500000007</v>
      </c>
      <c r="S131" s="87">
        <f t="shared" si="20"/>
        <v>3438.2820500000007</v>
      </c>
      <c r="T131" s="87">
        <f t="shared" si="20"/>
        <v>3438.2820500000007</v>
      </c>
      <c r="U131" s="87">
        <f t="shared" si="20"/>
        <v>3438.2820500000007</v>
      </c>
      <c r="V131" s="87">
        <f t="shared" si="20"/>
        <v>3438.2820500000007</v>
      </c>
      <c r="W131" s="87">
        <f t="shared" si="20"/>
        <v>3438.2820500000007</v>
      </c>
      <c r="X131" s="87">
        <f t="shared" si="20"/>
        <v>3438.2820500000007</v>
      </c>
      <c r="Y131" s="87">
        <f t="shared" si="20"/>
        <v>1719.1410250000004</v>
      </c>
      <c r="Z131" s="87">
        <f t="shared" si="20"/>
        <v>0</v>
      </c>
      <c r="AA131" s="87">
        <f t="shared" si="20"/>
        <v>0</v>
      </c>
      <c r="AB131" s="87">
        <f t="shared" si="20"/>
        <v>0</v>
      </c>
      <c r="AC131" s="87">
        <f t="shared" si="20"/>
        <v>0</v>
      </c>
      <c r="AD131" s="87">
        <f t="shared" si="20"/>
        <v>0</v>
      </c>
      <c r="AE131" s="87">
        <f t="shared" si="20"/>
        <v>0</v>
      </c>
      <c r="AF131" s="87">
        <f t="shared" si="20"/>
        <v>0</v>
      </c>
      <c r="AG131" s="87">
        <f t="shared" si="20"/>
        <v>0</v>
      </c>
      <c r="AI131" s="148"/>
      <c r="AJ131" s="128"/>
    </row>
    <row r="132" spans="2:36" s="132" customFormat="1" x14ac:dyDescent="0.2">
      <c r="B132" s="86">
        <f>'3. Investeringen'!B129</f>
        <v>115</v>
      </c>
      <c r="C132" s="86" t="str">
        <f>'3. Investeringen'!C129</f>
        <v>Nieuwe investeringen</v>
      </c>
      <c r="D132" s="86" t="str">
        <f>'3. Investeringen'!F129</f>
        <v>TD</v>
      </c>
      <c r="E132" s="121">
        <f>'3. Investeringen'!K129</f>
        <v>2008</v>
      </c>
      <c r="F132" s="172">
        <f>'3. Investeringen'!M129</f>
        <v>0</v>
      </c>
      <c r="G132" s="121">
        <f>'3. Investeringen'!N129</f>
        <v>2011</v>
      </c>
      <c r="H132" s="86">
        <f>'3. Investeringen'!O129</f>
        <v>6954.7</v>
      </c>
      <c r="I132" s="65"/>
      <c r="J132" s="86">
        <f>'6. Investeringen per jaar'!I129</f>
        <v>1</v>
      </c>
      <c r="K132" s="65"/>
      <c r="L132" s="123">
        <f t="shared" si="12"/>
        <v>2011</v>
      </c>
      <c r="M132" s="87">
        <f t="shared" si="13"/>
        <v>6954.7</v>
      </c>
      <c r="N132" s="117">
        <f t="shared" si="14"/>
        <v>0</v>
      </c>
      <c r="O132" s="87" t="b">
        <f t="shared" si="15"/>
        <v>0</v>
      </c>
      <c r="P132" s="117">
        <f>INDEX('2. Reguleringsparameters'!$D$44:$E$50,MATCH(C132,'2. Reguleringsparameters'!$B$44:$B$50,0),MATCH(D132,'2. Reguleringsparameters'!$D$43:$E$43,0))</f>
        <v>0.5</v>
      </c>
      <c r="Q132" s="65"/>
      <c r="R132" s="87">
        <f t="shared" si="20"/>
        <v>0</v>
      </c>
      <c r="S132" s="87">
        <f t="shared" si="20"/>
        <v>0</v>
      </c>
      <c r="T132" s="87">
        <f t="shared" si="20"/>
        <v>0</v>
      </c>
      <c r="U132" s="87">
        <f t="shared" si="20"/>
        <v>0</v>
      </c>
      <c r="V132" s="87">
        <f t="shared" si="20"/>
        <v>0</v>
      </c>
      <c r="W132" s="87">
        <f t="shared" si="20"/>
        <v>0</v>
      </c>
      <c r="X132" s="87">
        <f t="shared" si="20"/>
        <v>0</v>
      </c>
      <c r="Y132" s="87">
        <f t="shared" si="20"/>
        <v>0</v>
      </c>
      <c r="Z132" s="87">
        <f t="shared" si="20"/>
        <v>0</v>
      </c>
      <c r="AA132" s="87">
        <f t="shared" si="20"/>
        <v>0</v>
      </c>
      <c r="AB132" s="87">
        <f t="shared" si="20"/>
        <v>0</v>
      </c>
      <c r="AC132" s="87">
        <f t="shared" si="20"/>
        <v>0</v>
      </c>
      <c r="AD132" s="87">
        <f t="shared" si="20"/>
        <v>0</v>
      </c>
      <c r="AE132" s="87">
        <f t="shared" si="20"/>
        <v>0</v>
      </c>
      <c r="AF132" s="87">
        <f t="shared" si="20"/>
        <v>0</v>
      </c>
      <c r="AG132" s="87">
        <f t="shared" si="20"/>
        <v>0</v>
      </c>
      <c r="AI132" s="148"/>
      <c r="AJ132" s="128"/>
    </row>
    <row r="133" spans="2:36" s="132" customFormat="1" x14ac:dyDescent="0.2">
      <c r="B133" s="86">
        <f>'3. Investeringen'!B130</f>
        <v>116</v>
      </c>
      <c r="C133" s="86" t="str">
        <f>'3. Investeringen'!C130</f>
        <v>Nieuwe investeringen</v>
      </c>
      <c r="D133" s="86" t="str">
        <f>'3. Investeringen'!F130</f>
        <v>TD</v>
      </c>
      <c r="E133" s="121">
        <f>'3. Investeringen'!K130</f>
        <v>2009</v>
      </c>
      <c r="F133" s="172">
        <f>'3. Investeringen'!M130</f>
        <v>53.5</v>
      </c>
      <c r="G133" s="121">
        <f>'3. Investeringen'!N130</f>
        <v>2011</v>
      </c>
      <c r="H133" s="86">
        <f>'3. Investeringen'!O130</f>
        <v>728355.50729254528</v>
      </c>
      <c r="I133" s="65"/>
      <c r="J133" s="86">
        <f>'6. Investeringen per jaar'!I130</f>
        <v>1</v>
      </c>
      <c r="K133" s="65"/>
      <c r="L133" s="123">
        <f t="shared" si="12"/>
        <v>2064.5</v>
      </c>
      <c r="M133" s="87">
        <f t="shared" si="13"/>
        <v>578600.16934454534</v>
      </c>
      <c r="N133" s="117">
        <f t="shared" si="14"/>
        <v>42.5</v>
      </c>
      <c r="O133" s="87" t="b">
        <f t="shared" si="15"/>
        <v>0</v>
      </c>
      <c r="P133" s="117">
        <f>INDEX('2. Reguleringsparameters'!$D$44:$E$50,MATCH(C133,'2. Reguleringsparameters'!$B$44:$B$50,0),MATCH(D133,'2. Reguleringsparameters'!$D$43:$E$43,0))</f>
        <v>0.5</v>
      </c>
      <c r="Q133" s="65"/>
      <c r="R133" s="87">
        <f t="shared" si="20"/>
        <v>13614.121631636361</v>
      </c>
      <c r="S133" s="87">
        <f t="shared" si="20"/>
        <v>13614.121631636361</v>
      </c>
      <c r="T133" s="87">
        <f t="shared" si="20"/>
        <v>13614.121631636361</v>
      </c>
      <c r="U133" s="87">
        <f t="shared" si="20"/>
        <v>13614.121631636361</v>
      </c>
      <c r="V133" s="87">
        <f t="shared" si="20"/>
        <v>13614.121631636361</v>
      </c>
      <c r="W133" s="87">
        <f t="shared" si="20"/>
        <v>13614.121631636361</v>
      </c>
      <c r="X133" s="87">
        <f t="shared" si="20"/>
        <v>13614.121631636361</v>
      </c>
      <c r="Y133" s="87">
        <f t="shared" si="20"/>
        <v>13614.121631636361</v>
      </c>
      <c r="Z133" s="87">
        <f t="shared" si="20"/>
        <v>13614.121631636361</v>
      </c>
      <c r="AA133" s="87">
        <f t="shared" si="20"/>
        <v>13614.121631636361</v>
      </c>
      <c r="AB133" s="87">
        <f t="shared" si="20"/>
        <v>13614.121631636361</v>
      </c>
      <c r="AC133" s="87">
        <f t="shared" si="20"/>
        <v>16336.945957963631</v>
      </c>
      <c r="AD133" s="87">
        <f t="shared" si="20"/>
        <v>15875.667483856425</v>
      </c>
      <c r="AE133" s="87">
        <f t="shared" si="20"/>
        <v>15427.413343135773</v>
      </c>
      <c r="AF133" s="87">
        <f t="shared" si="20"/>
        <v>14991.815789917822</v>
      </c>
      <c r="AG133" s="87">
        <f t="shared" si="20"/>
        <v>14568.517461731906</v>
      </c>
      <c r="AI133" s="148"/>
      <c r="AJ133" s="128"/>
    </row>
    <row r="134" spans="2:36" s="132" customFormat="1" x14ac:dyDescent="0.2">
      <c r="B134" s="86">
        <f>'3. Investeringen'!B131</f>
        <v>117</v>
      </c>
      <c r="C134" s="86" t="str">
        <f>'3. Investeringen'!C131</f>
        <v>Nieuwe investeringen</v>
      </c>
      <c r="D134" s="86" t="str">
        <f>'3. Investeringen'!F131</f>
        <v>TD</v>
      </c>
      <c r="E134" s="121">
        <f>'3. Investeringen'!K131</f>
        <v>2009</v>
      </c>
      <c r="F134" s="172">
        <f>'3. Investeringen'!M131</f>
        <v>43.5</v>
      </c>
      <c r="G134" s="121">
        <f>'3. Investeringen'!N131</f>
        <v>2011</v>
      </c>
      <c r="H134" s="86">
        <f>'3. Investeringen'!O131</f>
        <v>3186312.7273720009</v>
      </c>
      <c r="I134" s="65"/>
      <c r="J134" s="86">
        <f>'6. Investeringen per jaar'!I131</f>
        <v>1</v>
      </c>
      <c r="K134" s="65"/>
      <c r="L134" s="123">
        <f t="shared" si="12"/>
        <v>2054.5</v>
      </c>
      <c r="M134" s="87">
        <f t="shared" si="13"/>
        <v>2380578.4744733339</v>
      </c>
      <c r="N134" s="117">
        <f t="shared" si="14"/>
        <v>32.5</v>
      </c>
      <c r="O134" s="87" t="b">
        <f t="shared" si="15"/>
        <v>0</v>
      </c>
      <c r="P134" s="117">
        <f>INDEX('2. Reguleringsparameters'!$D$44:$E$50,MATCH(C134,'2. Reguleringsparameters'!$B$44:$B$50,0),MATCH(D134,'2. Reguleringsparameters'!$D$43:$E$43,0))</f>
        <v>0.5</v>
      </c>
      <c r="Q134" s="65"/>
      <c r="R134" s="87">
        <f t="shared" si="20"/>
        <v>73248.568445333352</v>
      </c>
      <c r="S134" s="87">
        <f t="shared" si="20"/>
        <v>73248.568445333352</v>
      </c>
      <c r="T134" s="87">
        <f t="shared" si="20"/>
        <v>73248.568445333352</v>
      </c>
      <c r="U134" s="87">
        <f t="shared" si="20"/>
        <v>73248.568445333352</v>
      </c>
      <c r="V134" s="87">
        <f t="shared" si="20"/>
        <v>73248.568445333352</v>
      </c>
      <c r="W134" s="87">
        <f t="shared" si="20"/>
        <v>73248.568445333352</v>
      </c>
      <c r="X134" s="87">
        <f t="shared" si="20"/>
        <v>73248.568445333352</v>
      </c>
      <c r="Y134" s="87">
        <f t="shared" si="20"/>
        <v>73248.568445333352</v>
      </c>
      <c r="Z134" s="87">
        <f t="shared" si="20"/>
        <v>73248.568445333352</v>
      </c>
      <c r="AA134" s="87">
        <f t="shared" si="20"/>
        <v>73248.568445333352</v>
      </c>
      <c r="AB134" s="87">
        <f t="shared" si="20"/>
        <v>73248.568445333352</v>
      </c>
      <c r="AC134" s="87">
        <f t="shared" si="20"/>
        <v>87898.282134400011</v>
      </c>
      <c r="AD134" s="87">
        <f t="shared" si="20"/>
        <v>84652.807101745231</v>
      </c>
      <c r="AE134" s="87">
        <f t="shared" si="20"/>
        <v>81527.16499337311</v>
      </c>
      <c r="AF134" s="87">
        <f t="shared" si="20"/>
        <v>78516.931209002403</v>
      </c>
      <c r="AG134" s="87">
        <f t="shared" si="20"/>
        <v>75617.844518208469</v>
      </c>
      <c r="AI134" s="148"/>
      <c r="AJ134" s="128"/>
    </row>
    <row r="135" spans="2:36" s="132" customFormat="1" x14ac:dyDescent="0.2">
      <c r="B135" s="86">
        <f>'3. Investeringen'!B132</f>
        <v>118</v>
      </c>
      <c r="C135" s="86" t="str">
        <f>'3. Investeringen'!C132</f>
        <v>Nieuwe investeringen</v>
      </c>
      <c r="D135" s="86" t="str">
        <f>'3. Investeringen'!F132</f>
        <v>TD</v>
      </c>
      <c r="E135" s="121">
        <f>'3. Investeringen'!K132</f>
        <v>2009</v>
      </c>
      <c r="F135" s="172">
        <f>'3. Investeringen'!M132</f>
        <v>28.5</v>
      </c>
      <c r="G135" s="121">
        <f>'3. Investeringen'!N132</f>
        <v>2011</v>
      </c>
      <c r="H135" s="86">
        <f>'3. Investeringen'!O132</f>
        <v>483801.20461455418</v>
      </c>
      <c r="I135" s="65"/>
      <c r="J135" s="86">
        <f>'6. Investeringen per jaar'!I132</f>
        <v>1</v>
      </c>
      <c r="K135" s="65"/>
      <c r="L135" s="123">
        <f t="shared" si="12"/>
        <v>2039.5</v>
      </c>
      <c r="M135" s="87">
        <f t="shared" si="13"/>
        <v>297070.91511419986</v>
      </c>
      <c r="N135" s="117">
        <f t="shared" si="14"/>
        <v>17.5</v>
      </c>
      <c r="O135" s="87" t="b">
        <f t="shared" si="15"/>
        <v>0</v>
      </c>
      <c r="P135" s="117">
        <f>INDEX('2. Reguleringsparameters'!$D$44:$E$50,MATCH(C135,'2. Reguleringsparameters'!$B$44:$B$50,0),MATCH(D135,'2. Reguleringsparameters'!$D$43:$E$43,0))</f>
        <v>0.5</v>
      </c>
      <c r="Q135" s="65"/>
      <c r="R135" s="87">
        <f t="shared" si="20"/>
        <v>16975.480863668567</v>
      </c>
      <c r="S135" s="87">
        <f t="shared" si="20"/>
        <v>16975.48086366857</v>
      </c>
      <c r="T135" s="87">
        <f t="shared" si="20"/>
        <v>16975.48086366857</v>
      </c>
      <c r="U135" s="87">
        <f t="shared" si="20"/>
        <v>16975.48086366857</v>
      </c>
      <c r="V135" s="87">
        <f t="shared" si="20"/>
        <v>16975.48086366857</v>
      </c>
      <c r="W135" s="87">
        <f t="shared" si="20"/>
        <v>16975.48086366857</v>
      </c>
      <c r="X135" s="87">
        <f t="shared" si="20"/>
        <v>16975.48086366857</v>
      </c>
      <c r="Y135" s="87">
        <f t="shared" si="20"/>
        <v>16975.48086366857</v>
      </c>
      <c r="Z135" s="87">
        <f t="shared" si="20"/>
        <v>16975.48086366857</v>
      </c>
      <c r="AA135" s="87">
        <f t="shared" si="20"/>
        <v>16975.48086366857</v>
      </c>
      <c r="AB135" s="87">
        <f t="shared" si="20"/>
        <v>16975.48086366857</v>
      </c>
      <c r="AC135" s="87">
        <f t="shared" si="20"/>
        <v>20370.577036402276</v>
      </c>
      <c r="AD135" s="87">
        <f t="shared" si="20"/>
        <v>18973.737468191834</v>
      </c>
      <c r="AE135" s="87">
        <f t="shared" si="20"/>
        <v>17672.681184658679</v>
      </c>
      <c r="AF135" s="87">
        <f t="shared" si="20"/>
        <v>16555.442718961865</v>
      </c>
      <c r="AG135" s="87">
        <f t="shared" si="20"/>
        <v>16555.442718961865</v>
      </c>
      <c r="AI135" s="148"/>
      <c r="AJ135" s="128"/>
    </row>
    <row r="136" spans="2:36" s="132" customFormat="1" x14ac:dyDescent="0.2">
      <c r="B136" s="86">
        <f>'3. Investeringen'!B133</f>
        <v>119</v>
      </c>
      <c r="C136" s="86" t="str">
        <f>'3. Investeringen'!C133</f>
        <v>Nieuwe investeringen</v>
      </c>
      <c r="D136" s="86" t="str">
        <f>'3. Investeringen'!F133</f>
        <v>TD</v>
      </c>
      <c r="E136" s="121">
        <f>'3. Investeringen'!K133</f>
        <v>2009</v>
      </c>
      <c r="F136" s="172">
        <f>'3. Investeringen'!M133</f>
        <v>23.5</v>
      </c>
      <c r="G136" s="121">
        <f>'3. Investeringen'!N133</f>
        <v>2011</v>
      </c>
      <c r="H136" s="86">
        <f>'3. Investeringen'!O133</f>
        <v>9175.5186000178601</v>
      </c>
      <c r="I136" s="65"/>
      <c r="J136" s="86">
        <f>'6. Investeringen per jaar'!I133</f>
        <v>1</v>
      </c>
      <c r="K136" s="65"/>
      <c r="L136" s="123">
        <f t="shared" si="12"/>
        <v>2034.5</v>
      </c>
      <c r="M136" s="87">
        <f t="shared" si="13"/>
        <v>4880.5950000095008</v>
      </c>
      <c r="N136" s="117">
        <f t="shared" si="14"/>
        <v>12.5</v>
      </c>
      <c r="O136" s="87" t="b">
        <f t="shared" si="15"/>
        <v>0</v>
      </c>
      <c r="P136" s="117">
        <f>INDEX('2. Reguleringsparameters'!$D$44:$E$50,MATCH(C136,'2. Reguleringsparameters'!$B$44:$B$50,0),MATCH(D136,'2. Reguleringsparameters'!$D$43:$E$43,0))</f>
        <v>0.5</v>
      </c>
      <c r="Q136" s="65"/>
      <c r="R136" s="87">
        <f t="shared" si="20"/>
        <v>390.44760000076002</v>
      </c>
      <c r="S136" s="87">
        <f t="shared" si="20"/>
        <v>390.44760000076002</v>
      </c>
      <c r="T136" s="87">
        <f t="shared" si="20"/>
        <v>390.44760000076002</v>
      </c>
      <c r="U136" s="87">
        <f t="shared" si="20"/>
        <v>390.44760000076002</v>
      </c>
      <c r="V136" s="87">
        <f t="shared" si="20"/>
        <v>390.44760000076002</v>
      </c>
      <c r="W136" s="87">
        <f t="shared" si="20"/>
        <v>390.44760000076002</v>
      </c>
      <c r="X136" s="87">
        <f t="shared" si="20"/>
        <v>390.44760000076002</v>
      </c>
      <c r="Y136" s="87">
        <f t="shared" si="20"/>
        <v>390.44760000076002</v>
      </c>
      <c r="Z136" s="87">
        <f t="shared" si="20"/>
        <v>390.44760000076002</v>
      </c>
      <c r="AA136" s="87">
        <f t="shared" si="20"/>
        <v>390.44760000076002</v>
      </c>
      <c r="AB136" s="87">
        <f t="shared" si="20"/>
        <v>390.44760000076002</v>
      </c>
      <c r="AC136" s="87">
        <f t="shared" si="20"/>
        <v>468.53712000091207</v>
      </c>
      <c r="AD136" s="87">
        <f t="shared" si="20"/>
        <v>423.55755648082453</v>
      </c>
      <c r="AE136" s="87">
        <f t="shared" si="20"/>
        <v>382.89603105866536</v>
      </c>
      <c r="AF136" s="87">
        <f t="shared" si="20"/>
        <v>379.53729394411567</v>
      </c>
      <c r="AG136" s="87">
        <f t="shared" si="20"/>
        <v>379.53729394411567</v>
      </c>
      <c r="AI136" s="148"/>
      <c r="AJ136" s="128"/>
    </row>
    <row r="137" spans="2:36" s="132" customFormat="1" x14ac:dyDescent="0.2">
      <c r="B137" s="86">
        <f>'3. Investeringen'!B134</f>
        <v>120</v>
      </c>
      <c r="C137" s="86" t="str">
        <f>'3. Investeringen'!C134</f>
        <v>Nieuwe investeringen</v>
      </c>
      <c r="D137" s="86" t="str">
        <f>'3. Investeringen'!F134</f>
        <v>TD</v>
      </c>
      <c r="E137" s="121">
        <f>'3. Investeringen'!K134</f>
        <v>2009</v>
      </c>
      <c r="F137" s="172">
        <f>'3. Investeringen'!M134</f>
        <v>8.5</v>
      </c>
      <c r="G137" s="121">
        <f>'3. Investeringen'!N134</f>
        <v>2011</v>
      </c>
      <c r="H137" s="86">
        <f>'3. Investeringen'!O134</f>
        <v>52188.777376999999</v>
      </c>
      <c r="I137" s="65"/>
      <c r="J137" s="86">
        <f>'6. Investeringen per jaar'!I134</f>
        <v>1</v>
      </c>
      <c r="K137" s="65"/>
      <c r="L137" s="123">
        <f t="shared" si="12"/>
        <v>2019.5</v>
      </c>
      <c r="M137" s="87">
        <f t="shared" si="13"/>
        <v>0</v>
      </c>
      <c r="N137" s="117">
        <f t="shared" si="14"/>
        <v>0</v>
      </c>
      <c r="O137" s="87" t="b">
        <f t="shared" si="15"/>
        <v>0</v>
      </c>
      <c r="P137" s="117">
        <f>INDEX('2. Reguleringsparameters'!$D$44:$E$50,MATCH(C137,'2. Reguleringsparameters'!$B$44:$B$50,0),MATCH(D137,'2. Reguleringsparameters'!$D$43:$E$43,0))</f>
        <v>0.5</v>
      </c>
      <c r="Q137" s="65"/>
      <c r="R137" s="87">
        <f t="shared" si="20"/>
        <v>6139.856162</v>
      </c>
      <c r="S137" s="87">
        <f t="shared" si="20"/>
        <v>6139.8561619999991</v>
      </c>
      <c r="T137" s="87">
        <f t="shared" si="20"/>
        <v>6139.8561619999991</v>
      </c>
      <c r="U137" s="87">
        <f t="shared" si="20"/>
        <v>6139.8561619999991</v>
      </c>
      <c r="V137" s="87">
        <f t="shared" si="20"/>
        <v>6139.8561619999991</v>
      </c>
      <c r="W137" s="87">
        <f t="shared" si="20"/>
        <v>6139.8561619999991</v>
      </c>
      <c r="X137" s="87">
        <f t="shared" si="20"/>
        <v>6139.8561619999991</v>
      </c>
      <c r="Y137" s="87">
        <f t="shared" si="20"/>
        <v>6139.8561619999991</v>
      </c>
      <c r="Z137" s="87">
        <f t="shared" si="20"/>
        <v>3069.9280809999996</v>
      </c>
      <c r="AA137" s="87">
        <f t="shared" si="20"/>
        <v>0</v>
      </c>
      <c r="AB137" s="87">
        <f t="shared" si="20"/>
        <v>0</v>
      </c>
      <c r="AC137" s="87">
        <f t="shared" si="20"/>
        <v>0</v>
      </c>
      <c r="AD137" s="87">
        <f t="shared" si="20"/>
        <v>0</v>
      </c>
      <c r="AE137" s="87">
        <f t="shared" si="20"/>
        <v>0</v>
      </c>
      <c r="AF137" s="87">
        <f t="shared" si="20"/>
        <v>0</v>
      </c>
      <c r="AG137" s="87">
        <f t="shared" si="20"/>
        <v>0</v>
      </c>
      <c r="AI137" s="148"/>
      <c r="AJ137" s="128"/>
    </row>
    <row r="138" spans="2:36" s="132" customFormat="1" x14ac:dyDescent="0.2">
      <c r="B138" s="86">
        <f>'3. Investeringen'!B135</f>
        <v>121</v>
      </c>
      <c r="C138" s="86" t="str">
        <f>'3. Investeringen'!C135</f>
        <v>Nieuwe investeringen</v>
      </c>
      <c r="D138" s="86" t="str">
        <f>'3. Investeringen'!F135</f>
        <v>TD</v>
      </c>
      <c r="E138" s="121">
        <f>'3. Investeringen'!K135</f>
        <v>2009</v>
      </c>
      <c r="F138" s="172">
        <f>'3. Investeringen'!M135</f>
        <v>0</v>
      </c>
      <c r="G138" s="121">
        <f>'3. Investeringen'!N135</f>
        <v>2011</v>
      </c>
      <c r="H138" s="86">
        <f>'3. Investeringen'!O135</f>
        <v>929.1</v>
      </c>
      <c r="I138" s="65"/>
      <c r="J138" s="86">
        <f>'6. Investeringen per jaar'!I135</f>
        <v>1</v>
      </c>
      <c r="K138" s="65"/>
      <c r="L138" s="123">
        <f t="shared" si="12"/>
        <v>2011</v>
      </c>
      <c r="M138" s="87">
        <f t="shared" si="13"/>
        <v>929.1</v>
      </c>
      <c r="N138" s="117">
        <f t="shared" si="14"/>
        <v>0</v>
      </c>
      <c r="O138" s="87" t="b">
        <f t="shared" si="15"/>
        <v>0</v>
      </c>
      <c r="P138" s="117">
        <f>INDEX('2. Reguleringsparameters'!$D$44:$E$50,MATCH(C138,'2. Reguleringsparameters'!$B$44:$B$50,0),MATCH(D138,'2. Reguleringsparameters'!$D$43:$E$43,0))</f>
        <v>0.5</v>
      </c>
      <c r="Q138" s="65"/>
      <c r="R138" s="87">
        <f t="shared" ref="R138:AG147" si="21">$J138*IF($O138,-1,1)*
IF(OR(R$10&gt;$L138,R$10&lt;$E138,$F138=0),0,
IF(R$10&lt;2022,
IF($E138&lt;2011,
VDB(
ABS($H138),
0,
$F138,
R$10-$G138,
IF(R$10-$G138+1&lt;$F138,R$10-$G138+1,$F138),
1),
VDB(
ABS($H138),
0,
$F138,
MAX(0,R$10-$G138-$P138),
IF(R$10-$G138-$P138+1&lt;$F138,R$10-$G138-$P138+1,$F138),
1)),
IF($E138&lt;2022,
VDB(
ABS($M138),
0,
$N138,
R$10-2022,
IF(R$10-2022+1&lt;$N138,R$10-2022+1,$N138),
$G$12),
VDB(
ABS($M138),
0,
$N138,
MAX(0,R$10-2022-$P138),
IF(R$10-2022-$P138+1&lt;$N138,R$10-2022-$P138+1,$N138),
$G$12))
))</f>
        <v>0</v>
      </c>
      <c r="S138" s="87">
        <f t="shared" si="21"/>
        <v>0</v>
      </c>
      <c r="T138" s="87">
        <f t="shared" si="21"/>
        <v>0</v>
      </c>
      <c r="U138" s="87">
        <f t="shared" si="21"/>
        <v>0</v>
      </c>
      <c r="V138" s="87">
        <f t="shared" si="21"/>
        <v>0</v>
      </c>
      <c r="W138" s="87">
        <f t="shared" si="21"/>
        <v>0</v>
      </c>
      <c r="X138" s="87">
        <f t="shared" si="21"/>
        <v>0</v>
      </c>
      <c r="Y138" s="87">
        <f t="shared" si="21"/>
        <v>0</v>
      </c>
      <c r="Z138" s="87">
        <f t="shared" si="21"/>
        <v>0</v>
      </c>
      <c r="AA138" s="87">
        <f t="shared" si="21"/>
        <v>0</v>
      </c>
      <c r="AB138" s="87">
        <f t="shared" si="21"/>
        <v>0</v>
      </c>
      <c r="AC138" s="87">
        <f t="shared" si="21"/>
        <v>0</v>
      </c>
      <c r="AD138" s="87">
        <f t="shared" si="21"/>
        <v>0</v>
      </c>
      <c r="AE138" s="87">
        <f t="shared" si="21"/>
        <v>0</v>
      </c>
      <c r="AF138" s="87">
        <f t="shared" si="21"/>
        <v>0</v>
      </c>
      <c r="AG138" s="87">
        <f t="shared" si="21"/>
        <v>0</v>
      </c>
      <c r="AI138" s="148"/>
      <c r="AJ138" s="128"/>
    </row>
    <row r="139" spans="2:36" s="132" customFormat="1" x14ac:dyDescent="0.2">
      <c r="B139" s="86">
        <f>'3. Investeringen'!B136</f>
        <v>122</v>
      </c>
      <c r="C139" s="86" t="str">
        <f>'3. Investeringen'!C136</f>
        <v>Nieuwe investeringen</v>
      </c>
      <c r="D139" s="86" t="str">
        <f>'3. Investeringen'!F136</f>
        <v>TD</v>
      </c>
      <c r="E139" s="121">
        <f>'3. Investeringen'!K136</f>
        <v>2010</v>
      </c>
      <c r="F139" s="172">
        <f>'3. Investeringen'!M136</f>
        <v>54.5</v>
      </c>
      <c r="G139" s="121">
        <f>'3. Investeringen'!N136</f>
        <v>2011</v>
      </c>
      <c r="H139" s="86">
        <f>'3. Investeringen'!O136</f>
        <v>1732060.922818182</v>
      </c>
      <c r="I139" s="65"/>
      <c r="J139" s="86">
        <f>'6. Investeringen per jaar'!I136</f>
        <v>1</v>
      </c>
      <c r="K139" s="65"/>
      <c r="L139" s="123">
        <f t="shared" si="12"/>
        <v>2065.5</v>
      </c>
      <c r="M139" s="87">
        <f t="shared" si="13"/>
        <v>1382470.6448181821</v>
      </c>
      <c r="N139" s="117">
        <f t="shared" si="14"/>
        <v>43.5</v>
      </c>
      <c r="O139" s="87" t="b">
        <f t="shared" si="15"/>
        <v>0</v>
      </c>
      <c r="P139" s="117">
        <f>INDEX('2. Reguleringsparameters'!$D$44:$E$50,MATCH(C139,'2. Reguleringsparameters'!$B$44:$B$50,0),MATCH(D139,'2. Reguleringsparameters'!$D$43:$E$43,0))</f>
        <v>0.5</v>
      </c>
      <c r="Q139" s="65"/>
      <c r="R139" s="87">
        <f t="shared" si="21"/>
        <v>31780.93436363637</v>
      </c>
      <c r="S139" s="87">
        <f t="shared" si="21"/>
        <v>31780.934363636366</v>
      </c>
      <c r="T139" s="87">
        <f t="shared" si="21"/>
        <v>31780.934363636366</v>
      </c>
      <c r="U139" s="87">
        <f t="shared" si="21"/>
        <v>31780.934363636366</v>
      </c>
      <c r="V139" s="87">
        <f t="shared" si="21"/>
        <v>31780.934363636366</v>
      </c>
      <c r="W139" s="87">
        <f t="shared" si="21"/>
        <v>31780.934363636366</v>
      </c>
      <c r="X139" s="87">
        <f t="shared" si="21"/>
        <v>31780.934363636366</v>
      </c>
      <c r="Y139" s="87">
        <f t="shared" si="21"/>
        <v>31780.934363636366</v>
      </c>
      <c r="Z139" s="87">
        <f t="shared" si="21"/>
        <v>31780.934363636366</v>
      </c>
      <c r="AA139" s="87">
        <f t="shared" si="21"/>
        <v>31780.934363636366</v>
      </c>
      <c r="AB139" s="87">
        <f t="shared" si="21"/>
        <v>31780.934363636366</v>
      </c>
      <c r="AC139" s="87">
        <f t="shared" si="21"/>
        <v>38137.121236363644</v>
      </c>
      <c r="AD139" s="87">
        <f t="shared" si="21"/>
        <v>37085.062719498441</v>
      </c>
      <c r="AE139" s="87">
        <f t="shared" si="21"/>
        <v>36062.026506546754</v>
      </c>
      <c r="AF139" s="87">
        <f t="shared" si="21"/>
        <v>35067.211982228226</v>
      </c>
      <c r="AG139" s="87">
        <f t="shared" si="21"/>
        <v>34099.84061720124</v>
      </c>
      <c r="AI139" s="148"/>
      <c r="AJ139" s="128"/>
    </row>
    <row r="140" spans="2:36" s="132" customFormat="1" x14ac:dyDescent="0.2">
      <c r="B140" s="86">
        <f>'3. Investeringen'!B137</f>
        <v>123</v>
      </c>
      <c r="C140" s="86" t="str">
        <f>'3. Investeringen'!C137</f>
        <v>Nieuwe investeringen</v>
      </c>
      <c r="D140" s="86" t="str">
        <f>'3. Investeringen'!F137</f>
        <v>TD</v>
      </c>
      <c r="E140" s="121">
        <f>'3. Investeringen'!K137</f>
        <v>2010</v>
      </c>
      <c r="F140" s="172">
        <f>'3. Investeringen'!M137</f>
        <v>44.5</v>
      </c>
      <c r="G140" s="121">
        <f>'3. Investeringen'!N137</f>
        <v>2011</v>
      </c>
      <c r="H140" s="86">
        <f>'3. Investeringen'!O137</f>
        <v>3082447.1523333336</v>
      </c>
      <c r="I140" s="65"/>
      <c r="J140" s="86">
        <f>'6. Investeringen per jaar'!I137</f>
        <v>1</v>
      </c>
      <c r="K140" s="65"/>
      <c r="L140" s="123">
        <f t="shared" si="12"/>
        <v>2055.5</v>
      </c>
      <c r="M140" s="87">
        <f t="shared" si="13"/>
        <v>2320493.9236666667</v>
      </c>
      <c r="N140" s="117">
        <f t="shared" si="14"/>
        <v>33.5</v>
      </c>
      <c r="O140" s="87" t="b">
        <f t="shared" si="15"/>
        <v>0</v>
      </c>
      <c r="P140" s="117">
        <f>INDEX('2. Reguleringsparameters'!$D$44:$E$50,MATCH(C140,'2. Reguleringsparameters'!$B$44:$B$50,0),MATCH(D140,'2. Reguleringsparameters'!$D$43:$E$43,0))</f>
        <v>0.5</v>
      </c>
      <c r="Q140" s="65"/>
      <c r="R140" s="87">
        <f t="shared" si="21"/>
        <v>69268.475333333336</v>
      </c>
      <c r="S140" s="87">
        <f t="shared" si="21"/>
        <v>69268.475333333336</v>
      </c>
      <c r="T140" s="87">
        <f t="shared" si="21"/>
        <v>69268.475333333336</v>
      </c>
      <c r="U140" s="87">
        <f t="shared" si="21"/>
        <v>69268.475333333336</v>
      </c>
      <c r="V140" s="87">
        <f t="shared" si="21"/>
        <v>69268.475333333336</v>
      </c>
      <c r="W140" s="87">
        <f t="shared" si="21"/>
        <v>69268.475333333336</v>
      </c>
      <c r="X140" s="87">
        <f t="shared" si="21"/>
        <v>69268.475333333336</v>
      </c>
      <c r="Y140" s="87">
        <f t="shared" si="21"/>
        <v>69268.475333333336</v>
      </c>
      <c r="Z140" s="87">
        <f t="shared" si="21"/>
        <v>69268.475333333336</v>
      </c>
      <c r="AA140" s="87">
        <f t="shared" si="21"/>
        <v>69268.475333333336</v>
      </c>
      <c r="AB140" s="87">
        <f t="shared" si="21"/>
        <v>69268.475333333336</v>
      </c>
      <c r="AC140" s="87">
        <f t="shared" si="21"/>
        <v>83122.170400000003</v>
      </c>
      <c r="AD140" s="87">
        <f t="shared" si="21"/>
        <v>80144.659818507469</v>
      </c>
      <c r="AE140" s="87">
        <f t="shared" si="21"/>
        <v>77273.806332471388</v>
      </c>
      <c r="AF140" s="87">
        <f t="shared" si="21"/>
        <v>74505.789389218684</v>
      </c>
      <c r="AG140" s="87">
        <f t="shared" si="21"/>
        <v>71836.925291694424</v>
      </c>
      <c r="AI140" s="148"/>
      <c r="AJ140" s="128"/>
    </row>
    <row r="141" spans="2:36" s="132" customFormat="1" x14ac:dyDescent="0.2">
      <c r="B141" s="86">
        <f>'3. Investeringen'!B138</f>
        <v>124</v>
      </c>
      <c r="C141" s="86" t="str">
        <f>'3. Investeringen'!C138</f>
        <v>Nieuwe investeringen</v>
      </c>
      <c r="D141" s="86" t="str">
        <f>'3. Investeringen'!F138</f>
        <v>TD</v>
      </c>
      <c r="E141" s="121">
        <f>'3. Investeringen'!K138</f>
        <v>2010</v>
      </c>
      <c r="F141" s="172">
        <f>'3. Investeringen'!M138</f>
        <v>29.5</v>
      </c>
      <c r="G141" s="121">
        <f>'3. Investeringen'!N138</f>
        <v>2011</v>
      </c>
      <c r="H141" s="86">
        <f>'3. Investeringen'!O138</f>
        <v>687305.28783333325</v>
      </c>
      <c r="I141" s="65"/>
      <c r="J141" s="86">
        <f>'6. Investeringen per jaar'!I138</f>
        <v>1</v>
      </c>
      <c r="K141" s="65"/>
      <c r="L141" s="123">
        <f t="shared" si="12"/>
        <v>2040.5</v>
      </c>
      <c r="M141" s="87">
        <f t="shared" si="13"/>
        <v>431021.96016666666</v>
      </c>
      <c r="N141" s="117">
        <f t="shared" si="14"/>
        <v>18.5</v>
      </c>
      <c r="O141" s="87" t="b">
        <f t="shared" si="15"/>
        <v>0</v>
      </c>
      <c r="P141" s="117">
        <f>INDEX('2. Reguleringsparameters'!$D$44:$E$50,MATCH(C141,'2. Reguleringsparameters'!$B$44:$B$50,0),MATCH(D141,'2. Reguleringsparameters'!$D$43:$E$43,0))</f>
        <v>0.5</v>
      </c>
      <c r="Q141" s="65"/>
      <c r="R141" s="87">
        <f t="shared" si="21"/>
        <v>23298.48433333333</v>
      </c>
      <c r="S141" s="87">
        <f t="shared" si="21"/>
        <v>23298.48433333333</v>
      </c>
      <c r="T141" s="87">
        <f t="shared" si="21"/>
        <v>23298.48433333333</v>
      </c>
      <c r="U141" s="87">
        <f t="shared" si="21"/>
        <v>23298.48433333333</v>
      </c>
      <c r="V141" s="87">
        <f t="shared" si="21"/>
        <v>23298.48433333333</v>
      </c>
      <c r="W141" s="87">
        <f t="shared" si="21"/>
        <v>23298.48433333333</v>
      </c>
      <c r="X141" s="87">
        <f t="shared" si="21"/>
        <v>23298.48433333333</v>
      </c>
      <c r="Y141" s="87">
        <f t="shared" si="21"/>
        <v>23298.48433333333</v>
      </c>
      <c r="Z141" s="87">
        <f t="shared" si="21"/>
        <v>23298.48433333333</v>
      </c>
      <c r="AA141" s="87">
        <f t="shared" si="21"/>
        <v>23298.48433333333</v>
      </c>
      <c r="AB141" s="87">
        <f t="shared" si="21"/>
        <v>23298.48433333333</v>
      </c>
      <c r="AC141" s="87">
        <f t="shared" si="21"/>
        <v>27958.181200000003</v>
      </c>
      <c r="AD141" s="87">
        <f t="shared" si="21"/>
        <v>26144.677554594597</v>
      </c>
      <c r="AE141" s="87">
        <f t="shared" si="21"/>
        <v>24448.806578080352</v>
      </c>
      <c r="AF141" s="87">
        <f t="shared" si="21"/>
        <v>22862.938043285951</v>
      </c>
      <c r="AG141" s="87">
        <f t="shared" si="21"/>
        <v>22731.541847634879</v>
      </c>
      <c r="AI141" s="148"/>
      <c r="AJ141" s="128"/>
    </row>
    <row r="142" spans="2:36" s="132" customFormat="1" x14ac:dyDescent="0.2">
      <c r="B142" s="86">
        <f>'3. Investeringen'!B139</f>
        <v>125</v>
      </c>
      <c r="C142" s="86" t="str">
        <f>'3. Investeringen'!C139</f>
        <v>Nieuwe investeringen</v>
      </c>
      <c r="D142" s="86" t="str">
        <f>'3. Investeringen'!F139</f>
        <v>TD</v>
      </c>
      <c r="E142" s="121">
        <f>'3. Investeringen'!K139</f>
        <v>2010</v>
      </c>
      <c r="F142" s="172">
        <f>'3. Investeringen'!M139</f>
        <v>0</v>
      </c>
      <c r="G142" s="121">
        <f>'3. Investeringen'!N139</f>
        <v>2011</v>
      </c>
      <c r="H142" s="86">
        <f>'3. Investeringen'!O139</f>
        <v>8569.01</v>
      </c>
      <c r="I142" s="65"/>
      <c r="J142" s="86">
        <f>'6. Investeringen per jaar'!I139</f>
        <v>1</v>
      </c>
      <c r="K142" s="65"/>
      <c r="L142" s="123">
        <f t="shared" si="12"/>
        <v>2011</v>
      </c>
      <c r="M142" s="87">
        <f t="shared" si="13"/>
        <v>8569.01</v>
      </c>
      <c r="N142" s="117">
        <f t="shared" si="14"/>
        <v>0</v>
      </c>
      <c r="O142" s="87" t="b">
        <f t="shared" si="15"/>
        <v>0</v>
      </c>
      <c r="P142" s="117">
        <f>INDEX('2. Reguleringsparameters'!$D$44:$E$50,MATCH(C142,'2. Reguleringsparameters'!$B$44:$B$50,0),MATCH(D142,'2. Reguleringsparameters'!$D$43:$E$43,0))</f>
        <v>0.5</v>
      </c>
      <c r="Q142" s="65"/>
      <c r="R142" s="87">
        <f t="shared" si="21"/>
        <v>0</v>
      </c>
      <c r="S142" s="87">
        <f t="shared" si="21"/>
        <v>0</v>
      </c>
      <c r="T142" s="87">
        <f t="shared" si="21"/>
        <v>0</v>
      </c>
      <c r="U142" s="87">
        <f t="shared" si="21"/>
        <v>0</v>
      </c>
      <c r="V142" s="87">
        <f t="shared" si="21"/>
        <v>0</v>
      </c>
      <c r="W142" s="87">
        <f t="shared" si="21"/>
        <v>0</v>
      </c>
      <c r="X142" s="87">
        <f t="shared" si="21"/>
        <v>0</v>
      </c>
      <c r="Y142" s="87">
        <f t="shared" si="21"/>
        <v>0</v>
      </c>
      <c r="Z142" s="87">
        <f t="shared" si="21"/>
        <v>0</v>
      </c>
      <c r="AA142" s="87">
        <f t="shared" si="21"/>
        <v>0</v>
      </c>
      <c r="AB142" s="87">
        <f t="shared" si="21"/>
        <v>0</v>
      </c>
      <c r="AC142" s="87">
        <f t="shared" si="21"/>
        <v>0</v>
      </c>
      <c r="AD142" s="87">
        <f t="shared" si="21"/>
        <v>0</v>
      </c>
      <c r="AE142" s="87">
        <f t="shared" si="21"/>
        <v>0</v>
      </c>
      <c r="AF142" s="87">
        <f t="shared" si="21"/>
        <v>0</v>
      </c>
      <c r="AG142" s="87">
        <f t="shared" si="21"/>
        <v>0</v>
      </c>
      <c r="AI142" s="148"/>
      <c r="AJ142" s="128"/>
    </row>
    <row r="143" spans="2:36" s="136" customFormat="1" x14ac:dyDescent="0.2">
      <c r="B143" s="86">
        <f>'3. Investeringen'!B140</f>
        <v>126</v>
      </c>
      <c r="C143" s="86" t="str">
        <f>'3. Investeringen'!C140</f>
        <v>Nieuwe investeringen</v>
      </c>
      <c r="D143" s="86" t="str">
        <f>'3. Investeringen'!F140</f>
        <v>TD</v>
      </c>
      <c r="E143" s="121">
        <f>'3. Investeringen'!K140</f>
        <v>2011</v>
      </c>
      <c r="F143" s="172">
        <f>'3. Investeringen'!M140</f>
        <v>55</v>
      </c>
      <c r="G143" s="121">
        <f>'3. Investeringen'!N140</f>
        <v>2011</v>
      </c>
      <c r="H143" s="86">
        <f>'3. Investeringen'!O140</f>
        <v>1426503.4603100002</v>
      </c>
      <c r="I143" s="65"/>
      <c r="J143" s="86">
        <f>'6. Investeringen per jaar'!I140</f>
        <v>1</v>
      </c>
      <c r="K143" s="65"/>
      <c r="L143" s="123">
        <f t="shared" si="12"/>
        <v>2066</v>
      </c>
      <c r="M143" s="87">
        <f t="shared" si="13"/>
        <v>1154170.9815235457</v>
      </c>
      <c r="N143" s="117">
        <f t="shared" si="14"/>
        <v>44.5</v>
      </c>
      <c r="O143" s="87" t="b">
        <f t="shared" si="15"/>
        <v>0</v>
      </c>
      <c r="P143" s="117">
        <f>INDEX('2. Reguleringsparameters'!$D$44:$E$50,MATCH(C143,'2. Reguleringsparameters'!$B$44:$B$50,0),MATCH(D143,'2. Reguleringsparameters'!$D$43:$E$43,0))</f>
        <v>0.5</v>
      </c>
      <c r="Q143" s="65"/>
      <c r="R143" s="87">
        <f t="shared" si="21"/>
        <v>12968.213275545457</v>
      </c>
      <c r="S143" s="87">
        <f t="shared" si="21"/>
        <v>25936.426551090914</v>
      </c>
      <c r="T143" s="87">
        <f t="shared" si="21"/>
        <v>25936.426551090914</v>
      </c>
      <c r="U143" s="87">
        <f t="shared" si="21"/>
        <v>25936.426551090914</v>
      </c>
      <c r="V143" s="87">
        <f t="shared" si="21"/>
        <v>25936.426551090914</v>
      </c>
      <c r="W143" s="87">
        <f t="shared" si="21"/>
        <v>25936.426551090914</v>
      </c>
      <c r="X143" s="87">
        <f t="shared" si="21"/>
        <v>25936.426551090914</v>
      </c>
      <c r="Y143" s="87">
        <f t="shared" si="21"/>
        <v>25936.426551090914</v>
      </c>
      <c r="Z143" s="87">
        <f t="shared" si="21"/>
        <v>25936.426551090914</v>
      </c>
      <c r="AA143" s="87">
        <f t="shared" si="21"/>
        <v>25936.426551090914</v>
      </c>
      <c r="AB143" s="87">
        <f t="shared" si="21"/>
        <v>25936.426551090914</v>
      </c>
      <c r="AC143" s="87">
        <f t="shared" si="21"/>
        <v>31123.711861309097</v>
      </c>
      <c r="AD143" s="87">
        <f t="shared" si="21"/>
        <v>30284.420754936717</v>
      </c>
      <c r="AE143" s="87">
        <f t="shared" si="21"/>
        <v>29467.76221772494</v>
      </c>
      <c r="AF143" s="87">
        <f t="shared" si="21"/>
        <v>28673.12593320202</v>
      </c>
      <c r="AG143" s="87">
        <f t="shared" si="21"/>
        <v>27899.918042868485</v>
      </c>
      <c r="AI143" s="148"/>
      <c r="AJ143" s="128"/>
    </row>
    <row r="144" spans="2:36" s="132" customFormat="1" x14ac:dyDescent="0.2">
      <c r="B144" s="86">
        <f>'3. Investeringen'!B141</f>
        <v>127</v>
      </c>
      <c r="C144" s="86" t="str">
        <f>'3. Investeringen'!C141</f>
        <v>Nieuwe investeringen</v>
      </c>
      <c r="D144" s="86" t="str">
        <f>'3. Investeringen'!F141</f>
        <v>TD</v>
      </c>
      <c r="E144" s="121">
        <f>'3. Investeringen'!K141</f>
        <v>2011</v>
      </c>
      <c r="F144" s="172">
        <f>'3. Investeringen'!M141</f>
        <v>45</v>
      </c>
      <c r="G144" s="121">
        <f>'3. Investeringen'!N141</f>
        <v>2011</v>
      </c>
      <c r="H144" s="86">
        <f>'3. Investeringen'!O141</f>
        <v>3237446.3870700002</v>
      </c>
      <c r="I144" s="65"/>
      <c r="J144" s="86">
        <f>'6. Investeringen per jaar'!I141</f>
        <v>1</v>
      </c>
      <c r="K144" s="65"/>
      <c r="L144" s="123">
        <f t="shared" si="12"/>
        <v>2056</v>
      </c>
      <c r="M144" s="87">
        <f t="shared" si="13"/>
        <v>2482042.2300869999</v>
      </c>
      <c r="N144" s="117">
        <f t="shared" si="14"/>
        <v>34.5</v>
      </c>
      <c r="O144" s="87" t="b">
        <f t="shared" si="15"/>
        <v>0</v>
      </c>
      <c r="P144" s="117">
        <f>INDEX('2. Reguleringsparameters'!$D$44:$E$50,MATCH(C144,'2. Reguleringsparameters'!$B$44:$B$50,0),MATCH(D144,'2. Reguleringsparameters'!$D$43:$E$43,0))</f>
        <v>0.5</v>
      </c>
      <c r="Q144" s="65"/>
      <c r="R144" s="87">
        <f t="shared" si="21"/>
        <v>35971.626523000006</v>
      </c>
      <c r="S144" s="87">
        <f t="shared" si="21"/>
        <v>71943.253045999998</v>
      </c>
      <c r="T144" s="87">
        <f t="shared" si="21"/>
        <v>71943.253045999998</v>
      </c>
      <c r="U144" s="87">
        <f t="shared" si="21"/>
        <v>71943.253045999998</v>
      </c>
      <c r="V144" s="87">
        <f t="shared" si="21"/>
        <v>71943.253045999998</v>
      </c>
      <c r="W144" s="87">
        <f t="shared" si="21"/>
        <v>71943.253045999998</v>
      </c>
      <c r="X144" s="87">
        <f t="shared" si="21"/>
        <v>71943.253045999998</v>
      </c>
      <c r="Y144" s="87">
        <f t="shared" si="21"/>
        <v>71943.253045999998</v>
      </c>
      <c r="Z144" s="87">
        <f t="shared" si="21"/>
        <v>71943.253045999998</v>
      </c>
      <c r="AA144" s="87">
        <f t="shared" si="21"/>
        <v>71943.253045999998</v>
      </c>
      <c r="AB144" s="87">
        <f t="shared" si="21"/>
        <v>71943.253045999998</v>
      </c>
      <c r="AC144" s="87">
        <f t="shared" si="21"/>
        <v>86331.903655200003</v>
      </c>
      <c r="AD144" s="87">
        <f t="shared" si="21"/>
        <v>83329.054832410446</v>
      </c>
      <c r="AE144" s="87">
        <f t="shared" si="21"/>
        <v>80430.652925196162</v>
      </c>
      <c r="AF144" s="87">
        <f t="shared" si="21"/>
        <v>77633.064997363253</v>
      </c>
      <c r="AG144" s="87">
        <f t="shared" si="21"/>
        <v>74932.784475715831</v>
      </c>
      <c r="AI144" s="148"/>
      <c r="AJ144" s="128"/>
    </row>
    <row r="145" spans="2:36" s="132" customFormat="1" x14ac:dyDescent="0.2">
      <c r="B145" s="86">
        <f>'3. Investeringen'!B142</f>
        <v>128</v>
      </c>
      <c r="C145" s="86" t="str">
        <f>'3. Investeringen'!C142</f>
        <v>Nieuwe investeringen</v>
      </c>
      <c r="D145" s="86" t="str">
        <f>'3. Investeringen'!F142</f>
        <v>TD</v>
      </c>
      <c r="E145" s="121">
        <f>'3. Investeringen'!K142</f>
        <v>2011</v>
      </c>
      <c r="F145" s="172">
        <f>'3. Investeringen'!M142</f>
        <v>30</v>
      </c>
      <c r="G145" s="121">
        <f>'3. Investeringen'!N142</f>
        <v>2011</v>
      </c>
      <c r="H145" s="86">
        <f>'3. Investeringen'!O142</f>
        <v>687806.92362999998</v>
      </c>
      <c r="I145" s="65"/>
      <c r="J145" s="86">
        <f>'6. Investeringen per jaar'!I142</f>
        <v>1</v>
      </c>
      <c r="K145" s="65"/>
      <c r="L145" s="123">
        <f t="shared" si="12"/>
        <v>2041</v>
      </c>
      <c r="M145" s="87">
        <f t="shared" si="13"/>
        <v>447074.50035949994</v>
      </c>
      <c r="N145" s="117">
        <f t="shared" si="14"/>
        <v>19.5</v>
      </c>
      <c r="O145" s="87" t="b">
        <f t="shared" si="15"/>
        <v>0</v>
      </c>
      <c r="P145" s="117">
        <f>INDEX('2. Reguleringsparameters'!$D$44:$E$50,MATCH(C145,'2. Reguleringsparameters'!$B$44:$B$50,0),MATCH(D145,'2. Reguleringsparameters'!$D$43:$E$43,0))</f>
        <v>0.5</v>
      </c>
      <c r="Q145" s="65"/>
      <c r="R145" s="87">
        <f t="shared" si="21"/>
        <v>11463.448727166666</v>
      </c>
      <c r="S145" s="87">
        <f t="shared" si="21"/>
        <v>22926.897454333335</v>
      </c>
      <c r="T145" s="87">
        <f t="shared" si="21"/>
        <v>22926.897454333335</v>
      </c>
      <c r="U145" s="87">
        <f t="shared" si="21"/>
        <v>22926.897454333335</v>
      </c>
      <c r="V145" s="87">
        <f t="shared" si="21"/>
        <v>22926.897454333335</v>
      </c>
      <c r="W145" s="87">
        <f t="shared" si="21"/>
        <v>22926.897454333335</v>
      </c>
      <c r="X145" s="87">
        <f t="shared" si="21"/>
        <v>22926.897454333335</v>
      </c>
      <c r="Y145" s="87">
        <f t="shared" si="21"/>
        <v>22926.897454333335</v>
      </c>
      <c r="Z145" s="87">
        <f t="shared" si="21"/>
        <v>22926.897454333335</v>
      </c>
      <c r="AA145" s="87">
        <f t="shared" si="21"/>
        <v>22926.897454333335</v>
      </c>
      <c r="AB145" s="87">
        <f t="shared" si="21"/>
        <v>22926.897454333335</v>
      </c>
      <c r="AC145" s="87">
        <f t="shared" si="21"/>
        <v>27512.276945199996</v>
      </c>
      <c r="AD145" s="87">
        <f t="shared" si="21"/>
        <v>25819.213748572303</v>
      </c>
      <c r="AE145" s="87">
        <f t="shared" si="21"/>
        <v>24230.33905635247</v>
      </c>
      <c r="AF145" s="87">
        <f t="shared" si="21"/>
        <v>22739.241268269245</v>
      </c>
      <c r="AG145" s="87">
        <f t="shared" si="21"/>
        <v>22372.479312329418</v>
      </c>
      <c r="AI145" s="148"/>
      <c r="AJ145" s="128"/>
    </row>
    <row r="146" spans="2:36" s="132" customFormat="1" x14ac:dyDescent="0.2">
      <c r="B146" s="86">
        <f>'3. Investeringen'!B143</f>
        <v>129</v>
      </c>
      <c r="C146" s="86" t="str">
        <f>'3. Investeringen'!C143</f>
        <v>Nieuwe investeringen</v>
      </c>
      <c r="D146" s="86" t="str">
        <f>'3. Investeringen'!F143</f>
        <v>TD</v>
      </c>
      <c r="E146" s="121">
        <f>'3. Investeringen'!K143</f>
        <v>2011</v>
      </c>
      <c r="F146" s="172">
        <f>'3. Investeringen'!M143</f>
        <v>0</v>
      </c>
      <c r="G146" s="121">
        <f>'3. Investeringen'!N143</f>
        <v>2011</v>
      </c>
      <c r="H146" s="86">
        <f>'3. Investeringen'!O143</f>
        <v>11204.0252</v>
      </c>
      <c r="I146" s="65"/>
      <c r="J146" s="86">
        <f>'6. Investeringen per jaar'!I143</f>
        <v>1</v>
      </c>
      <c r="K146" s="65"/>
      <c r="L146" s="123">
        <f t="shared" ref="L146:L209" si="22">G146+F146+IF(P146=0,-1,0)</f>
        <v>2011</v>
      </c>
      <c r="M146" s="87">
        <f t="shared" ref="M146:M209" si="23">H146-SUM(R146:AB146)</f>
        <v>11204.0252</v>
      </c>
      <c r="N146" s="117">
        <f t="shared" ref="N146:N209" si="24">IF($E146&lt;$G146,
MAX(0,$F146+$G146-2022),
MAX(L146-2022+P146,0)+IF(P146=0,1,0))</f>
        <v>0</v>
      </c>
      <c r="O146" s="87" t="b">
        <f t="shared" ref="O146:O209" si="25">H146&lt;0</f>
        <v>0</v>
      </c>
      <c r="P146" s="117">
        <f>INDEX('2. Reguleringsparameters'!$D$44:$E$50,MATCH(C146,'2. Reguleringsparameters'!$B$44:$B$50,0),MATCH(D146,'2. Reguleringsparameters'!$D$43:$E$43,0))</f>
        <v>0.5</v>
      </c>
      <c r="Q146" s="65"/>
      <c r="R146" s="87">
        <f t="shared" si="21"/>
        <v>0</v>
      </c>
      <c r="S146" s="87">
        <f t="shared" si="21"/>
        <v>0</v>
      </c>
      <c r="T146" s="87">
        <f t="shared" si="21"/>
        <v>0</v>
      </c>
      <c r="U146" s="87">
        <f t="shared" si="21"/>
        <v>0</v>
      </c>
      <c r="V146" s="87">
        <f t="shared" si="21"/>
        <v>0</v>
      </c>
      <c r="W146" s="87">
        <f t="shared" si="21"/>
        <v>0</v>
      </c>
      <c r="X146" s="87">
        <f t="shared" si="21"/>
        <v>0</v>
      </c>
      <c r="Y146" s="87">
        <f t="shared" si="21"/>
        <v>0</v>
      </c>
      <c r="Z146" s="87">
        <f t="shared" si="21"/>
        <v>0</v>
      </c>
      <c r="AA146" s="87">
        <f t="shared" si="21"/>
        <v>0</v>
      </c>
      <c r="AB146" s="87">
        <f t="shared" si="21"/>
        <v>0</v>
      </c>
      <c r="AC146" s="87">
        <f t="shared" si="21"/>
        <v>0</v>
      </c>
      <c r="AD146" s="87">
        <f t="shared" si="21"/>
        <v>0</v>
      </c>
      <c r="AE146" s="87">
        <f t="shared" si="21"/>
        <v>0</v>
      </c>
      <c r="AF146" s="87">
        <f t="shared" si="21"/>
        <v>0</v>
      </c>
      <c r="AG146" s="87">
        <f t="shared" si="21"/>
        <v>0</v>
      </c>
      <c r="AI146" s="148"/>
      <c r="AJ146" s="128"/>
    </row>
    <row r="147" spans="2:36" s="132" customFormat="1" x14ac:dyDescent="0.2">
      <c r="B147" s="86">
        <f>'3. Investeringen'!B144</f>
        <v>130</v>
      </c>
      <c r="C147" s="86" t="str">
        <f>'3. Investeringen'!C144</f>
        <v>Nieuwe investeringen</v>
      </c>
      <c r="D147" s="86" t="str">
        <f>'3. Investeringen'!F144</f>
        <v>TD</v>
      </c>
      <c r="E147" s="121">
        <f>'3. Investeringen'!K144</f>
        <v>2012</v>
      </c>
      <c r="F147" s="172">
        <f>'3. Investeringen'!M144</f>
        <v>55</v>
      </c>
      <c r="G147" s="121">
        <f>'3. Investeringen'!N144</f>
        <v>2012</v>
      </c>
      <c r="H147" s="86">
        <f>'3. Investeringen'!O144</f>
        <v>1944431.8527384805</v>
      </c>
      <c r="I147" s="65"/>
      <c r="J147" s="86">
        <f>'6. Investeringen per jaar'!I144</f>
        <v>1</v>
      </c>
      <c r="K147" s="65"/>
      <c r="L147" s="123">
        <f t="shared" si="22"/>
        <v>2067</v>
      </c>
      <c r="M147" s="87">
        <f t="shared" si="23"/>
        <v>1608575.4418109248</v>
      </c>
      <c r="N147" s="117">
        <f t="shared" si="24"/>
        <v>45.5</v>
      </c>
      <c r="O147" s="87" t="b">
        <f t="shared" si="25"/>
        <v>0</v>
      </c>
      <c r="P147" s="117">
        <f>INDEX('2. Reguleringsparameters'!$D$44:$E$50,MATCH(C147,'2. Reguleringsparameters'!$B$44:$B$50,0),MATCH(D147,'2. Reguleringsparameters'!$D$43:$E$43,0))</f>
        <v>0.5</v>
      </c>
      <c r="Q147" s="65"/>
      <c r="R147" s="87">
        <f t="shared" si="21"/>
        <v>0</v>
      </c>
      <c r="S147" s="87">
        <f t="shared" si="21"/>
        <v>17676.653206713461</v>
      </c>
      <c r="T147" s="87">
        <f t="shared" si="21"/>
        <v>35353.306413426923</v>
      </c>
      <c r="U147" s="87">
        <f t="shared" si="21"/>
        <v>35353.306413426923</v>
      </c>
      <c r="V147" s="87">
        <f t="shared" si="21"/>
        <v>35353.306413426923</v>
      </c>
      <c r="W147" s="87">
        <f t="shared" si="21"/>
        <v>35353.306413426923</v>
      </c>
      <c r="X147" s="87">
        <f t="shared" si="21"/>
        <v>35353.306413426923</v>
      </c>
      <c r="Y147" s="87">
        <f t="shared" si="21"/>
        <v>35353.306413426923</v>
      </c>
      <c r="Z147" s="87">
        <f t="shared" si="21"/>
        <v>35353.306413426923</v>
      </c>
      <c r="AA147" s="87">
        <f t="shared" si="21"/>
        <v>35353.306413426923</v>
      </c>
      <c r="AB147" s="87">
        <f t="shared" si="21"/>
        <v>35353.306413426923</v>
      </c>
      <c r="AC147" s="87">
        <f t="shared" si="21"/>
        <v>42423.967696112304</v>
      </c>
      <c r="AD147" s="87">
        <f t="shared" si="21"/>
        <v>41305.093822808238</v>
      </c>
      <c r="AE147" s="87">
        <f t="shared" si="21"/>
        <v>40215.728710997915</v>
      </c>
      <c r="AF147" s="87">
        <f t="shared" si="21"/>
        <v>39155.094107630939</v>
      </c>
      <c r="AG147" s="87">
        <f t="shared" si="21"/>
        <v>38122.432285012103</v>
      </c>
      <c r="AI147" s="148"/>
      <c r="AJ147" s="128"/>
    </row>
    <row r="148" spans="2:36" s="132" customFormat="1" x14ac:dyDescent="0.2">
      <c r="B148" s="86">
        <f>'3. Investeringen'!B145</f>
        <v>131</v>
      </c>
      <c r="C148" s="86" t="str">
        <f>'3. Investeringen'!C145</f>
        <v>Nieuwe investeringen</v>
      </c>
      <c r="D148" s="86" t="str">
        <f>'3. Investeringen'!F145</f>
        <v>TD</v>
      </c>
      <c r="E148" s="121">
        <f>'3. Investeringen'!K145</f>
        <v>2012</v>
      </c>
      <c r="F148" s="172">
        <f>'3. Investeringen'!M145</f>
        <v>45</v>
      </c>
      <c r="G148" s="121">
        <f>'3. Investeringen'!N145</f>
        <v>2012</v>
      </c>
      <c r="H148" s="86">
        <f>'3. Investeringen'!O145</f>
        <v>4390986.8830104508</v>
      </c>
      <c r="I148" s="65"/>
      <c r="J148" s="86">
        <f>'6. Investeringen per jaar'!I145</f>
        <v>1</v>
      </c>
      <c r="K148" s="65"/>
      <c r="L148" s="123">
        <f t="shared" si="22"/>
        <v>2057</v>
      </c>
      <c r="M148" s="87">
        <f t="shared" si="23"/>
        <v>3464000.7632638002</v>
      </c>
      <c r="N148" s="117">
        <f t="shared" si="24"/>
        <v>35.5</v>
      </c>
      <c r="O148" s="87" t="b">
        <f t="shared" si="25"/>
        <v>0</v>
      </c>
      <c r="P148" s="117">
        <f>INDEX('2. Reguleringsparameters'!$D$44:$E$50,MATCH(C148,'2. Reguleringsparameters'!$B$44:$B$50,0),MATCH(D148,'2. Reguleringsparameters'!$D$43:$E$43,0))</f>
        <v>0.5</v>
      </c>
      <c r="Q148" s="65"/>
      <c r="R148" s="87">
        <f t="shared" ref="R148:AG157" si="26">$J148*IF($O148,-1,1)*
IF(OR(R$10&gt;$L148,R$10&lt;$E148,$F148=0),0,
IF(R$10&lt;2022,
IF($E148&lt;2011,
VDB(
ABS($H148),
0,
$F148,
R$10-$G148,
IF(R$10-$G148+1&lt;$F148,R$10-$G148+1,$F148),
1),
VDB(
ABS($H148),
0,
$F148,
MAX(0,R$10-$G148-$P148),
IF(R$10-$G148-$P148+1&lt;$F148,R$10-$G148-$P148+1,$F148),
1)),
IF($E148&lt;2022,
VDB(
ABS($M148),
0,
$N148,
R$10-2022,
IF(R$10-2022+1&lt;$N148,R$10-2022+1,$N148),
$G$12),
VDB(
ABS($M148),
0,
$N148,
MAX(0,R$10-2022-$P148),
IF(R$10-2022-$P148+1&lt;$N148,R$10-2022-$P148+1,$N148),
$G$12))
))</f>
        <v>0</v>
      </c>
      <c r="S148" s="87">
        <f t="shared" si="26"/>
        <v>48788.743144560569</v>
      </c>
      <c r="T148" s="87">
        <f t="shared" si="26"/>
        <v>97577.486289121123</v>
      </c>
      <c r="U148" s="87">
        <f t="shared" si="26"/>
        <v>97577.486289121123</v>
      </c>
      <c r="V148" s="87">
        <f t="shared" si="26"/>
        <v>97577.486289121123</v>
      </c>
      <c r="W148" s="87">
        <f t="shared" si="26"/>
        <v>97577.486289121123</v>
      </c>
      <c r="X148" s="87">
        <f t="shared" si="26"/>
        <v>97577.486289121123</v>
      </c>
      <c r="Y148" s="87">
        <f t="shared" si="26"/>
        <v>97577.486289121123</v>
      </c>
      <c r="Z148" s="87">
        <f t="shared" si="26"/>
        <v>97577.486289121123</v>
      </c>
      <c r="AA148" s="87">
        <f t="shared" si="26"/>
        <v>97577.486289121123</v>
      </c>
      <c r="AB148" s="87">
        <f t="shared" si="26"/>
        <v>97577.486289121123</v>
      </c>
      <c r="AC148" s="87">
        <f t="shared" si="26"/>
        <v>117092.98354694535</v>
      </c>
      <c r="AD148" s="87">
        <f t="shared" si="26"/>
        <v>113134.91086366832</v>
      </c>
      <c r="AE148" s="87">
        <f t="shared" si="26"/>
        <v>109310.63218658658</v>
      </c>
      <c r="AF148" s="87">
        <f t="shared" si="26"/>
        <v>105615.62490140619</v>
      </c>
      <c r="AG148" s="87">
        <f t="shared" si="26"/>
        <v>102045.51927093613</v>
      </c>
      <c r="AI148" s="148"/>
      <c r="AJ148" s="128"/>
    </row>
    <row r="149" spans="2:36" s="132" customFormat="1" x14ac:dyDescent="0.2">
      <c r="B149" s="86">
        <f>'3. Investeringen'!B146</f>
        <v>132</v>
      </c>
      <c r="C149" s="86" t="str">
        <f>'3. Investeringen'!C146</f>
        <v>Nieuwe investeringen</v>
      </c>
      <c r="D149" s="86" t="str">
        <f>'3. Investeringen'!F146</f>
        <v>TD</v>
      </c>
      <c r="E149" s="121">
        <f>'3. Investeringen'!K146</f>
        <v>2012</v>
      </c>
      <c r="F149" s="172">
        <f>'3. Investeringen'!M146</f>
        <v>30</v>
      </c>
      <c r="G149" s="121">
        <f>'3. Investeringen'!N146</f>
        <v>2012</v>
      </c>
      <c r="H149" s="86">
        <f>'3. Investeringen'!O146</f>
        <v>866850.05590301869</v>
      </c>
      <c r="I149" s="65"/>
      <c r="J149" s="86">
        <f>'6. Investeringen per jaar'!I146</f>
        <v>1</v>
      </c>
      <c r="K149" s="65"/>
      <c r="L149" s="123">
        <f t="shared" si="22"/>
        <v>2042</v>
      </c>
      <c r="M149" s="87">
        <f t="shared" si="23"/>
        <v>592347.53820039611</v>
      </c>
      <c r="N149" s="117">
        <f t="shared" si="24"/>
        <v>20.5</v>
      </c>
      <c r="O149" s="87" t="b">
        <f t="shared" si="25"/>
        <v>0</v>
      </c>
      <c r="P149" s="117">
        <f>INDEX('2. Reguleringsparameters'!$D$44:$E$50,MATCH(C149,'2. Reguleringsparameters'!$B$44:$B$50,0),MATCH(D149,'2. Reguleringsparameters'!$D$43:$E$43,0))</f>
        <v>0.5</v>
      </c>
      <c r="Q149" s="65"/>
      <c r="R149" s="87">
        <f t="shared" si="26"/>
        <v>0</v>
      </c>
      <c r="S149" s="87">
        <f t="shared" si="26"/>
        <v>14447.500931716979</v>
      </c>
      <c r="T149" s="87">
        <f t="shared" si="26"/>
        <v>28895.001863433958</v>
      </c>
      <c r="U149" s="87">
        <f t="shared" si="26"/>
        <v>28895.001863433958</v>
      </c>
      <c r="V149" s="87">
        <f t="shared" si="26"/>
        <v>28895.001863433958</v>
      </c>
      <c r="W149" s="87">
        <f t="shared" si="26"/>
        <v>28895.001863433958</v>
      </c>
      <c r="X149" s="87">
        <f t="shared" si="26"/>
        <v>28895.001863433958</v>
      </c>
      <c r="Y149" s="87">
        <f t="shared" si="26"/>
        <v>28895.001863433958</v>
      </c>
      <c r="Z149" s="87">
        <f t="shared" si="26"/>
        <v>28895.001863433958</v>
      </c>
      <c r="AA149" s="87">
        <f t="shared" si="26"/>
        <v>28895.001863433958</v>
      </c>
      <c r="AB149" s="87">
        <f t="shared" si="26"/>
        <v>28895.001863433958</v>
      </c>
      <c r="AC149" s="87">
        <f t="shared" si="26"/>
        <v>34674.002236120745</v>
      </c>
      <c r="AD149" s="87">
        <f t="shared" si="26"/>
        <v>32644.304544250263</v>
      </c>
      <c r="AE149" s="87">
        <f t="shared" si="26"/>
        <v>30733.418424586835</v>
      </c>
      <c r="AF149" s="87">
        <f t="shared" si="26"/>
        <v>28934.389053391507</v>
      </c>
      <c r="AG149" s="87">
        <f t="shared" si="26"/>
        <v>28203.722663154349</v>
      </c>
      <c r="AI149" s="148"/>
      <c r="AJ149" s="128"/>
    </row>
    <row r="150" spans="2:36" s="132" customFormat="1" x14ac:dyDescent="0.2">
      <c r="B150" s="86">
        <f>'3. Investeringen'!B147</f>
        <v>133</v>
      </c>
      <c r="C150" s="86" t="str">
        <f>'3. Investeringen'!C147</f>
        <v>Nieuwe investeringen</v>
      </c>
      <c r="D150" s="86" t="str">
        <f>'3. Investeringen'!F147</f>
        <v>TD</v>
      </c>
      <c r="E150" s="121">
        <f>'3. Investeringen'!K147</f>
        <v>2012</v>
      </c>
      <c r="F150" s="172">
        <f>'3. Investeringen'!M147</f>
        <v>25</v>
      </c>
      <c r="G150" s="121">
        <f>'3. Investeringen'!N147</f>
        <v>2012</v>
      </c>
      <c r="H150" s="86">
        <f>'3. Investeringen'!O147</f>
        <v>5370.5563579738518</v>
      </c>
      <c r="I150" s="65"/>
      <c r="J150" s="86">
        <f>'6. Investeringen per jaar'!I147</f>
        <v>1</v>
      </c>
      <c r="K150" s="65"/>
      <c r="L150" s="123">
        <f t="shared" si="22"/>
        <v>2037</v>
      </c>
      <c r="M150" s="87">
        <f t="shared" si="23"/>
        <v>3329.744941943788</v>
      </c>
      <c r="N150" s="117">
        <f t="shared" si="24"/>
        <v>15.5</v>
      </c>
      <c r="O150" s="87" t="b">
        <f t="shared" si="25"/>
        <v>0</v>
      </c>
      <c r="P150" s="117">
        <f>INDEX('2. Reguleringsparameters'!$D$44:$E$50,MATCH(C150,'2. Reguleringsparameters'!$B$44:$B$50,0),MATCH(D150,'2. Reguleringsparameters'!$D$43:$E$43,0))</f>
        <v>0.5</v>
      </c>
      <c r="Q150" s="65"/>
      <c r="R150" s="87">
        <f t="shared" si="26"/>
        <v>0</v>
      </c>
      <c r="S150" s="87">
        <f t="shared" si="26"/>
        <v>107.41112715947703</v>
      </c>
      <c r="T150" s="87">
        <f t="shared" si="26"/>
        <v>214.82225431895407</v>
      </c>
      <c r="U150" s="87">
        <f t="shared" si="26"/>
        <v>214.82225431895407</v>
      </c>
      <c r="V150" s="87">
        <f t="shared" si="26"/>
        <v>214.82225431895407</v>
      </c>
      <c r="W150" s="87">
        <f t="shared" si="26"/>
        <v>214.82225431895407</v>
      </c>
      <c r="X150" s="87">
        <f t="shared" si="26"/>
        <v>214.82225431895407</v>
      </c>
      <c r="Y150" s="87">
        <f t="shared" si="26"/>
        <v>214.82225431895407</v>
      </c>
      <c r="Z150" s="87">
        <f t="shared" si="26"/>
        <v>214.82225431895407</v>
      </c>
      <c r="AA150" s="87">
        <f t="shared" si="26"/>
        <v>214.82225431895407</v>
      </c>
      <c r="AB150" s="87">
        <f t="shared" si="26"/>
        <v>214.82225431895407</v>
      </c>
      <c r="AC150" s="87">
        <f t="shared" si="26"/>
        <v>257.78670518274487</v>
      </c>
      <c r="AD150" s="87">
        <f t="shared" si="26"/>
        <v>237.82902478150012</v>
      </c>
      <c r="AE150" s="87">
        <f t="shared" si="26"/>
        <v>219.41645512099689</v>
      </c>
      <c r="AF150" s="87">
        <f t="shared" si="26"/>
        <v>209.17702054868369</v>
      </c>
      <c r="AG150" s="87">
        <f t="shared" si="26"/>
        <v>209.17702054868369</v>
      </c>
      <c r="AI150" s="148"/>
      <c r="AJ150" s="128"/>
    </row>
    <row r="151" spans="2:36" s="132" customFormat="1" x14ac:dyDescent="0.2">
      <c r="B151" s="86">
        <f>'3. Investeringen'!B148</f>
        <v>134</v>
      </c>
      <c r="C151" s="86" t="str">
        <f>'3. Investeringen'!C148</f>
        <v>Nieuwe investeringen</v>
      </c>
      <c r="D151" s="86" t="str">
        <f>'3. Investeringen'!F148</f>
        <v>TD</v>
      </c>
      <c r="E151" s="121">
        <f>'3. Investeringen'!K148</f>
        <v>2012</v>
      </c>
      <c r="F151" s="172">
        <f>'3. Investeringen'!M148</f>
        <v>10</v>
      </c>
      <c r="G151" s="121">
        <f>'3. Investeringen'!N148</f>
        <v>2012</v>
      </c>
      <c r="H151" s="86">
        <f>'3. Investeringen'!O148</f>
        <v>260934.95226782426</v>
      </c>
      <c r="I151" s="65"/>
      <c r="J151" s="86">
        <f>'6. Investeringen per jaar'!I148</f>
        <v>1</v>
      </c>
      <c r="K151" s="65"/>
      <c r="L151" s="123">
        <f t="shared" si="22"/>
        <v>2022</v>
      </c>
      <c r="M151" s="87">
        <f t="shared" si="23"/>
        <v>13046.747613391199</v>
      </c>
      <c r="N151" s="117">
        <f t="shared" si="24"/>
        <v>0.5</v>
      </c>
      <c r="O151" s="87" t="b">
        <f t="shared" si="25"/>
        <v>0</v>
      </c>
      <c r="P151" s="117">
        <f>INDEX('2. Reguleringsparameters'!$D$44:$E$50,MATCH(C151,'2. Reguleringsparameters'!$B$44:$B$50,0),MATCH(D151,'2. Reguleringsparameters'!$D$43:$E$43,0))</f>
        <v>0.5</v>
      </c>
      <c r="Q151" s="65"/>
      <c r="R151" s="87">
        <f t="shared" si="26"/>
        <v>0</v>
      </c>
      <c r="S151" s="87">
        <f t="shared" si="26"/>
        <v>13046.747613391213</v>
      </c>
      <c r="T151" s="87">
        <f t="shared" si="26"/>
        <v>26093.495226782426</v>
      </c>
      <c r="U151" s="87">
        <f t="shared" si="26"/>
        <v>26093.495226782426</v>
      </c>
      <c r="V151" s="87">
        <f t="shared" si="26"/>
        <v>26093.495226782426</v>
      </c>
      <c r="W151" s="87">
        <f t="shared" si="26"/>
        <v>26093.495226782426</v>
      </c>
      <c r="X151" s="87">
        <f t="shared" si="26"/>
        <v>26093.495226782426</v>
      </c>
      <c r="Y151" s="87">
        <f t="shared" si="26"/>
        <v>26093.495226782426</v>
      </c>
      <c r="Z151" s="87">
        <f t="shared" si="26"/>
        <v>26093.495226782426</v>
      </c>
      <c r="AA151" s="87">
        <f t="shared" si="26"/>
        <v>26093.495226782426</v>
      </c>
      <c r="AB151" s="87">
        <f t="shared" si="26"/>
        <v>26093.495226782426</v>
      </c>
      <c r="AC151" s="87">
        <f t="shared" si="26"/>
        <v>13046.747613391199</v>
      </c>
      <c r="AD151" s="87">
        <f t="shared" si="26"/>
        <v>0</v>
      </c>
      <c r="AE151" s="87">
        <f t="shared" si="26"/>
        <v>0</v>
      </c>
      <c r="AF151" s="87">
        <f t="shared" si="26"/>
        <v>0</v>
      </c>
      <c r="AG151" s="87">
        <f t="shared" si="26"/>
        <v>0</v>
      </c>
      <c r="AI151" s="148"/>
      <c r="AJ151" s="128"/>
    </row>
    <row r="152" spans="2:36" s="132" customFormat="1" x14ac:dyDescent="0.2">
      <c r="B152" s="86">
        <f>'3. Investeringen'!B149</f>
        <v>135</v>
      </c>
      <c r="C152" s="86" t="str">
        <f>'3. Investeringen'!C149</f>
        <v>Nieuwe investeringen</v>
      </c>
      <c r="D152" s="86" t="str">
        <f>'3. Investeringen'!F149</f>
        <v>TD</v>
      </c>
      <c r="E152" s="121">
        <f>'3. Investeringen'!K149</f>
        <v>2012</v>
      </c>
      <c r="F152" s="172">
        <f>'3. Investeringen'!M149</f>
        <v>0</v>
      </c>
      <c r="G152" s="121">
        <f>'3. Investeringen'!N149</f>
        <v>2012</v>
      </c>
      <c r="H152" s="86">
        <f>'3. Investeringen'!O149</f>
        <v>9438.2883691093375</v>
      </c>
      <c r="I152" s="65"/>
      <c r="J152" s="86">
        <f>'6. Investeringen per jaar'!I149</f>
        <v>1</v>
      </c>
      <c r="K152" s="65"/>
      <c r="L152" s="123">
        <f t="shared" si="22"/>
        <v>2012</v>
      </c>
      <c r="M152" s="87">
        <f t="shared" si="23"/>
        <v>9438.2883691093375</v>
      </c>
      <c r="N152" s="117">
        <f t="shared" si="24"/>
        <v>0</v>
      </c>
      <c r="O152" s="87" t="b">
        <f t="shared" si="25"/>
        <v>0</v>
      </c>
      <c r="P152" s="117">
        <f>INDEX('2. Reguleringsparameters'!$D$44:$E$50,MATCH(C152,'2. Reguleringsparameters'!$B$44:$B$50,0),MATCH(D152,'2. Reguleringsparameters'!$D$43:$E$43,0))</f>
        <v>0.5</v>
      </c>
      <c r="Q152" s="65"/>
      <c r="R152" s="87">
        <f t="shared" si="26"/>
        <v>0</v>
      </c>
      <c r="S152" s="87">
        <f t="shared" si="26"/>
        <v>0</v>
      </c>
      <c r="T152" s="87">
        <f t="shared" si="26"/>
        <v>0</v>
      </c>
      <c r="U152" s="87">
        <f t="shared" si="26"/>
        <v>0</v>
      </c>
      <c r="V152" s="87">
        <f t="shared" si="26"/>
        <v>0</v>
      </c>
      <c r="W152" s="87">
        <f t="shared" si="26"/>
        <v>0</v>
      </c>
      <c r="X152" s="87">
        <f t="shared" si="26"/>
        <v>0</v>
      </c>
      <c r="Y152" s="87">
        <f t="shared" si="26"/>
        <v>0</v>
      </c>
      <c r="Z152" s="87">
        <f t="shared" si="26"/>
        <v>0</v>
      </c>
      <c r="AA152" s="87">
        <f t="shared" si="26"/>
        <v>0</v>
      </c>
      <c r="AB152" s="87">
        <f t="shared" si="26"/>
        <v>0</v>
      </c>
      <c r="AC152" s="87">
        <f t="shared" si="26"/>
        <v>0</v>
      </c>
      <c r="AD152" s="87">
        <f t="shared" si="26"/>
        <v>0</v>
      </c>
      <c r="AE152" s="87">
        <f t="shared" si="26"/>
        <v>0</v>
      </c>
      <c r="AF152" s="87">
        <f t="shared" si="26"/>
        <v>0</v>
      </c>
      <c r="AG152" s="87">
        <f t="shared" si="26"/>
        <v>0</v>
      </c>
      <c r="AI152" s="148"/>
      <c r="AJ152" s="128"/>
    </row>
    <row r="153" spans="2:36" s="132" customFormat="1" x14ac:dyDescent="0.2">
      <c r="B153" s="86">
        <f>'3. Investeringen'!B150</f>
        <v>136</v>
      </c>
      <c r="C153" s="86" t="str">
        <f>'3. Investeringen'!C150</f>
        <v>Nieuwe investeringen</v>
      </c>
      <c r="D153" s="86" t="str">
        <f>'3. Investeringen'!F150</f>
        <v>TD</v>
      </c>
      <c r="E153" s="121">
        <f>'3. Investeringen'!K150</f>
        <v>2013</v>
      </c>
      <c r="F153" s="172">
        <f>'3. Investeringen'!M150</f>
        <v>55</v>
      </c>
      <c r="G153" s="121">
        <f>'3. Investeringen'!N150</f>
        <v>2013</v>
      </c>
      <c r="H153" s="86">
        <f>'3. Investeringen'!O150</f>
        <v>1679792.2428601999</v>
      </c>
      <c r="I153" s="65"/>
      <c r="J153" s="86">
        <f>'6. Investeringen per jaar'!I150</f>
        <v>1</v>
      </c>
      <c r="K153" s="65"/>
      <c r="L153" s="123">
        <f t="shared" si="22"/>
        <v>2068</v>
      </c>
      <c r="M153" s="87">
        <f t="shared" si="23"/>
        <v>1420187.9871454416</v>
      </c>
      <c r="N153" s="117">
        <f t="shared" si="24"/>
        <v>46.5</v>
      </c>
      <c r="O153" s="87" t="b">
        <f t="shared" si="25"/>
        <v>0</v>
      </c>
      <c r="P153" s="117">
        <f>INDEX('2. Reguleringsparameters'!$D$44:$E$50,MATCH(C153,'2. Reguleringsparameters'!$B$44:$B$50,0),MATCH(D153,'2. Reguleringsparameters'!$D$43:$E$43,0))</f>
        <v>0.5</v>
      </c>
      <c r="Q153" s="65"/>
      <c r="R153" s="87">
        <f t="shared" si="26"/>
        <v>0</v>
      </c>
      <c r="S153" s="87">
        <f t="shared" si="26"/>
        <v>0</v>
      </c>
      <c r="T153" s="87">
        <f t="shared" si="26"/>
        <v>15270.838571456363</v>
      </c>
      <c r="U153" s="87">
        <f t="shared" si="26"/>
        <v>30541.677142912726</v>
      </c>
      <c r="V153" s="87">
        <f t="shared" si="26"/>
        <v>30541.677142912726</v>
      </c>
      <c r="W153" s="87">
        <f t="shared" si="26"/>
        <v>30541.677142912726</v>
      </c>
      <c r="X153" s="87">
        <f t="shared" si="26"/>
        <v>30541.677142912726</v>
      </c>
      <c r="Y153" s="87">
        <f t="shared" si="26"/>
        <v>30541.677142912726</v>
      </c>
      <c r="Z153" s="87">
        <f t="shared" si="26"/>
        <v>30541.677142912726</v>
      </c>
      <c r="AA153" s="87">
        <f t="shared" si="26"/>
        <v>30541.677142912726</v>
      </c>
      <c r="AB153" s="87">
        <f t="shared" si="26"/>
        <v>30541.677142912726</v>
      </c>
      <c r="AC153" s="87">
        <f t="shared" si="26"/>
        <v>36650.012571495266</v>
      </c>
      <c r="AD153" s="87">
        <f t="shared" si="26"/>
        <v>35704.205795456677</v>
      </c>
      <c r="AE153" s="87">
        <f t="shared" si="26"/>
        <v>34782.806936219087</v>
      </c>
      <c r="AF153" s="87">
        <f t="shared" si="26"/>
        <v>33885.186112058596</v>
      </c>
      <c r="AG153" s="87">
        <f t="shared" si="26"/>
        <v>33010.729696263537</v>
      </c>
      <c r="AI153" s="148"/>
      <c r="AJ153" s="128"/>
    </row>
    <row r="154" spans="2:36" s="132" customFormat="1" x14ac:dyDescent="0.2">
      <c r="B154" s="86">
        <f>'3. Investeringen'!B151</f>
        <v>137</v>
      </c>
      <c r="C154" s="86" t="str">
        <f>'3. Investeringen'!C151</f>
        <v>Nieuwe investeringen</v>
      </c>
      <c r="D154" s="86" t="str">
        <f>'3. Investeringen'!F151</f>
        <v>TD</v>
      </c>
      <c r="E154" s="121">
        <f>'3. Investeringen'!K151</f>
        <v>2013</v>
      </c>
      <c r="F154" s="172">
        <f>'3. Investeringen'!M151</f>
        <v>45</v>
      </c>
      <c r="G154" s="121">
        <f>'3. Investeringen'!N151</f>
        <v>2013</v>
      </c>
      <c r="H154" s="86">
        <f>'3. Investeringen'!O151</f>
        <v>3693953.5182383396</v>
      </c>
      <c r="I154" s="65"/>
      <c r="J154" s="86">
        <f>'6. Investeringen per jaar'!I151</f>
        <v>1</v>
      </c>
      <c r="K154" s="65"/>
      <c r="L154" s="123">
        <f t="shared" si="22"/>
        <v>2058</v>
      </c>
      <c r="M154" s="87">
        <f t="shared" si="23"/>
        <v>2996206.7425710978</v>
      </c>
      <c r="N154" s="117">
        <f t="shared" si="24"/>
        <v>36.5</v>
      </c>
      <c r="O154" s="87" t="b">
        <f t="shared" si="25"/>
        <v>0</v>
      </c>
      <c r="P154" s="117">
        <f>INDEX('2. Reguleringsparameters'!$D$44:$E$50,MATCH(C154,'2. Reguleringsparameters'!$B$44:$B$50,0),MATCH(D154,'2. Reguleringsparameters'!$D$43:$E$43,0))</f>
        <v>0.5</v>
      </c>
      <c r="Q154" s="65"/>
      <c r="R154" s="87">
        <f t="shared" si="26"/>
        <v>0</v>
      </c>
      <c r="S154" s="87">
        <f t="shared" si="26"/>
        <v>0</v>
      </c>
      <c r="T154" s="87">
        <f t="shared" si="26"/>
        <v>41043.927980426</v>
      </c>
      <c r="U154" s="87">
        <f t="shared" si="26"/>
        <v>82087.855960852001</v>
      </c>
      <c r="V154" s="87">
        <f t="shared" si="26"/>
        <v>82087.855960852001</v>
      </c>
      <c r="W154" s="87">
        <f t="shared" si="26"/>
        <v>82087.855960852001</v>
      </c>
      <c r="X154" s="87">
        <f t="shared" si="26"/>
        <v>82087.855960852001</v>
      </c>
      <c r="Y154" s="87">
        <f t="shared" si="26"/>
        <v>82087.855960852001</v>
      </c>
      <c r="Z154" s="87">
        <f t="shared" si="26"/>
        <v>82087.855960852001</v>
      </c>
      <c r="AA154" s="87">
        <f t="shared" si="26"/>
        <v>82087.855960852001</v>
      </c>
      <c r="AB154" s="87">
        <f t="shared" si="26"/>
        <v>82087.855960852001</v>
      </c>
      <c r="AC154" s="87">
        <f t="shared" si="26"/>
        <v>98505.427153022378</v>
      </c>
      <c r="AD154" s="87">
        <f t="shared" si="26"/>
        <v>95266.89256169014</v>
      </c>
      <c r="AE154" s="87">
        <f t="shared" si="26"/>
        <v>92134.830340483895</v>
      </c>
      <c r="AF154" s="87">
        <f t="shared" si="26"/>
        <v>89105.740027920052</v>
      </c>
      <c r="AG154" s="87">
        <f t="shared" si="26"/>
        <v>86176.236246180211</v>
      </c>
      <c r="AI154" s="148"/>
      <c r="AJ154" s="128"/>
    </row>
    <row r="155" spans="2:36" s="132" customFormat="1" x14ac:dyDescent="0.2">
      <c r="B155" s="86">
        <f>'3. Investeringen'!B152</f>
        <v>138</v>
      </c>
      <c r="C155" s="86" t="str">
        <f>'3. Investeringen'!C152</f>
        <v>Nieuwe investeringen</v>
      </c>
      <c r="D155" s="86" t="str">
        <f>'3. Investeringen'!F152</f>
        <v>TD</v>
      </c>
      <c r="E155" s="121">
        <f>'3. Investeringen'!K152</f>
        <v>2013</v>
      </c>
      <c r="F155" s="172">
        <f>'3. Investeringen'!M152</f>
        <v>30</v>
      </c>
      <c r="G155" s="121">
        <f>'3. Investeringen'!N152</f>
        <v>2013</v>
      </c>
      <c r="H155" s="86">
        <f>'3. Investeringen'!O152</f>
        <v>780999.4568346584</v>
      </c>
      <c r="I155" s="65"/>
      <c r="J155" s="86">
        <f>'6. Investeringen per jaar'!I152</f>
        <v>1</v>
      </c>
      <c r="K155" s="65"/>
      <c r="L155" s="123">
        <f t="shared" si="22"/>
        <v>2043</v>
      </c>
      <c r="M155" s="87">
        <f t="shared" si="23"/>
        <v>559716.27739817183</v>
      </c>
      <c r="N155" s="117">
        <f t="shared" si="24"/>
        <v>21.5</v>
      </c>
      <c r="O155" s="87" t="b">
        <f t="shared" si="25"/>
        <v>0</v>
      </c>
      <c r="P155" s="117">
        <f>INDEX('2. Reguleringsparameters'!$D$44:$E$50,MATCH(C155,'2. Reguleringsparameters'!$B$44:$B$50,0),MATCH(D155,'2. Reguleringsparameters'!$D$43:$E$43,0))</f>
        <v>0.5</v>
      </c>
      <c r="Q155" s="65"/>
      <c r="R155" s="87">
        <f t="shared" si="26"/>
        <v>0</v>
      </c>
      <c r="S155" s="87">
        <f t="shared" si="26"/>
        <v>0</v>
      </c>
      <c r="T155" s="87">
        <f t="shared" si="26"/>
        <v>13016.657613910973</v>
      </c>
      <c r="U155" s="87">
        <f t="shared" si="26"/>
        <v>26033.315227821946</v>
      </c>
      <c r="V155" s="87">
        <f t="shared" si="26"/>
        <v>26033.315227821946</v>
      </c>
      <c r="W155" s="87">
        <f t="shared" si="26"/>
        <v>26033.315227821946</v>
      </c>
      <c r="X155" s="87">
        <f t="shared" si="26"/>
        <v>26033.315227821946</v>
      </c>
      <c r="Y155" s="87">
        <f t="shared" si="26"/>
        <v>26033.315227821946</v>
      </c>
      <c r="Z155" s="87">
        <f t="shared" si="26"/>
        <v>26033.315227821946</v>
      </c>
      <c r="AA155" s="87">
        <f t="shared" si="26"/>
        <v>26033.315227821946</v>
      </c>
      <c r="AB155" s="87">
        <f t="shared" si="26"/>
        <v>26033.315227821946</v>
      </c>
      <c r="AC155" s="87">
        <f t="shared" si="26"/>
        <v>31239.978273386336</v>
      </c>
      <c r="AD155" s="87">
        <f t="shared" si="26"/>
        <v>29496.351579057791</v>
      </c>
      <c r="AE155" s="87">
        <f t="shared" si="26"/>
        <v>27850.04358394759</v>
      </c>
      <c r="AF155" s="87">
        <f t="shared" si="26"/>
        <v>26295.622546704002</v>
      </c>
      <c r="AG155" s="87">
        <f t="shared" si="26"/>
        <v>25419.101795147202</v>
      </c>
      <c r="AI155" s="148"/>
      <c r="AJ155" s="128"/>
    </row>
    <row r="156" spans="2:36" s="132" customFormat="1" x14ac:dyDescent="0.2">
      <c r="B156" s="86">
        <f>'3. Investeringen'!B153</f>
        <v>139</v>
      </c>
      <c r="C156" s="86" t="str">
        <f>'3. Investeringen'!C153</f>
        <v>Nieuwe investeringen</v>
      </c>
      <c r="D156" s="86" t="str">
        <f>'3. Investeringen'!F153</f>
        <v>TD</v>
      </c>
      <c r="E156" s="121">
        <f>'3. Investeringen'!K153</f>
        <v>2013</v>
      </c>
      <c r="F156" s="172">
        <f>'3. Investeringen'!M153</f>
        <v>25</v>
      </c>
      <c r="G156" s="121">
        <f>'3. Investeringen'!N153</f>
        <v>2013</v>
      </c>
      <c r="H156" s="86">
        <f>'3. Investeringen'!O153</f>
        <v>1401.2938544116071</v>
      </c>
      <c r="I156" s="65"/>
      <c r="J156" s="86">
        <f>'6. Investeringen per jaar'!I153</f>
        <v>1</v>
      </c>
      <c r="K156" s="65"/>
      <c r="L156" s="123">
        <f t="shared" si="22"/>
        <v>2038</v>
      </c>
      <c r="M156" s="87">
        <f t="shared" si="23"/>
        <v>924.85394391166074</v>
      </c>
      <c r="N156" s="117">
        <f t="shared" si="24"/>
        <v>16.5</v>
      </c>
      <c r="O156" s="87" t="b">
        <f t="shared" si="25"/>
        <v>0</v>
      </c>
      <c r="P156" s="117">
        <f>INDEX('2. Reguleringsparameters'!$D$44:$E$50,MATCH(C156,'2. Reguleringsparameters'!$B$44:$B$50,0),MATCH(D156,'2. Reguleringsparameters'!$D$43:$E$43,0))</f>
        <v>0.5</v>
      </c>
      <c r="Q156" s="65"/>
      <c r="R156" s="87">
        <f t="shared" si="26"/>
        <v>0</v>
      </c>
      <c r="S156" s="87">
        <f t="shared" si="26"/>
        <v>0</v>
      </c>
      <c r="T156" s="87">
        <f t="shared" si="26"/>
        <v>28.025877088232143</v>
      </c>
      <c r="U156" s="87">
        <f t="shared" si="26"/>
        <v>56.051754176464279</v>
      </c>
      <c r="V156" s="87">
        <f t="shared" si="26"/>
        <v>56.051754176464279</v>
      </c>
      <c r="W156" s="87">
        <f t="shared" si="26"/>
        <v>56.051754176464279</v>
      </c>
      <c r="X156" s="87">
        <f t="shared" si="26"/>
        <v>56.051754176464279</v>
      </c>
      <c r="Y156" s="87">
        <f t="shared" si="26"/>
        <v>56.051754176464279</v>
      </c>
      <c r="Z156" s="87">
        <f t="shared" si="26"/>
        <v>56.051754176464279</v>
      </c>
      <c r="AA156" s="87">
        <f t="shared" si="26"/>
        <v>56.051754176464279</v>
      </c>
      <c r="AB156" s="87">
        <f t="shared" si="26"/>
        <v>56.051754176464279</v>
      </c>
      <c r="AC156" s="87">
        <f t="shared" si="26"/>
        <v>67.262105011757143</v>
      </c>
      <c r="AD156" s="87">
        <f t="shared" si="26"/>
        <v>62.370315556356623</v>
      </c>
      <c r="AE156" s="87">
        <f t="shared" si="26"/>
        <v>57.834292606803409</v>
      </c>
      <c r="AF156" s="87">
        <f t="shared" si="26"/>
        <v>54.621276350869891</v>
      </c>
      <c r="AG156" s="87">
        <f t="shared" si="26"/>
        <v>54.621276350869891</v>
      </c>
      <c r="AI156" s="148"/>
      <c r="AJ156" s="128"/>
    </row>
    <row r="157" spans="2:36" s="132" customFormat="1" x14ac:dyDescent="0.2">
      <c r="B157" s="86">
        <f>'3. Investeringen'!B154</f>
        <v>140</v>
      </c>
      <c r="C157" s="86" t="str">
        <f>'3. Investeringen'!C154</f>
        <v>Nieuwe investeringen</v>
      </c>
      <c r="D157" s="86" t="str">
        <f>'3. Investeringen'!F154</f>
        <v>TD</v>
      </c>
      <c r="E157" s="121">
        <f>'3. Investeringen'!K154</f>
        <v>2013</v>
      </c>
      <c r="F157" s="172">
        <f>'3. Investeringen'!M154</f>
        <v>10</v>
      </c>
      <c r="G157" s="121">
        <f>'3. Investeringen'!N154</f>
        <v>2013</v>
      </c>
      <c r="H157" s="86">
        <f>'3. Investeringen'!O154</f>
        <v>392645.94213164691</v>
      </c>
      <c r="I157" s="65"/>
      <c r="J157" s="86">
        <f>'6. Investeringen per jaar'!I154</f>
        <v>1</v>
      </c>
      <c r="K157" s="65"/>
      <c r="L157" s="123">
        <f t="shared" si="22"/>
        <v>2023</v>
      </c>
      <c r="M157" s="87">
        <f t="shared" si="23"/>
        <v>58896.891319746966</v>
      </c>
      <c r="N157" s="117">
        <f t="shared" si="24"/>
        <v>1.5</v>
      </c>
      <c r="O157" s="87" t="b">
        <f t="shared" si="25"/>
        <v>0</v>
      </c>
      <c r="P157" s="117">
        <f>INDEX('2. Reguleringsparameters'!$D$44:$E$50,MATCH(C157,'2. Reguleringsparameters'!$B$44:$B$50,0),MATCH(D157,'2. Reguleringsparameters'!$D$43:$E$43,0))</f>
        <v>0.5</v>
      </c>
      <c r="Q157" s="65"/>
      <c r="R157" s="87">
        <f t="shared" si="26"/>
        <v>0</v>
      </c>
      <c r="S157" s="87">
        <f t="shared" si="26"/>
        <v>0</v>
      </c>
      <c r="T157" s="87">
        <f t="shared" si="26"/>
        <v>19632.297106582348</v>
      </c>
      <c r="U157" s="87">
        <f t="shared" si="26"/>
        <v>39264.594213164695</v>
      </c>
      <c r="V157" s="87">
        <f t="shared" si="26"/>
        <v>39264.594213164695</v>
      </c>
      <c r="W157" s="87">
        <f t="shared" si="26"/>
        <v>39264.594213164695</v>
      </c>
      <c r="X157" s="87">
        <f t="shared" si="26"/>
        <v>39264.594213164695</v>
      </c>
      <c r="Y157" s="87">
        <f t="shared" si="26"/>
        <v>39264.594213164695</v>
      </c>
      <c r="Z157" s="87">
        <f t="shared" si="26"/>
        <v>39264.594213164695</v>
      </c>
      <c r="AA157" s="87">
        <f t="shared" si="26"/>
        <v>39264.594213164695</v>
      </c>
      <c r="AB157" s="87">
        <f t="shared" si="26"/>
        <v>39264.594213164695</v>
      </c>
      <c r="AC157" s="87">
        <f t="shared" si="26"/>
        <v>47117.513055797572</v>
      </c>
      <c r="AD157" s="87">
        <f t="shared" si="26"/>
        <v>11779.378263949395</v>
      </c>
      <c r="AE157" s="87">
        <f t="shared" si="26"/>
        <v>0</v>
      </c>
      <c r="AF157" s="87">
        <f t="shared" si="26"/>
        <v>0</v>
      </c>
      <c r="AG157" s="87">
        <f t="shared" si="26"/>
        <v>0</v>
      </c>
      <c r="AI157" s="148"/>
      <c r="AJ157" s="128"/>
    </row>
    <row r="158" spans="2:36" s="132" customFormat="1" x14ac:dyDescent="0.2">
      <c r="B158" s="86">
        <f>'3. Investeringen'!B155</f>
        <v>141</v>
      </c>
      <c r="C158" s="86" t="str">
        <f>'3. Investeringen'!C155</f>
        <v>Nieuwe investeringen</v>
      </c>
      <c r="D158" s="86" t="str">
        <f>'3. Investeringen'!F155</f>
        <v>TD</v>
      </c>
      <c r="E158" s="121">
        <f>'3. Investeringen'!K155</f>
        <v>2013</v>
      </c>
      <c r="F158" s="172">
        <f>'3. Investeringen'!M155</f>
        <v>0</v>
      </c>
      <c r="G158" s="121">
        <f>'3. Investeringen'!N155</f>
        <v>2013</v>
      </c>
      <c r="H158" s="86">
        <f>'3. Investeringen'!O155</f>
        <v>10040.448973730447</v>
      </c>
      <c r="I158" s="65"/>
      <c r="J158" s="86">
        <f>'6. Investeringen per jaar'!I155</f>
        <v>1</v>
      </c>
      <c r="K158" s="65"/>
      <c r="L158" s="123">
        <f t="shared" si="22"/>
        <v>2013</v>
      </c>
      <c r="M158" s="87">
        <f t="shared" si="23"/>
        <v>10040.448973730447</v>
      </c>
      <c r="N158" s="117">
        <f t="shared" si="24"/>
        <v>0</v>
      </c>
      <c r="O158" s="87" t="b">
        <f t="shared" si="25"/>
        <v>0</v>
      </c>
      <c r="P158" s="117">
        <f>INDEX('2. Reguleringsparameters'!$D$44:$E$50,MATCH(C158,'2. Reguleringsparameters'!$B$44:$B$50,0),MATCH(D158,'2. Reguleringsparameters'!$D$43:$E$43,0))</f>
        <v>0.5</v>
      </c>
      <c r="Q158" s="65"/>
      <c r="R158" s="87">
        <f t="shared" ref="R158:AG167" si="27">$J158*IF($O158,-1,1)*
IF(OR(R$10&gt;$L158,R$10&lt;$E158,$F158=0),0,
IF(R$10&lt;2022,
IF($E158&lt;2011,
VDB(
ABS($H158),
0,
$F158,
R$10-$G158,
IF(R$10-$G158+1&lt;$F158,R$10-$G158+1,$F158),
1),
VDB(
ABS($H158),
0,
$F158,
MAX(0,R$10-$G158-$P158),
IF(R$10-$G158-$P158+1&lt;$F158,R$10-$G158-$P158+1,$F158),
1)),
IF($E158&lt;2022,
VDB(
ABS($M158),
0,
$N158,
R$10-2022,
IF(R$10-2022+1&lt;$N158,R$10-2022+1,$N158),
$G$12),
VDB(
ABS($M158),
0,
$N158,
MAX(0,R$10-2022-$P158),
IF(R$10-2022-$P158+1&lt;$N158,R$10-2022-$P158+1,$N158),
$G$12))
))</f>
        <v>0</v>
      </c>
      <c r="S158" s="87">
        <f t="shared" si="27"/>
        <v>0</v>
      </c>
      <c r="T158" s="87">
        <f t="shared" si="27"/>
        <v>0</v>
      </c>
      <c r="U158" s="87">
        <f t="shared" si="27"/>
        <v>0</v>
      </c>
      <c r="V158" s="87">
        <f t="shared" si="27"/>
        <v>0</v>
      </c>
      <c r="W158" s="87">
        <f t="shared" si="27"/>
        <v>0</v>
      </c>
      <c r="X158" s="87">
        <f t="shared" si="27"/>
        <v>0</v>
      </c>
      <c r="Y158" s="87">
        <f t="shared" si="27"/>
        <v>0</v>
      </c>
      <c r="Z158" s="87">
        <f t="shared" si="27"/>
        <v>0</v>
      </c>
      <c r="AA158" s="87">
        <f t="shared" si="27"/>
        <v>0</v>
      </c>
      <c r="AB158" s="87">
        <f t="shared" si="27"/>
        <v>0</v>
      </c>
      <c r="AC158" s="87">
        <f t="shared" si="27"/>
        <v>0</v>
      </c>
      <c r="AD158" s="87">
        <f t="shared" si="27"/>
        <v>0</v>
      </c>
      <c r="AE158" s="87">
        <f t="shared" si="27"/>
        <v>0</v>
      </c>
      <c r="AF158" s="87">
        <f t="shared" si="27"/>
        <v>0</v>
      </c>
      <c r="AG158" s="87">
        <f t="shared" si="27"/>
        <v>0</v>
      </c>
      <c r="AI158" s="148"/>
      <c r="AJ158" s="128"/>
    </row>
    <row r="159" spans="2:36" s="132" customFormat="1" x14ac:dyDescent="0.2">
      <c r="B159" s="86">
        <f>'3. Investeringen'!B156</f>
        <v>142</v>
      </c>
      <c r="C159" s="86" t="str">
        <f>'3. Investeringen'!C156</f>
        <v>Nieuwe investeringen</v>
      </c>
      <c r="D159" s="86" t="str">
        <f>'3. Investeringen'!F156</f>
        <v>TD</v>
      </c>
      <c r="E159" s="121">
        <f>'3. Investeringen'!K156</f>
        <v>2014</v>
      </c>
      <c r="F159" s="172">
        <f>'3. Investeringen'!M156</f>
        <v>55</v>
      </c>
      <c r="G159" s="121">
        <f>'3. Investeringen'!N156</f>
        <v>2014</v>
      </c>
      <c r="H159" s="86">
        <f>'3. Investeringen'!O156</f>
        <v>2146380.80564507</v>
      </c>
      <c r="I159" s="65"/>
      <c r="J159" s="86">
        <f>'6. Investeringen per jaar'!I156</f>
        <v>1</v>
      </c>
      <c r="K159" s="65"/>
      <c r="L159" s="123">
        <f t="shared" si="22"/>
        <v>2069</v>
      </c>
      <c r="M159" s="87">
        <f t="shared" si="23"/>
        <v>1853692.5139661967</v>
      </c>
      <c r="N159" s="117">
        <f t="shared" si="24"/>
        <v>47.5</v>
      </c>
      <c r="O159" s="87" t="b">
        <f t="shared" si="25"/>
        <v>0</v>
      </c>
      <c r="P159" s="117">
        <f>INDEX('2. Reguleringsparameters'!$D$44:$E$50,MATCH(C159,'2. Reguleringsparameters'!$B$44:$B$50,0),MATCH(D159,'2. Reguleringsparameters'!$D$43:$E$43,0))</f>
        <v>0.5</v>
      </c>
      <c r="Q159" s="65"/>
      <c r="R159" s="87">
        <f t="shared" si="27"/>
        <v>0</v>
      </c>
      <c r="S159" s="87">
        <f t="shared" si="27"/>
        <v>0</v>
      </c>
      <c r="T159" s="87">
        <f t="shared" si="27"/>
        <v>0</v>
      </c>
      <c r="U159" s="87">
        <f t="shared" si="27"/>
        <v>19512.552778591547</v>
      </c>
      <c r="V159" s="87">
        <f t="shared" si="27"/>
        <v>39025.105557183095</v>
      </c>
      <c r="W159" s="87">
        <f t="shared" si="27"/>
        <v>39025.105557183095</v>
      </c>
      <c r="X159" s="87">
        <f t="shared" si="27"/>
        <v>39025.105557183095</v>
      </c>
      <c r="Y159" s="87">
        <f t="shared" si="27"/>
        <v>39025.105557183095</v>
      </c>
      <c r="Z159" s="87">
        <f t="shared" si="27"/>
        <v>39025.105557183095</v>
      </c>
      <c r="AA159" s="87">
        <f t="shared" si="27"/>
        <v>39025.105557183095</v>
      </c>
      <c r="AB159" s="87">
        <f t="shared" si="27"/>
        <v>39025.105557183095</v>
      </c>
      <c r="AC159" s="87">
        <f t="shared" si="27"/>
        <v>46830.126668619705</v>
      </c>
      <c r="AD159" s="87">
        <f t="shared" si="27"/>
        <v>45647.049784359842</v>
      </c>
      <c r="AE159" s="87">
        <f t="shared" si="27"/>
        <v>44493.861158228647</v>
      </c>
      <c r="AF159" s="87">
        <f t="shared" si="27"/>
        <v>43369.805718441814</v>
      </c>
      <c r="AG159" s="87">
        <f t="shared" si="27"/>
        <v>42274.147468712763</v>
      </c>
      <c r="AI159" s="148"/>
      <c r="AJ159" s="128"/>
    </row>
    <row r="160" spans="2:36" s="132" customFormat="1" x14ac:dyDescent="0.2">
      <c r="B160" s="86">
        <f>'3. Investeringen'!B157</f>
        <v>143</v>
      </c>
      <c r="C160" s="86" t="str">
        <f>'3. Investeringen'!C157</f>
        <v>Nieuwe investeringen</v>
      </c>
      <c r="D160" s="86" t="str">
        <f>'3. Investeringen'!F157</f>
        <v>TD</v>
      </c>
      <c r="E160" s="121">
        <f>'3. Investeringen'!K157</f>
        <v>2014</v>
      </c>
      <c r="F160" s="172">
        <f>'3. Investeringen'!M157</f>
        <v>45</v>
      </c>
      <c r="G160" s="121">
        <f>'3. Investeringen'!N157</f>
        <v>2014</v>
      </c>
      <c r="H160" s="86">
        <f>'3. Investeringen'!O157</f>
        <v>4687133.0309084048</v>
      </c>
      <c r="I160" s="65"/>
      <c r="J160" s="86">
        <f>'6. Investeringen per jaar'!I157</f>
        <v>1</v>
      </c>
      <c r="K160" s="65"/>
      <c r="L160" s="123">
        <f t="shared" si="22"/>
        <v>2059</v>
      </c>
      <c r="M160" s="87">
        <f t="shared" si="23"/>
        <v>3905944.1924236706</v>
      </c>
      <c r="N160" s="117">
        <f t="shared" si="24"/>
        <v>37.5</v>
      </c>
      <c r="O160" s="87" t="b">
        <f t="shared" si="25"/>
        <v>0</v>
      </c>
      <c r="P160" s="117">
        <f>INDEX('2. Reguleringsparameters'!$D$44:$E$50,MATCH(C160,'2. Reguleringsparameters'!$B$44:$B$50,0),MATCH(D160,'2. Reguleringsparameters'!$D$43:$E$43,0))</f>
        <v>0.5</v>
      </c>
      <c r="Q160" s="65"/>
      <c r="R160" s="87">
        <f t="shared" si="27"/>
        <v>0</v>
      </c>
      <c r="S160" s="87">
        <f t="shared" si="27"/>
        <v>0</v>
      </c>
      <c r="T160" s="87">
        <f t="shared" si="27"/>
        <v>0</v>
      </c>
      <c r="U160" s="87">
        <f t="shared" si="27"/>
        <v>52079.255898982279</v>
      </c>
      <c r="V160" s="87">
        <f t="shared" si="27"/>
        <v>104158.51179796456</v>
      </c>
      <c r="W160" s="87">
        <f t="shared" si="27"/>
        <v>104158.51179796456</v>
      </c>
      <c r="X160" s="87">
        <f t="shared" si="27"/>
        <v>104158.51179796456</v>
      </c>
      <c r="Y160" s="87">
        <f t="shared" si="27"/>
        <v>104158.51179796456</v>
      </c>
      <c r="Z160" s="87">
        <f t="shared" si="27"/>
        <v>104158.51179796456</v>
      </c>
      <c r="AA160" s="87">
        <f t="shared" si="27"/>
        <v>104158.51179796456</v>
      </c>
      <c r="AB160" s="87">
        <f t="shared" si="27"/>
        <v>104158.51179796456</v>
      </c>
      <c r="AC160" s="87">
        <f t="shared" si="27"/>
        <v>124990.21415755746</v>
      </c>
      <c r="AD160" s="87">
        <f t="shared" si="27"/>
        <v>120990.52730451562</v>
      </c>
      <c r="AE160" s="87">
        <f t="shared" si="27"/>
        <v>117118.83043077111</v>
      </c>
      <c r="AF160" s="87">
        <f t="shared" si="27"/>
        <v>113371.02785698643</v>
      </c>
      <c r="AG160" s="87">
        <f t="shared" si="27"/>
        <v>109743.15496556286</v>
      </c>
      <c r="AI160" s="148"/>
      <c r="AJ160" s="128"/>
    </row>
    <row r="161" spans="2:36" s="132" customFormat="1" x14ac:dyDescent="0.2">
      <c r="B161" s="86">
        <f>'3. Investeringen'!B158</f>
        <v>144</v>
      </c>
      <c r="C161" s="86" t="str">
        <f>'3. Investeringen'!C158</f>
        <v>Nieuwe investeringen</v>
      </c>
      <c r="D161" s="86" t="str">
        <f>'3. Investeringen'!F158</f>
        <v>TD</v>
      </c>
      <c r="E161" s="121">
        <f>'3. Investeringen'!K158</f>
        <v>2014</v>
      </c>
      <c r="F161" s="172">
        <f>'3. Investeringen'!M158</f>
        <v>30</v>
      </c>
      <c r="G161" s="121">
        <f>'3. Investeringen'!N158</f>
        <v>2014</v>
      </c>
      <c r="H161" s="86">
        <f>'3. Investeringen'!O158</f>
        <v>963613.63931597373</v>
      </c>
      <c r="I161" s="65"/>
      <c r="J161" s="86">
        <f>'6. Investeringen per jaar'!I158</f>
        <v>1</v>
      </c>
      <c r="K161" s="65"/>
      <c r="L161" s="123">
        <f t="shared" si="22"/>
        <v>2044</v>
      </c>
      <c r="M161" s="87">
        <f t="shared" si="23"/>
        <v>722710.22948698036</v>
      </c>
      <c r="N161" s="117">
        <f t="shared" si="24"/>
        <v>22.5</v>
      </c>
      <c r="O161" s="87" t="b">
        <f t="shared" si="25"/>
        <v>0</v>
      </c>
      <c r="P161" s="117">
        <f>INDEX('2. Reguleringsparameters'!$D$44:$E$50,MATCH(C161,'2. Reguleringsparameters'!$B$44:$B$50,0),MATCH(D161,'2. Reguleringsparameters'!$D$43:$E$43,0))</f>
        <v>0.5</v>
      </c>
      <c r="Q161" s="65"/>
      <c r="R161" s="87">
        <f t="shared" si="27"/>
        <v>0</v>
      </c>
      <c r="S161" s="87">
        <f t="shared" si="27"/>
        <v>0</v>
      </c>
      <c r="T161" s="87">
        <f t="shared" si="27"/>
        <v>0</v>
      </c>
      <c r="U161" s="87">
        <f t="shared" si="27"/>
        <v>16060.227321932896</v>
      </c>
      <c r="V161" s="87">
        <f t="shared" si="27"/>
        <v>32120.454643865793</v>
      </c>
      <c r="W161" s="87">
        <f t="shared" si="27"/>
        <v>32120.454643865793</v>
      </c>
      <c r="X161" s="87">
        <f t="shared" si="27"/>
        <v>32120.454643865793</v>
      </c>
      <c r="Y161" s="87">
        <f t="shared" si="27"/>
        <v>32120.454643865793</v>
      </c>
      <c r="Z161" s="87">
        <f t="shared" si="27"/>
        <v>32120.454643865793</v>
      </c>
      <c r="AA161" s="87">
        <f t="shared" si="27"/>
        <v>32120.454643865793</v>
      </c>
      <c r="AB161" s="87">
        <f t="shared" si="27"/>
        <v>32120.454643865793</v>
      </c>
      <c r="AC161" s="87">
        <f t="shared" si="27"/>
        <v>38544.545572638948</v>
      </c>
      <c r="AD161" s="87">
        <f t="shared" si="27"/>
        <v>36488.836475431541</v>
      </c>
      <c r="AE161" s="87">
        <f t="shared" si="27"/>
        <v>34542.765196741857</v>
      </c>
      <c r="AF161" s="87">
        <f t="shared" si="27"/>
        <v>32700.484386248954</v>
      </c>
      <c r="AG161" s="87">
        <f t="shared" si="27"/>
        <v>31374.789073292915</v>
      </c>
      <c r="AI161" s="148"/>
      <c r="AJ161" s="128"/>
    </row>
    <row r="162" spans="2:36" s="132" customFormat="1" x14ac:dyDescent="0.2">
      <c r="B162" s="86">
        <f>'3. Investeringen'!B159</f>
        <v>145</v>
      </c>
      <c r="C162" s="86" t="str">
        <f>'3. Investeringen'!C159</f>
        <v>Nieuwe investeringen</v>
      </c>
      <c r="D162" s="86" t="str">
        <f>'3. Investeringen'!F159</f>
        <v>TD</v>
      </c>
      <c r="E162" s="121">
        <f>'3. Investeringen'!K159</f>
        <v>2014</v>
      </c>
      <c r="F162" s="172">
        <f>'3. Investeringen'!M159</f>
        <v>25</v>
      </c>
      <c r="G162" s="121">
        <f>'3. Investeringen'!N159</f>
        <v>2014</v>
      </c>
      <c r="H162" s="86">
        <f>'3. Investeringen'!O159</f>
        <v>3272.543515036954</v>
      </c>
      <c r="I162" s="65"/>
      <c r="J162" s="86">
        <f>'6. Investeringen per jaar'!I159</f>
        <v>1</v>
      </c>
      <c r="K162" s="65"/>
      <c r="L162" s="123">
        <f t="shared" si="22"/>
        <v>2039</v>
      </c>
      <c r="M162" s="87">
        <f t="shared" si="23"/>
        <v>2290.7804605258675</v>
      </c>
      <c r="N162" s="117">
        <f t="shared" si="24"/>
        <v>17.5</v>
      </c>
      <c r="O162" s="87" t="b">
        <f t="shared" si="25"/>
        <v>0</v>
      </c>
      <c r="P162" s="117">
        <f>INDEX('2. Reguleringsparameters'!$D$44:$E$50,MATCH(C162,'2. Reguleringsparameters'!$B$44:$B$50,0),MATCH(D162,'2. Reguleringsparameters'!$D$43:$E$43,0))</f>
        <v>0.5</v>
      </c>
      <c r="Q162" s="65"/>
      <c r="R162" s="87">
        <f t="shared" si="27"/>
        <v>0</v>
      </c>
      <c r="S162" s="87">
        <f t="shared" si="27"/>
        <v>0</v>
      </c>
      <c r="T162" s="87">
        <f t="shared" si="27"/>
        <v>0</v>
      </c>
      <c r="U162" s="87">
        <f t="shared" si="27"/>
        <v>65.450870300739084</v>
      </c>
      <c r="V162" s="87">
        <f t="shared" si="27"/>
        <v>130.90174060147817</v>
      </c>
      <c r="W162" s="87">
        <f t="shared" si="27"/>
        <v>130.90174060147817</v>
      </c>
      <c r="X162" s="87">
        <f t="shared" si="27"/>
        <v>130.90174060147817</v>
      </c>
      <c r="Y162" s="87">
        <f t="shared" si="27"/>
        <v>130.90174060147817</v>
      </c>
      <c r="Z162" s="87">
        <f t="shared" si="27"/>
        <v>130.90174060147817</v>
      </c>
      <c r="AA162" s="87">
        <f t="shared" si="27"/>
        <v>130.90174060147817</v>
      </c>
      <c r="AB162" s="87">
        <f t="shared" si="27"/>
        <v>130.90174060147817</v>
      </c>
      <c r="AC162" s="87">
        <f t="shared" si="27"/>
        <v>157.08208872177377</v>
      </c>
      <c r="AD162" s="87">
        <f t="shared" si="27"/>
        <v>146.31074549513787</v>
      </c>
      <c r="AE162" s="87">
        <f t="shared" si="27"/>
        <v>136.27800866118557</v>
      </c>
      <c r="AF162" s="87">
        <f t="shared" si="27"/>
        <v>127.66273225157038</v>
      </c>
      <c r="AG162" s="87">
        <f t="shared" si="27"/>
        <v>127.66273225157038</v>
      </c>
      <c r="AI162" s="148"/>
      <c r="AJ162" s="128"/>
    </row>
    <row r="163" spans="2:36" s="132" customFormat="1" x14ac:dyDescent="0.2">
      <c r="B163" s="86">
        <f>'3. Investeringen'!B160</f>
        <v>146</v>
      </c>
      <c r="C163" s="86" t="str">
        <f>'3. Investeringen'!C160</f>
        <v>Nieuwe investeringen</v>
      </c>
      <c r="D163" s="86" t="str">
        <f>'3. Investeringen'!F160</f>
        <v>TD</v>
      </c>
      <c r="E163" s="121">
        <f>'3. Investeringen'!K160</f>
        <v>2014</v>
      </c>
      <c r="F163" s="172">
        <f>'3. Investeringen'!M160</f>
        <v>10</v>
      </c>
      <c r="G163" s="121">
        <f>'3. Investeringen'!N160</f>
        <v>2014</v>
      </c>
      <c r="H163" s="86">
        <f>'3. Investeringen'!O160</f>
        <v>273394.90931603988</v>
      </c>
      <c r="I163" s="65"/>
      <c r="J163" s="86">
        <f>'6. Investeringen per jaar'!I160</f>
        <v>1</v>
      </c>
      <c r="K163" s="65"/>
      <c r="L163" s="123">
        <f t="shared" si="22"/>
        <v>2024</v>
      </c>
      <c r="M163" s="87">
        <f t="shared" si="23"/>
        <v>68348.72732900994</v>
      </c>
      <c r="N163" s="117">
        <f t="shared" si="24"/>
        <v>2.5</v>
      </c>
      <c r="O163" s="87" t="b">
        <f t="shared" si="25"/>
        <v>0</v>
      </c>
      <c r="P163" s="117">
        <f>INDEX('2. Reguleringsparameters'!$D$44:$E$50,MATCH(C163,'2. Reguleringsparameters'!$B$44:$B$50,0),MATCH(D163,'2. Reguleringsparameters'!$D$43:$E$43,0))</f>
        <v>0.5</v>
      </c>
      <c r="Q163" s="65"/>
      <c r="R163" s="87">
        <f t="shared" si="27"/>
        <v>0</v>
      </c>
      <c r="S163" s="87">
        <f t="shared" si="27"/>
        <v>0</v>
      </c>
      <c r="T163" s="87">
        <f t="shared" si="27"/>
        <v>0</v>
      </c>
      <c r="U163" s="87">
        <f t="shared" si="27"/>
        <v>13669.745465801994</v>
      </c>
      <c r="V163" s="87">
        <f t="shared" si="27"/>
        <v>27339.490931603988</v>
      </c>
      <c r="W163" s="87">
        <f t="shared" si="27"/>
        <v>27339.490931603988</v>
      </c>
      <c r="X163" s="87">
        <f t="shared" si="27"/>
        <v>27339.490931603988</v>
      </c>
      <c r="Y163" s="87">
        <f t="shared" si="27"/>
        <v>27339.490931603988</v>
      </c>
      <c r="Z163" s="87">
        <f t="shared" si="27"/>
        <v>27339.490931603988</v>
      </c>
      <c r="AA163" s="87">
        <f t="shared" si="27"/>
        <v>27339.490931603988</v>
      </c>
      <c r="AB163" s="87">
        <f t="shared" si="27"/>
        <v>27339.490931603988</v>
      </c>
      <c r="AC163" s="87">
        <f t="shared" si="27"/>
        <v>32807.389117924773</v>
      </c>
      <c r="AD163" s="87">
        <f t="shared" si="27"/>
        <v>23694.225474056777</v>
      </c>
      <c r="AE163" s="87">
        <f t="shared" si="27"/>
        <v>11847.112737028388</v>
      </c>
      <c r="AF163" s="87">
        <f t="shared" si="27"/>
        <v>0</v>
      </c>
      <c r="AG163" s="87">
        <f t="shared" si="27"/>
        <v>0</v>
      </c>
      <c r="AI163" s="148"/>
      <c r="AJ163" s="128"/>
    </row>
    <row r="164" spans="2:36" s="132" customFormat="1" x14ac:dyDescent="0.2">
      <c r="B164" s="86">
        <f>'3. Investeringen'!B161</f>
        <v>147</v>
      </c>
      <c r="C164" s="86" t="str">
        <f>'3. Investeringen'!C161</f>
        <v>Nieuwe investeringen</v>
      </c>
      <c r="D164" s="86" t="str">
        <f>'3. Investeringen'!F161</f>
        <v>TD</v>
      </c>
      <c r="E164" s="121">
        <f>'3. Investeringen'!K161</f>
        <v>2014</v>
      </c>
      <c r="F164" s="172">
        <f>'3. Investeringen'!M161</f>
        <v>0</v>
      </c>
      <c r="G164" s="121">
        <f>'3. Investeringen'!N161</f>
        <v>2014</v>
      </c>
      <c r="H164" s="86">
        <f>'3. Investeringen'!O161</f>
        <v>12494.33286197521</v>
      </c>
      <c r="I164" s="65"/>
      <c r="J164" s="86">
        <f>'6. Investeringen per jaar'!I161</f>
        <v>1</v>
      </c>
      <c r="K164" s="65"/>
      <c r="L164" s="123">
        <f t="shared" si="22"/>
        <v>2014</v>
      </c>
      <c r="M164" s="87">
        <f t="shared" si="23"/>
        <v>12494.33286197521</v>
      </c>
      <c r="N164" s="117">
        <f t="shared" si="24"/>
        <v>0</v>
      </c>
      <c r="O164" s="87" t="b">
        <f t="shared" si="25"/>
        <v>0</v>
      </c>
      <c r="P164" s="117">
        <f>INDEX('2. Reguleringsparameters'!$D$44:$E$50,MATCH(C164,'2. Reguleringsparameters'!$B$44:$B$50,0),MATCH(D164,'2. Reguleringsparameters'!$D$43:$E$43,0))</f>
        <v>0.5</v>
      </c>
      <c r="Q164" s="65"/>
      <c r="R164" s="87">
        <f t="shared" si="27"/>
        <v>0</v>
      </c>
      <c r="S164" s="87">
        <f t="shared" si="27"/>
        <v>0</v>
      </c>
      <c r="T164" s="87">
        <f t="shared" si="27"/>
        <v>0</v>
      </c>
      <c r="U164" s="87">
        <f t="shared" si="27"/>
        <v>0</v>
      </c>
      <c r="V164" s="87">
        <f t="shared" si="27"/>
        <v>0</v>
      </c>
      <c r="W164" s="87">
        <f t="shared" si="27"/>
        <v>0</v>
      </c>
      <c r="X164" s="87">
        <f t="shared" si="27"/>
        <v>0</v>
      </c>
      <c r="Y164" s="87">
        <f t="shared" si="27"/>
        <v>0</v>
      </c>
      <c r="Z164" s="87">
        <f t="shared" si="27"/>
        <v>0</v>
      </c>
      <c r="AA164" s="87">
        <f t="shared" si="27"/>
        <v>0</v>
      </c>
      <c r="AB164" s="87">
        <f t="shared" si="27"/>
        <v>0</v>
      </c>
      <c r="AC164" s="87">
        <f t="shared" si="27"/>
        <v>0</v>
      </c>
      <c r="AD164" s="87">
        <f t="shared" si="27"/>
        <v>0</v>
      </c>
      <c r="AE164" s="87">
        <f t="shared" si="27"/>
        <v>0</v>
      </c>
      <c r="AF164" s="87">
        <f t="shared" si="27"/>
        <v>0</v>
      </c>
      <c r="AG164" s="87">
        <f t="shared" si="27"/>
        <v>0</v>
      </c>
      <c r="AI164" s="148"/>
      <c r="AJ164" s="128"/>
    </row>
    <row r="165" spans="2:36" s="132" customFormat="1" x14ac:dyDescent="0.2">
      <c r="B165" s="86">
        <f>'3. Investeringen'!B162</f>
        <v>148</v>
      </c>
      <c r="C165" s="86" t="str">
        <f>'3. Investeringen'!C162</f>
        <v>Nieuwe investeringen</v>
      </c>
      <c r="D165" s="86" t="str">
        <f>'3. Investeringen'!F162</f>
        <v>TD</v>
      </c>
      <c r="E165" s="121">
        <f>'3. Investeringen'!K162</f>
        <v>2015</v>
      </c>
      <c r="F165" s="172">
        <f>'3. Investeringen'!M162</f>
        <v>55</v>
      </c>
      <c r="G165" s="121">
        <f>'3. Investeringen'!N162</f>
        <v>2015</v>
      </c>
      <c r="H165" s="86">
        <f>'3. Investeringen'!O162</f>
        <v>1373733.2654095753</v>
      </c>
      <c r="I165" s="65"/>
      <c r="J165" s="86">
        <f>'6. Investeringen per jaar'!I162</f>
        <v>1</v>
      </c>
      <c r="K165" s="65"/>
      <c r="L165" s="123">
        <f t="shared" si="22"/>
        <v>2070</v>
      </c>
      <c r="M165" s="87">
        <f t="shared" si="23"/>
        <v>1211382.9704066254</v>
      </c>
      <c r="N165" s="117">
        <f t="shared" si="24"/>
        <v>48.5</v>
      </c>
      <c r="O165" s="87" t="b">
        <f t="shared" si="25"/>
        <v>0</v>
      </c>
      <c r="P165" s="117">
        <f>INDEX('2. Reguleringsparameters'!$D$44:$E$50,MATCH(C165,'2. Reguleringsparameters'!$B$44:$B$50,0),MATCH(D165,'2. Reguleringsparameters'!$D$43:$E$43,0))</f>
        <v>0.5</v>
      </c>
      <c r="Q165" s="65"/>
      <c r="R165" s="87">
        <f t="shared" si="27"/>
        <v>0</v>
      </c>
      <c r="S165" s="87">
        <f t="shared" si="27"/>
        <v>0</v>
      </c>
      <c r="T165" s="87">
        <f t="shared" si="27"/>
        <v>0</v>
      </c>
      <c r="U165" s="87">
        <f t="shared" si="27"/>
        <v>0</v>
      </c>
      <c r="V165" s="87">
        <f t="shared" si="27"/>
        <v>12488.484230996139</v>
      </c>
      <c r="W165" s="87">
        <f t="shared" si="27"/>
        <v>24976.968461992277</v>
      </c>
      <c r="X165" s="87">
        <f t="shared" si="27"/>
        <v>24976.968461992277</v>
      </c>
      <c r="Y165" s="87">
        <f t="shared" si="27"/>
        <v>24976.968461992277</v>
      </c>
      <c r="Z165" s="87">
        <f t="shared" si="27"/>
        <v>24976.968461992277</v>
      </c>
      <c r="AA165" s="87">
        <f t="shared" si="27"/>
        <v>24976.968461992277</v>
      </c>
      <c r="AB165" s="87">
        <f t="shared" si="27"/>
        <v>24976.968461992277</v>
      </c>
      <c r="AC165" s="87">
        <f t="shared" si="27"/>
        <v>29972.362154390732</v>
      </c>
      <c r="AD165" s="87">
        <f t="shared" si="27"/>
        <v>29230.777936137765</v>
      </c>
      <c r="AE165" s="87">
        <f t="shared" si="27"/>
        <v>28507.542193387966</v>
      </c>
      <c r="AF165" s="87">
        <f t="shared" si="27"/>
        <v>27802.200943242286</v>
      </c>
      <c r="AG165" s="87">
        <f t="shared" si="27"/>
        <v>27114.31143536825</v>
      </c>
      <c r="AI165" s="148"/>
      <c r="AJ165" s="128"/>
    </row>
    <row r="166" spans="2:36" s="132" customFormat="1" x14ac:dyDescent="0.2">
      <c r="B166" s="86">
        <f>'3. Investeringen'!B163</f>
        <v>149</v>
      </c>
      <c r="C166" s="86" t="str">
        <f>'3. Investeringen'!C163</f>
        <v>Nieuwe investeringen</v>
      </c>
      <c r="D166" s="86" t="str">
        <f>'3. Investeringen'!F163</f>
        <v>TD</v>
      </c>
      <c r="E166" s="121">
        <f>'3. Investeringen'!K163</f>
        <v>2015</v>
      </c>
      <c r="F166" s="172">
        <f>'3. Investeringen'!M163</f>
        <v>45</v>
      </c>
      <c r="G166" s="121">
        <f>'3. Investeringen'!N163</f>
        <v>2015</v>
      </c>
      <c r="H166" s="86">
        <f>'3. Investeringen'!O163</f>
        <v>3019890.4552159794</v>
      </c>
      <c r="I166" s="65"/>
      <c r="J166" s="86">
        <f>'6. Investeringen per jaar'!I163</f>
        <v>1</v>
      </c>
      <c r="K166" s="65"/>
      <c r="L166" s="123">
        <f t="shared" si="22"/>
        <v>2060</v>
      </c>
      <c r="M166" s="87">
        <f t="shared" si="23"/>
        <v>2583684.0561292269</v>
      </c>
      <c r="N166" s="117">
        <f t="shared" si="24"/>
        <v>38.5</v>
      </c>
      <c r="O166" s="87" t="b">
        <f t="shared" si="25"/>
        <v>0</v>
      </c>
      <c r="P166" s="117">
        <f>INDEX('2. Reguleringsparameters'!$D$44:$E$50,MATCH(C166,'2. Reguleringsparameters'!$B$44:$B$50,0),MATCH(D166,'2. Reguleringsparameters'!$D$43:$E$43,0))</f>
        <v>0.5</v>
      </c>
      <c r="Q166" s="65"/>
      <c r="R166" s="87">
        <f t="shared" si="27"/>
        <v>0</v>
      </c>
      <c r="S166" s="87">
        <f t="shared" si="27"/>
        <v>0</v>
      </c>
      <c r="T166" s="87">
        <f t="shared" si="27"/>
        <v>0</v>
      </c>
      <c r="U166" s="87">
        <f t="shared" si="27"/>
        <v>0</v>
      </c>
      <c r="V166" s="87">
        <f t="shared" si="27"/>
        <v>33554.338391288664</v>
      </c>
      <c r="W166" s="87">
        <f t="shared" si="27"/>
        <v>67108.676782577313</v>
      </c>
      <c r="X166" s="87">
        <f t="shared" si="27"/>
        <v>67108.676782577313</v>
      </c>
      <c r="Y166" s="87">
        <f t="shared" si="27"/>
        <v>67108.676782577313</v>
      </c>
      <c r="Z166" s="87">
        <f t="shared" si="27"/>
        <v>67108.676782577313</v>
      </c>
      <c r="AA166" s="87">
        <f t="shared" si="27"/>
        <v>67108.676782577313</v>
      </c>
      <c r="AB166" s="87">
        <f t="shared" si="27"/>
        <v>67108.676782577313</v>
      </c>
      <c r="AC166" s="87">
        <f t="shared" si="27"/>
        <v>80530.41213909279</v>
      </c>
      <c r="AD166" s="87">
        <f t="shared" si="27"/>
        <v>78020.373319173013</v>
      </c>
      <c r="AE166" s="87">
        <f t="shared" si="27"/>
        <v>75588.569475458527</v>
      </c>
      <c r="AF166" s="87">
        <f t="shared" si="27"/>
        <v>73232.562115184497</v>
      </c>
      <c r="AG166" s="87">
        <f t="shared" si="27"/>
        <v>70949.988750555378</v>
      </c>
      <c r="AI166" s="148"/>
      <c r="AJ166" s="128"/>
    </row>
    <row r="167" spans="2:36" s="132" customFormat="1" x14ac:dyDescent="0.2">
      <c r="B167" s="86">
        <f>'3. Investeringen'!B164</f>
        <v>150</v>
      </c>
      <c r="C167" s="86" t="str">
        <f>'3. Investeringen'!C164</f>
        <v>Nieuwe investeringen</v>
      </c>
      <c r="D167" s="86" t="str">
        <f>'3. Investeringen'!F164</f>
        <v>TD</v>
      </c>
      <c r="E167" s="121">
        <f>'3. Investeringen'!K164</f>
        <v>2015</v>
      </c>
      <c r="F167" s="172">
        <f>'3. Investeringen'!M164</f>
        <v>30</v>
      </c>
      <c r="G167" s="121">
        <f>'3. Investeringen'!N164</f>
        <v>2015</v>
      </c>
      <c r="H167" s="86">
        <f>'3. Investeringen'!O164</f>
        <v>615923.55010191235</v>
      </c>
      <c r="I167" s="65"/>
      <c r="J167" s="86">
        <f>'6. Investeringen per jaar'!I164</f>
        <v>1</v>
      </c>
      <c r="K167" s="65"/>
      <c r="L167" s="123">
        <f t="shared" si="22"/>
        <v>2045</v>
      </c>
      <c r="M167" s="87">
        <f t="shared" si="23"/>
        <v>482473.44757983135</v>
      </c>
      <c r="N167" s="117">
        <f t="shared" si="24"/>
        <v>23.5</v>
      </c>
      <c r="O167" s="87" t="b">
        <f t="shared" si="25"/>
        <v>0</v>
      </c>
      <c r="P167" s="117">
        <f>INDEX('2. Reguleringsparameters'!$D$44:$E$50,MATCH(C167,'2. Reguleringsparameters'!$B$44:$B$50,0),MATCH(D167,'2. Reguleringsparameters'!$D$43:$E$43,0))</f>
        <v>0.5</v>
      </c>
      <c r="Q167" s="65"/>
      <c r="R167" s="87">
        <f t="shared" si="27"/>
        <v>0</v>
      </c>
      <c r="S167" s="87">
        <f t="shared" si="27"/>
        <v>0</v>
      </c>
      <c r="T167" s="87">
        <f t="shared" si="27"/>
        <v>0</v>
      </c>
      <c r="U167" s="87">
        <f t="shared" si="27"/>
        <v>0</v>
      </c>
      <c r="V167" s="87">
        <f t="shared" si="27"/>
        <v>10265.392501698539</v>
      </c>
      <c r="W167" s="87">
        <f t="shared" si="27"/>
        <v>20530.785003397075</v>
      </c>
      <c r="X167" s="87">
        <f t="shared" si="27"/>
        <v>20530.785003397075</v>
      </c>
      <c r="Y167" s="87">
        <f t="shared" si="27"/>
        <v>20530.785003397075</v>
      </c>
      <c r="Z167" s="87">
        <f t="shared" si="27"/>
        <v>20530.785003397075</v>
      </c>
      <c r="AA167" s="87">
        <f t="shared" si="27"/>
        <v>20530.785003397075</v>
      </c>
      <c r="AB167" s="87">
        <f t="shared" si="27"/>
        <v>20530.785003397075</v>
      </c>
      <c r="AC167" s="87">
        <f t="shared" si="27"/>
        <v>24636.942004076493</v>
      </c>
      <c r="AD167" s="87">
        <f t="shared" si="27"/>
        <v>23378.885391102373</v>
      </c>
      <c r="AE167" s="87">
        <f t="shared" si="27"/>
        <v>22185.069966875872</v>
      </c>
      <c r="AF167" s="87">
        <f t="shared" si="27"/>
        <v>21052.215330269442</v>
      </c>
      <c r="AG167" s="87">
        <f t="shared" si="27"/>
        <v>20062.581276282421</v>
      </c>
      <c r="AI167" s="148"/>
      <c r="AJ167" s="128"/>
    </row>
    <row r="168" spans="2:36" s="132" customFormat="1" x14ac:dyDescent="0.2">
      <c r="B168" s="86">
        <f>'3. Investeringen'!B165</f>
        <v>151</v>
      </c>
      <c r="C168" s="86" t="str">
        <f>'3. Investeringen'!C165</f>
        <v>Nieuwe investeringen</v>
      </c>
      <c r="D168" s="86" t="str">
        <f>'3. Investeringen'!F165</f>
        <v>TD</v>
      </c>
      <c r="E168" s="121">
        <f>'3. Investeringen'!K165</f>
        <v>2015</v>
      </c>
      <c r="F168" s="172">
        <f>'3. Investeringen'!M165</f>
        <v>25</v>
      </c>
      <c r="G168" s="121">
        <f>'3. Investeringen'!N165</f>
        <v>2015</v>
      </c>
      <c r="H168" s="86">
        <f>'3. Investeringen'!O165</f>
        <v>2483.701508650443</v>
      </c>
      <c r="I168" s="65"/>
      <c r="J168" s="86">
        <f>'6. Investeringen per jaar'!I165</f>
        <v>1</v>
      </c>
      <c r="K168" s="65"/>
      <c r="L168" s="123">
        <f t="shared" si="22"/>
        <v>2040</v>
      </c>
      <c r="M168" s="87">
        <f t="shared" si="23"/>
        <v>1837.9391164013277</v>
      </c>
      <c r="N168" s="117">
        <f t="shared" si="24"/>
        <v>18.5</v>
      </c>
      <c r="O168" s="87" t="b">
        <f t="shared" si="25"/>
        <v>0</v>
      </c>
      <c r="P168" s="117">
        <f>INDEX('2. Reguleringsparameters'!$D$44:$E$50,MATCH(C168,'2. Reguleringsparameters'!$B$44:$B$50,0),MATCH(D168,'2. Reguleringsparameters'!$D$43:$E$43,0))</f>
        <v>0.5</v>
      </c>
      <c r="Q168" s="65"/>
      <c r="R168" s="87">
        <f t="shared" ref="R168:AG177" si="28">$J168*IF($O168,-1,1)*
IF(OR(R$10&gt;$L168,R$10&lt;$E168,$F168=0),0,
IF(R$10&lt;2022,
IF($E168&lt;2011,
VDB(
ABS($H168),
0,
$F168,
R$10-$G168,
IF(R$10-$G168+1&lt;$F168,R$10-$G168+1,$F168),
1),
VDB(
ABS($H168),
0,
$F168,
MAX(0,R$10-$G168-$P168),
IF(R$10-$G168-$P168+1&lt;$F168,R$10-$G168-$P168+1,$F168),
1)),
IF($E168&lt;2022,
VDB(
ABS($M168),
0,
$N168,
R$10-2022,
IF(R$10-2022+1&lt;$N168,R$10-2022+1,$N168),
$G$12),
VDB(
ABS($M168),
0,
$N168,
MAX(0,R$10-2022-$P168),
IF(R$10-2022-$P168+1&lt;$N168,R$10-2022-$P168+1,$N168),
$G$12))
))</f>
        <v>0</v>
      </c>
      <c r="S168" s="87">
        <f t="shared" si="28"/>
        <v>0</v>
      </c>
      <c r="T168" s="87">
        <f t="shared" si="28"/>
        <v>0</v>
      </c>
      <c r="U168" s="87">
        <f t="shared" si="28"/>
        <v>0</v>
      </c>
      <c r="V168" s="87">
        <f t="shared" si="28"/>
        <v>49.674030173008859</v>
      </c>
      <c r="W168" s="87">
        <f t="shared" si="28"/>
        <v>99.348060346017718</v>
      </c>
      <c r="X168" s="87">
        <f t="shared" si="28"/>
        <v>99.348060346017718</v>
      </c>
      <c r="Y168" s="87">
        <f t="shared" si="28"/>
        <v>99.348060346017718</v>
      </c>
      <c r="Z168" s="87">
        <f t="shared" si="28"/>
        <v>99.348060346017718</v>
      </c>
      <c r="AA168" s="87">
        <f t="shared" si="28"/>
        <v>99.348060346017718</v>
      </c>
      <c r="AB168" s="87">
        <f t="shared" si="28"/>
        <v>99.348060346017718</v>
      </c>
      <c r="AC168" s="87">
        <f t="shared" si="28"/>
        <v>119.21767241522126</v>
      </c>
      <c r="AD168" s="87">
        <f t="shared" si="28"/>
        <v>111.48463420450422</v>
      </c>
      <c r="AE168" s="87">
        <f t="shared" si="28"/>
        <v>104.25319847232016</v>
      </c>
      <c r="AF168" s="87">
        <f t="shared" si="28"/>
        <v>97.490828841683168</v>
      </c>
      <c r="AG168" s="87">
        <f t="shared" si="28"/>
        <v>96.93053672190338</v>
      </c>
      <c r="AI168" s="148"/>
      <c r="AJ168" s="128"/>
    </row>
    <row r="169" spans="2:36" s="132" customFormat="1" x14ac:dyDescent="0.2">
      <c r="B169" s="86">
        <f>'3. Investeringen'!B166</f>
        <v>152</v>
      </c>
      <c r="C169" s="86" t="str">
        <f>'3. Investeringen'!C166</f>
        <v>Nieuwe investeringen</v>
      </c>
      <c r="D169" s="86" t="str">
        <f>'3. Investeringen'!F166</f>
        <v>TD</v>
      </c>
      <c r="E169" s="121">
        <f>'3. Investeringen'!K166</f>
        <v>2015</v>
      </c>
      <c r="F169" s="172">
        <f>'3. Investeringen'!M166</f>
        <v>10</v>
      </c>
      <c r="G169" s="121">
        <f>'3. Investeringen'!N166</f>
        <v>2015</v>
      </c>
      <c r="H169" s="86">
        <f>'3. Investeringen'!O166</f>
        <v>218374.91575693112</v>
      </c>
      <c r="I169" s="65"/>
      <c r="J169" s="86">
        <f>'6. Investeringen per jaar'!I166</f>
        <v>1</v>
      </c>
      <c r="K169" s="65"/>
      <c r="L169" s="123">
        <f t="shared" si="22"/>
        <v>2025</v>
      </c>
      <c r="M169" s="87">
        <f t="shared" si="23"/>
        <v>76431.220514925895</v>
      </c>
      <c r="N169" s="117">
        <f t="shared" si="24"/>
        <v>3.5</v>
      </c>
      <c r="O169" s="87" t="b">
        <f t="shared" si="25"/>
        <v>0</v>
      </c>
      <c r="P169" s="117">
        <f>INDEX('2. Reguleringsparameters'!$D$44:$E$50,MATCH(C169,'2. Reguleringsparameters'!$B$44:$B$50,0),MATCH(D169,'2. Reguleringsparameters'!$D$43:$E$43,0))</f>
        <v>0.5</v>
      </c>
      <c r="Q169" s="65"/>
      <c r="R169" s="87">
        <f t="shared" si="28"/>
        <v>0</v>
      </c>
      <c r="S169" s="87">
        <f t="shared" si="28"/>
        <v>0</v>
      </c>
      <c r="T169" s="87">
        <f t="shared" si="28"/>
        <v>0</v>
      </c>
      <c r="U169" s="87">
        <f t="shared" si="28"/>
        <v>0</v>
      </c>
      <c r="V169" s="87">
        <f t="shared" si="28"/>
        <v>10918.745787846558</v>
      </c>
      <c r="W169" s="87">
        <f t="shared" si="28"/>
        <v>21837.491575693111</v>
      </c>
      <c r="X169" s="87">
        <f t="shared" si="28"/>
        <v>21837.491575693111</v>
      </c>
      <c r="Y169" s="87">
        <f t="shared" si="28"/>
        <v>21837.491575693111</v>
      </c>
      <c r="Z169" s="87">
        <f t="shared" si="28"/>
        <v>21837.491575693111</v>
      </c>
      <c r="AA169" s="87">
        <f t="shared" si="28"/>
        <v>21837.491575693111</v>
      </c>
      <c r="AB169" s="87">
        <f t="shared" si="28"/>
        <v>21837.491575693111</v>
      </c>
      <c r="AC169" s="87">
        <f t="shared" si="28"/>
        <v>26204.989890831737</v>
      </c>
      <c r="AD169" s="87">
        <f t="shared" si="28"/>
        <v>20090.49224963766</v>
      </c>
      <c r="AE169" s="87">
        <f t="shared" si="28"/>
        <v>20090.49224963766</v>
      </c>
      <c r="AF169" s="87">
        <f t="shared" si="28"/>
        <v>10045.24612481883</v>
      </c>
      <c r="AG169" s="87">
        <f t="shared" si="28"/>
        <v>0</v>
      </c>
      <c r="AI169" s="148"/>
      <c r="AJ169" s="128"/>
    </row>
    <row r="170" spans="2:36" s="132" customFormat="1" x14ac:dyDescent="0.2">
      <c r="B170" s="86">
        <f>'3. Investeringen'!B167</f>
        <v>153</v>
      </c>
      <c r="C170" s="86" t="str">
        <f>'3. Investeringen'!C167</f>
        <v>Nieuwe investeringen</v>
      </c>
      <c r="D170" s="86" t="str">
        <f>'3. Investeringen'!F167</f>
        <v>TD</v>
      </c>
      <c r="E170" s="121">
        <f>'3. Investeringen'!K167</f>
        <v>2015</v>
      </c>
      <c r="F170" s="172">
        <f>'3. Investeringen'!M167</f>
        <v>0</v>
      </c>
      <c r="G170" s="121">
        <f>'3. Investeringen'!N167</f>
        <v>2015</v>
      </c>
      <c r="H170" s="86">
        <f>'3. Investeringen'!O167</f>
        <v>7523.8270069478103</v>
      </c>
      <c r="I170" s="65"/>
      <c r="J170" s="86">
        <f>'6. Investeringen per jaar'!I167</f>
        <v>1</v>
      </c>
      <c r="K170" s="65"/>
      <c r="L170" s="123">
        <f t="shared" si="22"/>
        <v>2015</v>
      </c>
      <c r="M170" s="87">
        <f t="shared" si="23"/>
        <v>7523.8270069478103</v>
      </c>
      <c r="N170" s="117">
        <f t="shared" si="24"/>
        <v>0</v>
      </c>
      <c r="O170" s="87" t="b">
        <f t="shared" si="25"/>
        <v>0</v>
      </c>
      <c r="P170" s="117">
        <f>INDEX('2. Reguleringsparameters'!$D$44:$E$50,MATCH(C170,'2. Reguleringsparameters'!$B$44:$B$50,0),MATCH(D170,'2. Reguleringsparameters'!$D$43:$E$43,0))</f>
        <v>0.5</v>
      </c>
      <c r="Q170" s="65"/>
      <c r="R170" s="87">
        <f t="shared" si="28"/>
        <v>0</v>
      </c>
      <c r="S170" s="87">
        <f t="shared" si="28"/>
        <v>0</v>
      </c>
      <c r="T170" s="87">
        <f t="shared" si="28"/>
        <v>0</v>
      </c>
      <c r="U170" s="87">
        <f t="shared" si="28"/>
        <v>0</v>
      </c>
      <c r="V170" s="87">
        <f t="shared" si="28"/>
        <v>0</v>
      </c>
      <c r="W170" s="87">
        <f t="shared" si="28"/>
        <v>0</v>
      </c>
      <c r="X170" s="87">
        <f t="shared" si="28"/>
        <v>0</v>
      </c>
      <c r="Y170" s="87">
        <f t="shared" si="28"/>
        <v>0</v>
      </c>
      <c r="Z170" s="87">
        <f t="shared" si="28"/>
        <v>0</v>
      </c>
      <c r="AA170" s="87">
        <f t="shared" si="28"/>
        <v>0</v>
      </c>
      <c r="AB170" s="87">
        <f t="shared" si="28"/>
        <v>0</v>
      </c>
      <c r="AC170" s="87">
        <f t="shared" si="28"/>
        <v>0</v>
      </c>
      <c r="AD170" s="87">
        <f t="shared" si="28"/>
        <v>0</v>
      </c>
      <c r="AE170" s="87">
        <f t="shared" si="28"/>
        <v>0</v>
      </c>
      <c r="AF170" s="87">
        <f t="shared" si="28"/>
        <v>0</v>
      </c>
      <c r="AG170" s="87">
        <f t="shared" si="28"/>
        <v>0</v>
      </c>
      <c r="AI170" s="148"/>
      <c r="AJ170" s="128"/>
    </row>
    <row r="171" spans="2:36" s="132" customFormat="1" x14ac:dyDescent="0.2">
      <c r="B171" s="86">
        <f>'3. Investeringen'!B168</f>
        <v>154</v>
      </c>
      <c r="C171" s="86" t="str">
        <f>'3. Investeringen'!C168</f>
        <v>Nieuwe investeringen</v>
      </c>
      <c r="D171" s="86" t="str">
        <f>'3. Investeringen'!F168</f>
        <v>AD</v>
      </c>
      <c r="E171" s="121">
        <f>'3. Investeringen'!K168</f>
        <v>2009</v>
      </c>
      <c r="F171" s="172">
        <f>'3. Investeringen'!M168</f>
        <v>37.5</v>
      </c>
      <c r="G171" s="121">
        <f>'3. Investeringen'!N168</f>
        <v>2011</v>
      </c>
      <c r="H171" s="86">
        <f>'3. Investeringen'!O168</f>
        <v>531594.17907931341</v>
      </c>
      <c r="I171" s="65"/>
      <c r="J171" s="86">
        <f>'6. Investeringen per jaar'!I168</f>
        <v>1</v>
      </c>
      <c r="K171" s="65"/>
      <c r="L171" s="123">
        <f t="shared" si="22"/>
        <v>2048.5</v>
      </c>
      <c r="M171" s="87">
        <f t="shared" si="23"/>
        <v>375659.88654938154</v>
      </c>
      <c r="N171" s="117">
        <f t="shared" si="24"/>
        <v>26.5</v>
      </c>
      <c r="O171" s="87" t="b">
        <f t="shared" si="25"/>
        <v>0</v>
      </c>
      <c r="P171" s="117">
        <f>INDEX('2. Reguleringsparameters'!$D$44:$E$50,MATCH(C171,'2. Reguleringsparameters'!$B$44:$B$50,0),MATCH(D171,'2. Reguleringsparameters'!$D$43:$E$43,0))</f>
        <v>0.5</v>
      </c>
      <c r="Q171" s="65"/>
      <c r="R171" s="87">
        <f t="shared" si="28"/>
        <v>14175.844775448359</v>
      </c>
      <c r="S171" s="87">
        <f t="shared" si="28"/>
        <v>14175.844775448357</v>
      </c>
      <c r="T171" s="87">
        <f t="shared" si="28"/>
        <v>14175.844775448357</v>
      </c>
      <c r="U171" s="87">
        <f t="shared" si="28"/>
        <v>14175.844775448357</v>
      </c>
      <c r="V171" s="87">
        <f t="shared" si="28"/>
        <v>14175.844775448357</v>
      </c>
      <c r="W171" s="87">
        <f t="shared" si="28"/>
        <v>14175.844775448357</v>
      </c>
      <c r="X171" s="87">
        <f t="shared" si="28"/>
        <v>14175.844775448357</v>
      </c>
      <c r="Y171" s="87">
        <f t="shared" si="28"/>
        <v>14175.844775448357</v>
      </c>
      <c r="Z171" s="87">
        <f t="shared" si="28"/>
        <v>14175.844775448357</v>
      </c>
      <c r="AA171" s="87">
        <f t="shared" si="28"/>
        <v>14175.844775448357</v>
      </c>
      <c r="AB171" s="87">
        <f t="shared" si="28"/>
        <v>14175.844775448357</v>
      </c>
      <c r="AC171" s="87">
        <f t="shared" si="28"/>
        <v>17011.01373053803</v>
      </c>
      <c r="AD171" s="87">
        <f t="shared" si="28"/>
        <v>16240.703674815555</v>
      </c>
      <c r="AE171" s="87">
        <f t="shared" si="28"/>
        <v>15505.275583880511</v>
      </c>
      <c r="AF171" s="87">
        <f t="shared" si="28"/>
        <v>14803.149897063282</v>
      </c>
      <c r="AG171" s="87">
        <f t="shared" si="28"/>
        <v>14132.818580969852</v>
      </c>
      <c r="AI171" s="148"/>
      <c r="AJ171" s="128"/>
    </row>
    <row r="172" spans="2:36" s="132" customFormat="1" x14ac:dyDescent="0.2">
      <c r="B172" s="86">
        <f>'3. Investeringen'!B169</f>
        <v>155</v>
      </c>
      <c r="C172" s="86" t="str">
        <f>'3. Investeringen'!C169</f>
        <v>Nieuwe investeringen</v>
      </c>
      <c r="D172" s="86" t="str">
        <f>'3. Investeringen'!F169</f>
        <v>AD</v>
      </c>
      <c r="E172" s="121">
        <f>'3. Investeringen'!K169</f>
        <v>2009</v>
      </c>
      <c r="F172" s="172">
        <f>'3. Investeringen'!M169</f>
        <v>37.5</v>
      </c>
      <c r="G172" s="121">
        <f>'3. Investeringen'!N169</f>
        <v>2011</v>
      </c>
      <c r="H172" s="86">
        <f>'3. Investeringen'!O169</f>
        <v>60659.861725684248</v>
      </c>
      <c r="I172" s="65"/>
      <c r="J172" s="86">
        <f>'6. Investeringen per jaar'!I169</f>
        <v>1</v>
      </c>
      <c r="K172" s="65"/>
      <c r="L172" s="123">
        <f t="shared" si="22"/>
        <v>2048.5</v>
      </c>
      <c r="M172" s="87">
        <f t="shared" si="23"/>
        <v>42866.302286150203</v>
      </c>
      <c r="N172" s="117">
        <f t="shared" si="24"/>
        <v>26.5</v>
      </c>
      <c r="O172" s="87" t="b">
        <f t="shared" si="25"/>
        <v>0</v>
      </c>
      <c r="P172" s="117">
        <f>INDEX('2. Reguleringsparameters'!$D$44:$E$50,MATCH(C172,'2. Reguleringsparameters'!$B$44:$B$50,0),MATCH(D172,'2. Reguleringsparameters'!$D$43:$E$43,0))</f>
        <v>0.5</v>
      </c>
      <c r="Q172" s="65"/>
      <c r="R172" s="87">
        <f t="shared" si="28"/>
        <v>1617.5963126849133</v>
      </c>
      <c r="S172" s="87">
        <f t="shared" si="28"/>
        <v>1617.5963126849133</v>
      </c>
      <c r="T172" s="87">
        <f t="shared" si="28"/>
        <v>1617.5963126849133</v>
      </c>
      <c r="U172" s="87">
        <f t="shared" si="28"/>
        <v>1617.5963126849133</v>
      </c>
      <c r="V172" s="87">
        <f t="shared" si="28"/>
        <v>1617.5963126849133</v>
      </c>
      <c r="W172" s="87">
        <f t="shared" si="28"/>
        <v>1617.5963126849133</v>
      </c>
      <c r="X172" s="87">
        <f t="shared" si="28"/>
        <v>1617.5963126849133</v>
      </c>
      <c r="Y172" s="87">
        <f t="shared" si="28"/>
        <v>1617.5963126849133</v>
      </c>
      <c r="Z172" s="87">
        <f t="shared" si="28"/>
        <v>1617.5963126849133</v>
      </c>
      <c r="AA172" s="87">
        <f t="shared" si="28"/>
        <v>1617.5963126849133</v>
      </c>
      <c r="AB172" s="87">
        <f t="shared" si="28"/>
        <v>1617.5963126849133</v>
      </c>
      <c r="AC172" s="87">
        <f t="shared" si="28"/>
        <v>1941.1155752218958</v>
      </c>
      <c r="AD172" s="87">
        <f t="shared" si="28"/>
        <v>1853.2160020043004</v>
      </c>
      <c r="AE172" s="87">
        <f t="shared" si="28"/>
        <v>1769.2967868192</v>
      </c>
      <c r="AF172" s="87">
        <f t="shared" si="28"/>
        <v>1689.177687038708</v>
      </c>
      <c r="AG172" s="87">
        <f t="shared" si="28"/>
        <v>1612.686621965257</v>
      </c>
      <c r="AI172" s="148"/>
      <c r="AJ172" s="128"/>
    </row>
    <row r="173" spans="2:36" s="132" customFormat="1" x14ac:dyDescent="0.2">
      <c r="B173" s="86">
        <f>'3. Investeringen'!B170</f>
        <v>156</v>
      </c>
      <c r="C173" s="86" t="str">
        <f>'3. Investeringen'!C170</f>
        <v>Nieuwe investeringen</v>
      </c>
      <c r="D173" s="86" t="str">
        <f>'3. Investeringen'!F170</f>
        <v>AD</v>
      </c>
      <c r="E173" s="121">
        <f>'3. Investeringen'!K170</f>
        <v>2010</v>
      </c>
      <c r="F173" s="172">
        <f>'3. Investeringen'!M170</f>
        <v>38.5</v>
      </c>
      <c r="G173" s="121">
        <f>'3. Investeringen'!N170</f>
        <v>2011</v>
      </c>
      <c r="H173" s="86">
        <f>'3. Investeringen'!O170</f>
        <v>529405.93039251328</v>
      </c>
      <c r="I173" s="65"/>
      <c r="J173" s="86">
        <f>'6. Investeringen per jaar'!I170</f>
        <v>1</v>
      </c>
      <c r="K173" s="65"/>
      <c r="L173" s="123">
        <f t="shared" si="22"/>
        <v>2049.5</v>
      </c>
      <c r="M173" s="87">
        <f t="shared" si="23"/>
        <v>378147.09313750948</v>
      </c>
      <c r="N173" s="117">
        <f t="shared" si="24"/>
        <v>27.5</v>
      </c>
      <c r="O173" s="87" t="b">
        <f t="shared" si="25"/>
        <v>0</v>
      </c>
      <c r="P173" s="117">
        <f>INDEX('2. Reguleringsparameters'!$D$44:$E$50,MATCH(C173,'2. Reguleringsparameters'!$B$44:$B$50,0),MATCH(D173,'2. Reguleringsparameters'!$D$43:$E$43,0))</f>
        <v>0.5</v>
      </c>
      <c r="Q173" s="65"/>
      <c r="R173" s="87">
        <f t="shared" si="28"/>
        <v>13750.803386818528</v>
      </c>
      <c r="S173" s="87">
        <f t="shared" si="28"/>
        <v>13750.803386818528</v>
      </c>
      <c r="T173" s="87">
        <f t="shared" si="28"/>
        <v>13750.803386818528</v>
      </c>
      <c r="U173" s="87">
        <f t="shared" si="28"/>
        <v>13750.803386818528</v>
      </c>
      <c r="V173" s="87">
        <f t="shared" si="28"/>
        <v>13750.803386818528</v>
      </c>
      <c r="W173" s="87">
        <f t="shared" si="28"/>
        <v>13750.803386818528</v>
      </c>
      <c r="X173" s="87">
        <f t="shared" si="28"/>
        <v>13750.803386818528</v>
      </c>
      <c r="Y173" s="87">
        <f t="shared" si="28"/>
        <v>13750.803386818528</v>
      </c>
      <c r="Z173" s="87">
        <f t="shared" si="28"/>
        <v>13750.803386818528</v>
      </c>
      <c r="AA173" s="87">
        <f t="shared" si="28"/>
        <v>13750.803386818528</v>
      </c>
      <c r="AB173" s="87">
        <f t="shared" si="28"/>
        <v>13750.803386818528</v>
      </c>
      <c r="AC173" s="87">
        <f t="shared" si="28"/>
        <v>16500.96406418223</v>
      </c>
      <c r="AD173" s="87">
        <f t="shared" si="28"/>
        <v>15780.921995927005</v>
      </c>
      <c r="AE173" s="87">
        <f t="shared" si="28"/>
        <v>15092.299945195646</v>
      </c>
      <c r="AF173" s="87">
        <f t="shared" si="28"/>
        <v>14433.726856678017</v>
      </c>
      <c r="AG173" s="87">
        <f t="shared" si="28"/>
        <v>13803.891502932065</v>
      </c>
      <c r="AI173" s="148"/>
      <c r="AJ173" s="128"/>
    </row>
    <row r="174" spans="2:36" s="132" customFormat="1" x14ac:dyDescent="0.2">
      <c r="B174" s="86">
        <f>'3. Investeringen'!B171</f>
        <v>157</v>
      </c>
      <c r="C174" s="86" t="str">
        <f>'3. Investeringen'!C171</f>
        <v>Nieuwe investeringen</v>
      </c>
      <c r="D174" s="86" t="str">
        <f>'3. Investeringen'!F171</f>
        <v>AD</v>
      </c>
      <c r="E174" s="121">
        <f>'3. Investeringen'!K171</f>
        <v>2010</v>
      </c>
      <c r="F174" s="172">
        <f>'3. Investeringen'!M171</f>
        <v>38.5</v>
      </c>
      <c r="G174" s="121">
        <f>'3. Investeringen'!N171</f>
        <v>2011</v>
      </c>
      <c r="H174" s="86">
        <f>'3. Investeringen'!O171</f>
        <v>66792.382027325788</v>
      </c>
      <c r="I174" s="65"/>
      <c r="J174" s="86">
        <f>'6. Investeringen per jaar'!I171</f>
        <v>1</v>
      </c>
      <c r="K174" s="65"/>
      <c r="L174" s="123">
        <f t="shared" si="22"/>
        <v>2049.5</v>
      </c>
      <c r="M174" s="87">
        <f t="shared" si="23"/>
        <v>47708.844305232698</v>
      </c>
      <c r="N174" s="117">
        <f t="shared" si="24"/>
        <v>27.5</v>
      </c>
      <c r="O174" s="87" t="b">
        <f t="shared" si="25"/>
        <v>0</v>
      </c>
      <c r="P174" s="117">
        <f>INDEX('2. Reguleringsparameters'!$D$44:$E$50,MATCH(C174,'2. Reguleringsparameters'!$B$44:$B$50,0),MATCH(D174,'2. Reguleringsparameters'!$D$43:$E$43,0))</f>
        <v>0.5</v>
      </c>
      <c r="Q174" s="65"/>
      <c r="R174" s="87">
        <f t="shared" si="28"/>
        <v>1734.8670656448257</v>
      </c>
      <c r="S174" s="87">
        <f t="shared" si="28"/>
        <v>1734.8670656448257</v>
      </c>
      <c r="T174" s="87">
        <f t="shared" si="28"/>
        <v>1734.8670656448257</v>
      </c>
      <c r="U174" s="87">
        <f t="shared" si="28"/>
        <v>1734.8670656448257</v>
      </c>
      <c r="V174" s="87">
        <f t="shared" si="28"/>
        <v>1734.8670656448257</v>
      </c>
      <c r="W174" s="87">
        <f t="shared" si="28"/>
        <v>1734.8670656448257</v>
      </c>
      <c r="X174" s="87">
        <f t="shared" si="28"/>
        <v>1734.8670656448257</v>
      </c>
      <c r="Y174" s="87">
        <f t="shared" si="28"/>
        <v>1734.8670656448257</v>
      </c>
      <c r="Z174" s="87">
        <f t="shared" si="28"/>
        <v>1734.8670656448257</v>
      </c>
      <c r="AA174" s="87">
        <f t="shared" si="28"/>
        <v>1734.8670656448257</v>
      </c>
      <c r="AB174" s="87">
        <f t="shared" si="28"/>
        <v>1734.8670656448257</v>
      </c>
      <c r="AC174" s="87">
        <f t="shared" si="28"/>
        <v>2081.8404787737904</v>
      </c>
      <c r="AD174" s="87">
        <f t="shared" si="28"/>
        <v>1990.9965306091158</v>
      </c>
      <c r="AE174" s="87">
        <f t="shared" si="28"/>
        <v>1904.1166820007179</v>
      </c>
      <c r="AF174" s="87">
        <f t="shared" si="28"/>
        <v>1821.0279540588683</v>
      </c>
      <c r="AG174" s="87">
        <f t="shared" si="28"/>
        <v>1741.5649160635724</v>
      </c>
      <c r="AI174" s="148"/>
      <c r="AJ174" s="128"/>
    </row>
    <row r="175" spans="2:36" s="132" customFormat="1" x14ac:dyDescent="0.2">
      <c r="B175" s="86">
        <f>'3. Investeringen'!B172</f>
        <v>158</v>
      </c>
      <c r="C175" s="86" t="str">
        <f>'3. Investeringen'!C172</f>
        <v>Nieuwe investeringen</v>
      </c>
      <c r="D175" s="86" t="str">
        <f>'3. Investeringen'!F172</f>
        <v>AD</v>
      </c>
      <c r="E175" s="121">
        <f>'3. Investeringen'!K172</f>
        <v>2011</v>
      </c>
      <c r="F175" s="172">
        <f>'3. Investeringen'!M172</f>
        <v>39</v>
      </c>
      <c r="G175" s="121">
        <f>'3. Investeringen'!N172</f>
        <v>2011</v>
      </c>
      <c r="H175" s="86">
        <f>'3. Investeringen'!O172</f>
        <v>3592403.949868436</v>
      </c>
      <c r="I175" s="65"/>
      <c r="J175" s="86">
        <f>'6. Investeringen per jaar'!I172</f>
        <v>1</v>
      </c>
      <c r="K175" s="65"/>
      <c r="L175" s="123">
        <f t="shared" si="22"/>
        <v>2050</v>
      </c>
      <c r="M175" s="87">
        <f t="shared" si="23"/>
        <v>2625218.2710577035</v>
      </c>
      <c r="N175" s="117">
        <f t="shared" si="24"/>
        <v>28.5</v>
      </c>
      <c r="O175" s="87" t="b">
        <f t="shared" si="25"/>
        <v>0</v>
      </c>
      <c r="P175" s="117">
        <f>INDEX('2. Reguleringsparameters'!$D$44:$E$50,MATCH(C175,'2. Reguleringsparameters'!$B$44:$B$50,0),MATCH(D175,'2. Reguleringsparameters'!$D$43:$E$43,0))</f>
        <v>0.5</v>
      </c>
      <c r="Q175" s="65"/>
      <c r="R175" s="87">
        <f t="shared" si="28"/>
        <v>46056.46089574918</v>
      </c>
      <c r="S175" s="87">
        <f t="shared" si="28"/>
        <v>92112.92179149836</v>
      </c>
      <c r="T175" s="87">
        <f t="shared" si="28"/>
        <v>92112.92179149836</v>
      </c>
      <c r="U175" s="87">
        <f t="shared" si="28"/>
        <v>92112.92179149836</v>
      </c>
      <c r="V175" s="87">
        <f t="shared" si="28"/>
        <v>92112.92179149836</v>
      </c>
      <c r="W175" s="87">
        <f t="shared" si="28"/>
        <v>92112.92179149836</v>
      </c>
      <c r="X175" s="87">
        <f t="shared" si="28"/>
        <v>92112.92179149836</v>
      </c>
      <c r="Y175" s="87">
        <f t="shared" si="28"/>
        <v>92112.92179149836</v>
      </c>
      <c r="Z175" s="87">
        <f t="shared" si="28"/>
        <v>92112.92179149836</v>
      </c>
      <c r="AA175" s="87">
        <f t="shared" si="28"/>
        <v>92112.92179149836</v>
      </c>
      <c r="AB175" s="87">
        <f t="shared" si="28"/>
        <v>92112.92179149836</v>
      </c>
      <c r="AC175" s="87">
        <f t="shared" si="28"/>
        <v>110535.50614979804</v>
      </c>
      <c r="AD175" s="87">
        <f t="shared" si="28"/>
        <v>105881.3795750697</v>
      </c>
      <c r="AE175" s="87">
        <f t="shared" si="28"/>
        <v>101423.21622454045</v>
      </c>
      <c r="AF175" s="87">
        <f t="shared" si="28"/>
        <v>97152.765015086115</v>
      </c>
      <c r="AG175" s="87">
        <f t="shared" si="28"/>
        <v>93062.122277608811</v>
      </c>
      <c r="AI175" s="148"/>
      <c r="AJ175" s="128"/>
    </row>
    <row r="176" spans="2:36" s="132" customFormat="1" x14ac:dyDescent="0.2">
      <c r="B176" s="86">
        <f>'3. Investeringen'!B173</f>
        <v>159</v>
      </c>
      <c r="C176" s="86" t="str">
        <f>'3. Investeringen'!C173</f>
        <v>Nieuwe investeringen</v>
      </c>
      <c r="D176" s="86" t="str">
        <f>'3. Investeringen'!F173</f>
        <v>AD</v>
      </c>
      <c r="E176" s="121">
        <f>'3. Investeringen'!K173</f>
        <v>2011</v>
      </c>
      <c r="F176" s="172">
        <f>'3. Investeringen'!M173</f>
        <v>39</v>
      </c>
      <c r="G176" s="121">
        <f>'3. Investeringen'!N173</f>
        <v>2011</v>
      </c>
      <c r="H176" s="86">
        <f>'3. Investeringen'!O173</f>
        <v>423716.86220649513</v>
      </c>
      <c r="I176" s="65"/>
      <c r="J176" s="86">
        <f>'6. Investeringen per jaar'!I173</f>
        <v>1</v>
      </c>
      <c r="K176" s="65"/>
      <c r="L176" s="123">
        <f t="shared" si="22"/>
        <v>2050</v>
      </c>
      <c r="M176" s="87">
        <f t="shared" si="23"/>
        <v>309639.2454585926</v>
      </c>
      <c r="N176" s="117">
        <f t="shared" si="24"/>
        <v>28.5</v>
      </c>
      <c r="O176" s="87" t="b">
        <f t="shared" si="25"/>
        <v>0</v>
      </c>
      <c r="P176" s="117">
        <f>INDEX('2. Reguleringsparameters'!$D$44:$E$50,MATCH(C176,'2. Reguleringsparameters'!$B$44:$B$50,0),MATCH(D176,'2. Reguleringsparameters'!$D$43:$E$43,0))</f>
        <v>0.5</v>
      </c>
      <c r="Q176" s="65"/>
      <c r="R176" s="87">
        <f t="shared" si="28"/>
        <v>5432.2674641858348</v>
      </c>
      <c r="S176" s="87">
        <f t="shared" si="28"/>
        <v>10864.53492837167</v>
      </c>
      <c r="T176" s="87">
        <f t="shared" si="28"/>
        <v>10864.53492837167</v>
      </c>
      <c r="U176" s="87">
        <f t="shared" si="28"/>
        <v>10864.53492837167</v>
      </c>
      <c r="V176" s="87">
        <f t="shared" si="28"/>
        <v>10864.53492837167</v>
      </c>
      <c r="W176" s="87">
        <f t="shared" si="28"/>
        <v>10864.53492837167</v>
      </c>
      <c r="X176" s="87">
        <f t="shared" si="28"/>
        <v>10864.53492837167</v>
      </c>
      <c r="Y176" s="87">
        <f t="shared" si="28"/>
        <v>10864.53492837167</v>
      </c>
      <c r="Z176" s="87">
        <f t="shared" si="28"/>
        <v>10864.53492837167</v>
      </c>
      <c r="AA176" s="87">
        <f t="shared" si="28"/>
        <v>10864.53492837167</v>
      </c>
      <c r="AB176" s="87">
        <f t="shared" si="28"/>
        <v>10864.53492837167</v>
      </c>
      <c r="AC176" s="87">
        <f t="shared" si="28"/>
        <v>13037.441914046003</v>
      </c>
      <c r="AD176" s="87">
        <f t="shared" si="28"/>
        <v>12488.49699134933</v>
      </c>
      <c r="AE176" s="87">
        <f t="shared" si="28"/>
        <v>11962.665539081991</v>
      </c>
      <c r="AF176" s="87">
        <f t="shared" si="28"/>
        <v>11458.974358489066</v>
      </c>
      <c r="AG176" s="87">
        <f t="shared" si="28"/>
        <v>10976.491227605315</v>
      </c>
      <c r="AI176" s="148"/>
      <c r="AJ176" s="128"/>
    </row>
    <row r="177" spans="2:36" s="132" customFormat="1" x14ac:dyDescent="0.2">
      <c r="B177" s="86">
        <f>'3. Investeringen'!B174</f>
        <v>160</v>
      </c>
      <c r="C177" s="86" t="str">
        <f>'3. Investeringen'!C174</f>
        <v>Nieuwe investeringen</v>
      </c>
      <c r="D177" s="86" t="str">
        <f>'3. Investeringen'!F174</f>
        <v>AD</v>
      </c>
      <c r="E177" s="121">
        <f>'3. Investeringen'!K174</f>
        <v>2012</v>
      </c>
      <c r="F177" s="172">
        <f>'3. Investeringen'!M174</f>
        <v>39</v>
      </c>
      <c r="G177" s="121">
        <f>'3. Investeringen'!N174</f>
        <v>2012</v>
      </c>
      <c r="H177" s="86">
        <f>'3. Investeringen'!O174</f>
        <v>5122150</v>
      </c>
      <c r="I177" s="65"/>
      <c r="J177" s="86">
        <f>'6. Investeringen per jaar'!I174</f>
        <v>1</v>
      </c>
      <c r="K177" s="65"/>
      <c r="L177" s="123">
        <f t="shared" si="22"/>
        <v>2051</v>
      </c>
      <c r="M177" s="87">
        <f t="shared" si="23"/>
        <v>3874446.794871795</v>
      </c>
      <c r="N177" s="117">
        <f t="shared" si="24"/>
        <v>29.5</v>
      </c>
      <c r="O177" s="87" t="b">
        <f t="shared" si="25"/>
        <v>0</v>
      </c>
      <c r="P177" s="117">
        <f>INDEX('2. Reguleringsparameters'!$D$44:$E$50,MATCH(C177,'2. Reguleringsparameters'!$B$44:$B$50,0),MATCH(D177,'2. Reguleringsparameters'!$D$43:$E$43,0))</f>
        <v>0.5</v>
      </c>
      <c r="Q177" s="65"/>
      <c r="R177" s="87">
        <f t="shared" si="28"/>
        <v>0</v>
      </c>
      <c r="S177" s="87">
        <f t="shared" si="28"/>
        <v>65668.58974358975</v>
      </c>
      <c r="T177" s="87">
        <f t="shared" si="28"/>
        <v>131337.1794871795</v>
      </c>
      <c r="U177" s="87">
        <f t="shared" si="28"/>
        <v>131337.1794871795</v>
      </c>
      <c r="V177" s="87">
        <f t="shared" si="28"/>
        <v>131337.1794871795</v>
      </c>
      <c r="W177" s="87">
        <f t="shared" si="28"/>
        <v>131337.1794871795</v>
      </c>
      <c r="X177" s="87">
        <f t="shared" si="28"/>
        <v>131337.1794871795</v>
      </c>
      <c r="Y177" s="87">
        <f t="shared" si="28"/>
        <v>131337.1794871795</v>
      </c>
      <c r="Z177" s="87">
        <f t="shared" si="28"/>
        <v>131337.1794871795</v>
      </c>
      <c r="AA177" s="87">
        <f t="shared" si="28"/>
        <v>131337.1794871795</v>
      </c>
      <c r="AB177" s="87">
        <f t="shared" si="28"/>
        <v>131337.1794871795</v>
      </c>
      <c r="AC177" s="87">
        <f t="shared" si="28"/>
        <v>157604.61538461538</v>
      </c>
      <c r="AD177" s="87">
        <f t="shared" si="28"/>
        <v>151193.58018252932</v>
      </c>
      <c r="AE177" s="87">
        <f t="shared" si="28"/>
        <v>145043.33285307049</v>
      </c>
      <c r="AF177" s="87">
        <f t="shared" si="28"/>
        <v>139143.26507599643</v>
      </c>
      <c r="AG177" s="87">
        <f t="shared" si="28"/>
        <v>133483.20005595591</v>
      </c>
      <c r="AI177" s="148"/>
      <c r="AJ177" s="128"/>
    </row>
    <row r="178" spans="2:36" s="132" customFormat="1" x14ac:dyDescent="0.2">
      <c r="B178" s="86">
        <f>'3. Investeringen'!B175</f>
        <v>161</v>
      </c>
      <c r="C178" s="86" t="str">
        <f>'3. Investeringen'!C175</f>
        <v>Nieuwe investeringen</v>
      </c>
      <c r="D178" s="86" t="str">
        <f>'3. Investeringen'!F175</f>
        <v>AD</v>
      </c>
      <c r="E178" s="121">
        <f>'3. Investeringen'!K175</f>
        <v>2012</v>
      </c>
      <c r="F178" s="172">
        <f>'3. Investeringen'!M175</f>
        <v>39</v>
      </c>
      <c r="G178" s="121">
        <f>'3. Investeringen'!N175</f>
        <v>2012</v>
      </c>
      <c r="H178" s="86">
        <f>'3. Investeringen'!O175</f>
        <v>966977.48092243716</v>
      </c>
      <c r="I178" s="65"/>
      <c r="J178" s="86">
        <f>'6. Investeringen per jaar'!I175</f>
        <v>1</v>
      </c>
      <c r="K178" s="65"/>
      <c r="L178" s="123">
        <f t="shared" si="22"/>
        <v>2051</v>
      </c>
      <c r="M178" s="87">
        <f t="shared" si="23"/>
        <v>731431.6842874845</v>
      </c>
      <c r="N178" s="117">
        <f t="shared" si="24"/>
        <v>29.5</v>
      </c>
      <c r="O178" s="87" t="b">
        <f t="shared" si="25"/>
        <v>0</v>
      </c>
      <c r="P178" s="117">
        <f>INDEX('2. Reguleringsparameters'!$D$44:$E$50,MATCH(C178,'2. Reguleringsparameters'!$B$44:$B$50,0),MATCH(D178,'2. Reguleringsparameters'!$D$43:$E$43,0))</f>
        <v>0.5</v>
      </c>
      <c r="Q178" s="65"/>
      <c r="R178" s="87">
        <f t="shared" ref="R178:AG187" si="29">$J178*IF($O178,-1,1)*
IF(OR(R$10&gt;$L178,R$10&lt;$E178,$F178=0),0,
IF(R$10&lt;2022,
IF($E178&lt;2011,
VDB(
ABS($H178),
0,
$F178,
R$10-$G178,
IF(R$10-$G178+1&lt;$F178,R$10-$G178+1,$F178),
1),
VDB(
ABS($H178),
0,
$F178,
MAX(0,R$10-$G178-$P178),
IF(R$10-$G178-$P178+1&lt;$F178,R$10-$G178-$P178+1,$F178),
1)),
IF($E178&lt;2022,
VDB(
ABS($M178),
0,
$N178,
R$10-2022,
IF(R$10-2022+1&lt;$N178,R$10-2022+1,$N178),
$G$12),
VDB(
ABS($M178),
0,
$N178,
MAX(0,R$10-2022-$P178),
IF(R$10-2022-$P178+1&lt;$N178,R$10-2022-$P178+1,$N178),
$G$12))
))</f>
        <v>0</v>
      </c>
      <c r="S178" s="87">
        <f t="shared" si="29"/>
        <v>12397.147191313297</v>
      </c>
      <c r="T178" s="87">
        <f t="shared" si="29"/>
        <v>24794.294382626595</v>
      </c>
      <c r="U178" s="87">
        <f t="shared" si="29"/>
        <v>24794.294382626595</v>
      </c>
      <c r="V178" s="87">
        <f t="shared" si="29"/>
        <v>24794.294382626595</v>
      </c>
      <c r="W178" s="87">
        <f t="shared" si="29"/>
        <v>24794.294382626595</v>
      </c>
      <c r="X178" s="87">
        <f t="shared" si="29"/>
        <v>24794.294382626595</v>
      </c>
      <c r="Y178" s="87">
        <f t="shared" si="29"/>
        <v>24794.294382626595</v>
      </c>
      <c r="Z178" s="87">
        <f t="shared" si="29"/>
        <v>24794.294382626595</v>
      </c>
      <c r="AA178" s="87">
        <f t="shared" si="29"/>
        <v>24794.294382626595</v>
      </c>
      <c r="AB178" s="87">
        <f t="shared" si="29"/>
        <v>24794.294382626595</v>
      </c>
      <c r="AC178" s="87">
        <f t="shared" si="29"/>
        <v>29753.15325915191</v>
      </c>
      <c r="AD178" s="87">
        <f t="shared" si="29"/>
        <v>28542.855499457593</v>
      </c>
      <c r="AE178" s="87">
        <f t="shared" si="29"/>
        <v>27381.790191005082</v>
      </c>
      <c r="AF178" s="87">
        <f t="shared" si="29"/>
        <v>26267.954657811653</v>
      </c>
      <c r="AG178" s="87">
        <f t="shared" si="29"/>
        <v>25199.427688680331</v>
      </c>
      <c r="AI178" s="148"/>
      <c r="AJ178" s="128"/>
    </row>
    <row r="179" spans="2:36" s="132" customFormat="1" x14ac:dyDescent="0.2">
      <c r="B179" s="86">
        <f>'3. Investeringen'!B176</f>
        <v>162</v>
      </c>
      <c r="C179" s="86" t="str">
        <f>'3. Investeringen'!C176</f>
        <v>Nieuwe investeringen</v>
      </c>
      <c r="D179" s="86" t="str">
        <f>'3. Investeringen'!F176</f>
        <v>AD</v>
      </c>
      <c r="E179" s="121">
        <f>'3. Investeringen'!K176</f>
        <v>2013</v>
      </c>
      <c r="F179" s="172">
        <f>'3. Investeringen'!M176</f>
        <v>39</v>
      </c>
      <c r="G179" s="121">
        <f>'3. Investeringen'!N176</f>
        <v>2013</v>
      </c>
      <c r="H179" s="86">
        <f>'3. Investeringen'!O176</f>
        <v>4751550</v>
      </c>
      <c r="I179" s="65"/>
      <c r="J179" s="86">
        <f>'6. Investeringen per jaar'!I176</f>
        <v>1</v>
      </c>
      <c r="K179" s="65"/>
      <c r="L179" s="123">
        <f t="shared" si="22"/>
        <v>2052</v>
      </c>
      <c r="M179" s="87">
        <f t="shared" si="23"/>
        <v>3715955.769230769</v>
      </c>
      <c r="N179" s="117">
        <f t="shared" si="24"/>
        <v>30.5</v>
      </c>
      <c r="O179" s="87" t="b">
        <f t="shared" si="25"/>
        <v>0</v>
      </c>
      <c r="P179" s="117">
        <f>INDEX('2. Reguleringsparameters'!$D$44:$E$50,MATCH(C179,'2. Reguleringsparameters'!$B$44:$B$50,0),MATCH(D179,'2. Reguleringsparameters'!$D$43:$E$43,0))</f>
        <v>0.5</v>
      </c>
      <c r="Q179" s="65"/>
      <c r="R179" s="87">
        <f t="shared" si="29"/>
        <v>0</v>
      </c>
      <c r="S179" s="87">
        <f t="shared" si="29"/>
        <v>0</v>
      </c>
      <c r="T179" s="87">
        <f t="shared" si="29"/>
        <v>60917.307692307695</v>
      </c>
      <c r="U179" s="87">
        <f t="shared" si="29"/>
        <v>121834.61538461539</v>
      </c>
      <c r="V179" s="87">
        <f t="shared" si="29"/>
        <v>121834.61538461539</v>
      </c>
      <c r="W179" s="87">
        <f t="shared" si="29"/>
        <v>121834.61538461539</v>
      </c>
      <c r="X179" s="87">
        <f t="shared" si="29"/>
        <v>121834.61538461539</v>
      </c>
      <c r="Y179" s="87">
        <f t="shared" si="29"/>
        <v>121834.61538461539</v>
      </c>
      <c r="Z179" s="87">
        <f t="shared" si="29"/>
        <v>121834.61538461539</v>
      </c>
      <c r="AA179" s="87">
        <f t="shared" si="29"/>
        <v>121834.61538461539</v>
      </c>
      <c r="AB179" s="87">
        <f t="shared" si="29"/>
        <v>121834.61538461539</v>
      </c>
      <c r="AC179" s="87">
        <f t="shared" si="29"/>
        <v>146201.53846153844</v>
      </c>
      <c r="AD179" s="87">
        <f t="shared" si="29"/>
        <v>140449.34678436315</v>
      </c>
      <c r="AE179" s="87">
        <f t="shared" si="29"/>
        <v>134923.47084530626</v>
      </c>
      <c r="AF179" s="87">
        <f t="shared" si="29"/>
        <v>129615.00641860567</v>
      </c>
      <c r="AG179" s="87">
        <f t="shared" si="29"/>
        <v>124515.39960869332</v>
      </c>
      <c r="AI179" s="148"/>
      <c r="AJ179" s="128"/>
    </row>
    <row r="180" spans="2:36" s="132" customFormat="1" x14ac:dyDescent="0.2">
      <c r="B180" s="86">
        <f>'3. Investeringen'!B177</f>
        <v>163</v>
      </c>
      <c r="C180" s="86" t="str">
        <f>'3. Investeringen'!C177</f>
        <v>Nieuwe investeringen</v>
      </c>
      <c r="D180" s="86" t="str">
        <f>'3. Investeringen'!F177</f>
        <v>AD</v>
      </c>
      <c r="E180" s="121">
        <f>'3. Investeringen'!K177</f>
        <v>2013</v>
      </c>
      <c r="F180" s="172">
        <f>'3. Investeringen'!M177</f>
        <v>39</v>
      </c>
      <c r="G180" s="121">
        <f>'3. Investeringen'!N177</f>
        <v>2013</v>
      </c>
      <c r="H180" s="86">
        <f>'3. Investeringen'!O177</f>
        <v>992435.19349110872</v>
      </c>
      <c r="I180" s="65"/>
      <c r="J180" s="86">
        <f>'6. Investeringen per jaar'!I177</f>
        <v>1</v>
      </c>
      <c r="K180" s="65"/>
      <c r="L180" s="123">
        <f t="shared" si="22"/>
        <v>2052</v>
      </c>
      <c r="M180" s="87">
        <f t="shared" si="23"/>
        <v>776135.21542253369</v>
      </c>
      <c r="N180" s="117">
        <f t="shared" si="24"/>
        <v>30.5</v>
      </c>
      <c r="O180" s="87" t="b">
        <f t="shared" si="25"/>
        <v>0</v>
      </c>
      <c r="P180" s="117">
        <f>INDEX('2. Reguleringsparameters'!$D$44:$E$50,MATCH(C180,'2. Reguleringsparameters'!$B$44:$B$50,0),MATCH(D180,'2. Reguleringsparameters'!$D$43:$E$43,0))</f>
        <v>0.5</v>
      </c>
      <c r="Q180" s="65"/>
      <c r="R180" s="87">
        <f t="shared" si="29"/>
        <v>0</v>
      </c>
      <c r="S180" s="87">
        <f t="shared" si="29"/>
        <v>0</v>
      </c>
      <c r="T180" s="87">
        <f t="shared" si="29"/>
        <v>12723.528121680882</v>
      </c>
      <c r="U180" s="87">
        <f t="shared" si="29"/>
        <v>25447.056243361763</v>
      </c>
      <c r="V180" s="87">
        <f t="shared" si="29"/>
        <v>25447.056243361763</v>
      </c>
      <c r="W180" s="87">
        <f t="shared" si="29"/>
        <v>25447.056243361763</v>
      </c>
      <c r="X180" s="87">
        <f t="shared" si="29"/>
        <v>25447.056243361763</v>
      </c>
      <c r="Y180" s="87">
        <f t="shared" si="29"/>
        <v>25447.056243361763</v>
      </c>
      <c r="Z180" s="87">
        <f t="shared" si="29"/>
        <v>25447.056243361763</v>
      </c>
      <c r="AA180" s="87">
        <f t="shared" si="29"/>
        <v>25447.056243361763</v>
      </c>
      <c r="AB180" s="87">
        <f t="shared" si="29"/>
        <v>25447.056243361763</v>
      </c>
      <c r="AC180" s="87">
        <f t="shared" si="29"/>
        <v>30536.467492034109</v>
      </c>
      <c r="AD180" s="87">
        <f t="shared" si="29"/>
        <v>29335.032705462276</v>
      </c>
      <c r="AE180" s="87">
        <f t="shared" si="29"/>
        <v>28180.867484263759</v>
      </c>
      <c r="AF180" s="87">
        <f t="shared" si="29"/>
        <v>27072.112042259942</v>
      </c>
      <c r="AG180" s="87">
        <f t="shared" si="29"/>
        <v>26006.979765187421</v>
      </c>
      <c r="AI180" s="148"/>
      <c r="AJ180" s="128"/>
    </row>
    <row r="181" spans="2:36" s="132" customFormat="1" x14ac:dyDescent="0.2">
      <c r="B181" s="86">
        <f>'3. Investeringen'!B178</f>
        <v>164</v>
      </c>
      <c r="C181" s="86" t="str">
        <f>'3. Investeringen'!C178</f>
        <v>Nieuwe investeringen</v>
      </c>
      <c r="D181" s="86" t="str">
        <f>'3. Investeringen'!F178</f>
        <v>AD</v>
      </c>
      <c r="E181" s="121">
        <f>'3. Investeringen'!K178</f>
        <v>2014</v>
      </c>
      <c r="F181" s="172">
        <f>'3. Investeringen'!M178</f>
        <v>39</v>
      </c>
      <c r="G181" s="121">
        <f>'3. Investeringen'!N178</f>
        <v>2014</v>
      </c>
      <c r="H181" s="86">
        <f>'3. Investeringen'!O178</f>
        <v>4181117.8309374992</v>
      </c>
      <c r="I181" s="65"/>
      <c r="J181" s="86">
        <f>'6. Investeringen per jaar'!I178</f>
        <v>1</v>
      </c>
      <c r="K181" s="65"/>
      <c r="L181" s="123">
        <f t="shared" si="22"/>
        <v>2053</v>
      </c>
      <c r="M181" s="87">
        <f t="shared" si="23"/>
        <v>3377056.7096033646</v>
      </c>
      <c r="N181" s="117">
        <f t="shared" si="24"/>
        <v>31.5</v>
      </c>
      <c r="O181" s="87" t="b">
        <f t="shared" si="25"/>
        <v>0</v>
      </c>
      <c r="P181" s="117">
        <f>INDEX('2. Reguleringsparameters'!$D$44:$E$50,MATCH(C181,'2. Reguleringsparameters'!$B$44:$B$50,0),MATCH(D181,'2. Reguleringsparameters'!$D$43:$E$43,0))</f>
        <v>0.5</v>
      </c>
      <c r="Q181" s="65"/>
      <c r="R181" s="87">
        <f t="shared" si="29"/>
        <v>0</v>
      </c>
      <c r="S181" s="87">
        <f t="shared" si="29"/>
        <v>0</v>
      </c>
      <c r="T181" s="87">
        <f t="shared" si="29"/>
        <v>0</v>
      </c>
      <c r="U181" s="87">
        <f t="shared" si="29"/>
        <v>53604.074755608963</v>
      </c>
      <c r="V181" s="87">
        <f t="shared" si="29"/>
        <v>107208.14951121793</v>
      </c>
      <c r="W181" s="87">
        <f t="shared" si="29"/>
        <v>107208.14951121793</v>
      </c>
      <c r="X181" s="87">
        <f t="shared" si="29"/>
        <v>107208.14951121793</v>
      </c>
      <c r="Y181" s="87">
        <f t="shared" si="29"/>
        <v>107208.14951121793</v>
      </c>
      <c r="Z181" s="87">
        <f t="shared" si="29"/>
        <v>107208.14951121793</v>
      </c>
      <c r="AA181" s="87">
        <f t="shared" si="29"/>
        <v>107208.14951121793</v>
      </c>
      <c r="AB181" s="87">
        <f t="shared" si="29"/>
        <v>107208.14951121793</v>
      </c>
      <c r="AC181" s="87">
        <f t="shared" si="29"/>
        <v>128649.7794134615</v>
      </c>
      <c r="AD181" s="87">
        <f t="shared" si="29"/>
        <v>123748.83543580581</v>
      </c>
      <c r="AE181" s="87">
        <f t="shared" si="29"/>
        <v>119034.59408587035</v>
      </c>
      <c r="AF181" s="87">
        <f t="shared" si="29"/>
        <v>114499.94288259911</v>
      </c>
      <c r="AG181" s="87">
        <f t="shared" si="29"/>
        <v>110138.04029659533</v>
      </c>
      <c r="AI181" s="148"/>
      <c r="AJ181" s="128"/>
    </row>
    <row r="182" spans="2:36" s="132" customFormat="1" x14ac:dyDescent="0.2">
      <c r="B182" s="86">
        <f>'3. Investeringen'!B179</f>
        <v>165</v>
      </c>
      <c r="C182" s="86" t="str">
        <f>'3. Investeringen'!C179</f>
        <v>Nieuwe investeringen</v>
      </c>
      <c r="D182" s="86" t="str">
        <f>'3. Investeringen'!F179</f>
        <v>AD</v>
      </c>
      <c r="E182" s="121">
        <f>'3. Investeringen'!K179</f>
        <v>2014</v>
      </c>
      <c r="F182" s="172">
        <f>'3. Investeringen'!M179</f>
        <v>39</v>
      </c>
      <c r="G182" s="121">
        <f>'3. Investeringen'!N179</f>
        <v>2014</v>
      </c>
      <c r="H182" s="86">
        <f>'3. Investeringen'!O179</f>
        <v>654496.60414372408</v>
      </c>
      <c r="I182" s="65"/>
      <c r="J182" s="86">
        <f>'6. Investeringen per jaar'!I179</f>
        <v>1</v>
      </c>
      <c r="K182" s="65"/>
      <c r="L182" s="123">
        <f t="shared" si="22"/>
        <v>2053</v>
      </c>
      <c r="M182" s="87">
        <f t="shared" si="23"/>
        <v>528631.87257762323</v>
      </c>
      <c r="N182" s="117">
        <f t="shared" si="24"/>
        <v>31.5</v>
      </c>
      <c r="O182" s="87" t="b">
        <f t="shared" si="25"/>
        <v>0</v>
      </c>
      <c r="P182" s="117">
        <f>INDEX('2. Reguleringsparameters'!$D$44:$E$50,MATCH(C182,'2. Reguleringsparameters'!$B$44:$B$50,0),MATCH(D182,'2. Reguleringsparameters'!$D$43:$E$43,0))</f>
        <v>0.5</v>
      </c>
      <c r="Q182" s="65"/>
      <c r="R182" s="87">
        <f t="shared" si="29"/>
        <v>0</v>
      </c>
      <c r="S182" s="87">
        <f t="shared" si="29"/>
        <v>0</v>
      </c>
      <c r="T182" s="87">
        <f t="shared" si="29"/>
        <v>0</v>
      </c>
      <c r="U182" s="87">
        <f t="shared" si="29"/>
        <v>8390.9821044067194</v>
      </c>
      <c r="V182" s="87">
        <f t="shared" si="29"/>
        <v>16781.964208813439</v>
      </c>
      <c r="W182" s="87">
        <f t="shared" si="29"/>
        <v>16781.964208813439</v>
      </c>
      <c r="X182" s="87">
        <f t="shared" si="29"/>
        <v>16781.964208813439</v>
      </c>
      <c r="Y182" s="87">
        <f t="shared" si="29"/>
        <v>16781.964208813439</v>
      </c>
      <c r="Z182" s="87">
        <f t="shared" si="29"/>
        <v>16781.964208813439</v>
      </c>
      <c r="AA182" s="87">
        <f t="shared" si="29"/>
        <v>16781.964208813439</v>
      </c>
      <c r="AB182" s="87">
        <f t="shared" si="29"/>
        <v>16781.964208813439</v>
      </c>
      <c r="AC182" s="87">
        <f t="shared" si="29"/>
        <v>20138.35705057612</v>
      </c>
      <c r="AD182" s="87">
        <f t="shared" si="29"/>
        <v>19371.181543887506</v>
      </c>
      <c r="AE182" s="87">
        <f t="shared" si="29"/>
        <v>18633.231770787032</v>
      </c>
      <c r="AF182" s="87">
        <f t="shared" si="29"/>
        <v>17923.394369995145</v>
      </c>
      <c r="AG182" s="87">
        <f t="shared" si="29"/>
        <v>17240.598393995329</v>
      </c>
      <c r="AI182" s="148"/>
      <c r="AJ182" s="128"/>
    </row>
    <row r="183" spans="2:36" s="132" customFormat="1" x14ac:dyDescent="0.2">
      <c r="B183" s="86">
        <f>'3. Investeringen'!B180</f>
        <v>166</v>
      </c>
      <c r="C183" s="86" t="str">
        <f>'3. Investeringen'!C180</f>
        <v>Nieuwe investeringen</v>
      </c>
      <c r="D183" s="86" t="str">
        <f>'3. Investeringen'!F180</f>
        <v>AD</v>
      </c>
      <c r="E183" s="121">
        <f>'3. Investeringen'!K180</f>
        <v>2015</v>
      </c>
      <c r="F183" s="172">
        <f>'3. Investeringen'!M180</f>
        <v>39</v>
      </c>
      <c r="G183" s="121">
        <f>'3. Investeringen'!N180</f>
        <v>2015</v>
      </c>
      <c r="H183" s="86">
        <f>'3. Investeringen'!O180</f>
        <v>3532752.7250000001</v>
      </c>
      <c r="I183" s="65"/>
      <c r="J183" s="86">
        <f>'6. Investeringen per jaar'!I180</f>
        <v>1</v>
      </c>
      <c r="K183" s="65"/>
      <c r="L183" s="123">
        <f t="shared" si="22"/>
        <v>2054</v>
      </c>
      <c r="M183" s="87">
        <f t="shared" si="23"/>
        <v>2943960.604166667</v>
      </c>
      <c r="N183" s="117">
        <f t="shared" si="24"/>
        <v>32.5</v>
      </c>
      <c r="O183" s="87" t="b">
        <f t="shared" si="25"/>
        <v>0</v>
      </c>
      <c r="P183" s="117">
        <f>INDEX('2. Reguleringsparameters'!$D$44:$E$50,MATCH(C183,'2. Reguleringsparameters'!$B$44:$B$50,0),MATCH(D183,'2. Reguleringsparameters'!$D$43:$E$43,0))</f>
        <v>0.5</v>
      </c>
      <c r="Q183" s="65"/>
      <c r="R183" s="87">
        <f t="shared" si="29"/>
        <v>0</v>
      </c>
      <c r="S183" s="87">
        <f t="shared" si="29"/>
        <v>0</v>
      </c>
      <c r="T183" s="87">
        <f t="shared" si="29"/>
        <v>0</v>
      </c>
      <c r="U183" s="87">
        <f t="shared" si="29"/>
        <v>0</v>
      </c>
      <c r="V183" s="87">
        <f t="shared" si="29"/>
        <v>45291.701602564106</v>
      </c>
      <c r="W183" s="87">
        <f t="shared" si="29"/>
        <v>90583.403205128212</v>
      </c>
      <c r="X183" s="87">
        <f t="shared" si="29"/>
        <v>90583.403205128212</v>
      </c>
      <c r="Y183" s="87">
        <f t="shared" si="29"/>
        <v>90583.403205128212</v>
      </c>
      <c r="Z183" s="87">
        <f t="shared" si="29"/>
        <v>90583.403205128212</v>
      </c>
      <c r="AA183" s="87">
        <f t="shared" si="29"/>
        <v>90583.403205128212</v>
      </c>
      <c r="AB183" s="87">
        <f t="shared" si="29"/>
        <v>90583.403205128212</v>
      </c>
      <c r="AC183" s="87">
        <f t="shared" si="29"/>
        <v>108700.08384615385</v>
      </c>
      <c r="AD183" s="87">
        <f t="shared" si="29"/>
        <v>104686.54228875741</v>
      </c>
      <c r="AE183" s="87">
        <f t="shared" si="29"/>
        <v>100821.19303501867</v>
      </c>
      <c r="AF183" s="87">
        <f t="shared" si="29"/>
        <v>97098.564369110289</v>
      </c>
      <c r="AG183" s="87">
        <f t="shared" si="29"/>
        <v>93513.386607789289</v>
      </c>
      <c r="AI183" s="148"/>
      <c r="AJ183" s="128"/>
    </row>
    <row r="184" spans="2:36" s="132" customFormat="1" x14ac:dyDescent="0.2">
      <c r="B184" s="86">
        <f>'3. Investeringen'!B181</f>
        <v>167</v>
      </c>
      <c r="C184" s="86" t="str">
        <f>'3. Investeringen'!C181</f>
        <v>Nieuwe investeringen</v>
      </c>
      <c r="D184" s="86" t="str">
        <f>'3. Investeringen'!F181</f>
        <v>AD</v>
      </c>
      <c r="E184" s="121">
        <f>'3. Investeringen'!K181</f>
        <v>2015</v>
      </c>
      <c r="F184" s="172">
        <f>'3. Investeringen'!M181</f>
        <v>39</v>
      </c>
      <c r="G184" s="121">
        <f>'3. Investeringen'!N181</f>
        <v>2015</v>
      </c>
      <c r="H184" s="86">
        <f>'3. Investeringen'!O181</f>
        <v>608374.5388319015</v>
      </c>
      <c r="I184" s="65"/>
      <c r="J184" s="86">
        <f>'6. Investeringen per jaar'!I181</f>
        <v>1</v>
      </c>
      <c r="K184" s="65"/>
      <c r="L184" s="123">
        <f t="shared" si="22"/>
        <v>2054</v>
      </c>
      <c r="M184" s="87">
        <f t="shared" si="23"/>
        <v>506978.78235991788</v>
      </c>
      <c r="N184" s="117">
        <f t="shared" si="24"/>
        <v>32.5</v>
      </c>
      <c r="O184" s="87" t="b">
        <f t="shared" si="25"/>
        <v>0</v>
      </c>
      <c r="P184" s="117">
        <f>INDEX('2. Reguleringsparameters'!$D$44:$E$50,MATCH(C184,'2. Reguleringsparameters'!$B$44:$B$50,0),MATCH(D184,'2. Reguleringsparameters'!$D$43:$E$43,0))</f>
        <v>0.5</v>
      </c>
      <c r="Q184" s="65"/>
      <c r="R184" s="87">
        <f t="shared" si="29"/>
        <v>0</v>
      </c>
      <c r="S184" s="87">
        <f t="shared" si="29"/>
        <v>0</v>
      </c>
      <c r="T184" s="87">
        <f t="shared" si="29"/>
        <v>0</v>
      </c>
      <c r="U184" s="87">
        <f t="shared" si="29"/>
        <v>0</v>
      </c>
      <c r="V184" s="87">
        <f t="shared" si="29"/>
        <v>7799.6735747679677</v>
      </c>
      <c r="W184" s="87">
        <f t="shared" si="29"/>
        <v>15599.347149535935</v>
      </c>
      <c r="X184" s="87">
        <f t="shared" si="29"/>
        <v>15599.347149535935</v>
      </c>
      <c r="Y184" s="87">
        <f t="shared" si="29"/>
        <v>15599.347149535935</v>
      </c>
      <c r="Z184" s="87">
        <f t="shared" si="29"/>
        <v>15599.347149535935</v>
      </c>
      <c r="AA184" s="87">
        <f t="shared" si="29"/>
        <v>15599.347149535935</v>
      </c>
      <c r="AB184" s="87">
        <f t="shared" si="29"/>
        <v>15599.347149535935</v>
      </c>
      <c r="AC184" s="87">
        <f t="shared" si="29"/>
        <v>18719.21657944312</v>
      </c>
      <c r="AD184" s="87">
        <f t="shared" si="29"/>
        <v>18028.045505740603</v>
      </c>
      <c r="AE184" s="87">
        <f t="shared" si="29"/>
        <v>17362.394594759411</v>
      </c>
      <c r="AF184" s="87">
        <f t="shared" si="29"/>
        <v>16721.321563568297</v>
      </c>
      <c r="AG184" s="87">
        <f t="shared" si="29"/>
        <v>16103.918921221159</v>
      </c>
      <c r="AI184" s="148"/>
      <c r="AJ184" s="128"/>
    </row>
    <row r="185" spans="2:36" s="132" customFormat="1" x14ac:dyDescent="0.2">
      <c r="B185" s="86">
        <f>'3. Investeringen'!B182</f>
        <v>168</v>
      </c>
      <c r="C185" s="86" t="str">
        <f>'3. Investeringen'!C182</f>
        <v>Start-GAW excl. bijzonderheden</v>
      </c>
      <c r="D185" s="86" t="str">
        <f>'3. Investeringen'!F182</f>
        <v>AD</v>
      </c>
      <c r="E185" s="121">
        <f>'3. Investeringen'!K182</f>
        <v>2008</v>
      </c>
      <c r="F185" s="172">
        <f>'3. Investeringen'!M182</f>
        <v>20</v>
      </c>
      <c r="G185" s="121">
        <f>'3. Investeringen'!N182</f>
        <v>2011</v>
      </c>
      <c r="H185" s="86">
        <f>'3. Investeringen'!O182</f>
        <v>2880931.2902828115</v>
      </c>
      <c r="I185" s="65"/>
      <c r="J185" s="86">
        <f>'6. Investeringen per jaar'!I182</f>
        <v>1</v>
      </c>
      <c r="K185" s="65"/>
      <c r="L185" s="123">
        <f t="shared" si="22"/>
        <v>2031</v>
      </c>
      <c r="M185" s="87">
        <f t="shared" si="23"/>
        <v>1296419.0806272652</v>
      </c>
      <c r="N185" s="117">
        <f t="shared" si="24"/>
        <v>9</v>
      </c>
      <c r="O185" s="87" t="b">
        <f t="shared" si="25"/>
        <v>0</v>
      </c>
      <c r="P185" s="117">
        <f>INDEX('2. Reguleringsparameters'!$D$44:$E$50,MATCH(C185,'2. Reguleringsparameters'!$B$44:$B$50,0),MATCH(D185,'2. Reguleringsparameters'!$D$43:$E$43,0))</f>
        <v>1</v>
      </c>
      <c r="Q185" s="65"/>
      <c r="R185" s="87">
        <f t="shared" si="29"/>
        <v>144046.56451414057</v>
      </c>
      <c r="S185" s="87">
        <f t="shared" si="29"/>
        <v>144046.56451414057</v>
      </c>
      <c r="T185" s="87">
        <f t="shared" si="29"/>
        <v>144046.56451414057</v>
      </c>
      <c r="U185" s="87">
        <f t="shared" si="29"/>
        <v>144046.56451414057</v>
      </c>
      <c r="V185" s="87">
        <f t="shared" si="29"/>
        <v>144046.56451414057</v>
      </c>
      <c r="W185" s="87">
        <f t="shared" si="29"/>
        <v>144046.56451414057</v>
      </c>
      <c r="X185" s="87">
        <f t="shared" si="29"/>
        <v>144046.56451414057</v>
      </c>
      <c r="Y185" s="87">
        <f t="shared" si="29"/>
        <v>144046.56451414057</v>
      </c>
      <c r="Z185" s="87">
        <f t="shared" si="29"/>
        <v>144046.56451414057</v>
      </c>
      <c r="AA185" s="87">
        <f t="shared" si="29"/>
        <v>144046.56451414057</v>
      </c>
      <c r="AB185" s="87">
        <f t="shared" si="29"/>
        <v>144046.56451414057</v>
      </c>
      <c r="AC185" s="87">
        <f t="shared" si="29"/>
        <v>172855.87741696869</v>
      </c>
      <c r="AD185" s="87">
        <f t="shared" si="29"/>
        <v>149808.42709470622</v>
      </c>
      <c r="AE185" s="87">
        <f t="shared" si="29"/>
        <v>139107.82515937006</v>
      </c>
      <c r="AF185" s="87">
        <f t="shared" si="29"/>
        <v>139107.82515937006</v>
      </c>
      <c r="AG185" s="87">
        <f t="shared" si="29"/>
        <v>139107.82515937006</v>
      </c>
      <c r="AI185" s="148"/>
      <c r="AJ185" s="128"/>
    </row>
    <row r="186" spans="2:36" s="132" customFormat="1" x14ac:dyDescent="0.2">
      <c r="B186" s="86">
        <f>'3. Investeringen'!B183</f>
        <v>169</v>
      </c>
      <c r="C186" s="86" t="str">
        <f>'3. Investeringen'!C183</f>
        <v>Start-GAW excl. bijzonderheden</v>
      </c>
      <c r="D186" s="86" t="str">
        <f>'3. Investeringen'!F183</f>
        <v>TD</v>
      </c>
      <c r="E186" s="121">
        <f>'3. Investeringen'!K183</f>
        <v>2004</v>
      </c>
      <c r="F186" s="172">
        <f>'3. Investeringen'!M183</f>
        <v>25.299999999999955</v>
      </c>
      <c r="G186" s="121">
        <f>'3. Investeringen'!N183</f>
        <v>2011</v>
      </c>
      <c r="H186" s="86">
        <f>'3. Investeringen'!O183</f>
        <v>24403064.086687304</v>
      </c>
      <c r="I186" s="65"/>
      <c r="J186" s="86">
        <f>'6. Investeringen per jaar'!I183</f>
        <v>1</v>
      </c>
      <c r="K186" s="65"/>
      <c r="L186" s="123">
        <f t="shared" si="22"/>
        <v>2035.3</v>
      </c>
      <c r="M186" s="87">
        <f t="shared" si="23"/>
        <v>13793036.222910192</v>
      </c>
      <c r="N186" s="117">
        <f t="shared" si="24"/>
        <v>14.299999999999955</v>
      </c>
      <c r="O186" s="87" t="b">
        <f t="shared" si="25"/>
        <v>0</v>
      </c>
      <c r="P186" s="117">
        <f>INDEX('2. Reguleringsparameters'!$D$44:$E$50,MATCH(C186,'2. Reguleringsparameters'!$B$44:$B$50,0),MATCH(D186,'2. Reguleringsparameters'!$D$43:$E$43,0))</f>
        <v>0</v>
      </c>
      <c r="Q186" s="65"/>
      <c r="R186" s="87">
        <f t="shared" si="29"/>
        <v>964547.9876161007</v>
      </c>
      <c r="S186" s="87">
        <f t="shared" si="29"/>
        <v>964547.98761610081</v>
      </c>
      <c r="T186" s="87">
        <f t="shared" si="29"/>
        <v>964547.98761610081</v>
      </c>
      <c r="U186" s="87">
        <f t="shared" si="29"/>
        <v>964547.98761610081</v>
      </c>
      <c r="V186" s="87">
        <f t="shared" si="29"/>
        <v>964547.98761610081</v>
      </c>
      <c r="W186" s="87">
        <f t="shared" si="29"/>
        <v>964547.98761610081</v>
      </c>
      <c r="X186" s="87">
        <f t="shared" si="29"/>
        <v>964547.98761610081</v>
      </c>
      <c r="Y186" s="87">
        <f t="shared" si="29"/>
        <v>964547.98761610081</v>
      </c>
      <c r="Z186" s="87">
        <f t="shared" si="29"/>
        <v>964547.98761610081</v>
      </c>
      <c r="AA186" s="87">
        <f t="shared" si="29"/>
        <v>964547.98761610081</v>
      </c>
      <c r="AB186" s="87">
        <f t="shared" si="29"/>
        <v>964547.98761610081</v>
      </c>
      <c r="AC186" s="87">
        <f t="shared" si="29"/>
        <v>1157457.5851393205</v>
      </c>
      <c r="AD186" s="87">
        <f t="shared" si="29"/>
        <v>1060328.2772954612</v>
      </c>
      <c r="AE186" s="87">
        <f t="shared" si="29"/>
        <v>971349.68059933814</v>
      </c>
      <c r="AF186" s="87">
        <f t="shared" si="29"/>
        <v>938398.2902545234</v>
      </c>
      <c r="AG186" s="87">
        <f t="shared" si="29"/>
        <v>938398.2902545234</v>
      </c>
      <c r="AI186" s="148"/>
      <c r="AJ186" s="128"/>
    </row>
    <row r="187" spans="2:36" s="132" customFormat="1" x14ac:dyDescent="0.2">
      <c r="B187" s="86">
        <f>'3. Investeringen'!B184</f>
        <v>170</v>
      </c>
      <c r="C187" s="86" t="str">
        <f>'3. Investeringen'!C184</f>
        <v>Nieuwe investeringen</v>
      </c>
      <c r="D187" s="86" t="str">
        <f>'3. Investeringen'!F184</f>
        <v>TD</v>
      </c>
      <c r="E187" s="121">
        <f>'3. Investeringen'!K184</f>
        <v>2004</v>
      </c>
      <c r="F187" s="172">
        <f>'3. Investeringen'!M184</f>
        <v>48.5</v>
      </c>
      <c r="G187" s="121">
        <f>'3. Investeringen'!N184</f>
        <v>2011</v>
      </c>
      <c r="H187" s="86">
        <f>'3. Investeringen'!O184</f>
        <v>82381.112363636363</v>
      </c>
      <c r="I187" s="65"/>
      <c r="J187" s="86">
        <f>'6. Investeringen per jaar'!I184</f>
        <v>1</v>
      </c>
      <c r="K187" s="65"/>
      <c r="L187" s="123">
        <f t="shared" si="22"/>
        <v>2059.5</v>
      </c>
      <c r="M187" s="87">
        <f t="shared" si="23"/>
        <v>63696.736363636359</v>
      </c>
      <c r="N187" s="117">
        <f t="shared" si="24"/>
        <v>37.5</v>
      </c>
      <c r="O187" s="87" t="b">
        <f t="shared" si="25"/>
        <v>0</v>
      </c>
      <c r="P187" s="117">
        <f>INDEX('2. Reguleringsparameters'!$D$44:$E$50,MATCH(C187,'2. Reguleringsparameters'!$B$44:$B$50,0),MATCH(D187,'2. Reguleringsparameters'!$D$43:$E$43,0))</f>
        <v>0.5</v>
      </c>
      <c r="Q187" s="65"/>
      <c r="R187" s="87">
        <f t="shared" si="29"/>
        <v>1698.5796363636364</v>
      </c>
      <c r="S187" s="87">
        <f t="shared" si="29"/>
        <v>1698.5796363636364</v>
      </c>
      <c r="T187" s="87">
        <f t="shared" si="29"/>
        <v>1698.5796363636364</v>
      </c>
      <c r="U187" s="87">
        <f t="shared" si="29"/>
        <v>1698.5796363636364</v>
      </c>
      <c r="V187" s="87">
        <f t="shared" si="29"/>
        <v>1698.5796363636364</v>
      </c>
      <c r="W187" s="87">
        <f t="shared" si="29"/>
        <v>1698.5796363636364</v>
      </c>
      <c r="X187" s="87">
        <f t="shared" si="29"/>
        <v>1698.5796363636364</v>
      </c>
      <c r="Y187" s="87">
        <f t="shared" si="29"/>
        <v>1698.5796363636364</v>
      </c>
      <c r="Z187" s="87">
        <f t="shared" si="29"/>
        <v>1698.5796363636364</v>
      </c>
      <c r="AA187" s="87">
        <f t="shared" si="29"/>
        <v>1698.5796363636364</v>
      </c>
      <c r="AB187" s="87">
        <f t="shared" si="29"/>
        <v>1698.5796363636364</v>
      </c>
      <c r="AC187" s="87">
        <f t="shared" si="29"/>
        <v>2038.2955636363636</v>
      </c>
      <c r="AD187" s="87">
        <f t="shared" si="29"/>
        <v>1973.0701056</v>
      </c>
      <c r="AE187" s="87">
        <f t="shared" si="29"/>
        <v>1909.9318622207998</v>
      </c>
      <c r="AF187" s="87">
        <f t="shared" si="29"/>
        <v>1848.8140426297341</v>
      </c>
      <c r="AG187" s="87">
        <f t="shared" si="29"/>
        <v>1789.6519932655829</v>
      </c>
      <c r="AI187" s="148"/>
      <c r="AJ187" s="128"/>
    </row>
    <row r="188" spans="2:36" s="132" customFormat="1" x14ac:dyDescent="0.2">
      <c r="B188" s="86">
        <f>'3. Investeringen'!B185</f>
        <v>171</v>
      </c>
      <c r="C188" s="86" t="str">
        <f>'3. Investeringen'!C185</f>
        <v>Nieuwe investeringen</v>
      </c>
      <c r="D188" s="86" t="str">
        <f>'3. Investeringen'!F185</f>
        <v>TD</v>
      </c>
      <c r="E188" s="121">
        <f>'3. Investeringen'!K185</f>
        <v>2004</v>
      </c>
      <c r="F188" s="172">
        <f>'3. Investeringen'!M185</f>
        <v>38.5</v>
      </c>
      <c r="G188" s="121">
        <f>'3. Investeringen'!N185</f>
        <v>2011</v>
      </c>
      <c r="H188" s="86">
        <f>'3. Investeringen'!O185</f>
        <v>326809.91077777778</v>
      </c>
      <c r="I188" s="65"/>
      <c r="J188" s="86">
        <f>'6. Investeringen per jaar'!I185</f>
        <v>1</v>
      </c>
      <c r="K188" s="65"/>
      <c r="L188" s="123">
        <f t="shared" si="22"/>
        <v>2049.5</v>
      </c>
      <c r="M188" s="87">
        <f t="shared" si="23"/>
        <v>233435.65055555559</v>
      </c>
      <c r="N188" s="117">
        <f t="shared" si="24"/>
        <v>27.5</v>
      </c>
      <c r="O188" s="87" t="b">
        <f t="shared" si="25"/>
        <v>0</v>
      </c>
      <c r="P188" s="117">
        <f>INDEX('2. Reguleringsparameters'!$D$44:$E$50,MATCH(C188,'2. Reguleringsparameters'!$B$44:$B$50,0),MATCH(D188,'2. Reguleringsparameters'!$D$43:$E$43,0))</f>
        <v>0.5</v>
      </c>
      <c r="Q188" s="65"/>
      <c r="R188" s="87">
        <f t="shared" ref="R188:AG197" si="30">$J188*IF($O188,-1,1)*
IF(OR(R$10&gt;$L188,R$10&lt;$E188,$F188=0),0,
IF(R$10&lt;2022,
IF($E188&lt;2011,
VDB(
ABS($H188),
0,
$F188,
R$10-$G188,
IF(R$10-$G188+1&lt;$F188,R$10-$G188+1,$F188),
1),
VDB(
ABS($H188),
0,
$F188,
MAX(0,R$10-$G188-$P188),
IF(R$10-$G188-$P188+1&lt;$F188,R$10-$G188-$P188+1,$F188),
1)),
IF($E188&lt;2022,
VDB(
ABS($M188),
0,
$N188,
R$10-2022,
IF(R$10-2022+1&lt;$N188,R$10-2022+1,$N188),
$G$12),
VDB(
ABS($M188),
0,
$N188,
MAX(0,R$10-2022-$P188),
IF(R$10-2022-$P188+1&lt;$N188,R$10-2022-$P188+1,$N188),
$G$12))
))</f>
        <v>8488.5691111111119</v>
      </c>
      <c r="S188" s="87">
        <f t="shared" si="30"/>
        <v>8488.5691111111119</v>
      </c>
      <c r="T188" s="87">
        <f t="shared" si="30"/>
        <v>8488.5691111111119</v>
      </c>
      <c r="U188" s="87">
        <f t="shared" si="30"/>
        <v>8488.5691111111119</v>
      </c>
      <c r="V188" s="87">
        <f t="shared" si="30"/>
        <v>8488.5691111111119</v>
      </c>
      <c r="W188" s="87">
        <f t="shared" si="30"/>
        <v>8488.5691111111119</v>
      </c>
      <c r="X188" s="87">
        <f t="shared" si="30"/>
        <v>8488.5691111111119</v>
      </c>
      <c r="Y188" s="87">
        <f t="shared" si="30"/>
        <v>8488.5691111111119</v>
      </c>
      <c r="Z188" s="87">
        <f t="shared" si="30"/>
        <v>8488.5691111111119</v>
      </c>
      <c r="AA188" s="87">
        <f t="shared" si="30"/>
        <v>8488.5691111111119</v>
      </c>
      <c r="AB188" s="87">
        <f t="shared" si="30"/>
        <v>8488.5691111111119</v>
      </c>
      <c r="AC188" s="87">
        <f t="shared" si="30"/>
        <v>10186.282933333334</v>
      </c>
      <c r="AD188" s="87">
        <f t="shared" si="30"/>
        <v>9741.7905871515159</v>
      </c>
      <c r="AE188" s="87">
        <f t="shared" si="30"/>
        <v>9316.6942706212685</v>
      </c>
      <c r="AF188" s="87">
        <f t="shared" si="30"/>
        <v>8910.1476115396126</v>
      </c>
      <c r="AG188" s="87">
        <f t="shared" si="30"/>
        <v>8521.341170308795</v>
      </c>
      <c r="AI188" s="148"/>
      <c r="AJ188" s="128"/>
    </row>
    <row r="189" spans="2:36" s="132" customFormat="1" x14ac:dyDescent="0.2">
      <c r="B189" s="86">
        <f>'3. Investeringen'!B186</f>
        <v>172</v>
      </c>
      <c r="C189" s="86" t="str">
        <f>'3. Investeringen'!C186</f>
        <v>Nieuwe investeringen</v>
      </c>
      <c r="D189" s="86" t="str">
        <f>'3. Investeringen'!F186</f>
        <v>TD</v>
      </c>
      <c r="E189" s="121">
        <f>'3. Investeringen'!K186</f>
        <v>2004</v>
      </c>
      <c r="F189" s="172">
        <f>'3. Investeringen'!M186</f>
        <v>23.5</v>
      </c>
      <c r="G189" s="121">
        <f>'3. Investeringen'!N186</f>
        <v>2011</v>
      </c>
      <c r="H189" s="86">
        <f>'3. Investeringen'!O186</f>
        <v>53383.250166666665</v>
      </c>
      <c r="I189" s="65"/>
      <c r="J189" s="86">
        <f>'6. Investeringen per jaar'!I186</f>
        <v>1</v>
      </c>
      <c r="K189" s="65"/>
      <c r="L189" s="123">
        <f t="shared" si="22"/>
        <v>2034.5</v>
      </c>
      <c r="M189" s="87">
        <f t="shared" si="23"/>
        <v>28395.345833333329</v>
      </c>
      <c r="N189" s="117">
        <f t="shared" si="24"/>
        <v>12.5</v>
      </c>
      <c r="O189" s="87" t="b">
        <f t="shared" si="25"/>
        <v>0</v>
      </c>
      <c r="P189" s="117">
        <f>INDEX('2. Reguleringsparameters'!$D$44:$E$50,MATCH(C189,'2. Reguleringsparameters'!$B$44:$B$50,0),MATCH(D189,'2. Reguleringsparameters'!$D$43:$E$43,0))</f>
        <v>0.5</v>
      </c>
      <c r="Q189" s="65"/>
      <c r="R189" s="87">
        <f t="shared" si="30"/>
        <v>2271.6276666666668</v>
      </c>
      <c r="S189" s="87">
        <f t="shared" si="30"/>
        <v>2271.6276666666668</v>
      </c>
      <c r="T189" s="87">
        <f t="shared" si="30"/>
        <v>2271.6276666666668</v>
      </c>
      <c r="U189" s="87">
        <f t="shared" si="30"/>
        <v>2271.6276666666668</v>
      </c>
      <c r="V189" s="87">
        <f t="shared" si="30"/>
        <v>2271.6276666666668</v>
      </c>
      <c r="W189" s="87">
        <f t="shared" si="30"/>
        <v>2271.6276666666668</v>
      </c>
      <c r="X189" s="87">
        <f t="shared" si="30"/>
        <v>2271.6276666666668</v>
      </c>
      <c r="Y189" s="87">
        <f t="shared" si="30"/>
        <v>2271.6276666666668</v>
      </c>
      <c r="Z189" s="87">
        <f t="shared" si="30"/>
        <v>2271.6276666666668</v>
      </c>
      <c r="AA189" s="87">
        <f t="shared" si="30"/>
        <v>2271.6276666666668</v>
      </c>
      <c r="AB189" s="87">
        <f t="shared" si="30"/>
        <v>2271.6276666666668</v>
      </c>
      <c r="AC189" s="87">
        <f t="shared" si="30"/>
        <v>2725.9531999999995</v>
      </c>
      <c r="AD189" s="87">
        <f t="shared" si="30"/>
        <v>2464.2616927999998</v>
      </c>
      <c r="AE189" s="87">
        <f t="shared" si="30"/>
        <v>2227.6925702911999</v>
      </c>
      <c r="AF189" s="87">
        <f t="shared" si="30"/>
        <v>2208.1514073939084</v>
      </c>
      <c r="AG189" s="87">
        <f t="shared" si="30"/>
        <v>2208.1514073939084</v>
      </c>
      <c r="AI189" s="148"/>
      <c r="AJ189" s="128"/>
    </row>
    <row r="190" spans="2:36" s="132" customFormat="1" x14ac:dyDescent="0.2">
      <c r="B190" s="86">
        <f>'3. Investeringen'!B187</f>
        <v>173</v>
      </c>
      <c r="C190" s="86" t="str">
        <f>'3. Investeringen'!C187</f>
        <v>Nieuwe investeringen</v>
      </c>
      <c r="D190" s="86" t="str">
        <f>'3. Investeringen'!F187</f>
        <v>TD</v>
      </c>
      <c r="E190" s="121">
        <f>'3. Investeringen'!K187</f>
        <v>2005</v>
      </c>
      <c r="F190" s="172">
        <f>'3. Investeringen'!M187</f>
        <v>49.5</v>
      </c>
      <c r="G190" s="121">
        <f>'3. Investeringen'!N187</f>
        <v>2011</v>
      </c>
      <c r="H190" s="86">
        <f>'3. Investeringen'!O187</f>
        <v>-2051.5770000000002</v>
      </c>
      <c r="I190" s="65"/>
      <c r="J190" s="86">
        <f>'6. Investeringen per jaar'!I187</f>
        <v>1</v>
      </c>
      <c r="K190" s="65"/>
      <c r="L190" s="123">
        <f t="shared" si="22"/>
        <v>2060.5</v>
      </c>
      <c r="M190" s="87">
        <f t="shared" si="23"/>
        <v>-1595.671</v>
      </c>
      <c r="N190" s="117">
        <f t="shared" si="24"/>
        <v>38.5</v>
      </c>
      <c r="O190" s="87" t="b">
        <f t="shared" si="25"/>
        <v>1</v>
      </c>
      <c r="P190" s="117">
        <f>INDEX('2. Reguleringsparameters'!$D$44:$E$50,MATCH(C190,'2. Reguleringsparameters'!$B$44:$B$50,0),MATCH(D190,'2. Reguleringsparameters'!$D$43:$E$43,0))</f>
        <v>0.5</v>
      </c>
      <c r="Q190" s="65"/>
      <c r="R190" s="87">
        <f t="shared" si="30"/>
        <v>-41.446000000000005</v>
      </c>
      <c r="S190" s="87">
        <f t="shared" si="30"/>
        <v>-41.446000000000005</v>
      </c>
      <c r="T190" s="87">
        <f t="shared" si="30"/>
        <v>-41.446000000000005</v>
      </c>
      <c r="U190" s="87">
        <f t="shared" si="30"/>
        <v>-41.446000000000005</v>
      </c>
      <c r="V190" s="87">
        <f t="shared" si="30"/>
        <v>-41.446000000000005</v>
      </c>
      <c r="W190" s="87">
        <f t="shared" si="30"/>
        <v>-41.446000000000005</v>
      </c>
      <c r="X190" s="87">
        <f t="shared" si="30"/>
        <v>-41.446000000000005</v>
      </c>
      <c r="Y190" s="87">
        <f t="shared" si="30"/>
        <v>-41.446000000000005</v>
      </c>
      <c r="Z190" s="87">
        <f t="shared" si="30"/>
        <v>-41.446000000000005</v>
      </c>
      <c r="AA190" s="87">
        <f t="shared" si="30"/>
        <v>-41.446000000000005</v>
      </c>
      <c r="AB190" s="87">
        <f t="shared" si="30"/>
        <v>-41.446000000000005</v>
      </c>
      <c r="AC190" s="87">
        <f t="shared" si="30"/>
        <v>-49.735199999999999</v>
      </c>
      <c r="AD190" s="87">
        <f t="shared" si="30"/>
        <v>-48.185011948051944</v>
      </c>
      <c r="AE190" s="87">
        <f t="shared" si="30"/>
        <v>-46.683141445775007</v>
      </c>
      <c r="AF190" s="87">
        <f t="shared" si="30"/>
        <v>-45.228082491620981</v>
      </c>
      <c r="AG190" s="87">
        <f t="shared" si="30"/>
        <v>-43.818376024349675</v>
      </c>
      <c r="AI190" s="148"/>
      <c r="AJ190" s="128"/>
    </row>
    <row r="191" spans="2:36" s="132" customFormat="1" x14ac:dyDescent="0.2">
      <c r="B191" s="86">
        <f>'3. Investeringen'!B188</f>
        <v>174</v>
      </c>
      <c r="C191" s="86" t="str">
        <f>'3. Investeringen'!C188</f>
        <v>Nieuwe investeringen</v>
      </c>
      <c r="D191" s="86" t="str">
        <f>'3. Investeringen'!F188</f>
        <v>TD</v>
      </c>
      <c r="E191" s="121">
        <f>'3. Investeringen'!K188</f>
        <v>2005</v>
      </c>
      <c r="F191" s="172">
        <f>'3. Investeringen'!M188</f>
        <v>39.5</v>
      </c>
      <c r="G191" s="121">
        <f>'3. Investeringen'!N188</f>
        <v>2011</v>
      </c>
      <c r="H191" s="86">
        <f>'3. Investeringen'!O188</f>
        <v>244202.49144444446</v>
      </c>
      <c r="I191" s="65"/>
      <c r="J191" s="86">
        <f>'6. Investeringen per jaar'!I188</f>
        <v>1</v>
      </c>
      <c r="K191" s="65"/>
      <c r="L191" s="123">
        <f t="shared" si="22"/>
        <v>2050.5</v>
      </c>
      <c r="M191" s="87">
        <f t="shared" si="23"/>
        <v>176196.73433333333</v>
      </c>
      <c r="N191" s="117">
        <f t="shared" si="24"/>
        <v>28.5</v>
      </c>
      <c r="O191" s="87" t="b">
        <f t="shared" si="25"/>
        <v>0</v>
      </c>
      <c r="P191" s="117">
        <f>INDEX('2. Reguleringsparameters'!$D$44:$E$50,MATCH(C191,'2. Reguleringsparameters'!$B$44:$B$50,0),MATCH(D191,'2. Reguleringsparameters'!$D$43:$E$43,0))</f>
        <v>0.5</v>
      </c>
      <c r="Q191" s="65"/>
      <c r="R191" s="87">
        <f t="shared" si="30"/>
        <v>6182.3415555555557</v>
      </c>
      <c r="S191" s="87">
        <f t="shared" si="30"/>
        <v>6182.3415555555557</v>
      </c>
      <c r="T191" s="87">
        <f t="shared" si="30"/>
        <v>6182.3415555555557</v>
      </c>
      <c r="U191" s="87">
        <f t="shared" si="30"/>
        <v>6182.3415555555557</v>
      </c>
      <c r="V191" s="87">
        <f t="shared" si="30"/>
        <v>6182.3415555555557</v>
      </c>
      <c r="W191" s="87">
        <f t="shared" si="30"/>
        <v>6182.3415555555557</v>
      </c>
      <c r="X191" s="87">
        <f t="shared" si="30"/>
        <v>6182.3415555555557</v>
      </c>
      <c r="Y191" s="87">
        <f t="shared" si="30"/>
        <v>6182.3415555555557</v>
      </c>
      <c r="Z191" s="87">
        <f t="shared" si="30"/>
        <v>6182.3415555555557</v>
      </c>
      <c r="AA191" s="87">
        <f t="shared" si="30"/>
        <v>6182.3415555555557</v>
      </c>
      <c r="AB191" s="87">
        <f t="shared" si="30"/>
        <v>6182.3415555555557</v>
      </c>
      <c r="AC191" s="87">
        <f t="shared" si="30"/>
        <v>7418.8098666666665</v>
      </c>
      <c r="AD191" s="87">
        <f t="shared" si="30"/>
        <v>7106.4389249122796</v>
      </c>
      <c r="AE191" s="87">
        <f t="shared" si="30"/>
        <v>6807.2204438633416</v>
      </c>
      <c r="AF191" s="87">
        <f t="shared" si="30"/>
        <v>6520.6006357006754</v>
      </c>
      <c r="AG191" s="87">
        <f t="shared" si="30"/>
        <v>6246.0490299869625</v>
      </c>
      <c r="AI191" s="148"/>
      <c r="AJ191" s="128"/>
    </row>
    <row r="192" spans="2:36" s="132" customFormat="1" x14ac:dyDescent="0.2">
      <c r="B192" s="86">
        <f>'3. Investeringen'!B189</f>
        <v>175</v>
      </c>
      <c r="C192" s="86" t="str">
        <f>'3. Investeringen'!C189</f>
        <v>Nieuwe investeringen</v>
      </c>
      <c r="D192" s="86" t="str">
        <f>'3. Investeringen'!F189</f>
        <v>TD</v>
      </c>
      <c r="E192" s="121">
        <f>'3. Investeringen'!K189</f>
        <v>2005</v>
      </c>
      <c r="F192" s="172">
        <f>'3. Investeringen'!M189</f>
        <v>24.5</v>
      </c>
      <c r="G192" s="121">
        <f>'3. Investeringen'!N189</f>
        <v>2011</v>
      </c>
      <c r="H192" s="86">
        <f>'3. Investeringen'!O189</f>
        <v>4859.6729999999998</v>
      </c>
      <c r="I192" s="65"/>
      <c r="J192" s="86">
        <f>'6. Investeringen per jaar'!I189</f>
        <v>1</v>
      </c>
      <c r="K192" s="65"/>
      <c r="L192" s="123">
        <f t="shared" si="22"/>
        <v>2035.5</v>
      </c>
      <c r="M192" s="87">
        <f t="shared" si="23"/>
        <v>2677.7789999999995</v>
      </c>
      <c r="N192" s="117">
        <f t="shared" si="24"/>
        <v>13.5</v>
      </c>
      <c r="O192" s="87" t="b">
        <f t="shared" si="25"/>
        <v>0</v>
      </c>
      <c r="P192" s="117">
        <f>INDEX('2. Reguleringsparameters'!$D$44:$E$50,MATCH(C192,'2. Reguleringsparameters'!$B$44:$B$50,0),MATCH(D192,'2. Reguleringsparameters'!$D$43:$E$43,0))</f>
        <v>0.5</v>
      </c>
      <c r="Q192" s="65"/>
      <c r="R192" s="87">
        <f t="shared" si="30"/>
        <v>198.35399999999998</v>
      </c>
      <c r="S192" s="87">
        <f t="shared" si="30"/>
        <v>198.35399999999998</v>
      </c>
      <c r="T192" s="87">
        <f t="shared" si="30"/>
        <v>198.35399999999998</v>
      </c>
      <c r="U192" s="87">
        <f t="shared" si="30"/>
        <v>198.35399999999998</v>
      </c>
      <c r="V192" s="87">
        <f t="shared" si="30"/>
        <v>198.35399999999998</v>
      </c>
      <c r="W192" s="87">
        <f t="shared" si="30"/>
        <v>198.35399999999998</v>
      </c>
      <c r="X192" s="87">
        <f t="shared" si="30"/>
        <v>198.35399999999998</v>
      </c>
      <c r="Y192" s="87">
        <f t="shared" si="30"/>
        <v>198.35399999999998</v>
      </c>
      <c r="Z192" s="87">
        <f t="shared" si="30"/>
        <v>198.35399999999998</v>
      </c>
      <c r="AA192" s="87">
        <f t="shared" si="30"/>
        <v>198.35399999999998</v>
      </c>
      <c r="AB192" s="87">
        <f t="shared" si="30"/>
        <v>198.35399999999998</v>
      </c>
      <c r="AC192" s="87">
        <f t="shared" si="30"/>
        <v>238.02479999999997</v>
      </c>
      <c r="AD192" s="87">
        <f t="shared" si="30"/>
        <v>216.86703999999995</v>
      </c>
      <c r="AE192" s="87">
        <f t="shared" si="30"/>
        <v>197.58996977777772</v>
      </c>
      <c r="AF192" s="87">
        <f t="shared" si="30"/>
        <v>192.88544668783064</v>
      </c>
      <c r="AG192" s="87">
        <f t="shared" si="30"/>
        <v>192.88544668783064</v>
      </c>
      <c r="AI192" s="148"/>
      <c r="AJ192" s="128"/>
    </row>
    <row r="193" spans="2:36" s="132" customFormat="1" x14ac:dyDescent="0.2">
      <c r="B193" s="86">
        <f>'3. Investeringen'!B190</f>
        <v>176</v>
      </c>
      <c r="C193" s="86" t="str">
        <f>'3. Investeringen'!C190</f>
        <v>Nieuwe investeringen</v>
      </c>
      <c r="D193" s="86" t="str">
        <f>'3. Investeringen'!F190</f>
        <v>TD</v>
      </c>
      <c r="E193" s="121">
        <f>'3. Investeringen'!K190</f>
        <v>2006</v>
      </c>
      <c r="F193" s="172">
        <f>'3. Investeringen'!M190</f>
        <v>40.5</v>
      </c>
      <c r="G193" s="121">
        <f>'3. Investeringen'!N190</f>
        <v>2011</v>
      </c>
      <c r="H193" s="86">
        <f>'3. Investeringen'!O190</f>
        <v>256917.65399999998</v>
      </c>
      <c r="I193" s="65"/>
      <c r="J193" s="86">
        <f>'6. Investeringen per jaar'!I190</f>
        <v>1</v>
      </c>
      <c r="K193" s="65"/>
      <c r="L193" s="123">
        <f t="shared" si="22"/>
        <v>2051.5</v>
      </c>
      <c r="M193" s="87">
        <f t="shared" si="23"/>
        <v>187137.55044444444</v>
      </c>
      <c r="N193" s="117">
        <f t="shared" si="24"/>
        <v>29.5</v>
      </c>
      <c r="O193" s="87" t="b">
        <f t="shared" si="25"/>
        <v>0</v>
      </c>
      <c r="P193" s="117">
        <f>INDEX('2. Reguleringsparameters'!$D$44:$E$50,MATCH(C193,'2. Reguleringsparameters'!$B$44:$B$50,0),MATCH(D193,'2. Reguleringsparameters'!$D$43:$E$43,0))</f>
        <v>0.5</v>
      </c>
      <c r="Q193" s="65"/>
      <c r="R193" s="87">
        <f t="shared" si="30"/>
        <v>6343.6457777777769</v>
      </c>
      <c r="S193" s="87">
        <f t="shared" si="30"/>
        <v>6343.6457777777778</v>
      </c>
      <c r="T193" s="87">
        <f t="shared" si="30"/>
        <v>6343.6457777777778</v>
      </c>
      <c r="U193" s="87">
        <f t="shared" si="30"/>
        <v>6343.6457777777778</v>
      </c>
      <c r="V193" s="87">
        <f t="shared" si="30"/>
        <v>6343.6457777777778</v>
      </c>
      <c r="W193" s="87">
        <f t="shared" si="30"/>
        <v>6343.6457777777778</v>
      </c>
      <c r="X193" s="87">
        <f t="shared" si="30"/>
        <v>6343.6457777777778</v>
      </c>
      <c r="Y193" s="87">
        <f t="shared" si="30"/>
        <v>6343.6457777777778</v>
      </c>
      <c r="Z193" s="87">
        <f t="shared" si="30"/>
        <v>6343.6457777777778</v>
      </c>
      <c r="AA193" s="87">
        <f t="shared" si="30"/>
        <v>6343.6457777777778</v>
      </c>
      <c r="AB193" s="87">
        <f t="shared" si="30"/>
        <v>6343.6457777777778</v>
      </c>
      <c r="AC193" s="87">
        <f t="shared" si="30"/>
        <v>7612.3749333333326</v>
      </c>
      <c r="AD193" s="87">
        <f t="shared" si="30"/>
        <v>7302.7190038418066</v>
      </c>
      <c r="AE193" s="87">
        <f t="shared" si="30"/>
        <v>7005.6592477533268</v>
      </c>
      <c r="AF193" s="87">
        <f t="shared" si="30"/>
        <v>6720.6832783531918</v>
      </c>
      <c r="AG193" s="87">
        <f t="shared" si="30"/>
        <v>6447.2995517761128</v>
      </c>
      <c r="AI193" s="148"/>
      <c r="AJ193" s="128"/>
    </row>
    <row r="194" spans="2:36" s="132" customFormat="1" x14ac:dyDescent="0.2">
      <c r="B194" s="86">
        <f>'3. Investeringen'!B191</f>
        <v>177</v>
      </c>
      <c r="C194" s="86" t="str">
        <f>'3. Investeringen'!C191</f>
        <v>Nieuwe investeringen</v>
      </c>
      <c r="D194" s="86" t="str">
        <f>'3. Investeringen'!F191</f>
        <v>TD</v>
      </c>
      <c r="E194" s="121">
        <f>'3. Investeringen'!K191</f>
        <v>2006</v>
      </c>
      <c r="F194" s="172">
        <f>'3. Investeringen'!M191</f>
        <v>25.5</v>
      </c>
      <c r="G194" s="121">
        <f>'3. Investeringen'!N191</f>
        <v>2011</v>
      </c>
      <c r="H194" s="86">
        <f>'3. Investeringen'!O191</f>
        <v>-62.05</v>
      </c>
      <c r="I194" s="65"/>
      <c r="J194" s="86">
        <f>'6. Investeringen per jaar'!I191</f>
        <v>1</v>
      </c>
      <c r="K194" s="65"/>
      <c r="L194" s="123">
        <f t="shared" si="22"/>
        <v>2036.5</v>
      </c>
      <c r="M194" s="87">
        <f t="shared" si="23"/>
        <v>-35.283333333333331</v>
      </c>
      <c r="N194" s="117">
        <f t="shared" si="24"/>
        <v>14.5</v>
      </c>
      <c r="O194" s="87" t="b">
        <f t="shared" si="25"/>
        <v>1</v>
      </c>
      <c r="P194" s="117">
        <f>INDEX('2. Reguleringsparameters'!$D$44:$E$50,MATCH(C194,'2. Reguleringsparameters'!$B$44:$B$50,0),MATCH(D194,'2. Reguleringsparameters'!$D$43:$E$43,0))</f>
        <v>0.5</v>
      </c>
      <c r="Q194" s="65"/>
      <c r="R194" s="87">
        <f t="shared" si="30"/>
        <v>-2.4333333333333331</v>
      </c>
      <c r="S194" s="87">
        <f t="shared" si="30"/>
        <v>-2.4333333333333336</v>
      </c>
      <c r="T194" s="87">
        <f t="shared" si="30"/>
        <v>-2.4333333333333336</v>
      </c>
      <c r="U194" s="87">
        <f t="shared" si="30"/>
        <v>-2.4333333333333336</v>
      </c>
      <c r="V194" s="87">
        <f t="shared" si="30"/>
        <v>-2.4333333333333336</v>
      </c>
      <c r="W194" s="87">
        <f t="shared" si="30"/>
        <v>-2.4333333333333336</v>
      </c>
      <c r="X194" s="87">
        <f t="shared" si="30"/>
        <v>-2.4333333333333336</v>
      </c>
      <c r="Y194" s="87">
        <f t="shared" si="30"/>
        <v>-2.4333333333333336</v>
      </c>
      <c r="Z194" s="87">
        <f t="shared" si="30"/>
        <v>-2.4333333333333336</v>
      </c>
      <c r="AA194" s="87">
        <f t="shared" si="30"/>
        <v>-2.4333333333333336</v>
      </c>
      <c r="AB194" s="87">
        <f t="shared" si="30"/>
        <v>-2.4333333333333336</v>
      </c>
      <c r="AC194" s="87">
        <f t="shared" si="30"/>
        <v>-2.92</v>
      </c>
      <c r="AD194" s="87">
        <f t="shared" si="30"/>
        <v>-2.6783448275862067</v>
      </c>
      <c r="AE194" s="87">
        <f t="shared" si="30"/>
        <v>-2.4566887039238998</v>
      </c>
      <c r="AF194" s="87">
        <f t="shared" si="30"/>
        <v>-2.367678243636802</v>
      </c>
      <c r="AG194" s="87">
        <f t="shared" si="30"/>
        <v>-2.367678243636802</v>
      </c>
      <c r="AI194" s="148"/>
      <c r="AJ194" s="128"/>
    </row>
    <row r="195" spans="2:36" s="132" customFormat="1" x14ac:dyDescent="0.2">
      <c r="B195" s="86">
        <f>'3. Investeringen'!B192</f>
        <v>178</v>
      </c>
      <c r="C195" s="86" t="str">
        <f>'3. Investeringen'!C192</f>
        <v>Nieuwe investeringen</v>
      </c>
      <c r="D195" s="86" t="str">
        <f>'3. Investeringen'!F192</f>
        <v>TD</v>
      </c>
      <c r="E195" s="121">
        <f>'3. Investeringen'!K192</f>
        <v>2007</v>
      </c>
      <c r="F195" s="172">
        <f>'3. Investeringen'!M192</f>
        <v>41.5</v>
      </c>
      <c r="G195" s="121">
        <f>'3. Investeringen'!N192</f>
        <v>2011</v>
      </c>
      <c r="H195" s="86">
        <f>'3. Investeringen'!O192</f>
        <v>204781.8698888889</v>
      </c>
      <c r="I195" s="65"/>
      <c r="J195" s="86">
        <f>'6. Investeringen per jaar'!I192</f>
        <v>1</v>
      </c>
      <c r="K195" s="65"/>
      <c r="L195" s="123">
        <f t="shared" si="22"/>
        <v>2052.5</v>
      </c>
      <c r="M195" s="87">
        <f t="shared" si="23"/>
        <v>150502.33811111111</v>
      </c>
      <c r="N195" s="117">
        <f t="shared" si="24"/>
        <v>30.5</v>
      </c>
      <c r="O195" s="87" t="b">
        <f t="shared" si="25"/>
        <v>0</v>
      </c>
      <c r="P195" s="117">
        <f>INDEX('2. Reguleringsparameters'!$D$44:$E$50,MATCH(C195,'2. Reguleringsparameters'!$B$44:$B$50,0),MATCH(D195,'2. Reguleringsparameters'!$D$43:$E$43,0))</f>
        <v>0.5</v>
      </c>
      <c r="Q195" s="65"/>
      <c r="R195" s="87">
        <f t="shared" si="30"/>
        <v>4934.5028888888892</v>
      </c>
      <c r="S195" s="87">
        <f t="shared" si="30"/>
        <v>4934.5028888888892</v>
      </c>
      <c r="T195" s="87">
        <f t="shared" si="30"/>
        <v>4934.5028888888892</v>
      </c>
      <c r="U195" s="87">
        <f t="shared" si="30"/>
        <v>4934.5028888888892</v>
      </c>
      <c r="V195" s="87">
        <f t="shared" si="30"/>
        <v>4934.5028888888892</v>
      </c>
      <c r="W195" s="87">
        <f t="shared" si="30"/>
        <v>4934.5028888888892</v>
      </c>
      <c r="X195" s="87">
        <f t="shared" si="30"/>
        <v>4934.5028888888892</v>
      </c>
      <c r="Y195" s="87">
        <f t="shared" si="30"/>
        <v>4934.5028888888892</v>
      </c>
      <c r="Z195" s="87">
        <f t="shared" si="30"/>
        <v>4934.5028888888892</v>
      </c>
      <c r="AA195" s="87">
        <f t="shared" si="30"/>
        <v>4934.5028888888892</v>
      </c>
      <c r="AB195" s="87">
        <f t="shared" si="30"/>
        <v>4934.5028888888892</v>
      </c>
      <c r="AC195" s="87">
        <f t="shared" si="30"/>
        <v>5921.4034666666657</v>
      </c>
      <c r="AD195" s="87">
        <f t="shared" si="30"/>
        <v>5688.4302155191253</v>
      </c>
      <c r="AE195" s="87">
        <f t="shared" si="30"/>
        <v>5464.6231250724704</v>
      </c>
      <c r="AF195" s="87">
        <f t="shared" si="30"/>
        <v>5249.6215594958485</v>
      </c>
      <c r="AG195" s="87">
        <f t="shared" si="30"/>
        <v>5043.0790719091265</v>
      </c>
      <c r="AI195" s="148"/>
      <c r="AJ195" s="128"/>
    </row>
    <row r="196" spans="2:36" s="132" customFormat="1" x14ac:dyDescent="0.2">
      <c r="B196" s="86">
        <f>'3. Investeringen'!B193</f>
        <v>179</v>
      </c>
      <c r="C196" s="86" t="str">
        <f>'3. Investeringen'!C193</f>
        <v>Nieuwe investeringen</v>
      </c>
      <c r="D196" s="86" t="str">
        <f>'3. Investeringen'!F193</f>
        <v>TD</v>
      </c>
      <c r="E196" s="121">
        <f>'3. Investeringen'!K193</f>
        <v>2007</v>
      </c>
      <c r="F196" s="172">
        <f>'3. Investeringen'!M193</f>
        <v>26.5</v>
      </c>
      <c r="G196" s="121">
        <f>'3. Investeringen'!N193</f>
        <v>2011</v>
      </c>
      <c r="H196" s="86">
        <f>'3. Investeringen'!O193</f>
        <v>6277.7263333333331</v>
      </c>
      <c r="I196" s="65"/>
      <c r="J196" s="86">
        <f>'6. Investeringen per jaar'!I193</f>
        <v>1</v>
      </c>
      <c r="K196" s="65"/>
      <c r="L196" s="123">
        <f t="shared" si="22"/>
        <v>2037.5</v>
      </c>
      <c r="M196" s="87">
        <f t="shared" si="23"/>
        <v>3671.8776666666663</v>
      </c>
      <c r="N196" s="117">
        <f t="shared" si="24"/>
        <v>15.5</v>
      </c>
      <c r="O196" s="87" t="b">
        <f t="shared" si="25"/>
        <v>0</v>
      </c>
      <c r="P196" s="117">
        <f>INDEX('2. Reguleringsparameters'!$D$44:$E$50,MATCH(C196,'2. Reguleringsparameters'!$B$44:$B$50,0),MATCH(D196,'2. Reguleringsparameters'!$D$43:$E$43,0))</f>
        <v>0.5</v>
      </c>
      <c r="Q196" s="65"/>
      <c r="R196" s="87">
        <f t="shared" si="30"/>
        <v>236.89533333333333</v>
      </c>
      <c r="S196" s="87">
        <f t="shared" si="30"/>
        <v>236.89533333333333</v>
      </c>
      <c r="T196" s="87">
        <f t="shared" si="30"/>
        <v>236.89533333333333</v>
      </c>
      <c r="U196" s="87">
        <f t="shared" si="30"/>
        <v>236.89533333333333</v>
      </c>
      <c r="V196" s="87">
        <f t="shared" si="30"/>
        <v>236.89533333333333</v>
      </c>
      <c r="W196" s="87">
        <f t="shared" si="30"/>
        <v>236.89533333333333</v>
      </c>
      <c r="X196" s="87">
        <f t="shared" si="30"/>
        <v>236.89533333333333</v>
      </c>
      <c r="Y196" s="87">
        <f t="shared" si="30"/>
        <v>236.89533333333333</v>
      </c>
      <c r="Z196" s="87">
        <f t="shared" si="30"/>
        <v>236.89533333333333</v>
      </c>
      <c r="AA196" s="87">
        <f t="shared" si="30"/>
        <v>236.89533333333333</v>
      </c>
      <c r="AB196" s="87">
        <f t="shared" si="30"/>
        <v>236.89533333333333</v>
      </c>
      <c r="AC196" s="87">
        <f t="shared" si="30"/>
        <v>284.27439999999996</v>
      </c>
      <c r="AD196" s="87">
        <f t="shared" si="30"/>
        <v>262.26605935483872</v>
      </c>
      <c r="AE196" s="87">
        <f t="shared" si="30"/>
        <v>241.96159024349637</v>
      </c>
      <c r="AF196" s="87">
        <f t="shared" si="30"/>
        <v>230.67004936546655</v>
      </c>
      <c r="AG196" s="87">
        <f t="shared" si="30"/>
        <v>230.67004936546655</v>
      </c>
      <c r="AI196" s="148"/>
      <c r="AJ196" s="128"/>
    </row>
    <row r="197" spans="2:36" s="132" customFormat="1" x14ac:dyDescent="0.2">
      <c r="B197" s="86">
        <f>'3. Investeringen'!B194</f>
        <v>180</v>
      </c>
      <c r="C197" s="86" t="str">
        <f>'3. Investeringen'!C194</f>
        <v>Nieuwe investeringen</v>
      </c>
      <c r="D197" s="86" t="str">
        <f>'3. Investeringen'!F194</f>
        <v>TD</v>
      </c>
      <c r="E197" s="121">
        <f>'3. Investeringen'!K194</f>
        <v>2007</v>
      </c>
      <c r="F197" s="172">
        <f>'3. Investeringen'!M194</f>
        <v>1.5</v>
      </c>
      <c r="G197" s="121">
        <f>'3. Investeringen'!N194</f>
        <v>2011</v>
      </c>
      <c r="H197" s="86">
        <f>'3. Investeringen'!O194</f>
        <v>400197.06299999997</v>
      </c>
      <c r="I197" s="65"/>
      <c r="J197" s="86">
        <f>'6. Investeringen per jaar'!I194</f>
        <v>1</v>
      </c>
      <c r="K197" s="65"/>
      <c r="L197" s="123">
        <f t="shared" si="22"/>
        <v>2012.5</v>
      </c>
      <c r="M197" s="87">
        <f t="shared" si="23"/>
        <v>0</v>
      </c>
      <c r="N197" s="117">
        <f t="shared" si="24"/>
        <v>0</v>
      </c>
      <c r="O197" s="87" t="b">
        <f t="shared" si="25"/>
        <v>0</v>
      </c>
      <c r="P197" s="117">
        <f>INDEX('2. Reguleringsparameters'!$D$44:$E$50,MATCH(C197,'2. Reguleringsparameters'!$B$44:$B$50,0),MATCH(D197,'2. Reguleringsparameters'!$D$43:$E$43,0))</f>
        <v>0.5</v>
      </c>
      <c r="Q197" s="65"/>
      <c r="R197" s="87">
        <f t="shared" si="30"/>
        <v>266798.04199999996</v>
      </c>
      <c r="S197" s="87">
        <f t="shared" si="30"/>
        <v>133399.02100000001</v>
      </c>
      <c r="T197" s="87">
        <f t="shared" si="30"/>
        <v>0</v>
      </c>
      <c r="U197" s="87">
        <f t="shared" si="30"/>
        <v>0</v>
      </c>
      <c r="V197" s="87">
        <f t="shared" si="30"/>
        <v>0</v>
      </c>
      <c r="W197" s="87">
        <f t="shared" si="30"/>
        <v>0</v>
      </c>
      <c r="X197" s="87">
        <f t="shared" si="30"/>
        <v>0</v>
      </c>
      <c r="Y197" s="87">
        <f t="shared" si="30"/>
        <v>0</v>
      </c>
      <c r="Z197" s="87">
        <f t="shared" si="30"/>
        <v>0</v>
      </c>
      <c r="AA197" s="87">
        <f t="shared" si="30"/>
        <v>0</v>
      </c>
      <c r="AB197" s="87">
        <f t="shared" si="30"/>
        <v>0</v>
      </c>
      <c r="AC197" s="87">
        <f t="shared" si="30"/>
        <v>0</v>
      </c>
      <c r="AD197" s="87">
        <f t="shared" si="30"/>
        <v>0</v>
      </c>
      <c r="AE197" s="87">
        <f t="shared" si="30"/>
        <v>0</v>
      </c>
      <c r="AF197" s="87">
        <f t="shared" si="30"/>
        <v>0</v>
      </c>
      <c r="AG197" s="87">
        <f t="shared" si="30"/>
        <v>0</v>
      </c>
      <c r="AI197" s="148"/>
      <c r="AJ197" s="128"/>
    </row>
    <row r="198" spans="2:36" s="132" customFormat="1" x14ac:dyDescent="0.2">
      <c r="B198" s="86">
        <f>'3. Investeringen'!B195</f>
        <v>181</v>
      </c>
      <c r="C198" s="86" t="str">
        <f>'3. Investeringen'!C195</f>
        <v>Nieuwe investeringen</v>
      </c>
      <c r="D198" s="86" t="str">
        <f>'3. Investeringen'!F195</f>
        <v>TD</v>
      </c>
      <c r="E198" s="121">
        <f>'3. Investeringen'!K195</f>
        <v>2008</v>
      </c>
      <c r="F198" s="172">
        <f>'3. Investeringen'!M195</f>
        <v>52.5</v>
      </c>
      <c r="G198" s="121">
        <f>'3. Investeringen'!N195</f>
        <v>2011</v>
      </c>
      <c r="H198" s="86">
        <f>'3. Investeringen'!O195</f>
        <v>12886.363636363636</v>
      </c>
      <c r="I198" s="65"/>
      <c r="J198" s="86">
        <f>'6. Investeringen per jaar'!I195</f>
        <v>1</v>
      </c>
      <c r="K198" s="65"/>
      <c r="L198" s="123">
        <f t="shared" si="22"/>
        <v>2063.5</v>
      </c>
      <c r="M198" s="87">
        <f t="shared" si="23"/>
        <v>10186.363636363636</v>
      </c>
      <c r="N198" s="117">
        <f t="shared" si="24"/>
        <v>41.5</v>
      </c>
      <c r="O198" s="87" t="b">
        <f t="shared" si="25"/>
        <v>0</v>
      </c>
      <c r="P198" s="117">
        <f>INDEX('2. Reguleringsparameters'!$D$44:$E$50,MATCH(C198,'2. Reguleringsparameters'!$B$44:$B$50,0),MATCH(D198,'2. Reguleringsparameters'!$D$43:$E$43,0))</f>
        <v>0.5</v>
      </c>
      <c r="Q198" s="65"/>
      <c r="R198" s="87">
        <f t="shared" ref="R198:AG207" si="31">$J198*IF($O198,-1,1)*
IF(OR(R$10&gt;$L198,R$10&lt;$E198,$F198=0),0,
IF(R$10&lt;2022,
IF($E198&lt;2011,
VDB(
ABS($H198),
0,
$F198,
R$10-$G198,
IF(R$10-$G198+1&lt;$F198,R$10-$G198+1,$F198),
1),
VDB(
ABS($H198),
0,
$F198,
MAX(0,R$10-$G198-$P198),
IF(R$10-$G198-$P198+1&lt;$F198,R$10-$G198-$P198+1,$F198),
1)),
IF($E198&lt;2022,
VDB(
ABS($M198),
0,
$N198,
R$10-2022,
IF(R$10-2022+1&lt;$N198,R$10-2022+1,$N198),
$G$12),
VDB(
ABS($M198),
0,
$N198,
MAX(0,R$10-2022-$P198),
IF(R$10-2022-$P198+1&lt;$N198,R$10-2022-$P198+1,$N198),
$G$12))
))</f>
        <v>245.45454545454547</v>
      </c>
      <c r="S198" s="87">
        <f t="shared" si="31"/>
        <v>245.45454545454544</v>
      </c>
      <c r="T198" s="87">
        <f t="shared" si="31"/>
        <v>245.45454545454544</v>
      </c>
      <c r="U198" s="87">
        <f t="shared" si="31"/>
        <v>245.45454545454544</v>
      </c>
      <c r="V198" s="87">
        <f t="shared" si="31"/>
        <v>245.45454545454544</v>
      </c>
      <c r="W198" s="87">
        <f t="shared" si="31"/>
        <v>245.45454545454544</v>
      </c>
      <c r="X198" s="87">
        <f t="shared" si="31"/>
        <v>245.45454545454544</v>
      </c>
      <c r="Y198" s="87">
        <f t="shared" si="31"/>
        <v>245.45454545454544</v>
      </c>
      <c r="Z198" s="87">
        <f t="shared" si="31"/>
        <v>245.45454545454544</v>
      </c>
      <c r="AA198" s="87">
        <f t="shared" si="31"/>
        <v>245.45454545454544</v>
      </c>
      <c r="AB198" s="87">
        <f t="shared" si="31"/>
        <v>245.45454545454544</v>
      </c>
      <c r="AC198" s="87">
        <f t="shared" si="31"/>
        <v>294.5454545454545</v>
      </c>
      <c r="AD198" s="87">
        <f t="shared" si="31"/>
        <v>286.02847754654982</v>
      </c>
      <c r="AE198" s="87">
        <f t="shared" si="31"/>
        <v>277.75777458134837</v>
      </c>
      <c r="AF198" s="87">
        <f t="shared" si="31"/>
        <v>269.72622447297204</v>
      </c>
      <c r="AG198" s="87">
        <f t="shared" si="31"/>
        <v>261.9269119580909</v>
      </c>
      <c r="AI198" s="148"/>
      <c r="AJ198" s="128"/>
    </row>
    <row r="199" spans="2:36" s="132" customFormat="1" x14ac:dyDescent="0.2">
      <c r="B199" s="86">
        <f>'3. Investeringen'!B196</f>
        <v>182</v>
      </c>
      <c r="C199" s="86" t="str">
        <f>'3. Investeringen'!C196</f>
        <v>Nieuwe investeringen</v>
      </c>
      <c r="D199" s="86" t="str">
        <f>'3. Investeringen'!F196</f>
        <v>TD</v>
      </c>
      <c r="E199" s="121">
        <f>'3. Investeringen'!K196</f>
        <v>2008</v>
      </c>
      <c r="F199" s="172">
        <f>'3. Investeringen'!M196</f>
        <v>42.5</v>
      </c>
      <c r="G199" s="121">
        <f>'3. Investeringen'!N196</f>
        <v>2011</v>
      </c>
      <c r="H199" s="86">
        <f>'3. Investeringen'!O196</f>
        <v>194408.14666666667</v>
      </c>
      <c r="I199" s="65"/>
      <c r="J199" s="86">
        <f>'6. Investeringen per jaar'!I196</f>
        <v>1</v>
      </c>
      <c r="K199" s="65"/>
      <c r="L199" s="123">
        <f t="shared" si="22"/>
        <v>2053.5</v>
      </c>
      <c r="M199" s="87">
        <f t="shared" si="23"/>
        <v>144090.74400000001</v>
      </c>
      <c r="N199" s="117">
        <f t="shared" si="24"/>
        <v>31.5</v>
      </c>
      <c r="O199" s="87" t="b">
        <f t="shared" si="25"/>
        <v>0</v>
      </c>
      <c r="P199" s="117">
        <f>INDEX('2. Reguleringsparameters'!$D$44:$E$50,MATCH(C199,'2. Reguleringsparameters'!$B$44:$B$50,0),MATCH(D199,'2. Reguleringsparameters'!$D$43:$E$43,0))</f>
        <v>0.5</v>
      </c>
      <c r="Q199" s="65"/>
      <c r="R199" s="87">
        <f t="shared" si="31"/>
        <v>4574.3093333333336</v>
      </c>
      <c r="S199" s="87">
        <f t="shared" si="31"/>
        <v>4574.3093333333336</v>
      </c>
      <c r="T199" s="87">
        <f t="shared" si="31"/>
        <v>4574.3093333333336</v>
      </c>
      <c r="U199" s="87">
        <f t="shared" si="31"/>
        <v>4574.3093333333336</v>
      </c>
      <c r="V199" s="87">
        <f t="shared" si="31"/>
        <v>4574.3093333333336</v>
      </c>
      <c r="W199" s="87">
        <f t="shared" si="31"/>
        <v>4574.3093333333336</v>
      </c>
      <c r="X199" s="87">
        <f t="shared" si="31"/>
        <v>4574.3093333333336</v>
      </c>
      <c r="Y199" s="87">
        <f t="shared" si="31"/>
        <v>4574.3093333333336</v>
      </c>
      <c r="Z199" s="87">
        <f t="shared" si="31"/>
        <v>4574.3093333333336</v>
      </c>
      <c r="AA199" s="87">
        <f t="shared" si="31"/>
        <v>4574.3093333333336</v>
      </c>
      <c r="AB199" s="87">
        <f t="shared" si="31"/>
        <v>4574.3093333333336</v>
      </c>
      <c r="AC199" s="87">
        <f t="shared" si="31"/>
        <v>5489.1711999999998</v>
      </c>
      <c r="AD199" s="87">
        <f t="shared" si="31"/>
        <v>5280.0599161904756</v>
      </c>
      <c r="AE199" s="87">
        <f t="shared" si="31"/>
        <v>5078.9147765260759</v>
      </c>
      <c r="AF199" s="87">
        <f t="shared" si="31"/>
        <v>4885.4323088488927</v>
      </c>
      <c r="AG199" s="87">
        <f t="shared" si="31"/>
        <v>4699.3206018451256</v>
      </c>
      <c r="AI199" s="148"/>
      <c r="AJ199" s="128"/>
    </row>
    <row r="200" spans="2:36" s="132" customFormat="1" x14ac:dyDescent="0.2">
      <c r="B200" s="86">
        <f>'3. Investeringen'!B197</f>
        <v>183</v>
      </c>
      <c r="C200" s="86" t="str">
        <f>'3. Investeringen'!C197</f>
        <v>Nieuwe investeringen</v>
      </c>
      <c r="D200" s="86" t="str">
        <f>'3. Investeringen'!F197</f>
        <v>TD</v>
      </c>
      <c r="E200" s="121">
        <f>'3. Investeringen'!K197</f>
        <v>2008</v>
      </c>
      <c r="F200" s="172">
        <f>'3. Investeringen'!M197</f>
        <v>27.5</v>
      </c>
      <c r="G200" s="121">
        <f>'3. Investeringen'!N197</f>
        <v>2011</v>
      </c>
      <c r="H200" s="86">
        <f>'3. Investeringen'!O197</f>
        <v>91259.281666666662</v>
      </c>
      <c r="I200" s="65"/>
      <c r="J200" s="86">
        <f>'6. Investeringen per jaar'!I197</f>
        <v>1</v>
      </c>
      <c r="K200" s="65"/>
      <c r="L200" s="123">
        <f t="shared" si="22"/>
        <v>2038.5</v>
      </c>
      <c r="M200" s="87">
        <f t="shared" si="23"/>
        <v>54755.569000000003</v>
      </c>
      <c r="N200" s="117">
        <f t="shared" si="24"/>
        <v>16.5</v>
      </c>
      <c r="O200" s="87" t="b">
        <f t="shared" si="25"/>
        <v>0</v>
      </c>
      <c r="P200" s="117">
        <f>INDEX('2. Reguleringsparameters'!$D$44:$E$50,MATCH(C200,'2. Reguleringsparameters'!$B$44:$B$50,0),MATCH(D200,'2. Reguleringsparameters'!$D$43:$E$43,0))</f>
        <v>0.5</v>
      </c>
      <c r="Q200" s="65"/>
      <c r="R200" s="87">
        <f t="shared" si="31"/>
        <v>3318.5193333333332</v>
      </c>
      <c r="S200" s="87">
        <f t="shared" si="31"/>
        <v>3318.5193333333332</v>
      </c>
      <c r="T200" s="87">
        <f t="shared" si="31"/>
        <v>3318.5193333333332</v>
      </c>
      <c r="U200" s="87">
        <f t="shared" si="31"/>
        <v>3318.5193333333332</v>
      </c>
      <c r="V200" s="87">
        <f t="shared" si="31"/>
        <v>3318.5193333333332</v>
      </c>
      <c r="W200" s="87">
        <f t="shared" si="31"/>
        <v>3318.5193333333332</v>
      </c>
      <c r="X200" s="87">
        <f t="shared" si="31"/>
        <v>3318.5193333333332</v>
      </c>
      <c r="Y200" s="87">
        <f t="shared" si="31"/>
        <v>3318.5193333333332</v>
      </c>
      <c r="Z200" s="87">
        <f t="shared" si="31"/>
        <v>3318.5193333333332</v>
      </c>
      <c r="AA200" s="87">
        <f t="shared" si="31"/>
        <v>3318.5193333333332</v>
      </c>
      <c r="AB200" s="87">
        <f t="shared" si="31"/>
        <v>3318.5193333333332</v>
      </c>
      <c r="AC200" s="87">
        <f t="shared" si="31"/>
        <v>3982.2231999999999</v>
      </c>
      <c r="AD200" s="87">
        <f t="shared" si="31"/>
        <v>3692.6069672727272</v>
      </c>
      <c r="AE200" s="87">
        <f t="shared" si="31"/>
        <v>3424.0537332892563</v>
      </c>
      <c r="AF200" s="87">
        <f t="shared" si="31"/>
        <v>3233.828525884298</v>
      </c>
      <c r="AG200" s="87">
        <f t="shared" si="31"/>
        <v>3233.828525884298</v>
      </c>
      <c r="AI200" s="148"/>
      <c r="AJ200" s="128"/>
    </row>
    <row r="201" spans="2:36" s="132" customFormat="1" x14ac:dyDescent="0.2">
      <c r="B201" s="86">
        <f>'3. Investeringen'!B198</f>
        <v>184</v>
      </c>
      <c r="C201" s="86" t="str">
        <f>'3. Investeringen'!C198</f>
        <v>Nieuwe investeringen</v>
      </c>
      <c r="D201" s="86" t="str">
        <f>'3. Investeringen'!F198</f>
        <v>TD</v>
      </c>
      <c r="E201" s="121">
        <f>'3. Investeringen'!K198</f>
        <v>2008</v>
      </c>
      <c r="F201" s="172">
        <f>'3. Investeringen'!M198</f>
        <v>2.5</v>
      </c>
      <c r="G201" s="121">
        <f>'3. Investeringen'!N198</f>
        <v>2011</v>
      </c>
      <c r="H201" s="86">
        <f>'3. Investeringen'!O198</f>
        <v>126483.655</v>
      </c>
      <c r="I201" s="65"/>
      <c r="J201" s="86">
        <f>'6. Investeringen per jaar'!I198</f>
        <v>1</v>
      </c>
      <c r="K201" s="65"/>
      <c r="L201" s="123">
        <f t="shared" si="22"/>
        <v>2013.5</v>
      </c>
      <c r="M201" s="87">
        <f t="shared" si="23"/>
        <v>0</v>
      </c>
      <c r="N201" s="117">
        <f t="shared" si="24"/>
        <v>0</v>
      </c>
      <c r="O201" s="87" t="b">
        <f t="shared" si="25"/>
        <v>0</v>
      </c>
      <c r="P201" s="117">
        <f>INDEX('2. Reguleringsparameters'!$D$44:$E$50,MATCH(C201,'2. Reguleringsparameters'!$B$44:$B$50,0),MATCH(D201,'2. Reguleringsparameters'!$D$43:$E$43,0))</f>
        <v>0.5</v>
      </c>
      <c r="Q201" s="65"/>
      <c r="R201" s="87">
        <f t="shared" si="31"/>
        <v>50593.462</v>
      </c>
      <c r="S201" s="87">
        <f t="shared" si="31"/>
        <v>50593.462</v>
      </c>
      <c r="T201" s="87">
        <f t="shared" si="31"/>
        <v>25296.731</v>
      </c>
      <c r="U201" s="87">
        <f t="shared" si="31"/>
        <v>0</v>
      </c>
      <c r="V201" s="87">
        <f t="shared" si="31"/>
        <v>0</v>
      </c>
      <c r="W201" s="87">
        <f t="shared" si="31"/>
        <v>0</v>
      </c>
      <c r="X201" s="87">
        <f t="shared" si="31"/>
        <v>0</v>
      </c>
      <c r="Y201" s="87">
        <f t="shared" si="31"/>
        <v>0</v>
      </c>
      <c r="Z201" s="87">
        <f t="shared" si="31"/>
        <v>0</v>
      </c>
      <c r="AA201" s="87">
        <f t="shared" si="31"/>
        <v>0</v>
      </c>
      <c r="AB201" s="87">
        <f t="shared" si="31"/>
        <v>0</v>
      </c>
      <c r="AC201" s="87">
        <f t="shared" si="31"/>
        <v>0</v>
      </c>
      <c r="AD201" s="87">
        <f t="shared" si="31"/>
        <v>0</v>
      </c>
      <c r="AE201" s="87">
        <f t="shared" si="31"/>
        <v>0</v>
      </c>
      <c r="AF201" s="87">
        <f t="shared" si="31"/>
        <v>0</v>
      </c>
      <c r="AG201" s="87">
        <f t="shared" si="31"/>
        <v>0</v>
      </c>
      <c r="AI201" s="148"/>
      <c r="AJ201" s="128"/>
    </row>
    <row r="202" spans="2:36" s="132" customFormat="1" x14ac:dyDescent="0.2">
      <c r="B202" s="86">
        <f>'3. Investeringen'!B199</f>
        <v>185</v>
      </c>
      <c r="C202" s="86" t="str">
        <f>'3. Investeringen'!C199</f>
        <v>Nieuwe investeringen</v>
      </c>
      <c r="D202" s="86" t="str">
        <f>'3. Investeringen'!F199</f>
        <v>TD</v>
      </c>
      <c r="E202" s="121">
        <f>'3. Investeringen'!K199</f>
        <v>2009</v>
      </c>
      <c r="F202" s="172">
        <f>'3. Investeringen'!M199</f>
        <v>53.5</v>
      </c>
      <c r="G202" s="121">
        <f>'3. Investeringen'!N199</f>
        <v>2011</v>
      </c>
      <c r="H202" s="86">
        <f>'3. Investeringen'!O199</f>
        <v>235248.31290909095</v>
      </c>
      <c r="I202" s="65"/>
      <c r="J202" s="86">
        <f>'6. Investeringen per jaar'!I199</f>
        <v>1</v>
      </c>
      <c r="K202" s="65"/>
      <c r="L202" s="123">
        <f t="shared" si="22"/>
        <v>2064.5</v>
      </c>
      <c r="M202" s="87">
        <f t="shared" si="23"/>
        <v>186879.50090909094</v>
      </c>
      <c r="N202" s="117">
        <f t="shared" si="24"/>
        <v>42.5</v>
      </c>
      <c r="O202" s="87" t="b">
        <f t="shared" si="25"/>
        <v>0</v>
      </c>
      <c r="P202" s="117">
        <f>INDEX('2. Reguleringsparameters'!$D$44:$E$50,MATCH(C202,'2. Reguleringsparameters'!$B$44:$B$50,0),MATCH(D202,'2. Reguleringsparameters'!$D$43:$E$43,0))</f>
        <v>0.5</v>
      </c>
      <c r="Q202" s="65"/>
      <c r="R202" s="87">
        <f t="shared" si="31"/>
        <v>4397.1647272727278</v>
      </c>
      <c r="S202" s="87">
        <f t="shared" si="31"/>
        <v>4397.1647272727278</v>
      </c>
      <c r="T202" s="87">
        <f t="shared" si="31"/>
        <v>4397.1647272727278</v>
      </c>
      <c r="U202" s="87">
        <f t="shared" si="31"/>
        <v>4397.1647272727278</v>
      </c>
      <c r="V202" s="87">
        <f t="shared" si="31"/>
        <v>4397.1647272727278</v>
      </c>
      <c r="W202" s="87">
        <f t="shared" si="31"/>
        <v>4397.1647272727278</v>
      </c>
      <c r="X202" s="87">
        <f t="shared" si="31"/>
        <v>4397.1647272727278</v>
      </c>
      <c r="Y202" s="87">
        <f t="shared" si="31"/>
        <v>4397.1647272727278</v>
      </c>
      <c r="Z202" s="87">
        <f t="shared" si="31"/>
        <v>4397.1647272727278</v>
      </c>
      <c r="AA202" s="87">
        <f t="shared" si="31"/>
        <v>4397.1647272727278</v>
      </c>
      <c r="AB202" s="87">
        <f t="shared" si="31"/>
        <v>4397.1647272727278</v>
      </c>
      <c r="AC202" s="87">
        <f t="shared" si="31"/>
        <v>5276.5976727272737</v>
      </c>
      <c r="AD202" s="87">
        <f t="shared" si="31"/>
        <v>5127.6113854973264</v>
      </c>
      <c r="AE202" s="87">
        <f t="shared" si="31"/>
        <v>4982.8317699068139</v>
      </c>
      <c r="AF202" s="87">
        <f t="shared" si="31"/>
        <v>4842.14004934474</v>
      </c>
      <c r="AG202" s="87">
        <f t="shared" si="31"/>
        <v>4705.4208008926526</v>
      </c>
      <c r="AI202" s="148"/>
      <c r="AJ202" s="128"/>
    </row>
    <row r="203" spans="2:36" s="132" customFormat="1" x14ac:dyDescent="0.2">
      <c r="B203" s="86">
        <f>'3. Investeringen'!B200</f>
        <v>186</v>
      </c>
      <c r="C203" s="86" t="str">
        <f>'3. Investeringen'!C200</f>
        <v>Nieuwe investeringen</v>
      </c>
      <c r="D203" s="86" t="str">
        <f>'3. Investeringen'!F200</f>
        <v>TD</v>
      </c>
      <c r="E203" s="121">
        <f>'3. Investeringen'!K200</f>
        <v>2009</v>
      </c>
      <c r="F203" s="172">
        <f>'3. Investeringen'!M200</f>
        <v>43.5</v>
      </c>
      <c r="G203" s="121">
        <f>'3. Investeringen'!N200</f>
        <v>2011</v>
      </c>
      <c r="H203" s="86">
        <f>'3. Investeringen'!O200</f>
        <v>213759.42533333332</v>
      </c>
      <c r="I203" s="65"/>
      <c r="J203" s="86">
        <f>'6. Investeringen per jaar'!I200</f>
        <v>1</v>
      </c>
      <c r="K203" s="65"/>
      <c r="L203" s="123">
        <f t="shared" si="22"/>
        <v>2054.5</v>
      </c>
      <c r="M203" s="87">
        <f t="shared" si="23"/>
        <v>159705.31777777776</v>
      </c>
      <c r="N203" s="117">
        <f t="shared" si="24"/>
        <v>32.5</v>
      </c>
      <c r="O203" s="87" t="b">
        <f t="shared" si="25"/>
        <v>0</v>
      </c>
      <c r="P203" s="117">
        <f>INDEX('2. Reguleringsparameters'!$D$44:$E$50,MATCH(C203,'2. Reguleringsparameters'!$B$44:$B$50,0),MATCH(D203,'2. Reguleringsparameters'!$D$43:$E$43,0))</f>
        <v>0.5</v>
      </c>
      <c r="Q203" s="65"/>
      <c r="R203" s="87">
        <f t="shared" si="31"/>
        <v>4914.0097777777773</v>
      </c>
      <c r="S203" s="87">
        <f t="shared" si="31"/>
        <v>4914.0097777777773</v>
      </c>
      <c r="T203" s="87">
        <f t="shared" si="31"/>
        <v>4914.0097777777773</v>
      </c>
      <c r="U203" s="87">
        <f t="shared" si="31"/>
        <v>4914.0097777777773</v>
      </c>
      <c r="V203" s="87">
        <f t="shared" si="31"/>
        <v>4914.0097777777773</v>
      </c>
      <c r="W203" s="87">
        <f t="shared" si="31"/>
        <v>4914.0097777777773</v>
      </c>
      <c r="X203" s="87">
        <f t="shared" si="31"/>
        <v>4914.0097777777773</v>
      </c>
      <c r="Y203" s="87">
        <f t="shared" si="31"/>
        <v>4914.0097777777773</v>
      </c>
      <c r="Z203" s="87">
        <f t="shared" si="31"/>
        <v>4914.0097777777773</v>
      </c>
      <c r="AA203" s="87">
        <f t="shared" si="31"/>
        <v>4914.0097777777773</v>
      </c>
      <c r="AB203" s="87">
        <f t="shared" si="31"/>
        <v>4914.0097777777773</v>
      </c>
      <c r="AC203" s="87">
        <f t="shared" si="31"/>
        <v>5896.8117333333321</v>
      </c>
      <c r="AD203" s="87">
        <f t="shared" si="31"/>
        <v>5679.083300102563</v>
      </c>
      <c r="AE203" s="87">
        <f t="shared" si="31"/>
        <v>5469.3940705603145</v>
      </c>
      <c r="AF203" s="87">
        <f t="shared" si="31"/>
        <v>5267.4472125703951</v>
      </c>
      <c r="AG203" s="87">
        <f t="shared" si="31"/>
        <v>5072.9568539524107</v>
      </c>
      <c r="AI203" s="148"/>
      <c r="AJ203" s="128"/>
    </row>
    <row r="204" spans="2:36" s="132" customFormat="1" x14ac:dyDescent="0.2">
      <c r="B204" s="86">
        <f>'3. Investeringen'!B201</f>
        <v>187</v>
      </c>
      <c r="C204" s="86" t="str">
        <f>'3. Investeringen'!C201</f>
        <v>Nieuwe investeringen</v>
      </c>
      <c r="D204" s="86" t="str">
        <f>'3. Investeringen'!F201</f>
        <v>TD</v>
      </c>
      <c r="E204" s="121">
        <f>'3. Investeringen'!K201</f>
        <v>2009</v>
      </c>
      <c r="F204" s="172">
        <f>'3. Investeringen'!M201</f>
        <v>28.5</v>
      </c>
      <c r="G204" s="121">
        <f>'3. Investeringen'!N201</f>
        <v>2011</v>
      </c>
      <c r="H204" s="86">
        <f>'3. Investeringen'!O201</f>
        <v>21263.0805</v>
      </c>
      <c r="I204" s="65"/>
      <c r="J204" s="86">
        <f>'6. Investeringen per jaar'!I201</f>
        <v>1</v>
      </c>
      <c r="K204" s="65"/>
      <c r="L204" s="123">
        <f t="shared" si="22"/>
        <v>2039.5</v>
      </c>
      <c r="M204" s="87">
        <f t="shared" si="23"/>
        <v>13056.277499999998</v>
      </c>
      <c r="N204" s="117">
        <f t="shared" si="24"/>
        <v>17.5</v>
      </c>
      <c r="O204" s="87" t="b">
        <f t="shared" si="25"/>
        <v>0</v>
      </c>
      <c r="P204" s="117">
        <f>INDEX('2. Reguleringsparameters'!$D$44:$E$50,MATCH(C204,'2. Reguleringsparameters'!$B$44:$B$50,0),MATCH(D204,'2. Reguleringsparameters'!$D$43:$E$43,0))</f>
        <v>0.5</v>
      </c>
      <c r="Q204" s="65"/>
      <c r="R204" s="87">
        <f t="shared" si="31"/>
        <v>746.07299999999998</v>
      </c>
      <c r="S204" s="87">
        <f t="shared" si="31"/>
        <v>746.07299999999998</v>
      </c>
      <c r="T204" s="87">
        <f t="shared" si="31"/>
        <v>746.07299999999998</v>
      </c>
      <c r="U204" s="87">
        <f t="shared" si="31"/>
        <v>746.07299999999998</v>
      </c>
      <c r="V204" s="87">
        <f t="shared" si="31"/>
        <v>746.07299999999998</v>
      </c>
      <c r="W204" s="87">
        <f t="shared" si="31"/>
        <v>746.07299999999998</v>
      </c>
      <c r="X204" s="87">
        <f t="shared" si="31"/>
        <v>746.07299999999998</v>
      </c>
      <c r="Y204" s="87">
        <f t="shared" si="31"/>
        <v>746.07299999999998</v>
      </c>
      <c r="Z204" s="87">
        <f t="shared" si="31"/>
        <v>746.07299999999998</v>
      </c>
      <c r="AA204" s="87">
        <f t="shared" si="31"/>
        <v>746.07299999999998</v>
      </c>
      <c r="AB204" s="87">
        <f t="shared" si="31"/>
        <v>746.07299999999998</v>
      </c>
      <c r="AC204" s="87">
        <f t="shared" si="31"/>
        <v>895.28759999999988</v>
      </c>
      <c r="AD204" s="87">
        <f t="shared" si="31"/>
        <v>833.8964502857142</v>
      </c>
      <c r="AE204" s="87">
        <f t="shared" si="31"/>
        <v>776.7149794089795</v>
      </c>
      <c r="AF204" s="87">
        <f t="shared" si="31"/>
        <v>727.61230829691749</v>
      </c>
      <c r="AG204" s="87">
        <f t="shared" si="31"/>
        <v>727.61230829691749</v>
      </c>
      <c r="AI204" s="148"/>
      <c r="AJ204" s="128"/>
    </row>
    <row r="205" spans="2:36" s="132" customFormat="1" x14ac:dyDescent="0.2">
      <c r="B205" s="86">
        <f>'3. Investeringen'!B202</f>
        <v>188</v>
      </c>
      <c r="C205" s="86" t="str">
        <f>'3. Investeringen'!C202</f>
        <v>Nieuwe investeringen</v>
      </c>
      <c r="D205" s="86" t="str">
        <f>'3. Investeringen'!F202</f>
        <v>TD</v>
      </c>
      <c r="E205" s="121">
        <f>'3. Investeringen'!K202</f>
        <v>2010</v>
      </c>
      <c r="F205" s="172">
        <f>'3. Investeringen'!M202</f>
        <v>54.5</v>
      </c>
      <c r="G205" s="121">
        <f>'3. Investeringen'!N202</f>
        <v>2011</v>
      </c>
      <c r="H205" s="86">
        <f>'3. Investeringen'!O202</f>
        <v>-35966.585470954553</v>
      </c>
      <c r="I205" s="65"/>
      <c r="J205" s="86">
        <f>'6. Investeringen per jaar'!I202</f>
        <v>1</v>
      </c>
      <c r="K205" s="65"/>
      <c r="L205" s="123">
        <f t="shared" si="22"/>
        <v>2065.5</v>
      </c>
      <c r="M205" s="87">
        <f t="shared" si="23"/>
        <v>-28707.274641954555</v>
      </c>
      <c r="N205" s="117">
        <f t="shared" si="24"/>
        <v>43.5</v>
      </c>
      <c r="O205" s="87" t="b">
        <f t="shared" si="25"/>
        <v>1</v>
      </c>
      <c r="P205" s="117">
        <f>INDEX('2. Reguleringsparameters'!$D$44:$E$50,MATCH(C205,'2. Reguleringsparameters'!$B$44:$B$50,0),MATCH(D205,'2. Reguleringsparameters'!$D$43:$E$43,0))</f>
        <v>0.5</v>
      </c>
      <c r="Q205" s="65"/>
      <c r="R205" s="87">
        <f t="shared" si="31"/>
        <v>-659.93734809090927</v>
      </c>
      <c r="S205" s="87">
        <f t="shared" si="31"/>
        <v>-659.93734809090915</v>
      </c>
      <c r="T205" s="87">
        <f t="shared" si="31"/>
        <v>-659.93734809090915</v>
      </c>
      <c r="U205" s="87">
        <f t="shared" si="31"/>
        <v>-659.93734809090915</v>
      </c>
      <c r="V205" s="87">
        <f t="shared" si="31"/>
        <v>-659.93734809090915</v>
      </c>
      <c r="W205" s="87">
        <f t="shared" si="31"/>
        <v>-659.93734809090915</v>
      </c>
      <c r="X205" s="87">
        <f t="shared" si="31"/>
        <v>-659.93734809090915</v>
      </c>
      <c r="Y205" s="87">
        <f t="shared" si="31"/>
        <v>-659.93734809090915</v>
      </c>
      <c r="Z205" s="87">
        <f t="shared" si="31"/>
        <v>-659.93734809090915</v>
      </c>
      <c r="AA205" s="87">
        <f t="shared" si="31"/>
        <v>-659.93734809090915</v>
      </c>
      <c r="AB205" s="87">
        <f t="shared" si="31"/>
        <v>-659.93734809090915</v>
      </c>
      <c r="AC205" s="87">
        <f t="shared" si="31"/>
        <v>-791.92481770909114</v>
      </c>
      <c r="AD205" s="87">
        <f t="shared" si="31"/>
        <v>-770.07861584125408</v>
      </c>
      <c r="AE205" s="87">
        <f t="shared" si="31"/>
        <v>-748.83506781804704</v>
      </c>
      <c r="AF205" s="87">
        <f t="shared" si="31"/>
        <v>-728.17754870582507</v>
      </c>
      <c r="AG205" s="87">
        <f t="shared" si="31"/>
        <v>-708.0898921898023</v>
      </c>
      <c r="AI205" s="148"/>
      <c r="AJ205" s="128"/>
    </row>
    <row r="206" spans="2:36" s="132" customFormat="1" x14ac:dyDescent="0.2">
      <c r="B206" s="86">
        <f>'3. Investeringen'!B203</f>
        <v>189</v>
      </c>
      <c r="C206" s="86" t="str">
        <f>'3. Investeringen'!C203</f>
        <v>Nieuwe investeringen</v>
      </c>
      <c r="D206" s="86" t="str">
        <f>'3. Investeringen'!F203</f>
        <v>TD</v>
      </c>
      <c r="E206" s="121">
        <f>'3. Investeringen'!K203</f>
        <v>2010</v>
      </c>
      <c r="F206" s="172">
        <f>'3. Investeringen'!M203</f>
        <v>44.5</v>
      </c>
      <c r="G206" s="121">
        <f>'3. Investeringen'!N203</f>
        <v>2011</v>
      </c>
      <c r="H206" s="86">
        <f>'3. Investeringen'!O203</f>
        <v>114870.77554866667</v>
      </c>
      <c r="I206" s="65"/>
      <c r="J206" s="86">
        <f>'6. Investeringen per jaar'!I203</f>
        <v>1</v>
      </c>
      <c r="K206" s="65"/>
      <c r="L206" s="123">
        <f t="shared" si="22"/>
        <v>2055.5</v>
      </c>
      <c r="M206" s="87">
        <f t="shared" si="23"/>
        <v>86475.752379333338</v>
      </c>
      <c r="N206" s="117">
        <f t="shared" si="24"/>
        <v>33.5</v>
      </c>
      <c r="O206" s="87" t="b">
        <f t="shared" si="25"/>
        <v>0</v>
      </c>
      <c r="P206" s="117">
        <f>INDEX('2. Reguleringsparameters'!$D$44:$E$50,MATCH(C206,'2. Reguleringsparameters'!$B$44:$B$50,0),MATCH(D206,'2. Reguleringsparameters'!$D$43:$E$43,0))</f>
        <v>0.5</v>
      </c>
      <c r="Q206" s="65"/>
      <c r="R206" s="87">
        <f t="shared" si="31"/>
        <v>2581.3657426666668</v>
      </c>
      <c r="S206" s="87">
        <f t="shared" si="31"/>
        <v>2581.3657426666668</v>
      </c>
      <c r="T206" s="87">
        <f t="shared" si="31"/>
        <v>2581.3657426666668</v>
      </c>
      <c r="U206" s="87">
        <f t="shared" si="31"/>
        <v>2581.3657426666668</v>
      </c>
      <c r="V206" s="87">
        <f t="shared" si="31"/>
        <v>2581.3657426666668</v>
      </c>
      <c r="W206" s="87">
        <f t="shared" si="31"/>
        <v>2581.3657426666668</v>
      </c>
      <c r="X206" s="87">
        <f t="shared" si="31"/>
        <v>2581.3657426666668</v>
      </c>
      <c r="Y206" s="87">
        <f t="shared" si="31"/>
        <v>2581.3657426666668</v>
      </c>
      <c r="Z206" s="87">
        <f t="shared" si="31"/>
        <v>2581.3657426666668</v>
      </c>
      <c r="AA206" s="87">
        <f t="shared" si="31"/>
        <v>2581.3657426666668</v>
      </c>
      <c r="AB206" s="87">
        <f t="shared" si="31"/>
        <v>2581.3657426666668</v>
      </c>
      <c r="AC206" s="87">
        <f t="shared" si="31"/>
        <v>3097.6388912000002</v>
      </c>
      <c r="AD206" s="87">
        <f t="shared" si="31"/>
        <v>2986.6786921122393</v>
      </c>
      <c r="AE206" s="87">
        <f t="shared" si="31"/>
        <v>2879.6931867231442</v>
      </c>
      <c r="AF206" s="87">
        <f t="shared" si="31"/>
        <v>2776.5399979450017</v>
      </c>
      <c r="AG206" s="87">
        <f t="shared" si="31"/>
        <v>2677.0818487648821</v>
      </c>
      <c r="AI206" s="148"/>
      <c r="AJ206" s="128"/>
    </row>
    <row r="207" spans="2:36" s="132" customFormat="1" x14ac:dyDescent="0.2">
      <c r="B207" s="86">
        <f>'3. Investeringen'!B204</f>
        <v>190</v>
      </c>
      <c r="C207" s="86" t="str">
        <f>'3. Investeringen'!C204</f>
        <v>Nieuwe investeringen</v>
      </c>
      <c r="D207" s="86" t="str">
        <f>'3. Investeringen'!F204</f>
        <v>TD</v>
      </c>
      <c r="E207" s="121">
        <f>'3. Investeringen'!K204</f>
        <v>2010</v>
      </c>
      <c r="F207" s="172">
        <f>'3. Investeringen'!M204</f>
        <v>29.5</v>
      </c>
      <c r="G207" s="121">
        <f>'3. Investeringen'!N204</f>
        <v>2011</v>
      </c>
      <c r="H207" s="86">
        <f>'3. Investeringen'!O204</f>
        <v>-93013.649506000002</v>
      </c>
      <c r="I207" s="65"/>
      <c r="J207" s="86">
        <f>'6. Investeringen per jaar'!I204</f>
        <v>1</v>
      </c>
      <c r="K207" s="65"/>
      <c r="L207" s="123">
        <f t="shared" si="22"/>
        <v>2040.5</v>
      </c>
      <c r="M207" s="87">
        <f t="shared" si="23"/>
        <v>-58330.59375800001</v>
      </c>
      <c r="N207" s="117">
        <f t="shared" si="24"/>
        <v>18.5</v>
      </c>
      <c r="O207" s="87" t="b">
        <f t="shared" si="25"/>
        <v>1</v>
      </c>
      <c r="P207" s="117">
        <f>INDEX('2. Reguleringsparameters'!$D$44:$E$50,MATCH(C207,'2. Reguleringsparameters'!$B$44:$B$50,0),MATCH(D207,'2. Reguleringsparameters'!$D$43:$E$43,0))</f>
        <v>0.5</v>
      </c>
      <c r="Q207" s="65"/>
      <c r="R207" s="87">
        <f t="shared" si="31"/>
        <v>-3153.0050679999999</v>
      </c>
      <c r="S207" s="87">
        <f t="shared" si="31"/>
        <v>-3153.0050679999999</v>
      </c>
      <c r="T207" s="87">
        <f t="shared" si="31"/>
        <v>-3153.0050679999999</v>
      </c>
      <c r="U207" s="87">
        <f t="shared" si="31"/>
        <v>-3153.0050679999999</v>
      </c>
      <c r="V207" s="87">
        <f t="shared" si="31"/>
        <v>-3153.0050679999999</v>
      </c>
      <c r="W207" s="87">
        <f t="shared" si="31"/>
        <v>-3153.0050679999999</v>
      </c>
      <c r="X207" s="87">
        <f t="shared" si="31"/>
        <v>-3153.0050679999999</v>
      </c>
      <c r="Y207" s="87">
        <f t="shared" si="31"/>
        <v>-3153.0050679999999</v>
      </c>
      <c r="Z207" s="87">
        <f t="shared" si="31"/>
        <v>-3153.0050679999999</v>
      </c>
      <c r="AA207" s="87">
        <f t="shared" si="31"/>
        <v>-3153.0050679999999</v>
      </c>
      <c r="AB207" s="87">
        <f t="shared" si="31"/>
        <v>-3153.0050679999999</v>
      </c>
      <c r="AC207" s="87">
        <f t="shared" si="31"/>
        <v>-3783.6060816000008</v>
      </c>
      <c r="AD207" s="87">
        <f t="shared" si="31"/>
        <v>-3538.1829844151357</v>
      </c>
      <c r="AE207" s="87">
        <f t="shared" si="31"/>
        <v>-3308.6792232638836</v>
      </c>
      <c r="AF207" s="87">
        <f t="shared" si="31"/>
        <v>-3094.062192565686</v>
      </c>
      <c r="AG207" s="87">
        <f t="shared" si="31"/>
        <v>-3076.2802259417449</v>
      </c>
      <c r="AI207" s="148"/>
      <c r="AJ207" s="128"/>
    </row>
    <row r="208" spans="2:36" s="132" customFormat="1" x14ac:dyDescent="0.2">
      <c r="B208" s="86">
        <f>'3. Investeringen'!B205</f>
        <v>191</v>
      </c>
      <c r="C208" s="86" t="str">
        <f>'3. Investeringen'!C205</f>
        <v>Nieuwe investeringen</v>
      </c>
      <c r="D208" s="86" t="str">
        <f>'3. Investeringen'!F205</f>
        <v>AD</v>
      </c>
      <c r="E208" s="121">
        <f>'3. Investeringen'!K205</f>
        <v>2009</v>
      </c>
      <c r="F208" s="172">
        <f>'3. Investeringen'!M205</f>
        <v>37.5</v>
      </c>
      <c r="G208" s="121">
        <f>'3. Investeringen'!N205</f>
        <v>2011</v>
      </c>
      <c r="H208" s="86">
        <f>'3. Investeringen'!O205</f>
        <v>109187.59518820628</v>
      </c>
      <c r="I208" s="65"/>
      <c r="J208" s="86">
        <f>'6. Investeringen per jaar'!I205</f>
        <v>1</v>
      </c>
      <c r="K208" s="65"/>
      <c r="L208" s="123">
        <f t="shared" si="22"/>
        <v>2048.5</v>
      </c>
      <c r="M208" s="87">
        <f t="shared" si="23"/>
        <v>77159.233932999094</v>
      </c>
      <c r="N208" s="117">
        <f t="shared" si="24"/>
        <v>26.5</v>
      </c>
      <c r="O208" s="87" t="b">
        <f t="shared" si="25"/>
        <v>0</v>
      </c>
      <c r="P208" s="117">
        <f>INDEX('2. Reguleringsparameters'!$D$44:$E$50,MATCH(C208,'2. Reguleringsparameters'!$B$44:$B$50,0),MATCH(D208,'2. Reguleringsparameters'!$D$43:$E$43,0))</f>
        <v>0.5</v>
      </c>
      <c r="Q208" s="65"/>
      <c r="R208" s="87">
        <f t="shared" ref="R208:AG217" si="32">$J208*IF($O208,-1,1)*
IF(OR(R$10&gt;$L208,R$10&lt;$E208,$F208=0),0,
IF(R$10&lt;2022,
IF($E208&lt;2011,
VDB(
ABS($H208),
0,
$F208,
R$10-$G208,
IF(R$10-$G208+1&lt;$F208,R$10-$G208+1,$F208),
1),
VDB(
ABS($H208),
0,
$F208,
MAX(0,R$10-$G208-$P208),
IF(R$10-$G208-$P208+1&lt;$F208,R$10-$G208-$P208+1,$F208),
1)),
IF($E208&lt;2022,
VDB(
ABS($M208),
0,
$N208,
R$10-2022,
IF(R$10-2022+1&lt;$N208,R$10-2022+1,$N208),
$G$12),
VDB(
ABS($M208),
0,
$N208,
MAX(0,R$10-2022-$P208),
IF(R$10-2022-$P208+1&lt;$N208,R$10-2022-$P208+1,$N208),
$G$12))
))</f>
        <v>2911.6692050188344</v>
      </c>
      <c r="S208" s="87">
        <f t="shared" si="32"/>
        <v>2911.6692050188344</v>
      </c>
      <c r="T208" s="87">
        <f t="shared" si="32"/>
        <v>2911.6692050188344</v>
      </c>
      <c r="U208" s="87">
        <f t="shared" si="32"/>
        <v>2911.6692050188344</v>
      </c>
      <c r="V208" s="87">
        <f t="shared" si="32"/>
        <v>2911.6692050188344</v>
      </c>
      <c r="W208" s="87">
        <f t="shared" si="32"/>
        <v>2911.6692050188344</v>
      </c>
      <c r="X208" s="87">
        <f t="shared" si="32"/>
        <v>2911.6692050188344</v>
      </c>
      <c r="Y208" s="87">
        <f t="shared" si="32"/>
        <v>2911.6692050188344</v>
      </c>
      <c r="Z208" s="87">
        <f t="shared" si="32"/>
        <v>2911.6692050188344</v>
      </c>
      <c r="AA208" s="87">
        <f t="shared" si="32"/>
        <v>2911.6692050188344</v>
      </c>
      <c r="AB208" s="87">
        <f t="shared" si="32"/>
        <v>2911.6692050188344</v>
      </c>
      <c r="AC208" s="87">
        <f t="shared" si="32"/>
        <v>3494.0030460226003</v>
      </c>
      <c r="AD208" s="87">
        <f t="shared" si="32"/>
        <v>3335.7840401649732</v>
      </c>
      <c r="AE208" s="87">
        <f t="shared" si="32"/>
        <v>3184.729668534861</v>
      </c>
      <c r="AF208" s="87">
        <f t="shared" si="32"/>
        <v>3040.5154948653585</v>
      </c>
      <c r="AG208" s="87">
        <f t="shared" si="32"/>
        <v>2902.8317743431535</v>
      </c>
      <c r="AI208" s="148"/>
      <c r="AJ208" s="128"/>
    </row>
    <row r="209" spans="2:36" s="132" customFormat="1" x14ac:dyDescent="0.2">
      <c r="B209" s="86">
        <f>'3. Investeringen'!B206</f>
        <v>192</v>
      </c>
      <c r="C209" s="86" t="str">
        <f>'3. Investeringen'!C206</f>
        <v>Nieuwe investeringen</v>
      </c>
      <c r="D209" s="86" t="str">
        <f>'3. Investeringen'!F206</f>
        <v>AD</v>
      </c>
      <c r="E209" s="121">
        <f>'3. Investeringen'!K206</f>
        <v>2009</v>
      </c>
      <c r="F209" s="172">
        <f>'3. Investeringen'!M206</f>
        <v>37.5</v>
      </c>
      <c r="G209" s="121">
        <f>'3. Investeringen'!N206</f>
        <v>2011</v>
      </c>
      <c r="H209" s="86">
        <f>'3. Investeringen'!O206</f>
        <v>5792.4784046252744</v>
      </c>
      <c r="I209" s="65"/>
      <c r="J209" s="86">
        <f>'6. Investeringen per jaar'!I206</f>
        <v>1</v>
      </c>
      <c r="K209" s="65"/>
      <c r="L209" s="123">
        <f t="shared" si="22"/>
        <v>2048.5</v>
      </c>
      <c r="M209" s="87">
        <f t="shared" si="23"/>
        <v>4093.3514059351942</v>
      </c>
      <c r="N209" s="117">
        <f t="shared" si="24"/>
        <v>26.5</v>
      </c>
      <c r="O209" s="87" t="b">
        <f t="shared" si="25"/>
        <v>0</v>
      </c>
      <c r="P209" s="117">
        <f>INDEX('2. Reguleringsparameters'!$D$44:$E$50,MATCH(C209,'2. Reguleringsparameters'!$B$44:$B$50,0),MATCH(D209,'2. Reguleringsparameters'!$D$43:$E$43,0))</f>
        <v>0.5</v>
      </c>
      <c r="Q209" s="65"/>
      <c r="R209" s="87">
        <f t="shared" si="32"/>
        <v>154.46609079000731</v>
      </c>
      <c r="S209" s="87">
        <f t="shared" si="32"/>
        <v>154.46609079000731</v>
      </c>
      <c r="T209" s="87">
        <f t="shared" si="32"/>
        <v>154.46609079000731</v>
      </c>
      <c r="U209" s="87">
        <f t="shared" si="32"/>
        <v>154.46609079000731</v>
      </c>
      <c r="V209" s="87">
        <f t="shared" si="32"/>
        <v>154.46609079000731</v>
      </c>
      <c r="W209" s="87">
        <f t="shared" si="32"/>
        <v>154.46609079000731</v>
      </c>
      <c r="X209" s="87">
        <f t="shared" si="32"/>
        <v>154.46609079000731</v>
      </c>
      <c r="Y209" s="87">
        <f t="shared" si="32"/>
        <v>154.46609079000731</v>
      </c>
      <c r="Z209" s="87">
        <f t="shared" si="32"/>
        <v>154.46609079000731</v>
      </c>
      <c r="AA209" s="87">
        <f t="shared" si="32"/>
        <v>154.46609079000731</v>
      </c>
      <c r="AB209" s="87">
        <f t="shared" si="32"/>
        <v>154.46609079000731</v>
      </c>
      <c r="AC209" s="87">
        <f t="shared" si="32"/>
        <v>185.35930894800879</v>
      </c>
      <c r="AD209" s="87">
        <f t="shared" si="32"/>
        <v>176.96567986357064</v>
      </c>
      <c r="AE209" s="87">
        <f t="shared" si="32"/>
        <v>168.95213964333348</v>
      </c>
      <c r="AF209" s="87">
        <f t="shared" si="32"/>
        <v>161.30147671608822</v>
      </c>
      <c r="AG209" s="87">
        <f t="shared" si="32"/>
        <v>153.9972589025295</v>
      </c>
      <c r="AI209" s="148"/>
      <c r="AJ209" s="128"/>
    </row>
    <row r="210" spans="2:36" s="132" customFormat="1" x14ac:dyDescent="0.2">
      <c r="B210" s="86">
        <f>'3. Investeringen'!B207</f>
        <v>193</v>
      </c>
      <c r="C210" s="86" t="str">
        <f>'3. Investeringen'!C207</f>
        <v>Nieuwe investeringen</v>
      </c>
      <c r="D210" s="86" t="str">
        <f>'3. Investeringen'!F207</f>
        <v>AD</v>
      </c>
      <c r="E210" s="121">
        <f>'3. Investeringen'!K207</f>
        <v>2010</v>
      </c>
      <c r="F210" s="172">
        <f>'3. Investeringen'!M207</f>
        <v>38.5</v>
      </c>
      <c r="G210" s="121">
        <f>'3. Investeringen'!N207</f>
        <v>2011</v>
      </c>
      <c r="H210" s="86">
        <f>'3. Investeringen'!O207</f>
        <v>216656.14594238106</v>
      </c>
      <c r="I210" s="65"/>
      <c r="J210" s="86">
        <f>'6. Investeringen per jaar'!I207</f>
        <v>1</v>
      </c>
      <c r="K210" s="65"/>
      <c r="L210" s="123">
        <f t="shared" ref="L210:L211" si="33">G210+F210+IF(P210=0,-1,0)</f>
        <v>2049.5</v>
      </c>
      <c r="M210" s="87">
        <f t="shared" ref="M210:M211" si="34">H210-SUM(R210:AB210)</f>
        <v>154754.38995884365</v>
      </c>
      <c r="N210" s="117">
        <f t="shared" ref="N210:N211" si="35">IF($E210&lt;$G210,
MAX(0,$F210+$G210-2022),
MAX(L210-2022+P210,0)+IF(P210=0,1,0))</f>
        <v>27.5</v>
      </c>
      <c r="O210" s="87" t="b">
        <f t="shared" ref="O210:O211" si="36">H210&lt;0</f>
        <v>0</v>
      </c>
      <c r="P210" s="117">
        <f>INDEX('2. Reguleringsparameters'!$D$44:$E$50,MATCH(C210,'2. Reguleringsparameters'!$B$44:$B$50,0),MATCH(D210,'2. Reguleringsparameters'!$D$43:$E$43,0))</f>
        <v>0.5</v>
      </c>
      <c r="Q210" s="65"/>
      <c r="R210" s="87">
        <f t="shared" si="32"/>
        <v>5627.432362139768</v>
      </c>
      <c r="S210" s="87">
        <f t="shared" si="32"/>
        <v>5627.4323621397671</v>
      </c>
      <c r="T210" s="87">
        <f t="shared" si="32"/>
        <v>5627.4323621397671</v>
      </c>
      <c r="U210" s="87">
        <f t="shared" si="32"/>
        <v>5627.4323621397671</v>
      </c>
      <c r="V210" s="87">
        <f t="shared" si="32"/>
        <v>5627.4323621397671</v>
      </c>
      <c r="W210" s="87">
        <f t="shared" si="32"/>
        <v>5627.4323621397671</v>
      </c>
      <c r="X210" s="87">
        <f t="shared" si="32"/>
        <v>5627.4323621397671</v>
      </c>
      <c r="Y210" s="87">
        <f t="shared" si="32"/>
        <v>5627.4323621397671</v>
      </c>
      <c r="Z210" s="87">
        <f t="shared" si="32"/>
        <v>5627.4323621397671</v>
      </c>
      <c r="AA210" s="87">
        <f t="shared" si="32"/>
        <v>5627.4323621397671</v>
      </c>
      <c r="AB210" s="87">
        <f t="shared" si="32"/>
        <v>5627.4323621397671</v>
      </c>
      <c r="AC210" s="87">
        <f t="shared" si="32"/>
        <v>6752.9188345677221</v>
      </c>
      <c r="AD210" s="87">
        <f t="shared" si="32"/>
        <v>6458.2460126956767</v>
      </c>
      <c r="AE210" s="87">
        <f t="shared" si="32"/>
        <v>6176.4316412325925</v>
      </c>
      <c r="AF210" s="87">
        <f t="shared" si="32"/>
        <v>5906.914624160624</v>
      </c>
      <c r="AG210" s="87">
        <f t="shared" si="32"/>
        <v>5649.1583496517969</v>
      </c>
      <c r="AI210" s="148"/>
      <c r="AJ210" s="128"/>
    </row>
    <row r="211" spans="2:36" s="132" customFormat="1" x14ac:dyDescent="0.2">
      <c r="B211" s="86">
        <f>'3. Investeringen'!B208</f>
        <v>194</v>
      </c>
      <c r="C211" s="86" t="str">
        <f>'3. Investeringen'!C208</f>
        <v>Nieuwe investeringen</v>
      </c>
      <c r="D211" s="86" t="str">
        <f>'3. Investeringen'!F208</f>
        <v>AD</v>
      </c>
      <c r="E211" s="121">
        <f>'3. Investeringen'!K208</f>
        <v>2010</v>
      </c>
      <c r="F211" s="172">
        <f>'3. Investeringen'!M208</f>
        <v>38.5</v>
      </c>
      <c r="G211" s="121">
        <f>'3. Investeringen'!N208</f>
        <v>2011</v>
      </c>
      <c r="H211" s="86">
        <f>'3. Investeringen'!O208</f>
        <v>23078.414877811283</v>
      </c>
      <c r="I211" s="65"/>
      <c r="J211" s="86">
        <f>'6. Investeringen per jaar'!I208</f>
        <v>1</v>
      </c>
      <c r="K211" s="65"/>
      <c r="L211" s="123">
        <f t="shared" si="33"/>
        <v>2049.5</v>
      </c>
      <c r="M211" s="87">
        <f t="shared" si="34"/>
        <v>16484.582055579485</v>
      </c>
      <c r="N211" s="117">
        <f t="shared" si="35"/>
        <v>27.5</v>
      </c>
      <c r="O211" s="87" t="b">
        <f t="shared" si="36"/>
        <v>0</v>
      </c>
      <c r="P211" s="117">
        <f>INDEX('2. Reguleringsparameters'!$D$44:$E$50,MATCH(C211,'2. Reguleringsparameters'!$B$44:$B$50,0),MATCH(D211,'2. Reguleringsparameters'!$D$43:$E$43,0))</f>
        <v>0.5</v>
      </c>
      <c r="Q211" s="65"/>
      <c r="R211" s="87">
        <f t="shared" si="32"/>
        <v>599.43934747561775</v>
      </c>
      <c r="S211" s="87">
        <f t="shared" si="32"/>
        <v>599.43934747561775</v>
      </c>
      <c r="T211" s="87">
        <f t="shared" si="32"/>
        <v>599.43934747561775</v>
      </c>
      <c r="U211" s="87">
        <f t="shared" si="32"/>
        <v>599.43934747561775</v>
      </c>
      <c r="V211" s="87">
        <f t="shared" si="32"/>
        <v>599.43934747561775</v>
      </c>
      <c r="W211" s="87">
        <f t="shared" si="32"/>
        <v>599.43934747561775</v>
      </c>
      <c r="X211" s="87">
        <f t="shared" si="32"/>
        <v>599.43934747561775</v>
      </c>
      <c r="Y211" s="87">
        <f t="shared" si="32"/>
        <v>599.43934747561775</v>
      </c>
      <c r="Z211" s="87">
        <f t="shared" si="32"/>
        <v>599.43934747561775</v>
      </c>
      <c r="AA211" s="87">
        <f t="shared" si="32"/>
        <v>599.43934747561775</v>
      </c>
      <c r="AB211" s="87">
        <f t="shared" si="32"/>
        <v>599.43934747561775</v>
      </c>
      <c r="AC211" s="87">
        <f t="shared" si="32"/>
        <v>719.32721697074112</v>
      </c>
      <c r="AD211" s="87">
        <f t="shared" si="32"/>
        <v>687.93839295747239</v>
      </c>
      <c r="AE211" s="87">
        <f t="shared" si="32"/>
        <v>657.91926308296456</v>
      </c>
      <c r="AF211" s="87">
        <f t="shared" si="32"/>
        <v>629.21005887570789</v>
      </c>
      <c r="AG211" s="87">
        <f t="shared" si="32"/>
        <v>601.75361994294974</v>
      </c>
      <c r="AI211" s="148"/>
      <c r="AJ211" s="128"/>
    </row>
    <row r="212" spans="2:36" x14ac:dyDescent="0.2">
      <c r="B212" s="86">
        <f>'3. Investeringen'!B209</f>
        <v>195</v>
      </c>
      <c r="C212" s="86" t="str">
        <f>'3. Investeringen'!C209</f>
        <v>Nieuwe investeringen</v>
      </c>
      <c r="D212" s="86" t="str">
        <f>'3. Investeringen'!F209</f>
        <v>TD</v>
      </c>
      <c r="E212" s="121">
        <f>'3. Investeringen'!K209</f>
        <v>2020</v>
      </c>
      <c r="F212" s="172">
        <f>'3. Investeringen'!M209</f>
        <v>55</v>
      </c>
      <c r="G212" s="121">
        <f>'3. Investeringen'!N209</f>
        <v>2020</v>
      </c>
      <c r="H212" s="86">
        <f>'3. Investeringen'!O209</f>
        <v>8906767.0683467742</v>
      </c>
      <c r="J212" s="86">
        <f>'6. Investeringen per jaar'!I209</f>
        <v>1</v>
      </c>
      <c r="L212" s="123">
        <f t="shared" ref="L212:L217" si="37">G212+F212+IF(P212=0,-1,0)</f>
        <v>2075</v>
      </c>
      <c r="M212" s="87">
        <f t="shared" ref="M212:M217" si="38">H212-SUM(R212:AB212)</f>
        <v>8663855.2392100431</v>
      </c>
      <c r="N212" s="117">
        <f t="shared" ref="N212:N217" si="39">IF($E212&lt;$G212,
MAX(0,$F212+$G212-2022),
MAX(L212-2022+P212,0)+IF(P212=0,1,0))</f>
        <v>53.5</v>
      </c>
      <c r="O212" s="87" t="b">
        <f t="shared" ref="O212:O217" si="40">H212&lt;0</f>
        <v>0</v>
      </c>
      <c r="P212" s="117">
        <f>INDEX('2. Reguleringsparameters'!$D$44:$E$50,MATCH(C212,'2. Reguleringsparameters'!$B$44:$B$50,0),MATCH(D212,'2. Reguleringsparameters'!$D$43:$E$43,0))</f>
        <v>0.5</v>
      </c>
      <c r="R212" s="87">
        <f t="shared" si="32"/>
        <v>0</v>
      </c>
      <c r="S212" s="87">
        <f t="shared" si="32"/>
        <v>0</v>
      </c>
      <c r="T212" s="87">
        <f t="shared" si="32"/>
        <v>0</v>
      </c>
      <c r="U212" s="87">
        <f t="shared" si="32"/>
        <v>0</v>
      </c>
      <c r="V212" s="87">
        <f t="shared" si="32"/>
        <v>0</v>
      </c>
      <c r="W212" s="87">
        <f t="shared" si="32"/>
        <v>0</v>
      </c>
      <c r="X212" s="87">
        <f t="shared" si="32"/>
        <v>0</v>
      </c>
      <c r="Y212" s="87">
        <f t="shared" si="32"/>
        <v>0</v>
      </c>
      <c r="Z212" s="87">
        <f t="shared" si="32"/>
        <v>0</v>
      </c>
      <c r="AA212" s="87">
        <f t="shared" si="32"/>
        <v>80970.6097122434</v>
      </c>
      <c r="AB212" s="87">
        <f t="shared" si="32"/>
        <v>161941.2194244868</v>
      </c>
      <c r="AC212" s="87">
        <f t="shared" si="32"/>
        <v>194329.46330938413</v>
      </c>
      <c r="AD212" s="87">
        <f t="shared" si="32"/>
        <v>189970.67160898671</v>
      </c>
      <c r="AE212" s="87">
        <f t="shared" si="32"/>
        <v>185709.64719906551</v>
      </c>
      <c r="AF212" s="87">
        <f t="shared" si="32"/>
        <v>181544.19716843229</v>
      </c>
      <c r="AG212" s="87">
        <f t="shared" si="32"/>
        <v>177472.17779269174</v>
      </c>
    </row>
    <row r="213" spans="2:36" x14ac:dyDescent="0.2">
      <c r="B213" s="86">
        <f>'3. Investeringen'!B210</f>
        <v>196</v>
      </c>
      <c r="C213" s="86" t="str">
        <f>'3. Investeringen'!C210</f>
        <v>Nieuwe investeringen</v>
      </c>
      <c r="D213" s="86" t="str">
        <f>'3. Investeringen'!F210</f>
        <v>TD</v>
      </c>
      <c r="E213" s="121">
        <f>'3. Investeringen'!K210</f>
        <v>2020</v>
      </c>
      <c r="F213" s="172">
        <f>'3. Investeringen'!M210</f>
        <v>45</v>
      </c>
      <c r="G213" s="121">
        <f>'3. Investeringen'!N210</f>
        <v>2020</v>
      </c>
      <c r="H213" s="86">
        <f>'3. Investeringen'!O210</f>
        <v>53351367.672379076</v>
      </c>
      <c r="J213" s="86">
        <f>'6. Investeringen per jaar'!I210</f>
        <v>1</v>
      </c>
      <c r="L213" s="123">
        <f t="shared" si="37"/>
        <v>2065</v>
      </c>
      <c r="M213" s="87">
        <f t="shared" si="38"/>
        <v>51572988.749966443</v>
      </c>
      <c r="N213" s="117">
        <f t="shared" si="39"/>
        <v>43.5</v>
      </c>
      <c r="O213" s="87" t="b">
        <f t="shared" si="40"/>
        <v>0</v>
      </c>
      <c r="P213" s="117">
        <f>INDEX('2. Reguleringsparameters'!$D$44:$E$50,MATCH(C213,'2. Reguleringsparameters'!$B$44:$B$50,0),MATCH(D213,'2. Reguleringsparameters'!$D$43:$E$43,0))</f>
        <v>0.5</v>
      </c>
      <c r="R213" s="87">
        <f t="shared" si="32"/>
        <v>0</v>
      </c>
      <c r="S213" s="87">
        <f t="shared" si="32"/>
        <v>0</v>
      </c>
      <c r="T213" s="87">
        <f t="shared" si="32"/>
        <v>0</v>
      </c>
      <c r="U213" s="87">
        <f t="shared" si="32"/>
        <v>0</v>
      </c>
      <c r="V213" s="87">
        <f t="shared" si="32"/>
        <v>0</v>
      </c>
      <c r="W213" s="87">
        <f t="shared" si="32"/>
        <v>0</v>
      </c>
      <c r="X213" s="87">
        <f t="shared" si="32"/>
        <v>0</v>
      </c>
      <c r="Y213" s="87">
        <f t="shared" si="32"/>
        <v>0</v>
      </c>
      <c r="Z213" s="87">
        <f t="shared" si="32"/>
        <v>0</v>
      </c>
      <c r="AA213" s="87">
        <f t="shared" si="32"/>
        <v>592792.97413754533</v>
      </c>
      <c r="AB213" s="87">
        <f t="shared" si="32"/>
        <v>1185585.9482750907</v>
      </c>
      <c r="AC213" s="87">
        <f t="shared" si="32"/>
        <v>1422703.1379301087</v>
      </c>
      <c r="AD213" s="87">
        <f t="shared" si="32"/>
        <v>1383456.1548147954</v>
      </c>
      <c r="AE213" s="87">
        <f t="shared" si="32"/>
        <v>1345291.8470957666</v>
      </c>
      <c r="AF213" s="87">
        <f t="shared" si="32"/>
        <v>1308180.3478655384</v>
      </c>
      <c r="AG213" s="87">
        <f t="shared" si="32"/>
        <v>1272092.6141313168</v>
      </c>
    </row>
    <row r="214" spans="2:36" x14ac:dyDescent="0.2">
      <c r="B214" s="86">
        <f>'3. Investeringen'!B211</f>
        <v>197</v>
      </c>
      <c r="C214" s="86" t="str">
        <f>'3. Investeringen'!C211</f>
        <v>Nieuwe investeringen</v>
      </c>
      <c r="D214" s="86" t="str">
        <f>'3. Investeringen'!F211</f>
        <v>TD</v>
      </c>
      <c r="E214" s="121">
        <f>'3. Investeringen'!K211</f>
        <v>2020</v>
      </c>
      <c r="F214" s="172">
        <f>'3. Investeringen'!M211</f>
        <v>30</v>
      </c>
      <c r="G214" s="121">
        <f>'3. Investeringen'!N211</f>
        <v>2020</v>
      </c>
      <c r="H214" s="86">
        <f>'3. Investeringen'!O211</f>
        <v>9222963.9047687221</v>
      </c>
      <c r="J214" s="86">
        <f>'6. Investeringen per jaar'!I211</f>
        <v>1</v>
      </c>
      <c r="L214" s="123">
        <f t="shared" si="37"/>
        <v>2050</v>
      </c>
      <c r="M214" s="87">
        <f t="shared" si="38"/>
        <v>8761815.7095302865</v>
      </c>
      <c r="N214" s="117">
        <f t="shared" si="39"/>
        <v>28.5</v>
      </c>
      <c r="O214" s="87" t="b">
        <f t="shared" si="40"/>
        <v>0</v>
      </c>
      <c r="P214" s="117">
        <f>INDEX('2. Reguleringsparameters'!$D$44:$E$50,MATCH(C214,'2. Reguleringsparameters'!$B$44:$B$50,0),MATCH(D214,'2. Reguleringsparameters'!$D$43:$E$43,0))</f>
        <v>0.5</v>
      </c>
      <c r="R214" s="87">
        <f t="shared" si="32"/>
        <v>0</v>
      </c>
      <c r="S214" s="87">
        <f t="shared" si="32"/>
        <v>0</v>
      </c>
      <c r="T214" s="87">
        <f t="shared" si="32"/>
        <v>0</v>
      </c>
      <c r="U214" s="87">
        <f t="shared" si="32"/>
        <v>0</v>
      </c>
      <c r="V214" s="87">
        <f t="shared" si="32"/>
        <v>0</v>
      </c>
      <c r="W214" s="87">
        <f t="shared" si="32"/>
        <v>0</v>
      </c>
      <c r="X214" s="87">
        <f t="shared" si="32"/>
        <v>0</v>
      </c>
      <c r="Y214" s="87">
        <f t="shared" si="32"/>
        <v>0</v>
      </c>
      <c r="Z214" s="87">
        <f t="shared" si="32"/>
        <v>0</v>
      </c>
      <c r="AA214" s="87">
        <f t="shared" si="32"/>
        <v>153716.06507947869</v>
      </c>
      <c r="AB214" s="87">
        <f t="shared" si="32"/>
        <v>307432.13015895738</v>
      </c>
      <c r="AC214" s="87">
        <f t="shared" si="32"/>
        <v>368918.55619074887</v>
      </c>
      <c r="AD214" s="87">
        <f t="shared" si="32"/>
        <v>353385.14329850679</v>
      </c>
      <c r="AE214" s="87">
        <f t="shared" si="32"/>
        <v>338505.76884383283</v>
      </c>
      <c r="AF214" s="87">
        <f t="shared" si="32"/>
        <v>324252.89436619781</v>
      </c>
      <c r="AG214" s="87">
        <f t="shared" si="32"/>
        <v>310600.14091919997</v>
      </c>
    </row>
    <row r="215" spans="2:36" x14ac:dyDescent="0.2">
      <c r="B215" s="86">
        <f>'3. Investeringen'!B212</f>
        <v>198</v>
      </c>
      <c r="C215" s="86" t="str">
        <f>'3. Investeringen'!C212</f>
        <v>Nieuwe investeringen</v>
      </c>
      <c r="D215" s="86" t="str">
        <f>'3. Investeringen'!F212</f>
        <v>TD</v>
      </c>
      <c r="E215" s="121">
        <f>'3. Investeringen'!K212</f>
        <v>2020</v>
      </c>
      <c r="F215" s="172">
        <f>'3. Investeringen'!M212</f>
        <v>0</v>
      </c>
      <c r="G215" s="121">
        <f>'3. Investeringen'!N212</f>
        <v>2020</v>
      </c>
      <c r="H215" s="86">
        <f>'3. Investeringen'!O212</f>
        <v>-6721.66</v>
      </c>
      <c r="J215" s="86">
        <f>'6. Investeringen per jaar'!I212</f>
        <v>1</v>
      </c>
      <c r="L215" s="123">
        <f t="shared" si="37"/>
        <v>2020</v>
      </c>
      <c r="M215" s="87">
        <f t="shared" si="38"/>
        <v>-6721.66</v>
      </c>
      <c r="N215" s="117">
        <f t="shared" si="39"/>
        <v>0</v>
      </c>
      <c r="O215" s="87" t="b">
        <f t="shared" si="40"/>
        <v>1</v>
      </c>
      <c r="P215" s="117">
        <f>INDEX('2. Reguleringsparameters'!$D$44:$E$50,MATCH(C215,'2. Reguleringsparameters'!$B$44:$B$50,0),MATCH(D215,'2. Reguleringsparameters'!$D$43:$E$43,0))</f>
        <v>0.5</v>
      </c>
      <c r="R215" s="87">
        <f t="shared" si="32"/>
        <v>0</v>
      </c>
      <c r="S215" s="87">
        <f t="shared" si="32"/>
        <v>0</v>
      </c>
      <c r="T215" s="87">
        <f t="shared" si="32"/>
        <v>0</v>
      </c>
      <c r="U215" s="87">
        <f t="shared" si="32"/>
        <v>0</v>
      </c>
      <c r="V215" s="87">
        <f t="shared" si="32"/>
        <v>0</v>
      </c>
      <c r="W215" s="87">
        <f t="shared" si="32"/>
        <v>0</v>
      </c>
      <c r="X215" s="87">
        <f t="shared" si="32"/>
        <v>0</v>
      </c>
      <c r="Y215" s="87">
        <f t="shared" si="32"/>
        <v>0</v>
      </c>
      <c r="Z215" s="87">
        <f t="shared" si="32"/>
        <v>0</v>
      </c>
      <c r="AA215" s="87">
        <f t="shared" si="32"/>
        <v>0</v>
      </c>
      <c r="AB215" s="87">
        <f t="shared" si="32"/>
        <v>0</v>
      </c>
      <c r="AC215" s="87">
        <f t="shared" si="32"/>
        <v>0</v>
      </c>
      <c r="AD215" s="87">
        <f t="shared" si="32"/>
        <v>0</v>
      </c>
      <c r="AE215" s="87">
        <f t="shared" si="32"/>
        <v>0</v>
      </c>
      <c r="AF215" s="87">
        <f t="shared" si="32"/>
        <v>0</v>
      </c>
      <c r="AG215" s="87">
        <f t="shared" si="32"/>
        <v>0</v>
      </c>
    </row>
    <row r="216" spans="2:36" x14ac:dyDescent="0.2">
      <c r="B216" s="86">
        <f>'3. Investeringen'!B213</f>
        <v>199</v>
      </c>
      <c r="C216" s="86" t="str">
        <f>'3. Investeringen'!C213</f>
        <v>Nieuwe investeringen</v>
      </c>
      <c r="D216" s="86" t="str">
        <f>'3. Investeringen'!F213</f>
        <v>AD</v>
      </c>
      <c r="E216" s="121">
        <f>'3. Investeringen'!K213</f>
        <v>2020</v>
      </c>
      <c r="F216" s="172">
        <f>'3. Investeringen'!M213</f>
        <v>39</v>
      </c>
      <c r="G216" s="121">
        <f>'3. Investeringen'!N213</f>
        <v>2020</v>
      </c>
      <c r="H216" s="86">
        <f>'3. Investeringen'!O213</f>
        <v>21386179.228110004</v>
      </c>
      <c r="J216" s="86">
        <f>'6. Investeringen per jaar'!I213</f>
        <v>1</v>
      </c>
      <c r="L216" s="123">
        <f t="shared" si="37"/>
        <v>2059</v>
      </c>
      <c r="M216" s="87">
        <f t="shared" si="38"/>
        <v>20563633.873182695</v>
      </c>
      <c r="N216" s="117">
        <f t="shared" si="39"/>
        <v>37.5</v>
      </c>
      <c r="O216" s="87" t="b">
        <f t="shared" si="40"/>
        <v>0</v>
      </c>
      <c r="P216" s="117">
        <f>INDEX('2. Reguleringsparameters'!$D$44:$E$50,MATCH(C216,'2. Reguleringsparameters'!$B$44:$B$50,0),MATCH(D216,'2. Reguleringsparameters'!$D$43:$E$43,0))</f>
        <v>0.5</v>
      </c>
      <c r="R216" s="87">
        <f t="shared" si="32"/>
        <v>0</v>
      </c>
      <c r="S216" s="87">
        <f t="shared" si="32"/>
        <v>0</v>
      </c>
      <c r="T216" s="87">
        <f t="shared" si="32"/>
        <v>0</v>
      </c>
      <c r="U216" s="87">
        <f t="shared" si="32"/>
        <v>0</v>
      </c>
      <c r="V216" s="87">
        <f t="shared" si="32"/>
        <v>0</v>
      </c>
      <c r="W216" s="87">
        <f t="shared" si="32"/>
        <v>0</v>
      </c>
      <c r="X216" s="87">
        <f t="shared" si="32"/>
        <v>0</v>
      </c>
      <c r="Y216" s="87">
        <f t="shared" si="32"/>
        <v>0</v>
      </c>
      <c r="Z216" s="87">
        <f t="shared" si="32"/>
        <v>0</v>
      </c>
      <c r="AA216" s="87">
        <f t="shared" si="32"/>
        <v>274181.78497576929</v>
      </c>
      <c r="AB216" s="87">
        <f t="shared" si="32"/>
        <v>548363.56995153858</v>
      </c>
      <c r="AC216" s="87">
        <f t="shared" si="32"/>
        <v>658036.28394184622</v>
      </c>
      <c r="AD216" s="87">
        <f t="shared" si="32"/>
        <v>636979.12285570719</v>
      </c>
      <c r="AE216" s="87">
        <f t="shared" si="32"/>
        <v>616595.79092432454</v>
      </c>
      <c r="AF216" s="87">
        <f t="shared" si="32"/>
        <v>596864.7256147461</v>
      </c>
      <c r="AG216" s="87">
        <f t="shared" si="32"/>
        <v>577765.05439507426</v>
      </c>
    </row>
    <row r="217" spans="2:36" x14ac:dyDescent="0.2">
      <c r="B217" s="86">
        <f>'3. Investeringen'!B214</f>
        <v>200</v>
      </c>
      <c r="C217" s="86" t="str">
        <f>'3. Investeringen'!C214</f>
        <v>Nieuwe investeringen</v>
      </c>
      <c r="D217" s="86" t="str">
        <f>'3. Investeringen'!F214</f>
        <v>AD</v>
      </c>
      <c r="E217" s="121">
        <f>'3. Investeringen'!K214</f>
        <v>2020</v>
      </c>
      <c r="F217" s="172">
        <f>'3. Investeringen'!M214</f>
        <v>39</v>
      </c>
      <c r="G217" s="121">
        <f>'3. Investeringen'!N214</f>
        <v>2020</v>
      </c>
      <c r="H217" s="86">
        <f>'3. Investeringen'!O214</f>
        <v>1376942.3261035553</v>
      </c>
      <c r="J217" s="86">
        <f>'6. Investeringen per jaar'!I214</f>
        <v>1</v>
      </c>
      <c r="L217" s="123">
        <f t="shared" si="37"/>
        <v>2059</v>
      </c>
      <c r="M217" s="87">
        <f t="shared" si="38"/>
        <v>1323983.0058688032</v>
      </c>
      <c r="N217" s="117">
        <f t="shared" si="39"/>
        <v>37.5</v>
      </c>
      <c r="O217" s="87" t="b">
        <f t="shared" si="40"/>
        <v>0</v>
      </c>
      <c r="P217" s="117">
        <f>INDEX('2. Reguleringsparameters'!$D$44:$E$50,MATCH(C217,'2. Reguleringsparameters'!$B$44:$B$50,0),MATCH(D217,'2. Reguleringsparameters'!$D$43:$E$43,0))</f>
        <v>0.5</v>
      </c>
      <c r="R217" s="87">
        <f t="shared" si="32"/>
        <v>0</v>
      </c>
      <c r="S217" s="87">
        <f t="shared" si="32"/>
        <v>0</v>
      </c>
      <c r="T217" s="87">
        <f t="shared" si="32"/>
        <v>0</v>
      </c>
      <c r="U217" s="87">
        <f t="shared" si="32"/>
        <v>0</v>
      </c>
      <c r="V217" s="87">
        <f t="shared" si="32"/>
        <v>0</v>
      </c>
      <c r="W217" s="87">
        <f t="shared" si="32"/>
        <v>0</v>
      </c>
      <c r="X217" s="87">
        <f t="shared" si="32"/>
        <v>0</v>
      </c>
      <c r="Y217" s="87">
        <f t="shared" si="32"/>
        <v>0</v>
      </c>
      <c r="Z217" s="87">
        <f t="shared" si="32"/>
        <v>0</v>
      </c>
      <c r="AA217" s="87">
        <f t="shared" si="32"/>
        <v>17653.106744917375</v>
      </c>
      <c r="AB217" s="87">
        <f t="shared" si="32"/>
        <v>35306.21348983475</v>
      </c>
      <c r="AC217" s="87">
        <f t="shared" si="32"/>
        <v>42367.456187801705</v>
      </c>
      <c r="AD217" s="87">
        <f t="shared" si="32"/>
        <v>41011.697589792049</v>
      </c>
      <c r="AE217" s="87">
        <f t="shared" si="32"/>
        <v>39699.323266918705</v>
      </c>
      <c r="AF217" s="87">
        <f t="shared" si="32"/>
        <v>38428.944922377304</v>
      </c>
      <c r="AG217" s="87">
        <f t="shared" si="32"/>
        <v>37199.218684861225</v>
      </c>
    </row>
  </sheetData>
  <mergeCells count="2">
    <mergeCell ref="B5:H5"/>
    <mergeCell ref="B8:H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FFCC"/>
  </sheetPr>
  <dimension ref="A2:BF228"/>
  <sheetViews>
    <sheetView showGridLines="0" zoomScale="85" zoomScaleNormal="85" workbookViewId="0">
      <pane xSplit="5" ySplit="12" topLeftCell="F13" activePane="bottomRight" state="frozen"/>
      <selection pane="topRight" activeCell="F1" sqref="F1"/>
      <selection pane="bottomLeft" activeCell="A14" sqref="A14"/>
      <selection pane="bottomRight" activeCell="F13" sqref="F13"/>
    </sheetView>
  </sheetViews>
  <sheetFormatPr defaultRowHeight="12.75" x14ac:dyDescent="0.2"/>
  <cols>
    <col min="1" max="1" width="4.7109375" style="2" customWidth="1"/>
    <col min="2" max="2" width="12.7109375" style="2" customWidth="1"/>
    <col min="3" max="3" width="11.28515625" style="40" customWidth="1"/>
    <col min="4" max="4" width="32.7109375" style="40" bestFit="1" customWidth="1"/>
    <col min="5" max="5" width="12" style="40" customWidth="1"/>
    <col min="6" max="6" width="3.140625" style="2" customWidth="1"/>
    <col min="7" max="7" width="13.7109375" style="40" customWidth="1"/>
    <col min="8" max="8" width="14.7109375" style="65" customWidth="1"/>
    <col min="9" max="22" width="14.7109375" style="40" customWidth="1"/>
    <col min="23" max="23" width="4.42578125" style="40" customWidth="1"/>
    <col min="24" max="24" width="9.28515625" style="40" customWidth="1"/>
    <col min="25" max="25" width="6.7109375" style="2" bestFit="1" customWidth="1"/>
    <col min="26" max="39" width="7.7109375" style="2" bestFit="1" customWidth="1"/>
    <col min="40" max="40" width="4.28515625" style="2" customWidth="1"/>
    <col min="41" max="42" width="14.5703125" style="2" customWidth="1"/>
    <col min="43" max="58" width="14.7109375" style="2" customWidth="1"/>
    <col min="59" max="16384" width="9.140625" style="2"/>
  </cols>
  <sheetData>
    <row r="2" spans="2:58" s="76" customFormat="1" ht="18" x14ac:dyDescent="0.2">
      <c r="B2" s="76" t="s">
        <v>186</v>
      </c>
    </row>
    <row r="3" spans="2:58" x14ac:dyDescent="0.2">
      <c r="AS3" s="19"/>
    </row>
    <row r="4" spans="2:58" s="83" customFormat="1" x14ac:dyDescent="0.2">
      <c r="B4" s="83" t="s">
        <v>121</v>
      </c>
    </row>
    <row r="5" spans="2:58" ht="41.25" customHeight="1" x14ac:dyDescent="0.2">
      <c r="B5" s="176" t="s">
        <v>145</v>
      </c>
      <c r="C5" s="176"/>
      <c r="D5" s="176"/>
      <c r="E5" s="176"/>
      <c r="F5" s="176"/>
      <c r="G5" s="176"/>
      <c r="H5" s="130"/>
    </row>
    <row r="6" spans="2:58" x14ac:dyDescent="0.2">
      <c r="B6" s="11"/>
      <c r="C6" s="38"/>
      <c r="D6" s="38"/>
      <c r="E6" s="38"/>
      <c r="F6" s="11"/>
      <c r="G6" s="38"/>
    </row>
    <row r="7" spans="2:58" s="90" customFormat="1" x14ac:dyDescent="0.2">
      <c r="B7" s="90" t="s">
        <v>27</v>
      </c>
    </row>
    <row r="8" spans="2:58" ht="67.5" customHeight="1" x14ac:dyDescent="0.2">
      <c r="B8" s="176" t="s">
        <v>221</v>
      </c>
      <c r="C8" s="176"/>
      <c r="D8" s="176"/>
      <c r="E8" s="176"/>
      <c r="F8" s="176"/>
      <c r="G8" s="176"/>
      <c r="H8" s="130"/>
      <c r="AQ8" s="19"/>
      <c r="AR8" s="19"/>
      <c r="AS8" s="19"/>
      <c r="AT8" s="19"/>
      <c r="AU8" s="19"/>
      <c r="AV8" s="19"/>
      <c r="AW8" s="19"/>
      <c r="AX8" s="19"/>
      <c r="AY8" s="19"/>
      <c r="AZ8" s="19"/>
      <c r="BA8" s="19"/>
      <c r="BB8" s="19"/>
      <c r="BC8" s="19"/>
      <c r="BD8" s="19"/>
      <c r="BE8" s="19"/>
      <c r="BF8" s="19"/>
    </row>
    <row r="9" spans="2:58" ht="12" customHeight="1" x14ac:dyDescent="0.2">
      <c r="AQ9" s="4"/>
    </row>
    <row r="10" spans="2:58" s="77" customFormat="1" x14ac:dyDescent="0.2">
      <c r="B10" s="77" t="s">
        <v>116</v>
      </c>
      <c r="AO10" s="77">
        <v>2011</v>
      </c>
      <c r="AP10" s="77">
        <v>2012</v>
      </c>
      <c r="AQ10" s="77">
        <v>2013</v>
      </c>
      <c r="AR10" s="77">
        <v>2014</v>
      </c>
      <c r="AS10" s="77">
        <v>2015</v>
      </c>
      <c r="AT10" s="77">
        <v>2016</v>
      </c>
      <c r="AU10" s="77">
        <v>2017</v>
      </c>
      <c r="AV10" s="77">
        <v>2018</v>
      </c>
      <c r="AW10" s="77">
        <v>2019</v>
      </c>
      <c r="AX10" s="77">
        <v>2020</v>
      </c>
      <c r="AY10" s="77">
        <v>2021</v>
      </c>
      <c r="AZ10" s="77">
        <v>2022</v>
      </c>
      <c r="BA10" s="77">
        <v>2023</v>
      </c>
      <c r="BB10" s="77">
        <v>2024</v>
      </c>
      <c r="BC10" s="77">
        <v>2025</v>
      </c>
      <c r="BD10" s="77">
        <v>2026</v>
      </c>
    </row>
    <row r="11" spans="2:58" s="5" customFormat="1" x14ac:dyDescent="0.2">
      <c r="H11" s="68"/>
      <c r="I11" s="31"/>
      <c r="J11" s="31"/>
      <c r="K11" s="31"/>
      <c r="L11" s="31"/>
      <c r="M11" s="31"/>
      <c r="N11" s="31"/>
      <c r="O11" s="31"/>
      <c r="P11" s="31"/>
      <c r="Q11" s="31"/>
      <c r="R11" s="31"/>
      <c r="S11" s="31"/>
      <c r="T11" s="31"/>
      <c r="U11" s="31"/>
      <c r="V11" s="31"/>
      <c r="W11" s="31"/>
      <c r="X11" s="31"/>
      <c r="AO11" s="32"/>
      <c r="AP11" s="32"/>
      <c r="AQ11" s="32"/>
      <c r="AR11" s="32"/>
      <c r="AS11" s="32"/>
      <c r="AT11" s="32"/>
      <c r="AU11" s="32"/>
      <c r="AV11" s="32"/>
      <c r="AW11" s="32"/>
      <c r="AX11" s="32"/>
      <c r="AY11" s="32"/>
      <c r="AZ11" s="32"/>
      <c r="BA11" s="32"/>
      <c r="BB11" s="32"/>
      <c r="BC11" s="32"/>
      <c r="BD11" s="32"/>
    </row>
    <row r="12" spans="2:58" x14ac:dyDescent="0.2">
      <c r="B12" s="99" t="s">
        <v>202</v>
      </c>
      <c r="AO12" s="87">
        <f t="shared" ref="AO12:BD12" si="0">SUM(AO29:AO1048576)</f>
        <v>77889980.263524786</v>
      </c>
      <c r="AP12" s="87">
        <f t="shared" si="0"/>
        <v>83189006.120782942</v>
      </c>
      <c r="AQ12" s="87">
        <f t="shared" si="0"/>
        <v>88825693.316314444</v>
      </c>
      <c r="AR12" s="87">
        <f t="shared" si="0"/>
        <v>94579422.616246939</v>
      </c>
      <c r="AS12" s="87">
        <f t="shared" si="0"/>
        <v>98339871.001262382</v>
      </c>
      <c r="AT12" s="87">
        <f t="shared" si="0"/>
        <v>101762527.83659519</v>
      </c>
      <c r="AU12" s="87">
        <f t="shared" si="0"/>
        <v>104450142.15466399</v>
      </c>
      <c r="AV12" s="87">
        <f t="shared" si="0"/>
        <v>108711378.75009453</v>
      </c>
      <c r="AW12" s="87">
        <f t="shared" si="0"/>
        <v>113677170.09253199</v>
      </c>
      <c r="AX12" s="87">
        <f t="shared" si="0"/>
        <v>119151522.1828358</v>
      </c>
      <c r="AY12" s="87">
        <f t="shared" si="0"/>
        <v>121112732.58055016</v>
      </c>
      <c r="AZ12" s="87">
        <f t="shared" si="0"/>
        <v>145314278.33941031</v>
      </c>
      <c r="BA12" s="87">
        <f t="shared" si="0"/>
        <v>135950534.16318521</v>
      </c>
      <c r="BB12" s="87">
        <f t="shared" si="0"/>
        <v>127791785.53657141</v>
      </c>
      <c r="BC12" s="87">
        <f t="shared" si="0"/>
        <v>121709370.16675258</v>
      </c>
      <c r="BD12" s="87">
        <f t="shared" si="0"/>
        <v>120283255.02598755</v>
      </c>
    </row>
    <row r="13" spans="2:58" s="68" customFormat="1" x14ac:dyDescent="0.2">
      <c r="B13" s="82"/>
      <c r="AO13" s="134"/>
      <c r="AP13" s="134"/>
      <c r="AQ13" s="134"/>
      <c r="AR13" s="134"/>
      <c r="AS13" s="134"/>
      <c r="AT13" s="134"/>
      <c r="AU13" s="134"/>
      <c r="AV13" s="134"/>
      <c r="AW13" s="134"/>
      <c r="AX13" s="134"/>
      <c r="AY13" s="134"/>
      <c r="AZ13" s="134"/>
      <c r="BA13" s="134"/>
      <c r="BB13" s="134"/>
      <c r="BC13" s="134"/>
      <c r="BD13" s="134"/>
    </row>
    <row r="14" spans="2:58" s="5" customFormat="1" x14ac:dyDescent="0.2">
      <c r="B14" s="83" t="s">
        <v>124</v>
      </c>
      <c r="H14" s="68"/>
      <c r="AO14" s="70"/>
      <c r="AP14" s="70"/>
      <c r="AQ14" s="70"/>
      <c r="AR14" s="70"/>
      <c r="AS14" s="70"/>
      <c r="AT14" s="70"/>
      <c r="AU14" s="70"/>
      <c r="AV14" s="70"/>
      <c r="AW14" s="70"/>
      <c r="AX14" s="70"/>
      <c r="AY14" s="70"/>
      <c r="AZ14" s="70"/>
      <c r="BA14" s="70"/>
      <c r="BB14" s="70"/>
      <c r="BC14" s="70"/>
      <c r="BD14" s="70"/>
    </row>
    <row r="15" spans="2:58" s="40" customFormat="1" x14ac:dyDescent="0.2">
      <c r="B15" s="79" t="s">
        <v>154</v>
      </c>
      <c r="H15" s="65"/>
      <c r="AO15" s="88">
        <f>SUMIF($D$29:$D$228,$B15&amp;" "&amp;$B$14,AO$29:AO$228)</f>
        <v>65103550.137462921</v>
      </c>
      <c r="AP15" s="88">
        <f t="shared" ref="AP15:BD15" si="1">SUMIF($D$29:$D$228,$B15&amp;" "&amp;$B$14,AP$29:AP$228)</f>
        <v>66796242.441036947</v>
      </c>
      <c r="AQ15" s="88">
        <f t="shared" si="1"/>
        <v>68332556.017180786</v>
      </c>
      <c r="AR15" s="88">
        <f t="shared" si="1"/>
        <v>70245867.585661858</v>
      </c>
      <c r="AS15" s="88">
        <f t="shared" si="1"/>
        <v>70948326.261518463</v>
      </c>
      <c r="AT15" s="88">
        <f t="shared" si="1"/>
        <v>71515912.871610612</v>
      </c>
      <c r="AU15" s="88">
        <f t="shared" si="1"/>
        <v>71658944.69735384</v>
      </c>
      <c r="AV15" s="88">
        <f t="shared" si="1"/>
        <v>72662169.923116788</v>
      </c>
      <c r="AW15" s="88">
        <f t="shared" si="1"/>
        <v>74188075.491502225</v>
      </c>
      <c r="AX15" s="88">
        <f t="shared" si="1"/>
        <v>76265341.605264276</v>
      </c>
      <c r="AY15" s="88">
        <f t="shared" si="1"/>
        <v>76799198.996501148</v>
      </c>
      <c r="AZ15" s="88">
        <f t="shared" si="1"/>
        <v>92159038.795801371</v>
      </c>
      <c r="BA15" s="88">
        <f t="shared" si="1"/>
        <v>85524612.796983838</v>
      </c>
      <c r="BB15" s="88">
        <f t="shared" si="1"/>
        <v>79368131.141412392</v>
      </c>
      <c r="BC15" s="88">
        <f t="shared" si="1"/>
        <v>74850109.182770535</v>
      </c>
      <c r="BD15" s="88">
        <f t="shared" si="1"/>
        <v>74850109.182770535</v>
      </c>
    </row>
    <row r="16" spans="2:58" s="40" customFormat="1" x14ac:dyDescent="0.2">
      <c r="B16" s="79" t="s">
        <v>146</v>
      </c>
      <c r="H16" s="65"/>
      <c r="AO16" s="88">
        <f t="shared" ref="AO16:BD18" si="2">SUMIF($D$29:$D$228,$B16&amp;" "&amp;$B$14,AO$29:AO$228)</f>
        <v>5954962.4153420357</v>
      </c>
      <c r="AP16" s="88">
        <f t="shared" si="2"/>
        <v>7778425.2657277938</v>
      </c>
      <c r="AQ16" s="88">
        <f t="shared" si="2"/>
        <v>9777504.3293804172</v>
      </c>
      <c r="AR16" s="88">
        <f t="shared" si="2"/>
        <v>11760365.318269437</v>
      </c>
      <c r="AS16" s="88">
        <f t="shared" si="2"/>
        <v>13538231.284713773</v>
      </c>
      <c r="AT16" s="88">
        <f t="shared" si="2"/>
        <v>15338245.395842573</v>
      </c>
      <c r="AU16" s="88">
        <f t="shared" si="2"/>
        <v>17002161.528167084</v>
      </c>
      <c r="AV16" s="88">
        <f t="shared" si="2"/>
        <v>19039098.825552598</v>
      </c>
      <c r="AW16" s="88">
        <f t="shared" si="2"/>
        <v>21162115.884585429</v>
      </c>
      <c r="AX16" s="88">
        <f t="shared" si="2"/>
        <v>23336703.537896138</v>
      </c>
      <c r="AY16" s="88">
        <f t="shared" si="2"/>
        <v>24333332.469133187</v>
      </c>
      <c r="AZ16" s="88">
        <f t="shared" si="2"/>
        <v>29178998.205709983</v>
      </c>
      <c r="BA16" s="88">
        <f t="shared" si="2"/>
        <v>28082240.785016898</v>
      </c>
      <c r="BB16" s="88">
        <f t="shared" si="2"/>
        <v>27071710.931149978</v>
      </c>
      <c r="BC16" s="88">
        <f t="shared" si="2"/>
        <v>26126870.303588439</v>
      </c>
      <c r="BD16" s="88">
        <f t="shared" si="2"/>
        <v>25284548.075803127</v>
      </c>
    </row>
    <row r="17" spans="1:58" s="40" customFormat="1" x14ac:dyDescent="0.2">
      <c r="B17" s="79" t="s">
        <v>127</v>
      </c>
      <c r="H17" s="65"/>
      <c r="AO17" s="88">
        <f t="shared" si="2"/>
        <v>0</v>
      </c>
      <c r="AP17" s="88">
        <f t="shared" si="2"/>
        <v>0</v>
      </c>
      <c r="AQ17" s="88">
        <f t="shared" si="2"/>
        <v>0</v>
      </c>
      <c r="AR17" s="88">
        <f t="shared" si="2"/>
        <v>0</v>
      </c>
      <c r="AS17" s="88">
        <f t="shared" si="2"/>
        <v>0</v>
      </c>
      <c r="AT17" s="88">
        <f t="shared" si="2"/>
        <v>0</v>
      </c>
      <c r="AU17" s="88">
        <f t="shared" si="2"/>
        <v>0</v>
      </c>
      <c r="AV17" s="88">
        <f t="shared" si="2"/>
        <v>0</v>
      </c>
      <c r="AW17" s="88">
        <f t="shared" si="2"/>
        <v>0</v>
      </c>
      <c r="AX17" s="88">
        <f t="shared" si="2"/>
        <v>0</v>
      </c>
      <c r="AY17" s="88">
        <f t="shared" si="2"/>
        <v>0</v>
      </c>
      <c r="AZ17" s="88">
        <f t="shared" si="2"/>
        <v>0</v>
      </c>
      <c r="BA17" s="88">
        <f t="shared" si="2"/>
        <v>0</v>
      </c>
      <c r="BB17" s="88">
        <f t="shared" si="2"/>
        <v>0</v>
      </c>
      <c r="BC17" s="88">
        <f t="shared" si="2"/>
        <v>0</v>
      </c>
      <c r="BD17" s="88">
        <f t="shared" si="2"/>
        <v>0</v>
      </c>
    </row>
    <row r="18" spans="1:58" s="40" customFormat="1" x14ac:dyDescent="0.2">
      <c r="B18" s="79" t="s">
        <v>148</v>
      </c>
      <c r="H18" s="65"/>
      <c r="AO18" s="88">
        <f t="shared" si="2"/>
        <v>0</v>
      </c>
      <c r="AP18" s="88">
        <f t="shared" si="2"/>
        <v>0</v>
      </c>
      <c r="AQ18" s="88">
        <f t="shared" si="2"/>
        <v>0</v>
      </c>
      <c r="AR18" s="88">
        <f t="shared" si="2"/>
        <v>0</v>
      </c>
      <c r="AS18" s="88">
        <f t="shared" si="2"/>
        <v>0</v>
      </c>
      <c r="AT18" s="88">
        <f t="shared" si="2"/>
        <v>0</v>
      </c>
      <c r="AU18" s="88">
        <f t="shared" si="2"/>
        <v>0</v>
      </c>
      <c r="AV18" s="88">
        <f t="shared" si="2"/>
        <v>0</v>
      </c>
      <c r="AW18" s="88">
        <f t="shared" si="2"/>
        <v>0</v>
      </c>
      <c r="AX18" s="88">
        <f t="shared" si="2"/>
        <v>0</v>
      </c>
      <c r="AY18" s="88">
        <f t="shared" si="2"/>
        <v>0</v>
      </c>
      <c r="AZ18" s="88">
        <f t="shared" si="2"/>
        <v>0</v>
      </c>
      <c r="BA18" s="88">
        <f t="shared" si="2"/>
        <v>0</v>
      </c>
      <c r="BB18" s="88">
        <f t="shared" si="2"/>
        <v>0</v>
      </c>
      <c r="BC18" s="88">
        <f t="shared" si="2"/>
        <v>0</v>
      </c>
      <c r="BD18" s="88">
        <f t="shared" si="2"/>
        <v>0</v>
      </c>
    </row>
    <row r="19" spans="1:58" s="68" customFormat="1" x14ac:dyDescent="0.2">
      <c r="B19" s="82"/>
      <c r="AO19" s="134"/>
      <c r="AP19" s="134"/>
      <c r="AQ19" s="134"/>
      <c r="AR19" s="134"/>
      <c r="AS19" s="134"/>
      <c r="AT19" s="134"/>
      <c r="AU19" s="134"/>
      <c r="AV19" s="134"/>
      <c r="AW19" s="134"/>
      <c r="AX19" s="134"/>
      <c r="AY19" s="134"/>
      <c r="AZ19" s="134"/>
      <c r="BA19" s="134"/>
      <c r="BB19" s="134"/>
      <c r="BC19" s="134"/>
      <c r="BD19" s="134"/>
    </row>
    <row r="20" spans="1:58" s="5" customFormat="1" x14ac:dyDescent="0.2">
      <c r="B20" s="83" t="s">
        <v>125</v>
      </c>
      <c r="H20" s="68"/>
      <c r="AO20" s="70"/>
      <c r="AP20" s="70"/>
      <c r="AQ20" s="70"/>
      <c r="AR20" s="70"/>
      <c r="AS20" s="70"/>
      <c r="AT20" s="70"/>
      <c r="AU20" s="70"/>
      <c r="AV20" s="70"/>
      <c r="AW20" s="70"/>
      <c r="AX20" s="70"/>
      <c r="AY20" s="70"/>
      <c r="AZ20" s="70"/>
      <c r="BA20" s="70"/>
      <c r="BB20" s="70"/>
      <c r="BC20" s="70"/>
      <c r="BD20" s="70"/>
    </row>
    <row r="21" spans="1:58" s="40" customFormat="1" x14ac:dyDescent="0.2">
      <c r="B21" s="79" t="s">
        <v>154</v>
      </c>
      <c r="H21" s="65"/>
      <c r="AO21" s="88">
        <f>SUMIF($D$29:$D$228,$B21&amp;" "&amp;$B$20,AO$29:AO$228)</f>
        <v>4851646.5037523359</v>
      </c>
      <c r="AP21" s="88">
        <f t="shared" ref="AP21:BD21" si="3">SUMIF($D$29:$D$228,$B21&amp;" "&amp;$B$20,AP$29:AP$228)</f>
        <v>4977789.312849896</v>
      </c>
      <c r="AQ21" s="88">
        <f t="shared" si="3"/>
        <v>5092278.4670454431</v>
      </c>
      <c r="AR21" s="88">
        <f t="shared" si="3"/>
        <v>5234862.2641227152</v>
      </c>
      <c r="AS21" s="88">
        <f t="shared" si="3"/>
        <v>5287210.8867639424</v>
      </c>
      <c r="AT21" s="88">
        <f t="shared" si="3"/>
        <v>5329508.5738580544</v>
      </c>
      <c r="AU21" s="88">
        <f t="shared" si="3"/>
        <v>5340167.5910057705</v>
      </c>
      <c r="AV21" s="88">
        <f t="shared" si="3"/>
        <v>5414929.9372798512</v>
      </c>
      <c r="AW21" s="88">
        <f t="shared" si="3"/>
        <v>5528643.4659627285</v>
      </c>
      <c r="AX21" s="88">
        <f t="shared" si="3"/>
        <v>5683445.4830096858</v>
      </c>
      <c r="AY21" s="88">
        <f t="shared" si="3"/>
        <v>5723229.601390752</v>
      </c>
      <c r="AZ21" s="88">
        <f t="shared" si="3"/>
        <v>6867875.5216689017</v>
      </c>
      <c r="BA21" s="88">
        <f t="shared" si="3"/>
        <v>5892572.3306942033</v>
      </c>
      <c r="BB21" s="88">
        <f t="shared" si="3"/>
        <v>5532622.238033318</v>
      </c>
      <c r="BC21" s="88">
        <f t="shared" si="3"/>
        <v>5520381.3334325179</v>
      </c>
      <c r="BD21" s="88">
        <f t="shared" si="3"/>
        <v>5520381.3334325179</v>
      </c>
    </row>
    <row r="22" spans="1:58" s="40" customFormat="1" x14ac:dyDescent="0.2">
      <c r="B22" s="79" t="s">
        <v>146</v>
      </c>
      <c r="H22" s="65"/>
      <c r="AO22" s="88">
        <f t="shared" ref="AO22:BD23" si="4">SUMIF($D$29:$D$228,$B22&amp;" "&amp;$B$20,AO$29:AO$228)</f>
        <v>1979821.2069674795</v>
      </c>
      <c r="AP22" s="88">
        <f t="shared" si="4"/>
        <v>3636549.1011682842</v>
      </c>
      <c r="AQ22" s="88">
        <f t="shared" si="4"/>
        <v>5623354.502707744</v>
      </c>
      <c r="AR22" s="88">
        <f t="shared" si="4"/>
        <v>7338327.4481928963</v>
      </c>
      <c r="AS22" s="88">
        <f t="shared" si="4"/>
        <v>8566102.5682662055</v>
      </c>
      <c r="AT22" s="88">
        <f t="shared" si="4"/>
        <v>9578860.9952839613</v>
      </c>
      <c r="AU22" s="88">
        <f t="shared" si="4"/>
        <v>10448868.338137416</v>
      </c>
      <c r="AV22" s="88">
        <f t="shared" si="4"/>
        <v>11595180.064145317</v>
      </c>
      <c r="AW22" s="88">
        <f t="shared" si="4"/>
        <v>12798335.250481673</v>
      </c>
      <c r="AX22" s="88">
        <f t="shared" si="4"/>
        <v>13866031.556665704</v>
      </c>
      <c r="AY22" s="88">
        <f t="shared" si="4"/>
        <v>14256971.513525093</v>
      </c>
      <c r="AZ22" s="88">
        <f t="shared" si="4"/>
        <v>17108365.816230115</v>
      </c>
      <c r="BA22" s="88">
        <f t="shared" si="4"/>
        <v>16451108.250490244</v>
      </c>
      <c r="BB22" s="88">
        <f t="shared" si="4"/>
        <v>15819321.225975806</v>
      </c>
      <c r="BC22" s="88">
        <f t="shared" si="4"/>
        <v>15212009.346961083</v>
      </c>
      <c r="BD22" s="88">
        <f t="shared" si="4"/>
        <v>14628216.433981406</v>
      </c>
    </row>
    <row r="23" spans="1:58" s="40" customFormat="1" x14ac:dyDescent="0.2">
      <c r="B23" s="79" t="s">
        <v>148</v>
      </c>
      <c r="H23" s="65"/>
      <c r="AO23" s="88">
        <f t="shared" si="4"/>
        <v>0</v>
      </c>
      <c r="AP23" s="88">
        <f t="shared" si="4"/>
        <v>0</v>
      </c>
      <c r="AQ23" s="88">
        <f t="shared" si="4"/>
        <v>0</v>
      </c>
      <c r="AR23" s="88">
        <f t="shared" si="4"/>
        <v>0</v>
      </c>
      <c r="AS23" s="88">
        <f t="shared" si="4"/>
        <v>0</v>
      </c>
      <c r="AT23" s="88">
        <f t="shared" si="4"/>
        <v>0</v>
      </c>
      <c r="AU23" s="88">
        <f t="shared" si="4"/>
        <v>0</v>
      </c>
      <c r="AV23" s="88">
        <f t="shared" si="4"/>
        <v>0</v>
      </c>
      <c r="AW23" s="88">
        <f t="shared" si="4"/>
        <v>0</v>
      </c>
      <c r="AX23" s="88">
        <f t="shared" si="4"/>
        <v>0</v>
      </c>
      <c r="AY23" s="88">
        <f t="shared" si="4"/>
        <v>0</v>
      </c>
      <c r="AZ23" s="88">
        <f t="shared" si="4"/>
        <v>0</v>
      </c>
      <c r="BA23" s="88">
        <f t="shared" si="4"/>
        <v>0</v>
      </c>
      <c r="BB23" s="88">
        <f t="shared" si="4"/>
        <v>0</v>
      </c>
      <c r="BC23" s="88">
        <f t="shared" si="4"/>
        <v>0</v>
      </c>
      <c r="BD23" s="88">
        <f t="shared" si="4"/>
        <v>0</v>
      </c>
    </row>
    <row r="24" spans="1:58" s="5" customFormat="1" x14ac:dyDescent="0.2">
      <c r="H24" s="68"/>
      <c r="Z24" s="74"/>
      <c r="AA24" s="74"/>
      <c r="AB24" s="74"/>
      <c r="AC24" s="74"/>
      <c r="AD24" s="74"/>
      <c r="AE24" s="74"/>
      <c r="AF24" s="74"/>
      <c r="AG24" s="74"/>
      <c r="AH24" s="74"/>
      <c r="AI24" s="74"/>
      <c r="AJ24" s="74"/>
      <c r="AK24" s="74"/>
      <c r="AL24" s="74"/>
      <c r="AM24" s="74"/>
      <c r="AN24" s="74"/>
      <c r="AO24" s="74"/>
    </row>
    <row r="25" spans="1:58" s="77" customFormat="1" x14ac:dyDescent="0.2">
      <c r="B25" s="77" t="s">
        <v>117</v>
      </c>
    </row>
    <row r="26" spans="1:58" x14ac:dyDescent="0.2">
      <c r="AP26" s="20"/>
      <c r="AQ26" s="40"/>
      <c r="AR26" s="40"/>
      <c r="AS26" s="40"/>
      <c r="AT26" s="40"/>
      <c r="AU26" s="40"/>
      <c r="AV26" s="40"/>
      <c r="AW26" s="40"/>
      <c r="AX26" s="40"/>
      <c r="AY26" s="40"/>
      <c r="AZ26" s="40"/>
      <c r="BA26" s="40"/>
      <c r="BB26" s="40"/>
      <c r="BC26" s="40"/>
      <c r="BD26" s="40"/>
      <c r="BE26" s="40"/>
      <c r="BF26" s="40"/>
    </row>
    <row r="27" spans="1:58" s="20" customFormat="1" x14ac:dyDescent="0.2">
      <c r="A27" s="2"/>
      <c r="B27" s="139" t="s">
        <v>73</v>
      </c>
      <c r="C27" s="140"/>
      <c r="D27" s="140"/>
      <c r="E27" s="140"/>
      <c r="F27" s="131"/>
      <c r="G27" s="139" t="s">
        <v>194</v>
      </c>
      <c r="H27" s="140"/>
      <c r="I27" s="140"/>
      <c r="J27" s="140"/>
      <c r="K27" s="140"/>
      <c r="L27" s="140"/>
      <c r="M27" s="140"/>
      <c r="N27" s="140"/>
      <c r="O27" s="140"/>
      <c r="P27" s="140"/>
      <c r="Q27" s="140"/>
      <c r="R27" s="140"/>
      <c r="S27" s="140"/>
      <c r="T27" s="140"/>
      <c r="U27" s="140"/>
      <c r="V27" s="140"/>
      <c r="W27" s="79"/>
      <c r="X27" s="139" t="s">
        <v>160</v>
      </c>
      <c r="Y27" s="140"/>
      <c r="Z27" s="140"/>
      <c r="AA27" s="140"/>
      <c r="AB27" s="140"/>
      <c r="AC27" s="140"/>
      <c r="AD27" s="140"/>
      <c r="AE27" s="140"/>
      <c r="AF27" s="140"/>
      <c r="AG27" s="140"/>
      <c r="AH27" s="140"/>
      <c r="AI27" s="140"/>
      <c r="AJ27" s="140"/>
      <c r="AK27" s="140"/>
      <c r="AL27" s="140"/>
      <c r="AM27" s="140"/>
      <c r="AN27" s="79"/>
      <c r="AO27" s="139" t="s">
        <v>196</v>
      </c>
      <c r="AP27" s="140"/>
      <c r="AQ27" s="140"/>
      <c r="AR27" s="140"/>
      <c r="AS27" s="140"/>
      <c r="AT27" s="140"/>
      <c r="AU27" s="140"/>
      <c r="AV27" s="140"/>
      <c r="AW27" s="140"/>
      <c r="AX27" s="140"/>
      <c r="AY27" s="140"/>
      <c r="AZ27" s="140"/>
      <c r="BA27" s="140"/>
      <c r="BB27" s="140"/>
      <c r="BC27" s="140"/>
      <c r="BD27" s="140"/>
    </row>
    <row r="28" spans="1:58" s="16" customFormat="1" ht="30.75" customHeight="1" x14ac:dyDescent="0.2">
      <c r="B28" s="140" t="s">
        <v>80</v>
      </c>
      <c r="C28" s="140" t="s">
        <v>101</v>
      </c>
      <c r="D28" s="140" t="s">
        <v>149</v>
      </c>
      <c r="E28" s="141" t="s">
        <v>85</v>
      </c>
      <c r="F28" s="131"/>
      <c r="G28" s="140">
        <v>2011</v>
      </c>
      <c r="H28" s="140">
        <v>2012</v>
      </c>
      <c r="I28" s="140">
        <v>2013</v>
      </c>
      <c r="J28" s="140">
        <v>2014</v>
      </c>
      <c r="K28" s="140">
        <v>2015</v>
      </c>
      <c r="L28" s="140">
        <v>2016</v>
      </c>
      <c r="M28" s="140">
        <v>2017</v>
      </c>
      <c r="N28" s="140">
        <v>2018</v>
      </c>
      <c r="O28" s="140">
        <v>2019</v>
      </c>
      <c r="P28" s="140">
        <v>2020</v>
      </c>
      <c r="Q28" s="140">
        <v>2021</v>
      </c>
      <c r="R28" s="140">
        <v>2022</v>
      </c>
      <c r="S28" s="140">
        <v>2023</v>
      </c>
      <c r="T28" s="140">
        <v>2024</v>
      </c>
      <c r="U28" s="140">
        <v>2025</v>
      </c>
      <c r="V28" s="140">
        <v>2026</v>
      </c>
      <c r="W28" s="79"/>
      <c r="X28" s="140">
        <v>2011</v>
      </c>
      <c r="Y28" s="140">
        <v>2012</v>
      </c>
      <c r="Z28" s="140">
        <v>2013</v>
      </c>
      <c r="AA28" s="140">
        <v>2014</v>
      </c>
      <c r="AB28" s="140">
        <v>2015</v>
      </c>
      <c r="AC28" s="140">
        <v>2016</v>
      </c>
      <c r="AD28" s="140">
        <v>2017</v>
      </c>
      <c r="AE28" s="140">
        <v>2018</v>
      </c>
      <c r="AF28" s="140">
        <v>2019</v>
      </c>
      <c r="AG28" s="140">
        <v>2020</v>
      </c>
      <c r="AH28" s="140">
        <v>2021</v>
      </c>
      <c r="AI28" s="140">
        <v>2022</v>
      </c>
      <c r="AJ28" s="140">
        <v>2023</v>
      </c>
      <c r="AK28" s="140">
        <v>2024</v>
      </c>
      <c r="AL28" s="140">
        <v>2025</v>
      </c>
      <c r="AM28" s="140">
        <v>2026</v>
      </c>
      <c r="AN28" s="79"/>
      <c r="AO28" s="140">
        <v>2011</v>
      </c>
      <c r="AP28" s="140">
        <v>2012</v>
      </c>
      <c r="AQ28" s="140">
        <v>2013</v>
      </c>
      <c r="AR28" s="140">
        <v>2014</v>
      </c>
      <c r="AS28" s="140">
        <v>2015</v>
      </c>
      <c r="AT28" s="140">
        <v>2016</v>
      </c>
      <c r="AU28" s="140">
        <v>2017</v>
      </c>
      <c r="AV28" s="140">
        <v>2018</v>
      </c>
      <c r="AW28" s="140">
        <v>2019</v>
      </c>
      <c r="AX28" s="140">
        <v>2020</v>
      </c>
      <c r="AY28" s="140">
        <v>2021</v>
      </c>
      <c r="AZ28" s="140">
        <v>2022</v>
      </c>
      <c r="BA28" s="140">
        <v>2023</v>
      </c>
      <c r="BB28" s="140">
        <v>2024</v>
      </c>
      <c r="BC28" s="140">
        <v>2025</v>
      </c>
      <c r="BD28" s="140">
        <v>2026</v>
      </c>
    </row>
    <row r="29" spans="1:58" s="20" customFormat="1" x14ac:dyDescent="0.2">
      <c r="A29" s="16"/>
      <c r="B29" s="86">
        <f>'3. Investeringen'!B15</f>
        <v>1</v>
      </c>
      <c r="C29" s="86" t="str">
        <f>'3. Investeringen'!F15</f>
        <v>AD</v>
      </c>
      <c r="D29" s="86" t="str">
        <f>'3. Investeringen'!G15</f>
        <v>Start-GAW excl. bijzonderheden AD</v>
      </c>
      <c r="E29" s="121">
        <f>'3. Investeringen'!K15</f>
        <v>2008</v>
      </c>
      <c r="G29" s="86">
        <f>'7. Nominale afschrijvingen'!R18</f>
        <v>4015477.3624995453</v>
      </c>
      <c r="H29" s="86">
        <f>'7. Nominale afschrijvingen'!S18</f>
        <v>4015477.3624995453</v>
      </c>
      <c r="I29" s="86">
        <f>'7. Nominale afschrijvingen'!T18</f>
        <v>4015477.3624995453</v>
      </c>
      <c r="J29" s="86">
        <f>'7. Nominale afschrijvingen'!U18</f>
        <v>4015477.3624995453</v>
      </c>
      <c r="K29" s="86">
        <f>'7. Nominale afschrijvingen'!V18</f>
        <v>4015477.3624995453</v>
      </c>
      <c r="L29" s="86">
        <f>'7. Nominale afschrijvingen'!W18</f>
        <v>4015477.3624995453</v>
      </c>
      <c r="M29" s="86">
        <f>'7. Nominale afschrijvingen'!X18</f>
        <v>4015477.3624995453</v>
      </c>
      <c r="N29" s="86">
        <f>'7. Nominale afschrijvingen'!Y18</f>
        <v>4015477.3624995453</v>
      </c>
      <c r="O29" s="86">
        <f>'7. Nominale afschrijvingen'!Z18</f>
        <v>4015477.3624995453</v>
      </c>
      <c r="P29" s="86">
        <f>'7. Nominale afschrijvingen'!AA18</f>
        <v>4015477.3624995453</v>
      </c>
      <c r="Q29" s="86">
        <f>'7. Nominale afschrijvingen'!AB18</f>
        <v>4015477.3624995453</v>
      </c>
      <c r="R29" s="86">
        <f>'7. Nominale afschrijvingen'!AC18</f>
        <v>4818572.8349994542</v>
      </c>
      <c r="S29" s="86">
        <f>'7. Nominale afschrijvingen'!AD18</f>
        <v>4095786.9097495363</v>
      </c>
      <c r="T29" s="86">
        <f>'7. Nominale afschrijvingen'!AE18</f>
        <v>3868243.1925412286</v>
      </c>
      <c r="U29" s="86">
        <f>'7. Nominale afschrijvingen'!AF18</f>
        <v>3868243.1925412286</v>
      </c>
      <c r="V29" s="86">
        <f>'7. Nominale afschrijvingen'!AG18</f>
        <v>3868243.1925412286</v>
      </c>
      <c r="W29" s="40"/>
      <c r="X29" s="118">
        <f>IF($C29="TD",INDEX('4. CPI-tabel'!$D$20:$Z$42,$E29-2003,X$28-2003),
IF(X$28&gt;=$E29,MAX(1,INDEX('4. CPI-tabel'!$D$20:$Z$42,MAX($E29,2010)-2003,X$28-2003)),0))</f>
        <v>1.0149999999999999</v>
      </c>
      <c r="Y29" s="118">
        <f>IF($C29="TD",INDEX('4. CPI-tabel'!$D$20:$Z$42,$E29-2003,Y$28-2003),
IF(Y$28&gt;=$E29,MAX(1,INDEX('4. CPI-tabel'!$D$20:$Z$42,MAX($E29,2010)-2003,Y$28-2003)),0))</f>
        <v>1.0413899999999998</v>
      </c>
      <c r="Z29" s="118">
        <f>IF($C29="TD",INDEX('4. CPI-tabel'!$D$20:$Z$42,$E29-2003,Z$28-2003),
IF(Z$28&gt;=$E29,MAX(1,INDEX('4. CPI-tabel'!$D$20:$Z$42,MAX($E29,2010)-2003,Z$28-2003)),0))</f>
        <v>1.0653419699999997</v>
      </c>
      <c r="AA29" s="118">
        <f>IF($C29="TD",INDEX('4. CPI-tabel'!$D$20:$Z$42,$E29-2003,AA$28-2003),
IF(AA$28&gt;=$E29,MAX(1,INDEX('4. CPI-tabel'!$D$20:$Z$42,MAX($E29,2010)-2003,AA$28-2003)),0))</f>
        <v>1.0951715451599997</v>
      </c>
      <c r="AB29" s="118">
        <f>IF($C29="TD",INDEX('4. CPI-tabel'!$D$20:$Z$42,$E29-2003,AB$28-2003),
IF(AB$28&gt;=$E29,MAX(1,INDEX('4. CPI-tabel'!$D$20:$Z$42,MAX($E29,2010)-2003,AB$28-2003)),0))</f>
        <v>1.1061232606115996</v>
      </c>
      <c r="AC29" s="118">
        <f>IF($C29="TD",INDEX('4. CPI-tabel'!$D$20:$Z$42,$E29-2003,AC$28-2003),
IF(AC$28&gt;=$E29,MAX(1,INDEX('4. CPI-tabel'!$D$20:$Z$42,MAX($E29,2010)-2003,AC$28-2003)),0))</f>
        <v>1.1149722466964924</v>
      </c>
      <c r="AD29" s="118">
        <f>IF($C29="TD",INDEX('4. CPI-tabel'!$D$20:$Z$42,$E29-2003,AD$28-2003),
IF(AD$28&gt;=$E29,MAX(1,INDEX('4. CPI-tabel'!$D$20:$Z$42,MAX($E29,2010)-2003,AD$28-2003)),0))</f>
        <v>1.1172021911898855</v>
      </c>
      <c r="AE29" s="118">
        <f>IF($C29="TD",INDEX('4. CPI-tabel'!$D$20:$Z$42,$E29-2003,AE$28-2003),
IF(AE$28&gt;=$E29,MAX(1,INDEX('4. CPI-tabel'!$D$20:$Z$42,MAX($E29,2010)-2003,AE$28-2003)),0))</f>
        <v>1.132843021866544</v>
      </c>
      <c r="AF29" s="118">
        <f>IF($C29="TD",INDEX('4. CPI-tabel'!$D$20:$Z$42,$E29-2003,AF$28-2003),
IF(AF$28&gt;=$E29,MAX(1,INDEX('4. CPI-tabel'!$D$20:$Z$42,MAX($E29,2010)-2003,AF$28-2003)),0))</f>
        <v>1.1566327253257414</v>
      </c>
      <c r="AG29" s="118">
        <f>IF($C29="TD",INDEX('4. CPI-tabel'!$D$20:$Z$42,$E29-2003,AG$28-2003),
IF(AG$28&gt;=$E29,MAX(1,INDEX('4. CPI-tabel'!$D$20:$Z$42,MAX($E29,2010)-2003,AG$28-2003)),0))</f>
        <v>1.1890184416348621</v>
      </c>
      <c r="AH29" s="118">
        <f>IF($C29="TD",INDEX('4. CPI-tabel'!$D$20:$Z$42,$E29-2003,AH$28-2003),
IF(AH$28&gt;=$E29,MAX(1,INDEX('4. CPI-tabel'!$D$20:$Z$42,MAX($E29,2010)-2003,AH$28-2003)),0))</f>
        <v>1.197341570726306</v>
      </c>
      <c r="AI29" s="118">
        <f>IF($C29="TD",INDEX('4. CPI-tabel'!$D$20:$Z$42,$E29-2003,AI$28-2003),
IF(AI$28&gt;=$E29,MAX(1,INDEX('4. CPI-tabel'!$D$20:$Z$42,MAX($E29,2010)-2003,AI$28-2003)),0))</f>
        <v>1.197341570726306</v>
      </c>
      <c r="AJ29" s="118">
        <f>IF($C29="TD",INDEX('4. CPI-tabel'!$D$20:$Z$42,$E29-2003,AJ$28-2003),
IF(AJ$28&gt;=$E29,MAX(1,INDEX('4. CPI-tabel'!$D$20:$Z$42,MAX($E29,2010)-2003,AJ$28-2003)),0))</f>
        <v>1.197341570726306</v>
      </c>
      <c r="AK29" s="118">
        <f>IF($C29="TD",INDEX('4. CPI-tabel'!$D$20:$Z$42,$E29-2003,AK$28-2003),
IF(AK$28&gt;=$E29,MAX(1,INDEX('4. CPI-tabel'!$D$20:$Z$42,MAX($E29,2010)-2003,AK$28-2003)),0))</f>
        <v>1.197341570726306</v>
      </c>
      <c r="AL29" s="118">
        <f>IF($C29="TD",INDEX('4. CPI-tabel'!$D$20:$Z$42,$E29-2003,AL$28-2003),
IF(AL$28&gt;=$E29,MAX(1,INDEX('4. CPI-tabel'!$D$20:$Z$42,MAX($E29,2010)-2003,AL$28-2003)),0))</f>
        <v>1.197341570726306</v>
      </c>
      <c r="AM29" s="118">
        <f>IF($C29="TD",INDEX('4. CPI-tabel'!$D$20:$Z$42,$E29-2003,AM$28-2003),
IF(AM$28&gt;=$E29,MAX(1,INDEX('4. CPI-tabel'!$D$20:$Z$42,MAX($E29,2010)-2003,AM$28-2003)),0))</f>
        <v>1.197341570726306</v>
      </c>
      <c r="AO29" s="87">
        <f t="shared" ref="AO29:AO92" si="5">G29*X29</f>
        <v>4075709.522937038</v>
      </c>
      <c r="AP29" s="87">
        <f t="shared" ref="AP29:AP92" si="6">H29*Y29</f>
        <v>4181677.9705334008</v>
      </c>
      <c r="AQ29" s="87">
        <f t="shared" ref="AQ29:AQ92" si="7">I29*Z29</f>
        <v>4277856.5638556685</v>
      </c>
      <c r="AR29" s="87">
        <f t="shared" ref="AR29:AR92" si="8">J29*AA29</f>
        <v>4397636.547643627</v>
      </c>
      <c r="AS29" s="87">
        <f t="shared" ref="AS29:AS92" si="9">K29*AB29</f>
        <v>4441612.913120063</v>
      </c>
      <c r="AT29" s="87">
        <f t="shared" ref="AT29:AT92" si="10">L29*AC29</f>
        <v>4477145.8164250236</v>
      </c>
      <c r="AU29" s="87">
        <f t="shared" ref="AU29:AU92" si="11">M29*AD29</f>
        <v>4486100.1080578743</v>
      </c>
      <c r="AV29" s="87">
        <f t="shared" ref="AV29:AV92" si="12">N29*AE29</f>
        <v>4548905.5095706843</v>
      </c>
      <c r="AW29" s="87">
        <f t="shared" ref="AW29:AW92" si="13">O29*AF29</f>
        <v>4644432.525271669</v>
      </c>
      <c r="AX29" s="87">
        <f t="shared" ref="AX29:AX92" si="14">P29*AG29</f>
        <v>4774476.6359792762</v>
      </c>
      <c r="AY29" s="87">
        <f t="shared" ref="AY29:AY92" si="15">Q29*AH29</f>
        <v>4807897.9724311298</v>
      </c>
      <c r="AZ29" s="87">
        <f t="shared" ref="AZ29:AZ92" si="16">R29*AI29</f>
        <v>5769477.5669173561</v>
      </c>
      <c r="BA29" s="87">
        <f t="shared" ref="BA29:BA92" si="17">S29*AJ29</f>
        <v>4904055.9318797523</v>
      </c>
      <c r="BB29" s="87">
        <f t="shared" ref="BB29:BB92" si="18">T29*AK29</f>
        <v>4631608.3801086554</v>
      </c>
      <c r="BC29" s="87">
        <f t="shared" ref="BC29:BC92" si="19">U29*AL29</f>
        <v>4631608.3801086554</v>
      </c>
      <c r="BD29" s="87">
        <f t="shared" ref="BD29:BD92" si="20">V29*AM29</f>
        <v>4631608.3801086554</v>
      </c>
    </row>
    <row r="30" spans="1:58" s="20" customFormat="1" x14ac:dyDescent="0.2">
      <c r="A30" s="41"/>
      <c r="B30" s="86">
        <f>'3. Investeringen'!B16</f>
        <v>2</v>
      </c>
      <c r="C30" s="86" t="str">
        <f>'3. Investeringen'!F16</f>
        <v>TD</v>
      </c>
      <c r="D30" s="86" t="str">
        <f>'3. Investeringen'!G16</f>
        <v>Start-GAW excl. bijzonderheden TD</v>
      </c>
      <c r="E30" s="121">
        <f>'3. Investeringen'!K16</f>
        <v>2004</v>
      </c>
      <c r="G30" s="86">
        <f>'7. Nominale afschrijvingen'!R19</f>
        <v>52606712.327586293</v>
      </c>
      <c r="H30" s="86">
        <f>'7. Nominale afschrijvingen'!S19</f>
        <v>52606712.327586286</v>
      </c>
      <c r="I30" s="86">
        <f>'7. Nominale afschrijvingen'!T19</f>
        <v>52606712.327586286</v>
      </c>
      <c r="J30" s="86">
        <f>'7. Nominale afschrijvingen'!U19</f>
        <v>52606712.327586286</v>
      </c>
      <c r="K30" s="86">
        <f>'7. Nominale afschrijvingen'!V19</f>
        <v>52606712.327586286</v>
      </c>
      <c r="L30" s="86">
        <f>'7. Nominale afschrijvingen'!W19</f>
        <v>52606712.327586286</v>
      </c>
      <c r="M30" s="86">
        <f>'7. Nominale afschrijvingen'!X19</f>
        <v>52606712.327586286</v>
      </c>
      <c r="N30" s="86">
        <f>'7. Nominale afschrijvingen'!Y19</f>
        <v>52606712.327586286</v>
      </c>
      <c r="O30" s="86">
        <f>'7. Nominale afschrijvingen'!Z19</f>
        <v>52606712.327586286</v>
      </c>
      <c r="P30" s="86">
        <f>'7. Nominale afschrijvingen'!AA19</f>
        <v>52606712.327586286</v>
      </c>
      <c r="Q30" s="86">
        <f>'7. Nominale afschrijvingen'!AB19</f>
        <v>52606712.327586286</v>
      </c>
      <c r="R30" s="86">
        <f>'7. Nominale afschrijvingen'!AC19</f>
        <v>63128054.793103546</v>
      </c>
      <c r="S30" s="86">
        <f>'7. Nominale afschrijvingen'!AD19</f>
        <v>58618908.022167563</v>
      </c>
      <c r="T30" s="86">
        <f>'7. Nominale afschrijvingen'!AE19</f>
        <v>54431843.1634413</v>
      </c>
      <c r="U30" s="86">
        <f>'7. Nominale afschrijvingen'!AF19</f>
        <v>51276373.994546175</v>
      </c>
      <c r="V30" s="86">
        <f>'7. Nominale afschrijvingen'!AG19</f>
        <v>51276373.994546175</v>
      </c>
      <c r="W30" s="40"/>
      <c r="X30" s="118">
        <f>IF($C30="TD",INDEX('4. CPI-tabel'!$D$20:$Z$42,$E30-2003,X$28-2003),
IF(X$28&gt;=$E30,MAX(1,INDEX('4. CPI-tabel'!$D$20:$Z$42,MAX($E30,2010)-2003,X$28-2003)),0))</f>
        <v>1.1084974968243537</v>
      </c>
      <c r="Y30" s="118">
        <f>IF($C30="TD",INDEX('4. CPI-tabel'!$D$20:$Z$42,$E30-2003,Y$28-2003),
IF(Y$28&gt;=$E30,MAX(1,INDEX('4. CPI-tabel'!$D$20:$Z$42,MAX($E30,2010)-2003,Y$28-2003)),0))</f>
        <v>1.137318431741787</v>
      </c>
      <c r="Z30" s="118">
        <f>IF($C30="TD",INDEX('4. CPI-tabel'!$D$20:$Z$42,$E30-2003,Z$28-2003),
IF(Z$28&gt;=$E30,MAX(1,INDEX('4. CPI-tabel'!$D$20:$Z$42,MAX($E30,2010)-2003,Z$28-2003)),0))</f>
        <v>1.1634767556718479</v>
      </c>
      <c r="AA30" s="118">
        <f>IF($C30="TD",INDEX('4. CPI-tabel'!$D$20:$Z$42,$E30-2003,AA$28-2003),
IF(AA$28&gt;=$E30,MAX(1,INDEX('4. CPI-tabel'!$D$20:$Z$42,MAX($E30,2010)-2003,AA$28-2003)),0))</f>
        <v>1.1960541048306597</v>
      </c>
      <c r="AB30" s="118">
        <f>IF($C30="TD",INDEX('4. CPI-tabel'!$D$20:$Z$42,$E30-2003,AB$28-2003),
IF(AB$28&gt;=$E30,MAX(1,INDEX('4. CPI-tabel'!$D$20:$Z$42,MAX($E30,2010)-2003,AB$28-2003)),0))</f>
        <v>1.2080146458789662</v>
      </c>
      <c r="AC30" s="118">
        <f>IF($C30="TD",INDEX('4. CPI-tabel'!$D$20:$Z$42,$E30-2003,AC$28-2003),
IF(AC$28&gt;=$E30,MAX(1,INDEX('4. CPI-tabel'!$D$20:$Z$42,MAX($E30,2010)-2003,AC$28-2003)),0))</f>
        <v>1.217678763045998</v>
      </c>
      <c r="AD30" s="118">
        <f>IF($C30="TD",INDEX('4. CPI-tabel'!$D$20:$Z$42,$E30-2003,AD$28-2003),
IF(AD$28&gt;=$E30,MAX(1,INDEX('4. CPI-tabel'!$D$20:$Z$42,MAX($E30,2010)-2003,AD$28-2003)),0))</f>
        <v>1.22011412057209</v>
      </c>
      <c r="AE30" s="118">
        <f>IF($C30="TD",INDEX('4. CPI-tabel'!$D$20:$Z$42,$E30-2003,AE$28-2003),
IF(AE$28&gt;=$E30,MAX(1,INDEX('4. CPI-tabel'!$D$20:$Z$42,MAX($E30,2010)-2003,AE$28-2003)),0))</f>
        <v>1.2371957182600992</v>
      </c>
      <c r="AF30" s="118">
        <f>IF($C30="TD",INDEX('4. CPI-tabel'!$D$20:$Z$42,$E30-2003,AF$28-2003),
IF(AF$28&gt;=$E30,MAX(1,INDEX('4. CPI-tabel'!$D$20:$Z$42,MAX($E30,2010)-2003,AF$28-2003)),0))</f>
        <v>1.2631768283435612</v>
      </c>
      <c r="AG30" s="118">
        <f>IF($C30="TD",INDEX('4. CPI-tabel'!$D$20:$Z$42,$E30-2003,AG$28-2003),
IF(AG$28&gt;=$E30,MAX(1,INDEX('4. CPI-tabel'!$D$20:$Z$42,MAX($E30,2010)-2003,AG$28-2003)),0))</f>
        <v>1.2985457795371809</v>
      </c>
      <c r="AH30" s="118">
        <f>IF($C30="TD",INDEX('4. CPI-tabel'!$D$20:$Z$42,$E30-2003,AH$28-2003),
IF(AH$28&gt;=$E30,MAX(1,INDEX('4. CPI-tabel'!$D$20:$Z$42,MAX($E30,2010)-2003,AH$28-2003)),0))</f>
        <v>1.3076355999939411</v>
      </c>
      <c r="AI30" s="118">
        <f>IF($C30="TD",INDEX('4. CPI-tabel'!$D$20:$Z$42,$E30-2003,AI$28-2003),
IF(AI$28&gt;=$E30,MAX(1,INDEX('4. CPI-tabel'!$D$20:$Z$42,MAX($E30,2010)-2003,AI$28-2003)),0))</f>
        <v>1.3076355999939411</v>
      </c>
      <c r="AJ30" s="118">
        <f>IF($C30="TD",INDEX('4. CPI-tabel'!$D$20:$Z$42,$E30-2003,AJ$28-2003),
IF(AJ$28&gt;=$E30,MAX(1,INDEX('4. CPI-tabel'!$D$20:$Z$42,MAX($E30,2010)-2003,AJ$28-2003)),0))</f>
        <v>1.3076355999939411</v>
      </c>
      <c r="AK30" s="118">
        <f>IF($C30="TD",INDEX('4. CPI-tabel'!$D$20:$Z$42,$E30-2003,AK$28-2003),
IF(AK$28&gt;=$E30,MAX(1,INDEX('4. CPI-tabel'!$D$20:$Z$42,MAX($E30,2010)-2003,AK$28-2003)),0))</f>
        <v>1.3076355999939411</v>
      </c>
      <c r="AL30" s="118">
        <f>IF($C30="TD",INDEX('4. CPI-tabel'!$D$20:$Z$42,$E30-2003,AL$28-2003),
IF(AL$28&gt;=$E30,MAX(1,INDEX('4. CPI-tabel'!$D$20:$Z$42,MAX($E30,2010)-2003,AL$28-2003)),0))</f>
        <v>1.3076355999939411</v>
      </c>
      <c r="AM30" s="118">
        <f>IF($C30="TD",INDEX('4. CPI-tabel'!$D$20:$Z$42,$E30-2003,AM$28-2003),
IF(AM$28&gt;=$E30,MAX(1,INDEX('4. CPI-tabel'!$D$20:$Z$42,MAX($E30,2010)-2003,AM$28-2003)),0))</f>
        <v>1.3076355999939411</v>
      </c>
      <c r="AO30" s="87">
        <f t="shared" si="5"/>
        <v>58314408.93128828</v>
      </c>
      <c r="AP30" s="87">
        <f t="shared" si="6"/>
        <v>59830583.563501768</v>
      </c>
      <c r="AQ30" s="87">
        <f t="shared" si="7"/>
        <v>61206686.9854623</v>
      </c>
      <c r="AR30" s="87">
        <f t="shared" si="8"/>
        <v>62920474.221055247</v>
      </c>
      <c r="AS30" s="87">
        <f t="shared" si="9"/>
        <v>63549678.963265792</v>
      </c>
      <c r="AT30" s="87">
        <f t="shared" si="10"/>
        <v>64058076.394971922</v>
      </c>
      <c r="AU30" s="87">
        <f t="shared" si="11"/>
        <v>64186192.547761865</v>
      </c>
      <c r="AV30" s="87">
        <f t="shared" si="12"/>
        <v>65084799.243430533</v>
      </c>
      <c r="AW30" s="87">
        <f t="shared" si="13"/>
        <v>66451580.027542561</v>
      </c>
      <c r="AX30" s="87">
        <f t="shared" si="14"/>
        <v>68312224.268313751</v>
      </c>
      <c r="AY30" s="87">
        <f t="shared" si="15"/>
        <v>68790409.838191956</v>
      </c>
      <c r="AZ30" s="87">
        <f t="shared" si="16"/>
        <v>82548491.805830345</v>
      </c>
      <c r="BA30" s="87">
        <f t="shared" si="17"/>
        <v>76652170.962556735</v>
      </c>
      <c r="BB30" s="87">
        <f t="shared" si="18"/>
        <v>71177015.893802658</v>
      </c>
      <c r="BC30" s="87">
        <f t="shared" si="19"/>
        <v>67050812.073872104</v>
      </c>
      <c r="BD30" s="87">
        <f t="shared" si="20"/>
        <v>67050812.073872104</v>
      </c>
    </row>
    <row r="31" spans="1:58" s="20" customFormat="1" x14ac:dyDescent="0.2">
      <c r="A31" s="41"/>
      <c r="B31" s="86">
        <f>'3. Investeringen'!B17</f>
        <v>3</v>
      </c>
      <c r="C31" s="86" t="str">
        <f>'3. Investeringen'!F17</f>
        <v>TD</v>
      </c>
      <c r="D31" s="86" t="str">
        <f>'3. Investeringen'!G17</f>
        <v>Nieuwe investeringen TD</v>
      </c>
      <c r="E31" s="121">
        <f>'3. Investeringen'!K17</f>
        <v>2004</v>
      </c>
      <c r="G31" s="86">
        <f>'7. Nominale afschrijvingen'!R20</f>
        <v>57028.09303852186</v>
      </c>
      <c r="H31" s="86">
        <f>'7. Nominale afschrijvingen'!S20</f>
        <v>57028.093038521867</v>
      </c>
      <c r="I31" s="86">
        <f>'7. Nominale afschrijvingen'!T20</f>
        <v>57028.093038521867</v>
      </c>
      <c r="J31" s="86">
        <f>'7. Nominale afschrijvingen'!U20</f>
        <v>57028.093038521867</v>
      </c>
      <c r="K31" s="86">
        <f>'7. Nominale afschrijvingen'!V20</f>
        <v>57028.093038521867</v>
      </c>
      <c r="L31" s="86">
        <f>'7. Nominale afschrijvingen'!W20</f>
        <v>57028.093038521867</v>
      </c>
      <c r="M31" s="86">
        <f>'7. Nominale afschrijvingen'!X20</f>
        <v>57028.093038521867</v>
      </c>
      <c r="N31" s="86">
        <f>'7. Nominale afschrijvingen'!Y20</f>
        <v>57028.093038521867</v>
      </c>
      <c r="O31" s="86">
        <f>'7. Nominale afschrijvingen'!Z20</f>
        <v>57028.093038521867</v>
      </c>
      <c r="P31" s="86">
        <f>'7. Nominale afschrijvingen'!AA20</f>
        <v>57028.093038521867</v>
      </c>
      <c r="Q31" s="86">
        <f>'7. Nominale afschrijvingen'!AB20</f>
        <v>57028.093038521867</v>
      </c>
      <c r="R31" s="86">
        <f>'7. Nominale afschrijvingen'!AC20</f>
        <v>68433.711646226235</v>
      </c>
      <c r="S31" s="86">
        <f>'7. Nominale afschrijvingen'!AD20</f>
        <v>66243.832873546984</v>
      </c>
      <c r="T31" s="86">
        <f>'7. Nominale afschrijvingen'!AE20</f>
        <v>64124.030221593486</v>
      </c>
      <c r="U31" s="86">
        <f>'7. Nominale afschrijvingen'!AF20</f>
        <v>62072.061254502492</v>
      </c>
      <c r="V31" s="86">
        <f>'7. Nominale afschrijvingen'!AG20</f>
        <v>60085.755294358409</v>
      </c>
      <c r="W31" s="40"/>
      <c r="X31" s="118">
        <f>IF($C31="TD",INDEX('4. CPI-tabel'!$D$20:$Z$42,$E31-2003,X$28-2003),
IF(X$28&gt;=$E31,MAX(1,INDEX('4. CPI-tabel'!$D$20:$Z$42,MAX($E31,2010)-2003,X$28-2003)),0))</f>
        <v>1.1084974968243537</v>
      </c>
      <c r="Y31" s="118">
        <f>IF($C31="TD",INDEX('4. CPI-tabel'!$D$20:$Z$42,$E31-2003,Y$28-2003),
IF(Y$28&gt;=$E31,MAX(1,INDEX('4. CPI-tabel'!$D$20:$Z$42,MAX($E31,2010)-2003,Y$28-2003)),0))</f>
        <v>1.137318431741787</v>
      </c>
      <c r="Z31" s="118">
        <f>IF($C31="TD",INDEX('4. CPI-tabel'!$D$20:$Z$42,$E31-2003,Z$28-2003),
IF(Z$28&gt;=$E31,MAX(1,INDEX('4. CPI-tabel'!$D$20:$Z$42,MAX($E31,2010)-2003,Z$28-2003)),0))</f>
        <v>1.1634767556718479</v>
      </c>
      <c r="AA31" s="118">
        <f>IF($C31="TD",INDEX('4. CPI-tabel'!$D$20:$Z$42,$E31-2003,AA$28-2003),
IF(AA$28&gt;=$E31,MAX(1,INDEX('4. CPI-tabel'!$D$20:$Z$42,MAX($E31,2010)-2003,AA$28-2003)),0))</f>
        <v>1.1960541048306597</v>
      </c>
      <c r="AB31" s="118">
        <f>IF($C31="TD",INDEX('4. CPI-tabel'!$D$20:$Z$42,$E31-2003,AB$28-2003),
IF(AB$28&gt;=$E31,MAX(1,INDEX('4. CPI-tabel'!$D$20:$Z$42,MAX($E31,2010)-2003,AB$28-2003)),0))</f>
        <v>1.2080146458789662</v>
      </c>
      <c r="AC31" s="118">
        <f>IF($C31="TD",INDEX('4. CPI-tabel'!$D$20:$Z$42,$E31-2003,AC$28-2003),
IF(AC$28&gt;=$E31,MAX(1,INDEX('4. CPI-tabel'!$D$20:$Z$42,MAX($E31,2010)-2003,AC$28-2003)),0))</f>
        <v>1.217678763045998</v>
      </c>
      <c r="AD31" s="118">
        <f>IF($C31="TD",INDEX('4. CPI-tabel'!$D$20:$Z$42,$E31-2003,AD$28-2003),
IF(AD$28&gt;=$E31,MAX(1,INDEX('4. CPI-tabel'!$D$20:$Z$42,MAX($E31,2010)-2003,AD$28-2003)),0))</f>
        <v>1.22011412057209</v>
      </c>
      <c r="AE31" s="118">
        <f>IF($C31="TD",INDEX('4. CPI-tabel'!$D$20:$Z$42,$E31-2003,AE$28-2003),
IF(AE$28&gt;=$E31,MAX(1,INDEX('4. CPI-tabel'!$D$20:$Z$42,MAX($E31,2010)-2003,AE$28-2003)),0))</f>
        <v>1.2371957182600992</v>
      </c>
      <c r="AF31" s="118">
        <f>IF($C31="TD",INDEX('4. CPI-tabel'!$D$20:$Z$42,$E31-2003,AF$28-2003),
IF(AF$28&gt;=$E31,MAX(1,INDEX('4. CPI-tabel'!$D$20:$Z$42,MAX($E31,2010)-2003,AF$28-2003)),0))</f>
        <v>1.2631768283435612</v>
      </c>
      <c r="AG31" s="118">
        <f>IF($C31="TD",INDEX('4. CPI-tabel'!$D$20:$Z$42,$E31-2003,AG$28-2003),
IF(AG$28&gt;=$E31,MAX(1,INDEX('4. CPI-tabel'!$D$20:$Z$42,MAX($E31,2010)-2003,AG$28-2003)),0))</f>
        <v>1.2985457795371809</v>
      </c>
      <c r="AH31" s="118">
        <f>IF($C31="TD",INDEX('4. CPI-tabel'!$D$20:$Z$42,$E31-2003,AH$28-2003),
IF(AH$28&gt;=$E31,MAX(1,INDEX('4. CPI-tabel'!$D$20:$Z$42,MAX($E31,2010)-2003,AH$28-2003)),0))</f>
        <v>1.3076355999939411</v>
      </c>
      <c r="AI31" s="118">
        <f>IF($C31="TD",INDEX('4. CPI-tabel'!$D$20:$Z$42,$E31-2003,AI$28-2003),
IF(AI$28&gt;=$E31,MAX(1,INDEX('4. CPI-tabel'!$D$20:$Z$42,MAX($E31,2010)-2003,AI$28-2003)),0))</f>
        <v>1.3076355999939411</v>
      </c>
      <c r="AJ31" s="118">
        <f>IF($C31="TD",INDEX('4. CPI-tabel'!$D$20:$Z$42,$E31-2003,AJ$28-2003),
IF(AJ$28&gt;=$E31,MAX(1,INDEX('4. CPI-tabel'!$D$20:$Z$42,MAX($E31,2010)-2003,AJ$28-2003)),0))</f>
        <v>1.3076355999939411</v>
      </c>
      <c r="AK31" s="118">
        <f>IF($C31="TD",INDEX('4. CPI-tabel'!$D$20:$Z$42,$E31-2003,AK$28-2003),
IF(AK$28&gt;=$E31,MAX(1,INDEX('4. CPI-tabel'!$D$20:$Z$42,MAX($E31,2010)-2003,AK$28-2003)),0))</f>
        <v>1.3076355999939411</v>
      </c>
      <c r="AL31" s="118">
        <f>IF($C31="TD",INDEX('4. CPI-tabel'!$D$20:$Z$42,$E31-2003,AL$28-2003),
IF(AL$28&gt;=$E31,MAX(1,INDEX('4. CPI-tabel'!$D$20:$Z$42,MAX($E31,2010)-2003,AL$28-2003)),0))</f>
        <v>1.3076355999939411</v>
      </c>
      <c r="AM31" s="118">
        <f>IF($C31="TD",INDEX('4. CPI-tabel'!$D$20:$Z$42,$E31-2003,AM$28-2003),
IF(AM$28&gt;=$E31,MAX(1,INDEX('4. CPI-tabel'!$D$20:$Z$42,MAX($E31,2010)-2003,AM$28-2003)),0))</f>
        <v>1.3076355999939411</v>
      </c>
      <c r="AO31" s="87">
        <f t="shared" si="5"/>
        <v>63215.498381867837</v>
      </c>
      <c r="AP31" s="87">
        <f t="shared" si="6"/>
        <v>64859.101339796413</v>
      </c>
      <c r="AQ31" s="87">
        <f t="shared" si="7"/>
        <v>66350.860670611713</v>
      </c>
      <c r="AR31" s="87">
        <f t="shared" si="8"/>
        <v>68208.684769388841</v>
      </c>
      <c r="AS31" s="87">
        <f t="shared" si="9"/>
        <v>68890.771617082733</v>
      </c>
      <c r="AT31" s="87">
        <f t="shared" si="10"/>
        <v>69441.8977900194</v>
      </c>
      <c r="AU31" s="87">
        <f t="shared" si="11"/>
        <v>69580.781585599441</v>
      </c>
      <c r="AV31" s="87">
        <f t="shared" si="12"/>
        <v>70554.912527797831</v>
      </c>
      <c r="AW31" s="87">
        <f t="shared" si="13"/>
        <v>72036.565690881573</v>
      </c>
      <c r="AX31" s="87">
        <f t="shared" si="14"/>
        <v>74053.589530226251</v>
      </c>
      <c r="AY31" s="87">
        <f t="shared" si="15"/>
        <v>74571.964656937838</v>
      </c>
      <c r="AZ31" s="87">
        <f t="shared" si="16"/>
        <v>89486.357588325394</v>
      </c>
      <c r="BA31" s="87">
        <f t="shared" si="17"/>
        <v>86622.794145498963</v>
      </c>
      <c r="BB31" s="87">
        <f t="shared" si="18"/>
        <v>83850.864732843009</v>
      </c>
      <c r="BC31" s="87">
        <f t="shared" si="19"/>
        <v>81167.63706139203</v>
      </c>
      <c r="BD31" s="87">
        <f t="shared" si="20"/>
        <v>78570.272675427477</v>
      </c>
    </row>
    <row r="32" spans="1:58" s="20" customFormat="1" x14ac:dyDescent="0.2">
      <c r="A32" s="41"/>
      <c r="B32" s="86">
        <f>'3. Investeringen'!B18</f>
        <v>4</v>
      </c>
      <c r="C32" s="86" t="str">
        <f>'3. Investeringen'!F18</f>
        <v>TD</v>
      </c>
      <c r="D32" s="86" t="str">
        <f>'3. Investeringen'!G18</f>
        <v>Nieuwe investeringen TD</v>
      </c>
      <c r="E32" s="121">
        <f>'3. Investeringen'!K18</f>
        <v>2004</v>
      </c>
      <c r="G32" s="86">
        <f>'7. Nominale afschrijvingen'!R21</f>
        <v>299429.68328030664</v>
      </c>
      <c r="H32" s="86">
        <f>'7. Nominale afschrijvingen'!S21</f>
        <v>299429.68328030664</v>
      </c>
      <c r="I32" s="86">
        <f>'7. Nominale afschrijvingen'!T21</f>
        <v>299429.68328030664</v>
      </c>
      <c r="J32" s="86">
        <f>'7. Nominale afschrijvingen'!U21</f>
        <v>299429.68328030664</v>
      </c>
      <c r="K32" s="86">
        <f>'7. Nominale afschrijvingen'!V21</f>
        <v>299429.68328030664</v>
      </c>
      <c r="L32" s="86">
        <f>'7. Nominale afschrijvingen'!W21</f>
        <v>299429.68328030664</v>
      </c>
      <c r="M32" s="86">
        <f>'7. Nominale afschrijvingen'!X21</f>
        <v>299429.68328030664</v>
      </c>
      <c r="N32" s="86">
        <f>'7. Nominale afschrijvingen'!Y21</f>
        <v>299429.68328030664</v>
      </c>
      <c r="O32" s="86">
        <f>'7. Nominale afschrijvingen'!Z21</f>
        <v>299429.68328030664</v>
      </c>
      <c r="P32" s="86">
        <f>'7. Nominale afschrijvingen'!AA21</f>
        <v>299429.68328030664</v>
      </c>
      <c r="Q32" s="86">
        <f>'7. Nominale afschrijvingen'!AB21</f>
        <v>299429.68328030664</v>
      </c>
      <c r="R32" s="86">
        <f>'7. Nominale afschrijvingen'!AC21</f>
        <v>359315.6199363679</v>
      </c>
      <c r="S32" s="86">
        <f>'7. Nominale afschrijvingen'!AD21</f>
        <v>343636.39288459916</v>
      </c>
      <c r="T32" s="86">
        <f>'7. Nominale afschrijvingen'!AE21</f>
        <v>328641.35028599849</v>
      </c>
      <c r="U32" s="86">
        <f>'7. Nominale afschrijvingen'!AF21</f>
        <v>314300.63681897306</v>
      </c>
      <c r="V32" s="86">
        <f>'7. Nominale afschrijvingen'!AG21</f>
        <v>300585.69993959967</v>
      </c>
      <c r="W32" s="40"/>
      <c r="X32" s="118">
        <f>IF($C32="TD",INDEX('4. CPI-tabel'!$D$20:$Z$42,$E32-2003,X$28-2003),
IF(X$28&gt;=$E32,MAX(1,INDEX('4. CPI-tabel'!$D$20:$Z$42,MAX($E32,2010)-2003,X$28-2003)),0))</f>
        <v>1.1084974968243537</v>
      </c>
      <c r="Y32" s="118">
        <f>IF($C32="TD",INDEX('4. CPI-tabel'!$D$20:$Z$42,$E32-2003,Y$28-2003),
IF(Y$28&gt;=$E32,MAX(1,INDEX('4. CPI-tabel'!$D$20:$Z$42,MAX($E32,2010)-2003,Y$28-2003)),0))</f>
        <v>1.137318431741787</v>
      </c>
      <c r="Z32" s="118">
        <f>IF($C32="TD",INDEX('4. CPI-tabel'!$D$20:$Z$42,$E32-2003,Z$28-2003),
IF(Z$28&gt;=$E32,MAX(1,INDEX('4. CPI-tabel'!$D$20:$Z$42,MAX($E32,2010)-2003,Z$28-2003)),0))</f>
        <v>1.1634767556718479</v>
      </c>
      <c r="AA32" s="118">
        <f>IF($C32="TD",INDEX('4. CPI-tabel'!$D$20:$Z$42,$E32-2003,AA$28-2003),
IF(AA$28&gt;=$E32,MAX(1,INDEX('4. CPI-tabel'!$D$20:$Z$42,MAX($E32,2010)-2003,AA$28-2003)),0))</f>
        <v>1.1960541048306597</v>
      </c>
      <c r="AB32" s="118">
        <f>IF($C32="TD",INDEX('4. CPI-tabel'!$D$20:$Z$42,$E32-2003,AB$28-2003),
IF(AB$28&gt;=$E32,MAX(1,INDEX('4. CPI-tabel'!$D$20:$Z$42,MAX($E32,2010)-2003,AB$28-2003)),0))</f>
        <v>1.2080146458789662</v>
      </c>
      <c r="AC32" s="118">
        <f>IF($C32="TD",INDEX('4. CPI-tabel'!$D$20:$Z$42,$E32-2003,AC$28-2003),
IF(AC$28&gt;=$E32,MAX(1,INDEX('4. CPI-tabel'!$D$20:$Z$42,MAX($E32,2010)-2003,AC$28-2003)),0))</f>
        <v>1.217678763045998</v>
      </c>
      <c r="AD32" s="118">
        <f>IF($C32="TD",INDEX('4. CPI-tabel'!$D$20:$Z$42,$E32-2003,AD$28-2003),
IF(AD$28&gt;=$E32,MAX(1,INDEX('4. CPI-tabel'!$D$20:$Z$42,MAX($E32,2010)-2003,AD$28-2003)),0))</f>
        <v>1.22011412057209</v>
      </c>
      <c r="AE32" s="118">
        <f>IF($C32="TD",INDEX('4. CPI-tabel'!$D$20:$Z$42,$E32-2003,AE$28-2003),
IF(AE$28&gt;=$E32,MAX(1,INDEX('4. CPI-tabel'!$D$20:$Z$42,MAX($E32,2010)-2003,AE$28-2003)),0))</f>
        <v>1.2371957182600992</v>
      </c>
      <c r="AF32" s="118">
        <f>IF($C32="TD",INDEX('4. CPI-tabel'!$D$20:$Z$42,$E32-2003,AF$28-2003),
IF(AF$28&gt;=$E32,MAX(1,INDEX('4. CPI-tabel'!$D$20:$Z$42,MAX($E32,2010)-2003,AF$28-2003)),0))</f>
        <v>1.2631768283435612</v>
      </c>
      <c r="AG32" s="118">
        <f>IF($C32="TD",INDEX('4. CPI-tabel'!$D$20:$Z$42,$E32-2003,AG$28-2003),
IF(AG$28&gt;=$E32,MAX(1,INDEX('4. CPI-tabel'!$D$20:$Z$42,MAX($E32,2010)-2003,AG$28-2003)),0))</f>
        <v>1.2985457795371809</v>
      </c>
      <c r="AH32" s="118">
        <f>IF($C32="TD",INDEX('4. CPI-tabel'!$D$20:$Z$42,$E32-2003,AH$28-2003),
IF(AH$28&gt;=$E32,MAX(1,INDEX('4. CPI-tabel'!$D$20:$Z$42,MAX($E32,2010)-2003,AH$28-2003)),0))</f>
        <v>1.3076355999939411</v>
      </c>
      <c r="AI32" s="118">
        <f>IF($C32="TD",INDEX('4. CPI-tabel'!$D$20:$Z$42,$E32-2003,AI$28-2003),
IF(AI$28&gt;=$E32,MAX(1,INDEX('4. CPI-tabel'!$D$20:$Z$42,MAX($E32,2010)-2003,AI$28-2003)),0))</f>
        <v>1.3076355999939411</v>
      </c>
      <c r="AJ32" s="118">
        <f>IF($C32="TD",INDEX('4. CPI-tabel'!$D$20:$Z$42,$E32-2003,AJ$28-2003),
IF(AJ$28&gt;=$E32,MAX(1,INDEX('4. CPI-tabel'!$D$20:$Z$42,MAX($E32,2010)-2003,AJ$28-2003)),0))</f>
        <v>1.3076355999939411</v>
      </c>
      <c r="AK32" s="118">
        <f>IF($C32="TD",INDEX('4. CPI-tabel'!$D$20:$Z$42,$E32-2003,AK$28-2003),
IF(AK$28&gt;=$E32,MAX(1,INDEX('4. CPI-tabel'!$D$20:$Z$42,MAX($E32,2010)-2003,AK$28-2003)),0))</f>
        <v>1.3076355999939411</v>
      </c>
      <c r="AL32" s="118">
        <f>IF($C32="TD",INDEX('4. CPI-tabel'!$D$20:$Z$42,$E32-2003,AL$28-2003),
IF(AL$28&gt;=$E32,MAX(1,INDEX('4. CPI-tabel'!$D$20:$Z$42,MAX($E32,2010)-2003,AL$28-2003)),0))</f>
        <v>1.3076355999939411</v>
      </c>
      <c r="AM32" s="118">
        <f>IF($C32="TD",INDEX('4. CPI-tabel'!$D$20:$Z$42,$E32-2003,AM$28-2003),
IF(AM$28&gt;=$E32,MAX(1,INDEX('4. CPI-tabel'!$D$20:$Z$42,MAX($E32,2010)-2003,AM$28-2003)),0))</f>
        <v>1.3076355999939411</v>
      </c>
      <c r="AO32" s="87">
        <f t="shared" si="5"/>
        <v>331917.05439112894</v>
      </c>
      <c r="AP32" s="87">
        <f t="shared" si="6"/>
        <v>340546.89780529833</v>
      </c>
      <c r="AQ32" s="87">
        <f t="shared" si="7"/>
        <v>348379.47645482013</v>
      </c>
      <c r="AR32" s="87">
        <f t="shared" si="8"/>
        <v>358134.10179555509</v>
      </c>
      <c r="AS32" s="87">
        <f t="shared" si="9"/>
        <v>361715.44281351066</v>
      </c>
      <c r="AT32" s="87">
        <f t="shared" si="10"/>
        <v>364609.16635601874</v>
      </c>
      <c r="AU32" s="87">
        <f t="shared" si="11"/>
        <v>365338.38468873076</v>
      </c>
      <c r="AV32" s="87">
        <f t="shared" si="12"/>
        <v>370453.12207437301</v>
      </c>
      <c r="AW32" s="87">
        <f t="shared" si="13"/>
        <v>378232.63763793476</v>
      </c>
      <c r="AX32" s="87">
        <f t="shared" si="14"/>
        <v>388823.15149179695</v>
      </c>
      <c r="AY32" s="87">
        <f t="shared" si="15"/>
        <v>391544.91355223954</v>
      </c>
      <c r="AZ32" s="87">
        <f t="shared" si="16"/>
        <v>469853.89626268734</v>
      </c>
      <c r="BA32" s="87">
        <f t="shared" si="17"/>
        <v>449351.18078940647</v>
      </c>
      <c r="BB32" s="87">
        <f t="shared" si="18"/>
        <v>429743.12926405057</v>
      </c>
      <c r="BC32" s="87">
        <f t="shared" si="19"/>
        <v>410990.70180525561</v>
      </c>
      <c r="BD32" s="87">
        <f t="shared" si="20"/>
        <v>393056.56209011714</v>
      </c>
    </row>
    <row r="33" spans="1:56" s="20" customFormat="1" x14ac:dyDescent="0.2">
      <c r="A33" s="41"/>
      <c r="B33" s="86">
        <f>'3. Investeringen'!B19</f>
        <v>5</v>
      </c>
      <c r="C33" s="86" t="str">
        <f>'3. Investeringen'!F19</f>
        <v>TD</v>
      </c>
      <c r="D33" s="86" t="str">
        <f>'3. Investeringen'!G19</f>
        <v>Nieuwe investeringen TD</v>
      </c>
      <c r="E33" s="121">
        <f>'3. Investeringen'!K19</f>
        <v>2004</v>
      </c>
      <c r="G33" s="86">
        <f>'7. Nominale afschrijvingen'!R22</f>
        <v>64307.083462891365</v>
      </c>
      <c r="H33" s="86">
        <f>'7. Nominale afschrijvingen'!S22</f>
        <v>64307.083462891365</v>
      </c>
      <c r="I33" s="86">
        <f>'7. Nominale afschrijvingen'!T22</f>
        <v>64307.083462891365</v>
      </c>
      <c r="J33" s="86">
        <f>'7. Nominale afschrijvingen'!U22</f>
        <v>64307.083462891365</v>
      </c>
      <c r="K33" s="86">
        <f>'7. Nominale afschrijvingen'!V22</f>
        <v>64307.083462891365</v>
      </c>
      <c r="L33" s="86">
        <f>'7. Nominale afschrijvingen'!W22</f>
        <v>64307.083462891365</v>
      </c>
      <c r="M33" s="86">
        <f>'7. Nominale afschrijvingen'!X22</f>
        <v>64307.083462891365</v>
      </c>
      <c r="N33" s="86">
        <f>'7. Nominale afschrijvingen'!Y22</f>
        <v>64307.083462891365</v>
      </c>
      <c r="O33" s="86">
        <f>'7. Nominale afschrijvingen'!Z22</f>
        <v>64307.083462891365</v>
      </c>
      <c r="P33" s="86">
        <f>'7. Nominale afschrijvingen'!AA22</f>
        <v>64307.083462891365</v>
      </c>
      <c r="Q33" s="86">
        <f>'7. Nominale afschrijvingen'!AB22</f>
        <v>64307.083462891365</v>
      </c>
      <c r="R33" s="86">
        <f>'7. Nominale afschrijvingen'!AC22</f>
        <v>77168.500155469636</v>
      </c>
      <c r="S33" s="86">
        <f>'7. Nominale afschrijvingen'!AD22</f>
        <v>69760.324140544559</v>
      </c>
      <c r="T33" s="86">
        <f>'7. Nominale afschrijvingen'!AE22</f>
        <v>63063.333023052277</v>
      </c>
      <c r="U33" s="86">
        <f>'7. Nominale afschrijvingen'!AF22</f>
        <v>62510.145891271117</v>
      </c>
      <c r="V33" s="86">
        <f>'7. Nominale afschrijvingen'!AG22</f>
        <v>62510.145891271117</v>
      </c>
      <c r="W33" s="40"/>
      <c r="X33" s="118">
        <f>IF($C33="TD",INDEX('4. CPI-tabel'!$D$20:$Z$42,$E33-2003,X$28-2003),
IF(X$28&gt;=$E33,MAX(1,INDEX('4. CPI-tabel'!$D$20:$Z$42,MAX($E33,2010)-2003,X$28-2003)),0))</f>
        <v>1.1084974968243537</v>
      </c>
      <c r="Y33" s="118">
        <f>IF($C33="TD",INDEX('4. CPI-tabel'!$D$20:$Z$42,$E33-2003,Y$28-2003),
IF(Y$28&gt;=$E33,MAX(1,INDEX('4. CPI-tabel'!$D$20:$Z$42,MAX($E33,2010)-2003,Y$28-2003)),0))</f>
        <v>1.137318431741787</v>
      </c>
      <c r="Z33" s="118">
        <f>IF($C33="TD",INDEX('4. CPI-tabel'!$D$20:$Z$42,$E33-2003,Z$28-2003),
IF(Z$28&gt;=$E33,MAX(1,INDEX('4. CPI-tabel'!$D$20:$Z$42,MAX($E33,2010)-2003,Z$28-2003)),0))</f>
        <v>1.1634767556718479</v>
      </c>
      <c r="AA33" s="118">
        <f>IF($C33="TD",INDEX('4. CPI-tabel'!$D$20:$Z$42,$E33-2003,AA$28-2003),
IF(AA$28&gt;=$E33,MAX(1,INDEX('4. CPI-tabel'!$D$20:$Z$42,MAX($E33,2010)-2003,AA$28-2003)),0))</f>
        <v>1.1960541048306597</v>
      </c>
      <c r="AB33" s="118">
        <f>IF($C33="TD",INDEX('4. CPI-tabel'!$D$20:$Z$42,$E33-2003,AB$28-2003),
IF(AB$28&gt;=$E33,MAX(1,INDEX('4. CPI-tabel'!$D$20:$Z$42,MAX($E33,2010)-2003,AB$28-2003)),0))</f>
        <v>1.2080146458789662</v>
      </c>
      <c r="AC33" s="118">
        <f>IF($C33="TD",INDEX('4. CPI-tabel'!$D$20:$Z$42,$E33-2003,AC$28-2003),
IF(AC$28&gt;=$E33,MAX(1,INDEX('4. CPI-tabel'!$D$20:$Z$42,MAX($E33,2010)-2003,AC$28-2003)),0))</f>
        <v>1.217678763045998</v>
      </c>
      <c r="AD33" s="118">
        <f>IF($C33="TD",INDEX('4. CPI-tabel'!$D$20:$Z$42,$E33-2003,AD$28-2003),
IF(AD$28&gt;=$E33,MAX(1,INDEX('4. CPI-tabel'!$D$20:$Z$42,MAX($E33,2010)-2003,AD$28-2003)),0))</f>
        <v>1.22011412057209</v>
      </c>
      <c r="AE33" s="118">
        <f>IF($C33="TD",INDEX('4. CPI-tabel'!$D$20:$Z$42,$E33-2003,AE$28-2003),
IF(AE$28&gt;=$E33,MAX(1,INDEX('4. CPI-tabel'!$D$20:$Z$42,MAX($E33,2010)-2003,AE$28-2003)),0))</f>
        <v>1.2371957182600992</v>
      </c>
      <c r="AF33" s="118">
        <f>IF($C33="TD",INDEX('4. CPI-tabel'!$D$20:$Z$42,$E33-2003,AF$28-2003),
IF(AF$28&gt;=$E33,MAX(1,INDEX('4. CPI-tabel'!$D$20:$Z$42,MAX($E33,2010)-2003,AF$28-2003)),0))</f>
        <v>1.2631768283435612</v>
      </c>
      <c r="AG33" s="118">
        <f>IF($C33="TD",INDEX('4. CPI-tabel'!$D$20:$Z$42,$E33-2003,AG$28-2003),
IF(AG$28&gt;=$E33,MAX(1,INDEX('4. CPI-tabel'!$D$20:$Z$42,MAX($E33,2010)-2003,AG$28-2003)),0))</f>
        <v>1.2985457795371809</v>
      </c>
      <c r="AH33" s="118">
        <f>IF($C33="TD",INDEX('4. CPI-tabel'!$D$20:$Z$42,$E33-2003,AH$28-2003),
IF(AH$28&gt;=$E33,MAX(1,INDEX('4. CPI-tabel'!$D$20:$Z$42,MAX($E33,2010)-2003,AH$28-2003)),0))</f>
        <v>1.3076355999939411</v>
      </c>
      <c r="AI33" s="118">
        <f>IF($C33="TD",INDEX('4. CPI-tabel'!$D$20:$Z$42,$E33-2003,AI$28-2003),
IF(AI$28&gt;=$E33,MAX(1,INDEX('4. CPI-tabel'!$D$20:$Z$42,MAX($E33,2010)-2003,AI$28-2003)),0))</f>
        <v>1.3076355999939411</v>
      </c>
      <c r="AJ33" s="118">
        <f>IF($C33="TD",INDEX('4. CPI-tabel'!$D$20:$Z$42,$E33-2003,AJ$28-2003),
IF(AJ$28&gt;=$E33,MAX(1,INDEX('4. CPI-tabel'!$D$20:$Z$42,MAX($E33,2010)-2003,AJ$28-2003)),0))</f>
        <v>1.3076355999939411</v>
      </c>
      <c r="AK33" s="118">
        <f>IF($C33="TD",INDEX('4. CPI-tabel'!$D$20:$Z$42,$E33-2003,AK$28-2003),
IF(AK$28&gt;=$E33,MAX(1,INDEX('4. CPI-tabel'!$D$20:$Z$42,MAX($E33,2010)-2003,AK$28-2003)),0))</f>
        <v>1.3076355999939411</v>
      </c>
      <c r="AL33" s="118">
        <f>IF($C33="TD",INDEX('4. CPI-tabel'!$D$20:$Z$42,$E33-2003,AL$28-2003),
IF(AL$28&gt;=$E33,MAX(1,INDEX('4. CPI-tabel'!$D$20:$Z$42,MAX($E33,2010)-2003,AL$28-2003)),0))</f>
        <v>1.3076355999939411</v>
      </c>
      <c r="AM33" s="118">
        <f>IF($C33="TD",INDEX('4. CPI-tabel'!$D$20:$Z$42,$E33-2003,AM$28-2003),
IF(AM$28&gt;=$E33,MAX(1,INDEX('4. CPI-tabel'!$D$20:$Z$42,MAX($E33,2010)-2003,AM$28-2003)),0))</f>
        <v>1.3076355999939411</v>
      </c>
      <c r="AO33" s="87">
        <f t="shared" si="5"/>
        <v>71284.241046689873</v>
      </c>
      <c r="AP33" s="87">
        <f t="shared" si="6"/>
        <v>73137.63131390381</v>
      </c>
      <c r="AQ33" s="87">
        <f t="shared" si="7"/>
        <v>74819.796834123597</v>
      </c>
      <c r="AR33" s="87">
        <f t="shared" si="8"/>
        <v>76914.751145479051</v>
      </c>
      <c r="AS33" s="87">
        <f t="shared" si="9"/>
        <v>77683.898656933845</v>
      </c>
      <c r="AT33" s="87">
        <f t="shared" si="10"/>
        <v>78305.369846189307</v>
      </c>
      <c r="AU33" s="87">
        <f t="shared" si="11"/>
        <v>78461.980585881698</v>
      </c>
      <c r="AV33" s="87">
        <f t="shared" si="12"/>
        <v>79560.448314084031</v>
      </c>
      <c r="AW33" s="87">
        <f t="shared" si="13"/>
        <v>81231.217728679781</v>
      </c>
      <c r="AX33" s="87">
        <f t="shared" si="14"/>
        <v>83505.691825082817</v>
      </c>
      <c r="AY33" s="87">
        <f t="shared" si="15"/>
        <v>84090.231667858403</v>
      </c>
      <c r="AZ33" s="87">
        <f t="shared" si="16"/>
        <v>100908.27800143007</v>
      </c>
      <c r="BA33" s="87">
        <f t="shared" si="17"/>
        <v>91221.083313292795</v>
      </c>
      <c r="BB33" s="87">
        <f t="shared" si="18"/>
        <v>82463.859315216687</v>
      </c>
      <c r="BC33" s="87">
        <f t="shared" si="19"/>
        <v>81740.492128241094</v>
      </c>
      <c r="BD33" s="87">
        <f t="shared" si="20"/>
        <v>81740.492128241094</v>
      </c>
    </row>
    <row r="34" spans="1:56" s="20" customFormat="1" x14ac:dyDescent="0.2">
      <c r="A34" s="41"/>
      <c r="B34" s="86">
        <f>'3. Investeringen'!B20</f>
        <v>6</v>
      </c>
      <c r="C34" s="86" t="str">
        <f>'3. Investeringen'!F20</f>
        <v>TD</v>
      </c>
      <c r="D34" s="86" t="str">
        <f>'3. Investeringen'!G20</f>
        <v>Nieuwe investeringen TD</v>
      </c>
      <c r="E34" s="121">
        <f>'3. Investeringen'!K20</f>
        <v>2004</v>
      </c>
      <c r="G34" s="86">
        <f>'7. Nominale afschrijvingen'!R23</f>
        <v>0</v>
      </c>
      <c r="H34" s="86">
        <f>'7. Nominale afschrijvingen'!S23</f>
        <v>0</v>
      </c>
      <c r="I34" s="86">
        <f>'7. Nominale afschrijvingen'!T23</f>
        <v>0</v>
      </c>
      <c r="J34" s="86">
        <f>'7. Nominale afschrijvingen'!U23</f>
        <v>0</v>
      </c>
      <c r="K34" s="86">
        <f>'7. Nominale afschrijvingen'!V23</f>
        <v>0</v>
      </c>
      <c r="L34" s="86">
        <f>'7. Nominale afschrijvingen'!W23</f>
        <v>0</v>
      </c>
      <c r="M34" s="86">
        <f>'7. Nominale afschrijvingen'!X23</f>
        <v>0</v>
      </c>
      <c r="N34" s="86">
        <f>'7. Nominale afschrijvingen'!Y23</f>
        <v>0</v>
      </c>
      <c r="O34" s="86">
        <f>'7. Nominale afschrijvingen'!Z23</f>
        <v>0</v>
      </c>
      <c r="P34" s="86">
        <f>'7. Nominale afschrijvingen'!AA23</f>
        <v>0</v>
      </c>
      <c r="Q34" s="86">
        <f>'7. Nominale afschrijvingen'!AB23</f>
        <v>0</v>
      </c>
      <c r="R34" s="86">
        <f>'7. Nominale afschrijvingen'!AC23</f>
        <v>0</v>
      </c>
      <c r="S34" s="86">
        <f>'7. Nominale afschrijvingen'!AD23</f>
        <v>0</v>
      </c>
      <c r="T34" s="86">
        <f>'7. Nominale afschrijvingen'!AE23</f>
        <v>0</v>
      </c>
      <c r="U34" s="86">
        <f>'7. Nominale afschrijvingen'!AF23</f>
        <v>0</v>
      </c>
      <c r="V34" s="86">
        <f>'7. Nominale afschrijvingen'!AG23</f>
        <v>0</v>
      </c>
      <c r="W34" s="40"/>
      <c r="X34" s="118">
        <f>IF($C34="TD",INDEX('4. CPI-tabel'!$D$20:$Z$42,$E34-2003,X$28-2003),
IF(X$28&gt;=$E34,MAX(1,INDEX('4. CPI-tabel'!$D$20:$Z$42,MAX($E34,2010)-2003,X$28-2003)),0))</f>
        <v>1.1084974968243537</v>
      </c>
      <c r="Y34" s="118">
        <f>IF($C34="TD",INDEX('4. CPI-tabel'!$D$20:$Z$42,$E34-2003,Y$28-2003),
IF(Y$28&gt;=$E34,MAX(1,INDEX('4. CPI-tabel'!$D$20:$Z$42,MAX($E34,2010)-2003,Y$28-2003)),0))</f>
        <v>1.137318431741787</v>
      </c>
      <c r="Z34" s="118">
        <f>IF($C34="TD",INDEX('4. CPI-tabel'!$D$20:$Z$42,$E34-2003,Z$28-2003),
IF(Z$28&gt;=$E34,MAX(1,INDEX('4. CPI-tabel'!$D$20:$Z$42,MAX($E34,2010)-2003,Z$28-2003)),0))</f>
        <v>1.1634767556718479</v>
      </c>
      <c r="AA34" s="118">
        <f>IF($C34="TD",INDEX('4. CPI-tabel'!$D$20:$Z$42,$E34-2003,AA$28-2003),
IF(AA$28&gt;=$E34,MAX(1,INDEX('4. CPI-tabel'!$D$20:$Z$42,MAX($E34,2010)-2003,AA$28-2003)),0))</f>
        <v>1.1960541048306597</v>
      </c>
      <c r="AB34" s="118">
        <f>IF($C34="TD",INDEX('4. CPI-tabel'!$D$20:$Z$42,$E34-2003,AB$28-2003),
IF(AB$28&gt;=$E34,MAX(1,INDEX('4. CPI-tabel'!$D$20:$Z$42,MAX($E34,2010)-2003,AB$28-2003)),0))</f>
        <v>1.2080146458789662</v>
      </c>
      <c r="AC34" s="118">
        <f>IF($C34="TD",INDEX('4. CPI-tabel'!$D$20:$Z$42,$E34-2003,AC$28-2003),
IF(AC$28&gt;=$E34,MAX(1,INDEX('4. CPI-tabel'!$D$20:$Z$42,MAX($E34,2010)-2003,AC$28-2003)),0))</f>
        <v>1.217678763045998</v>
      </c>
      <c r="AD34" s="118">
        <f>IF($C34="TD",INDEX('4. CPI-tabel'!$D$20:$Z$42,$E34-2003,AD$28-2003),
IF(AD$28&gt;=$E34,MAX(1,INDEX('4. CPI-tabel'!$D$20:$Z$42,MAX($E34,2010)-2003,AD$28-2003)),0))</f>
        <v>1.22011412057209</v>
      </c>
      <c r="AE34" s="118">
        <f>IF($C34="TD",INDEX('4. CPI-tabel'!$D$20:$Z$42,$E34-2003,AE$28-2003),
IF(AE$28&gt;=$E34,MAX(1,INDEX('4. CPI-tabel'!$D$20:$Z$42,MAX($E34,2010)-2003,AE$28-2003)),0))</f>
        <v>1.2371957182600992</v>
      </c>
      <c r="AF34" s="118">
        <f>IF($C34="TD",INDEX('4. CPI-tabel'!$D$20:$Z$42,$E34-2003,AF$28-2003),
IF(AF$28&gt;=$E34,MAX(1,INDEX('4. CPI-tabel'!$D$20:$Z$42,MAX($E34,2010)-2003,AF$28-2003)),0))</f>
        <v>1.2631768283435612</v>
      </c>
      <c r="AG34" s="118">
        <f>IF($C34="TD",INDEX('4. CPI-tabel'!$D$20:$Z$42,$E34-2003,AG$28-2003),
IF(AG$28&gt;=$E34,MAX(1,INDEX('4. CPI-tabel'!$D$20:$Z$42,MAX($E34,2010)-2003,AG$28-2003)),0))</f>
        <v>1.2985457795371809</v>
      </c>
      <c r="AH34" s="118">
        <f>IF($C34="TD",INDEX('4. CPI-tabel'!$D$20:$Z$42,$E34-2003,AH$28-2003),
IF(AH$28&gt;=$E34,MAX(1,INDEX('4. CPI-tabel'!$D$20:$Z$42,MAX($E34,2010)-2003,AH$28-2003)),0))</f>
        <v>1.3076355999939411</v>
      </c>
      <c r="AI34" s="118">
        <f>IF($C34="TD",INDEX('4. CPI-tabel'!$D$20:$Z$42,$E34-2003,AI$28-2003),
IF(AI$28&gt;=$E34,MAX(1,INDEX('4. CPI-tabel'!$D$20:$Z$42,MAX($E34,2010)-2003,AI$28-2003)),0))</f>
        <v>1.3076355999939411</v>
      </c>
      <c r="AJ34" s="118">
        <f>IF($C34="TD",INDEX('4. CPI-tabel'!$D$20:$Z$42,$E34-2003,AJ$28-2003),
IF(AJ$28&gt;=$E34,MAX(1,INDEX('4. CPI-tabel'!$D$20:$Z$42,MAX($E34,2010)-2003,AJ$28-2003)),0))</f>
        <v>1.3076355999939411</v>
      </c>
      <c r="AK34" s="118">
        <f>IF($C34="TD",INDEX('4. CPI-tabel'!$D$20:$Z$42,$E34-2003,AK$28-2003),
IF(AK$28&gt;=$E34,MAX(1,INDEX('4. CPI-tabel'!$D$20:$Z$42,MAX($E34,2010)-2003,AK$28-2003)),0))</f>
        <v>1.3076355999939411</v>
      </c>
      <c r="AL34" s="118">
        <f>IF($C34="TD",INDEX('4. CPI-tabel'!$D$20:$Z$42,$E34-2003,AL$28-2003),
IF(AL$28&gt;=$E34,MAX(1,INDEX('4. CPI-tabel'!$D$20:$Z$42,MAX($E34,2010)-2003,AL$28-2003)),0))</f>
        <v>1.3076355999939411</v>
      </c>
      <c r="AM34" s="118">
        <f>IF($C34="TD",INDEX('4. CPI-tabel'!$D$20:$Z$42,$E34-2003,AM$28-2003),
IF(AM$28&gt;=$E34,MAX(1,INDEX('4. CPI-tabel'!$D$20:$Z$42,MAX($E34,2010)-2003,AM$28-2003)),0))</f>
        <v>1.3076355999939411</v>
      </c>
      <c r="AO34" s="87">
        <f t="shared" si="5"/>
        <v>0</v>
      </c>
      <c r="AP34" s="87">
        <f t="shared" si="6"/>
        <v>0</v>
      </c>
      <c r="AQ34" s="87">
        <f t="shared" si="7"/>
        <v>0</v>
      </c>
      <c r="AR34" s="87">
        <f t="shared" si="8"/>
        <v>0</v>
      </c>
      <c r="AS34" s="87">
        <f t="shared" si="9"/>
        <v>0</v>
      </c>
      <c r="AT34" s="87">
        <f t="shared" si="10"/>
        <v>0</v>
      </c>
      <c r="AU34" s="87">
        <f t="shared" si="11"/>
        <v>0</v>
      </c>
      <c r="AV34" s="87">
        <f t="shared" si="12"/>
        <v>0</v>
      </c>
      <c r="AW34" s="87">
        <f t="shared" si="13"/>
        <v>0</v>
      </c>
      <c r="AX34" s="87">
        <f t="shared" si="14"/>
        <v>0</v>
      </c>
      <c r="AY34" s="87">
        <f t="shared" si="15"/>
        <v>0</v>
      </c>
      <c r="AZ34" s="87">
        <f t="shared" si="16"/>
        <v>0</v>
      </c>
      <c r="BA34" s="87">
        <f t="shared" si="17"/>
        <v>0</v>
      </c>
      <c r="BB34" s="87">
        <f t="shared" si="18"/>
        <v>0</v>
      </c>
      <c r="BC34" s="87">
        <f t="shared" si="19"/>
        <v>0</v>
      </c>
      <c r="BD34" s="87">
        <f t="shared" si="20"/>
        <v>0</v>
      </c>
    </row>
    <row r="35" spans="1:56" s="20" customFormat="1" x14ac:dyDescent="0.2">
      <c r="A35" s="41"/>
      <c r="B35" s="86">
        <f>'3. Investeringen'!B21</f>
        <v>7</v>
      </c>
      <c r="C35" s="86" t="str">
        <f>'3. Investeringen'!F21</f>
        <v>TD</v>
      </c>
      <c r="D35" s="86" t="str">
        <f>'3. Investeringen'!G21</f>
        <v>Nieuwe investeringen TD</v>
      </c>
      <c r="E35" s="121">
        <f>'3. Investeringen'!K21</f>
        <v>2005</v>
      </c>
      <c r="G35" s="86">
        <f>'7. Nominale afschrijvingen'!R24</f>
        <v>66022.818181818191</v>
      </c>
      <c r="H35" s="86">
        <f>'7. Nominale afschrijvingen'!S24</f>
        <v>66022.818181818177</v>
      </c>
      <c r="I35" s="86">
        <f>'7. Nominale afschrijvingen'!T24</f>
        <v>66022.818181818177</v>
      </c>
      <c r="J35" s="86">
        <f>'7. Nominale afschrijvingen'!U24</f>
        <v>66022.818181818177</v>
      </c>
      <c r="K35" s="86">
        <f>'7. Nominale afschrijvingen'!V24</f>
        <v>66022.818181818177</v>
      </c>
      <c r="L35" s="86">
        <f>'7. Nominale afschrijvingen'!W24</f>
        <v>66022.818181818177</v>
      </c>
      <c r="M35" s="86">
        <f>'7. Nominale afschrijvingen'!X24</f>
        <v>66022.818181818177</v>
      </c>
      <c r="N35" s="86">
        <f>'7. Nominale afschrijvingen'!Y24</f>
        <v>66022.818181818177</v>
      </c>
      <c r="O35" s="86">
        <f>'7. Nominale afschrijvingen'!Z24</f>
        <v>66022.818181818177</v>
      </c>
      <c r="P35" s="86">
        <f>'7. Nominale afschrijvingen'!AA24</f>
        <v>66022.818181818177</v>
      </c>
      <c r="Q35" s="86">
        <f>'7. Nominale afschrijvingen'!AB24</f>
        <v>66022.818181818177</v>
      </c>
      <c r="R35" s="86">
        <f>'7. Nominale afschrijvingen'!AC24</f>
        <v>79227.381818181821</v>
      </c>
      <c r="S35" s="86">
        <f>'7. Nominale afschrijvingen'!AD24</f>
        <v>76757.956930342378</v>
      </c>
      <c r="T35" s="86">
        <f>'7. Nominale afschrijvingen'!AE24</f>
        <v>74365.501129916127</v>
      </c>
      <c r="U35" s="86">
        <f>'7. Nominale afschrijvingen'!AF24</f>
        <v>72047.615380412244</v>
      </c>
      <c r="V35" s="86">
        <f>'7. Nominale afschrijvingen'!AG24</f>
        <v>69801.975420503295</v>
      </c>
      <c r="W35" s="40"/>
      <c r="X35" s="118">
        <f>IF($C35="TD",INDEX('4. CPI-tabel'!$D$20:$Z$42,$E35-2003,X$28-2003),
IF(X$28&gt;=$E35,MAX(1,INDEX('4. CPI-tabel'!$D$20:$Z$42,MAX($E35,2010)-2003,X$28-2003)),0))</f>
        <v>1.0964366931991631</v>
      </c>
      <c r="Y35" s="118">
        <f>IF($C35="TD",INDEX('4. CPI-tabel'!$D$20:$Z$42,$E35-2003,Y$28-2003),
IF(Y$28&gt;=$E35,MAX(1,INDEX('4. CPI-tabel'!$D$20:$Z$42,MAX($E35,2010)-2003,Y$28-2003)),0))</f>
        <v>1.1249440472223413</v>
      </c>
      <c r="Z35" s="118">
        <f>IF($C35="TD",INDEX('4. CPI-tabel'!$D$20:$Z$42,$E35-2003,Z$28-2003),
IF(Z$28&gt;=$E35,MAX(1,INDEX('4. CPI-tabel'!$D$20:$Z$42,MAX($E35,2010)-2003,Z$28-2003)),0))</f>
        <v>1.1508177603084551</v>
      </c>
      <c r="AA35" s="118">
        <f>IF($C35="TD",INDEX('4. CPI-tabel'!$D$20:$Z$42,$E35-2003,AA$28-2003),
IF(AA$28&gt;=$E35,MAX(1,INDEX('4. CPI-tabel'!$D$20:$Z$42,MAX($E35,2010)-2003,AA$28-2003)),0))</f>
        <v>1.1830406575970918</v>
      </c>
      <c r="AB35" s="118">
        <f>IF($C35="TD",INDEX('4. CPI-tabel'!$D$20:$Z$42,$E35-2003,AB$28-2003),
IF(AB$28&gt;=$E35,MAX(1,INDEX('4. CPI-tabel'!$D$20:$Z$42,MAX($E35,2010)-2003,AB$28-2003)),0))</f>
        <v>1.1948710641730627</v>
      </c>
      <c r="AC35" s="118">
        <f>IF($C35="TD",INDEX('4. CPI-tabel'!$D$20:$Z$42,$E35-2003,AC$28-2003),
IF(AC$28&gt;=$E35,MAX(1,INDEX('4. CPI-tabel'!$D$20:$Z$42,MAX($E35,2010)-2003,AC$28-2003)),0))</f>
        <v>1.2044300326864472</v>
      </c>
      <c r="AD35" s="118">
        <f>IF($C35="TD",INDEX('4. CPI-tabel'!$D$20:$Z$42,$E35-2003,AD$28-2003),
IF(AD$28&gt;=$E35,MAX(1,INDEX('4. CPI-tabel'!$D$20:$Z$42,MAX($E35,2010)-2003,AD$28-2003)),0))</f>
        <v>1.2068388927518201</v>
      </c>
      <c r="AE35" s="118">
        <f>IF($C35="TD",INDEX('4. CPI-tabel'!$D$20:$Z$42,$E35-2003,AE$28-2003),
IF(AE$28&gt;=$E35,MAX(1,INDEX('4. CPI-tabel'!$D$20:$Z$42,MAX($E35,2010)-2003,AE$28-2003)),0))</f>
        <v>1.2237346372503457</v>
      </c>
      <c r="AF35" s="118">
        <f>IF($C35="TD",INDEX('4. CPI-tabel'!$D$20:$Z$42,$E35-2003,AF$28-2003),
IF(AF$28&gt;=$E35,MAX(1,INDEX('4. CPI-tabel'!$D$20:$Z$42,MAX($E35,2010)-2003,AF$28-2003)),0))</f>
        <v>1.2494330646326028</v>
      </c>
      <c r="AG35" s="118">
        <f>IF($C35="TD",INDEX('4. CPI-tabel'!$D$20:$Z$42,$E35-2003,AG$28-2003),
IF(AG$28&gt;=$E35,MAX(1,INDEX('4. CPI-tabel'!$D$20:$Z$42,MAX($E35,2010)-2003,AG$28-2003)),0))</f>
        <v>1.2844171904423158</v>
      </c>
      <c r="AH35" s="118">
        <f>IF($C35="TD",INDEX('4. CPI-tabel'!$D$20:$Z$42,$E35-2003,AH$28-2003),
IF(AH$28&gt;=$E35,MAX(1,INDEX('4. CPI-tabel'!$D$20:$Z$42,MAX($E35,2010)-2003,AH$28-2003)),0))</f>
        <v>1.2934081107754118</v>
      </c>
      <c r="AI35" s="118">
        <f>IF($C35="TD",INDEX('4. CPI-tabel'!$D$20:$Z$42,$E35-2003,AI$28-2003),
IF(AI$28&gt;=$E35,MAX(1,INDEX('4. CPI-tabel'!$D$20:$Z$42,MAX($E35,2010)-2003,AI$28-2003)),0))</f>
        <v>1.2934081107754118</v>
      </c>
      <c r="AJ35" s="118">
        <f>IF($C35="TD",INDEX('4. CPI-tabel'!$D$20:$Z$42,$E35-2003,AJ$28-2003),
IF(AJ$28&gt;=$E35,MAX(1,INDEX('4. CPI-tabel'!$D$20:$Z$42,MAX($E35,2010)-2003,AJ$28-2003)),0))</f>
        <v>1.2934081107754118</v>
      </c>
      <c r="AK35" s="118">
        <f>IF($C35="TD",INDEX('4. CPI-tabel'!$D$20:$Z$42,$E35-2003,AK$28-2003),
IF(AK$28&gt;=$E35,MAX(1,INDEX('4. CPI-tabel'!$D$20:$Z$42,MAX($E35,2010)-2003,AK$28-2003)),0))</f>
        <v>1.2934081107754118</v>
      </c>
      <c r="AL35" s="118">
        <f>IF($C35="TD",INDEX('4. CPI-tabel'!$D$20:$Z$42,$E35-2003,AL$28-2003),
IF(AL$28&gt;=$E35,MAX(1,INDEX('4. CPI-tabel'!$D$20:$Z$42,MAX($E35,2010)-2003,AL$28-2003)),0))</f>
        <v>1.2934081107754118</v>
      </c>
      <c r="AM35" s="118">
        <f>IF($C35="TD",INDEX('4. CPI-tabel'!$D$20:$Z$42,$E35-2003,AM$28-2003),
IF(AM$28&gt;=$E35,MAX(1,INDEX('4. CPI-tabel'!$D$20:$Z$42,MAX($E35,2010)-2003,AM$28-2003)),0))</f>
        <v>1.2934081107754118</v>
      </c>
      <c r="AO35" s="87">
        <f t="shared" si="5"/>
        <v>72389.840442962319</v>
      </c>
      <c r="AP35" s="87">
        <f t="shared" si="6"/>
        <v>74271.976294479318</v>
      </c>
      <c r="AQ35" s="87">
        <f t="shared" si="7"/>
        <v>75980.231749252343</v>
      </c>
      <c r="AR35" s="87">
        <f t="shared" si="8"/>
        <v>78107.678238231398</v>
      </c>
      <c r="AS35" s="87">
        <f t="shared" si="9"/>
        <v>78888.755020613709</v>
      </c>
      <c r="AT35" s="87">
        <f t="shared" si="10"/>
        <v>79519.865060778626</v>
      </c>
      <c r="AU35" s="87">
        <f t="shared" si="11"/>
        <v>79678.904790900182</v>
      </c>
      <c r="AV35" s="87">
        <f t="shared" si="12"/>
        <v>80794.409457972797</v>
      </c>
      <c r="AW35" s="87">
        <f t="shared" si="13"/>
        <v>82491.09205659022</v>
      </c>
      <c r="AX35" s="87">
        <f t="shared" si="14"/>
        <v>84800.842634174754</v>
      </c>
      <c r="AY35" s="87">
        <f t="shared" si="15"/>
        <v>85394.448532613955</v>
      </c>
      <c r="AZ35" s="87">
        <f t="shared" si="16"/>
        <v>102473.33823913676</v>
      </c>
      <c r="BA35" s="87">
        <f t="shared" si="17"/>
        <v>99279.364060254564</v>
      </c>
      <c r="BB35" s="87">
        <f t="shared" si="18"/>
        <v>96184.942323311567</v>
      </c>
      <c r="BC35" s="87">
        <f t="shared" si="19"/>
        <v>93186.9700950525</v>
      </c>
      <c r="BD35" s="87">
        <f t="shared" si="20"/>
        <v>90282.441157024907</v>
      </c>
    </row>
    <row r="36" spans="1:56" s="20" customFormat="1" x14ac:dyDescent="0.2">
      <c r="A36" s="41"/>
      <c r="B36" s="86">
        <f>'3. Investeringen'!B22</f>
        <v>8</v>
      </c>
      <c r="C36" s="86" t="str">
        <f>'3. Investeringen'!F22</f>
        <v>TD</v>
      </c>
      <c r="D36" s="86" t="str">
        <f>'3. Investeringen'!G22</f>
        <v>Nieuwe investeringen TD</v>
      </c>
      <c r="E36" s="121">
        <f>'3. Investeringen'!K22</f>
        <v>2005</v>
      </c>
      <c r="G36" s="86">
        <f>'7. Nominale afschrijvingen'!R25</f>
        <v>197848.63350053923</v>
      </c>
      <c r="H36" s="86">
        <f>'7. Nominale afschrijvingen'!S25</f>
        <v>197848.63350053926</v>
      </c>
      <c r="I36" s="86">
        <f>'7. Nominale afschrijvingen'!T25</f>
        <v>197848.63350053926</v>
      </c>
      <c r="J36" s="86">
        <f>'7. Nominale afschrijvingen'!U25</f>
        <v>197848.63350053926</v>
      </c>
      <c r="K36" s="86">
        <f>'7. Nominale afschrijvingen'!V25</f>
        <v>197848.63350053926</v>
      </c>
      <c r="L36" s="86">
        <f>'7. Nominale afschrijvingen'!W25</f>
        <v>197848.63350053926</v>
      </c>
      <c r="M36" s="86">
        <f>'7. Nominale afschrijvingen'!X25</f>
        <v>197848.63350053926</v>
      </c>
      <c r="N36" s="86">
        <f>'7. Nominale afschrijvingen'!Y25</f>
        <v>197848.63350053926</v>
      </c>
      <c r="O36" s="86">
        <f>'7. Nominale afschrijvingen'!Z25</f>
        <v>197848.63350053926</v>
      </c>
      <c r="P36" s="86">
        <f>'7. Nominale afschrijvingen'!AA25</f>
        <v>197848.63350053926</v>
      </c>
      <c r="Q36" s="86">
        <f>'7. Nominale afschrijvingen'!AB25</f>
        <v>197848.63350053926</v>
      </c>
      <c r="R36" s="86">
        <f>'7. Nominale afschrijvingen'!AC25</f>
        <v>237418.36020064706</v>
      </c>
      <c r="S36" s="86">
        <f>'7. Nominale afschrijvingen'!AD25</f>
        <v>227421.79766588297</v>
      </c>
      <c r="T36" s="86">
        <f>'7. Nominale afschrijvingen'!AE25</f>
        <v>217846.14302731949</v>
      </c>
      <c r="U36" s="86">
        <f>'7. Nominale afschrijvingen'!AF25</f>
        <v>208673.67384722183</v>
      </c>
      <c r="V36" s="86">
        <f>'7. Nominale afschrijvingen'!AG25</f>
        <v>199887.41389575985</v>
      </c>
      <c r="W36" s="40"/>
      <c r="X36" s="118">
        <f>IF($C36="TD",INDEX('4. CPI-tabel'!$D$20:$Z$42,$E36-2003,X$28-2003),
IF(X$28&gt;=$E36,MAX(1,INDEX('4. CPI-tabel'!$D$20:$Z$42,MAX($E36,2010)-2003,X$28-2003)),0))</f>
        <v>1.0964366931991631</v>
      </c>
      <c r="Y36" s="118">
        <f>IF($C36="TD",INDEX('4. CPI-tabel'!$D$20:$Z$42,$E36-2003,Y$28-2003),
IF(Y$28&gt;=$E36,MAX(1,INDEX('4. CPI-tabel'!$D$20:$Z$42,MAX($E36,2010)-2003,Y$28-2003)),0))</f>
        <v>1.1249440472223413</v>
      </c>
      <c r="Z36" s="118">
        <f>IF($C36="TD",INDEX('4. CPI-tabel'!$D$20:$Z$42,$E36-2003,Z$28-2003),
IF(Z$28&gt;=$E36,MAX(1,INDEX('4. CPI-tabel'!$D$20:$Z$42,MAX($E36,2010)-2003,Z$28-2003)),0))</f>
        <v>1.1508177603084551</v>
      </c>
      <c r="AA36" s="118">
        <f>IF($C36="TD",INDEX('4. CPI-tabel'!$D$20:$Z$42,$E36-2003,AA$28-2003),
IF(AA$28&gt;=$E36,MAX(1,INDEX('4. CPI-tabel'!$D$20:$Z$42,MAX($E36,2010)-2003,AA$28-2003)),0))</f>
        <v>1.1830406575970918</v>
      </c>
      <c r="AB36" s="118">
        <f>IF($C36="TD",INDEX('4. CPI-tabel'!$D$20:$Z$42,$E36-2003,AB$28-2003),
IF(AB$28&gt;=$E36,MAX(1,INDEX('4. CPI-tabel'!$D$20:$Z$42,MAX($E36,2010)-2003,AB$28-2003)),0))</f>
        <v>1.1948710641730627</v>
      </c>
      <c r="AC36" s="118">
        <f>IF($C36="TD",INDEX('4. CPI-tabel'!$D$20:$Z$42,$E36-2003,AC$28-2003),
IF(AC$28&gt;=$E36,MAX(1,INDEX('4. CPI-tabel'!$D$20:$Z$42,MAX($E36,2010)-2003,AC$28-2003)),0))</f>
        <v>1.2044300326864472</v>
      </c>
      <c r="AD36" s="118">
        <f>IF($C36="TD",INDEX('4. CPI-tabel'!$D$20:$Z$42,$E36-2003,AD$28-2003),
IF(AD$28&gt;=$E36,MAX(1,INDEX('4. CPI-tabel'!$D$20:$Z$42,MAX($E36,2010)-2003,AD$28-2003)),0))</f>
        <v>1.2068388927518201</v>
      </c>
      <c r="AE36" s="118">
        <f>IF($C36="TD",INDEX('4. CPI-tabel'!$D$20:$Z$42,$E36-2003,AE$28-2003),
IF(AE$28&gt;=$E36,MAX(1,INDEX('4. CPI-tabel'!$D$20:$Z$42,MAX($E36,2010)-2003,AE$28-2003)),0))</f>
        <v>1.2237346372503457</v>
      </c>
      <c r="AF36" s="118">
        <f>IF($C36="TD",INDEX('4. CPI-tabel'!$D$20:$Z$42,$E36-2003,AF$28-2003),
IF(AF$28&gt;=$E36,MAX(1,INDEX('4. CPI-tabel'!$D$20:$Z$42,MAX($E36,2010)-2003,AF$28-2003)),0))</f>
        <v>1.2494330646326028</v>
      </c>
      <c r="AG36" s="118">
        <f>IF($C36="TD",INDEX('4. CPI-tabel'!$D$20:$Z$42,$E36-2003,AG$28-2003),
IF(AG$28&gt;=$E36,MAX(1,INDEX('4. CPI-tabel'!$D$20:$Z$42,MAX($E36,2010)-2003,AG$28-2003)),0))</f>
        <v>1.2844171904423158</v>
      </c>
      <c r="AH36" s="118">
        <f>IF($C36="TD",INDEX('4. CPI-tabel'!$D$20:$Z$42,$E36-2003,AH$28-2003),
IF(AH$28&gt;=$E36,MAX(1,INDEX('4. CPI-tabel'!$D$20:$Z$42,MAX($E36,2010)-2003,AH$28-2003)),0))</f>
        <v>1.2934081107754118</v>
      </c>
      <c r="AI36" s="118">
        <f>IF($C36="TD",INDEX('4. CPI-tabel'!$D$20:$Z$42,$E36-2003,AI$28-2003),
IF(AI$28&gt;=$E36,MAX(1,INDEX('4. CPI-tabel'!$D$20:$Z$42,MAX($E36,2010)-2003,AI$28-2003)),0))</f>
        <v>1.2934081107754118</v>
      </c>
      <c r="AJ36" s="118">
        <f>IF($C36="TD",INDEX('4. CPI-tabel'!$D$20:$Z$42,$E36-2003,AJ$28-2003),
IF(AJ$28&gt;=$E36,MAX(1,INDEX('4. CPI-tabel'!$D$20:$Z$42,MAX($E36,2010)-2003,AJ$28-2003)),0))</f>
        <v>1.2934081107754118</v>
      </c>
      <c r="AK36" s="118">
        <f>IF($C36="TD",INDEX('4. CPI-tabel'!$D$20:$Z$42,$E36-2003,AK$28-2003),
IF(AK$28&gt;=$E36,MAX(1,INDEX('4. CPI-tabel'!$D$20:$Z$42,MAX($E36,2010)-2003,AK$28-2003)),0))</f>
        <v>1.2934081107754118</v>
      </c>
      <c r="AL36" s="118">
        <f>IF($C36="TD",INDEX('4. CPI-tabel'!$D$20:$Z$42,$E36-2003,AL$28-2003),
IF(AL$28&gt;=$E36,MAX(1,INDEX('4. CPI-tabel'!$D$20:$Z$42,MAX($E36,2010)-2003,AL$28-2003)),0))</f>
        <v>1.2934081107754118</v>
      </c>
      <c r="AM36" s="118">
        <f>IF($C36="TD",INDEX('4. CPI-tabel'!$D$20:$Z$42,$E36-2003,AM$28-2003),
IF(AM$28&gt;=$E36,MAX(1,INDEX('4. CPI-tabel'!$D$20:$Z$42,MAX($E36,2010)-2003,AM$28-2003)),0))</f>
        <v>1.2934081107754118</v>
      </c>
      <c r="AO36" s="87">
        <f t="shared" si="5"/>
        <v>216928.50146930441</v>
      </c>
      <c r="AP36" s="87">
        <f t="shared" si="6"/>
        <v>222568.64250750633</v>
      </c>
      <c r="AQ36" s="87">
        <f t="shared" si="7"/>
        <v>227687.72128517897</v>
      </c>
      <c r="AR36" s="87">
        <f t="shared" si="8"/>
        <v>234062.97748116398</v>
      </c>
      <c r="AS36" s="87">
        <f t="shared" si="9"/>
        <v>236403.6072559756</v>
      </c>
      <c r="AT36" s="87">
        <f t="shared" si="10"/>
        <v>238294.8361140234</v>
      </c>
      <c r="AU36" s="87">
        <f t="shared" si="11"/>
        <v>238771.42578625146</v>
      </c>
      <c r="AV36" s="87">
        <f t="shared" si="12"/>
        <v>242114.22574725901</v>
      </c>
      <c r="AW36" s="87">
        <f t="shared" si="13"/>
        <v>247198.62448795143</v>
      </c>
      <c r="AX36" s="87">
        <f t="shared" si="14"/>
        <v>254120.18597361408</v>
      </c>
      <c r="AY36" s="87">
        <f t="shared" si="15"/>
        <v>255899.02727542934</v>
      </c>
      <c r="AZ36" s="87">
        <f t="shared" si="16"/>
        <v>307078.83273051516</v>
      </c>
      <c r="BA36" s="87">
        <f t="shared" si="17"/>
        <v>294149.19766817766</v>
      </c>
      <c r="BB36" s="87">
        <f t="shared" si="18"/>
        <v>281763.96829267545</v>
      </c>
      <c r="BC36" s="87">
        <f t="shared" si="19"/>
        <v>269900.22225929965</v>
      </c>
      <c r="BD36" s="87">
        <f t="shared" si="20"/>
        <v>258536.00237469756</v>
      </c>
    </row>
    <row r="37" spans="1:56" s="20" customFormat="1" x14ac:dyDescent="0.2">
      <c r="A37" s="41"/>
      <c r="B37" s="86">
        <f>'3. Investeringen'!B23</f>
        <v>9</v>
      </c>
      <c r="C37" s="86" t="str">
        <f>'3. Investeringen'!F23</f>
        <v>TD</v>
      </c>
      <c r="D37" s="86" t="str">
        <f>'3. Investeringen'!G23</f>
        <v>Nieuwe investeringen TD</v>
      </c>
      <c r="E37" s="121">
        <f>'3. Investeringen'!K23</f>
        <v>2005</v>
      </c>
      <c r="G37" s="86">
        <f>'7. Nominale afschrijvingen'!R26</f>
        <v>53410.371488500627</v>
      </c>
      <c r="H37" s="86">
        <f>'7. Nominale afschrijvingen'!S26</f>
        <v>53410.371488500627</v>
      </c>
      <c r="I37" s="86">
        <f>'7. Nominale afschrijvingen'!T26</f>
        <v>53410.371488500627</v>
      </c>
      <c r="J37" s="86">
        <f>'7. Nominale afschrijvingen'!U26</f>
        <v>53410.371488500627</v>
      </c>
      <c r="K37" s="86">
        <f>'7. Nominale afschrijvingen'!V26</f>
        <v>53410.371488500627</v>
      </c>
      <c r="L37" s="86">
        <f>'7. Nominale afschrijvingen'!W26</f>
        <v>53410.371488500627</v>
      </c>
      <c r="M37" s="86">
        <f>'7. Nominale afschrijvingen'!X26</f>
        <v>53410.371488500627</v>
      </c>
      <c r="N37" s="86">
        <f>'7. Nominale afschrijvingen'!Y26</f>
        <v>53410.371488500627</v>
      </c>
      <c r="O37" s="86">
        <f>'7. Nominale afschrijvingen'!Z26</f>
        <v>53410.371488500627</v>
      </c>
      <c r="P37" s="86">
        <f>'7. Nominale afschrijvingen'!AA26</f>
        <v>53410.371488500627</v>
      </c>
      <c r="Q37" s="86">
        <f>'7. Nominale afschrijvingen'!AB26</f>
        <v>53410.371488500627</v>
      </c>
      <c r="R37" s="86">
        <f>'7. Nominale afschrijvingen'!AC26</f>
        <v>64092.445786200748</v>
      </c>
      <c r="S37" s="86">
        <f>'7. Nominale afschrijvingen'!AD26</f>
        <v>58395.33949409402</v>
      </c>
      <c r="T37" s="86">
        <f>'7. Nominale afschrijvingen'!AE26</f>
        <v>53204.642650174552</v>
      </c>
      <c r="U37" s="86">
        <f>'7. Nominale afschrijvingen'!AF26</f>
        <v>51937.865444218005</v>
      </c>
      <c r="V37" s="86">
        <f>'7. Nominale afschrijvingen'!AG26</f>
        <v>51937.865444218005</v>
      </c>
      <c r="W37" s="40"/>
      <c r="X37" s="118">
        <f>IF($C37="TD",INDEX('4. CPI-tabel'!$D$20:$Z$42,$E37-2003,X$28-2003),
IF(X$28&gt;=$E37,MAX(1,INDEX('4. CPI-tabel'!$D$20:$Z$42,MAX($E37,2010)-2003,X$28-2003)),0))</f>
        <v>1.0964366931991631</v>
      </c>
      <c r="Y37" s="118">
        <f>IF($C37="TD",INDEX('4. CPI-tabel'!$D$20:$Z$42,$E37-2003,Y$28-2003),
IF(Y$28&gt;=$E37,MAX(1,INDEX('4. CPI-tabel'!$D$20:$Z$42,MAX($E37,2010)-2003,Y$28-2003)),0))</f>
        <v>1.1249440472223413</v>
      </c>
      <c r="Z37" s="118">
        <f>IF($C37="TD",INDEX('4. CPI-tabel'!$D$20:$Z$42,$E37-2003,Z$28-2003),
IF(Z$28&gt;=$E37,MAX(1,INDEX('4. CPI-tabel'!$D$20:$Z$42,MAX($E37,2010)-2003,Z$28-2003)),0))</f>
        <v>1.1508177603084551</v>
      </c>
      <c r="AA37" s="118">
        <f>IF($C37="TD",INDEX('4. CPI-tabel'!$D$20:$Z$42,$E37-2003,AA$28-2003),
IF(AA$28&gt;=$E37,MAX(1,INDEX('4. CPI-tabel'!$D$20:$Z$42,MAX($E37,2010)-2003,AA$28-2003)),0))</f>
        <v>1.1830406575970918</v>
      </c>
      <c r="AB37" s="118">
        <f>IF($C37="TD",INDEX('4. CPI-tabel'!$D$20:$Z$42,$E37-2003,AB$28-2003),
IF(AB$28&gt;=$E37,MAX(1,INDEX('4. CPI-tabel'!$D$20:$Z$42,MAX($E37,2010)-2003,AB$28-2003)),0))</f>
        <v>1.1948710641730627</v>
      </c>
      <c r="AC37" s="118">
        <f>IF($C37="TD",INDEX('4. CPI-tabel'!$D$20:$Z$42,$E37-2003,AC$28-2003),
IF(AC$28&gt;=$E37,MAX(1,INDEX('4. CPI-tabel'!$D$20:$Z$42,MAX($E37,2010)-2003,AC$28-2003)),0))</f>
        <v>1.2044300326864472</v>
      </c>
      <c r="AD37" s="118">
        <f>IF($C37="TD",INDEX('4. CPI-tabel'!$D$20:$Z$42,$E37-2003,AD$28-2003),
IF(AD$28&gt;=$E37,MAX(1,INDEX('4. CPI-tabel'!$D$20:$Z$42,MAX($E37,2010)-2003,AD$28-2003)),0))</f>
        <v>1.2068388927518201</v>
      </c>
      <c r="AE37" s="118">
        <f>IF($C37="TD",INDEX('4. CPI-tabel'!$D$20:$Z$42,$E37-2003,AE$28-2003),
IF(AE$28&gt;=$E37,MAX(1,INDEX('4. CPI-tabel'!$D$20:$Z$42,MAX($E37,2010)-2003,AE$28-2003)),0))</f>
        <v>1.2237346372503457</v>
      </c>
      <c r="AF37" s="118">
        <f>IF($C37="TD",INDEX('4. CPI-tabel'!$D$20:$Z$42,$E37-2003,AF$28-2003),
IF(AF$28&gt;=$E37,MAX(1,INDEX('4. CPI-tabel'!$D$20:$Z$42,MAX($E37,2010)-2003,AF$28-2003)),0))</f>
        <v>1.2494330646326028</v>
      </c>
      <c r="AG37" s="118">
        <f>IF($C37="TD",INDEX('4. CPI-tabel'!$D$20:$Z$42,$E37-2003,AG$28-2003),
IF(AG$28&gt;=$E37,MAX(1,INDEX('4. CPI-tabel'!$D$20:$Z$42,MAX($E37,2010)-2003,AG$28-2003)),0))</f>
        <v>1.2844171904423158</v>
      </c>
      <c r="AH37" s="118">
        <f>IF($C37="TD",INDEX('4. CPI-tabel'!$D$20:$Z$42,$E37-2003,AH$28-2003),
IF(AH$28&gt;=$E37,MAX(1,INDEX('4. CPI-tabel'!$D$20:$Z$42,MAX($E37,2010)-2003,AH$28-2003)),0))</f>
        <v>1.2934081107754118</v>
      </c>
      <c r="AI37" s="118">
        <f>IF($C37="TD",INDEX('4. CPI-tabel'!$D$20:$Z$42,$E37-2003,AI$28-2003),
IF(AI$28&gt;=$E37,MAX(1,INDEX('4. CPI-tabel'!$D$20:$Z$42,MAX($E37,2010)-2003,AI$28-2003)),0))</f>
        <v>1.2934081107754118</v>
      </c>
      <c r="AJ37" s="118">
        <f>IF($C37="TD",INDEX('4. CPI-tabel'!$D$20:$Z$42,$E37-2003,AJ$28-2003),
IF(AJ$28&gt;=$E37,MAX(1,INDEX('4. CPI-tabel'!$D$20:$Z$42,MAX($E37,2010)-2003,AJ$28-2003)),0))</f>
        <v>1.2934081107754118</v>
      </c>
      <c r="AK37" s="118">
        <f>IF($C37="TD",INDEX('4. CPI-tabel'!$D$20:$Z$42,$E37-2003,AK$28-2003),
IF(AK$28&gt;=$E37,MAX(1,INDEX('4. CPI-tabel'!$D$20:$Z$42,MAX($E37,2010)-2003,AK$28-2003)),0))</f>
        <v>1.2934081107754118</v>
      </c>
      <c r="AL37" s="118">
        <f>IF($C37="TD",INDEX('4. CPI-tabel'!$D$20:$Z$42,$E37-2003,AL$28-2003),
IF(AL$28&gt;=$E37,MAX(1,INDEX('4. CPI-tabel'!$D$20:$Z$42,MAX($E37,2010)-2003,AL$28-2003)),0))</f>
        <v>1.2934081107754118</v>
      </c>
      <c r="AM37" s="118">
        <f>IF($C37="TD",INDEX('4. CPI-tabel'!$D$20:$Z$42,$E37-2003,AM$28-2003),
IF(AM$28&gt;=$E37,MAX(1,INDEX('4. CPI-tabel'!$D$20:$Z$42,MAX($E37,2010)-2003,AM$28-2003)),0))</f>
        <v>1.2934081107754118</v>
      </c>
      <c r="AO37" s="87">
        <f t="shared" si="5"/>
        <v>58561.09109739049</v>
      </c>
      <c r="AP37" s="87">
        <f t="shared" si="6"/>
        <v>60083.679465922643</v>
      </c>
      <c r="AQ37" s="87">
        <f t="shared" si="7"/>
        <v>61465.60409363886</v>
      </c>
      <c r="AR37" s="87">
        <f t="shared" si="8"/>
        <v>63186.64100826074</v>
      </c>
      <c r="AS37" s="87">
        <f t="shared" si="9"/>
        <v>63818.507418343346</v>
      </c>
      <c r="AT37" s="87">
        <f t="shared" si="10"/>
        <v>64329.055477690097</v>
      </c>
      <c r="AU37" s="87">
        <f t="shared" si="11"/>
        <v>64457.713588645478</v>
      </c>
      <c r="AV37" s="87">
        <f t="shared" si="12"/>
        <v>65360.121578886523</v>
      </c>
      <c r="AW37" s="87">
        <f t="shared" si="13"/>
        <v>66732.684132043127</v>
      </c>
      <c r="AX37" s="87">
        <f t="shared" si="14"/>
        <v>68601.199287740339</v>
      </c>
      <c r="AY37" s="87">
        <f t="shared" si="15"/>
        <v>69081.407682754521</v>
      </c>
      <c r="AZ37" s="87">
        <f t="shared" si="16"/>
        <v>82897.689219305408</v>
      </c>
      <c r="BA37" s="87">
        <f t="shared" si="17"/>
        <v>75529.005733144935</v>
      </c>
      <c r="BB37" s="87">
        <f t="shared" si="18"/>
        <v>68815.316334643168</v>
      </c>
      <c r="BC37" s="87">
        <f t="shared" si="19"/>
        <v>67176.856421913559</v>
      </c>
      <c r="BD37" s="87">
        <f t="shared" si="20"/>
        <v>67176.856421913559</v>
      </c>
    </row>
    <row r="38" spans="1:56" s="20" customFormat="1" x14ac:dyDescent="0.2">
      <c r="A38" s="41"/>
      <c r="B38" s="86">
        <f>'3. Investeringen'!B24</f>
        <v>10</v>
      </c>
      <c r="C38" s="86" t="str">
        <f>'3. Investeringen'!F24</f>
        <v>TD</v>
      </c>
      <c r="D38" s="86" t="str">
        <f>'3. Investeringen'!G24</f>
        <v>Nieuwe investeringen TD</v>
      </c>
      <c r="E38" s="121">
        <f>'3. Investeringen'!K24</f>
        <v>2005</v>
      </c>
      <c r="G38" s="86">
        <f>'7. Nominale afschrijvingen'!R27</f>
        <v>0</v>
      </c>
      <c r="H38" s="86">
        <f>'7. Nominale afschrijvingen'!S27</f>
        <v>0</v>
      </c>
      <c r="I38" s="86">
        <f>'7. Nominale afschrijvingen'!T27</f>
        <v>0</v>
      </c>
      <c r="J38" s="86">
        <f>'7. Nominale afschrijvingen'!U27</f>
        <v>0</v>
      </c>
      <c r="K38" s="86">
        <f>'7. Nominale afschrijvingen'!V27</f>
        <v>0</v>
      </c>
      <c r="L38" s="86">
        <f>'7. Nominale afschrijvingen'!W27</f>
        <v>0</v>
      </c>
      <c r="M38" s="86">
        <f>'7. Nominale afschrijvingen'!X27</f>
        <v>0</v>
      </c>
      <c r="N38" s="86">
        <f>'7. Nominale afschrijvingen'!Y27</f>
        <v>0</v>
      </c>
      <c r="O38" s="86">
        <f>'7. Nominale afschrijvingen'!Z27</f>
        <v>0</v>
      </c>
      <c r="P38" s="86">
        <f>'7. Nominale afschrijvingen'!AA27</f>
        <v>0</v>
      </c>
      <c r="Q38" s="86">
        <f>'7. Nominale afschrijvingen'!AB27</f>
        <v>0</v>
      </c>
      <c r="R38" s="86">
        <f>'7. Nominale afschrijvingen'!AC27</f>
        <v>0</v>
      </c>
      <c r="S38" s="86">
        <f>'7. Nominale afschrijvingen'!AD27</f>
        <v>0</v>
      </c>
      <c r="T38" s="86">
        <f>'7. Nominale afschrijvingen'!AE27</f>
        <v>0</v>
      </c>
      <c r="U38" s="86">
        <f>'7. Nominale afschrijvingen'!AF27</f>
        <v>0</v>
      </c>
      <c r="V38" s="86">
        <f>'7. Nominale afschrijvingen'!AG27</f>
        <v>0</v>
      </c>
      <c r="W38" s="40"/>
      <c r="X38" s="118">
        <f>IF($C38="TD",INDEX('4. CPI-tabel'!$D$20:$Z$42,$E38-2003,X$28-2003),
IF(X$28&gt;=$E38,MAX(1,INDEX('4. CPI-tabel'!$D$20:$Z$42,MAX($E38,2010)-2003,X$28-2003)),0))</f>
        <v>1.0964366931991631</v>
      </c>
      <c r="Y38" s="118">
        <f>IF($C38="TD",INDEX('4. CPI-tabel'!$D$20:$Z$42,$E38-2003,Y$28-2003),
IF(Y$28&gt;=$E38,MAX(1,INDEX('4. CPI-tabel'!$D$20:$Z$42,MAX($E38,2010)-2003,Y$28-2003)),0))</f>
        <v>1.1249440472223413</v>
      </c>
      <c r="Z38" s="118">
        <f>IF($C38="TD",INDEX('4. CPI-tabel'!$D$20:$Z$42,$E38-2003,Z$28-2003),
IF(Z$28&gt;=$E38,MAX(1,INDEX('4. CPI-tabel'!$D$20:$Z$42,MAX($E38,2010)-2003,Z$28-2003)),0))</f>
        <v>1.1508177603084551</v>
      </c>
      <c r="AA38" s="118">
        <f>IF($C38="TD",INDEX('4. CPI-tabel'!$D$20:$Z$42,$E38-2003,AA$28-2003),
IF(AA$28&gt;=$E38,MAX(1,INDEX('4. CPI-tabel'!$D$20:$Z$42,MAX($E38,2010)-2003,AA$28-2003)),0))</f>
        <v>1.1830406575970918</v>
      </c>
      <c r="AB38" s="118">
        <f>IF($C38="TD",INDEX('4. CPI-tabel'!$D$20:$Z$42,$E38-2003,AB$28-2003),
IF(AB$28&gt;=$E38,MAX(1,INDEX('4. CPI-tabel'!$D$20:$Z$42,MAX($E38,2010)-2003,AB$28-2003)),0))</f>
        <v>1.1948710641730627</v>
      </c>
      <c r="AC38" s="118">
        <f>IF($C38="TD",INDEX('4. CPI-tabel'!$D$20:$Z$42,$E38-2003,AC$28-2003),
IF(AC$28&gt;=$E38,MAX(1,INDEX('4. CPI-tabel'!$D$20:$Z$42,MAX($E38,2010)-2003,AC$28-2003)),0))</f>
        <v>1.2044300326864472</v>
      </c>
      <c r="AD38" s="118">
        <f>IF($C38="TD",INDEX('4. CPI-tabel'!$D$20:$Z$42,$E38-2003,AD$28-2003),
IF(AD$28&gt;=$E38,MAX(1,INDEX('4. CPI-tabel'!$D$20:$Z$42,MAX($E38,2010)-2003,AD$28-2003)),0))</f>
        <v>1.2068388927518201</v>
      </c>
      <c r="AE38" s="118">
        <f>IF($C38="TD",INDEX('4. CPI-tabel'!$D$20:$Z$42,$E38-2003,AE$28-2003),
IF(AE$28&gt;=$E38,MAX(1,INDEX('4. CPI-tabel'!$D$20:$Z$42,MAX($E38,2010)-2003,AE$28-2003)),0))</f>
        <v>1.2237346372503457</v>
      </c>
      <c r="AF38" s="118">
        <f>IF($C38="TD",INDEX('4. CPI-tabel'!$D$20:$Z$42,$E38-2003,AF$28-2003),
IF(AF$28&gt;=$E38,MAX(1,INDEX('4. CPI-tabel'!$D$20:$Z$42,MAX($E38,2010)-2003,AF$28-2003)),0))</f>
        <v>1.2494330646326028</v>
      </c>
      <c r="AG38" s="118">
        <f>IF($C38="TD",INDEX('4. CPI-tabel'!$D$20:$Z$42,$E38-2003,AG$28-2003),
IF(AG$28&gt;=$E38,MAX(1,INDEX('4. CPI-tabel'!$D$20:$Z$42,MAX($E38,2010)-2003,AG$28-2003)),0))</f>
        <v>1.2844171904423158</v>
      </c>
      <c r="AH38" s="118">
        <f>IF($C38="TD",INDEX('4. CPI-tabel'!$D$20:$Z$42,$E38-2003,AH$28-2003),
IF(AH$28&gt;=$E38,MAX(1,INDEX('4. CPI-tabel'!$D$20:$Z$42,MAX($E38,2010)-2003,AH$28-2003)),0))</f>
        <v>1.2934081107754118</v>
      </c>
      <c r="AI38" s="118">
        <f>IF($C38="TD",INDEX('4. CPI-tabel'!$D$20:$Z$42,$E38-2003,AI$28-2003),
IF(AI$28&gt;=$E38,MAX(1,INDEX('4. CPI-tabel'!$D$20:$Z$42,MAX($E38,2010)-2003,AI$28-2003)),0))</f>
        <v>1.2934081107754118</v>
      </c>
      <c r="AJ38" s="118">
        <f>IF($C38="TD",INDEX('4. CPI-tabel'!$D$20:$Z$42,$E38-2003,AJ$28-2003),
IF(AJ$28&gt;=$E38,MAX(1,INDEX('4. CPI-tabel'!$D$20:$Z$42,MAX($E38,2010)-2003,AJ$28-2003)),0))</f>
        <v>1.2934081107754118</v>
      </c>
      <c r="AK38" s="118">
        <f>IF($C38="TD",INDEX('4. CPI-tabel'!$D$20:$Z$42,$E38-2003,AK$28-2003),
IF(AK$28&gt;=$E38,MAX(1,INDEX('4. CPI-tabel'!$D$20:$Z$42,MAX($E38,2010)-2003,AK$28-2003)),0))</f>
        <v>1.2934081107754118</v>
      </c>
      <c r="AL38" s="118">
        <f>IF($C38="TD",INDEX('4. CPI-tabel'!$D$20:$Z$42,$E38-2003,AL$28-2003),
IF(AL$28&gt;=$E38,MAX(1,INDEX('4. CPI-tabel'!$D$20:$Z$42,MAX($E38,2010)-2003,AL$28-2003)),0))</f>
        <v>1.2934081107754118</v>
      </c>
      <c r="AM38" s="118">
        <f>IF($C38="TD",INDEX('4. CPI-tabel'!$D$20:$Z$42,$E38-2003,AM$28-2003),
IF(AM$28&gt;=$E38,MAX(1,INDEX('4. CPI-tabel'!$D$20:$Z$42,MAX($E38,2010)-2003,AM$28-2003)),0))</f>
        <v>1.2934081107754118</v>
      </c>
      <c r="AO38" s="87">
        <f t="shared" si="5"/>
        <v>0</v>
      </c>
      <c r="AP38" s="87">
        <f t="shared" si="6"/>
        <v>0</v>
      </c>
      <c r="AQ38" s="87">
        <f t="shared" si="7"/>
        <v>0</v>
      </c>
      <c r="AR38" s="87">
        <f t="shared" si="8"/>
        <v>0</v>
      </c>
      <c r="AS38" s="87">
        <f t="shared" si="9"/>
        <v>0</v>
      </c>
      <c r="AT38" s="87">
        <f t="shared" si="10"/>
        <v>0</v>
      </c>
      <c r="AU38" s="87">
        <f t="shared" si="11"/>
        <v>0</v>
      </c>
      <c r="AV38" s="87">
        <f t="shared" si="12"/>
        <v>0</v>
      </c>
      <c r="AW38" s="87">
        <f t="shared" si="13"/>
        <v>0</v>
      </c>
      <c r="AX38" s="87">
        <f t="shared" si="14"/>
        <v>0</v>
      </c>
      <c r="AY38" s="87">
        <f t="shared" si="15"/>
        <v>0</v>
      </c>
      <c r="AZ38" s="87">
        <f t="shared" si="16"/>
        <v>0</v>
      </c>
      <c r="BA38" s="87">
        <f t="shared" si="17"/>
        <v>0</v>
      </c>
      <c r="BB38" s="87">
        <f t="shared" si="18"/>
        <v>0</v>
      </c>
      <c r="BC38" s="87">
        <f t="shared" si="19"/>
        <v>0</v>
      </c>
      <c r="BD38" s="87">
        <f t="shared" si="20"/>
        <v>0</v>
      </c>
    </row>
    <row r="39" spans="1:56" s="20" customFormat="1" x14ac:dyDescent="0.2">
      <c r="A39" s="41"/>
      <c r="B39" s="86">
        <f>'3. Investeringen'!B25</f>
        <v>11</v>
      </c>
      <c r="C39" s="86" t="str">
        <f>'3. Investeringen'!F25</f>
        <v>TD</v>
      </c>
      <c r="D39" s="86" t="str">
        <f>'3. Investeringen'!G25</f>
        <v>Nieuwe investeringen TD</v>
      </c>
      <c r="E39" s="121">
        <f>'3. Investeringen'!K25</f>
        <v>2006</v>
      </c>
      <c r="G39" s="86">
        <f>'7. Nominale afschrijvingen'!R28</f>
        <v>70524.127954904892</v>
      </c>
      <c r="H39" s="86">
        <f>'7. Nominale afschrijvingen'!S28</f>
        <v>70524.127954904892</v>
      </c>
      <c r="I39" s="86">
        <f>'7. Nominale afschrijvingen'!T28</f>
        <v>70524.127954904892</v>
      </c>
      <c r="J39" s="86">
        <f>'7. Nominale afschrijvingen'!U28</f>
        <v>70524.127954904892</v>
      </c>
      <c r="K39" s="86">
        <f>'7. Nominale afschrijvingen'!V28</f>
        <v>70524.127954904892</v>
      </c>
      <c r="L39" s="86">
        <f>'7. Nominale afschrijvingen'!W28</f>
        <v>70524.127954904892</v>
      </c>
      <c r="M39" s="86">
        <f>'7. Nominale afschrijvingen'!X28</f>
        <v>70524.127954904892</v>
      </c>
      <c r="N39" s="86">
        <f>'7. Nominale afschrijvingen'!Y28</f>
        <v>70524.127954904892</v>
      </c>
      <c r="O39" s="86">
        <f>'7. Nominale afschrijvingen'!Z28</f>
        <v>70524.127954904892</v>
      </c>
      <c r="P39" s="86">
        <f>'7. Nominale afschrijvingen'!AA28</f>
        <v>70524.127954904892</v>
      </c>
      <c r="Q39" s="86">
        <f>'7. Nominale afschrijvingen'!AB28</f>
        <v>70524.127954904892</v>
      </c>
      <c r="R39" s="86">
        <f>'7. Nominale afschrijvingen'!AC28</f>
        <v>84628.953545885859</v>
      </c>
      <c r="S39" s="86">
        <f>'7. Nominale afschrijvingen'!AD28</f>
        <v>82057.947362213366</v>
      </c>
      <c r="T39" s="86">
        <f>'7. Nominale afschrijvingen'!AE28</f>
        <v>79565.047695513218</v>
      </c>
      <c r="U39" s="86">
        <f>'7. Nominale afschrijvingen'!AF28</f>
        <v>77147.881689573565</v>
      </c>
      <c r="V39" s="86">
        <f>'7. Nominale afschrijvingen'!AG28</f>
        <v>74804.148574953608</v>
      </c>
      <c r="W39" s="40"/>
      <c r="X39" s="118">
        <f>IF($C39="TD",INDEX('4. CPI-tabel'!$D$20:$Z$42,$E39-2003,X$28-2003),
IF(X$28&gt;=$E39,MAX(1,INDEX('4. CPI-tabel'!$D$20:$Z$42,MAX($E39,2010)-2003,X$28-2003)),0))</f>
        <v>1.0770497968557597</v>
      </c>
      <c r="Y39" s="118">
        <f>IF($C39="TD",INDEX('4. CPI-tabel'!$D$20:$Z$42,$E39-2003,Y$28-2003),
IF(Y$28&gt;=$E39,MAX(1,INDEX('4. CPI-tabel'!$D$20:$Z$42,MAX($E39,2010)-2003,Y$28-2003)),0))</f>
        <v>1.1050530915740095</v>
      </c>
      <c r="Z39" s="118">
        <f>IF($C39="TD",INDEX('4. CPI-tabel'!$D$20:$Z$42,$E39-2003,Z$28-2003),
IF(Z$28&gt;=$E39,MAX(1,INDEX('4. CPI-tabel'!$D$20:$Z$42,MAX($E39,2010)-2003,Z$28-2003)),0))</f>
        <v>1.1304693126802117</v>
      </c>
      <c r="AA39" s="118">
        <f>IF($C39="TD",INDEX('4. CPI-tabel'!$D$20:$Z$42,$E39-2003,AA$28-2003),
IF(AA$28&gt;=$E39,MAX(1,INDEX('4. CPI-tabel'!$D$20:$Z$42,MAX($E39,2010)-2003,AA$28-2003)),0))</f>
        <v>1.1621224534352577</v>
      </c>
      <c r="AB39" s="118">
        <f>IF($C39="TD",INDEX('4. CPI-tabel'!$D$20:$Z$42,$E39-2003,AB$28-2003),
IF(AB$28&gt;=$E39,MAX(1,INDEX('4. CPI-tabel'!$D$20:$Z$42,MAX($E39,2010)-2003,AB$28-2003)),0))</f>
        <v>1.1737436779696102</v>
      </c>
      <c r="AC39" s="118">
        <f>IF($C39="TD",INDEX('4. CPI-tabel'!$D$20:$Z$42,$E39-2003,AC$28-2003),
IF(AC$28&gt;=$E39,MAX(1,INDEX('4. CPI-tabel'!$D$20:$Z$42,MAX($E39,2010)-2003,AC$28-2003)),0))</f>
        <v>1.183133627393367</v>
      </c>
      <c r="AD39" s="118">
        <f>IF($C39="TD",INDEX('4. CPI-tabel'!$D$20:$Z$42,$E39-2003,AD$28-2003),
IF(AD$28&gt;=$E39,MAX(1,INDEX('4. CPI-tabel'!$D$20:$Z$42,MAX($E39,2010)-2003,AD$28-2003)),0))</f>
        <v>1.1854998946481539</v>
      </c>
      <c r="AE39" s="118">
        <f>IF($C39="TD",INDEX('4. CPI-tabel'!$D$20:$Z$42,$E39-2003,AE$28-2003),
IF(AE$28&gt;=$E39,MAX(1,INDEX('4. CPI-tabel'!$D$20:$Z$42,MAX($E39,2010)-2003,AE$28-2003)),0))</f>
        <v>1.2020968931732281</v>
      </c>
      <c r="AF39" s="118">
        <f>IF($C39="TD",INDEX('4. CPI-tabel'!$D$20:$Z$42,$E39-2003,AF$28-2003),
IF(AF$28&gt;=$E39,MAX(1,INDEX('4. CPI-tabel'!$D$20:$Z$42,MAX($E39,2010)-2003,AF$28-2003)),0))</f>
        <v>1.2273409279298657</v>
      </c>
      <c r="AG39" s="118">
        <f>IF($C39="TD",INDEX('4. CPI-tabel'!$D$20:$Z$42,$E39-2003,AG$28-2003),
IF(AG$28&gt;=$E39,MAX(1,INDEX('4. CPI-tabel'!$D$20:$Z$42,MAX($E39,2010)-2003,AG$28-2003)),0))</f>
        <v>1.2617064739119019</v>
      </c>
      <c r="AH39" s="118">
        <f>IF($C39="TD",INDEX('4. CPI-tabel'!$D$20:$Z$42,$E39-2003,AH$28-2003),
IF(AH$28&gt;=$E39,MAX(1,INDEX('4. CPI-tabel'!$D$20:$Z$42,MAX($E39,2010)-2003,AH$28-2003)),0))</f>
        <v>1.270538419229285</v>
      </c>
      <c r="AI39" s="118">
        <f>IF($C39="TD",INDEX('4. CPI-tabel'!$D$20:$Z$42,$E39-2003,AI$28-2003),
IF(AI$28&gt;=$E39,MAX(1,INDEX('4. CPI-tabel'!$D$20:$Z$42,MAX($E39,2010)-2003,AI$28-2003)),0))</f>
        <v>1.270538419229285</v>
      </c>
      <c r="AJ39" s="118">
        <f>IF($C39="TD",INDEX('4. CPI-tabel'!$D$20:$Z$42,$E39-2003,AJ$28-2003),
IF(AJ$28&gt;=$E39,MAX(1,INDEX('4. CPI-tabel'!$D$20:$Z$42,MAX($E39,2010)-2003,AJ$28-2003)),0))</f>
        <v>1.270538419229285</v>
      </c>
      <c r="AK39" s="118">
        <f>IF($C39="TD",INDEX('4. CPI-tabel'!$D$20:$Z$42,$E39-2003,AK$28-2003),
IF(AK$28&gt;=$E39,MAX(1,INDEX('4. CPI-tabel'!$D$20:$Z$42,MAX($E39,2010)-2003,AK$28-2003)),0))</f>
        <v>1.270538419229285</v>
      </c>
      <c r="AL39" s="118">
        <f>IF($C39="TD",INDEX('4. CPI-tabel'!$D$20:$Z$42,$E39-2003,AL$28-2003),
IF(AL$28&gt;=$E39,MAX(1,INDEX('4. CPI-tabel'!$D$20:$Z$42,MAX($E39,2010)-2003,AL$28-2003)),0))</f>
        <v>1.270538419229285</v>
      </c>
      <c r="AM39" s="118">
        <f>IF($C39="TD",INDEX('4. CPI-tabel'!$D$20:$Z$42,$E39-2003,AM$28-2003),
IF(AM$28&gt;=$E39,MAX(1,INDEX('4. CPI-tabel'!$D$20:$Z$42,MAX($E39,2010)-2003,AM$28-2003)),0))</f>
        <v>1.270538419229285</v>
      </c>
      <c r="AO39" s="87">
        <f t="shared" si="5"/>
        <v>75957.997687259922</v>
      </c>
      <c r="AP39" s="87">
        <f t="shared" si="6"/>
        <v>77932.905627128683</v>
      </c>
      <c r="AQ39" s="87">
        <f t="shared" si="7"/>
        <v>79725.362456552641</v>
      </c>
      <c r="AR39" s="87">
        <f t="shared" si="8"/>
        <v>81957.67260533612</v>
      </c>
      <c r="AS39" s="87">
        <f t="shared" si="9"/>
        <v>82777.249331389467</v>
      </c>
      <c r="AT39" s="87">
        <f t="shared" si="10"/>
        <v>83439.467326040583</v>
      </c>
      <c r="AU39" s="87">
        <f t="shared" si="11"/>
        <v>83606.346260692677</v>
      </c>
      <c r="AV39" s="87">
        <f t="shared" si="12"/>
        <v>84776.835108342377</v>
      </c>
      <c r="AW39" s="87">
        <f t="shared" si="13"/>
        <v>86557.148645617548</v>
      </c>
      <c r="AX39" s="87">
        <f t="shared" si="14"/>
        <v>88980.74880769485</v>
      </c>
      <c r="AY39" s="87">
        <f t="shared" si="15"/>
        <v>89603.614049348689</v>
      </c>
      <c r="AZ39" s="87">
        <f t="shared" si="16"/>
        <v>107524.33685921841</v>
      </c>
      <c r="BA39" s="87">
        <f t="shared" si="17"/>
        <v>104257.77472678645</v>
      </c>
      <c r="BB39" s="87">
        <f t="shared" si="18"/>
        <v>101090.44992496003</v>
      </c>
      <c r="BC39" s="87">
        <f t="shared" si="19"/>
        <v>98019.347648758703</v>
      </c>
      <c r="BD39" s="87">
        <f t="shared" si="20"/>
        <v>95041.544682214124</v>
      </c>
    </row>
    <row r="40" spans="1:56" s="20" customFormat="1" x14ac:dyDescent="0.2">
      <c r="A40" s="41"/>
      <c r="B40" s="86">
        <f>'3. Investeringen'!B26</f>
        <v>12</v>
      </c>
      <c r="C40" s="86" t="str">
        <f>'3. Investeringen'!F26</f>
        <v>TD</v>
      </c>
      <c r="D40" s="86" t="str">
        <f>'3. Investeringen'!G26</f>
        <v>Nieuwe investeringen TD</v>
      </c>
      <c r="E40" s="121">
        <f>'3. Investeringen'!K26</f>
        <v>2006</v>
      </c>
      <c r="G40" s="86">
        <f>'7. Nominale afschrijvingen'!R29</f>
        <v>233744.02956070751</v>
      </c>
      <c r="H40" s="86">
        <f>'7. Nominale afschrijvingen'!S29</f>
        <v>233744.02956070751</v>
      </c>
      <c r="I40" s="86">
        <f>'7. Nominale afschrijvingen'!T29</f>
        <v>233744.02956070751</v>
      </c>
      <c r="J40" s="86">
        <f>'7. Nominale afschrijvingen'!U29</f>
        <v>233744.02956070751</v>
      </c>
      <c r="K40" s="86">
        <f>'7. Nominale afschrijvingen'!V29</f>
        <v>233744.02956070751</v>
      </c>
      <c r="L40" s="86">
        <f>'7. Nominale afschrijvingen'!W29</f>
        <v>233744.02956070751</v>
      </c>
      <c r="M40" s="86">
        <f>'7. Nominale afschrijvingen'!X29</f>
        <v>233744.02956070751</v>
      </c>
      <c r="N40" s="86">
        <f>'7. Nominale afschrijvingen'!Y29</f>
        <v>233744.02956070751</v>
      </c>
      <c r="O40" s="86">
        <f>'7. Nominale afschrijvingen'!Z29</f>
        <v>233744.02956070751</v>
      </c>
      <c r="P40" s="86">
        <f>'7. Nominale afschrijvingen'!AA29</f>
        <v>233744.02956070751</v>
      </c>
      <c r="Q40" s="86">
        <f>'7. Nominale afschrijvingen'!AB29</f>
        <v>233744.02956070751</v>
      </c>
      <c r="R40" s="86">
        <f>'7. Nominale afschrijvingen'!AC29</f>
        <v>280492.83547284896</v>
      </c>
      <c r="S40" s="86">
        <f>'7. Nominale afschrijvingen'!AD29</f>
        <v>269082.95741971617</v>
      </c>
      <c r="T40" s="86">
        <f>'7. Nominale afschrijvingen'!AE29</f>
        <v>258137.20999925313</v>
      </c>
      <c r="U40" s="86">
        <f>'7. Nominale afschrijvingen'!AF29</f>
        <v>247636.71332131742</v>
      </c>
      <c r="V40" s="86">
        <f>'7. Nominale afschrijvingen'!AG29</f>
        <v>237563.35549129773</v>
      </c>
      <c r="W40" s="40"/>
      <c r="X40" s="118">
        <f>IF($C40="TD",INDEX('4. CPI-tabel'!$D$20:$Z$42,$E40-2003,X$28-2003),
IF(X$28&gt;=$E40,MAX(1,INDEX('4. CPI-tabel'!$D$20:$Z$42,MAX($E40,2010)-2003,X$28-2003)),0))</f>
        <v>1.0770497968557597</v>
      </c>
      <c r="Y40" s="118">
        <f>IF($C40="TD",INDEX('4. CPI-tabel'!$D$20:$Z$42,$E40-2003,Y$28-2003),
IF(Y$28&gt;=$E40,MAX(1,INDEX('4. CPI-tabel'!$D$20:$Z$42,MAX($E40,2010)-2003,Y$28-2003)),0))</f>
        <v>1.1050530915740095</v>
      </c>
      <c r="Z40" s="118">
        <f>IF($C40="TD",INDEX('4. CPI-tabel'!$D$20:$Z$42,$E40-2003,Z$28-2003),
IF(Z$28&gt;=$E40,MAX(1,INDEX('4. CPI-tabel'!$D$20:$Z$42,MAX($E40,2010)-2003,Z$28-2003)),0))</f>
        <v>1.1304693126802117</v>
      </c>
      <c r="AA40" s="118">
        <f>IF($C40="TD",INDEX('4. CPI-tabel'!$D$20:$Z$42,$E40-2003,AA$28-2003),
IF(AA$28&gt;=$E40,MAX(1,INDEX('4. CPI-tabel'!$D$20:$Z$42,MAX($E40,2010)-2003,AA$28-2003)),0))</f>
        <v>1.1621224534352577</v>
      </c>
      <c r="AB40" s="118">
        <f>IF($C40="TD",INDEX('4. CPI-tabel'!$D$20:$Z$42,$E40-2003,AB$28-2003),
IF(AB$28&gt;=$E40,MAX(1,INDEX('4. CPI-tabel'!$D$20:$Z$42,MAX($E40,2010)-2003,AB$28-2003)),0))</f>
        <v>1.1737436779696102</v>
      </c>
      <c r="AC40" s="118">
        <f>IF($C40="TD",INDEX('4. CPI-tabel'!$D$20:$Z$42,$E40-2003,AC$28-2003),
IF(AC$28&gt;=$E40,MAX(1,INDEX('4. CPI-tabel'!$D$20:$Z$42,MAX($E40,2010)-2003,AC$28-2003)),0))</f>
        <v>1.183133627393367</v>
      </c>
      <c r="AD40" s="118">
        <f>IF($C40="TD",INDEX('4. CPI-tabel'!$D$20:$Z$42,$E40-2003,AD$28-2003),
IF(AD$28&gt;=$E40,MAX(1,INDEX('4. CPI-tabel'!$D$20:$Z$42,MAX($E40,2010)-2003,AD$28-2003)),0))</f>
        <v>1.1854998946481539</v>
      </c>
      <c r="AE40" s="118">
        <f>IF($C40="TD",INDEX('4. CPI-tabel'!$D$20:$Z$42,$E40-2003,AE$28-2003),
IF(AE$28&gt;=$E40,MAX(1,INDEX('4. CPI-tabel'!$D$20:$Z$42,MAX($E40,2010)-2003,AE$28-2003)),0))</f>
        <v>1.2020968931732281</v>
      </c>
      <c r="AF40" s="118">
        <f>IF($C40="TD",INDEX('4. CPI-tabel'!$D$20:$Z$42,$E40-2003,AF$28-2003),
IF(AF$28&gt;=$E40,MAX(1,INDEX('4. CPI-tabel'!$D$20:$Z$42,MAX($E40,2010)-2003,AF$28-2003)),0))</f>
        <v>1.2273409279298657</v>
      </c>
      <c r="AG40" s="118">
        <f>IF($C40="TD",INDEX('4. CPI-tabel'!$D$20:$Z$42,$E40-2003,AG$28-2003),
IF(AG$28&gt;=$E40,MAX(1,INDEX('4. CPI-tabel'!$D$20:$Z$42,MAX($E40,2010)-2003,AG$28-2003)),0))</f>
        <v>1.2617064739119019</v>
      </c>
      <c r="AH40" s="118">
        <f>IF($C40="TD",INDEX('4. CPI-tabel'!$D$20:$Z$42,$E40-2003,AH$28-2003),
IF(AH$28&gt;=$E40,MAX(1,INDEX('4. CPI-tabel'!$D$20:$Z$42,MAX($E40,2010)-2003,AH$28-2003)),0))</f>
        <v>1.270538419229285</v>
      </c>
      <c r="AI40" s="118">
        <f>IF($C40="TD",INDEX('4. CPI-tabel'!$D$20:$Z$42,$E40-2003,AI$28-2003),
IF(AI$28&gt;=$E40,MAX(1,INDEX('4. CPI-tabel'!$D$20:$Z$42,MAX($E40,2010)-2003,AI$28-2003)),0))</f>
        <v>1.270538419229285</v>
      </c>
      <c r="AJ40" s="118">
        <f>IF($C40="TD",INDEX('4. CPI-tabel'!$D$20:$Z$42,$E40-2003,AJ$28-2003),
IF(AJ$28&gt;=$E40,MAX(1,INDEX('4. CPI-tabel'!$D$20:$Z$42,MAX($E40,2010)-2003,AJ$28-2003)),0))</f>
        <v>1.270538419229285</v>
      </c>
      <c r="AK40" s="118">
        <f>IF($C40="TD",INDEX('4. CPI-tabel'!$D$20:$Z$42,$E40-2003,AK$28-2003),
IF(AK$28&gt;=$E40,MAX(1,INDEX('4. CPI-tabel'!$D$20:$Z$42,MAX($E40,2010)-2003,AK$28-2003)),0))</f>
        <v>1.270538419229285</v>
      </c>
      <c r="AL40" s="118">
        <f>IF($C40="TD",INDEX('4. CPI-tabel'!$D$20:$Z$42,$E40-2003,AL$28-2003),
IF(AL$28&gt;=$E40,MAX(1,INDEX('4. CPI-tabel'!$D$20:$Z$42,MAX($E40,2010)-2003,AL$28-2003)),0))</f>
        <v>1.270538419229285</v>
      </c>
      <c r="AM40" s="118">
        <f>IF($C40="TD",INDEX('4. CPI-tabel'!$D$20:$Z$42,$E40-2003,AM$28-2003),
IF(AM$28&gt;=$E40,MAX(1,INDEX('4. CPI-tabel'!$D$20:$Z$42,MAX($E40,2010)-2003,AM$28-2003)),0))</f>
        <v>1.270538419229285</v>
      </c>
      <c r="AO40" s="87">
        <f t="shared" si="5"/>
        <v>251753.95955460673</v>
      </c>
      <c r="AP40" s="87">
        <f t="shared" si="6"/>
        <v>258299.56250302651</v>
      </c>
      <c r="AQ40" s="87">
        <f t="shared" si="7"/>
        <v>264240.45244059607</v>
      </c>
      <c r="AR40" s="87">
        <f t="shared" si="8"/>
        <v>271639.18510893278</v>
      </c>
      <c r="AS40" s="87">
        <f t="shared" si="9"/>
        <v>274355.5769600221</v>
      </c>
      <c r="AT40" s="87">
        <f t="shared" si="10"/>
        <v>276550.42157570226</v>
      </c>
      <c r="AU40" s="87">
        <f t="shared" si="11"/>
        <v>277103.52241885371</v>
      </c>
      <c r="AV40" s="87">
        <f t="shared" si="12"/>
        <v>280982.97173271771</v>
      </c>
      <c r="AW40" s="87">
        <f t="shared" si="13"/>
        <v>286883.61413910473</v>
      </c>
      <c r="AX40" s="87">
        <f t="shared" si="14"/>
        <v>294916.35533499962</v>
      </c>
      <c r="AY40" s="87">
        <f t="shared" si="15"/>
        <v>296980.76982234459</v>
      </c>
      <c r="AZ40" s="87">
        <f t="shared" si="16"/>
        <v>356376.92378681345</v>
      </c>
      <c r="BA40" s="87">
        <f t="shared" si="17"/>
        <v>341880.2353615872</v>
      </c>
      <c r="BB40" s="87">
        <f t="shared" si="18"/>
        <v>327973.24273670907</v>
      </c>
      <c r="BC40" s="87">
        <f t="shared" si="19"/>
        <v>314631.95828640228</v>
      </c>
      <c r="BD40" s="87">
        <f t="shared" si="20"/>
        <v>301833.3701527181</v>
      </c>
    </row>
    <row r="41" spans="1:56" s="20" customFormat="1" x14ac:dyDescent="0.2">
      <c r="A41" s="41"/>
      <c r="B41" s="86">
        <f>'3. Investeringen'!B27</f>
        <v>13</v>
      </c>
      <c r="C41" s="86" t="str">
        <f>'3. Investeringen'!F27</f>
        <v>TD</v>
      </c>
      <c r="D41" s="86" t="str">
        <f>'3. Investeringen'!G27</f>
        <v>Nieuwe investeringen TD</v>
      </c>
      <c r="E41" s="121">
        <f>'3. Investeringen'!K27</f>
        <v>2006</v>
      </c>
      <c r="G41" s="86">
        <f>'7. Nominale afschrijvingen'!R30</f>
        <v>72809.386694590648</v>
      </c>
      <c r="H41" s="86">
        <f>'7. Nominale afschrijvingen'!S30</f>
        <v>72809.386694590663</v>
      </c>
      <c r="I41" s="86">
        <f>'7. Nominale afschrijvingen'!T30</f>
        <v>72809.386694590663</v>
      </c>
      <c r="J41" s="86">
        <f>'7. Nominale afschrijvingen'!U30</f>
        <v>72809.386694590663</v>
      </c>
      <c r="K41" s="86">
        <f>'7. Nominale afschrijvingen'!V30</f>
        <v>72809.386694590663</v>
      </c>
      <c r="L41" s="86">
        <f>'7. Nominale afschrijvingen'!W30</f>
        <v>72809.386694590663</v>
      </c>
      <c r="M41" s="86">
        <f>'7. Nominale afschrijvingen'!X30</f>
        <v>72809.386694590663</v>
      </c>
      <c r="N41" s="86">
        <f>'7. Nominale afschrijvingen'!Y30</f>
        <v>72809.386694590663</v>
      </c>
      <c r="O41" s="86">
        <f>'7. Nominale afschrijvingen'!Z30</f>
        <v>72809.386694590663</v>
      </c>
      <c r="P41" s="86">
        <f>'7. Nominale afschrijvingen'!AA30</f>
        <v>72809.386694590663</v>
      </c>
      <c r="Q41" s="86">
        <f>'7. Nominale afschrijvingen'!AB30</f>
        <v>72809.386694590663</v>
      </c>
      <c r="R41" s="86">
        <f>'7. Nominale afschrijvingen'!AC30</f>
        <v>87371.264033508764</v>
      </c>
      <c r="S41" s="86">
        <f>'7. Nominale afschrijvingen'!AD30</f>
        <v>80140.538734183909</v>
      </c>
      <c r="T41" s="86">
        <f>'7. Nominale afschrijvingen'!AE30</f>
        <v>73508.218287216965</v>
      </c>
      <c r="U41" s="86">
        <f>'7. Nominale afschrijvingen'!AF30</f>
        <v>70844.877044926499</v>
      </c>
      <c r="V41" s="86">
        <f>'7. Nominale afschrijvingen'!AG30</f>
        <v>70844.877044926499</v>
      </c>
      <c r="W41" s="40"/>
      <c r="X41" s="118">
        <f>IF($C41="TD",INDEX('4. CPI-tabel'!$D$20:$Z$42,$E41-2003,X$28-2003),
IF(X$28&gt;=$E41,MAX(1,INDEX('4. CPI-tabel'!$D$20:$Z$42,MAX($E41,2010)-2003,X$28-2003)),0))</f>
        <v>1.0770497968557597</v>
      </c>
      <c r="Y41" s="118">
        <f>IF($C41="TD",INDEX('4. CPI-tabel'!$D$20:$Z$42,$E41-2003,Y$28-2003),
IF(Y$28&gt;=$E41,MAX(1,INDEX('4. CPI-tabel'!$D$20:$Z$42,MAX($E41,2010)-2003,Y$28-2003)),0))</f>
        <v>1.1050530915740095</v>
      </c>
      <c r="Z41" s="118">
        <f>IF($C41="TD",INDEX('4. CPI-tabel'!$D$20:$Z$42,$E41-2003,Z$28-2003),
IF(Z$28&gt;=$E41,MAX(1,INDEX('4. CPI-tabel'!$D$20:$Z$42,MAX($E41,2010)-2003,Z$28-2003)),0))</f>
        <v>1.1304693126802117</v>
      </c>
      <c r="AA41" s="118">
        <f>IF($C41="TD",INDEX('4. CPI-tabel'!$D$20:$Z$42,$E41-2003,AA$28-2003),
IF(AA$28&gt;=$E41,MAX(1,INDEX('4. CPI-tabel'!$D$20:$Z$42,MAX($E41,2010)-2003,AA$28-2003)),0))</f>
        <v>1.1621224534352577</v>
      </c>
      <c r="AB41" s="118">
        <f>IF($C41="TD",INDEX('4. CPI-tabel'!$D$20:$Z$42,$E41-2003,AB$28-2003),
IF(AB$28&gt;=$E41,MAX(1,INDEX('4. CPI-tabel'!$D$20:$Z$42,MAX($E41,2010)-2003,AB$28-2003)),0))</f>
        <v>1.1737436779696102</v>
      </c>
      <c r="AC41" s="118">
        <f>IF($C41="TD",INDEX('4. CPI-tabel'!$D$20:$Z$42,$E41-2003,AC$28-2003),
IF(AC$28&gt;=$E41,MAX(1,INDEX('4. CPI-tabel'!$D$20:$Z$42,MAX($E41,2010)-2003,AC$28-2003)),0))</f>
        <v>1.183133627393367</v>
      </c>
      <c r="AD41" s="118">
        <f>IF($C41="TD",INDEX('4. CPI-tabel'!$D$20:$Z$42,$E41-2003,AD$28-2003),
IF(AD$28&gt;=$E41,MAX(1,INDEX('4. CPI-tabel'!$D$20:$Z$42,MAX($E41,2010)-2003,AD$28-2003)),0))</f>
        <v>1.1854998946481539</v>
      </c>
      <c r="AE41" s="118">
        <f>IF($C41="TD",INDEX('4. CPI-tabel'!$D$20:$Z$42,$E41-2003,AE$28-2003),
IF(AE$28&gt;=$E41,MAX(1,INDEX('4. CPI-tabel'!$D$20:$Z$42,MAX($E41,2010)-2003,AE$28-2003)),0))</f>
        <v>1.2020968931732281</v>
      </c>
      <c r="AF41" s="118">
        <f>IF($C41="TD",INDEX('4. CPI-tabel'!$D$20:$Z$42,$E41-2003,AF$28-2003),
IF(AF$28&gt;=$E41,MAX(1,INDEX('4. CPI-tabel'!$D$20:$Z$42,MAX($E41,2010)-2003,AF$28-2003)),0))</f>
        <v>1.2273409279298657</v>
      </c>
      <c r="AG41" s="118">
        <f>IF($C41="TD",INDEX('4. CPI-tabel'!$D$20:$Z$42,$E41-2003,AG$28-2003),
IF(AG$28&gt;=$E41,MAX(1,INDEX('4. CPI-tabel'!$D$20:$Z$42,MAX($E41,2010)-2003,AG$28-2003)),0))</f>
        <v>1.2617064739119019</v>
      </c>
      <c r="AH41" s="118">
        <f>IF($C41="TD",INDEX('4. CPI-tabel'!$D$20:$Z$42,$E41-2003,AH$28-2003),
IF(AH$28&gt;=$E41,MAX(1,INDEX('4. CPI-tabel'!$D$20:$Z$42,MAX($E41,2010)-2003,AH$28-2003)),0))</f>
        <v>1.270538419229285</v>
      </c>
      <c r="AI41" s="118">
        <f>IF($C41="TD",INDEX('4. CPI-tabel'!$D$20:$Z$42,$E41-2003,AI$28-2003),
IF(AI$28&gt;=$E41,MAX(1,INDEX('4. CPI-tabel'!$D$20:$Z$42,MAX($E41,2010)-2003,AI$28-2003)),0))</f>
        <v>1.270538419229285</v>
      </c>
      <c r="AJ41" s="118">
        <f>IF($C41="TD",INDEX('4. CPI-tabel'!$D$20:$Z$42,$E41-2003,AJ$28-2003),
IF(AJ$28&gt;=$E41,MAX(1,INDEX('4. CPI-tabel'!$D$20:$Z$42,MAX($E41,2010)-2003,AJ$28-2003)),0))</f>
        <v>1.270538419229285</v>
      </c>
      <c r="AK41" s="118">
        <f>IF($C41="TD",INDEX('4. CPI-tabel'!$D$20:$Z$42,$E41-2003,AK$28-2003),
IF(AK$28&gt;=$E41,MAX(1,INDEX('4. CPI-tabel'!$D$20:$Z$42,MAX($E41,2010)-2003,AK$28-2003)),0))</f>
        <v>1.270538419229285</v>
      </c>
      <c r="AL41" s="118">
        <f>IF($C41="TD",INDEX('4. CPI-tabel'!$D$20:$Z$42,$E41-2003,AL$28-2003),
IF(AL$28&gt;=$E41,MAX(1,INDEX('4. CPI-tabel'!$D$20:$Z$42,MAX($E41,2010)-2003,AL$28-2003)),0))</f>
        <v>1.270538419229285</v>
      </c>
      <c r="AM41" s="118">
        <f>IF($C41="TD",INDEX('4. CPI-tabel'!$D$20:$Z$42,$E41-2003,AM$28-2003),
IF(AM$28&gt;=$E41,MAX(1,INDEX('4. CPI-tabel'!$D$20:$Z$42,MAX($E41,2010)-2003,AM$28-2003)),0))</f>
        <v>1.270538419229285</v>
      </c>
      <c r="AO41" s="87">
        <f t="shared" si="5"/>
        <v>78419.335148601313</v>
      </c>
      <c r="AP41" s="87">
        <f t="shared" si="6"/>
        <v>80458.237862464972</v>
      </c>
      <c r="AQ41" s="87">
        <f t="shared" si="7"/>
        <v>82308.777333301652</v>
      </c>
      <c r="AR41" s="87">
        <f t="shared" si="8"/>
        <v>84613.423098634114</v>
      </c>
      <c r="AS41" s="87">
        <f t="shared" si="9"/>
        <v>85459.557329620438</v>
      </c>
      <c r="AT41" s="87">
        <f t="shared" si="10"/>
        <v>86143.233788257407</v>
      </c>
      <c r="AU41" s="87">
        <f t="shared" si="11"/>
        <v>86315.520255833922</v>
      </c>
      <c r="AV41" s="87">
        <f t="shared" si="12"/>
        <v>87523.937539415609</v>
      </c>
      <c r="AW41" s="87">
        <f t="shared" si="13"/>
        <v>89361.940227743326</v>
      </c>
      <c r="AX41" s="87">
        <f t="shared" si="14"/>
        <v>91864.074554120132</v>
      </c>
      <c r="AY41" s="87">
        <f t="shared" si="15"/>
        <v>92507.123075998956</v>
      </c>
      <c r="AZ41" s="87">
        <f t="shared" si="16"/>
        <v>111008.54769119871</v>
      </c>
      <c r="BA41" s="87">
        <f t="shared" si="17"/>
        <v>101821.6333995133</v>
      </c>
      <c r="BB41" s="87">
        <f t="shared" si="18"/>
        <v>93395.015463001866</v>
      </c>
      <c r="BC41" s="87">
        <f t="shared" si="19"/>
        <v>90011.138091153975</v>
      </c>
      <c r="BD41" s="87">
        <f t="shared" si="20"/>
        <v>90011.138091153975</v>
      </c>
    </row>
    <row r="42" spans="1:56" s="20" customFormat="1" x14ac:dyDescent="0.2">
      <c r="A42" s="41"/>
      <c r="B42" s="86">
        <f>'3. Investeringen'!B28</f>
        <v>14</v>
      </c>
      <c r="C42" s="86" t="str">
        <f>'3. Investeringen'!F28</f>
        <v>TD</v>
      </c>
      <c r="D42" s="86" t="str">
        <f>'3. Investeringen'!G28</f>
        <v>Nieuwe investeringen TD</v>
      </c>
      <c r="E42" s="121">
        <f>'3. Investeringen'!K28</f>
        <v>2006</v>
      </c>
      <c r="G42" s="86">
        <f>'7. Nominale afschrijvingen'!R31</f>
        <v>0</v>
      </c>
      <c r="H42" s="86">
        <f>'7. Nominale afschrijvingen'!S31</f>
        <v>0</v>
      </c>
      <c r="I42" s="86">
        <f>'7. Nominale afschrijvingen'!T31</f>
        <v>0</v>
      </c>
      <c r="J42" s="86">
        <f>'7. Nominale afschrijvingen'!U31</f>
        <v>0</v>
      </c>
      <c r="K42" s="86">
        <f>'7. Nominale afschrijvingen'!V31</f>
        <v>0</v>
      </c>
      <c r="L42" s="86">
        <f>'7. Nominale afschrijvingen'!W31</f>
        <v>0</v>
      </c>
      <c r="M42" s="86">
        <f>'7. Nominale afschrijvingen'!X31</f>
        <v>0</v>
      </c>
      <c r="N42" s="86">
        <f>'7. Nominale afschrijvingen'!Y31</f>
        <v>0</v>
      </c>
      <c r="O42" s="86">
        <f>'7. Nominale afschrijvingen'!Z31</f>
        <v>0</v>
      </c>
      <c r="P42" s="86">
        <f>'7. Nominale afschrijvingen'!AA31</f>
        <v>0</v>
      </c>
      <c r="Q42" s="86">
        <f>'7. Nominale afschrijvingen'!AB31</f>
        <v>0</v>
      </c>
      <c r="R42" s="86">
        <f>'7. Nominale afschrijvingen'!AC31</f>
        <v>0</v>
      </c>
      <c r="S42" s="86">
        <f>'7. Nominale afschrijvingen'!AD31</f>
        <v>0</v>
      </c>
      <c r="T42" s="86">
        <f>'7. Nominale afschrijvingen'!AE31</f>
        <v>0</v>
      </c>
      <c r="U42" s="86">
        <f>'7. Nominale afschrijvingen'!AF31</f>
        <v>0</v>
      </c>
      <c r="V42" s="86">
        <f>'7. Nominale afschrijvingen'!AG31</f>
        <v>0</v>
      </c>
      <c r="W42" s="40"/>
      <c r="X42" s="118">
        <f>IF($C42="TD",INDEX('4. CPI-tabel'!$D$20:$Z$42,$E42-2003,X$28-2003),
IF(X$28&gt;=$E42,MAX(1,INDEX('4. CPI-tabel'!$D$20:$Z$42,MAX($E42,2010)-2003,X$28-2003)),0))</f>
        <v>1.0770497968557597</v>
      </c>
      <c r="Y42" s="118">
        <f>IF($C42="TD",INDEX('4. CPI-tabel'!$D$20:$Z$42,$E42-2003,Y$28-2003),
IF(Y$28&gt;=$E42,MAX(1,INDEX('4. CPI-tabel'!$D$20:$Z$42,MAX($E42,2010)-2003,Y$28-2003)),0))</f>
        <v>1.1050530915740095</v>
      </c>
      <c r="Z42" s="118">
        <f>IF($C42="TD",INDEX('4. CPI-tabel'!$D$20:$Z$42,$E42-2003,Z$28-2003),
IF(Z$28&gt;=$E42,MAX(1,INDEX('4. CPI-tabel'!$D$20:$Z$42,MAX($E42,2010)-2003,Z$28-2003)),0))</f>
        <v>1.1304693126802117</v>
      </c>
      <c r="AA42" s="118">
        <f>IF($C42="TD",INDEX('4. CPI-tabel'!$D$20:$Z$42,$E42-2003,AA$28-2003),
IF(AA$28&gt;=$E42,MAX(1,INDEX('4. CPI-tabel'!$D$20:$Z$42,MAX($E42,2010)-2003,AA$28-2003)),0))</f>
        <v>1.1621224534352577</v>
      </c>
      <c r="AB42" s="118">
        <f>IF($C42="TD",INDEX('4. CPI-tabel'!$D$20:$Z$42,$E42-2003,AB$28-2003),
IF(AB$28&gt;=$E42,MAX(1,INDEX('4. CPI-tabel'!$D$20:$Z$42,MAX($E42,2010)-2003,AB$28-2003)),0))</f>
        <v>1.1737436779696102</v>
      </c>
      <c r="AC42" s="118">
        <f>IF($C42="TD",INDEX('4. CPI-tabel'!$D$20:$Z$42,$E42-2003,AC$28-2003),
IF(AC$28&gt;=$E42,MAX(1,INDEX('4. CPI-tabel'!$D$20:$Z$42,MAX($E42,2010)-2003,AC$28-2003)),0))</f>
        <v>1.183133627393367</v>
      </c>
      <c r="AD42" s="118">
        <f>IF($C42="TD",INDEX('4. CPI-tabel'!$D$20:$Z$42,$E42-2003,AD$28-2003),
IF(AD$28&gt;=$E42,MAX(1,INDEX('4. CPI-tabel'!$D$20:$Z$42,MAX($E42,2010)-2003,AD$28-2003)),0))</f>
        <v>1.1854998946481539</v>
      </c>
      <c r="AE42" s="118">
        <f>IF($C42="TD",INDEX('4. CPI-tabel'!$D$20:$Z$42,$E42-2003,AE$28-2003),
IF(AE$28&gt;=$E42,MAX(1,INDEX('4. CPI-tabel'!$D$20:$Z$42,MAX($E42,2010)-2003,AE$28-2003)),0))</f>
        <v>1.2020968931732281</v>
      </c>
      <c r="AF42" s="118">
        <f>IF($C42="TD",INDEX('4. CPI-tabel'!$D$20:$Z$42,$E42-2003,AF$28-2003),
IF(AF$28&gt;=$E42,MAX(1,INDEX('4. CPI-tabel'!$D$20:$Z$42,MAX($E42,2010)-2003,AF$28-2003)),0))</f>
        <v>1.2273409279298657</v>
      </c>
      <c r="AG42" s="118">
        <f>IF($C42="TD",INDEX('4. CPI-tabel'!$D$20:$Z$42,$E42-2003,AG$28-2003),
IF(AG$28&gt;=$E42,MAX(1,INDEX('4. CPI-tabel'!$D$20:$Z$42,MAX($E42,2010)-2003,AG$28-2003)),0))</f>
        <v>1.2617064739119019</v>
      </c>
      <c r="AH42" s="118">
        <f>IF($C42="TD",INDEX('4. CPI-tabel'!$D$20:$Z$42,$E42-2003,AH$28-2003),
IF(AH$28&gt;=$E42,MAX(1,INDEX('4. CPI-tabel'!$D$20:$Z$42,MAX($E42,2010)-2003,AH$28-2003)),0))</f>
        <v>1.270538419229285</v>
      </c>
      <c r="AI42" s="118">
        <f>IF($C42="TD",INDEX('4. CPI-tabel'!$D$20:$Z$42,$E42-2003,AI$28-2003),
IF(AI$28&gt;=$E42,MAX(1,INDEX('4. CPI-tabel'!$D$20:$Z$42,MAX($E42,2010)-2003,AI$28-2003)),0))</f>
        <v>1.270538419229285</v>
      </c>
      <c r="AJ42" s="118">
        <f>IF($C42="TD",INDEX('4. CPI-tabel'!$D$20:$Z$42,$E42-2003,AJ$28-2003),
IF(AJ$28&gt;=$E42,MAX(1,INDEX('4. CPI-tabel'!$D$20:$Z$42,MAX($E42,2010)-2003,AJ$28-2003)),0))</f>
        <v>1.270538419229285</v>
      </c>
      <c r="AK42" s="118">
        <f>IF($C42="TD",INDEX('4. CPI-tabel'!$D$20:$Z$42,$E42-2003,AK$28-2003),
IF(AK$28&gt;=$E42,MAX(1,INDEX('4. CPI-tabel'!$D$20:$Z$42,MAX($E42,2010)-2003,AK$28-2003)),0))</f>
        <v>1.270538419229285</v>
      </c>
      <c r="AL42" s="118">
        <f>IF($C42="TD",INDEX('4. CPI-tabel'!$D$20:$Z$42,$E42-2003,AL$28-2003),
IF(AL$28&gt;=$E42,MAX(1,INDEX('4. CPI-tabel'!$D$20:$Z$42,MAX($E42,2010)-2003,AL$28-2003)),0))</f>
        <v>1.270538419229285</v>
      </c>
      <c r="AM42" s="118">
        <f>IF($C42="TD",INDEX('4. CPI-tabel'!$D$20:$Z$42,$E42-2003,AM$28-2003),
IF(AM$28&gt;=$E42,MAX(1,INDEX('4. CPI-tabel'!$D$20:$Z$42,MAX($E42,2010)-2003,AM$28-2003)),0))</f>
        <v>1.270538419229285</v>
      </c>
      <c r="AO42" s="87">
        <f t="shared" si="5"/>
        <v>0</v>
      </c>
      <c r="AP42" s="87">
        <f t="shared" si="6"/>
        <v>0</v>
      </c>
      <c r="AQ42" s="87">
        <f t="shared" si="7"/>
        <v>0</v>
      </c>
      <c r="AR42" s="87">
        <f t="shared" si="8"/>
        <v>0</v>
      </c>
      <c r="AS42" s="87">
        <f t="shared" si="9"/>
        <v>0</v>
      </c>
      <c r="AT42" s="87">
        <f t="shared" si="10"/>
        <v>0</v>
      </c>
      <c r="AU42" s="87">
        <f t="shared" si="11"/>
        <v>0</v>
      </c>
      <c r="AV42" s="87">
        <f t="shared" si="12"/>
        <v>0</v>
      </c>
      <c r="AW42" s="87">
        <f t="shared" si="13"/>
        <v>0</v>
      </c>
      <c r="AX42" s="87">
        <f t="shared" si="14"/>
        <v>0</v>
      </c>
      <c r="AY42" s="87">
        <f t="shared" si="15"/>
        <v>0</v>
      </c>
      <c r="AZ42" s="87">
        <f t="shared" si="16"/>
        <v>0</v>
      </c>
      <c r="BA42" s="87">
        <f t="shared" si="17"/>
        <v>0</v>
      </c>
      <c r="BB42" s="87">
        <f t="shared" si="18"/>
        <v>0</v>
      </c>
      <c r="BC42" s="87">
        <f t="shared" si="19"/>
        <v>0</v>
      </c>
      <c r="BD42" s="87">
        <f t="shared" si="20"/>
        <v>0</v>
      </c>
    </row>
    <row r="43" spans="1:56" s="20" customFormat="1" x14ac:dyDescent="0.2">
      <c r="A43" s="41"/>
      <c r="B43" s="86">
        <f>'3. Investeringen'!B29</f>
        <v>15</v>
      </c>
      <c r="C43" s="86" t="str">
        <f>'3. Investeringen'!F29</f>
        <v>TD</v>
      </c>
      <c r="D43" s="86" t="str">
        <f>'3. Investeringen'!G29</f>
        <v>Nieuwe investeringen TD</v>
      </c>
      <c r="E43" s="121">
        <f>'3. Investeringen'!K29</f>
        <v>2007</v>
      </c>
      <c r="G43" s="86">
        <f>'7. Nominale afschrijvingen'!R32</f>
        <v>77798.345454545459</v>
      </c>
      <c r="H43" s="86">
        <f>'7. Nominale afschrijvingen'!S32</f>
        <v>77798.345454545473</v>
      </c>
      <c r="I43" s="86">
        <f>'7. Nominale afschrijvingen'!T32</f>
        <v>77798.345454545473</v>
      </c>
      <c r="J43" s="86">
        <f>'7. Nominale afschrijvingen'!U32</f>
        <v>77798.345454545473</v>
      </c>
      <c r="K43" s="86">
        <f>'7. Nominale afschrijvingen'!V32</f>
        <v>77798.345454545473</v>
      </c>
      <c r="L43" s="86">
        <f>'7. Nominale afschrijvingen'!W32</f>
        <v>77798.345454545473</v>
      </c>
      <c r="M43" s="86">
        <f>'7. Nominale afschrijvingen'!X32</f>
        <v>77798.345454545473</v>
      </c>
      <c r="N43" s="86">
        <f>'7. Nominale afschrijvingen'!Y32</f>
        <v>77798.345454545473</v>
      </c>
      <c r="O43" s="86">
        <f>'7. Nominale afschrijvingen'!Z32</f>
        <v>77798.345454545473</v>
      </c>
      <c r="P43" s="86">
        <f>'7. Nominale afschrijvingen'!AA32</f>
        <v>77798.345454545473</v>
      </c>
      <c r="Q43" s="86">
        <f>'7. Nominale afschrijvingen'!AB32</f>
        <v>77798.345454545473</v>
      </c>
      <c r="R43" s="86">
        <f>'7. Nominale afschrijvingen'!AC32</f>
        <v>93358.014545454542</v>
      </c>
      <c r="S43" s="86">
        <f>'7. Nominale afschrijvingen'!AD32</f>
        <v>90591.851151515148</v>
      </c>
      <c r="T43" s="86">
        <f>'7. Nominale afschrijvingen'!AE32</f>
        <v>87907.64815443322</v>
      </c>
      <c r="U43" s="86">
        <f>'7. Nominale afschrijvingen'!AF32</f>
        <v>85302.977098005562</v>
      </c>
      <c r="V43" s="86">
        <f>'7. Nominale afschrijvingen'!AG32</f>
        <v>82775.481480286879</v>
      </c>
      <c r="W43" s="40"/>
      <c r="X43" s="118">
        <f>IF($C43="TD",INDEX('4. CPI-tabel'!$D$20:$Z$42,$E43-2003,X$28-2003),
IF(X$28&gt;=$E43,MAX(1,INDEX('4. CPI-tabel'!$D$20:$Z$42,MAX($E43,2010)-2003,X$28-2003)),0))</f>
        <v>1.0621792868399995</v>
      </c>
      <c r="Y43" s="118">
        <f>IF($C43="TD",INDEX('4. CPI-tabel'!$D$20:$Z$42,$E43-2003,Y$28-2003),
IF(Y$28&gt;=$E43,MAX(1,INDEX('4. CPI-tabel'!$D$20:$Z$42,MAX($E43,2010)-2003,Y$28-2003)),0))</f>
        <v>1.0897959482978394</v>
      </c>
      <c r="Z43" s="118">
        <f>IF($C43="TD",INDEX('4. CPI-tabel'!$D$20:$Z$42,$E43-2003,Z$28-2003),
IF(Z$28&gt;=$E43,MAX(1,INDEX('4. CPI-tabel'!$D$20:$Z$42,MAX($E43,2010)-2003,Z$28-2003)),0))</f>
        <v>1.1148612551086896</v>
      </c>
      <c r="AA43" s="118">
        <f>IF($C43="TD",INDEX('4. CPI-tabel'!$D$20:$Z$42,$E43-2003,AA$28-2003),
IF(AA$28&gt;=$E43,MAX(1,INDEX('4. CPI-tabel'!$D$20:$Z$42,MAX($E43,2010)-2003,AA$28-2003)),0))</f>
        <v>1.1460773702517328</v>
      </c>
      <c r="AB43" s="118">
        <f>IF($C43="TD",INDEX('4. CPI-tabel'!$D$20:$Z$42,$E43-2003,AB$28-2003),
IF(AB$28&gt;=$E43,MAX(1,INDEX('4. CPI-tabel'!$D$20:$Z$42,MAX($E43,2010)-2003,AB$28-2003)),0))</f>
        <v>1.1575381439542503</v>
      </c>
      <c r="AC43" s="118">
        <f>IF($C43="TD",INDEX('4. CPI-tabel'!$D$20:$Z$42,$E43-2003,AC$28-2003),
IF(AC$28&gt;=$E43,MAX(1,INDEX('4. CPI-tabel'!$D$20:$Z$42,MAX($E43,2010)-2003,AC$28-2003)),0))</f>
        <v>1.1667984491058843</v>
      </c>
      <c r="AD43" s="118">
        <f>IF($C43="TD",INDEX('4. CPI-tabel'!$D$20:$Z$42,$E43-2003,AD$28-2003),
IF(AD$28&gt;=$E43,MAX(1,INDEX('4. CPI-tabel'!$D$20:$Z$42,MAX($E43,2010)-2003,AD$28-2003)),0))</f>
        <v>1.1691320460040959</v>
      </c>
      <c r="AE43" s="118">
        <f>IF($C43="TD",INDEX('4. CPI-tabel'!$D$20:$Z$42,$E43-2003,AE$28-2003),
IF(AE$28&gt;=$E43,MAX(1,INDEX('4. CPI-tabel'!$D$20:$Z$42,MAX($E43,2010)-2003,AE$28-2003)),0))</f>
        <v>1.1854998946481532</v>
      </c>
      <c r="AF43" s="118">
        <f>IF($C43="TD",INDEX('4. CPI-tabel'!$D$20:$Z$42,$E43-2003,AF$28-2003),
IF(AF$28&gt;=$E43,MAX(1,INDEX('4. CPI-tabel'!$D$20:$Z$42,MAX($E43,2010)-2003,AF$28-2003)),0))</f>
        <v>1.2103953924357642</v>
      </c>
      <c r="AG43" s="118">
        <f>IF($C43="TD",INDEX('4. CPI-tabel'!$D$20:$Z$42,$E43-2003,AG$28-2003),
IF(AG$28&gt;=$E43,MAX(1,INDEX('4. CPI-tabel'!$D$20:$Z$42,MAX($E43,2010)-2003,AG$28-2003)),0))</f>
        <v>1.2442864634239656</v>
      </c>
      <c r="AH43" s="118">
        <f>IF($C43="TD",INDEX('4. CPI-tabel'!$D$20:$Z$42,$E43-2003,AH$28-2003),
IF(AH$28&gt;=$E43,MAX(1,INDEX('4. CPI-tabel'!$D$20:$Z$42,MAX($E43,2010)-2003,AH$28-2003)),0))</f>
        <v>1.2529964686679333</v>
      </c>
      <c r="AI43" s="118">
        <f>IF($C43="TD",INDEX('4. CPI-tabel'!$D$20:$Z$42,$E43-2003,AI$28-2003),
IF(AI$28&gt;=$E43,MAX(1,INDEX('4. CPI-tabel'!$D$20:$Z$42,MAX($E43,2010)-2003,AI$28-2003)),0))</f>
        <v>1.2529964686679333</v>
      </c>
      <c r="AJ43" s="118">
        <f>IF($C43="TD",INDEX('4. CPI-tabel'!$D$20:$Z$42,$E43-2003,AJ$28-2003),
IF(AJ$28&gt;=$E43,MAX(1,INDEX('4. CPI-tabel'!$D$20:$Z$42,MAX($E43,2010)-2003,AJ$28-2003)),0))</f>
        <v>1.2529964686679333</v>
      </c>
      <c r="AK43" s="118">
        <f>IF($C43="TD",INDEX('4. CPI-tabel'!$D$20:$Z$42,$E43-2003,AK$28-2003),
IF(AK$28&gt;=$E43,MAX(1,INDEX('4. CPI-tabel'!$D$20:$Z$42,MAX($E43,2010)-2003,AK$28-2003)),0))</f>
        <v>1.2529964686679333</v>
      </c>
      <c r="AL43" s="118">
        <f>IF($C43="TD",INDEX('4. CPI-tabel'!$D$20:$Z$42,$E43-2003,AL$28-2003),
IF(AL$28&gt;=$E43,MAX(1,INDEX('4. CPI-tabel'!$D$20:$Z$42,MAX($E43,2010)-2003,AL$28-2003)),0))</f>
        <v>1.2529964686679333</v>
      </c>
      <c r="AM43" s="118">
        <f>IF($C43="TD",INDEX('4. CPI-tabel'!$D$20:$Z$42,$E43-2003,AM$28-2003),
IF(AM$28&gt;=$E43,MAX(1,INDEX('4. CPI-tabel'!$D$20:$Z$42,MAX($E43,2010)-2003,AM$28-2003)),0))</f>
        <v>1.2529964686679333</v>
      </c>
      <c r="AO43" s="87">
        <f t="shared" si="5"/>
        <v>82635.791092241008</v>
      </c>
      <c r="AP43" s="87">
        <f t="shared" si="6"/>
        <v>84784.321660639296</v>
      </c>
      <c r="AQ43" s="87">
        <f t="shared" si="7"/>
        <v>86734.36105883398</v>
      </c>
      <c r="AR43" s="87">
        <f t="shared" si="8"/>
        <v>89162.923168481328</v>
      </c>
      <c r="AS43" s="87">
        <f t="shared" si="9"/>
        <v>90054.552400166154</v>
      </c>
      <c r="AT43" s="87">
        <f t="shared" si="10"/>
        <v>90774.988819367485</v>
      </c>
      <c r="AU43" s="87">
        <f t="shared" si="11"/>
        <v>90956.5387970062</v>
      </c>
      <c r="AV43" s="87">
        <f t="shared" si="12"/>
        <v>92229.930340164283</v>
      </c>
      <c r="AW43" s="87">
        <f t="shared" si="13"/>
        <v>94166.758877307715</v>
      </c>
      <c r="AX43" s="87">
        <f t="shared" si="14"/>
        <v>96803.428125872335</v>
      </c>
      <c r="AY43" s="87">
        <f t="shared" si="15"/>
        <v>97481.052122753448</v>
      </c>
      <c r="AZ43" s="87">
        <f t="shared" si="16"/>
        <v>116977.2625473041</v>
      </c>
      <c r="BA43" s="87">
        <f t="shared" si="17"/>
        <v>113511.26958293954</v>
      </c>
      <c r="BB43" s="87">
        <f t="shared" si="18"/>
        <v>110147.97270640799</v>
      </c>
      <c r="BC43" s="87">
        <f t="shared" si="19"/>
        <v>106884.32907066256</v>
      </c>
      <c r="BD43" s="87">
        <f t="shared" si="20"/>
        <v>103717.38598708737</v>
      </c>
    </row>
    <row r="44" spans="1:56" s="20" customFormat="1" x14ac:dyDescent="0.2">
      <c r="A44" s="41"/>
      <c r="B44" s="86">
        <f>'3. Investeringen'!B30</f>
        <v>16</v>
      </c>
      <c r="C44" s="86" t="str">
        <f>'3. Investeringen'!F30</f>
        <v>TD</v>
      </c>
      <c r="D44" s="86" t="str">
        <f>'3. Investeringen'!G30</f>
        <v>Nieuwe investeringen TD</v>
      </c>
      <c r="E44" s="121">
        <f>'3. Investeringen'!K30</f>
        <v>2007</v>
      </c>
      <c r="G44" s="86">
        <f>'7. Nominale afschrijvingen'!R33</f>
        <v>373343.2</v>
      </c>
      <c r="H44" s="86">
        <f>'7. Nominale afschrijvingen'!S33</f>
        <v>373343.2</v>
      </c>
      <c r="I44" s="86">
        <f>'7. Nominale afschrijvingen'!T33</f>
        <v>373343.2</v>
      </c>
      <c r="J44" s="86">
        <f>'7. Nominale afschrijvingen'!U33</f>
        <v>373343.2</v>
      </c>
      <c r="K44" s="86">
        <f>'7. Nominale afschrijvingen'!V33</f>
        <v>373343.2</v>
      </c>
      <c r="L44" s="86">
        <f>'7. Nominale afschrijvingen'!W33</f>
        <v>373343.2</v>
      </c>
      <c r="M44" s="86">
        <f>'7. Nominale afschrijvingen'!X33</f>
        <v>373343.2</v>
      </c>
      <c r="N44" s="86">
        <f>'7. Nominale afschrijvingen'!Y33</f>
        <v>373343.2</v>
      </c>
      <c r="O44" s="86">
        <f>'7. Nominale afschrijvingen'!Z33</f>
        <v>373343.2</v>
      </c>
      <c r="P44" s="86">
        <f>'7. Nominale afschrijvingen'!AA33</f>
        <v>373343.2</v>
      </c>
      <c r="Q44" s="86">
        <f>'7. Nominale afschrijvingen'!AB33</f>
        <v>373343.2</v>
      </c>
      <c r="R44" s="86">
        <f>'7. Nominale afschrijvingen'!AC33</f>
        <v>448011.83999999985</v>
      </c>
      <c r="S44" s="86">
        <f>'7. Nominale afschrijvingen'!AD33</f>
        <v>430385.14465573756</v>
      </c>
      <c r="T44" s="86">
        <f>'7. Nominale afschrijvingen'!AE33</f>
        <v>413451.95863649546</v>
      </c>
      <c r="U44" s="86">
        <f>'7. Nominale afschrijvingen'!AF33</f>
        <v>397184.99632948573</v>
      </c>
      <c r="V44" s="86">
        <f>'7. Nominale afschrijvingen'!AG33</f>
        <v>381558.04565422726</v>
      </c>
      <c r="W44" s="40"/>
      <c r="X44" s="118">
        <f>IF($C44="TD",INDEX('4. CPI-tabel'!$D$20:$Z$42,$E44-2003,X$28-2003),
IF(X$28&gt;=$E44,MAX(1,INDEX('4. CPI-tabel'!$D$20:$Z$42,MAX($E44,2010)-2003,X$28-2003)),0))</f>
        <v>1.0621792868399995</v>
      </c>
      <c r="Y44" s="118">
        <f>IF($C44="TD",INDEX('4. CPI-tabel'!$D$20:$Z$42,$E44-2003,Y$28-2003),
IF(Y$28&gt;=$E44,MAX(1,INDEX('4. CPI-tabel'!$D$20:$Z$42,MAX($E44,2010)-2003,Y$28-2003)),0))</f>
        <v>1.0897959482978394</v>
      </c>
      <c r="Z44" s="118">
        <f>IF($C44="TD",INDEX('4. CPI-tabel'!$D$20:$Z$42,$E44-2003,Z$28-2003),
IF(Z$28&gt;=$E44,MAX(1,INDEX('4. CPI-tabel'!$D$20:$Z$42,MAX($E44,2010)-2003,Z$28-2003)),0))</f>
        <v>1.1148612551086896</v>
      </c>
      <c r="AA44" s="118">
        <f>IF($C44="TD",INDEX('4. CPI-tabel'!$D$20:$Z$42,$E44-2003,AA$28-2003),
IF(AA$28&gt;=$E44,MAX(1,INDEX('4. CPI-tabel'!$D$20:$Z$42,MAX($E44,2010)-2003,AA$28-2003)),0))</f>
        <v>1.1460773702517328</v>
      </c>
      <c r="AB44" s="118">
        <f>IF($C44="TD",INDEX('4. CPI-tabel'!$D$20:$Z$42,$E44-2003,AB$28-2003),
IF(AB$28&gt;=$E44,MAX(1,INDEX('4. CPI-tabel'!$D$20:$Z$42,MAX($E44,2010)-2003,AB$28-2003)),0))</f>
        <v>1.1575381439542503</v>
      </c>
      <c r="AC44" s="118">
        <f>IF($C44="TD",INDEX('4. CPI-tabel'!$D$20:$Z$42,$E44-2003,AC$28-2003),
IF(AC$28&gt;=$E44,MAX(1,INDEX('4. CPI-tabel'!$D$20:$Z$42,MAX($E44,2010)-2003,AC$28-2003)),0))</f>
        <v>1.1667984491058843</v>
      </c>
      <c r="AD44" s="118">
        <f>IF($C44="TD",INDEX('4. CPI-tabel'!$D$20:$Z$42,$E44-2003,AD$28-2003),
IF(AD$28&gt;=$E44,MAX(1,INDEX('4. CPI-tabel'!$D$20:$Z$42,MAX($E44,2010)-2003,AD$28-2003)),0))</f>
        <v>1.1691320460040959</v>
      </c>
      <c r="AE44" s="118">
        <f>IF($C44="TD",INDEX('4. CPI-tabel'!$D$20:$Z$42,$E44-2003,AE$28-2003),
IF(AE$28&gt;=$E44,MAX(1,INDEX('4. CPI-tabel'!$D$20:$Z$42,MAX($E44,2010)-2003,AE$28-2003)),0))</f>
        <v>1.1854998946481532</v>
      </c>
      <c r="AF44" s="118">
        <f>IF($C44="TD",INDEX('4. CPI-tabel'!$D$20:$Z$42,$E44-2003,AF$28-2003),
IF(AF$28&gt;=$E44,MAX(1,INDEX('4. CPI-tabel'!$D$20:$Z$42,MAX($E44,2010)-2003,AF$28-2003)),0))</f>
        <v>1.2103953924357642</v>
      </c>
      <c r="AG44" s="118">
        <f>IF($C44="TD",INDEX('4. CPI-tabel'!$D$20:$Z$42,$E44-2003,AG$28-2003),
IF(AG$28&gt;=$E44,MAX(1,INDEX('4. CPI-tabel'!$D$20:$Z$42,MAX($E44,2010)-2003,AG$28-2003)),0))</f>
        <v>1.2442864634239656</v>
      </c>
      <c r="AH44" s="118">
        <f>IF($C44="TD",INDEX('4. CPI-tabel'!$D$20:$Z$42,$E44-2003,AH$28-2003),
IF(AH$28&gt;=$E44,MAX(1,INDEX('4. CPI-tabel'!$D$20:$Z$42,MAX($E44,2010)-2003,AH$28-2003)),0))</f>
        <v>1.2529964686679333</v>
      </c>
      <c r="AI44" s="118">
        <f>IF($C44="TD",INDEX('4. CPI-tabel'!$D$20:$Z$42,$E44-2003,AI$28-2003),
IF(AI$28&gt;=$E44,MAX(1,INDEX('4. CPI-tabel'!$D$20:$Z$42,MAX($E44,2010)-2003,AI$28-2003)),0))</f>
        <v>1.2529964686679333</v>
      </c>
      <c r="AJ44" s="118">
        <f>IF($C44="TD",INDEX('4. CPI-tabel'!$D$20:$Z$42,$E44-2003,AJ$28-2003),
IF(AJ$28&gt;=$E44,MAX(1,INDEX('4. CPI-tabel'!$D$20:$Z$42,MAX($E44,2010)-2003,AJ$28-2003)),0))</f>
        <v>1.2529964686679333</v>
      </c>
      <c r="AK44" s="118">
        <f>IF($C44="TD",INDEX('4. CPI-tabel'!$D$20:$Z$42,$E44-2003,AK$28-2003),
IF(AK$28&gt;=$E44,MAX(1,INDEX('4. CPI-tabel'!$D$20:$Z$42,MAX($E44,2010)-2003,AK$28-2003)),0))</f>
        <v>1.2529964686679333</v>
      </c>
      <c r="AL44" s="118">
        <f>IF($C44="TD",INDEX('4. CPI-tabel'!$D$20:$Z$42,$E44-2003,AL$28-2003),
IF(AL$28&gt;=$E44,MAX(1,INDEX('4. CPI-tabel'!$D$20:$Z$42,MAX($E44,2010)-2003,AL$28-2003)),0))</f>
        <v>1.2529964686679333</v>
      </c>
      <c r="AM44" s="118">
        <f>IF($C44="TD",INDEX('4. CPI-tabel'!$D$20:$Z$42,$E44-2003,AM$28-2003),
IF(AM$28&gt;=$E44,MAX(1,INDEX('4. CPI-tabel'!$D$20:$Z$42,MAX($E44,2010)-2003,AM$28-2003)),0))</f>
        <v>1.2529964686679333</v>
      </c>
      <c r="AO44" s="87">
        <f t="shared" si="5"/>
        <v>396557.41392256331</v>
      </c>
      <c r="AP44" s="87">
        <f t="shared" si="6"/>
        <v>406867.90668454993</v>
      </c>
      <c r="AQ44" s="87">
        <f t="shared" si="7"/>
        <v>416225.86853829451</v>
      </c>
      <c r="AR44" s="87">
        <f t="shared" si="8"/>
        <v>427880.19285736675</v>
      </c>
      <c r="AS44" s="87">
        <f t="shared" si="9"/>
        <v>432158.99478594045</v>
      </c>
      <c r="AT44" s="87">
        <f t="shared" si="10"/>
        <v>435616.26674422796</v>
      </c>
      <c r="AU44" s="87">
        <f t="shared" si="11"/>
        <v>436487.49927771639</v>
      </c>
      <c r="AV44" s="87">
        <f t="shared" si="12"/>
        <v>442598.32426760439</v>
      </c>
      <c r="AW44" s="87">
        <f t="shared" si="13"/>
        <v>451892.88907722401</v>
      </c>
      <c r="AX44" s="87">
        <f t="shared" si="14"/>
        <v>464545.88997138629</v>
      </c>
      <c r="AY44" s="87">
        <f t="shared" si="15"/>
        <v>467797.711201186</v>
      </c>
      <c r="AZ44" s="87">
        <f t="shared" si="16"/>
        <v>561357.25344142294</v>
      </c>
      <c r="BA44" s="87">
        <f t="shared" si="17"/>
        <v>539271.06642077689</v>
      </c>
      <c r="BB44" s="87">
        <f t="shared" si="18"/>
        <v>518053.84413536923</v>
      </c>
      <c r="BC44" s="87">
        <f t="shared" si="19"/>
        <v>497671.39780873171</v>
      </c>
      <c r="BD44" s="87">
        <f t="shared" si="20"/>
        <v>478090.88379658485</v>
      </c>
    </row>
    <row r="45" spans="1:56" s="20" customFormat="1" x14ac:dyDescent="0.2">
      <c r="A45" s="41"/>
      <c r="B45" s="86">
        <f>'3. Investeringen'!B31</f>
        <v>17</v>
      </c>
      <c r="C45" s="86" t="str">
        <f>'3. Investeringen'!F31</f>
        <v>TD</v>
      </c>
      <c r="D45" s="86" t="str">
        <f>'3. Investeringen'!G31</f>
        <v>Nieuwe investeringen TD</v>
      </c>
      <c r="E45" s="121">
        <f>'3. Investeringen'!K31</f>
        <v>2007</v>
      </c>
      <c r="G45" s="86">
        <f>'7. Nominale afschrijvingen'!R34</f>
        <v>55732.133333333331</v>
      </c>
      <c r="H45" s="86">
        <f>'7. Nominale afschrijvingen'!S34</f>
        <v>55732.133333333331</v>
      </c>
      <c r="I45" s="86">
        <f>'7. Nominale afschrijvingen'!T34</f>
        <v>55732.133333333331</v>
      </c>
      <c r="J45" s="86">
        <f>'7. Nominale afschrijvingen'!U34</f>
        <v>55732.133333333331</v>
      </c>
      <c r="K45" s="86">
        <f>'7. Nominale afschrijvingen'!V34</f>
        <v>55732.133333333331</v>
      </c>
      <c r="L45" s="86">
        <f>'7. Nominale afschrijvingen'!W34</f>
        <v>55732.133333333331</v>
      </c>
      <c r="M45" s="86">
        <f>'7. Nominale afschrijvingen'!X34</f>
        <v>55732.133333333331</v>
      </c>
      <c r="N45" s="86">
        <f>'7. Nominale afschrijvingen'!Y34</f>
        <v>55732.133333333331</v>
      </c>
      <c r="O45" s="86">
        <f>'7. Nominale afschrijvingen'!Z34</f>
        <v>55732.133333333331</v>
      </c>
      <c r="P45" s="86">
        <f>'7. Nominale afschrijvingen'!AA34</f>
        <v>55732.133333333331</v>
      </c>
      <c r="Q45" s="86">
        <f>'7. Nominale afschrijvingen'!AB34</f>
        <v>55732.133333333331</v>
      </c>
      <c r="R45" s="86">
        <f>'7. Nominale afschrijvingen'!AC34</f>
        <v>66878.560000000012</v>
      </c>
      <c r="S45" s="86">
        <f>'7. Nominale afschrijvingen'!AD34</f>
        <v>61700.865032258072</v>
      </c>
      <c r="T45" s="86">
        <f>'7. Nominale afschrijvingen'!AE34</f>
        <v>56924.023868470344</v>
      </c>
      <c r="U45" s="86">
        <f>'7. Nominale afschrijvingen'!AF34</f>
        <v>54267.56942127506</v>
      </c>
      <c r="V45" s="86">
        <f>'7. Nominale afschrijvingen'!AG34</f>
        <v>54267.56942127506</v>
      </c>
      <c r="W45" s="40"/>
      <c r="X45" s="118">
        <f>IF($C45="TD",INDEX('4. CPI-tabel'!$D$20:$Z$42,$E45-2003,X$28-2003),
IF(X$28&gt;=$E45,MAX(1,INDEX('4. CPI-tabel'!$D$20:$Z$42,MAX($E45,2010)-2003,X$28-2003)),0))</f>
        <v>1.0621792868399995</v>
      </c>
      <c r="Y45" s="118">
        <f>IF($C45="TD",INDEX('4. CPI-tabel'!$D$20:$Z$42,$E45-2003,Y$28-2003),
IF(Y$28&gt;=$E45,MAX(1,INDEX('4. CPI-tabel'!$D$20:$Z$42,MAX($E45,2010)-2003,Y$28-2003)),0))</f>
        <v>1.0897959482978394</v>
      </c>
      <c r="Z45" s="118">
        <f>IF($C45="TD",INDEX('4. CPI-tabel'!$D$20:$Z$42,$E45-2003,Z$28-2003),
IF(Z$28&gt;=$E45,MAX(1,INDEX('4. CPI-tabel'!$D$20:$Z$42,MAX($E45,2010)-2003,Z$28-2003)),0))</f>
        <v>1.1148612551086896</v>
      </c>
      <c r="AA45" s="118">
        <f>IF($C45="TD",INDEX('4. CPI-tabel'!$D$20:$Z$42,$E45-2003,AA$28-2003),
IF(AA$28&gt;=$E45,MAX(1,INDEX('4. CPI-tabel'!$D$20:$Z$42,MAX($E45,2010)-2003,AA$28-2003)),0))</f>
        <v>1.1460773702517328</v>
      </c>
      <c r="AB45" s="118">
        <f>IF($C45="TD",INDEX('4. CPI-tabel'!$D$20:$Z$42,$E45-2003,AB$28-2003),
IF(AB$28&gt;=$E45,MAX(1,INDEX('4. CPI-tabel'!$D$20:$Z$42,MAX($E45,2010)-2003,AB$28-2003)),0))</f>
        <v>1.1575381439542503</v>
      </c>
      <c r="AC45" s="118">
        <f>IF($C45="TD",INDEX('4. CPI-tabel'!$D$20:$Z$42,$E45-2003,AC$28-2003),
IF(AC$28&gt;=$E45,MAX(1,INDEX('4. CPI-tabel'!$D$20:$Z$42,MAX($E45,2010)-2003,AC$28-2003)),0))</f>
        <v>1.1667984491058843</v>
      </c>
      <c r="AD45" s="118">
        <f>IF($C45="TD",INDEX('4. CPI-tabel'!$D$20:$Z$42,$E45-2003,AD$28-2003),
IF(AD$28&gt;=$E45,MAX(1,INDEX('4. CPI-tabel'!$D$20:$Z$42,MAX($E45,2010)-2003,AD$28-2003)),0))</f>
        <v>1.1691320460040959</v>
      </c>
      <c r="AE45" s="118">
        <f>IF($C45="TD",INDEX('4. CPI-tabel'!$D$20:$Z$42,$E45-2003,AE$28-2003),
IF(AE$28&gt;=$E45,MAX(1,INDEX('4. CPI-tabel'!$D$20:$Z$42,MAX($E45,2010)-2003,AE$28-2003)),0))</f>
        <v>1.1854998946481532</v>
      </c>
      <c r="AF45" s="118">
        <f>IF($C45="TD",INDEX('4. CPI-tabel'!$D$20:$Z$42,$E45-2003,AF$28-2003),
IF(AF$28&gt;=$E45,MAX(1,INDEX('4. CPI-tabel'!$D$20:$Z$42,MAX($E45,2010)-2003,AF$28-2003)),0))</f>
        <v>1.2103953924357642</v>
      </c>
      <c r="AG45" s="118">
        <f>IF($C45="TD",INDEX('4. CPI-tabel'!$D$20:$Z$42,$E45-2003,AG$28-2003),
IF(AG$28&gt;=$E45,MAX(1,INDEX('4. CPI-tabel'!$D$20:$Z$42,MAX($E45,2010)-2003,AG$28-2003)),0))</f>
        <v>1.2442864634239656</v>
      </c>
      <c r="AH45" s="118">
        <f>IF($C45="TD",INDEX('4. CPI-tabel'!$D$20:$Z$42,$E45-2003,AH$28-2003),
IF(AH$28&gt;=$E45,MAX(1,INDEX('4. CPI-tabel'!$D$20:$Z$42,MAX($E45,2010)-2003,AH$28-2003)),0))</f>
        <v>1.2529964686679333</v>
      </c>
      <c r="AI45" s="118">
        <f>IF($C45="TD",INDEX('4. CPI-tabel'!$D$20:$Z$42,$E45-2003,AI$28-2003),
IF(AI$28&gt;=$E45,MAX(1,INDEX('4. CPI-tabel'!$D$20:$Z$42,MAX($E45,2010)-2003,AI$28-2003)),0))</f>
        <v>1.2529964686679333</v>
      </c>
      <c r="AJ45" s="118">
        <f>IF($C45="TD",INDEX('4. CPI-tabel'!$D$20:$Z$42,$E45-2003,AJ$28-2003),
IF(AJ$28&gt;=$E45,MAX(1,INDEX('4. CPI-tabel'!$D$20:$Z$42,MAX($E45,2010)-2003,AJ$28-2003)),0))</f>
        <v>1.2529964686679333</v>
      </c>
      <c r="AK45" s="118">
        <f>IF($C45="TD",INDEX('4. CPI-tabel'!$D$20:$Z$42,$E45-2003,AK$28-2003),
IF(AK$28&gt;=$E45,MAX(1,INDEX('4. CPI-tabel'!$D$20:$Z$42,MAX($E45,2010)-2003,AK$28-2003)),0))</f>
        <v>1.2529964686679333</v>
      </c>
      <c r="AL45" s="118">
        <f>IF($C45="TD",INDEX('4. CPI-tabel'!$D$20:$Z$42,$E45-2003,AL$28-2003),
IF(AL$28&gt;=$E45,MAX(1,INDEX('4. CPI-tabel'!$D$20:$Z$42,MAX($E45,2010)-2003,AL$28-2003)),0))</f>
        <v>1.2529964686679333</v>
      </c>
      <c r="AM45" s="118">
        <f>IF($C45="TD",INDEX('4. CPI-tabel'!$D$20:$Z$42,$E45-2003,AM$28-2003),
IF(AM$28&gt;=$E45,MAX(1,INDEX('4. CPI-tabel'!$D$20:$Z$42,MAX($E45,2010)-2003,AM$28-2003)),0))</f>
        <v>1.2529964686679333</v>
      </c>
      <c r="AO45" s="87">
        <f t="shared" si="5"/>
        <v>59197.51763807176</v>
      </c>
      <c r="AP45" s="87">
        <f t="shared" si="6"/>
        <v>60736.653096661626</v>
      </c>
      <c r="AQ45" s="87">
        <f t="shared" si="7"/>
        <v>62133.596117884837</v>
      </c>
      <c r="AR45" s="87">
        <f t="shared" si="8"/>
        <v>63873.336809185603</v>
      </c>
      <c r="AS45" s="87">
        <f t="shared" si="9"/>
        <v>64512.07017727747</v>
      </c>
      <c r="AT45" s="87">
        <f t="shared" si="10"/>
        <v>65028.166738695683</v>
      </c>
      <c r="AU45" s="87">
        <f t="shared" si="11"/>
        <v>65158.223072173074</v>
      </c>
      <c r="AV45" s="87">
        <f t="shared" si="12"/>
        <v>66070.438195183495</v>
      </c>
      <c r="AW45" s="87">
        <f t="shared" si="13"/>
        <v>67457.917397282334</v>
      </c>
      <c r="AX45" s="87">
        <f t="shared" si="14"/>
        <v>69346.739084406247</v>
      </c>
      <c r="AY45" s="87">
        <f t="shared" si="15"/>
        <v>69832.166257997087</v>
      </c>
      <c r="AZ45" s="87">
        <f t="shared" si="16"/>
        <v>83798.599509596519</v>
      </c>
      <c r="BA45" s="87">
        <f t="shared" si="17"/>
        <v>77310.965999176129</v>
      </c>
      <c r="BB45" s="87">
        <f t="shared" si="18"/>
        <v>71325.600889562498</v>
      </c>
      <c r="BC45" s="87">
        <f t="shared" si="19"/>
        <v>67997.072848049575</v>
      </c>
      <c r="BD45" s="87">
        <f t="shared" si="20"/>
        <v>67997.072848049575</v>
      </c>
    </row>
    <row r="46" spans="1:56" s="20" customFormat="1" x14ac:dyDescent="0.2">
      <c r="A46" s="41"/>
      <c r="B46" s="86">
        <f>'3. Investeringen'!B32</f>
        <v>18</v>
      </c>
      <c r="C46" s="86" t="str">
        <f>'3. Investeringen'!F32</f>
        <v>TD</v>
      </c>
      <c r="D46" s="86" t="str">
        <f>'3. Investeringen'!G32</f>
        <v>Nieuwe investeringen TD</v>
      </c>
      <c r="E46" s="121">
        <f>'3. Investeringen'!K32</f>
        <v>2008</v>
      </c>
      <c r="G46" s="86">
        <f>'7. Nominale afschrijvingen'!R35</f>
        <v>110391.83636363638</v>
      </c>
      <c r="H46" s="86">
        <f>'7. Nominale afschrijvingen'!S35</f>
        <v>110391.83636363638</v>
      </c>
      <c r="I46" s="86">
        <f>'7. Nominale afschrijvingen'!T35</f>
        <v>110391.83636363638</v>
      </c>
      <c r="J46" s="86">
        <f>'7. Nominale afschrijvingen'!U35</f>
        <v>110391.83636363638</v>
      </c>
      <c r="K46" s="86">
        <f>'7. Nominale afschrijvingen'!V35</f>
        <v>110391.83636363638</v>
      </c>
      <c r="L46" s="86">
        <f>'7. Nominale afschrijvingen'!W35</f>
        <v>110391.83636363638</v>
      </c>
      <c r="M46" s="86">
        <f>'7. Nominale afschrijvingen'!X35</f>
        <v>110391.83636363638</v>
      </c>
      <c r="N46" s="86">
        <f>'7. Nominale afschrijvingen'!Y35</f>
        <v>110391.83636363638</v>
      </c>
      <c r="O46" s="86">
        <f>'7. Nominale afschrijvingen'!Z35</f>
        <v>110391.83636363638</v>
      </c>
      <c r="P46" s="86">
        <f>'7. Nominale afschrijvingen'!AA35</f>
        <v>110391.83636363638</v>
      </c>
      <c r="Q46" s="86">
        <f>'7. Nominale afschrijvingen'!AB35</f>
        <v>110391.83636363638</v>
      </c>
      <c r="R46" s="86">
        <f>'7. Nominale afschrijvingen'!AC35</f>
        <v>132470.20363636361</v>
      </c>
      <c r="S46" s="86">
        <f>'7. Nominale afschrijvingen'!AD35</f>
        <v>128639.73991675794</v>
      </c>
      <c r="T46" s="86">
        <f>'7. Nominale afschrijvingen'!AE35</f>
        <v>124920.03659386374</v>
      </c>
      <c r="U46" s="86">
        <f>'7. Nominale afschrijvingen'!AF35</f>
        <v>121307.89095741467</v>
      </c>
      <c r="V46" s="86">
        <f>'7. Nominale afschrijvingen'!AG35</f>
        <v>117800.192905634</v>
      </c>
      <c r="W46" s="40"/>
      <c r="X46" s="118">
        <f>IF($C46="TD",INDEX('4. CPI-tabel'!$D$20:$Z$42,$E46-2003,X$28-2003),
IF(X$28&gt;=$E46,MAX(1,INDEX('4. CPI-tabel'!$D$20:$Z$42,MAX($E46,2010)-2003,X$28-2003)),0))</f>
        <v>1.0506224399999999</v>
      </c>
      <c r="Y46" s="118">
        <f>IF($C46="TD",INDEX('4. CPI-tabel'!$D$20:$Z$42,$E46-2003,Y$28-2003),
IF(Y$28&gt;=$E46,MAX(1,INDEX('4. CPI-tabel'!$D$20:$Z$42,MAX($E46,2010)-2003,Y$28-2003)),0))</f>
        <v>1.0779386234399999</v>
      </c>
      <c r="Z46" s="118">
        <f>IF($C46="TD",INDEX('4. CPI-tabel'!$D$20:$Z$42,$E46-2003,Z$28-2003),
IF(Z$28&gt;=$E46,MAX(1,INDEX('4. CPI-tabel'!$D$20:$Z$42,MAX($E46,2010)-2003,Z$28-2003)),0))</f>
        <v>1.1027312117791197</v>
      </c>
      <c r="AA46" s="118">
        <f>IF($C46="TD",INDEX('4. CPI-tabel'!$D$20:$Z$42,$E46-2003,AA$28-2003),
IF(AA$28&gt;=$E46,MAX(1,INDEX('4. CPI-tabel'!$D$20:$Z$42,MAX($E46,2010)-2003,AA$28-2003)),0))</f>
        <v>1.133607685708935</v>
      </c>
      <c r="AB46" s="118">
        <f>IF($C46="TD",INDEX('4. CPI-tabel'!$D$20:$Z$42,$E46-2003,AB$28-2003),
IF(AB$28&gt;=$E46,MAX(1,INDEX('4. CPI-tabel'!$D$20:$Z$42,MAX($E46,2010)-2003,AB$28-2003)),0))</f>
        <v>1.1449437625660244</v>
      </c>
      <c r="AC46" s="118">
        <f>IF($C46="TD",INDEX('4. CPI-tabel'!$D$20:$Z$42,$E46-2003,AC$28-2003),
IF(AC$28&gt;=$E46,MAX(1,INDEX('4. CPI-tabel'!$D$20:$Z$42,MAX($E46,2010)-2003,AC$28-2003)),0))</f>
        <v>1.1541033126665525</v>
      </c>
      <c r="AD46" s="118">
        <f>IF($C46="TD",INDEX('4. CPI-tabel'!$D$20:$Z$42,$E46-2003,AD$28-2003),
IF(AD$28&gt;=$E46,MAX(1,INDEX('4. CPI-tabel'!$D$20:$Z$42,MAX($E46,2010)-2003,AD$28-2003)),0))</f>
        <v>1.1564115192918856</v>
      </c>
      <c r="AE46" s="118">
        <f>IF($C46="TD",INDEX('4. CPI-tabel'!$D$20:$Z$42,$E46-2003,AE$28-2003),
IF(AE$28&gt;=$E46,MAX(1,INDEX('4. CPI-tabel'!$D$20:$Z$42,MAX($E46,2010)-2003,AE$28-2003)),0))</f>
        <v>1.1726012805619719</v>
      </c>
      <c r="AF46" s="118">
        <f>IF($C46="TD",INDEX('4. CPI-tabel'!$D$20:$Z$42,$E46-2003,AF$28-2003),
IF(AF$28&gt;=$E46,MAX(1,INDEX('4. CPI-tabel'!$D$20:$Z$42,MAX($E46,2010)-2003,AF$28-2003)),0))</f>
        <v>1.1972259074537732</v>
      </c>
      <c r="AG46" s="118">
        <f>IF($C46="TD",INDEX('4. CPI-tabel'!$D$20:$Z$42,$E46-2003,AG$28-2003),
IF(AG$28&gt;=$E46,MAX(1,INDEX('4. CPI-tabel'!$D$20:$Z$42,MAX($E46,2010)-2003,AG$28-2003)),0))</f>
        <v>1.2307482328624788</v>
      </c>
      <c r="AH46" s="118">
        <f>IF($C46="TD",INDEX('4. CPI-tabel'!$D$20:$Z$42,$E46-2003,AH$28-2003),
IF(AH$28&gt;=$E46,MAX(1,INDEX('4. CPI-tabel'!$D$20:$Z$42,MAX($E46,2010)-2003,AH$28-2003)),0))</f>
        <v>1.2393634704925161</v>
      </c>
      <c r="AI46" s="118">
        <f>IF($C46="TD",INDEX('4. CPI-tabel'!$D$20:$Z$42,$E46-2003,AI$28-2003),
IF(AI$28&gt;=$E46,MAX(1,INDEX('4. CPI-tabel'!$D$20:$Z$42,MAX($E46,2010)-2003,AI$28-2003)),0))</f>
        <v>1.2393634704925161</v>
      </c>
      <c r="AJ46" s="118">
        <f>IF($C46="TD",INDEX('4. CPI-tabel'!$D$20:$Z$42,$E46-2003,AJ$28-2003),
IF(AJ$28&gt;=$E46,MAX(1,INDEX('4. CPI-tabel'!$D$20:$Z$42,MAX($E46,2010)-2003,AJ$28-2003)),0))</f>
        <v>1.2393634704925161</v>
      </c>
      <c r="AK46" s="118">
        <f>IF($C46="TD",INDEX('4. CPI-tabel'!$D$20:$Z$42,$E46-2003,AK$28-2003),
IF(AK$28&gt;=$E46,MAX(1,INDEX('4. CPI-tabel'!$D$20:$Z$42,MAX($E46,2010)-2003,AK$28-2003)),0))</f>
        <v>1.2393634704925161</v>
      </c>
      <c r="AL46" s="118">
        <f>IF($C46="TD",INDEX('4. CPI-tabel'!$D$20:$Z$42,$E46-2003,AL$28-2003),
IF(AL$28&gt;=$E46,MAX(1,INDEX('4. CPI-tabel'!$D$20:$Z$42,MAX($E46,2010)-2003,AL$28-2003)),0))</f>
        <v>1.2393634704925161</v>
      </c>
      <c r="AM46" s="118">
        <f>IF($C46="TD",INDEX('4. CPI-tabel'!$D$20:$Z$42,$E46-2003,AM$28-2003),
IF(AM$28&gt;=$E46,MAX(1,INDEX('4. CPI-tabel'!$D$20:$Z$42,MAX($E46,2010)-2003,AM$28-2003)),0))</f>
        <v>1.2393634704925161</v>
      </c>
      <c r="AO46" s="87">
        <f t="shared" si="5"/>
        <v>115980.14047644437</v>
      </c>
      <c r="AP46" s="87">
        <f t="shared" si="6"/>
        <v>118995.62412883193</v>
      </c>
      <c r="AQ46" s="87">
        <f t="shared" si="7"/>
        <v>121732.52348379504</v>
      </c>
      <c r="AR46" s="87">
        <f t="shared" si="8"/>
        <v>125141.0341413413</v>
      </c>
      <c r="AS46" s="87">
        <f t="shared" si="9"/>
        <v>126392.44448275471</v>
      </c>
      <c r="AT46" s="87">
        <f t="shared" si="10"/>
        <v>127403.58403861674</v>
      </c>
      <c r="AU46" s="87">
        <f t="shared" si="11"/>
        <v>127658.39120669397</v>
      </c>
      <c r="AV46" s="87">
        <f t="shared" si="12"/>
        <v>129445.60868358768</v>
      </c>
      <c r="AW46" s="87">
        <f t="shared" si="13"/>
        <v>132163.966465943</v>
      </c>
      <c r="AX46" s="87">
        <f t="shared" si="14"/>
        <v>135864.5575269894</v>
      </c>
      <c r="AY46" s="87">
        <f t="shared" si="15"/>
        <v>136815.60942967833</v>
      </c>
      <c r="AZ46" s="87">
        <f t="shared" si="16"/>
        <v>164178.73131561393</v>
      </c>
      <c r="BA46" s="87">
        <f t="shared" si="17"/>
        <v>159431.39450648776</v>
      </c>
      <c r="BB46" s="87">
        <f t="shared" si="18"/>
        <v>154821.33008702306</v>
      </c>
      <c r="BC46" s="87">
        <f t="shared" si="19"/>
        <v>150344.56873510915</v>
      </c>
      <c r="BD46" s="87">
        <f t="shared" si="20"/>
        <v>145997.25590421443</v>
      </c>
    </row>
    <row r="47" spans="1:56" s="20" customFormat="1" x14ac:dyDescent="0.2">
      <c r="A47" s="41"/>
      <c r="B47" s="86">
        <f>'3. Investeringen'!B33</f>
        <v>19</v>
      </c>
      <c r="C47" s="86" t="str">
        <f>'3. Investeringen'!F33</f>
        <v>TD</v>
      </c>
      <c r="D47" s="86" t="str">
        <f>'3. Investeringen'!G33</f>
        <v>Nieuwe investeringen TD</v>
      </c>
      <c r="E47" s="121">
        <f>'3. Investeringen'!K33</f>
        <v>2008</v>
      </c>
      <c r="G47" s="86">
        <f>'7. Nominale afschrijvingen'!R36</f>
        <v>400280.95555555547</v>
      </c>
      <c r="H47" s="86">
        <f>'7. Nominale afschrijvingen'!S36</f>
        <v>400280.95555555547</v>
      </c>
      <c r="I47" s="86">
        <f>'7. Nominale afschrijvingen'!T36</f>
        <v>400280.95555555547</v>
      </c>
      <c r="J47" s="86">
        <f>'7. Nominale afschrijvingen'!U36</f>
        <v>400280.95555555547</v>
      </c>
      <c r="K47" s="86">
        <f>'7. Nominale afschrijvingen'!V36</f>
        <v>400280.95555555547</v>
      </c>
      <c r="L47" s="86">
        <f>'7. Nominale afschrijvingen'!W36</f>
        <v>400280.95555555547</v>
      </c>
      <c r="M47" s="86">
        <f>'7. Nominale afschrijvingen'!X36</f>
        <v>400280.95555555547</v>
      </c>
      <c r="N47" s="86">
        <f>'7. Nominale afschrijvingen'!Y36</f>
        <v>400280.95555555547</v>
      </c>
      <c r="O47" s="86">
        <f>'7. Nominale afschrijvingen'!Z36</f>
        <v>400280.95555555547</v>
      </c>
      <c r="P47" s="86">
        <f>'7. Nominale afschrijvingen'!AA36</f>
        <v>400280.95555555547</v>
      </c>
      <c r="Q47" s="86">
        <f>'7. Nominale afschrijvingen'!AB36</f>
        <v>400280.95555555547</v>
      </c>
      <c r="R47" s="86">
        <f>'7. Nominale afschrijvingen'!AC36</f>
        <v>480337.14666666655</v>
      </c>
      <c r="S47" s="86">
        <f>'7. Nominale afschrijvingen'!AD36</f>
        <v>462038.58869841258</v>
      </c>
      <c r="T47" s="86">
        <f>'7. Nominale afschrijvingen'!AE36</f>
        <v>444437.11865275877</v>
      </c>
      <c r="U47" s="86">
        <f>'7. Nominale afschrijvingen'!AF36</f>
        <v>427506.18079932028</v>
      </c>
      <c r="V47" s="86">
        <f>'7. Nominale afschrijvingen'!AG36</f>
        <v>411220.23105458426</v>
      </c>
      <c r="W47" s="40"/>
      <c r="X47" s="118">
        <f>IF($C47="TD",INDEX('4. CPI-tabel'!$D$20:$Z$42,$E47-2003,X$28-2003),
IF(X$28&gt;=$E47,MAX(1,INDEX('4. CPI-tabel'!$D$20:$Z$42,MAX($E47,2010)-2003,X$28-2003)),0))</f>
        <v>1.0506224399999999</v>
      </c>
      <c r="Y47" s="118">
        <f>IF($C47="TD",INDEX('4. CPI-tabel'!$D$20:$Z$42,$E47-2003,Y$28-2003),
IF(Y$28&gt;=$E47,MAX(1,INDEX('4. CPI-tabel'!$D$20:$Z$42,MAX($E47,2010)-2003,Y$28-2003)),0))</f>
        <v>1.0779386234399999</v>
      </c>
      <c r="Z47" s="118">
        <f>IF($C47="TD",INDEX('4. CPI-tabel'!$D$20:$Z$42,$E47-2003,Z$28-2003),
IF(Z$28&gt;=$E47,MAX(1,INDEX('4. CPI-tabel'!$D$20:$Z$42,MAX($E47,2010)-2003,Z$28-2003)),0))</f>
        <v>1.1027312117791197</v>
      </c>
      <c r="AA47" s="118">
        <f>IF($C47="TD",INDEX('4. CPI-tabel'!$D$20:$Z$42,$E47-2003,AA$28-2003),
IF(AA$28&gt;=$E47,MAX(1,INDEX('4. CPI-tabel'!$D$20:$Z$42,MAX($E47,2010)-2003,AA$28-2003)),0))</f>
        <v>1.133607685708935</v>
      </c>
      <c r="AB47" s="118">
        <f>IF($C47="TD",INDEX('4. CPI-tabel'!$D$20:$Z$42,$E47-2003,AB$28-2003),
IF(AB$28&gt;=$E47,MAX(1,INDEX('4. CPI-tabel'!$D$20:$Z$42,MAX($E47,2010)-2003,AB$28-2003)),0))</f>
        <v>1.1449437625660244</v>
      </c>
      <c r="AC47" s="118">
        <f>IF($C47="TD",INDEX('4. CPI-tabel'!$D$20:$Z$42,$E47-2003,AC$28-2003),
IF(AC$28&gt;=$E47,MAX(1,INDEX('4. CPI-tabel'!$D$20:$Z$42,MAX($E47,2010)-2003,AC$28-2003)),0))</f>
        <v>1.1541033126665525</v>
      </c>
      <c r="AD47" s="118">
        <f>IF($C47="TD",INDEX('4. CPI-tabel'!$D$20:$Z$42,$E47-2003,AD$28-2003),
IF(AD$28&gt;=$E47,MAX(1,INDEX('4. CPI-tabel'!$D$20:$Z$42,MAX($E47,2010)-2003,AD$28-2003)),0))</f>
        <v>1.1564115192918856</v>
      </c>
      <c r="AE47" s="118">
        <f>IF($C47="TD",INDEX('4. CPI-tabel'!$D$20:$Z$42,$E47-2003,AE$28-2003),
IF(AE$28&gt;=$E47,MAX(1,INDEX('4. CPI-tabel'!$D$20:$Z$42,MAX($E47,2010)-2003,AE$28-2003)),0))</f>
        <v>1.1726012805619719</v>
      </c>
      <c r="AF47" s="118">
        <f>IF($C47="TD",INDEX('4. CPI-tabel'!$D$20:$Z$42,$E47-2003,AF$28-2003),
IF(AF$28&gt;=$E47,MAX(1,INDEX('4. CPI-tabel'!$D$20:$Z$42,MAX($E47,2010)-2003,AF$28-2003)),0))</f>
        <v>1.1972259074537732</v>
      </c>
      <c r="AG47" s="118">
        <f>IF($C47="TD",INDEX('4. CPI-tabel'!$D$20:$Z$42,$E47-2003,AG$28-2003),
IF(AG$28&gt;=$E47,MAX(1,INDEX('4. CPI-tabel'!$D$20:$Z$42,MAX($E47,2010)-2003,AG$28-2003)),0))</f>
        <v>1.2307482328624788</v>
      </c>
      <c r="AH47" s="118">
        <f>IF($C47="TD",INDEX('4. CPI-tabel'!$D$20:$Z$42,$E47-2003,AH$28-2003),
IF(AH$28&gt;=$E47,MAX(1,INDEX('4. CPI-tabel'!$D$20:$Z$42,MAX($E47,2010)-2003,AH$28-2003)),0))</f>
        <v>1.2393634704925161</v>
      </c>
      <c r="AI47" s="118">
        <f>IF($C47="TD",INDEX('4. CPI-tabel'!$D$20:$Z$42,$E47-2003,AI$28-2003),
IF(AI$28&gt;=$E47,MAX(1,INDEX('4. CPI-tabel'!$D$20:$Z$42,MAX($E47,2010)-2003,AI$28-2003)),0))</f>
        <v>1.2393634704925161</v>
      </c>
      <c r="AJ47" s="118">
        <f>IF($C47="TD",INDEX('4. CPI-tabel'!$D$20:$Z$42,$E47-2003,AJ$28-2003),
IF(AJ$28&gt;=$E47,MAX(1,INDEX('4. CPI-tabel'!$D$20:$Z$42,MAX($E47,2010)-2003,AJ$28-2003)),0))</f>
        <v>1.2393634704925161</v>
      </c>
      <c r="AK47" s="118">
        <f>IF($C47="TD",INDEX('4. CPI-tabel'!$D$20:$Z$42,$E47-2003,AK$28-2003),
IF(AK$28&gt;=$E47,MAX(1,INDEX('4. CPI-tabel'!$D$20:$Z$42,MAX($E47,2010)-2003,AK$28-2003)),0))</f>
        <v>1.2393634704925161</v>
      </c>
      <c r="AL47" s="118">
        <f>IF($C47="TD",INDEX('4. CPI-tabel'!$D$20:$Z$42,$E47-2003,AL$28-2003),
IF(AL$28&gt;=$E47,MAX(1,INDEX('4. CPI-tabel'!$D$20:$Z$42,MAX($E47,2010)-2003,AL$28-2003)),0))</f>
        <v>1.2393634704925161</v>
      </c>
      <c r="AM47" s="118">
        <f>IF($C47="TD",INDEX('4. CPI-tabel'!$D$20:$Z$42,$E47-2003,AM$28-2003),
IF(AM$28&gt;=$E47,MAX(1,INDEX('4. CPI-tabel'!$D$20:$Z$42,MAX($E47,2010)-2003,AM$28-2003)),0))</f>
        <v>1.2393634704925161</v>
      </c>
      <c r="AO47" s="87">
        <f t="shared" si="5"/>
        <v>420544.15421130921</v>
      </c>
      <c r="AP47" s="87">
        <f t="shared" si="6"/>
        <v>431478.30222080322</v>
      </c>
      <c r="AQ47" s="87">
        <f t="shared" si="7"/>
        <v>441402.30317188165</v>
      </c>
      <c r="AR47" s="87">
        <f t="shared" si="8"/>
        <v>453761.5676606943</v>
      </c>
      <c r="AS47" s="87">
        <f t="shared" si="9"/>
        <v>458299.18333730125</v>
      </c>
      <c r="AT47" s="87">
        <f t="shared" si="10"/>
        <v>461965.57680399966</v>
      </c>
      <c r="AU47" s="87">
        <f t="shared" si="11"/>
        <v>462889.50795760762</v>
      </c>
      <c r="AV47" s="87">
        <f t="shared" si="12"/>
        <v>469369.9610690141</v>
      </c>
      <c r="AW47" s="87">
        <f t="shared" si="13"/>
        <v>479226.73025146336</v>
      </c>
      <c r="AX47" s="87">
        <f t="shared" si="14"/>
        <v>492645.07869850431</v>
      </c>
      <c r="AY47" s="87">
        <f t="shared" si="15"/>
        <v>496093.59424939379</v>
      </c>
      <c r="AZ47" s="87">
        <f t="shared" si="16"/>
        <v>595312.31309927255</v>
      </c>
      <c r="BA47" s="87">
        <f t="shared" si="17"/>
        <v>572633.74879072886</v>
      </c>
      <c r="BB47" s="87">
        <f t="shared" si="18"/>
        <v>550819.12978917721</v>
      </c>
      <c r="BC47" s="87">
        <f t="shared" si="19"/>
        <v>529835.54389244656</v>
      </c>
      <c r="BD47" s="87">
        <f t="shared" si="20"/>
        <v>509651.33269654389</v>
      </c>
    </row>
    <row r="48" spans="1:56" s="20" customFormat="1" x14ac:dyDescent="0.2">
      <c r="A48" s="41"/>
      <c r="B48" s="86">
        <f>'3. Investeringen'!B34</f>
        <v>20</v>
      </c>
      <c r="C48" s="86" t="str">
        <f>'3. Investeringen'!F34</f>
        <v>TD</v>
      </c>
      <c r="D48" s="86" t="str">
        <f>'3. Investeringen'!G34</f>
        <v>Nieuwe investeringen TD</v>
      </c>
      <c r="E48" s="121">
        <f>'3. Investeringen'!K34</f>
        <v>2008</v>
      </c>
      <c r="G48" s="86">
        <f>'7. Nominale afschrijvingen'!R37</f>
        <v>54170.3</v>
      </c>
      <c r="H48" s="86">
        <f>'7. Nominale afschrijvingen'!S37</f>
        <v>54170.3</v>
      </c>
      <c r="I48" s="86">
        <f>'7. Nominale afschrijvingen'!T37</f>
        <v>54170.3</v>
      </c>
      <c r="J48" s="86">
        <f>'7. Nominale afschrijvingen'!U37</f>
        <v>54170.3</v>
      </c>
      <c r="K48" s="86">
        <f>'7. Nominale afschrijvingen'!V37</f>
        <v>54170.3</v>
      </c>
      <c r="L48" s="86">
        <f>'7. Nominale afschrijvingen'!W37</f>
        <v>54170.3</v>
      </c>
      <c r="M48" s="86">
        <f>'7. Nominale afschrijvingen'!X37</f>
        <v>54170.3</v>
      </c>
      <c r="N48" s="86">
        <f>'7. Nominale afschrijvingen'!Y37</f>
        <v>54170.3</v>
      </c>
      <c r="O48" s="86">
        <f>'7. Nominale afschrijvingen'!Z37</f>
        <v>54170.3</v>
      </c>
      <c r="P48" s="86">
        <f>'7. Nominale afschrijvingen'!AA37</f>
        <v>54170.3</v>
      </c>
      <c r="Q48" s="86">
        <f>'7. Nominale afschrijvingen'!AB37</f>
        <v>54170.3</v>
      </c>
      <c r="R48" s="86">
        <f>'7. Nominale afschrijvingen'!AC37</f>
        <v>65004.359999999993</v>
      </c>
      <c r="S48" s="86">
        <f>'7. Nominale afschrijvingen'!AD37</f>
        <v>60276.770181818174</v>
      </c>
      <c r="T48" s="86">
        <f>'7. Nominale afschrijvingen'!AE37</f>
        <v>55893.00507768595</v>
      </c>
      <c r="U48" s="86">
        <f>'7. Nominale afschrijvingen'!AF37</f>
        <v>52787.838128925621</v>
      </c>
      <c r="V48" s="86">
        <f>'7. Nominale afschrijvingen'!AG37</f>
        <v>52787.838128925621</v>
      </c>
      <c r="W48" s="40"/>
      <c r="X48" s="118">
        <f>IF($C48="TD",INDEX('4. CPI-tabel'!$D$20:$Z$42,$E48-2003,X$28-2003),
IF(X$28&gt;=$E48,MAX(1,INDEX('4. CPI-tabel'!$D$20:$Z$42,MAX($E48,2010)-2003,X$28-2003)),0))</f>
        <v>1.0506224399999999</v>
      </c>
      <c r="Y48" s="118">
        <f>IF($C48="TD",INDEX('4. CPI-tabel'!$D$20:$Z$42,$E48-2003,Y$28-2003),
IF(Y$28&gt;=$E48,MAX(1,INDEX('4. CPI-tabel'!$D$20:$Z$42,MAX($E48,2010)-2003,Y$28-2003)),0))</f>
        <v>1.0779386234399999</v>
      </c>
      <c r="Z48" s="118">
        <f>IF($C48="TD",INDEX('4. CPI-tabel'!$D$20:$Z$42,$E48-2003,Z$28-2003),
IF(Z$28&gt;=$E48,MAX(1,INDEX('4. CPI-tabel'!$D$20:$Z$42,MAX($E48,2010)-2003,Z$28-2003)),0))</f>
        <v>1.1027312117791197</v>
      </c>
      <c r="AA48" s="118">
        <f>IF($C48="TD",INDEX('4. CPI-tabel'!$D$20:$Z$42,$E48-2003,AA$28-2003),
IF(AA$28&gt;=$E48,MAX(1,INDEX('4. CPI-tabel'!$D$20:$Z$42,MAX($E48,2010)-2003,AA$28-2003)),0))</f>
        <v>1.133607685708935</v>
      </c>
      <c r="AB48" s="118">
        <f>IF($C48="TD",INDEX('4. CPI-tabel'!$D$20:$Z$42,$E48-2003,AB$28-2003),
IF(AB$28&gt;=$E48,MAX(1,INDEX('4. CPI-tabel'!$D$20:$Z$42,MAX($E48,2010)-2003,AB$28-2003)),0))</f>
        <v>1.1449437625660244</v>
      </c>
      <c r="AC48" s="118">
        <f>IF($C48="TD",INDEX('4. CPI-tabel'!$D$20:$Z$42,$E48-2003,AC$28-2003),
IF(AC$28&gt;=$E48,MAX(1,INDEX('4. CPI-tabel'!$D$20:$Z$42,MAX($E48,2010)-2003,AC$28-2003)),0))</f>
        <v>1.1541033126665525</v>
      </c>
      <c r="AD48" s="118">
        <f>IF($C48="TD",INDEX('4. CPI-tabel'!$D$20:$Z$42,$E48-2003,AD$28-2003),
IF(AD$28&gt;=$E48,MAX(1,INDEX('4. CPI-tabel'!$D$20:$Z$42,MAX($E48,2010)-2003,AD$28-2003)),0))</f>
        <v>1.1564115192918856</v>
      </c>
      <c r="AE48" s="118">
        <f>IF($C48="TD",INDEX('4. CPI-tabel'!$D$20:$Z$42,$E48-2003,AE$28-2003),
IF(AE$28&gt;=$E48,MAX(1,INDEX('4. CPI-tabel'!$D$20:$Z$42,MAX($E48,2010)-2003,AE$28-2003)),0))</f>
        <v>1.1726012805619719</v>
      </c>
      <c r="AF48" s="118">
        <f>IF($C48="TD",INDEX('4. CPI-tabel'!$D$20:$Z$42,$E48-2003,AF$28-2003),
IF(AF$28&gt;=$E48,MAX(1,INDEX('4. CPI-tabel'!$D$20:$Z$42,MAX($E48,2010)-2003,AF$28-2003)),0))</f>
        <v>1.1972259074537732</v>
      </c>
      <c r="AG48" s="118">
        <f>IF($C48="TD",INDEX('4. CPI-tabel'!$D$20:$Z$42,$E48-2003,AG$28-2003),
IF(AG$28&gt;=$E48,MAX(1,INDEX('4. CPI-tabel'!$D$20:$Z$42,MAX($E48,2010)-2003,AG$28-2003)),0))</f>
        <v>1.2307482328624788</v>
      </c>
      <c r="AH48" s="118">
        <f>IF($C48="TD",INDEX('4. CPI-tabel'!$D$20:$Z$42,$E48-2003,AH$28-2003),
IF(AH$28&gt;=$E48,MAX(1,INDEX('4. CPI-tabel'!$D$20:$Z$42,MAX($E48,2010)-2003,AH$28-2003)),0))</f>
        <v>1.2393634704925161</v>
      </c>
      <c r="AI48" s="118">
        <f>IF($C48="TD",INDEX('4. CPI-tabel'!$D$20:$Z$42,$E48-2003,AI$28-2003),
IF(AI$28&gt;=$E48,MAX(1,INDEX('4. CPI-tabel'!$D$20:$Z$42,MAX($E48,2010)-2003,AI$28-2003)),0))</f>
        <v>1.2393634704925161</v>
      </c>
      <c r="AJ48" s="118">
        <f>IF($C48="TD",INDEX('4. CPI-tabel'!$D$20:$Z$42,$E48-2003,AJ$28-2003),
IF(AJ$28&gt;=$E48,MAX(1,INDEX('4. CPI-tabel'!$D$20:$Z$42,MAX($E48,2010)-2003,AJ$28-2003)),0))</f>
        <v>1.2393634704925161</v>
      </c>
      <c r="AK48" s="118">
        <f>IF($C48="TD",INDEX('4. CPI-tabel'!$D$20:$Z$42,$E48-2003,AK$28-2003),
IF(AK$28&gt;=$E48,MAX(1,INDEX('4. CPI-tabel'!$D$20:$Z$42,MAX($E48,2010)-2003,AK$28-2003)),0))</f>
        <v>1.2393634704925161</v>
      </c>
      <c r="AL48" s="118">
        <f>IF($C48="TD",INDEX('4. CPI-tabel'!$D$20:$Z$42,$E48-2003,AL$28-2003),
IF(AL$28&gt;=$E48,MAX(1,INDEX('4. CPI-tabel'!$D$20:$Z$42,MAX($E48,2010)-2003,AL$28-2003)),0))</f>
        <v>1.2393634704925161</v>
      </c>
      <c r="AM48" s="118">
        <f>IF($C48="TD",INDEX('4. CPI-tabel'!$D$20:$Z$42,$E48-2003,AM$28-2003),
IF(AM$28&gt;=$E48,MAX(1,INDEX('4. CPI-tabel'!$D$20:$Z$42,MAX($E48,2010)-2003,AM$28-2003)),0))</f>
        <v>1.2393634704925161</v>
      </c>
      <c r="AO48" s="87">
        <f t="shared" si="5"/>
        <v>56912.532761531998</v>
      </c>
      <c r="AP48" s="87">
        <f t="shared" si="6"/>
        <v>58392.258613331833</v>
      </c>
      <c r="AQ48" s="87">
        <f t="shared" si="7"/>
        <v>59735.280561438449</v>
      </c>
      <c r="AR48" s="87">
        <f t="shared" si="8"/>
        <v>61407.868417158723</v>
      </c>
      <c r="AS48" s="87">
        <f t="shared" si="9"/>
        <v>62021.947101330312</v>
      </c>
      <c r="AT48" s="87">
        <f t="shared" si="10"/>
        <v>62518.122678140957</v>
      </c>
      <c r="AU48" s="87">
        <f t="shared" si="11"/>
        <v>62643.158923497234</v>
      </c>
      <c r="AV48" s="87">
        <f t="shared" si="12"/>
        <v>63520.163148426189</v>
      </c>
      <c r="AW48" s="87">
        <f t="shared" si="13"/>
        <v>64854.086574543137</v>
      </c>
      <c r="AX48" s="87">
        <f t="shared" si="14"/>
        <v>66670.000998630334</v>
      </c>
      <c r="AY48" s="87">
        <f t="shared" si="15"/>
        <v>67136.691005620742</v>
      </c>
      <c r="AZ48" s="87">
        <f t="shared" si="16"/>
        <v>80564.029206744875</v>
      </c>
      <c r="BA48" s="87">
        <f t="shared" si="17"/>
        <v>74704.82708261798</v>
      </c>
      <c r="BB48" s="87">
        <f t="shared" si="18"/>
        <v>69271.748749336679</v>
      </c>
      <c r="BC48" s="87">
        <f t="shared" si="19"/>
        <v>65423.318263262423</v>
      </c>
      <c r="BD48" s="87">
        <f t="shared" si="20"/>
        <v>65423.318263262423</v>
      </c>
    </row>
    <row r="49" spans="1:56" s="20" customFormat="1" x14ac:dyDescent="0.2">
      <c r="A49" s="41"/>
      <c r="B49" s="86">
        <f>'3. Investeringen'!B35</f>
        <v>21</v>
      </c>
      <c r="C49" s="86" t="str">
        <f>'3. Investeringen'!F35</f>
        <v>TD</v>
      </c>
      <c r="D49" s="86" t="str">
        <f>'3. Investeringen'!G35</f>
        <v>Nieuwe investeringen TD</v>
      </c>
      <c r="E49" s="121">
        <f>'3. Investeringen'!K35</f>
        <v>2008</v>
      </c>
      <c r="G49" s="86">
        <f>'7. Nominale afschrijvingen'!R38</f>
        <v>0</v>
      </c>
      <c r="H49" s="86">
        <f>'7. Nominale afschrijvingen'!S38</f>
        <v>0</v>
      </c>
      <c r="I49" s="86">
        <f>'7. Nominale afschrijvingen'!T38</f>
        <v>0</v>
      </c>
      <c r="J49" s="86">
        <f>'7. Nominale afschrijvingen'!U38</f>
        <v>0</v>
      </c>
      <c r="K49" s="86">
        <f>'7. Nominale afschrijvingen'!V38</f>
        <v>0</v>
      </c>
      <c r="L49" s="86">
        <f>'7. Nominale afschrijvingen'!W38</f>
        <v>0</v>
      </c>
      <c r="M49" s="86">
        <f>'7. Nominale afschrijvingen'!X38</f>
        <v>0</v>
      </c>
      <c r="N49" s="86">
        <f>'7. Nominale afschrijvingen'!Y38</f>
        <v>0</v>
      </c>
      <c r="O49" s="86">
        <f>'7. Nominale afschrijvingen'!Z38</f>
        <v>0</v>
      </c>
      <c r="P49" s="86">
        <f>'7. Nominale afschrijvingen'!AA38</f>
        <v>0</v>
      </c>
      <c r="Q49" s="86">
        <f>'7. Nominale afschrijvingen'!AB38</f>
        <v>0</v>
      </c>
      <c r="R49" s="86">
        <f>'7. Nominale afschrijvingen'!AC38</f>
        <v>0</v>
      </c>
      <c r="S49" s="86">
        <f>'7. Nominale afschrijvingen'!AD38</f>
        <v>0</v>
      </c>
      <c r="T49" s="86">
        <f>'7. Nominale afschrijvingen'!AE38</f>
        <v>0</v>
      </c>
      <c r="U49" s="86">
        <f>'7. Nominale afschrijvingen'!AF38</f>
        <v>0</v>
      </c>
      <c r="V49" s="86">
        <f>'7. Nominale afschrijvingen'!AG38</f>
        <v>0</v>
      </c>
      <c r="W49" s="40"/>
      <c r="X49" s="118">
        <f>IF($C49="TD",INDEX('4. CPI-tabel'!$D$20:$Z$42,$E49-2003,X$28-2003),
IF(X$28&gt;=$E49,MAX(1,INDEX('4. CPI-tabel'!$D$20:$Z$42,MAX($E49,2010)-2003,X$28-2003)),0))</f>
        <v>1.0506224399999999</v>
      </c>
      <c r="Y49" s="118">
        <f>IF($C49="TD",INDEX('4. CPI-tabel'!$D$20:$Z$42,$E49-2003,Y$28-2003),
IF(Y$28&gt;=$E49,MAX(1,INDEX('4. CPI-tabel'!$D$20:$Z$42,MAX($E49,2010)-2003,Y$28-2003)),0))</f>
        <v>1.0779386234399999</v>
      </c>
      <c r="Z49" s="118">
        <f>IF($C49="TD",INDEX('4. CPI-tabel'!$D$20:$Z$42,$E49-2003,Z$28-2003),
IF(Z$28&gt;=$E49,MAX(1,INDEX('4. CPI-tabel'!$D$20:$Z$42,MAX($E49,2010)-2003,Z$28-2003)),0))</f>
        <v>1.1027312117791197</v>
      </c>
      <c r="AA49" s="118">
        <f>IF($C49="TD",INDEX('4. CPI-tabel'!$D$20:$Z$42,$E49-2003,AA$28-2003),
IF(AA$28&gt;=$E49,MAX(1,INDEX('4. CPI-tabel'!$D$20:$Z$42,MAX($E49,2010)-2003,AA$28-2003)),0))</f>
        <v>1.133607685708935</v>
      </c>
      <c r="AB49" s="118">
        <f>IF($C49="TD",INDEX('4. CPI-tabel'!$D$20:$Z$42,$E49-2003,AB$28-2003),
IF(AB$28&gt;=$E49,MAX(1,INDEX('4. CPI-tabel'!$D$20:$Z$42,MAX($E49,2010)-2003,AB$28-2003)),0))</f>
        <v>1.1449437625660244</v>
      </c>
      <c r="AC49" s="118">
        <f>IF($C49="TD",INDEX('4. CPI-tabel'!$D$20:$Z$42,$E49-2003,AC$28-2003),
IF(AC$28&gt;=$E49,MAX(1,INDEX('4. CPI-tabel'!$D$20:$Z$42,MAX($E49,2010)-2003,AC$28-2003)),0))</f>
        <v>1.1541033126665525</v>
      </c>
      <c r="AD49" s="118">
        <f>IF($C49="TD",INDEX('4. CPI-tabel'!$D$20:$Z$42,$E49-2003,AD$28-2003),
IF(AD$28&gt;=$E49,MAX(1,INDEX('4. CPI-tabel'!$D$20:$Z$42,MAX($E49,2010)-2003,AD$28-2003)),0))</f>
        <v>1.1564115192918856</v>
      </c>
      <c r="AE49" s="118">
        <f>IF($C49="TD",INDEX('4. CPI-tabel'!$D$20:$Z$42,$E49-2003,AE$28-2003),
IF(AE$28&gt;=$E49,MAX(1,INDEX('4. CPI-tabel'!$D$20:$Z$42,MAX($E49,2010)-2003,AE$28-2003)),0))</f>
        <v>1.1726012805619719</v>
      </c>
      <c r="AF49" s="118">
        <f>IF($C49="TD",INDEX('4. CPI-tabel'!$D$20:$Z$42,$E49-2003,AF$28-2003),
IF(AF$28&gt;=$E49,MAX(1,INDEX('4. CPI-tabel'!$D$20:$Z$42,MAX($E49,2010)-2003,AF$28-2003)),0))</f>
        <v>1.1972259074537732</v>
      </c>
      <c r="AG49" s="118">
        <f>IF($C49="TD",INDEX('4. CPI-tabel'!$D$20:$Z$42,$E49-2003,AG$28-2003),
IF(AG$28&gt;=$E49,MAX(1,INDEX('4. CPI-tabel'!$D$20:$Z$42,MAX($E49,2010)-2003,AG$28-2003)),0))</f>
        <v>1.2307482328624788</v>
      </c>
      <c r="AH49" s="118">
        <f>IF($C49="TD",INDEX('4. CPI-tabel'!$D$20:$Z$42,$E49-2003,AH$28-2003),
IF(AH$28&gt;=$E49,MAX(1,INDEX('4. CPI-tabel'!$D$20:$Z$42,MAX($E49,2010)-2003,AH$28-2003)),0))</f>
        <v>1.2393634704925161</v>
      </c>
      <c r="AI49" s="118">
        <f>IF($C49="TD",INDEX('4. CPI-tabel'!$D$20:$Z$42,$E49-2003,AI$28-2003),
IF(AI$28&gt;=$E49,MAX(1,INDEX('4. CPI-tabel'!$D$20:$Z$42,MAX($E49,2010)-2003,AI$28-2003)),0))</f>
        <v>1.2393634704925161</v>
      </c>
      <c r="AJ49" s="118">
        <f>IF($C49="TD",INDEX('4. CPI-tabel'!$D$20:$Z$42,$E49-2003,AJ$28-2003),
IF(AJ$28&gt;=$E49,MAX(1,INDEX('4. CPI-tabel'!$D$20:$Z$42,MAX($E49,2010)-2003,AJ$28-2003)),0))</f>
        <v>1.2393634704925161</v>
      </c>
      <c r="AK49" s="118">
        <f>IF($C49="TD",INDEX('4. CPI-tabel'!$D$20:$Z$42,$E49-2003,AK$28-2003),
IF(AK$28&gt;=$E49,MAX(1,INDEX('4. CPI-tabel'!$D$20:$Z$42,MAX($E49,2010)-2003,AK$28-2003)),0))</f>
        <v>1.2393634704925161</v>
      </c>
      <c r="AL49" s="118">
        <f>IF($C49="TD",INDEX('4. CPI-tabel'!$D$20:$Z$42,$E49-2003,AL$28-2003),
IF(AL$28&gt;=$E49,MAX(1,INDEX('4. CPI-tabel'!$D$20:$Z$42,MAX($E49,2010)-2003,AL$28-2003)),0))</f>
        <v>1.2393634704925161</v>
      </c>
      <c r="AM49" s="118">
        <f>IF($C49="TD",INDEX('4. CPI-tabel'!$D$20:$Z$42,$E49-2003,AM$28-2003),
IF(AM$28&gt;=$E49,MAX(1,INDEX('4. CPI-tabel'!$D$20:$Z$42,MAX($E49,2010)-2003,AM$28-2003)),0))</f>
        <v>1.2393634704925161</v>
      </c>
      <c r="AO49" s="87">
        <f t="shared" si="5"/>
        <v>0</v>
      </c>
      <c r="AP49" s="87">
        <f t="shared" si="6"/>
        <v>0</v>
      </c>
      <c r="AQ49" s="87">
        <f t="shared" si="7"/>
        <v>0</v>
      </c>
      <c r="AR49" s="87">
        <f t="shared" si="8"/>
        <v>0</v>
      </c>
      <c r="AS49" s="87">
        <f t="shared" si="9"/>
        <v>0</v>
      </c>
      <c r="AT49" s="87">
        <f t="shared" si="10"/>
        <v>0</v>
      </c>
      <c r="AU49" s="87">
        <f t="shared" si="11"/>
        <v>0</v>
      </c>
      <c r="AV49" s="87">
        <f t="shared" si="12"/>
        <v>0</v>
      </c>
      <c r="AW49" s="87">
        <f t="shared" si="13"/>
        <v>0</v>
      </c>
      <c r="AX49" s="87">
        <f t="shared" si="14"/>
        <v>0</v>
      </c>
      <c r="AY49" s="87">
        <f t="shared" si="15"/>
        <v>0</v>
      </c>
      <c r="AZ49" s="87">
        <f t="shared" si="16"/>
        <v>0</v>
      </c>
      <c r="BA49" s="87">
        <f t="shared" si="17"/>
        <v>0</v>
      </c>
      <c r="BB49" s="87">
        <f t="shared" si="18"/>
        <v>0</v>
      </c>
      <c r="BC49" s="87">
        <f t="shared" si="19"/>
        <v>0</v>
      </c>
      <c r="BD49" s="87">
        <f t="shared" si="20"/>
        <v>0</v>
      </c>
    </row>
    <row r="50" spans="1:56" s="20" customFormat="1" x14ac:dyDescent="0.2">
      <c r="A50" s="41"/>
      <c r="B50" s="86">
        <f>'3. Investeringen'!B36</f>
        <v>22</v>
      </c>
      <c r="C50" s="86" t="str">
        <f>'3. Investeringen'!F36</f>
        <v>TD</v>
      </c>
      <c r="D50" s="86" t="str">
        <f>'3. Investeringen'!G36</f>
        <v>Nieuwe investeringen TD</v>
      </c>
      <c r="E50" s="121">
        <f>'3. Investeringen'!K36</f>
        <v>2009</v>
      </c>
      <c r="G50" s="86">
        <f>'7. Nominale afschrijvingen'!R39</f>
        <v>106092.92727272728</v>
      </c>
      <c r="H50" s="86">
        <f>'7. Nominale afschrijvingen'!S39</f>
        <v>106092.92727272728</v>
      </c>
      <c r="I50" s="86">
        <f>'7. Nominale afschrijvingen'!T39</f>
        <v>106092.92727272728</v>
      </c>
      <c r="J50" s="86">
        <f>'7. Nominale afschrijvingen'!U39</f>
        <v>106092.92727272728</v>
      </c>
      <c r="K50" s="86">
        <f>'7. Nominale afschrijvingen'!V39</f>
        <v>106092.92727272728</v>
      </c>
      <c r="L50" s="86">
        <f>'7. Nominale afschrijvingen'!W39</f>
        <v>106092.92727272728</v>
      </c>
      <c r="M50" s="86">
        <f>'7. Nominale afschrijvingen'!X39</f>
        <v>106092.92727272728</v>
      </c>
      <c r="N50" s="86">
        <f>'7. Nominale afschrijvingen'!Y39</f>
        <v>106092.92727272728</v>
      </c>
      <c r="O50" s="86">
        <f>'7. Nominale afschrijvingen'!Z39</f>
        <v>106092.92727272728</v>
      </c>
      <c r="P50" s="86">
        <f>'7. Nominale afschrijvingen'!AA39</f>
        <v>106092.92727272728</v>
      </c>
      <c r="Q50" s="86">
        <f>'7. Nominale afschrijvingen'!AB39</f>
        <v>106092.92727272728</v>
      </c>
      <c r="R50" s="86">
        <f>'7. Nominale afschrijvingen'!AC39</f>
        <v>127311.51272727271</v>
      </c>
      <c r="S50" s="86">
        <f>'7. Nominale afschrijvingen'!AD39</f>
        <v>123716.83472085561</v>
      </c>
      <c r="T50" s="86">
        <f>'7. Nominale afschrijvingen'!AE39</f>
        <v>120223.65350520793</v>
      </c>
      <c r="U50" s="86">
        <f>'7. Nominale afschrijvingen'!AF39</f>
        <v>116829.10328859028</v>
      </c>
      <c r="V50" s="86">
        <f>'7. Nominale afschrijvingen'!AG39</f>
        <v>113530.39919573597</v>
      </c>
      <c r="W50" s="40"/>
      <c r="X50" s="118">
        <f>IF($C50="TD",INDEX('4. CPI-tabel'!$D$20:$Z$42,$E50-2003,X$28-2003),
IF(X$28&gt;=$E50,MAX(1,INDEX('4. CPI-tabel'!$D$20:$Z$42,MAX($E50,2010)-2003,X$28-2003)),0))</f>
        <v>1.0180449999999999</v>
      </c>
      <c r="Y50" s="118">
        <f>IF($C50="TD",INDEX('4. CPI-tabel'!$D$20:$Z$42,$E50-2003,Y$28-2003),
IF(Y$28&gt;=$E50,MAX(1,INDEX('4. CPI-tabel'!$D$20:$Z$42,MAX($E50,2010)-2003,Y$28-2003)),0))</f>
        <v>1.0445141699999998</v>
      </c>
      <c r="Z50" s="118">
        <f>IF($C50="TD",INDEX('4. CPI-tabel'!$D$20:$Z$42,$E50-2003,Z$28-2003),
IF(Z$28&gt;=$E50,MAX(1,INDEX('4. CPI-tabel'!$D$20:$Z$42,MAX($E50,2010)-2003,Z$28-2003)),0))</f>
        <v>1.0685379959099996</v>
      </c>
      <c r="AA50" s="118">
        <f>IF($C50="TD",INDEX('4. CPI-tabel'!$D$20:$Z$42,$E50-2003,AA$28-2003),
IF(AA$28&gt;=$E50,MAX(1,INDEX('4. CPI-tabel'!$D$20:$Z$42,MAX($E50,2010)-2003,AA$28-2003)),0))</f>
        <v>1.0984570597954797</v>
      </c>
      <c r="AB50" s="118">
        <f>IF($C50="TD",INDEX('4. CPI-tabel'!$D$20:$Z$42,$E50-2003,AB$28-2003),
IF(AB$28&gt;=$E50,MAX(1,INDEX('4. CPI-tabel'!$D$20:$Z$42,MAX($E50,2010)-2003,AB$28-2003)),0))</f>
        <v>1.1094416303934345</v>
      </c>
      <c r="AC50" s="118">
        <f>IF($C50="TD",INDEX('4. CPI-tabel'!$D$20:$Z$42,$E50-2003,AC$28-2003),
IF(AC$28&gt;=$E50,MAX(1,INDEX('4. CPI-tabel'!$D$20:$Z$42,MAX($E50,2010)-2003,AC$28-2003)),0))</f>
        <v>1.1183171634365821</v>
      </c>
      <c r="AD50" s="118">
        <f>IF($C50="TD",INDEX('4. CPI-tabel'!$D$20:$Z$42,$E50-2003,AD$28-2003),
IF(AD$28&gt;=$E50,MAX(1,INDEX('4. CPI-tabel'!$D$20:$Z$42,MAX($E50,2010)-2003,AD$28-2003)),0))</f>
        <v>1.1205537977634552</v>
      </c>
      <c r="AE50" s="118">
        <f>IF($C50="TD",INDEX('4. CPI-tabel'!$D$20:$Z$42,$E50-2003,AE$28-2003),
IF(AE$28&gt;=$E50,MAX(1,INDEX('4. CPI-tabel'!$D$20:$Z$42,MAX($E50,2010)-2003,AE$28-2003)),0))</f>
        <v>1.1362415509321435</v>
      </c>
      <c r="AF50" s="118">
        <f>IF($C50="TD",INDEX('4. CPI-tabel'!$D$20:$Z$42,$E50-2003,AF$28-2003),
IF(AF$28&gt;=$E50,MAX(1,INDEX('4. CPI-tabel'!$D$20:$Z$42,MAX($E50,2010)-2003,AF$28-2003)),0))</f>
        <v>1.1601026235017184</v>
      </c>
      <c r="AG50" s="118">
        <f>IF($C50="TD",INDEX('4. CPI-tabel'!$D$20:$Z$42,$E50-2003,AG$28-2003),
IF(AG$28&gt;=$E50,MAX(1,INDEX('4. CPI-tabel'!$D$20:$Z$42,MAX($E50,2010)-2003,AG$28-2003)),0))</f>
        <v>1.1925854969597667</v>
      </c>
      <c r="AH50" s="118">
        <f>IF($C50="TD",INDEX('4. CPI-tabel'!$D$20:$Z$42,$E50-2003,AH$28-2003),
IF(AH$28&gt;=$E50,MAX(1,INDEX('4. CPI-tabel'!$D$20:$Z$42,MAX($E50,2010)-2003,AH$28-2003)),0))</f>
        <v>1.200933595438485</v>
      </c>
      <c r="AI50" s="118">
        <f>IF($C50="TD",INDEX('4. CPI-tabel'!$D$20:$Z$42,$E50-2003,AI$28-2003),
IF(AI$28&gt;=$E50,MAX(1,INDEX('4. CPI-tabel'!$D$20:$Z$42,MAX($E50,2010)-2003,AI$28-2003)),0))</f>
        <v>1.200933595438485</v>
      </c>
      <c r="AJ50" s="118">
        <f>IF($C50="TD",INDEX('4. CPI-tabel'!$D$20:$Z$42,$E50-2003,AJ$28-2003),
IF(AJ$28&gt;=$E50,MAX(1,INDEX('4. CPI-tabel'!$D$20:$Z$42,MAX($E50,2010)-2003,AJ$28-2003)),0))</f>
        <v>1.200933595438485</v>
      </c>
      <c r="AK50" s="118">
        <f>IF($C50="TD",INDEX('4. CPI-tabel'!$D$20:$Z$42,$E50-2003,AK$28-2003),
IF(AK$28&gt;=$E50,MAX(1,INDEX('4. CPI-tabel'!$D$20:$Z$42,MAX($E50,2010)-2003,AK$28-2003)),0))</f>
        <v>1.200933595438485</v>
      </c>
      <c r="AL50" s="118">
        <f>IF($C50="TD",INDEX('4. CPI-tabel'!$D$20:$Z$42,$E50-2003,AL$28-2003),
IF(AL$28&gt;=$E50,MAX(1,INDEX('4. CPI-tabel'!$D$20:$Z$42,MAX($E50,2010)-2003,AL$28-2003)),0))</f>
        <v>1.200933595438485</v>
      </c>
      <c r="AM50" s="118">
        <f>IF($C50="TD",INDEX('4. CPI-tabel'!$D$20:$Z$42,$E50-2003,AM$28-2003),
IF(AM$28&gt;=$E50,MAX(1,INDEX('4. CPI-tabel'!$D$20:$Z$42,MAX($E50,2010)-2003,AM$28-2003)),0))</f>
        <v>1.200933595438485</v>
      </c>
      <c r="AO50" s="87">
        <f t="shared" si="5"/>
        <v>108007.37414536363</v>
      </c>
      <c r="AP50" s="87">
        <f t="shared" si="6"/>
        <v>110815.56587314307</v>
      </c>
      <c r="AQ50" s="87">
        <f t="shared" si="7"/>
        <v>113364.32388822535</v>
      </c>
      <c r="AR50" s="87">
        <f t="shared" si="8"/>
        <v>116538.52495709567</v>
      </c>
      <c r="AS50" s="87">
        <f t="shared" si="9"/>
        <v>117703.91020666662</v>
      </c>
      <c r="AT50" s="87">
        <f t="shared" si="10"/>
        <v>118645.54148831997</v>
      </c>
      <c r="AU50" s="87">
        <f t="shared" si="11"/>
        <v>118882.8325712966</v>
      </c>
      <c r="AV50" s="87">
        <f t="shared" si="12"/>
        <v>120547.19222729474</v>
      </c>
      <c r="AW50" s="87">
        <f t="shared" si="13"/>
        <v>123078.68326406793</v>
      </c>
      <c r="AX50" s="87">
        <f t="shared" si="14"/>
        <v>126524.88639546184</v>
      </c>
      <c r="AY50" s="87">
        <f t="shared" si="15"/>
        <v>127410.56060023006</v>
      </c>
      <c r="AZ50" s="87">
        <f t="shared" si="16"/>
        <v>152892.67272027605</v>
      </c>
      <c r="BA50" s="87">
        <f t="shared" si="17"/>
        <v>148575.70313758592</v>
      </c>
      <c r="BB50" s="87">
        <f t="shared" si="18"/>
        <v>144380.62446075998</v>
      </c>
      <c r="BC50" s="87">
        <f t="shared" si="19"/>
        <v>140303.99506422086</v>
      </c>
      <c r="BD50" s="87">
        <f t="shared" si="20"/>
        <v>136342.4704977017</v>
      </c>
    </row>
    <row r="51" spans="1:56" s="20" customFormat="1" x14ac:dyDescent="0.2">
      <c r="A51" s="41"/>
      <c r="B51" s="86">
        <f>'3. Investeringen'!B37</f>
        <v>23</v>
      </c>
      <c r="C51" s="86" t="str">
        <f>'3. Investeringen'!F37</f>
        <v>TD</v>
      </c>
      <c r="D51" s="86" t="str">
        <f>'3. Investeringen'!G37</f>
        <v>Nieuwe investeringen TD</v>
      </c>
      <c r="E51" s="121">
        <f>'3. Investeringen'!K37</f>
        <v>2009</v>
      </c>
      <c r="G51" s="86">
        <f>'7. Nominale afschrijvingen'!R40</f>
        <v>508865.55555555556</v>
      </c>
      <c r="H51" s="86">
        <f>'7. Nominale afschrijvingen'!S40</f>
        <v>508865.55555555556</v>
      </c>
      <c r="I51" s="86">
        <f>'7. Nominale afschrijvingen'!T40</f>
        <v>508865.55555555556</v>
      </c>
      <c r="J51" s="86">
        <f>'7. Nominale afschrijvingen'!U40</f>
        <v>508865.55555555556</v>
      </c>
      <c r="K51" s="86">
        <f>'7. Nominale afschrijvingen'!V40</f>
        <v>508865.55555555556</v>
      </c>
      <c r="L51" s="86">
        <f>'7. Nominale afschrijvingen'!W40</f>
        <v>508865.55555555556</v>
      </c>
      <c r="M51" s="86">
        <f>'7. Nominale afschrijvingen'!X40</f>
        <v>508865.55555555556</v>
      </c>
      <c r="N51" s="86">
        <f>'7. Nominale afschrijvingen'!Y40</f>
        <v>508865.55555555556</v>
      </c>
      <c r="O51" s="86">
        <f>'7. Nominale afschrijvingen'!Z40</f>
        <v>508865.55555555556</v>
      </c>
      <c r="P51" s="86">
        <f>'7. Nominale afschrijvingen'!AA40</f>
        <v>508865.55555555556</v>
      </c>
      <c r="Q51" s="86">
        <f>'7. Nominale afschrijvingen'!AB40</f>
        <v>508865.55555555556</v>
      </c>
      <c r="R51" s="86">
        <f>'7. Nominale afschrijvingen'!AC40</f>
        <v>610638.66666666663</v>
      </c>
      <c r="S51" s="86">
        <f>'7. Nominale afschrijvingen'!AD40</f>
        <v>588092.00820512814</v>
      </c>
      <c r="T51" s="86">
        <f>'7. Nominale afschrijvingen'!AE40</f>
        <v>566377.84174832341</v>
      </c>
      <c r="U51" s="86">
        <f>'7. Nominale afschrijvingen'!AF40</f>
        <v>545465.42912992381</v>
      </c>
      <c r="V51" s="86">
        <f>'7. Nominale afschrijvingen'!AG40</f>
        <v>525325.16713128041</v>
      </c>
      <c r="W51" s="40"/>
      <c r="X51" s="118">
        <f>IF($C51="TD",INDEX('4. CPI-tabel'!$D$20:$Z$42,$E51-2003,X$28-2003),
IF(X$28&gt;=$E51,MAX(1,INDEX('4. CPI-tabel'!$D$20:$Z$42,MAX($E51,2010)-2003,X$28-2003)),0))</f>
        <v>1.0180449999999999</v>
      </c>
      <c r="Y51" s="118">
        <f>IF($C51="TD",INDEX('4. CPI-tabel'!$D$20:$Z$42,$E51-2003,Y$28-2003),
IF(Y$28&gt;=$E51,MAX(1,INDEX('4. CPI-tabel'!$D$20:$Z$42,MAX($E51,2010)-2003,Y$28-2003)),0))</f>
        <v>1.0445141699999998</v>
      </c>
      <c r="Z51" s="118">
        <f>IF($C51="TD",INDEX('4. CPI-tabel'!$D$20:$Z$42,$E51-2003,Z$28-2003),
IF(Z$28&gt;=$E51,MAX(1,INDEX('4. CPI-tabel'!$D$20:$Z$42,MAX($E51,2010)-2003,Z$28-2003)),0))</f>
        <v>1.0685379959099996</v>
      </c>
      <c r="AA51" s="118">
        <f>IF($C51="TD",INDEX('4. CPI-tabel'!$D$20:$Z$42,$E51-2003,AA$28-2003),
IF(AA$28&gt;=$E51,MAX(1,INDEX('4. CPI-tabel'!$D$20:$Z$42,MAX($E51,2010)-2003,AA$28-2003)),0))</f>
        <v>1.0984570597954797</v>
      </c>
      <c r="AB51" s="118">
        <f>IF($C51="TD",INDEX('4. CPI-tabel'!$D$20:$Z$42,$E51-2003,AB$28-2003),
IF(AB$28&gt;=$E51,MAX(1,INDEX('4. CPI-tabel'!$D$20:$Z$42,MAX($E51,2010)-2003,AB$28-2003)),0))</f>
        <v>1.1094416303934345</v>
      </c>
      <c r="AC51" s="118">
        <f>IF($C51="TD",INDEX('4. CPI-tabel'!$D$20:$Z$42,$E51-2003,AC$28-2003),
IF(AC$28&gt;=$E51,MAX(1,INDEX('4. CPI-tabel'!$D$20:$Z$42,MAX($E51,2010)-2003,AC$28-2003)),0))</f>
        <v>1.1183171634365821</v>
      </c>
      <c r="AD51" s="118">
        <f>IF($C51="TD",INDEX('4. CPI-tabel'!$D$20:$Z$42,$E51-2003,AD$28-2003),
IF(AD$28&gt;=$E51,MAX(1,INDEX('4. CPI-tabel'!$D$20:$Z$42,MAX($E51,2010)-2003,AD$28-2003)),0))</f>
        <v>1.1205537977634552</v>
      </c>
      <c r="AE51" s="118">
        <f>IF($C51="TD",INDEX('4. CPI-tabel'!$D$20:$Z$42,$E51-2003,AE$28-2003),
IF(AE$28&gt;=$E51,MAX(1,INDEX('4. CPI-tabel'!$D$20:$Z$42,MAX($E51,2010)-2003,AE$28-2003)),0))</f>
        <v>1.1362415509321435</v>
      </c>
      <c r="AF51" s="118">
        <f>IF($C51="TD",INDEX('4. CPI-tabel'!$D$20:$Z$42,$E51-2003,AF$28-2003),
IF(AF$28&gt;=$E51,MAX(1,INDEX('4. CPI-tabel'!$D$20:$Z$42,MAX($E51,2010)-2003,AF$28-2003)),0))</f>
        <v>1.1601026235017184</v>
      </c>
      <c r="AG51" s="118">
        <f>IF($C51="TD",INDEX('4. CPI-tabel'!$D$20:$Z$42,$E51-2003,AG$28-2003),
IF(AG$28&gt;=$E51,MAX(1,INDEX('4. CPI-tabel'!$D$20:$Z$42,MAX($E51,2010)-2003,AG$28-2003)),0))</f>
        <v>1.1925854969597667</v>
      </c>
      <c r="AH51" s="118">
        <f>IF($C51="TD",INDEX('4. CPI-tabel'!$D$20:$Z$42,$E51-2003,AH$28-2003),
IF(AH$28&gt;=$E51,MAX(1,INDEX('4. CPI-tabel'!$D$20:$Z$42,MAX($E51,2010)-2003,AH$28-2003)),0))</f>
        <v>1.200933595438485</v>
      </c>
      <c r="AI51" s="118">
        <f>IF($C51="TD",INDEX('4. CPI-tabel'!$D$20:$Z$42,$E51-2003,AI$28-2003),
IF(AI$28&gt;=$E51,MAX(1,INDEX('4. CPI-tabel'!$D$20:$Z$42,MAX($E51,2010)-2003,AI$28-2003)),0))</f>
        <v>1.200933595438485</v>
      </c>
      <c r="AJ51" s="118">
        <f>IF($C51="TD",INDEX('4. CPI-tabel'!$D$20:$Z$42,$E51-2003,AJ$28-2003),
IF(AJ$28&gt;=$E51,MAX(1,INDEX('4. CPI-tabel'!$D$20:$Z$42,MAX($E51,2010)-2003,AJ$28-2003)),0))</f>
        <v>1.200933595438485</v>
      </c>
      <c r="AK51" s="118">
        <f>IF($C51="TD",INDEX('4. CPI-tabel'!$D$20:$Z$42,$E51-2003,AK$28-2003),
IF(AK$28&gt;=$E51,MAX(1,INDEX('4. CPI-tabel'!$D$20:$Z$42,MAX($E51,2010)-2003,AK$28-2003)),0))</f>
        <v>1.200933595438485</v>
      </c>
      <c r="AL51" s="118">
        <f>IF($C51="TD",INDEX('4. CPI-tabel'!$D$20:$Z$42,$E51-2003,AL$28-2003),
IF(AL$28&gt;=$E51,MAX(1,INDEX('4. CPI-tabel'!$D$20:$Z$42,MAX($E51,2010)-2003,AL$28-2003)),0))</f>
        <v>1.200933595438485</v>
      </c>
      <c r="AM51" s="118">
        <f>IF($C51="TD",INDEX('4. CPI-tabel'!$D$20:$Z$42,$E51-2003,AM$28-2003),
IF(AM$28&gt;=$E51,MAX(1,INDEX('4. CPI-tabel'!$D$20:$Z$42,MAX($E51,2010)-2003,AM$28-2003)),0))</f>
        <v>1.200933595438485</v>
      </c>
      <c r="AO51" s="87">
        <f t="shared" si="5"/>
        <v>518048.03450555552</v>
      </c>
      <c r="AP51" s="87">
        <f t="shared" si="6"/>
        <v>531517.28340269986</v>
      </c>
      <c r="AQ51" s="87">
        <f t="shared" si="7"/>
        <v>543742.1809209619</v>
      </c>
      <c r="AR51" s="87">
        <f t="shared" si="8"/>
        <v>558966.96198674885</v>
      </c>
      <c r="AS51" s="87">
        <f t="shared" si="9"/>
        <v>564556.63160661631</v>
      </c>
      <c r="AT51" s="87">
        <f t="shared" si="10"/>
        <v>569073.08465946931</v>
      </c>
      <c r="AU51" s="87">
        <f t="shared" si="11"/>
        <v>570211.23082878825</v>
      </c>
      <c r="AV51" s="87">
        <f t="shared" si="12"/>
        <v>578194.18806039135</v>
      </c>
      <c r="AW51" s="87">
        <f t="shared" si="13"/>
        <v>590336.26600965951</v>
      </c>
      <c r="AX51" s="87">
        <f t="shared" si="14"/>
        <v>606865.68145793001</v>
      </c>
      <c r="AY51" s="87">
        <f t="shared" si="15"/>
        <v>611113.74122813542</v>
      </c>
      <c r="AZ51" s="87">
        <f t="shared" si="16"/>
        <v>733336.48947376246</v>
      </c>
      <c r="BA51" s="87">
        <f t="shared" si="17"/>
        <v>706259.44986242359</v>
      </c>
      <c r="BB51" s="87">
        <f t="shared" si="18"/>
        <v>680182.17786750325</v>
      </c>
      <c r="BC51" s="87">
        <f t="shared" si="19"/>
        <v>655067.75899239548</v>
      </c>
      <c r="BD51" s="87">
        <f t="shared" si="20"/>
        <v>630880.64173729159</v>
      </c>
    </row>
    <row r="52" spans="1:56" s="20" customFormat="1" x14ac:dyDescent="0.2">
      <c r="A52" s="41"/>
      <c r="B52" s="86">
        <f>'3. Investeringen'!B38</f>
        <v>24</v>
      </c>
      <c r="C52" s="86" t="str">
        <f>'3. Investeringen'!F38</f>
        <v>TD</v>
      </c>
      <c r="D52" s="86" t="str">
        <f>'3. Investeringen'!G38</f>
        <v>Nieuwe investeringen TD</v>
      </c>
      <c r="E52" s="121">
        <f>'3. Investeringen'!K38</f>
        <v>2009</v>
      </c>
      <c r="G52" s="86">
        <f>'7. Nominale afschrijvingen'!R41</f>
        <v>76379.833333333328</v>
      </c>
      <c r="H52" s="86">
        <f>'7. Nominale afschrijvingen'!S41</f>
        <v>76379.833333333328</v>
      </c>
      <c r="I52" s="86">
        <f>'7. Nominale afschrijvingen'!T41</f>
        <v>76379.833333333328</v>
      </c>
      <c r="J52" s="86">
        <f>'7. Nominale afschrijvingen'!U41</f>
        <v>76379.833333333328</v>
      </c>
      <c r="K52" s="86">
        <f>'7. Nominale afschrijvingen'!V41</f>
        <v>76379.833333333328</v>
      </c>
      <c r="L52" s="86">
        <f>'7. Nominale afschrijvingen'!W41</f>
        <v>76379.833333333328</v>
      </c>
      <c r="M52" s="86">
        <f>'7. Nominale afschrijvingen'!X41</f>
        <v>76379.833333333328</v>
      </c>
      <c r="N52" s="86">
        <f>'7. Nominale afschrijvingen'!Y41</f>
        <v>76379.833333333328</v>
      </c>
      <c r="O52" s="86">
        <f>'7. Nominale afschrijvingen'!Z41</f>
        <v>76379.833333333328</v>
      </c>
      <c r="P52" s="86">
        <f>'7. Nominale afschrijvingen'!AA41</f>
        <v>76379.833333333328</v>
      </c>
      <c r="Q52" s="86">
        <f>'7. Nominale afschrijvingen'!AB41</f>
        <v>76379.833333333328</v>
      </c>
      <c r="R52" s="86">
        <f>'7. Nominale afschrijvingen'!AC41</f>
        <v>91655.8</v>
      </c>
      <c r="S52" s="86">
        <f>'7. Nominale afschrijvingen'!AD41</f>
        <v>85370.83085714285</v>
      </c>
      <c r="T52" s="86">
        <f>'7. Nominale afschrijvingen'!AE41</f>
        <v>79516.831026938773</v>
      </c>
      <c r="U52" s="86">
        <f>'7. Nominale afschrijvingen'!AF41</f>
        <v>74489.904927534604</v>
      </c>
      <c r="V52" s="86">
        <f>'7. Nominale afschrijvingen'!AG41</f>
        <v>74489.904927534604</v>
      </c>
      <c r="W52" s="40"/>
      <c r="X52" s="118">
        <f>IF($C52="TD",INDEX('4. CPI-tabel'!$D$20:$Z$42,$E52-2003,X$28-2003),
IF(X$28&gt;=$E52,MAX(1,INDEX('4. CPI-tabel'!$D$20:$Z$42,MAX($E52,2010)-2003,X$28-2003)),0))</f>
        <v>1.0180449999999999</v>
      </c>
      <c r="Y52" s="118">
        <f>IF($C52="TD",INDEX('4. CPI-tabel'!$D$20:$Z$42,$E52-2003,Y$28-2003),
IF(Y$28&gt;=$E52,MAX(1,INDEX('4. CPI-tabel'!$D$20:$Z$42,MAX($E52,2010)-2003,Y$28-2003)),0))</f>
        <v>1.0445141699999998</v>
      </c>
      <c r="Z52" s="118">
        <f>IF($C52="TD",INDEX('4. CPI-tabel'!$D$20:$Z$42,$E52-2003,Z$28-2003),
IF(Z$28&gt;=$E52,MAX(1,INDEX('4. CPI-tabel'!$D$20:$Z$42,MAX($E52,2010)-2003,Z$28-2003)),0))</f>
        <v>1.0685379959099996</v>
      </c>
      <c r="AA52" s="118">
        <f>IF($C52="TD",INDEX('4. CPI-tabel'!$D$20:$Z$42,$E52-2003,AA$28-2003),
IF(AA$28&gt;=$E52,MAX(1,INDEX('4. CPI-tabel'!$D$20:$Z$42,MAX($E52,2010)-2003,AA$28-2003)),0))</f>
        <v>1.0984570597954797</v>
      </c>
      <c r="AB52" s="118">
        <f>IF($C52="TD",INDEX('4. CPI-tabel'!$D$20:$Z$42,$E52-2003,AB$28-2003),
IF(AB$28&gt;=$E52,MAX(1,INDEX('4. CPI-tabel'!$D$20:$Z$42,MAX($E52,2010)-2003,AB$28-2003)),0))</f>
        <v>1.1094416303934345</v>
      </c>
      <c r="AC52" s="118">
        <f>IF($C52="TD",INDEX('4. CPI-tabel'!$D$20:$Z$42,$E52-2003,AC$28-2003),
IF(AC$28&gt;=$E52,MAX(1,INDEX('4. CPI-tabel'!$D$20:$Z$42,MAX($E52,2010)-2003,AC$28-2003)),0))</f>
        <v>1.1183171634365821</v>
      </c>
      <c r="AD52" s="118">
        <f>IF($C52="TD",INDEX('4. CPI-tabel'!$D$20:$Z$42,$E52-2003,AD$28-2003),
IF(AD$28&gt;=$E52,MAX(1,INDEX('4. CPI-tabel'!$D$20:$Z$42,MAX($E52,2010)-2003,AD$28-2003)),0))</f>
        <v>1.1205537977634552</v>
      </c>
      <c r="AE52" s="118">
        <f>IF($C52="TD",INDEX('4. CPI-tabel'!$D$20:$Z$42,$E52-2003,AE$28-2003),
IF(AE$28&gt;=$E52,MAX(1,INDEX('4. CPI-tabel'!$D$20:$Z$42,MAX($E52,2010)-2003,AE$28-2003)),0))</f>
        <v>1.1362415509321435</v>
      </c>
      <c r="AF52" s="118">
        <f>IF($C52="TD",INDEX('4. CPI-tabel'!$D$20:$Z$42,$E52-2003,AF$28-2003),
IF(AF$28&gt;=$E52,MAX(1,INDEX('4. CPI-tabel'!$D$20:$Z$42,MAX($E52,2010)-2003,AF$28-2003)),0))</f>
        <v>1.1601026235017184</v>
      </c>
      <c r="AG52" s="118">
        <f>IF($C52="TD",INDEX('4. CPI-tabel'!$D$20:$Z$42,$E52-2003,AG$28-2003),
IF(AG$28&gt;=$E52,MAX(1,INDEX('4. CPI-tabel'!$D$20:$Z$42,MAX($E52,2010)-2003,AG$28-2003)),0))</f>
        <v>1.1925854969597667</v>
      </c>
      <c r="AH52" s="118">
        <f>IF($C52="TD",INDEX('4. CPI-tabel'!$D$20:$Z$42,$E52-2003,AH$28-2003),
IF(AH$28&gt;=$E52,MAX(1,INDEX('4. CPI-tabel'!$D$20:$Z$42,MAX($E52,2010)-2003,AH$28-2003)),0))</f>
        <v>1.200933595438485</v>
      </c>
      <c r="AI52" s="118">
        <f>IF($C52="TD",INDEX('4. CPI-tabel'!$D$20:$Z$42,$E52-2003,AI$28-2003),
IF(AI$28&gt;=$E52,MAX(1,INDEX('4. CPI-tabel'!$D$20:$Z$42,MAX($E52,2010)-2003,AI$28-2003)),0))</f>
        <v>1.200933595438485</v>
      </c>
      <c r="AJ52" s="118">
        <f>IF($C52="TD",INDEX('4. CPI-tabel'!$D$20:$Z$42,$E52-2003,AJ$28-2003),
IF(AJ$28&gt;=$E52,MAX(1,INDEX('4. CPI-tabel'!$D$20:$Z$42,MAX($E52,2010)-2003,AJ$28-2003)),0))</f>
        <v>1.200933595438485</v>
      </c>
      <c r="AK52" s="118">
        <f>IF($C52="TD",INDEX('4. CPI-tabel'!$D$20:$Z$42,$E52-2003,AK$28-2003),
IF(AK$28&gt;=$E52,MAX(1,INDEX('4. CPI-tabel'!$D$20:$Z$42,MAX($E52,2010)-2003,AK$28-2003)),0))</f>
        <v>1.200933595438485</v>
      </c>
      <c r="AL52" s="118">
        <f>IF($C52="TD",INDEX('4. CPI-tabel'!$D$20:$Z$42,$E52-2003,AL$28-2003),
IF(AL$28&gt;=$E52,MAX(1,INDEX('4. CPI-tabel'!$D$20:$Z$42,MAX($E52,2010)-2003,AL$28-2003)),0))</f>
        <v>1.200933595438485</v>
      </c>
      <c r="AM52" s="118">
        <f>IF($C52="TD",INDEX('4. CPI-tabel'!$D$20:$Z$42,$E52-2003,AM$28-2003),
IF(AM$28&gt;=$E52,MAX(1,INDEX('4. CPI-tabel'!$D$20:$Z$42,MAX($E52,2010)-2003,AM$28-2003)),0))</f>
        <v>1.200933595438485</v>
      </c>
      <c r="AO52" s="87">
        <f t="shared" si="5"/>
        <v>77758.107425833325</v>
      </c>
      <c r="AP52" s="87">
        <f t="shared" si="6"/>
        <v>79779.818218904984</v>
      </c>
      <c r="AQ52" s="87">
        <f t="shared" si="7"/>
        <v>81614.754037939783</v>
      </c>
      <c r="AR52" s="87">
        <f t="shared" si="8"/>
        <v>83899.9671510021</v>
      </c>
      <c r="AS52" s="87">
        <f t="shared" si="9"/>
        <v>84738.966822512113</v>
      </c>
      <c r="AT52" s="87">
        <f t="shared" si="10"/>
        <v>85416.878557092219</v>
      </c>
      <c r="AU52" s="87">
        <f t="shared" si="11"/>
        <v>85587.712314206408</v>
      </c>
      <c r="AV52" s="87">
        <f t="shared" si="12"/>
        <v>86785.940286605299</v>
      </c>
      <c r="AW52" s="87">
        <f t="shared" si="13"/>
        <v>88608.445032624004</v>
      </c>
      <c r="AX52" s="87">
        <f t="shared" si="14"/>
        <v>91089.481493537474</v>
      </c>
      <c r="AY52" s="87">
        <f t="shared" si="15"/>
        <v>91727.107863992234</v>
      </c>
      <c r="AZ52" s="87">
        <f t="shared" si="16"/>
        <v>110072.52943679069</v>
      </c>
      <c r="BA52" s="87">
        <f t="shared" si="17"/>
        <v>102524.69884683932</v>
      </c>
      <c r="BB52" s="87">
        <f t="shared" si="18"/>
        <v>95494.433783056054</v>
      </c>
      <c r="BC52" s="87">
        <f t="shared" si="19"/>
        <v>89457.429348495047</v>
      </c>
      <c r="BD52" s="87">
        <f t="shared" si="20"/>
        <v>89457.429348495047</v>
      </c>
    </row>
    <row r="53" spans="1:56" s="20" customFormat="1" x14ac:dyDescent="0.2">
      <c r="A53" s="41"/>
      <c r="B53" s="86">
        <f>'3. Investeringen'!B39</f>
        <v>25</v>
      </c>
      <c r="C53" s="86" t="str">
        <f>'3. Investeringen'!F39</f>
        <v>TD</v>
      </c>
      <c r="D53" s="86" t="str">
        <f>'3. Investeringen'!G39</f>
        <v>Nieuwe investeringen TD</v>
      </c>
      <c r="E53" s="121">
        <f>'3. Investeringen'!K39</f>
        <v>2009</v>
      </c>
      <c r="G53" s="86">
        <f>'7. Nominale afschrijvingen'!R42</f>
        <v>0</v>
      </c>
      <c r="H53" s="86">
        <f>'7. Nominale afschrijvingen'!S42</f>
        <v>0</v>
      </c>
      <c r="I53" s="86">
        <f>'7. Nominale afschrijvingen'!T42</f>
        <v>0</v>
      </c>
      <c r="J53" s="86">
        <f>'7. Nominale afschrijvingen'!U42</f>
        <v>0</v>
      </c>
      <c r="K53" s="86">
        <f>'7. Nominale afschrijvingen'!V42</f>
        <v>0</v>
      </c>
      <c r="L53" s="86">
        <f>'7. Nominale afschrijvingen'!W42</f>
        <v>0</v>
      </c>
      <c r="M53" s="86">
        <f>'7. Nominale afschrijvingen'!X42</f>
        <v>0</v>
      </c>
      <c r="N53" s="86">
        <f>'7. Nominale afschrijvingen'!Y42</f>
        <v>0</v>
      </c>
      <c r="O53" s="86">
        <f>'7. Nominale afschrijvingen'!Z42</f>
        <v>0</v>
      </c>
      <c r="P53" s="86">
        <f>'7. Nominale afschrijvingen'!AA42</f>
        <v>0</v>
      </c>
      <c r="Q53" s="86">
        <f>'7. Nominale afschrijvingen'!AB42</f>
        <v>0</v>
      </c>
      <c r="R53" s="86">
        <f>'7. Nominale afschrijvingen'!AC42</f>
        <v>0</v>
      </c>
      <c r="S53" s="86">
        <f>'7. Nominale afschrijvingen'!AD42</f>
        <v>0</v>
      </c>
      <c r="T53" s="86">
        <f>'7. Nominale afschrijvingen'!AE42</f>
        <v>0</v>
      </c>
      <c r="U53" s="86">
        <f>'7. Nominale afschrijvingen'!AF42</f>
        <v>0</v>
      </c>
      <c r="V53" s="86">
        <f>'7. Nominale afschrijvingen'!AG42</f>
        <v>0</v>
      </c>
      <c r="W53" s="40"/>
      <c r="X53" s="118">
        <f>IF($C53="TD",INDEX('4. CPI-tabel'!$D$20:$Z$42,$E53-2003,X$28-2003),
IF(X$28&gt;=$E53,MAX(1,INDEX('4. CPI-tabel'!$D$20:$Z$42,MAX($E53,2010)-2003,X$28-2003)),0))</f>
        <v>1.0180449999999999</v>
      </c>
      <c r="Y53" s="118">
        <f>IF($C53="TD",INDEX('4. CPI-tabel'!$D$20:$Z$42,$E53-2003,Y$28-2003),
IF(Y$28&gt;=$E53,MAX(1,INDEX('4. CPI-tabel'!$D$20:$Z$42,MAX($E53,2010)-2003,Y$28-2003)),0))</f>
        <v>1.0445141699999998</v>
      </c>
      <c r="Z53" s="118">
        <f>IF($C53="TD",INDEX('4. CPI-tabel'!$D$20:$Z$42,$E53-2003,Z$28-2003),
IF(Z$28&gt;=$E53,MAX(1,INDEX('4. CPI-tabel'!$D$20:$Z$42,MAX($E53,2010)-2003,Z$28-2003)),0))</f>
        <v>1.0685379959099996</v>
      </c>
      <c r="AA53" s="118">
        <f>IF($C53="TD",INDEX('4. CPI-tabel'!$D$20:$Z$42,$E53-2003,AA$28-2003),
IF(AA$28&gt;=$E53,MAX(1,INDEX('4. CPI-tabel'!$D$20:$Z$42,MAX($E53,2010)-2003,AA$28-2003)),0))</f>
        <v>1.0984570597954797</v>
      </c>
      <c r="AB53" s="118">
        <f>IF($C53="TD",INDEX('4. CPI-tabel'!$D$20:$Z$42,$E53-2003,AB$28-2003),
IF(AB$28&gt;=$E53,MAX(1,INDEX('4. CPI-tabel'!$D$20:$Z$42,MAX($E53,2010)-2003,AB$28-2003)),0))</f>
        <v>1.1094416303934345</v>
      </c>
      <c r="AC53" s="118">
        <f>IF($C53="TD",INDEX('4. CPI-tabel'!$D$20:$Z$42,$E53-2003,AC$28-2003),
IF(AC$28&gt;=$E53,MAX(1,INDEX('4. CPI-tabel'!$D$20:$Z$42,MAX($E53,2010)-2003,AC$28-2003)),0))</f>
        <v>1.1183171634365821</v>
      </c>
      <c r="AD53" s="118">
        <f>IF($C53="TD",INDEX('4. CPI-tabel'!$D$20:$Z$42,$E53-2003,AD$28-2003),
IF(AD$28&gt;=$E53,MAX(1,INDEX('4. CPI-tabel'!$D$20:$Z$42,MAX($E53,2010)-2003,AD$28-2003)),0))</f>
        <v>1.1205537977634552</v>
      </c>
      <c r="AE53" s="118">
        <f>IF($C53="TD",INDEX('4. CPI-tabel'!$D$20:$Z$42,$E53-2003,AE$28-2003),
IF(AE$28&gt;=$E53,MAX(1,INDEX('4. CPI-tabel'!$D$20:$Z$42,MAX($E53,2010)-2003,AE$28-2003)),0))</f>
        <v>1.1362415509321435</v>
      </c>
      <c r="AF53" s="118">
        <f>IF($C53="TD",INDEX('4. CPI-tabel'!$D$20:$Z$42,$E53-2003,AF$28-2003),
IF(AF$28&gt;=$E53,MAX(1,INDEX('4. CPI-tabel'!$D$20:$Z$42,MAX($E53,2010)-2003,AF$28-2003)),0))</f>
        <v>1.1601026235017184</v>
      </c>
      <c r="AG53" s="118">
        <f>IF($C53="TD",INDEX('4. CPI-tabel'!$D$20:$Z$42,$E53-2003,AG$28-2003),
IF(AG$28&gt;=$E53,MAX(1,INDEX('4. CPI-tabel'!$D$20:$Z$42,MAX($E53,2010)-2003,AG$28-2003)),0))</f>
        <v>1.1925854969597667</v>
      </c>
      <c r="AH53" s="118">
        <f>IF($C53="TD",INDEX('4. CPI-tabel'!$D$20:$Z$42,$E53-2003,AH$28-2003),
IF(AH$28&gt;=$E53,MAX(1,INDEX('4. CPI-tabel'!$D$20:$Z$42,MAX($E53,2010)-2003,AH$28-2003)),0))</f>
        <v>1.200933595438485</v>
      </c>
      <c r="AI53" s="118">
        <f>IF($C53="TD",INDEX('4. CPI-tabel'!$D$20:$Z$42,$E53-2003,AI$28-2003),
IF(AI$28&gt;=$E53,MAX(1,INDEX('4. CPI-tabel'!$D$20:$Z$42,MAX($E53,2010)-2003,AI$28-2003)),0))</f>
        <v>1.200933595438485</v>
      </c>
      <c r="AJ53" s="118">
        <f>IF($C53="TD",INDEX('4. CPI-tabel'!$D$20:$Z$42,$E53-2003,AJ$28-2003),
IF(AJ$28&gt;=$E53,MAX(1,INDEX('4. CPI-tabel'!$D$20:$Z$42,MAX($E53,2010)-2003,AJ$28-2003)),0))</f>
        <v>1.200933595438485</v>
      </c>
      <c r="AK53" s="118">
        <f>IF($C53="TD",INDEX('4. CPI-tabel'!$D$20:$Z$42,$E53-2003,AK$28-2003),
IF(AK$28&gt;=$E53,MAX(1,INDEX('4. CPI-tabel'!$D$20:$Z$42,MAX($E53,2010)-2003,AK$28-2003)),0))</f>
        <v>1.200933595438485</v>
      </c>
      <c r="AL53" s="118">
        <f>IF($C53="TD",INDEX('4. CPI-tabel'!$D$20:$Z$42,$E53-2003,AL$28-2003),
IF(AL$28&gt;=$E53,MAX(1,INDEX('4. CPI-tabel'!$D$20:$Z$42,MAX($E53,2010)-2003,AL$28-2003)),0))</f>
        <v>1.200933595438485</v>
      </c>
      <c r="AM53" s="118">
        <f>IF($C53="TD",INDEX('4. CPI-tabel'!$D$20:$Z$42,$E53-2003,AM$28-2003),
IF(AM$28&gt;=$E53,MAX(1,INDEX('4. CPI-tabel'!$D$20:$Z$42,MAX($E53,2010)-2003,AM$28-2003)),0))</f>
        <v>1.200933595438485</v>
      </c>
      <c r="AO53" s="87">
        <f t="shared" si="5"/>
        <v>0</v>
      </c>
      <c r="AP53" s="87">
        <f t="shared" si="6"/>
        <v>0</v>
      </c>
      <c r="AQ53" s="87">
        <f t="shared" si="7"/>
        <v>0</v>
      </c>
      <c r="AR53" s="87">
        <f t="shared" si="8"/>
        <v>0</v>
      </c>
      <c r="AS53" s="87">
        <f t="shared" si="9"/>
        <v>0</v>
      </c>
      <c r="AT53" s="87">
        <f t="shared" si="10"/>
        <v>0</v>
      </c>
      <c r="AU53" s="87">
        <f t="shared" si="11"/>
        <v>0</v>
      </c>
      <c r="AV53" s="87">
        <f t="shared" si="12"/>
        <v>0</v>
      </c>
      <c r="AW53" s="87">
        <f t="shared" si="13"/>
        <v>0</v>
      </c>
      <c r="AX53" s="87">
        <f t="shared" si="14"/>
        <v>0</v>
      </c>
      <c r="AY53" s="87">
        <f t="shared" si="15"/>
        <v>0</v>
      </c>
      <c r="AZ53" s="87">
        <f t="shared" si="16"/>
        <v>0</v>
      </c>
      <c r="BA53" s="87">
        <f t="shared" si="17"/>
        <v>0</v>
      </c>
      <c r="BB53" s="87">
        <f t="shared" si="18"/>
        <v>0</v>
      </c>
      <c r="BC53" s="87">
        <f t="shared" si="19"/>
        <v>0</v>
      </c>
      <c r="BD53" s="87">
        <f t="shared" si="20"/>
        <v>0</v>
      </c>
    </row>
    <row r="54" spans="1:56" s="20" customFormat="1" x14ac:dyDescent="0.2">
      <c r="A54" s="41"/>
      <c r="B54" s="86">
        <f>'3. Investeringen'!B40</f>
        <v>26</v>
      </c>
      <c r="C54" s="86" t="str">
        <f>'3. Investeringen'!F40</f>
        <v>TD</v>
      </c>
      <c r="D54" s="86" t="str">
        <f>'3. Investeringen'!G40</f>
        <v>Nieuwe investeringen TD</v>
      </c>
      <c r="E54" s="121">
        <f>'3. Investeringen'!K40</f>
        <v>2010</v>
      </c>
      <c r="G54" s="86">
        <f>'7. Nominale afschrijvingen'!R43</f>
        <v>155673.20000000001</v>
      </c>
      <c r="H54" s="86">
        <f>'7. Nominale afschrijvingen'!S43</f>
        <v>155673.20000000001</v>
      </c>
      <c r="I54" s="86">
        <f>'7. Nominale afschrijvingen'!T43</f>
        <v>155673.20000000001</v>
      </c>
      <c r="J54" s="86">
        <f>'7. Nominale afschrijvingen'!U43</f>
        <v>155673.20000000001</v>
      </c>
      <c r="K54" s="86">
        <f>'7. Nominale afschrijvingen'!V43</f>
        <v>155673.20000000001</v>
      </c>
      <c r="L54" s="86">
        <f>'7. Nominale afschrijvingen'!W43</f>
        <v>155673.20000000001</v>
      </c>
      <c r="M54" s="86">
        <f>'7. Nominale afschrijvingen'!X43</f>
        <v>155673.20000000001</v>
      </c>
      <c r="N54" s="86">
        <f>'7. Nominale afschrijvingen'!Y43</f>
        <v>155673.20000000001</v>
      </c>
      <c r="O54" s="86">
        <f>'7. Nominale afschrijvingen'!Z43</f>
        <v>155673.20000000001</v>
      </c>
      <c r="P54" s="86">
        <f>'7. Nominale afschrijvingen'!AA43</f>
        <v>155673.20000000001</v>
      </c>
      <c r="Q54" s="86">
        <f>'7. Nominale afschrijvingen'!AB43</f>
        <v>155673.20000000001</v>
      </c>
      <c r="R54" s="86">
        <f>'7. Nominale afschrijvingen'!AC43</f>
        <v>186807.84000000003</v>
      </c>
      <c r="S54" s="86">
        <f>'7. Nominale afschrijvingen'!AD43</f>
        <v>181654.5202758621</v>
      </c>
      <c r="T54" s="86">
        <f>'7. Nominale afschrijvingen'!AE43</f>
        <v>176643.36109583834</v>
      </c>
      <c r="U54" s="86">
        <f>'7. Nominale afschrijvingen'!AF43</f>
        <v>171770.44078974624</v>
      </c>
      <c r="V54" s="86">
        <f>'7. Nominale afschrijvingen'!AG43</f>
        <v>167031.94587140842</v>
      </c>
      <c r="W54" s="40"/>
      <c r="X54" s="118">
        <f>IF($C54="TD",INDEX('4. CPI-tabel'!$D$20:$Z$42,$E54-2003,X$28-2003),
IF(X$28&gt;=$E54,MAX(1,INDEX('4. CPI-tabel'!$D$20:$Z$42,MAX($E54,2010)-2003,X$28-2003)),0))</f>
        <v>1.0149999999999999</v>
      </c>
      <c r="Y54" s="118">
        <f>IF($C54="TD",INDEX('4. CPI-tabel'!$D$20:$Z$42,$E54-2003,Y$28-2003),
IF(Y$28&gt;=$E54,MAX(1,INDEX('4. CPI-tabel'!$D$20:$Z$42,MAX($E54,2010)-2003,Y$28-2003)),0))</f>
        <v>1.0413899999999998</v>
      </c>
      <c r="Z54" s="118">
        <f>IF($C54="TD",INDEX('4. CPI-tabel'!$D$20:$Z$42,$E54-2003,Z$28-2003),
IF(Z$28&gt;=$E54,MAX(1,INDEX('4. CPI-tabel'!$D$20:$Z$42,MAX($E54,2010)-2003,Z$28-2003)),0))</f>
        <v>1.0653419699999997</v>
      </c>
      <c r="AA54" s="118">
        <f>IF($C54="TD",INDEX('4. CPI-tabel'!$D$20:$Z$42,$E54-2003,AA$28-2003),
IF(AA$28&gt;=$E54,MAX(1,INDEX('4. CPI-tabel'!$D$20:$Z$42,MAX($E54,2010)-2003,AA$28-2003)),0))</f>
        <v>1.0951715451599997</v>
      </c>
      <c r="AB54" s="118">
        <f>IF($C54="TD",INDEX('4. CPI-tabel'!$D$20:$Z$42,$E54-2003,AB$28-2003),
IF(AB$28&gt;=$E54,MAX(1,INDEX('4. CPI-tabel'!$D$20:$Z$42,MAX($E54,2010)-2003,AB$28-2003)),0))</f>
        <v>1.1061232606115996</v>
      </c>
      <c r="AC54" s="118">
        <f>IF($C54="TD",INDEX('4. CPI-tabel'!$D$20:$Z$42,$E54-2003,AC$28-2003),
IF(AC$28&gt;=$E54,MAX(1,INDEX('4. CPI-tabel'!$D$20:$Z$42,MAX($E54,2010)-2003,AC$28-2003)),0))</f>
        <v>1.1149722466964924</v>
      </c>
      <c r="AD54" s="118">
        <f>IF($C54="TD",INDEX('4. CPI-tabel'!$D$20:$Z$42,$E54-2003,AD$28-2003),
IF(AD$28&gt;=$E54,MAX(1,INDEX('4. CPI-tabel'!$D$20:$Z$42,MAX($E54,2010)-2003,AD$28-2003)),0))</f>
        <v>1.1172021911898855</v>
      </c>
      <c r="AE54" s="118">
        <f>IF($C54="TD",INDEX('4. CPI-tabel'!$D$20:$Z$42,$E54-2003,AE$28-2003),
IF(AE$28&gt;=$E54,MAX(1,INDEX('4. CPI-tabel'!$D$20:$Z$42,MAX($E54,2010)-2003,AE$28-2003)),0))</f>
        <v>1.132843021866544</v>
      </c>
      <c r="AF54" s="118">
        <f>IF($C54="TD",INDEX('4. CPI-tabel'!$D$20:$Z$42,$E54-2003,AF$28-2003),
IF(AF$28&gt;=$E54,MAX(1,INDEX('4. CPI-tabel'!$D$20:$Z$42,MAX($E54,2010)-2003,AF$28-2003)),0))</f>
        <v>1.1566327253257414</v>
      </c>
      <c r="AG54" s="118">
        <f>IF($C54="TD",INDEX('4. CPI-tabel'!$D$20:$Z$42,$E54-2003,AG$28-2003),
IF(AG$28&gt;=$E54,MAX(1,INDEX('4. CPI-tabel'!$D$20:$Z$42,MAX($E54,2010)-2003,AG$28-2003)),0))</f>
        <v>1.1890184416348621</v>
      </c>
      <c r="AH54" s="118">
        <f>IF($C54="TD",INDEX('4. CPI-tabel'!$D$20:$Z$42,$E54-2003,AH$28-2003),
IF(AH$28&gt;=$E54,MAX(1,INDEX('4. CPI-tabel'!$D$20:$Z$42,MAX($E54,2010)-2003,AH$28-2003)),0))</f>
        <v>1.197341570726306</v>
      </c>
      <c r="AI54" s="118">
        <f>IF($C54="TD",INDEX('4. CPI-tabel'!$D$20:$Z$42,$E54-2003,AI$28-2003),
IF(AI$28&gt;=$E54,MAX(1,INDEX('4. CPI-tabel'!$D$20:$Z$42,MAX($E54,2010)-2003,AI$28-2003)),0))</f>
        <v>1.197341570726306</v>
      </c>
      <c r="AJ54" s="118">
        <f>IF($C54="TD",INDEX('4. CPI-tabel'!$D$20:$Z$42,$E54-2003,AJ$28-2003),
IF(AJ$28&gt;=$E54,MAX(1,INDEX('4. CPI-tabel'!$D$20:$Z$42,MAX($E54,2010)-2003,AJ$28-2003)),0))</f>
        <v>1.197341570726306</v>
      </c>
      <c r="AK54" s="118">
        <f>IF($C54="TD",INDEX('4. CPI-tabel'!$D$20:$Z$42,$E54-2003,AK$28-2003),
IF(AK$28&gt;=$E54,MAX(1,INDEX('4. CPI-tabel'!$D$20:$Z$42,MAX($E54,2010)-2003,AK$28-2003)),0))</f>
        <v>1.197341570726306</v>
      </c>
      <c r="AL54" s="118">
        <f>IF($C54="TD",INDEX('4. CPI-tabel'!$D$20:$Z$42,$E54-2003,AL$28-2003),
IF(AL$28&gt;=$E54,MAX(1,INDEX('4. CPI-tabel'!$D$20:$Z$42,MAX($E54,2010)-2003,AL$28-2003)),0))</f>
        <v>1.197341570726306</v>
      </c>
      <c r="AM54" s="118">
        <f>IF($C54="TD",INDEX('4. CPI-tabel'!$D$20:$Z$42,$E54-2003,AM$28-2003),
IF(AM$28&gt;=$E54,MAX(1,INDEX('4. CPI-tabel'!$D$20:$Z$42,MAX($E54,2010)-2003,AM$28-2003)),0))</f>
        <v>1.197341570726306</v>
      </c>
      <c r="AO54" s="87">
        <f t="shared" si="5"/>
        <v>158008.29800000001</v>
      </c>
      <c r="AP54" s="87">
        <f t="shared" si="6"/>
        <v>162116.513748</v>
      </c>
      <c r="AQ54" s="87">
        <f t="shared" si="7"/>
        <v>165845.19356420398</v>
      </c>
      <c r="AR54" s="87">
        <f t="shared" si="8"/>
        <v>170488.85898400168</v>
      </c>
      <c r="AS54" s="87">
        <f t="shared" si="9"/>
        <v>172193.74757384168</v>
      </c>
      <c r="AT54" s="87">
        <f t="shared" si="10"/>
        <v>173571.29755443241</v>
      </c>
      <c r="AU54" s="87">
        <f t="shared" si="11"/>
        <v>173918.4401495413</v>
      </c>
      <c r="AV54" s="87">
        <f t="shared" si="12"/>
        <v>176353.29831163489</v>
      </c>
      <c r="AW54" s="87">
        <f t="shared" si="13"/>
        <v>180056.71757617922</v>
      </c>
      <c r="AX54" s="87">
        <f t="shared" si="14"/>
        <v>185098.30566831224</v>
      </c>
      <c r="AY54" s="87">
        <f t="shared" si="15"/>
        <v>186393.99380799039</v>
      </c>
      <c r="AZ54" s="87">
        <f t="shared" si="16"/>
        <v>223672.79256958849</v>
      </c>
      <c r="BA54" s="87">
        <f t="shared" si="17"/>
        <v>217502.50863663433</v>
      </c>
      <c r="BB54" s="87">
        <f t="shared" si="18"/>
        <v>211502.43943286513</v>
      </c>
      <c r="BC54" s="87">
        <f t="shared" si="19"/>
        <v>205667.88937954471</v>
      </c>
      <c r="BD54" s="87">
        <f t="shared" si="20"/>
        <v>199994.29243114346</v>
      </c>
    </row>
    <row r="55" spans="1:56" s="20" customFormat="1" x14ac:dyDescent="0.2">
      <c r="A55" s="41"/>
      <c r="B55" s="86">
        <f>'3. Investeringen'!B41</f>
        <v>27</v>
      </c>
      <c r="C55" s="86" t="str">
        <f>'3. Investeringen'!F41</f>
        <v>TD</v>
      </c>
      <c r="D55" s="86" t="str">
        <f>'3. Investeringen'!G41</f>
        <v>Nieuwe investeringen TD</v>
      </c>
      <c r="E55" s="121">
        <f>'3. Investeringen'!K41</f>
        <v>2010</v>
      </c>
      <c r="G55" s="86">
        <f>'7. Nominale afschrijvingen'!R44</f>
        <v>738140.95555555553</v>
      </c>
      <c r="H55" s="86">
        <f>'7. Nominale afschrijvingen'!S44</f>
        <v>738140.95555555553</v>
      </c>
      <c r="I55" s="86">
        <f>'7. Nominale afschrijvingen'!T44</f>
        <v>738140.95555555553</v>
      </c>
      <c r="J55" s="86">
        <f>'7. Nominale afschrijvingen'!U44</f>
        <v>738140.95555555553</v>
      </c>
      <c r="K55" s="86">
        <f>'7. Nominale afschrijvingen'!V44</f>
        <v>738140.95555555553</v>
      </c>
      <c r="L55" s="86">
        <f>'7. Nominale afschrijvingen'!W44</f>
        <v>738140.95555555553</v>
      </c>
      <c r="M55" s="86">
        <f>'7. Nominale afschrijvingen'!X44</f>
        <v>738140.95555555553</v>
      </c>
      <c r="N55" s="86">
        <f>'7. Nominale afschrijvingen'!Y44</f>
        <v>738140.95555555553</v>
      </c>
      <c r="O55" s="86">
        <f>'7. Nominale afschrijvingen'!Z44</f>
        <v>738140.95555555553</v>
      </c>
      <c r="P55" s="86">
        <f>'7. Nominale afschrijvingen'!AA44</f>
        <v>738140.95555555553</v>
      </c>
      <c r="Q55" s="86">
        <f>'7. Nominale afschrijvingen'!AB44</f>
        <v>738140.95555555553</v>
      </c>
      <c r="R55" s="86">
        <f>'7. Nominale afschrijvingen'!AC44</f>
        <v>885769.14666666673</v>
      </c>
      <c r="S55" s="86">
        <f>'7. Nominale afschrijvingen'!AD44</f>
        <v>854040.10260696511</v>
      </c>
      <c r="T55" s="86">
        <f>'7. Nominale afschrijvingen'!AE44</f>
        <v>823447.62131955149</v>
      </c>
      <c r="U55" s="86">
        <f>'7. Nominale afschrijvingen'!AF44</f>
        <v>793950.99010810489</v>
      </c>
      <c r="V55" s="86">
        <f>'7. Nominale afschrijvingen'!AG44</f>
        <v>765510.95464154589</v>
      </c>
      <c r="W55" s="40"/>
      <c r="X55" s="118">
        <f>IF($C55="TD",INDEX('4. CPI-tabel'!$D$20:$Z$42,$E55-2003,X$28-2003),
IF(X$28&gt;=$E55,MAX(1,INDEX('4. CPI-tabel'!$D$20:$Z$42,MAX($E55,2010)-2003,X$28-2003)),0))</f>
        <v>1.0149999999999999</v>
      </c>
      <c r="Y55" s="118">
        <f>IF($C55="TD",INDEX('4. CPI-tabel'!$D$20:$Z$42,$E55-2003,Y$28-2003),
IF(Y$28&gt;=$E55,MAX(1,INDEX('4. CPI-tabel'!$D$20:$Z$42,MAX($E55,2010)-2003,Y$28-2003)),0))</f>
        <v>1.0413899999999998</v>
      </c>
      <c r="Z55" s="118">
        <f>IF($C55="TD",INDEX('4. CPI-tabel'!$D$20:$Z$42,$E55-2003,Z$28-2003),
IF(Z$28&gt;=$E55,MAX(1,INDEX('4. CPI-tabel'!$D$20:$Z$42,MAX($E55,2010)-2003,Z$28-2003)),0))</f>
        <v>1.0653419699999997</v>
      </c>
      <c r="AA55" s="118">
        <f>IF($C55="TD",INDEX('4. CPI-tabel'!$D$20:$Z$42,$E55-2003,AA$28-2003),
IF(AA$28&gt;=$E55,MAX(1,INDEX('4. CPI-tabel'!$D$20:$Z$42,MAX($E55,2010)-2003,AA$28-2003)),0))</f>
        <v>1.0951715451599997</v>
      </c>
      <c r="AB55" s="118">
        <f>IF($C55="TD",INDEX('4. CPI-tabel'!$D$20:$Z$42,$E55-2003,AB$28-2003),
IF(AB$28&gt;=$E55,MAX(1,INDEX('4. CPI-tabel'!$D$20:$Z$42,MAX($E55,2010)-2003,AB$28-2003)),0))</f>
        <v>1.1061232606115996</v>
      </c>
      <c r="AC55" s="118">
        <f>IF($C55="TD",INDEX('4. CPI-tabel'!$D$20:$Z$42,$E55-2003,AC$28-2003),
IF(AC$28&gt;=$E55,MAX(1,INDEX('4. CPI-tabel'!$D$20:$Z$42,MAX($E55,2010)-2003,AC$28-2003)),0))</f>
        <v>1.1149722466964924</v>
      </c>
      <c r="AD55" s="118">
        <f>IF($C55="TD",INDEX('4. CPI-tabel'!$D$20:$Z$42,$E55-2003,AD$28-2003),
IF(AD$28&gt;=$E55,MAX(1,INDEX('4. CPI-tabel'!$D$20:$Z$42,MAX($E55,2010)-2003,AD$28-2003)),0))</f>
        <v>1.1172021911898855</v>
      </c>
      <c r="AE55" s="118">
        <f>IF($C55="TD",INDEX('4. CPI-tabel'!$D$20:$Z$42,$E55-2003,AE$28-2003),
IF(AE$28&gt;=$E55,MAX(1,INDEX('4. CPI-tabel'!$D$20:$Z$42,MAX($E55,2010)-2003,AE$28-2003)),0))</f>
        <v>1.132843021866544</v>
      </c>
      <c r="AF55" s="118">
        <f>IF($C55="TD",INDEX('4. CPI-tabel'!$D$20:$Z$42,$E55-2003,AF$28-2003),
IF(AF$28&gt;=$E55,MAX(1,INDEX('4. CPI-tabel'!$D$20:$Z$42,MAX($E55,2010)-2003,AF$28-2003)),0))</f>
        <v>1.1566327253257414</v>
      </c>
      <c r="AG55" s="118">
        <f>IF($C55="TD",INDEX('4. CPI-tabel'!$D$20:$Z$42,$E55-2003,AG$28-2003),
IF(AG$28&gt;=$E55,MAX(1,INDEX('4. CPI-tabel'!$D$20:$Z$42,MAX($E55,2010)-2003,AG$28-2003)),0))</f>
        <v>1.1890184416348621</v>
      </c>
      <c r="AH55" s="118">
        <f>IF($C55="TD",INDEX('4. CPI-tabel'!$D$20:$Z$42,$E55-2003,AH$28-2003),
IF(AH$28&gt;=$E55,MAX(1,INDEX('4. CPI-tabel'!$D$20:$Z$42,MAX($E55,2010)-2003,AH$28-2003)),0))</f>
        <v>1.197341570726306</v>
      </c>
      <c r="AI55" s="118">
        <f>IF($C55="TD",INDEX('4. CPI-tabel'!$D$20:$Z$42,$E55-2003,AI$28-2003),
IF(AI$28&gt;=$E55,MAX(1,INDEX('4. CPI-tabel'!$D$20:$Z$42,MAX($E55,2010)-2003,AI$28-2003)),0))</f>
        <v>1.197341570726306</v>
      </c>
      <c r="AJ55" s="118">
        <f>IF($C55="TD",INDEX('4. CPI-tabel'!$D$20:$Z$42,$E55-2003,AJ$28-2003),
IF(AJ$28&gt;=$E55,MAX(1,INDEX('4. CPI-tabel'!$D$20:$Z$42,MAX($E55,2010)-2003,AJ$28-2003)),0))</f>
        <v>1.197341570726306</v>
      </c>
      <c r="AK55" s="118">
        <f>IF($C55="TD",INDEX('4. CPI-tabel'!$D$20:$Z$42,$E55-2003,AK$28-2003),
IF(AK$28&gt;=$E55,MAX(1,INDEX('4. CPI-tabel'!$D$20:$Z$42,MAX($E55,2010)-2003,AK$28-2003)),0))</f>
        <v>1.197341570726306</v>
      </c>
      <c r="AL55" s="118">
        <f>IF($C55="TD",INDEX('4. CPI-tabel'!$D$20:$Z$42,$E55-2003,AL$28-2003),
IF(AL$28&gt;=$E55,MAX(1,INDEX('4. CPI-tabel'!$D$20:$Z$42,MAX($E55,2010)-2003,AL$28-2003)),0))</f>
        <v>1.197341570726306</v>
      </c>
      <c r="AM55" s="118">
        <f>IF($C55="TD",INDEX('4. CPI-tabel'!$D$20:$Z$42,$E55-2003,AM$28-2003),
IF(AM$28&gt;=$E55,MAX(1,INDEX('4. CPI-tabel'!$D$20:$Z$42,MAX($E55,2010)-2003,AM$28-2003)),0))</f>
        <v>1.197341570726306</v>
      </c>
      <c r="AO55" s="87">
        <f t="shared" si="5"/>
        <v>749213.06988888874</v>
      </c>
      <c r="AP55" s="87">
        <f t="shared" si="6"/>
        <v>768692.60970599984</v>
      </c>
      <c r="AQ55" s="87">
        <f t="shared" si="7"/>
        <v>786372.53972923779</v>
      </c>
      <c r="AR55" s="87">
        <f t="shared" si="8"/>
        <v>808390.97084165644</v>
      </c>
      <c r="AS55" s="87">
        <f t="shared" si="9"/>
        <v>816474.88055007288</v>
      </c>
      <c r="AT55" s="87">
        <f t="shared" si="10"/>
        <v>823006.67959447345</v>
      </c>
      <c r="AU55" s="87">
        <f t="shared" si="11"/>
        <v>824652.69295366248</v>
      </c>
      <c r="AV55" s="87">
        <f t="shared" si="12"/>
        <v>836197.83065501379</v>
      </c>
      <c r="AW55" s="87">
        <f t="shared" si="13"/>
        <v>853757.98509876907</v>
      </c>
      <c r="AX55" s="87">
        <f t="shared" si="14"/>
        <v>877663.20868153463</v>
      </c>
      <c r="AY55" s="87">
        <f t="shared" si="15"/>
        <v>883806.8511423053</v>
      </c>
      <c r="AZ55" s="87">
        <f t="shared" si="16"/>
        <v>1060568.2213707664</v>
      </c>
      <c r="BA55" s="87">
        <f t="shared" si="17"/>
        <v>1022577.7179186791</v>
      </c>
      <c r="BB55" s="87">
        <f t="shared" si="18"/>
        <v>985948.06832159217</v>
      </c>
      <c r="BC55" s="87">
        <f t="shared" si="19"/>
        <v>950630.5255757441</v>
      </c>
      <c r="BD55" s="87">
        <f t="shared" si="20"/>
        <v>916578.08883870253</v>
      </c>
    </row>
    <row r="56" spans="1:56" s="20" customFormat="1" x14ac:dyDescent="0.2">
      <c r="A56" s="41"/>
      <c r="B56" s="86">
        <f>'3. Investeringen'!B42</f>
        <v>28</v>
      </c>
      <c r="C56" s="86" t="str">
        <f>'3. Investeringen'!F42</f>
        <v>TD</v>
      </c>
      <c r="D56" s="86" t="str">
        <f>'3. Investeringen'!G42</f>
        <v>Nieuwe investeringen TD</v>
      </c>
      <c r="E56" s="121">
        <f>'3. Investeringen'!K42</f>
        <v>2010</v>
      </c>
      <c r="G56" s="86">
        <f>'7. Nominale afschrijvingen'!R45</f>
        <v>94846.6</v>
      </c>
      <c r="H56" s="86">
        <f>'7. Nominale afschrijvingen'!S45</f>
        <v>94846.6</v>
      </c>
      <c r="I56" s="86">
        <f>'7. Nominale afschrijvingen'!T45</f>
        <v>94846.6</v>
      </c>
      <c r="J56" s="86">
        <f>'7. Nominale afschrijvingen'!U45</f>
        <v>94846.6</v>
      </c>
      <c r="K56" s="86">
        <f>'7. Nominale afschrijvingen'!V45</f>
        <v>94846.6</v>
      </c>
      <c r="L56" s="86">
        <f>'7. Nominale afschrijvingen'!W45</f>
        <v>94846.6</v>
      </c>
      <c r="M56" s="86">
        <f>'7. Nominale afschrijvingen'!X45</f>
        <v>94846.6</v>
      </c>
      <c r="N56" s="86">
        <f>'7. Nominale afschrijvingen'!Y45</f>
        <v>94846.6</v>
      </c>
      <c r="O56" s="86">
        <f>'7. Nominale afschrijvingen'!Z45</f>
        <v>94846.6</v>
      </c>
      <c r="P56" s="86">
        <f>'7. Nominale afschrijvingen'!AA45</f>
        <v>94846.6</v>
      </c>
      <c r="Q56" s="86">
        <f>'7. Nominale afschrijvingen'!AB45</f>
        <v>94846.6</v>
      </c>
      <c r="R56" s="86">
        <f>'7. Nominale afschrijvingen'!AC45</f>
        <v>113815.92000000003</v>
      </c>
      <c r="S56" s="86">
        <f>'7. Nominale afschrijvingen'!AD45</f>
        <v>106433.26572972976</v>
      </c>
      <c r="T56" s="86">
        <f>'7. Nominale afschrijvingen'!AE45</f>
        <v>99529.48633104458</v>
      </c>
      <c r="U56" s="86">
        <f>'7. Nominale afschrijvingen'!AF45</f>
        <v>93073.51965011195</v>
      </c>
      <c r="V56" s="86">
        <f>'7. Nominale afschrijvingen'!AG45</f>
        <v>92538.614364766487</v>
      </c>
      <c r="W56" s="40"/>
      <c r="X56" s="118">
        <f>IF($C56="TD",INDEX('4. CPI-tabel'!$D$20:$Z$42,$E56-2003,X$28-2003),
IF(X$28&gt;=$E56,MAX(1,INDEX('4. CPI-tabel'!$D$20:$Z$42,MAX($E56,2010)-2003,X$28-2003)),0))</f>
        <v>1.0149999999999999</v>
      </c>
      <c r="Y56" s="118">
        <f>IF($C56="TD",INDEX('4. CPI-tabel'!$D$20:$Z$42,$E56-2003,Y$28-2003),
IF(Y$28&gt;=$E56,MAX(1,INDEX('4. CPI-tabel'!$D$20:$Z$42,MAX($E56,2010)-2003,Y$28-2003)),0))</f>
        <v>1.0413899999999998</v>
      </c>
      <c r="Z56" s="118">
        <f>IF($C56="TD",INDEX('4. CPI-tabel'!$D$20:$Z$42,$E56-2003,Z$28-2003),
IF(Z$28&gt;=$E56,MAX(1,INDEX('4. CPI-tabel'!$D$20:$Z$42,MAX($E56,2010)-2003,Z$28-2003)),0))</f>
        <v>1.0653419699999997</v>
      </c>
      <c r="AA56" s="118">
        <f>IF($C56="TD",INDEX('4. CPI-tabel'!$D$20:$Z$42,$E56-2003,AA$28-2003),
IF(AA$28&gt;=$E56,MAX(1,INDEX('4. CPI-tabel'!$D$20:$Z$42,MAX($E56,2010)-2003,AA$28-2003)),0))</f>
        <v>1.0951715451599997</v>
      </c>
      <c r="AB56" s="118">
        <f>IF($C56="TD",INDEX('4. CPI-tabel'!$D$20:$Z$42,$E56-2003,AB$28-2003),
IF(AB$28&gt;=$E56,MAX(1,INDEX('4. CPI-tabel'!$D$20:$Z$42,MAX($E56,2010)-2003,AB$28-2003)),0))</f>
        <v>1.1061232606115996</v>
      </c>
      <c r="AC56" s="118">
        <f>IF($C56="TD",INDEX('4. CPI-tabel'!$D$20:$Z$42,$E56-2003,AC$28-2003),
IF(AC$28&gt;=$E56,MAX(1,INDEX('4. CPI-tabel'!$D$20:$Z$42,MAX($E56,2010)-2003,AC$28-2003)),0))</f>
        <v>1.1149722466964924</v>
      </c>
      <c r="AD56" s="118">
        <f>IF($C56="TD",INDEX('4. CPI-tabel'!$D$20:$Z$42,$E56-2003,AD$28-2003),
IF(AD$28&gt;=$E56,MAX(1,INDEX('4. CPI-tabel'!$D$20:$Z$42,MAX($E56,2010)-2003,AD$28-2003)),0))</f>
        <v>1.1172021911898855</v>
      </c>
      <c r="AE56" s="118">
        <f>IF($C56="TD",INDEX('4. CPI-tabel'!$D$20:$Z$42,$E56-2003,AE$28-2003),
IF(AE$28&gt;=$E56,MAX(1,INDEX('4. CPI-tabel'!$D$20:$Z$42,MAX($E56,2010)-2003,AE$28-2003)),0))</f>
        <v>1.132843021866544</v>
      </c>
      <c r="AF56" s="118">
        <f>IF($C56="TD",INDEX('4. CPI-tabel'!$D$20:$Z$42,$E56-2003,AF$28-2003),
IF(AF$28&gt;=$E56,MAX(1,INDEX('4. CPI-tabel'!$D$20:$Z$42,MAX($E56,2010)-2003,AF$28-2003)),0))</f>
        <v>1.1566327253257414</v>
      </c>
      <c r="AG56" s="118">
        <f>IF($C56="TD",INDEX('4. CPI-tabel'!$D$20:$Z$42,$E56-2003,AG$28-2003),
IF(AG$28&gt;=$E56,MAX(1,INDEX('4. CPI-tabel'!$D$20:$Z$42,MAX($E56,2010)-2003,AG$28-2003)),0))</f>
        <v>1.1890184416348621</v>
      </c>
      <c r="AH56" s="118">
        <f>IF($C56="TD",INDEX('4. CPI-tabel'!$D$20:$Z$42,$E56-2003,AH$28-2003),
IF(AH$28&gt;=$E56,MAX(1,INDEX('4. CPI-tabel'!$D$20:$Z$42,MAX($E56,2010)-2003,AH$28-2003)),0))</f>
        <v>1.197341570726306</v>
      </c>
      <c r="AI56" s="118">
        <f>IF($C56="TD",INDEX('4. CPI-tabel'!$D$20:$Z$42,$E56-2003,AI$28-2003),
IF(AI$28&gt;=$E56,MAX(1,INDEX('4. CPI-tabel'!$D$20:$Z$42,MAX($E56,2010)-2003,AI$28-2003)),0))</f>
        <v>1.197341570726306</v>
      </c>
      <c r="AJ56" s="118">
        <f>IF($C56="TD",INDEX('4. CPI-tabel'!$D$20:$Z$42,$E56-2003,AJ$28-2003),
IF(AJ$28&gt;=$E56,MAX(1,INDEX('4. CPI-tabel'!$D$20:$Z$42,MAX($E56,2010)-2003,AJ$28-2003)),0))</f>
        <v>1.197341570726306</v>
      </c>
      <c r="AK56" s="118">
        <f>IF($C56="TD",INDEX('4. CPI-tabel'!$D$20:$Z$42,$E56-2003,AK$28-2003),
IF(AK$28&gt;=$E56,MAX(1,INDEX('4. CPI-tabel'!$D$20:$Z$42,MAX($E56,2010)-2003,AK$28-2003)),0))</f>
        <v>1.197341570726306</v>
      </c>
      <c r="AL56" s="118">
        <f>IF($C56="TD",INDEX('4. CPI-tabel'!$D$20:$Z$42,$E56-2003,AL$28-2003),
IF(AL$28&gt;=$E56,MAX(1,INDEX('4. CPI-tabel'!$D$20:$Z$42,MAX($E56,2010)-2003,AL$28-2003)),0))</f>
        <v>1.197341570726306</v>
      </c>
      <c r="AM56" s="118">
        <f>IF($C56="TD",INDEX('4. CPI-tabel'!$D$20:$Z$42,$E56-2003,AM$28-2003),
IF(AM$28&gt;=$E56,MAX(1,INDEX('4. CPI-tabel'!$D$20:$Z$42,MAX($E56,2010)-2003,AM$28-2003)),0))</f>
        <v>1.197341570726306</v>
      </c>
      <c r="AO56" s="87">
        <f t="shared" si="5"/>
        <v>96269.298999999999</v>
      </c>
      <c r="AP56" s="87">
        <f t="shared" si="6"/>
        <v>98772.300773999988</v>
      </c>
      <c r="AQ56" s="87">
        <f t="shared" si="7"/>
        <v>101044.06369180199</v>
      </c>
      <c r="AR56" s="87">
        <f t="shared" si="8"/>
        <v>103873.29747517244</v>
      </c>
      <c r="AS56" s="87">
        <f t="shared" si="9"/>
        <v>104912.03044992415</v>
      </c>
      <c r="AT56" s="87">
        <f t="shared" si="10"/>
        <v>105751.32669352354</v>
      </c>
      <c r="AU56" s="87">
        <f t="shared" si="11"/>
        <v>105962.8293469106</v>
      </c>
      <c r="AV56" s="87">
        <f t="shared" si="12"/>
        <v>107446.30895776735</v>
      </c>
      <c r="AW56" s="87">
        <f t="shared" si="13"/>
        <v>109702.68144588047</v>
      </c>
      <c r="AX56" s="87">
        <f t="shared" si="14"/>
        <v>112774.35652636513</v>
      </c>
      <c r="AY56" s="87">
        <f t="shared" si="15"/>
        <v>113563.77702204966</v>
      </c>
      <c r="AZ56" s="87">
        <f t="shared" si="16"/>
        <v>136276.53242645963</v>
      </c>
      <c r="BA56" s="87">
        <f t="shared" si="17"/>
        <v>127436.97356636493</v>
      </c>
      <c r="BB56" s="87">
        <f t="shared" si="18"/>
        <v>119170.79149719531</v>
      </c>
      <c r="BC56" s="87">
        <f t="shared" si="19"/>
        <v>111440.79421089074</v>
      </c>
      <c r="BD56" s="87">
        <f t="shared" si="20"/>
        <v>110800.32987634541</v>
      </c>
    </row>
    <row r="57" spans="1:56" s="20" customFormat="1" x14ac:dyDescent="0.2">
      <c r="A57" s="41"/>
      <c r="B57" s="86">
        <f>'3. Investeringen'!B43</f>
        <v>29</v>
      </c>
      <c r="C57" s="86" t="str">
        <f>'3. Investeringen'!F43</f>
        <v>TD</v>
      </c>
      <c r="D57" s="86" t="str">
        <f>'3. Investeringen'!G43</f>
        <v>Nieuwe investeringen TD</v>
      </c>
      <c r="E57" s="121">
        <f>'3. Investeringen'!K43</f>
        <v>2010</v>
      </c>
      <c r="G57" s="86">
        <f>'7. Nominale afschrijvingen'!R46</f>
        <v>0</v>
      </c>
      <c r="H57" s="86">
        <f>'7. Nominale afschrijvingen'!S46</f>
        <v>0</v>
      </c>
      <c r="I57" s="86">
        <f>'7. Nominale afschrijvingen'!T46</f>
        <v>0</v>
      </c>
      <c r="J57" s="86">
        <f>'7. Nominale afschrijvingen'!U46</f>
        <v>0</v>
      </c>
      <c r="K57" s="86">
        <f>'7. Nominale afschrijvingen'!V46</f>
        <v>0</v>
      </c>
      <c r="L57" s="86">
        <f>'7. Nominale afschrijvingen'!W46</f>
        <v>0</v>
      </c>
      <c r="M57" s="86">
        <f>'7. Nominale afschrijvingen'!X46</f>
        <v>0</v>
      </c>
      <c r="N57" s="86">
        <f>'7. Nominale afschrijvingen'!Y46</f>
        <v>0</v>
      </c>
      <c r="O57" s="86">
        <f>'7. Nominale afschrijvingen'!Z46</f>
        <v>0</v>
      </c>
      <c r="P57" s="86">
        <f>'7. Nominale afschrijvingen'!AA46</f>
        <v>0</v>
      </c>
      <c r="Q57" s="86">
        <f>'7. Nominale afschrijvingen'!AB46</f>
        <v>0</v>
      </c>
      <c r="R57" s="86">
        <f>'7. Nominale afschrijvingen'!AC46</f>
        <v>0</v>
      </c>
      <c r="S57" s="86">
        <f>'7. Nominale afschrijvingen'!AD46</f>
        <v>0</v>
      </c>
      <c r="T57" s="86">
        <f>'7. Nominale afschrijvingen'!AE46</f>
        <v>0</v>
      </c>
      <c r="U57" s="86">
        <f>'7. Nominale afschrijvingen'!AF46</f>
        <v>0</v>
      </c>
      <c r="V57" s="86">
        <f>'7. Nominale afschrijvingen'!AG46</f>
        <v>0</v>
      </c>
      <c r="W57" s="40"/>
      <c r="X57" s="118">
        <f>IF($C57="TD",INDEX('4. CPI-tabel'!$D$20:$Z$42,$E57-2003,X$28-2003),
IF(X$28&gt;=$E57,MAX(1,INDEX('4. CPI-tabel'!$D$20:$Z$42,MAX($E57,2010)-2003,X$28-2003)),0))</f>
        <v>1.0149999999999999</v>
      </c>
      <c r="Y57" s="118">
        <f>IF($C57="TD",INDEX('4. CPI-tabel'!$D$20:$Z$42,$E57-2003,Y$28-2003),
IF(Y$28&gt;=$E57,MAX(1,INDEX('4. CPI-tabel'!$D$20:$Z$42,MAX($E57,2010)-2003,Y$28-2003)),0))</f>
        <v>1.0413899999999998</v>
      </c>
      <c r="Z57" s="118">
        <f>IF($C57="TD",INDEX('4. CPI-tabel'!$D$20:$Z$42,$E57-2003,Z$28-2003),
IF(Z$28&gt;=$E57,MAX(1,INDEX('4. CPI-tabel'!$D$20:$Z$42,MAX($E57,2010)-2003,Z$28-2003)),0))</f>
        <v>1.0653419699999997</v>
      </c>
      <c r="AA57" s="118">
        <f>IF($C57="TD",INDEX('4. CPI-tabel'!$D$20:$Z$42,$E57-2003,AA$28-2003),
IF(AA$28&gt;=$E57,MAX(1,INDEX('4. CPI-tabel'!$D$20:$Z$42,MAX($E57,2010)-2003,AA$28-2003)),0))</f>
        <v>1.0951715451599997</v>
      </c>
      <c r="AB57" s="118">
        <f>IF($C57="TD",INDEX('4. CPI-tabel'!$D$20:$Z$42,$E57-2003,AB$28-2003),
IF(AB$28&gt;=$E57,MAX(1,INDEX('4. CPI-tabel'!$D$20:$Z$42,MAX($E57,2010)-2003,AB$28-2003)),0))</f>
        <v>1.1061232606115996</v>
      </c>
      <c r="AC57" s="118">
        <f>IF($C57="TD",INDEX('4. CPI-tabel'!$D$20:$Z$42,$E57-2003,AC$28-2003),
IF(AC$28&gt;=$E57,MAX(1,INDEX('4. CPI-tabel'!$D$20:$Z$42,MAX($E57,2010)-2003,AC$28-2003)),0))</f>
        <v>1.1149722466964924</v>
      </c>
      <c r="AD57" s="118">
        <f>IF($C57="TD",INDEX('4. CPI-tabel'!$D$20:$Z$42,$E57-2003,AD$28-2003),
IF(AD$28&gt;=$E57,MAX(1,INDEX('4. CPI-tabel'!$D$20:$Z$42,MAX($E57,2010)-2003,AD$28-2003)),0))</f>
        <v>1.1172021911898855</v>
      </c>
      <c r="AE57" s="118">
        <f>IF($C57="TD",INDEX('4. CPI-tabel'!$D$20:$Z$42,$E57-2003,AE$28-2003),
IF(AE$28&gt;=$E57,MAX(1,INDEX('4. CPI-tabel'!$D$20:$Z$42,MAX($E57,2010)-2003,AE$28-2003)),0))</f>
        <v>1.132843021866544</v>
      </c>
      <c r="AF57" s="118">
        <f>IF($C57="TD",INDEX('4. CPI-tabel'!$D$20:$Z$42,$E57-2003,AF$28-2003),
IF(AF$28&gt;=$E57,MAX(1,INDEX('4. CPI-tabel'!$D$20:$Z$42,MAX($E57,2010)-2003,AF$28-2003)),0))</f>
        <v>1.1566327253257414</v>
      </c>
      <c r="AG57" s="118">
        <f>IF($C57="TD",INDEX('4. CPI-tabel'!$D$20:$Z$42,$E57-2003,AG$28-2003),
IF(AG$28&gt;=$E57,MAX(1,INDEX('4. CPI-tabel'!$D$20:$Z$42,MAX($E57,2010)-2003,AG$28-2003)),0))</f>
        <v>1.1890184416348621</v>
      </c>
      <c r="AH57" s="118">
        <f>IF($C57="TD",INDEX('4. CPI-tabel'!$D$20:$Z$42,$E57-2003,AH$28-2003),
IF(AH$28&gt;=$E57,MAX(1,INDEX('4. CPI-tabel'!$D$20:$Z$42,MAX($E57,2010)-2003,AH$28-2003)),0))</f>
        <v>1.197341570726306</v>
      </c>
      <c r="AI57" s="118">
        <f>IF($C57="TD",INDEX('4. CPI-tabel'!$D$20:$Z$42,$E57-2003,AI$28-2003),
IF(AI$28&gt;=$E57,MAX(1,INDEX('4. CPI-tabel'!$D$20:$Z$42,MAX($E57,2010)-2003,AI$28-2003)),0))</f>
        <v>1.197341570726306</v>
      </c>
      <c r="AJ57" s="118">
        <f>IF($C57="TD",INDEX('4. CPI-tabel'!$D$20:$Z$42,$E57-2003,AJ$28-2003),
IF(AJ$28&gt;=$E57,MAX(1,INDEX('4. CPI-tabel'!$D$20:$Z$42,MAX($E57,2010)-2003,AJ$28-2003)),0))</f>
        <v>1.197341570726306</v>
      </c>
      <c r="AK57" s="118">
        <f>IF($C57="TD",INDEX('4. CPI-tabel'!$D$20:$Z$42,$E57-2003,AK$28-2003),
IF(AK$28&gt;=$E57,MAX(1,INDEX('4. CPI-tabel'!$D$20:$Z$42,MAX($E57,2010)-2003,AK$28-2003)),0))</f>
        <v>1.197341570726306</v>
      </c>
      <c r="AL57" s="118">
        <f>IF($C57="TD",INDEX('4. CPI-tabel'!$D$20:$Z$42,$E57-2003,AL$28-2003),
IF(AL$28&gt;=$E57,MAX(1,INDEX('4. CPI-tabel'!$D$20:$Z$42,MAX($E57,2010)-2003,AL$28-2003)),0))</f>
        <v>1.197341570726306</v>
      </c>
      <c r="AM57" s="118">
        <f>IF($C57="TD",INDEX('4. CPI-tabel'!$D$20:$Z$42,$E57-2003,AM$28-2003),
IF(AM$28&gt;=$E57,MAX(1,INDEX('4. CPI-tabel'!$D$20:$Z$42,MAX($E57,2010)-2003,AM$28-2003)),0))</f>
        <v>1.197341570726306</v>
      </c>
      <c r="AO57" s="87">
        <f t="shared" si="5"/>
        <v>0</v>
      </c>
      <c r="AP57" s="87">
        <f t="shared" si="6"/>
        <v>0</v>
      </c>
      <c r="AQ57" s="87">
        <f t="shared" si="7"/>
        <v>0</v>
      </c>
      <c r="AR57" s="87">
        <f t="shared" si="8"/>
        <v>0</v>
      </c>
      <c r="AS57" s="87">
        <f t="shared" si="9"/>
        <v>0</v>
      </c>
      <c r="AT57" s="87">
        <f t="shared" si="10"/>
        <v>0</v>
      </c>
      <c r="AU57" s="87">
        <f t="shared" si="11"/>
        <v>0</v>
      </c>
      <c r="AV57" s="87">
        <f t="shared" si="12"/>
        <v>0</v>
      </c>
      <c r="AW57" s="87">
        <f t="shared" si="13"/>
        <v>0</v>
      </c>
      <c r="AX57" s="87">
        <f t="shared" si="14"/>
        <v>0</v>
      </c>
      <c r="AY57" s="87">
        <f t="shared" si="15"/>
        <v>0</v>
      </c>
      <c r="AZ57" s="87">
        <f t="shared" si="16"/>
        <v>0</v>
      </c>
      <c r="BA57" s="87">
        <f t="shared" si="17"/>
        <v>0</v>
      </c>
      <c r="BB57" s="87">
        <f t="shared" si="18"/>
        <v>0</v>
      </c>
      <c r="BC57" s="87">
        <f t="shared" si="19"/>
        <v>0</v>
      </c>
      <c r="BD57" s="87">
        <f t="shared" si="20"/>
        <v>0</v>
      </c>
    </row>
    <row r="58" spans="1:56" s="20" customFormat="1" x14ac:dyDescent="0.2">
      <c r="A58" s="41"/>
      <c r="B58" s="86">
        <f>'3. Investeringen'!B44</f>
        <v>30</v>
      </c>
      <c r="C58" s="86" t="str">
        <f>'3. Investeringen'!F44</f>
        <v>TD</v>
      </c>
      <c r="D58" s="86" t="str">
        <f>'3. Investeringen'!G44</f>
        <v>Nieuwe investeringen TD</v>
      </c>
      <c r="E58" s="121">
        <f>'3. Investeringen'!K44</f>
        <v>2011</v>
      </c>
      <c r="G58" s="86">
        <f>'7. Nominale afschrijvingen'!R47</f>
        <v>98718.86019079492</v>
      </c>
      <c r="H58" s="86">
        <f>'7. Nominale afschrijvingen'!S47</f>
        <v>197437.72038158984</v>
      </c>
      <c r="I58" s="86">
        <f>'7. Nominale afschrijvingen'!T47</f>
        <v>197437.72038158984</v>
      </c>
      <c r="J58" s="86">
        <f>'7. Nominale afschrijvingen'!U47</f>
        <v>197437.72038158984</v>
      </c>
      <c r="K58" s="86">
        <f>'7. Nominale afschrijvingen'!V47</f>
        <v>197437.72038158984</v>
      </c>
      <c r="L58" s="86">
        <f>'7. Nominale afschrijvingen'!W47</f>
        <v>197437.72038158984</v>
      </c>
      <c r="M58" s="86">
        <f>'7. Nominale afschrijvingen'!X47</f>
        <v>197437.72038158984</v>
      </c>
      <c r="N58" s="86">
        <f>'7. Nominale afschrijvingen'!Y47</f>
        <v>197437.72038158984</v>
      </c>
      <c r="O58" s="86">
        <f>'7. Nominale afschrijvingen'!Z47</f>
        <v>197437.72038158984</v>
      </c>
      <c r="P58" s="86">
        <f>'7. Nominale afschrijvingen'!AA47</f>
        <v>197437.72038158984</v>
      </c>
      <c r="Q58" s="86">
        <f>'7. Nominale afschrijvingen'!AB47</f>
        <v>197437.72038158984</v>
      </c>
      <c r="R58" s="86">
        <f>'7. Nominale afschrijvingen'!AC47</f>
        <v>236925.26445790782</v>
      </c>
      <c r="S58" s="86">
        <f>'7. Nominale afschrijvingen'!AD47</f>
        <v>230536.26856241366</v>
      </c>
      <c r="T58" s="86">
        <f>'7. Nominale afschrijvingen'!AE47</f>
        <v>224319.56019668566</v>
      </c>
      <c r="U58" s="86">
        <f>'7. Nominale afschrijvingen'!AF47</f>
        <v>218270.49340486492</v>
      </c>
      <c r="V58" s="86">
        <f>'7. Nominale afschrijvingen'!AG47</f>
        <v>212384.54751529553</v>
      </c>
      <c r="W58" s="40"/>
      <c r="X58" s="118">
        <f>IF($C58="TD",INDEX('4. CPI-tabel'!$D$20:$Z$42,$E58-2003,X$28-2003),
IF(X$28&gt;=$E58,MAX(1,INDEX('4. CPI-tabel'!$D$20:$Z$42,MAX($E58,2010)-2003,X$28-2003)),0))</f>
        <v>1</v>
      </c>
      <c r="Y58" s="118">
        <f>IF($C58="TD",INDEX('4. CPI-tabel'!$D$20:$Z$42,$E58-2003,Y$28-2003),
IF(Y$28&gt;=$E58,MAX(1,INDEX('4. CPI-tabel'!$D$20:$Z$42,MAX($E58,2010)-2003,Y$28-2003)),0))</f>
        <v>1.026</v>
      </c>
      <c r="Z58" s="118">
        <f>IF($C58="TD",INDEX('4. CPI-tabel'!$D$20:$Z$42,$E58-2003,Z$28-2003),
IF(Z$28&gt;=$E58,MAX(1,INDEX('4. CPI-tabel'!$D$20:$Z$42,MAX($E58,2010)-2003,Z$28-2003)),0))</f>
        <v>1.049598</v>
      </c>
      <c r="AA58" s="118">
        <f>IF($C58="TD",INDEX('4. CPI-tabel'!$D$20:$Z$42,$E58-2003,AA$28-2003),
IF(AA$28&gt;=$E58,MAX(1,INDEX('4. CPI-tabel'!$D$20:$Z$42,MAX($E58,2010)-2003,AA$28-2003)),0))</f>
        <v>1.0789867440000001</v>
      </c>
      <c r="AB58" s="118">
        <f>IF($C58="TD",INDEX('4. CPI-tabel'!$D$20:$Z$42,$E58-2003,AB$28-2003),
IF(AB$28&gt;=$E58,MAX(1,INDEX('4. CPI-tabel'!$D$20:$Z$42,MAX($E58,2010)-2003,AB$28-2003)),0))</f>
        <v>1.08977661144</v>
      </c>
      <c r="AC58" s="118">
        <f>IF($C58="TD",INDEX('4. CPI-tabel'!$D$20:$Z$42,$E58-2003,AC$28-2003),
IF(AC$28&gt;=$E58,MAX(1,INDEX('4. CPI-tabel'!$D$20:$Z$42,MAX($E58,2010)-2003,AC$28-2003)),0))</f>
        <v>1.09849482433152</v>
      </c>
      <c r="AD58" s="118">
        <f>IF($C58="TD",INDEX('4. CPI-tabel'!$D$20:$Z$42,$E58-2003,AD$28-2003),
IF(AD$28&gt;=$E58,MAX(1,INDEX('4. CPI-tabel'!$D$20:$Z$42,MAX($E58,2010)-2003,AD$28-2003)),0))</f>
        <v>1.1006918139801831</v>
      </c>
      <c r="AE58" s="118">
        <f>IF($C58="TD",INDEX('4. CPI-tabel'!$D$20:$Z$42,$E58-2003,AE$28-2003),
IF(AE$28&gt;=$E58,MAX(1,INDEX('4. CPI-tabel'!$D$20:$Z$42,MAX($E58,2010)-2003,AE$28-2003)),0))</f>
        <v>1.1161014993759057</v>
      </c>
      <c r="AF58" s="118">
        <f>IF($C58="TD",INDEX('4. CPI-tabel'!$D$20:$Z$42,$E58-2003,AF$28-2003),
IF(AF$28&gt;=$E58,MAX(1,INDEX('4. CPI-tabel'!$D$20:$Z$42,MAX($E58,2010)-2003,AF$28-2003)),0))</f>
        <v>1.1395396308627996</v>
      </c>
      <c r="AG58" s="118">
        <f>IF($C58="TD",INDEX('4. CPI-tabel'!$D$20:$Z$42,$E58-2003,AG$28-2003),
IF(AG$28&gt;=$E58,MAX(1,INDEX('4. CPI-tabel'!$D$20:$Z$42,MAX($E58,2010)-2003,AG$28-2003)),0))</f>
        <v>1.171446740526958</v>
      </c>
      <c r="AH58" s="118">
        <f>IF($C58="TD",INDEX('4. CPI-tabel'!$D$20:$Z$42,$E58-2003,AH$28-2003),
IF(AH$28&gt;=$E58,MAX(1,INDEX('4. CPI-tabel'!$D$20:$Z$42,MAX($E58,2010)-2003,AH$28-2003)),0))</f>
        <v>1.1796468677106466</v>
      </c>
      <c r="AI58" s="118">
        <f>IF($C58="TD",INDEX('4. CPI-tabel'!$D$20:$Z$42,$E58-2003,AI$28-2003),
IF(AI$28&gt;=$E58,MAX(1,INDEX('4. CPI-tabel'!$D$20:$Z$42,MAX($E58,2010)-2003,AI$28-2003)),0))</f>
        <v>1.1796468677106466</v>
      </c>
      <c r="AJ58" s="118">
        <f>IF($C58="TD",INDEX('4. CPI-tabel'!$D$20:$Z$42,$E58-2003,AJ$28-2003),
IF(AJ$28&gt;=$E58,MAX(1,INDEX('4. CPI-tabel'!$D$20:$Z$42,MAX($E58,2010)-2003,AJ$28-2003)),0))</f>
        <v>1.1796468677106466</v>
      </c>
      <c r="AK58" s="118">
        <f>IF($C58="TD",INDEX('4. CPI-tabel'!$D$20:$Z$42,$E58-2003,AK$28-2003),
IF(AK$28&gt;=$E58,MAX(1,INDEX('4. CPI-tabel'!$D$20:$Z$42,MAX($E58,2010)-2003,AK$28-2003)),0))</f>
        <v>1.1796468677106466</v>
      </c>
      <c r="AL58" s="118">
        <f>IF($C58="TD",INDEX('4. CPI-tabel'!$D$20:$Z$42,$E58-2003,AL$28-2003),
IF(AL$28&gt;=$E58,MAX(1,INDEX('4. CPI-tabel'!$D$20:$Z$42,MAX($E58,2010)-2003,AL$28-2003)),0))</f>
        <v>1.1796468677106466</v>
      </c>
      <c r="AM58" s="118">
        <f>IF($C58="TD",INDEX('4. CPI-tabel'!$D$20:$Z$42,$E58-2003,AM$28-2003),
IF(AM$28&gt;=$E58,MAX(1,INDEX('4. CPI-tabel'!$D$20:$Z$42,MAX($E58,2010)-2003,AM$28-2003)),0))</f>
        <v>1.1796468677106466</v>
      </c>
      <c r="AO58" s="87">
        <f t="shared" si="5"/>
        <v>98718.86019079492</v>
      </c>
      <c r="AP58" s="87">
        <f t="shared" si="6"/>
        <v>202571.10111151118</v>
      </c>
      <c r="AQ58" s="87">
        <f t="shared" si="7"/>
        <v>207230.23643707595</v>
      </c>
      <c r="AR58" s="87">
        <f t="shared" si="8"/>
        <v>213032.68305731408</v>
      </c>
      <c r="AS58" s="87">
        <f t="shared" si="9"/>
        <v>215163.00988788719</v>
      </c>
      <c r="AT58" s="87">
        <f t="shared" si="10"/>
        <v>216884.3139669903</v>
      </c>
      <c r="AU58" s="87">
        <f t="shared" si="11"/>
        <v>217318.08259492429</v>
      </c>
      <c r="AV58" s="87">
        <f t="shared" si="12"/>
        <v>220360.53575125325</v>
      </c>
      <c r="AW58" s="87">
        <f t="shared" si="13"/>
        <v>224988.10700202954</v>
      </c>
      <c r="AX58" s="87">
        <f t="shared" si="14"/>
        <v>231287.77399808634</v>
      </c>
      <c r="AY58" s="87">
        <f t="shared" si="15"/>
        <v>232906.78841607296</v>
      </c>
      <c r="AZ58" s="87">
        <f t="shared" si="16"/>
        <v>279488.14609928755</v>
      </c>
      <c r="BA58" s="87">
        <f t="shared" si="17"/>
        <v>271951.38710335171</v>
      </c>
      <c r="BB58" s="87">
        <f t="shared" si="18"/>
        <v>264617.86655225011</v>
      </c>
      <c r="BC58" s="87">
        <f t="shared" si="19"/>
        <v>257482.10385870625</v>
      </c>
      <c r="BD58" s="87">
        <f t="shared" si="20"/>
        <v>250538.76622656136</v>
      </c>
    </row>
    <row r="59" spans="1:56" s="20" customFormat="1" x14ac:dyDescent="0.2">
      <c r="A59" s="41"/>
      <c r="B59" s="86">
        <f>'3. Investeringen'!B45</f>
        <v>31</v>
      </c>
      <c r="C59" s="86" t="str">
        <f>'3. Investeringen'!F45</f>
        <v>TD</v>
      </c>
      <c r="D59" s="86" t="str">
        <f>'3. Investeringen'!G45</f>
        <v>Nieuwe investeringen TD</v>
      </c>
      <c r="E59" s="121">
        <f>'3. Investeringen'!K45</f>
        <v>2011</v>
      </c>
      <c r="G59" s="86">
        <f>'7. Nominale afschrijvingen'!R48</f>
        <v>531039.80360126845</v>
      </c>
      <c r="H59" s="86">
        <f>'7. Nominale afschrijvingen'!S48</f>
        <v>1062079.6072025369</v>
      </c>
      <c r="I59" s="86">
        <f>'7. Nominale afschrijvingen'!T48</f>
        <v>1062079.6072025369</v>
      </c>
      <c r="J59" s="86">
        <f>'7. Nominale afschrijvingen'!U48</f>
        <v>1062079.6072025369</v>
      </c>
      <c r="K59" s="86">
        <f>'7. Nominale afschrijvingen'!V48</f>
        <v>1062079.6072025369</v>
      </c>
      <c r="L59" s="86">
        <f>'7. Nominale afschrijvingen'!W48</f>
        <v>1062079.6072025369</v>
      </c>
      <c r="M59" s="86">
        <f>'7. Nominale afschrijvingen'!X48</f>
        <v>1062079.6072025369</v>
      </c>
      <c r="N59" s="86">
        <f>'7. Nominale afschrijvingen'!Y48</f>
        <v>1062079.6072025369</v>
      </c>
      <c r="O59" s="86">
        <f>'7. Nominale afschrijvingen'!Z48</f>
        <v>1062079.6072025369</v>
      </c>
      <c r="P59" s="86">
        <f>'7. Nominale afschrijvingen'!AA48</f>
        <v>1062079.6072025369</v>
      </c>
      <c r="Q59" s="86">
        <f>'7. Nominale afschrijvingen'!AB48</f>
        <v>1062079.6072025369</v>
      </c>
      <c r="R59" s="86">
        <f>'7. Nominale afschrijvingen'!AC48</f>
        <v>1274495.5286430442</v>
      </c>
      <c r="S59" s="86">
        <f>'7. Nominale afschrijvingen'!AD48</f>
        <v>1230165.249385895</v>
      </c>
      <c r="T59" s="86">
        <f>'7. Nominale afschrijvingen'!AE48</f>
        <v>1187376.8928855159</v>
      </c>
      <c r="U59" s="86">
        <f>'7. Nominale afschrijvingen'!AF48</f>
        <v>1146076.8270460197</v>
      </c>
      <c r="V59" s="86">
        <f>'7. Nominale afschrijvingen'!AG48</f>
        <v>1106213.2852357235</v>
      </c>
      <c r="W59" s="40"/>
      <c r="X59" s="118">
        <f>IF($C59="TD",INDEX('4. CPI-tabel'!$D$20:$Z$42,$E59-2003,X$28-2003),
IF(X$28&gt;=$E59,MAX(1,INDEX('4. CPI-tabel'!$D$20:$Z$42,MAX($E59,2010)-2003,X$28-2003)),0))</f>
        <v>1</v>
      </c>
      <c r="Y59" s="118">
        <f>IF($C59="TD",INDEX('4. CPI-tabel'!$D$20:$Z$42,$E59-2003,Y$28-2003),
IF(Y$28&gt;=$E59,MAX(1,INDEX('4. CPI-tabel'!$D$20:$Z$42,MAX($E59,2010)-2003,Y$28-2003)),0))</f>
        <v>1.026</v>
      </c>
      <c r="Z59" s="118">
        <f>IF($C59="TD",INDEX('4. CPI-tabel'!$D$20:$Z$42,$E59-2003,Z$28-2003),
IF(Z$28&gt;=$E59,MAX(1,INDEX('4. CPI-tabel'!$D$20:$Z$42,MAX($E59,2010)-2003,Z$28-2003)),0))</f>
        <v>1.049598</v>
      </c>
      <c r="AA59" s="118">
        <f>IF($C59="TD",INDEX('4. CPI-tabel'!$D$20:$Z$42,$E59-2003,AA$28-2003),
IF(AA$28&gt;=$E59,MAX(1,INDEX('4. CPI-tabel'!$D$20:$Z$42,MAX($E59,2010)-2003,AA$28-2003)),0))</f>
        <v>1.0789867440000001</v>
      </c>
      <c r="AB59" s="118">
        <f>IF($C59="TD",INDEX('4. CPI-tabel'!$D$20:$Z$42,$E59-2003,AB$28-2003),
IF(AB$28&gt;=$E59,MAX(1,INDEX('4. CPI-tabel'!$D$20:$Z$42,MAX($E59,2010)-2003,AB$28-2003)),0))</f>
        <v>1.08977661144</v>
      </c>
      <c r="AC59" s="118">
        <f>IF($C59="TD",INDEX('4. CPI-tabel'!$D$20:$Z$42,$E59-2003,AC$28-2003),
IF(AC$28&gt;=$E59,MAX(1,INDEX('4. CPI-tabel'!$D$20:$Z$42,MAX($E59,2010)-2003,AC$28-2003)),0))</f>
        <v>1.09849482433152</v>
      </c>
      <c r="AD59" s="118">
        <f>IF($C59="TD",INDEX('4. CPI-tabel'!$D$20:$Z$42,$E59-2003,AD$28-2003),
IF(AD$28&gt;=$E59,MAX(1,INDEX('4. CPI-tabel'!$D$20:$Z$42,MAX($E59,2010)-2003,AD$28-2003)),0))</f>
        <v>1.1006918139801831</v>
      </c>
      <c r="AE59" s="118">
        <f>IF($C59="TD",INDEX('4. CPI-tabel'!$D$20:$Z$42,$E59-2003,AE$28-2003),
IF(AE$28&gt;=$E59,MAX(1,INDEX('4. CPI-tabel'!$D$20:$Z$42,MAX($E59,2010)-2003,AE$28-2003)),0))</f>
        <v>1.1161014993759057</v>
      </c>
      <c r="AF59" s="118">
        <f>IF($C59="TD",INDEX('4. CPI-tabel'!$D$20:$Z$42,$E59-2003,AF$28-2003),
IF(AF$28&gt;=$E59,MAX(1,INDEX('4. CPI-tabel'!$D$20:$Z$42,MAX($E59,2010)-2003,AF$28-2003)),0))</f>
        <v>1.1395396308627996</v>
      </c>
      <c r="AG59" s="118">
        <f>IF($C59="TD",INDEX('4. CPI-tabel'!$D$20:$Z$42,$E59-2003,AG$28-2003),
IF(AG$28&gt;=$E59,MAX(1,INDEX('4. CPI-tabel'!$D$20:$Z$42,MAX($E59,2010)-2003,AG$28-2003)),0))</f>
        <v>1.171446740526958</v>
      </c>
      <c r="AH59" s="118">
        <f>IF($C59="TD",INDEX('4. CPI-tabel'!$D$20:$Z$42,$E59-2003,AH$28-2003),
IF(AH$28&gt;=$E59,MAX(1,INDEX('4. CPI-tabel'!$D$20:$Z$42,MAX($E59,2010)-2003,AH$28-2003)),0))</f>
        <v>1.1796468677106466</v>
      </c>
      <c r="AI59" s="118">
        <f>IF($C59="TD",INDEX('4. CPI-tabel'!$D$20:$Z$42,$E59-2003,AI$28-2003),
IF(AI$28&gt;=$E59,MAX(1,INDEX('4. CPI-tabel'!$D$20:$Z$42,MAX($E59,2010)-2003,AI$28-2003)),0))</f>
        <v>1.1796468677106466</v>
      </c>
      <c r="AJ59" s="118">
        <f>IF($C59="TD",INDEX('4. CPI-tabel'!$D$20:$Z$42,$E59-2003,AJ$28-2003),
IF(AJ$28&gt;=$E59,MAX(1,INDEX('4. CPI-tabel'!$D$20:$Z$42,MAX($E59,2010)-2003,AJ$28-2003)),0))</f>
        <v>1.1796468677106466</v>
      </c>
      <c r="AK59" s="118">
        <f>IF($C59="TD",INDEX('4. CPI-tabel'!$D$20:$Z$42,$E59-2003,AK$28-2003),
IF(AK$28&gt;=$E59,MAX(1,INDEX('4. CPI-tabel'!$D$20:$Z$42,MAX($E59,2010)-2003,AK$28-2003)),0))</f>
        <v>1.1796468677106466</v>
      </c>
      <c r="AL59" s="118">
        <f>IF($C59="TD",INDEX('4. CPI-tabel'!$D$20:$Z$42,$E59-2003,AL$28-2003),
IF(AL$28&gt;=$E59,MAX(1,INDEX('4. CPI-tabel'!$D$20:$Z$42,MAX($E59,2010)-2003,AL$28-2003)),0))</f>
        <v>1.1796468677106466</v>
      </c>
      <c r="AM59" s="118">
        <f>IF($C59="TD",INDEX('4. CPI-tabel'!$D$20:$Z$42,$E59-2003,AM$28-2003),
IF(AM$28&gt;=$E59,MAX(1,INDEX('4. CPI-tabel'!$D$20:$Z$42,MAX($E59,2010)-2003,AM$28-2003)),0))</f>
        <v>1.1796468677106466</v>
      </c>
      <c r="AO59" s="87">
        <f t="shared" si="5"/>
        <v>531039.80360126845</v>
      </c>
      <c r="AP59" s="87">
        <f t="shared" si="6"/>
        <v>1089693.6769898029</v>
      </c>
      <c r="AQ59" s="87">
        <f t="shared" si="7"/>
        <v>1114756.6315605685</v>
      </c>
      <c r="AR59" s="87">
        <f t="shared" si="8"/>
        <v>1145969.8172442643</v>
      </c>
      <c r="AS59" s="87">
        <f t="shared" si="9"/>
        <v>1157429.5154167069</v>
      </c>
      <c r="AT59" s="87">
        <f t="shared" si="10"/>
        <v>1166688.9515400406</v>
      </c>
      <c r="AU59" s="87">
        <f t="shared" si="11"/>
        <v>1169022.3294431206</v>
      </c>
      <c r="AV59" s="87">
        <f t="shared" si="12"/>
        <v>1185388.6420553245</v>
      </c>
      <c r="AW59" s="87">
        <f t="shared" si="13"/>
        <v>1210281.8035384861</v>
      </c>
      <c r="AX59" s="87">
        <f t="shared" si="14"/>
        <v>1244169.6940375636</v>
      </c>
      <c r="AY59" s="87">
        <f t="shared" si="15"/>
        <v>1252878.8818958267</v>
      </c>
      <c r="AZ59" s="87">
        <f t="shared" si="16"/>
        <v>1503454.6582749919</v>
      </c>
      <c r="BA59" s="87">
        <f t="shared" si="17"/>
        <v>1451160.5832045574</v>
      </c>
      <c r="BB59" s="87">
        <f t="shared" si="18"/>
        <v>1400685.4324843988</v>
      </c>
      <c r="BC59" s="87">
        <f t="shared" si="19"/>
        <v>1351965.9391805937</v>
      </c>
      <c r="BD59" s="87">
        <f t="shared" si="20"/>
        <v>1304941.0369482252</v>
      </c>
    </row>
    <row r="60" spans="1:56" s="20" customFormat="1" x14ac:dyDescent="0.2">
      <c r="A60" s="41"/>
      <c r="B60" s="86">
        <f>'3. Investeringen'!B46</f>
        <v>32</v>
      </c>
      <c r="C60" s="86" t="str">
        <f>'3. Investeringen'!F46</f>
        <v>TD</v>
      </c>
      <c r="D60" s="86" t="str">
        <f>'3. Investeringen'!G46</f>
        <v>Nieuwe investeringen TD</v>
      </c>
      <c r="E60" s="121">
        <f>'3. Investeringen'!K46</f>
        <v>2011</v>
      </c>
      <c r="G60" s="86">
        <f>'7. Nominale afschrijvingen'!R49</f>
        <v>62430.607286342376</v>
      </c>
      <c r="H60" s="86">
        <f>'7. Nominale afschrijvingen'!S49</f>
        <v>124861.21457268475</v>
      </c>
      <c r="I60" s="86">
        <f>'7. Nominale afschrijvingen'!T49</f>
        <v>124861.21457268475</v>
      </c>
      <c r="J60" s="86">
        <f>'7. Nominale afschrijvingen'!U49</f>
        <v>124861.21457268475</v>
      </c>
      <c r="K60" s="86">
        <f>'7. Nominale afschrijvingen'!V49</f>
        <v>124861.21457268475</v>
      </c>
      <c r="L60" s="86">
        <f>'7. Nominale afschrijvingen'!W49</f>
        <v>124861.21457268475</v>
      </c>
      <c r="M60" s="86">
        <f>'7. Nominale afschrijvingen'!X49</f>
        <v>124861.21457268475</v>
      </c>
      <c r="N60" s="86">
        <f>'7. Nominale afschrijvingen'!Y49</f>
        <v>124861.21457268475</v>
      </c>
      <c r="O60" s="86">
        <f>'7. Nominale afschrijvingen'!Z49</f>
        <v>124861.21457268475</v>
      </c>
      <c r="P60" s="86">
        <f>'7. Nominale afschrijvingen'!AA49</f>
        <v>124861.21457268475</v>
      </c>
      <c r="Q60" s="86">
        <f>'7. Nominale afschrijvingen'!AB49</f>
        <v>124861.21457268475</v>
      </c>
      <c r="R60" s="86">
        <f>'7. Nominale afschrijvingen'!AC49</f>
        <v>149833.45748722169</v>
      </c>
      <c r="S60" s="86">
        <f>'7. Nominale afschrijvingen'!AD49</f>
        <v>140612.93702646956</v>
      </c>
      <c r="T60" s="86">
        <f>'7. Nominale afschrijvingen'!AE49</f>
        <v>131959.83320945606</v>
      </c>
      <c r="U60" s="86">
        <f>'7. Nominale afschrijvingen'!AF49</f>
        <v>123839.22808887417</v>
      </c>
      <c r="V60" s="86">
        <f>'7. Nominale afschrijvingen'!AG49</f>
        <v>121841.82118421492</v>
      </c>
      <c r="W60" s="40"/>
      <c r="X60" s="118">
        <f>IF($C60="TD",INDEX('4. CPI-tabel'!$D$20:$Z$42,$E60-2003,X$28-2003),
IF(X$28&gt;=$E60,MAX(1,INDEX('4. CPI-tabel'!$D$20:$Z$42,MAX($E60,2010)-2003,X$28-2003)),0))</f>
        <v>1</v>
      </c>
      <c r="Y60" s="118">
        <f>IF($C60="TD",INDEX('4. CPI-tabel'!$D$20:$Z$42,$E60-2003,Y$28-2003),
IF(Y$28&gt;=$E60,MAX(1,INDEX('4. CPI-tabel'!$D$20:$Z$42,MAX($E60,2010)-2003,Y$28-2003)),0))</f>
        <v>1.026</v>
      </c>
      <c r="Z60" s="118">
        <f>IF($C60="TD",INDEX('4. CPI-tabel'!$D$20:$Z$42,$E60-2003,Z$28-2003),
IF(Z$28&gt;=$E60,MAX(1,INDEX('4. CPI-tabel'!$D$20:$Z$42,MAX($E60,2010)-2003,Z$28-2003)),0))</f>
        <v>1.049598</v>
      </c>
      <c r="AA60" s="118">
        <f>IF($C60="TD",INDEX('4. CPI-tabel'!$D$20:$Z$42,$E60-2003,AA$28-2003),
IF(AA$28&gt;=$E60,MAX(1,INDEX('4. CPI-tabel'!$D$20:$Z$42,MAX($E60,2010)-2003,AA$28-2003)),0))</f>
        <v>1.0789867440000001</v>
      </c>
      <c r="AB60" s="118">
        <f>IF($C60="TD",INDEX('4. CPI-tabel'!$D$20:$Z$42,$E60-2003,AB$28-2003),
IF(AB$28&gt;=$E60,MAX(1,INDEX('4. CPI-tabel'!$D$20:$Z$42,MAX($E60,2010)-2003,AB$28-2003)),0))</f>
        <v>1.08977661144</v>
      </c>
      <c r="AC60" s="118">
        <f>IF($C60="TD",INDEX('4. CPI-tabel'!$D$20:$Z$42,$E60-2003,AC$28-2003),
IF(AC$28&gt;=$E60,MAX(1,INDEX('4. CPI-tabel'!$D$20:$Z$42,MAX($E60,2010)-2003,AC$28-2003)),0))</f>
        <v>1.09849482433152</v>
      </c>
      <c r="AD60" s="118">
        <f>IF($C60="TD",INDEX('4. CPI-tabel'!$D$20:$Z$42,$E60-2003,AD$28-2003),
IF(AD$28&gt;=$E60,MAX(1,INDEX('4. CPI-tabel'!$D$20:$Z$42,MAX($E60,2010)-2003,AD$28-2003)),0))</f>
        <v>1.1006918139801831</v>
      </c>
      <c r="AE60" s="118">
        <f>IF($C60="TD",INDEX('4. CPI-tabel'!$D$20:$Z$42,$E60-2003,AE$28-2003),
IF(AE$28&gt;=$E60,MAX(1,INDEX('4. CPI-tabel'!$D$20:$Z$42,MAX($E60,2010)-2003,AE$28-2003)),0))</f>
        <v>1.1161014993759057</v>
      </c>
      <c r="AF60" s="118">
        <f>IF($C60="TD",INDEX('4. CPI-tabel'!$D$20:$Z$42,$E60-2003,AF$28-2003),
IF(AF$28&gt;=$E60,MAX(1,INDEX('4. CPI-tabel'!$D$20:$Z$42,MAX($E60,2010)-2003,AF$28-2003)),0))</f>
        <v>1.1395396308627996</v>
      </c>
      <c r="AG60" s="118">
        <f>IF($C60="TD",INDEX('4. CPI-tabel'!$D$20:$Z$42,$E60-2003,AG$28-2003),
IF(AG$28&gt;=$E60,MAX(1,INDEX('4. CPI-tabel'!$D$20:$Z$42,MAX($E60,2010)-2003,AG$28-2003)),0))</f>
        <v>1.171446740526958</v>
      </c>
      <c r="AH60" s="118">
        <f>IF($C60="TD",INDEX('4. CPI-tabel'!$D$20:$Z$42,$E60-2003,AH$28-2003),
IF(AH$28&gt;=$E60,MAX(1,INDEX('4. CPI-tabel'!$D$20:$Z$42,MAX($E60,2010)-2003,AH$28-2003)),0))</f>
        <v>1.1796468677106466</v>
      </c>
      <c r="AI60" s="118">
        <f>IF($C60="TD",INDEX('4. CPI-tabel'!$D$20:$Z$42,$E60-2003,AI$28-2003),
IF(AI$28&gt;=$E60,MAX(1,INDEX('4. CPI-tabel'!$D$20:$Z$42,MAX($E60,2010)-2003,AI$28-2003)),0))</f>
        <v>1.1796468677106466</v>
      </c>
      <c r="AJ60" s="118">
        <f>IF($C60="TD",INDEX('4. CPI-tabel'!$D$20:$Z$42,$E60-2003,AJ$28-2003),
IF(AJ$28&gt;=$E60,MAX(1,INDEX('4. CPI-tabel'!$D$20:$Z$42,MAX($E60,2010)-2003,AJ$28-2003)),0))</f>
        <v>1.1796468677106466</v>
      </c>
      <c r="AK60" s="118">
        <f>IF($C60="TD",INDEX('4. CPI-tabel'!$D$20:$Z$42,$E60-2003,AK$28-2003),
IF(AK$28&gt;=$E60,MAX(1,INDEX('4. CPI-tabel'!$D$20:$Z$42,MAX($E60,2010)-2003,AK$28-2003)),0))</f>
        <v>1.1796468677106466</v>
      </c>
      <c r="AL60" s="118">
        <f>IF($C60="TD",INDEX('4. CPI-tabel'!$D$20:$Z$42,$E60-2003,AL$28-2003),
IF(AL$28&gt;=$E60,MAX(1,INDEX('4. CPI-tabel'!$D$20:$Z$42,MAX($E60,2010)-2003,AL$28-2003)),0))</f>
        <v>1.1796468677106466</v>
      </c>
      <c r="AM60" s="118">
        <f>IF($C60="TD",INDEX('4. CPI-tabel'!$D$20:$Z$42,$E60-2003,AM$28-2003),
IF(AM$28&gt;=$E60,MAX(1,INDEX('4. CPI-tabel'!$D$20:$Z$42,MAX($E60,2010)-2003,AM$28-2003)),0))</f>
        <v>1.1796468677106466</v>
      </c>
      <c r="AO60" s="87">
        <f t="shared" si="5"/>
        <v>62430.607286342376</v>
      </c>
      <c r="AP60" s="87">
        <f t="shared" si="6"/>
        <v>128107.60615157455</v>
      </c>
      <c r="AQ60" s="87">
        <f t="shared" si="7"/>
        <v>131054.08109306077</v>
      </c>
      <c r="AR60" s="87">
        <f t="shared" si="8"/>
        <v>134723.59536366648</v>
      </c>
      <c r="AS60" s="87">
        <f t="shared" si="9"/>
        <v>136070.83131730315</v>
      </c>
      <c r="AT60" s="87">
        <f t="shared" si="10"/>
        <v>137159.39796784156</v>
      </c>
      <c r="AU60" s="87">
        <f t="shared" si="11"/>
        <v>137433.71676377725</v>
      </c>
      <c r="AV60" s="87">
        <f t="shared" si="12"/>
        <v>139357.78879847014</v>
      </c>
      <c r="AW60" s="87">
        <f t="shared" si="13"/>
        <v>142284.30236323801</v>
      </c>
      <c r="AX60" s="87">
        <f t="shared" si="14"/>
        <v>146268.26282940866</v>
      </c>
      <c r="AY60" s="87">
        <f t="shared" si="15"/>
        <v>147292.14066921451</v>
      </c>
      <c r="AZ60" s="87">
        <f t="shared" si="16"/>
        <v>176750.56880305739</v>
      </c>
      <c r="BA60" s="87">
        <f t="shared" si="17"/>
        <v>165873.61072286923</v>
      </c>
      <c r="BB60" s="87">
        <f t="shared" si="18"/>
        <v>155666.00390915421</v>
      </c>
      <c r="BC60" s="87">
        <f t="shared" si="19"/>
        <v>146086.55751474475</v>
      </c>
      <c r="BD60" s="87">
        <f t="shared" si="20"/>
        <v>143730.32271611984</v>
      </c>
    </row>
    <row r="61" spans="1:56" s="20" customFormat="1" x14ac:dyDescent="0.2">
      <c r="A61" s="41"/>
      <c r="B61" s="86">
        <f>'3. Investeringen'!B47</f>
        <v>33</v>
      </c>
      <c r="C61" s="86" t="str">
        <f>'3. Investeringen'!F47</f>
        <v>TD</v>
      </c>
      <c r="D61" s="86" t="str">
        <f>'3. Investeringen'!G47</f>
        <v>Nieuwe investeringen TD</v>
      </c>
      <c r="E61" s="121">
        <f>'3. Investeringen'!K47</f>
        <v>2011</v>
      </c>
      <c r="G61" s="86">
        <f>'7. Nominale afschrijvingen'!R50</f>
        <v>0</v>
      </c>
      <c r="H61" s="86">
        <f>'7. Nominale afschrijvingen'!S50</f>
        <v>0</v>
      </c>
      <c r="I61" s="86">
        <f>'7. Nominale afschrijvingen'!T50</f>
        <v>0</v>
      </c>
      <c r="J61" s="86">
        <f>'7. Nominale afschrijvingen'!U50</f>
        <v>0</v>
      </c>
      <c r="K61" s="86">
        <f>'7. Nominale afschrijvingen'!V50</f>
        <v>0</v>
      </c>
      <c r="L61" s="86">
        <f>'7. Nominale afschrijvingen'!W50</f>
        <v>0</v>
      </c>
      <c r="M61" s="86">
        <f>'7. Nominale afschrijvingen'!X50</f>
        <v>0</v>
      </c>
      <c r="N61" s="86">
        <f>'7. Nominale afschrijvingen'!Y50</f>
        <v>0</v>
      </c>
      <c r="O61" s="86">
        <f>'7. Nominale afschrijvingen'!Z50</f>
        <v>0</v>
      </c>
      <c r="P61" s="86">
        <f>'7. Nominale afschrijvingen'!AA50</f>
        <v>0</v>
      </c>
      <c r="Q61" s="86">
        <f>'7. Nominale afschrijvingen'!AB50</f>
        <v>0</v>
      </c>
      <c r="R61" s="86">
        <f>'7. Nominale afschrijvingen'!AC50</f>
        <v>0</v>
      </c>
      <c r="S61" s="86">
        <f>'7. Nominale afschrijvingen'!AD50</f>
        <v>0</v>
      </c>
      <c r="T61" s="86">
        <f>'7. Nominale afschrijvingen'!AE50</f>
        <v>0</v>
      </c>
      <c r="U61" s="86">
        <f>'7. Nominale afschrijvingen'!AF50</f>
        <v>0</v>
      </c>
      <c r="V61" s="86">
        <f>'7. Nominale afschrijvingen'!AG50</f>
        <v>0</v>
      </c>
      <c r="W61" s="40"/>
      <c r="X61" s="118">
        <f>IF($C61="TD",INDEX('4. CPI-tabel'!$D$20:$Z$42,$E61-2003,X$28-2003),
IF(X$28&gt;=$E61,MAX(1,INDEX('4. CPI-tabel'!$D$20:$Z$42,MAX($E61,2010)-2003,X$28-2003)),0))</f>
        <v>1</v>
      </c>
      <c r="Y61" s="118">
        <f>IF($C61="TD",INDEX('4. CPI-tabel'!$D$20:$Z$42,$E61-2003,Y$28-2003),
IF(Y$28&gt;=$E61,MAX(1,INDEX('4. CPI-tabel'!$D$20:$Z$42,MAX($E61,2010)-2003,Y$28-2003)),0))</f>
        <v>1.026</v>
      </c>
      <c r="Z61" s="118">
        <f>IF($C61="TD",INDEX('4. CPI-tabel'!$D$20:$Z$42,$E61-2003,Z$28-2003),
IF(Z$28&gt;=$E61,MAX(1,INDEX('4. CPI-tabel'!$D$20:$Z$42,MAX($E61,2010)-2003,Z$28-2003)),0))</f>
        <v>1.049598</v>
      </c>
      <c r="AA61" s="118">
        <f>IF($C61="TD",INDEX('4. CPI-tabel'!$D$20:$Z$42,$E61-2003,AA$28-2003),
IF(AA$28&gt;=$E61,MAX(1,INDEX('4. CPI-tabel'!$D$20:$Z$42,MAX($E61,2010)-2003,AA$28-2003)),0))</f>
        <v>1.0789867440000001</v>
      </c>
      <c r="AB61" s="118">
        <f>IF($C61="TD",INDEX('4. CPI-tabel'!$D$20:$Z$42,$E61-2003,AB$28-2003),
IF(AB$28&gt;=$E61,MAX(1,INDEX('4. CPI-tabel'!$D$20:$Z$42,MAX($E61,2010)-2003,AB$28-2003)),0))</f>
        <v>1.08977661144</v>
      </c>
      <c r="AC61" s="118">
        <f>IF($C61="TD",INDEX('4. CPI-tabel'!$D$20:$Z$42,$E61-2003,AC$28-2003),
IF(AC$28&gt;=$E61,MAX(1,INDEX('4. CPI-tabel'!$D$20:$Z$42,MAX($E61,2010)-2003,AC$28-2003)),0))</f>
        <v>1.09849482433152</v>
      </c>
      <c r="AD61" s="118">
        <f>IF($C61="TD",INDEX('4. CPI-tabel'!$D$20:$Z$42,$E61-2003,AD$28-2003),
IF(AD$28&gt;=$E61,MAX(1,INDEX('4. CPI-tabel'!$D$20:$Z$42,MAX($E61,2010)-2003,AD$28-2003)),0))</f>
        <v>1.1006918139801831</v>
      </c>
      <c r="AE61" s="118">
        <f>IF($C61="TD",INDEX('4. CPI-tabel'!$D$20:$Z$42,$E61-2003,AE$28-2003),
IF(AE$28&gt;=$E61,MAX(1,INDEX('4. CPI-tabel'!$D$20:$Z$42,MAX($E61,2010)-2003,AE$28-2003)),0))</f>
        <v>1.1161014993759057</v>
      </c>
      <c r="AF61" s="118">
        <f>IF($C61="TD",INDEX('4. CPI-tabel'!$D$20:$Z$42,$E61-2003,AF$28-2003),
IF(AF$28&gt;=$E61,MAX(1,INDEX('4. CPI-tabel'!$D$20:$Z$42,MAX($E61,2010)-2003,AF$28-2003)),0))</f>
        <v>1.1395396308627996</v>
      </c>
      <c r="AG61" s="118">
        <f>IF($C61="TD",INDEX('4. CPI-tabel'!$D$20:$Z$42,$E61-2003,AG$28-2003),
IF(AG$28&gt;=$E61,MAX(1,INDEX('4. CPI-tabel'!$D$20:$Z$42,MAX($E61,2010)-2003,AG$28-2003)),0))</f>
        <v>1.171446740526958</v>
      </c>
      <c r="AH61" s="118">
        <f>IF($C61="TD",INDEX('4. CPI-tabel'!$D$20:$Z$42,$E61-2003,AH$28-2003),
IF(AH$28&gt;=$E61,MAX(1,INDEX('4. CPI-tabel'!$D$20:$Z$42,MAX($E61,2010)-2003,AH$28-2003)),0))</f>
        <v>1.1796468677106466</v>
      </c>
      <c r="AI61" s="118">
        <f>IF($C61="TD",INDEX('4. CPI-tabel'!$D$20:$Z$42,$E61-2003,AI$28-2003),
IF(AI$28&gt;=$E61,MAX(1,INDEX('4. CPI-tabel'!$D$20:$Z$42,MAX($E61,2010)-2003,AI$28-2003)),0))</f>
        <v>1.1796468677106466</v>
      </c>
      <c r="AJ61" s="118">
        <f>IF($C61="TD",INDEX('4. CPI-tabel'!$D$20:$Z$42,$E61-2003,AJ$28-2003),
IF(AJ$28&gt;=$E61,MAX(1,INDEX('4. CPI-tabel'!$D$20:$Z$42,MAX($E61,2010)-2003,AJ$28-2003)),0))</f>
        <v>1.1796468677106466</v>
      </c>
      <c r="AK61" s="118">
        <f>IF($C61="TD",INDEX('4. CPI-tabel'!$D$20:$Z$42,$E61-2003,AK$28-2003),
IF(AK$28&gt;=$E61,MAX(1,INDEX('4. CPI-tabel'!$D$20:$Z$42,MAX($E61,2010)-2003,AK$28-2003)),0))</f>
        <v>1.1796468677106466</v>
      </c>
      <c r="AL61" s="118">
        <f>IF($C61="TD",INDEX('4. CPI-tabel'!$D$20:$Z$42,$E61-2003,AL$28-2003),
IF(AL$28&gt;=$E61,MAX(1,INDEX('4. CPI-tabel'!$D$20:$Z$42,MAX($E61,2010)-2003,AL$28-2003)),0))</f>
        <v>1.1796468677106466</v>
      </c>
      <c r="AM61" s="118">
        <f>IF($C61="TD",INDEX('4. CPI-tabel'!$D$20:$Z$42,$E61-2003,AM$28-2003),
IF(AM$28&gt;=$E61,MAX(1,INDEX('4. CPI-tabel'!$D$20:$Z$42,MAX($E61,2010)-2003,AM$28-2003)),0))</f>
        <v>1.1796468677106466</v>
      </c>
      <c r="AO61" s="87">
        <f t="shared" si="5"/>
        <v>0</v>
      </c>
      <c r="AP61" s="87">
        <f t="shared" si="6"/>
        <v>0</v>
      </c>
      <c r="AQ61" s="87">
        <f t="shared" si="7"/>
        <v>0</v>
      </c>
      <c r="AR61" s="87">
        <f t="shared" si="8"/>
        <v>0</v>
      </c>
      <c r="AS61" s="87">
        <f t="shared" si="9"/>
        <v>0</v>
      </c>
      <c r="AT61" s="87">
        <f t="shared" si="10"/>
        <v>0</v>
      </c>
      <c r="AU61" s="87">
        <f t="shared" si="11"/>
        <v>0</v>
      </c>
      <c r="AV61" s="87">
        <f t="shared" si="12"/>
        <v>0</v>
      </c>
      <c r="AW61" s="87">
        <f t="shared" si="13"/>
        <v>0</v>
      </c>
      <c r="AX61" s="87">
        <f t="shared" si="14"/>
        <v>0</v>
      </c>
      <c r="AY61" s="87">
        <f t="shared" si="15"/>
        <v>0</v>
      </c>
      <c r="AZ61" s="87">
        <f t="shared" si="16"/>
        <v>0</v>
      </c>
      <c r="BA61" s="87">
        <f t="shared" si="17"/>
        <v>0</v>
      </c>
      <c r="BB61" s="87">
        <f t="shared" si="18"/>
        <v>0</v>
      </c>
      <c r="BC61" s="87">
        <f t="shared" si="19"/>
        <v>0</v>
      </c>
      <c r="BD61" s="87">
        <f t="shared" si="20"/>
        <v>0</v>
      </c>
    </row>
    <row r="62" spans="1:56" s="20" customFormat="1" x14ac:dyDescent="0.2">
      <c r="A62" s="41"/>
      <c r="B62" s="86">
        <f>'3. Investeringen'!B48</f>
        <v>34</v>
      </c>
      <c r="C62" s="86" t="str">
        <f>'3. Investeringen'!F48</f>
        <v>TD</v>
      </c>
      <c r="D62" s="86" t="str">
        <f>'3. Investeringen'!G48</f>
        <v>Nieuwe investeringen TD</v>
      </c>
      <c r="E62" s="121">
        <f>'3. Investeringen'!K48</f>
        <v>2012</v>
      </c>
      <c r="G62" s="86">
        <f>'7. Nominale afschrijvingen'!R51</f>
        <v>0</v>
      </c>
      <c r="H62" s="86">
        <f>'7. Nominale afschrijvingen'!S51</f>
        <v>66722.724997789555</v>
      </c>
      <c r="I62" s="86">
        <f>'7. Nominale afschrijvingen'!T51</f>
        <v>133445.44999557911</v>
      </c>
      <c r="J62" s="86">
        <f>'7. Nominale afschrijvingen'!U51</f>
        <v>133445.44999557911</v>
      </c>
      <c r="K62" s="86">
        <f>'7. Nominale afschrijvingen'!V51</f>
        <v>133445.44999557911</v>
      </c>
      <c r="L62" s="86">
        <f>'7. Nominale afschrijvingen'!W51</f>
        <v>133445.44999557911</v>
      </c>
      <c r="M62" s="86">
        <f>'7. Nominale afschrijvingen'!X51</f>
        <v>133445.44999557911</v>
      </c>
      <c r="N62" s="86">
        <f>'7. Nominale afschrijvingen'!Y51</f>
        <v>133445.44999557911</v>
      </c>
      <c r="O62" s="86">
        <f>'7. Nominale afschrijvingen'!Z51</f>
        <v>133445.44999557911</v>
      </c>
      <c r="P62" s="86">
        <f>'7. Nominale afschrijvingen'!AA51</f>
        <v>133445.44999557911</v>
      </c>
      <c r="Q62" s="86">
        <f>'7. Nominale afschrijvingen'!AB51</f>
        <v>133445.44999557911</v>
      </c>
      <c r="R62" s="86">
        <f>'7. Nominale afschrijvingen'!AC51</f>
        <v>160134.5399946949</v>
      </c>
      <c r="S62" s="86">
        <f>'7. Nominale afschrijvingen'!AD51</f>
        <v>155911.2114673623</v>
      </c>
      <c r="T62" s="86">
        <f>'7. Nominale afschrijvingen'!AE51</f>
        <v>151799.26742866263</v>
      </c>
      <c r="U62" s="86">
        <f>'7. Nominale afschrijvingen'!AF51</f>
        <v>147795.77026570891</v>
      </c>
      <c r="V62" s="86">
        <f>'7. Nominale afschrijvingen'!AG51</f>
        <v>143897.85984111877</v>
      </c>
      <c r="W62" s="40"/>
      <c r="X62" s="118">
        <f>IF($C62="TD",INDEX('4. CPI-tabel'!$D$20:$Z$42,$E62-2003,X$28-2003),
IF(X$28&gt;=$E62,MAX(1,INDEX('4. CPI-tabel'!$D$20:$Z$42,MAX($E62,2010)-2003,X$28-2003)),0))</f>
        <v>0</v>
      </c>
      <c r="Y62" s="118">
        <f>IF($C62="TD",INDEX('4. CPI-tabel'!$D$20:$Z$42,$E62-2003,Y$28-2003),
IF(Y$28&gt;=$E62,MAX(1,INDEX('4. CPI-tabel'!$D$20:$Z$42,MAX($E62,2010)-2003,Y$28-2003)),0))</f>
        <v>1</v>
      </c>
      <c r="Z62" s="118">
        <f>IF($C62="TD",INDEX('4. CPI-tabel'!$D$20:$Z$42,$E62-2003,Z$28-2003),
IF(Z$28&gt;=$E62,MAX(1,INDEX('4. CPI-tabel'!$D$20:$Z$42,MAX($E62,2010)-2003,Z$28-2003)),0))</f>
        <v>1.0229999999999999</v>
      </c>
      <c r="AA62" s="118">
        <f>IF($C62="TD",INDEX('4. CPI-tabel'!$D$20:$Z$42,$E62-2003,AA$28-2003),
IF(AA$28&gt;=$E62,MAX(1,INDEX('4. CPI-tabel'!$D$20:$Z$42,MAX($E62,2010)-2003,AA$28-2003)),0))</f>
        <v>1.051644</v>
      </c>
      <c r="AB62" s="118">
        <f>IF($C62="TD",INDEX('4. CPI-tabel'!$D$20:$Z$42,$E62-2003,AB$28-2003),
IF(AB$28&gt;=$E62,MAX(1,INDEX('4. CPI-tabel'!$D$20:$Z$42,MAX($E62,2010)-2003,AB$28-2003)),0))</f>
        <v>1.06216044</v>
      </c>
      <c r="AC62" s="118">
        <f>IF($C62="TD",INDEX('4. CPI-tabel'!$D$20:$Z$42,$E62-2003,AC$28-2003),
IF(AC$28&gt;=$E62,MAX(1,INDEX('4. CPI-tabel'!$D$20:$Z$42,MAX($E62,2010)-2003,AC$28-2003)),0))</f>
        <v>1.0706577235199999</v>
      </c>
      <c r="AD62" s="118">
        <f>IF($C62="TD",INDEX('4. CPI-tabel'!$D$20:$Z$42,$E62-2003,AD$28-2003),
IF(AD$28&gt;=$E62,MAX(1,INDEX('4. CPI-tabel'!$D$20:$Z$42,MAX($E62,2010)-2003,AD$28-2003)),0))</f>
        <v>1.0727990389670399</v>
      </c>
      <c r="AE62" s="118">
        <f>IF($C62="TD",INDEX('4. CPI-tabel'!$D$20:$Z$42,$E62-2003,AE$28-2003),
IF(AE$28&gt;=$E62,MAX(1,INDEX('4. CPI-tabel'!$D$20:$Z$42,MAX($E62,2010)-2003,AE$28-2003)),0))</f>
        <v>1.0878182255125783</v>
      </c>
      <c r="AF62" s="118">
        <f>IF($C62="TD",INDEX('4. CPI-tabel'!$D$20:$Z$42,$E62-2003,AF$28-2003),
IF(AF$28&gt;=$E62,MAX(1,INDEX('4. CPI-tabel'!$D$20:$Z$42,MAX($E62,2010)-2003,AF$28-2003)),0))</f>
        <v>1.1106624082483423</v>
      </c>
      <c r="AG62" s="118">
        <f>IF($C62="TD",INDEX('4. CPI-tabel'!$D$20:$Z$42,$E62-2003,AG$28-2003),
IF(AG$28&gt;=$E62,MAX(1,INDEX('4. CPI-tabel'!$D$20:$Z$42,MAX($E62,2010)-2003,AG$28-2003)),0))</f>
        <v>1.1417609556792958</v>
      </c>
      <c r="AH62" s="118">
        <f>IF($C62="TD",INDEX('4. CPI-tabel'!$D$20:$Z$42,$E62-2003,AH$28-2003),
IF(AH$28&gt;=$E62,MAX(1,INDEX('4. CPI-tabel'!$D$20:$Z$42,MAX($E62,2010)-2003,AH$28-2003)),0))</f>
        <v>1.1497532823690508</v>
      </c>
      <c r="AI62" s="118">
        <f>IF($C62="TD",INDEX('4. CPI-tabel'!$D$20:$Z$42,$E62-2003,AI$28-2003),
IF(AI$28&gt;=$E62,MAX(1,INDEX('4. CPI-tabel'!$D$20:$Z$42,MAX($E62,2010)-2003,AI$28-2003)),0))</f>
        <v>1.1497532823690508</v>
      </c>
      <c r="AJ62" s="118">
        <f>IF($C62="TD",INDEX('4. CPI-tabel'!$D$20:$Z$42,$E62-2003,AJ$28-2003),
IF(AJ$28&gt;=$E62,MAX(1,INDEX('4. CPI-tabel'!$D$20:$Z$42,MAX($E62,2010)-2003,AJ$28-2003)),0))</f>
        <v>1.1497532823690508</v>
      </c>
      <c r="AK62" s="118">
        <f>IF($C62="TD",INDEX('4. CPI-tabel'!$D$20:$Z$42,$E62-2003,AK$28-2003),
IF(AK$28&gt;=$E62,MAX(1,INDEX('4. CPI-tabel'!$D$20:$Z$42,MAX($E62,2010)-2003,AK$28-2003)),0))</f>
        <v>1.1497532823690508</v>
      </c>
      <c r="AL62" s="118">
        <f>IF($C62="TD",INDEX('4. CPI-tabel'!$D$20:$Z$42,$E62-2003,AL$28-2003),
IF(AL$28&gt;=$E62,MAX(1,INDEX('4. CPI-tabel'!$D$20:$Z$42,MAX($E62,2010)-2003,AL$28-2003)),0))</f>
        <v>1.1497532823690508</v>
      </c>
      <c r="AM62" s="118">
        <f>IF($C62="TD",INDEX('4. CPI-tabel'!$D$20:$Z$42,$E62-2003,AM$28-2003),
IF(AM$28&gt;=$E62,MAX(1,INDEX('4. CPI-tabel'!$D$20:$Z$42,MAX($E62,2010)-2003,AM$28-2003)),0))</f>
        <v>1.1497532823690508</v>
      </c>
      <c r="AO62" s="87">
        <f t="shared" si="5"/>
        <v>0</v>
      </c>
      <c r="AP62" s="87">
        <f t="shared" si="6"/>
        <v>66722.724997789555</v>
      </c>
      <c r="AQ62" s="87">
        <f t="shared" si="7"/>
        <v>136514.6953454774</v>
      </c>
      <c r="AR62" s="87">
        <f t="shared" si="8"/>
        <v>140337.10681515079</v>
      </c>
      <c r="AS62" s="87">
        <f t="shared" si="9"/>
        <v>141740.47788330232</v>
      </c>
      <c r="AT62" s="87">
        <f t="shared" si="10"/>
        <v>142874.40170636872</v>
      </c>
      <c r="AU62" s="87">
        <f t="shared" si="11"/>
        <v>143160.15050978144</v>
      </c>
      <c r="AV62" s="87">
        <f t="shared" si="12"/>
        <v>145164.39261691837</v>
      </c>
      <c r="AW62" s="87">
        <f t="shared" si="13"/>
        <v>148212.84486187363</v>
      </c>
      <c r="AX62" s="87">
        <f t="shared" si="14"/>
        <v>152362.80451800607</v>
      </c>
      <c r="AY62" s="87">
        <f t="shared" si="15"/>
        <v>153429.34414963212</v>
      </c>
      <c r="AZ62" s="87">
        <f t="shared" si="16"/>
        <v>184115.21297955851</v>
      </c>
      <c r="BA62" s="87">
        <f t="shared" si="17"/>
        <v>179259.42714273499</v>
      </c>
      <c r="BB62" s="87">
        <f t="shared" si="18"/>
        <v>174531.7059873222</v>
      </c>
      <c r="BC62" s="87">
        <f t="shared" si="19"/>
        <v>169928.67198326098</v>
      </c>
      <c r="BD62" s="87">
        <f t="shared" si="20"/>
        <v>165447.03667820792</v>
      </c>
    </row>
    <row r="63" spans="1:56" s="20" customFormat="1" x14ac:dyDescent="0.2">
      <c r="A63" s="41"/>
      <c r="B63" s="86">
        <f>'3. Investeringen'!B49</f>
        <v>35</v>
      </c>
      <c r="C63" s="86" t="str">
        <f>'3. Investeringen'!F49</f>
        <v>TD</v>
      </c>
      <c r="D63" s="86" t="str">
        <f>'3. Investeringen'!G49</f>
        <v>Nieuwe investeringen TD</v>
      </c>
      <c r="E63" s="121">
        <f>'3. Investeringen'!K49</f>
        <v>2012</v>
      </c>
      <c r="G63" s="86">
        <f>'7. Nominale afschrijvingen'!R52</f>
        <v>0</v>
      </c>
      <c r="H63" s="86">
        <f>'7. Nominale afschrijvingen'!S52</f>
        <v>804704.39600440452</v>
      </c>
      <c r="I63" s="86">
        <f>'7. Nominale afschrijvingen'!T52</f>
        <v>1609408.7920088088</v>
      </c>
      <c r="J63" s="86">
        <f>'7. Nominale afschrijvingen'!U52</f>
        <v>1609408.7920088088</v>
      </c>
      <c r="K63" s="86">
        <f>'7. Nominale afschrijvingen'!V52</f>
        <v>1609408.7920088088</v>
      </c>
      <c r="L63" s="86">
        <f>'7. Nominale afschrijvingen'!W52</f>
        <v>1609408.7920088088</v>
      </c>
      <c r="M63" s="86">
        <f>'7. Nominale afschrijvingen'!X52</f>
        <v>1609408.7920088088</v>
      </c>
      <c r="N63" s="86">
        <f>'7. Nominale afschrijvingen'!Y52</f>
        <v>1609408.7920088088</v>
      </c>
      <c r="O63" s="86">
        <f>'7. Nominale afschrijvingen'!Z52</f>
        <v>1609408.7920088088</v>
      </c>
      <c r="P63" s="86">
        <f>'7. Nominale afschrijvingen'!AA52</f>
        <v>1609408.7920088088</v>
      </c>
      <c r="Q63" s="86">
        <f>'7. Nominale afschrijvingen'!AB52</f>
        <v>1609408.7920088088</v>
      </c>
      <c r="R63" s="86">
        <f>'7. Nominale afschrijvingen'!AC52</f>
        <v>1931290.5504105703</v>
      </c>
      <c r="S63" s="86">
        <f>'7. Nominale afschrijvingen'!AD52</f>
        <v>1866007.4895516215</v>
      </c>
      <c r="T63" s="86">
        <f>'7. Nominale afschrijvingen'!AE52</f>
        <v>1802931.1800456513</v>
      </c>
      <c r="U63" s="86">
        <f>'7. Nominale afschrijvingen'!AF52</f>
        <v>1741987.027480728</v>
      </c>
      <c r="V63" s="86">
        <f>'7. Nominale afschrijvingen'!AG52</f>
        <v>1683102.9589461682</v>
      </c>
      <c r="W63" s="40"/>
      <c r="X63" s="118">
        <f>IF($C63="TD",INDEX('4. CPI-tabel'!$D$20:$Z$42,$E63-2003,X$28-2003),
IF(X$28&gt;=$E63,MAX(1,INDEX('4. CPI-tabel'!$D$20:$Z$42,MAX($E63,2010)-2003,X$28-2003)),0))</f>
        <v>0</v>
      </c>
      <c r="Y63" s="118">
        <f>IF($C63="TD",INDEX('4. CPI-tabel'!$D$20:$Z$42,$E63-2003,Y$28-2003),
IF(Y$28&gt;=$E63,MAX(1,INDEX('4. CPI-tabel'!$D$20:$Z$42,MAX($E63,2010)-2003,Y$28-2003)),0))</f>
        <v>1</v>
      </c>
      <c r="Z63" s="118">
        <f>IF($C63="TD",INDEX('4. CPI-tabel'!$D$20:$Z$42,$E63-2003,Z$28-2003),
IF(Z$28&gt;=$E63,MAX(1,INDEX('4. CPI-tabel'!$D$20:$Z$42,MAX($E63,2010)-2003,Z$28-2003)),0))</f>
        <v>1.0229999999999999</v>
      </c>
      <c r="AA63" s="118">
        <f>IF($C63="TD",INDEX('4. CPI-tabel'!$D$20:$Z$42,$E63-2003,AA$28-2003),
IF(AA$28&gt;=$E63,MAX(1,INDEX('4. CPI-tabel'!$D$20:$Z$42,MAX($E63,2010)-2003,AA$28-2003)),0))</f>
        <v>1.051644</v>
      </c>
      <c r="AB63" s="118">
        <f>IF($C63="TD",INDEX('4. CPI-tabel'!$D$20:$Z$42,$E63-2003,AB$28-2003),
IF(AB$28&gt;=$E63,MAX(1,INDEX('4. CPI-tabel'!$D$20:$Z$42,MAX($E63,2010)-2003,AB$28-2003)),0))</f>
        <v>1.06216044</v>
      </c>
      <c r="AC63" s="118">
        <f>IF($C63="TD",INDEX('4. CPI-tabel'!$D$20:$Z$42,$E63-2003,AC$28-2003),
IF(AC$28&gt;=$E63,MAX(1,INDEX('4. CPI-tabel'!$D$20:$Z$42,MAX($E63,2010)-2003,AC$28-2003)),0))</f>
        <v>1.0706577235199999</v>
      </c>
      <c r="AD63" s="118">
        <f>IF($C63="TD",INDEX('4. CPI-tabel'!$D$20:$Z$42,$E63-2003,AD$28-2003),
IF(AD$28&gt;=$E63,MAX(1,INDEX('4. CPI-tabel'!$D$20:$Z$42,MAX($E63,2010)-2003,AD$28-2003)),0))</f>
        <v>1.0727990389670399</v>
      </c>
      <c r="AE63" s="118">
        <f>IF($C63="TD",INDEX('4. CPI-tabel'!$D$20:$Z$42,$E63-2003,AE$28-2003),
IF(AE$28&gt;=$E63,MAX(1,INDEX('4. CPI-tabel'!$D$20:$Z$42,MAX($E63,2010)-2003,AE$28-2003)),0))</f>
        <v>1.0878182255125783</v>
      </c>
      <c r="AF63" s="118">
        <f>IF($C63="TD",INDEX('4. CPI-tabel'!$D$20:$Z$42,$E63-2003,AF$28-2003),
IF(AF$28&gt;=$E63,MAX(1,INDEX('4. CPI-tabel'!$D$20:$Z$42,MAX($E63,2010)-2003,AF$28-2003)),0))</f>
        <v>1.1106624082483423</v>
      </c>
      <c r="AG63" s="118">
        <f>IF($C63="TD",INDEX('4. CPI-tabel'!$D$20:$Z$42,$E63-2003,AG$28-2003),
IF(AG$28&gt;=$E63,MAX(1,INDEX('4. CPI-tabel'!$D$20:$Z$42,MAX($E63,2010)-2003,AG$28-2003)),0))</f>
        <v>1.1417609556792958</v>
      </c>
      <c r="AH63" s="118">
        <f>IF($C63="TD",INDEX('4. CPI-tabel'!$D$20:$Z$42,$E63-2003,AH$28-2003),
IF(AH$28&gt;=$E63,MAX(1,INDEX('4. CPI-tabel'!$D$20:$Z$42,MAX($E63,2010)-2003,AH$28-2003)),0))</f>
        <v>1.1497532823690508</v>
      </c>
      <c r="AI63" s="118">
        <f>IF($C63="TD",INDEX('4. CPI-tabel'!$D$20:$Z$42,$E63-2003,AI$28-2003),
IF(AI$28&gt;=$E63,MAX(1,INDEX('4. CPI-tabel'!$D$20:$Z$42,MAX($E63,2010)-2003,AI$28-2003)),0))</f>
        <v>1.1497532823690508</v>
      </c>
      <c r="AJ63" s="118">
        <f>IF($C63="TD",INDEX('4. CPI-tabel'!$D$20:$Z$42,$E63-2003,AJ$28-2003),
IF(AJ$28&gt;=$E63,MAX(1,INDEX('4. CPI-tabel'!$D$20:$Z$42,MAX($E63,2010)-2003,AJ$28-2003)),0))</f>
        <v>1.1497532823690508</v>
      </c>
      <c r="AK63" s="118">
        <f>IF($C63="TD",INDEX('4. CPI-tabel'!$D$20:$Z$42,$E63-2003,AK$28-2003),
IF(AK$28&gt;=$E63,MAX(1,INDEX('4. CPI-tabel'!$D$20:$Z$42,MAX($E63,2010)-2003,AK$28-2003)),0))</f>
        <v>1.1497532823690508</v>
      </c>
      <c r="AL63" s="118">
        <f>IF($C63="TD",INDEX('4. CPI-tabel'!$D$20:$Z$42,$E63-2003,AL$28-2003),
IF(AL$28&gt;=$E63,MAX(1,INDEX('4. CPI-tabel'!$D$20:$Z$42,MAX($E63,2010)-2003,AL$28-2003)),0))</f>
        <v>1.1497532823690508</v>
      </c>
      <c r="AM63" s="118">
        <f>IF($C63="TD",INDEX('4. CPI-tabel'!$D$20:$Z$42,$E63-2003,AM$28-2003),
IF(AM$28&gt;=$E63,MAX(1,INDEX('4. CPI-tabel'!$D$20:$Z$42,MAX($E63,2010)-2003,AM$28-2003)),0))</f>
        <v>1.1497532823690508</v>
      </c>
      <c r="AO63" s="87">
        <f t="shared" si="5"/>
        <v>0</v>
      </c>
      <c r="AP63" s="87">
        <f t="shared" si="6"/>
        <v>804704.39600440452</v>
      </c>
      <c r="AQ63" s="87">
        <f t="shared" si="7"/>
        <v>1646425.1942250112</v>
      </c>
      <c r="AR63" s="87">
        <f t="shared" si="8"/>
        <v>1692525.0996633118</v>
      </c>
      <c r="AS63" s="87">
        <f t="shared" si="9"/>
        <v>1709450.3506599448</v>
      </c>
      <c r="AT63" s="87">
        <f t="shared" si="10"/>
        <v>1723125.9534652242</v>
      </c>
      <c r="AU63" s="87">
        <f t="shared" si="11"/>
        <v>1726572.2053721547</v>
      </c>
      <c r="AV63" s="87">
        <f t="shared" si="12"/>
        <v>1750744.2162473646</v>
      </c>
      <c r="AW63" s="87">
        <f t="shared" si="13"/>
        <v>1787509.844788559</v>
      </c>
      <c r="AX63" s="87">
        <f t="shared" si="14"/>
        <v>1837560.1204426386</v>
      </c>
      <c r="AY63" s="87">
        <f t="shared" si="15"/>
        <v>1850423.041285737</v>
      </c>
      <c r="AZ63" s="87">
        <f t="shared" si="16"/>
        <v>2220507.649542884</v>
      </c>
      <c r="BA63" s="87">
        <f t="shared" si="17"/>
        <v>2145448.2360372092</v>
      </c>
      <c r="BB63" s="87">
        <f t="shared" si="18"/>
        <v>2072926.0421429938</v>
      </c>
      <c r="BC63" s="87">
        <f t="shared" si="19"/>
        <v>2002855.3026902729</v>
      </c>
      <c r="BD63" s="87">
        <f t="shared" si="20"/>
        <v>1935153.1516134187</v>
      </c>
    </row>
    <row r="64" spans="1:56" s="20" customFormat="1" x14ac:dyDescent="0.2">
      <c r="A64" s="41"/>
      <c r="B64" s="86">
        <f>'3. Investeringen'!B50</f>
        <v>36</v>
      </c>
      <c r="C64" s="86" t="str">
        <f>'3. Investeringen'!F50</f>
        <v>TD</v>
      </c>
      <c r="D64" s="86" t="str">
        <f>'3. Investeringen'!G50</f>
        <v>Nieuwe investeringen TD</v>
      </c>
      <c r="E64" s="121">
        <f>'3. Investeringen'!K50</f>
        <v>2012</v>
      </c>
      <c r="G64" s="86">
        <f>'7. Nominale afschrijvingen'!R53</f>
        <v>0</v>
      </c>
      <c r="H64" s="86">
        <f>'7. Nominale afschrijvingen'!S53</f>
        <v>76357.397000000012</v>
      </c>
      <c r="I64" s="86">
        <f>'7. Nominale afschrijvingen'!T53</f>
        <v>152714.79400000002</v>
      </c>
      <c r="J64" s="86">
        <f>'7. Nominale afschrijvingen'!U53</f>
        <v>152714.79400000002</v>
      </c>
      <c r="K64" s="86">
        <f>'7. Nominale afschrijvingen'!V53</f>
        <v>152714.79400000002</v>
      </c>
      <c r="L64" s="86">
        <f>'7. Nominale afschrijvingen'!W53</f>
        <v>152714.79400000002</v>
      </c>
      <c r="M64" s="86">
        <f>'7. Nominale afschrijvingen'!X53</f>
        <v>152714.79400000002</v>
      </c>
      <c r="N64" s="86">
        <f>'7. Nominale afschrijvingen'!Y53</f>
        <v>152714.79400000002</v>
      </c>
      <c r="O64" s="86">
        <f>'7. Nominale afschrijvingen'!Z53</f>
        <v>152714.79400000002</v>
      </c>
      <c r="P64" s="86">
        <f>'7. Nominale afschrijvingen'!AA53</f>
        <v>152714.79400000002</v>
      </c>
      <c r="Q64" s="86">
        <f>'7. Nominale afschrijvingen'!AB53</f>
        <v>152714.79400000002</v>
      </c>
      <c r="R64" s="86">
        <f>'7. Nominale afschrijvingen'!AC53</f>
        <v>183257.75280000002</v>
      </c>
      <c r="S64" s="86">
        <f>'7. Nominale afschrijvingen'!AD53</f>
        <v>172530.46970926831</v>
      </c>
      <c r="T64" s="86">
        <f>'7. Nominale afschrijvingen'!AE53</f>
        <v>162431.12514092089</v>
      </c>
      <c r="U64" s="86">
        <f>'7. Nominale afschrijvingen'!AF53</f>
        <v>152922.96171803772</v>
      </c>
      <c r="V64" s="86">
        <f>'7. Nominale afschrijvingen'!AG53</f>
        <v>149061.27076556205</v>
      </c>
      <c r="W64" s="40"/>
      <c r="X64" s="118">
        <f>IF($C64="TD",INDEX('4. CPI-tabel'!$D$20:$Z$42,$E64-2003,X$28-2003),
IF(X$28&gt;=$E64,MAX(1,INDEX('4. CPI-tabel'!$D$20:$Z$42,MAX($E64,2010)-2003,X$28-2003)),0))</f>
        <v>0</v>
      </c>
      <c r="Y64" s="118">
        <f>IF($C64="TD",INDEX('4. CPI-tabel'!$D$20:$Z$42,$E64-2003,Y$28-2003),
IF(Y$28&gt;=$E64,MAX(1,INDEX('4. CPI-tabel'!$D$20:$Z$42,MAX($E64,2010)-2003,Y$28-2003)),0))</f>
        <v>1</v>
      </c>
      <c r="Z64" s="118">
        <f>IF($C64="TD",INDEX('4. CPI-tabel'!$D$20:$Z$42,$E64-2003,Z$28-2003),
IF(Z$28&gt;=$E64,MAX(1,INDEX('4. CPI-tabel'!$D$20:$Z$42,MAX($E64,2010)-2003,Z$28-2003)),0))</f>
        <v>1.0229999999999999</v>
      </c>
      <c r="AA64" s="118">
        <f>IF($C64="TD",INDEX('4. CPI-tabel'!$D$20:$Z$42,$E64-2003,AA$28-2003),
IF(AA$28&gt;=$E64,MAX(1,INDEX('4. CPI-tabel'!$D$20:$Z$42,MAX($E64,2010)-2003,AA$28-2003)),0))</f>
        <v>1.051644</v>
      </c>
      <c r="AB64" s="118">
        <f>IF($C64="TD",INDEX('4. CPI-tabel'!$D$20:$Z$42,$E64-2003,AB$28-2003),
IF(AB$28&gt;=$E64,MAX(1,INDEX('4. CPI-tabel'!$D$20:$Z$42,MAX($E64,2010)-2003,AB$28-2003)),0))</f>
        <v>1.06216044</v>
      </c>
      <c r="AC64" s="118">
        <f>IF($C64="TD",INDEX('4. CPI-tabel'!$D$20:$Z$42,$E64-2003,AC$28-2003),
IF(AC$28&gt;=$E64,MAX(1,INDEX('4. CPI-tabel'!$D$20:$Z$42,MAX($E64,2010)-2003,AC$28-2003)),0))</f>
        <v>1.0706577235199999</v>
      </c>
      <c r="AD64" s="118">
        <f>IF($C64="TD",INDEX('4. CPI-tabel'!$D$20:$Z$42,$E64-2003,AD$28-2003),
IF(AD$28&gt;=$E64,MAX(1,INDEX('4. CPI-tabel'!$D$20:$Z$42,MAX($E64,2010)-2003,AD$28-2003)),0))</f>
        <v>1.0727990389670399</v>
      </c>
      <c r="AE64" s="118">
        <f>IF($C64="TD",INDEX('4. CPI-tabel'!$D$20:$Z$42,$E64-2003,AE$28-2003),
IF(AE$28&gt;=$E64,MAX(1,INDEX('4. CPI-tabel'!$D$20:$Z$42,MAX($E64,2010)-2003,AE$28-2003)),0))</f>
        <v>1.0878182255125783</v>
      </c>
      <c r="AF64" s="118">
        <f>IF($C64="TD",INDEX('4. CPI-tabel'!$D$20:$Z$42,$E64-2003,AF$28-2003),
IF(AF$28&gt;=$E64,MAX(1,INDEX('4. CPI-tabel'!$D$20:$Z$42,MAX($E64,2010)-2003,AF$28-2003)),0))</f>
        <v>1.1106624082483423</v>
      </c>
      <c r="AG64" s="118">
        <f>IF($C64="TD",INDEX('4. CPI-tabel'!$D$20:$Z$42,$E64-2003,AG$28-2003),
IF(AG$28&gt;=$E64,MAX(1,INDEX('4. CPI-tabel'!$D$20:$Z$42,MAX($E64,2010)-2003,AG$28-2003)),0))</f>
        <v>1.1417609556792958</v>
      </c>
      <c r="AH64" s="118">
        <f>IF($C64="TD",INDEX('4. CPI-tabel'!$D$20:$Z$42,$E64-2003,AH$28-2003),
IF(AH$28&gt;=$E64,MAX(1,INDEX('4. CPI-tabel'!$D$20:$Z$42,MAX($E64,2010)-2003,AH$28-2003)),0))</f>
        <v>1.1497532823690508</v>
      </c>
      <c r="AI64" s="118">
        <f>IF($C64="TD",INDEX('4. CPI-tabel'!$D$20:$Z$42,$E64-2003,AI$28-2003),
IF(AI$28&gt;=$E64,MAX(1,INDEX('4. CPI-tabel'!$D$20:$Z$42,MAX($E64,2010)-2003,AI$28-2003)),0))</f>
        <v>1.1497532823690508</v>
      </c>
      <c r="AJ64" s="118">
        <f>IF($C64="TD",INDEX('4. CPI-tabel'!$D$20:$Z$42,$E64-2003,AJ$28-2003),
IF(AJ$28&gt;=$E64,MAX(1,INDEX('4. CPI-tabel'!$D$20:$Z$42,MAX($E64,2010)-2003,AJ$28-2003)),0))</f>
        <v>1.1497532823690508</v>
      </c>
      <c r="AK64" s="118">
        <f>IF($C64="TD",INDEX('4. CPI-tabel'!$D$20:$Z$42,$E64-2003,AK$28-2003),
IF(AK$28&gt;=$E64,MAX(1,INDEX('4. CPI-tabel'!$D$20:$Z$42,MAX($E64,2010)-2003,AK$28-2003)),0))</f>
        <v>1.1497532823690508</v>
      </c>
      <c r="AL64" s="118">
        <f>IF($C64="TD",INDEX('4. CPI-tabel'!$D$20:$Z$42,$E64-2003,AL$28-2003),
IF(AL$28&gt;=$E64,MAX(1,INDEX('4. CPI-tabel'!$D$20:$Z$42,MAX($E64,2010)-2003,AL$28-2003)),0))</f>
        <v>1.1497532823690508</v>
      </c>
      <c r="AM64" s="118">
        <f>IF($C64="TD",INDEX('4. CPI-tabel'!$D$20:$Z$42,$E64-2003,AM$28-2003),
IF(AM$28&gt;=$E64,MAX(1,INDEX('4. CPI-tabel'!$D$20:$Z$42,MAX($E64,2010)-2003,AM$28-2003)),0))</f>
        <v>1.1497532823690508</v>
      </c>
      <c r="AO64" s="87">
        <f t="shared" si="5"/>
        <v>0</v>
      </c>
      <c r="AP64" s="87">
        <f t="shared" si="6"/>
        <v>76357.397000000012</v>
      </c>
      <c r="AQ64" s="87">
        <f t="shared" si="7"/>
        <v>156227.23426200001</v>
      </c>
      <c r="AR64" s="87">
        <f t="shared" si="8"/>
        <v>160601.59682133602</v>
      </c>
      <c r="AS64" s="87">
        <f t="shared" si="9"/>
        <v>162207.61278954937</v>
      </c>
      <c r="AT64" s="87">
        <f t="shared" si="10"/>
        <v>163505.27369186576</v>
      </c>
      <c r="AU64" s="87">
        <f t="shared" si="11"/>
        <v>163832.28423924948</v>
      </c>
      <c r="AV64" s="87">
        <f t="shared" si="12"/>
        <v>166125.93621859897</v>
      </c>
      <c r="AW64" s="87">
        <f t="shared" si="13"/>
        <v>169614.58087918951</v>
      </c>
      <c r="AX64" s="87">
        <f t="shared" si="14"/>
        <v>174363.78914380682</v>
      </c>
      <c r="AY64" s="87">
        <f t="shared" si="15"/>
        <v>175584.33566781346</v>
      </c>
      <c r="AZ64" s="87">
        <f t="shared" si="16"/>
        <v>210701.20280137614</v>
      </c>
      <c r="BA64" s="87">
        <f t="shared" si="17"/>
        <v>198367.47385690533</v>
      </c>
      <c r="BB64" s="87">
        <f t="shared" si="18"/>
        <v>186755.71928967186</v>
      </c>
      <c r="BC64" s="87">
        <f t="shared" si="19"/>
        <v>175823.67718491057</v>
      </c>
      <c r="BD64" s="87">
        <f t="shared" si="20"/>
        <v>171383.68533680681</v>
      </c>
    </row>
    <row r="65" spans="1:56" s="20" customFormat="1" x14ac:dyDescent="0.2">
      <c r="A65" s="41"/>
      <c r="B65" s="86">
        <f>'3. Investeringen'!B51</f>
        <v>37</v>
      </c>
      <c r="C65" s="86" t="str">
        <f>'3. Investeringen'!F51</f>
        <v>TD</v>
      </c>
      <c r="D65" s="86" t="str">
        <f>'3. Investeringen'!G51</f>
        <v>Nieuwe investeringen TD</v>
      </c>
      <c r="E65" s="121">
        <f>'3. Investeringen'!K51</f>
        <v>2012</v>
      </c>
      <c r="G65" s="86">
        <f>'7. Nominale afschrijvingen'!R54</f>
        <v>0</v>
      </c>
      <c r="H65" s="86">
        <f>'7. Nominale afschrijvingen'!S54</f>
        <v>0</v>
      </c>
      <c r="I65" s="86">
        <f>'7. Nominale afschrijvingen'!T54</f>
        <v>0</v>
      </c>
      <c r="J65" s="86">
        <f>'7. Nominale afschrijvingen'!U54</f>
        <v>0</v>
      </c>
      <c r="K65" s="86">
        <f>'7. Nominale afschrijvingen'!V54</f>
        <v>0</v>
      </c>
      <c r="L65" s="86">
        <f>'7. Nominale afschrijvingen'!W54</f>
        <v>0</v>
      </c>
      <c r="M65" s="86">
        <f>'7. Nominale afschrijvingen'!X54</f>
        <v>0</v>
      </c>
      <c r="N65" s="86">
        <f>'7. Nominale afschrijvingen'!Y54</f>
        <v>0</v>
      </c>
      <c r="O65" s="86">
        <f>'7. Nominale afschrijvingen'!Z54</f>
        <v>0</v>
      </c>
      <c r="P65" s="86">
        <f>'7. Nominale afschrijvingen'!AA54</f>
        <v>0</v>
      </c>
      <c r="Q65" s="86">
        <f>'7. Nominale afschrijvingen'!AB54</f>
        <v>0</v>
      </c>
      <c r="R65" s="86">
        <f>'7. Nominale afschrijvingen'!AC54</f>
        <v>0</v>
      </c>
      <c r="S65" s="86">
        <f>'7. Nominale afschrijvingen'!AD54</f>
        <v>0</v>
      </c>
      <c r="T65" s="86">
        <f>'7. Nominale afschrijvingen'!AE54</f>
        <v>0</v>
      </c>
      <c r="U65" s="86">
        <f>'7. Nominale afschrijvingen'!AF54</f>
        <v>0</v>
      </c>
      <c r="V65" s="86">
        <f>'7. Nominale afschrijvingen'!AG54</f>
        <v>0</v>
      </c>
      <c r="W65" s="40"/>
      <c r="X65" s="118">
        <f>IF($C65="TD",INDEX('4. CPI-tabel'!$D$20:$Z$42,$E65-2003,X$28-2003),
IF(X$28&gt;=$E65,MAX(1,INDEX('4. CPI-tabel'!$D$20:$Z$42,MAX($E65,2010)-2003,X$28-2003)),0))</f>
        <v>0</v>
      </c>
      <c r="Y65" s="118">
        <f>IF($C65="TD",INDEX('4. CPI-tabel'!$D$20:$Z$42,$E65-2003,Y$28-2003),
IF(Y$28&gt;=$E65,MAX(1,INDEX('4. CPI-tabel'!$D$20:$Z$42,MAX($E65,2010)-2003,Y$28-2003)),0))</f>
        <v>1</v>
      </c>
      <c r="Z65" s="118">
        <f>IF($C65="TD",INDEX('4. CPI-tabel'!$D$20:$Z$42,$E65-2003,Z$28-2003),
IF(Z$28&gt;=$E65,MAX(1,INDEX('4. CPI-tabel'!$D$20:$Z$42,MAX($E65,2010)-2003,Z$28-2003)),0))</f>
        <v>1.0229999999999999</v>
      </c>
      <c r="AA65" s="118">
        <f>IF($C65="TD",INDEX('4. CPI-tabel'!$D$20:$Z$42,$E65-2003,AA$28-2003),
IF(AA$28&gt;=$E65,MAX(1,INDEX('4. CPI-tabel'!$D$20:$Z$42,MAX($E65,2010)-2003,AA$28-2003)),0))</f>
        <v>1.051644</v>
      </c>
      <c r="AB65" s="118">
        <f>IF($C65="TD",INDEX('4. CPI-tabel'!$D$20:$Z$42,$E65-2003,AB$28-2003),
IF(AB$28&gt;=$E65,MAX(1,INDEX('4. CPI-tabel'!$D$20:$Z$42,MAX($E65,2010)-2003,AB$28-2003)),0))</f>
        <v>1.06216044</v>
      </c>
      <c r="AC65" s="118">
        <f>IF($C65="TD",INDEX('4. CPI-tabel'!$D$20:$Z$42,$E65-2003,AC$28-2003),
IF(AC$28&gt;=$E65,MAX(1,INDEX('4. CPI-tabel'!$D$20:$Z$42,MAX($E65,2010)-2003,AC$28-2003)),0))</f>
        <v>1.0706577235199999</v>
      </c>
      <c r="AD65" s="118">
        <f>IF($C65="TD",INDEX('4. CPI-tabel'!$D$20:$Z$42,$E65-2003,AD$28-2003),
IF(AD$28&gt;=$E65,MAX(1,INDEX('4. CPI-tabel'!$D$20:$Z$42,MAX($E65,2010)-2003,AD$28-2003)),0))</f>
        <v>1.0727990389670399</v>
      </c>
      <c r="AE65" s="118">
        <f>IF($C65="TD",INDEX('4. CPI-tabel'!$D$20:$Z$42,$E65-2003,AE$28-2003),
IF(AE$28&gt;=$E65,MAX(1,INDEX('4. CPI-tabel'!$D$20:$Z$42,MAX($E65,2010)-2003,AE$28-2003)),0))</f>
        <v>1.0878182255125783</v>
      </c>
      <c r="AF65" s="118">
        <f>IF($C65="TD",INDEX('4. CPI-tabel'!$D$20:$Z$42,$E65-2003,AF$28-2003),
IF(AF$28&gt;=$E65,MAX(1,INDEX('4. CPI-tabel'!$D$20:$Z$42,MAX($E65,2010)-2003,AF$28-2003)),0))</f>
        <v>1.1106624082483423</v>
      </c>
      <c r="AG65" s="118">
        <f>IF($C65="TD",INDEX('4. CPI-tabel'!$D$20:$Z$42,$E65-2003,AG$28-2003),
IF(AG$28&gt;=$E65,MAX(1,INDEX('4. CPI-tabel'!$D$20:$Z$42,MAX($E65,2010)-2003,AG$28-2003)),0))</f>
        <v>1.1417609556792958</v>
      </c>
      <c r="AH65" s="118">
        <f>IF($C65="TD",INDEX('4. CPI-tabel'!$D$20:$Z$42,$E65-2003,AH$28-2003),
IF(AH$28&gt;=$E65,MAX(1,INDEX('4. CPI-tabel'!$D$20:$Z$42,MAX($E65,2010)-2003,AH$28-2003)),0))</f>
        <v>1.1497532823690508</v>
      </c>
      <c r="AI65" s="118">
        <f>IF($C65="TD",INDEX('4. CPI-tabel'!$D$20:$Z$42,$E65-2003,AI$28-2003),
IF(AI$28&gt;=$E65,MAX(1,INDEX('4. CPI-tabel'!$D$20:$Z$42,MAX($E65,2010)-2003,AI$28-2003)),0))</f>
        <v>1.1497532823690508</v>
      </c>
      <c r="AJ65" s="118">
        <f>IF($C65="TD",INDEX('4. CPI-tabel'!$D$20:$Z$42,$E65-2003,AJ$28-2003),
IF(AJ$28&gt;=$E65,MAX(1,INDEX('4. CPI-tabel'!$D$20:$Z$42,MAX($E65,2010)-2003,AJ$28-2003)),0))</f>
        <v>1.1497532823690508</v>
      </c>
      <c r="AK65" s="118">
        <f>IF($C65="TD",INDEX('4. CPI-tabel'!$D$20:$Z$42,$E65-2003,AK$28-2003),
IF(AK$28&gt;=$E65,MAX(1,INDEX('4. CPI-tabel'!$D$20:$Z$42,MAX($E65,2010)-2003,AK$28-2003)),0))</f>
        <v>1.1497532823690508</v>
      </c>
      <c r="AL65" s="118">
        <f>IF($C65="TD",INDEX('4. CPI-tabel'!$D$20:$Z$42,$E65-2003,AL$28-2003),
IF(AL$28&gt;=$E65,MAX(1,INDEX('4. CPI-tabel'!$D$20:$Z$42,MAX($E65,2010)-2003,AL$28-2003)),0))</f>
        <v>1.1497532823690508</v>
      </c>
      <c r="AM65" s="118">
        <f>IF($C65="TD",INDEX('4. CPI-tabel'!$D$20:$Z$42,$E65-2003,AM$28-2003),
IF(AM$28&gt;=$E65,MAX(1,INDEX('4. CPI-tabel'!$D$20:$Z$42,MAX($E65,2010)-2003,AM$28-2003)),0))</f>
        <v>1.1497532823690508</v>
      </c>
      <c r="AO65" s="87">
        <f t="shared" si="5"/>
        <v>0</v>
      </c>
      <c r="AP65" s="87">
        <f t="shared" si="6"/>
        <v>0</v>
      </c>
      <c r="AQ65" s="87">
        <f t="shared" si="7"/>
        <v>0</v>
      </c>
      <c r="AR65" s="87">
        <f t="shared" si="8"/>
        <v>0</v>
      </c>
      <c r="AS65" s="87">
        <f t="shared" si="9"/>
        <v>0</v>
      </c>
      <c r="AT65" s="87">
        <f t="shared" si="10"/>
        <v>0</v>
      </c>
      <c r="AU65" s="87">
        <f t="shared" si="11"/>
        <v>0</v>
      </c>
      <c r="AV65" s="87">
        <f t="shared" si="12"/>
        <v>0</v>
      </c>
      <c r="AW65" s="87">
        <f t="shared" si="13"/>
        <v>0</v>
      </c>
      <c r="AX65" s="87">
        <f t="shared" si="14"/>
        <v>0</v>
      </c>
      <c r="AY65" s="87">
        <f t="shared" si="15"/>
        <v>0</v>
      </c>
      <c r="AZ65" s="87">
        <f t="shared" si="16"/>
        <v>0</v>
      </c>
      <c r="BA65" s="87">
        <f t="shared" si="17"/>
        <v>0</v>
      </c>
      <c r="BB65" s="87">
        <f t="shared" si="18"/>
        <v>0</v>
      </c>
      <c r="BC65" s="87">
        <f t="shared" si="19"/>
        <v>0</v>
      </c>
      <c r="BD65" s="87">
        <f t="shared" si="20"/>
        <v>0</v>
      </c>
    </row>
    <row r="66" spans="1:56" s="20" customFormat="1" x14ac:dyDescent="0.2">
      <c r="A66" s="41"/>
      <c r="B66" s="86">
        <f>'3. Investeringen'!B52</f>
        <v>38</v>
      </c>
      <c r="C66" s="86" t="str">
        <f>'3. Investeringen'!F52</f>
        <v>TD</v>
      </c>
      <c r="D66" s="86" t="str">
        <f>'3. Investeringen'!G52</f>
        <v>Nieuwe investeringen TD</v>
      </c>
      <c r="E66" s="121">
        <f>'3. Investeringen'!K52</f>
        <v>2013</v>
      </c>
      <c r="G66" s="86">
        <f>'7. Nominale afschrijvingen'!R55</f>
        <v>0</v>
      </c>
      <c r="H66" s="86">
        <f>'7. Nominale afschrijvingen'!S55</f>
        <v>0</v>
      </c>
      <c r="I66" s="86">
        <f>'7. Nominale afschrijvingen'!T55</f>
        <v>71528.711986425871</v>
      </c>
      <c r="J66" s="86">
        <f>'7. Nominale afschrijvingen'!U55</f>
        <v>143057.42397285174</v>
      </c>
      <c r="K66" s="86">
        <f>'7. Nominale afschrijvingen'!V55</f>
        <v>143057.42397285174</v>
      </c>
      <c r="L66" s="86">
        <f>'7. Nominale afschrijvingen'!W55</f>
        <v>143057.42397285174</v>
      </c>
      <c r="M66" s="86">
        <f>'7. Nominale afschrijvingen'!X55</f>
        <v>143057.42397285174</v>
      </c>
      <c r="N66" s="86">
        <f>'7. Nominale afschrijvingen'!Y55</f>
        <v>143057.42397285174</v>
      </c>
      <c r="O66" s="86">
        <f>'7. Nominale afschrijvingen'!Z55</f>
        <v>143057.42397285174</v>
      </c>
      <c r="P66" s="86">
        <f>'7. Nominale afschrijvingen'!AA55</f>
        <v>143057.42397285174</v>
      </c>
      <c r="Q66" s="86">
        <f>'7. Nominale afschrijvingen'!AB55</f>
        <v>143057.42397285174</v>
      </c>
      <c r="R66" s="86">
        <f>'7. Nominale afschrijvingen'!AC55</f>
        <v>171668.90876742211</v>
      </c>
      <c r="S66" s="86">
        <f>'7. Nominale afschrijvingen'!AD55</f>
        <v>167238.74337987573</v>
      </c>
      <c r="T66" s="86">
        <f>'7. Nominale afschrijvingen'!AE55</f>
        <v>162922.90484104023</v>
      </c>
      <c r="U66" s="86">
        <f>'7. Nominale afschrijvingen'!AF55</f>
        <v>158718.44278062627</v>
      </c>
      <c r="V66" s="86">
        <f>'7. Nominale afschrijvingen'!AG55</f>
        <v>154622.4829669327</v>
      </c>
      <c r="W66" s="40"/>
      <c r="X66" s="118">
        <f>IF($C66="TD",INDEX('4. CPI-tabel'!$D$20:$Z$42,$E66-2003,X$28-2003),
IF(X$28&gt;=$E66,MAX(1,INDEX('4. CPI-tabel'!$D$20:$Z$42,MAX($E66,2010)-2003,X$28-2003)),0))</f>
        <v>0</v>
      </c>
      <c r="Y66" s="118">
        <f>IF($C66="TD",INDEX('4. CPI-tabel'!$D$20:$Z$42,$E66-2003,Y$28-2003),
IF(Y$28&gt;=$E66,MAX(1,INDEX('4. CPI-tabel'!$D$20:$Z$42,MAX($E66,2010)-2003,Y$28-2003)),0))</f>
        <v>0</v>
      </c>
      <c r="Z66" s="118">
        <f>IF($C66="TD",INDEX('4. CPI-tabel'!$D$20:$Z$42,$E66-2003,Z$28-2003),
IF(Z$28&gt;=$E66,MAX(1,INDEX('4. CPI-tabel'!$D$20:$Z$42,MAX($E66,2010)-2003,Z$28-2003)),0))</f>
        <v>1</v>
      </c>
      <c r="AA66" s="118">
        <f>IF($C66="TD",INDEX('4. CPI-tabel'!$D$20:$Z$42,$E66-2003,AA$28-2003),
IF(AA$28&gt;=$E66,MAX(1,INDEX('4. CPI-tabel'!$D$20:$Z$42,MAX($E66,2010)-2003,AA$28-2003)),0))</f>
        <v>1.028</v>
      </c>
      <c r="AB66" s="118">
        <f>IF($C66="TD",INDEX('4. CPI-tabel'!$D$20:$Z$42,$E66-2003,AB$28-2003),
IF(AB$28&gt;=$E66,MAX(1,INDEX('4. CPI-tabel'!$D$20:$Z$42,MAX($E66,2010)-2003,AB$28-2003)),0))</f>
        <v>1.0382800000000001</v>
      </c>
      <c r="AC66" s="118">
        <f>IF($C66="TD",INDEX('4. CPI-tabel'!$D$20:$Z$42,$E66-2003,AC$28-2003),
IF(AC$28&gt;=$E66,MAX(1,INDEX('4. CPI-tabel'!$D$20:$Z$42,MAX($E66,2010)-2003,AC$28-2003)),0))</f>
        <v>1.0465862400000001</v>
      </c>
      <c r="AD66" s="118">
        <f>IF($C66="TD",INDEX('4. CPI-tabel'!$D$20:$Z$42,$E66-2003,AD$28-2003),
IF(AD$28&gt;=$E66,MAX(1,INDEX('4. CPI-tabel'!$D$20:$Z$42,MAX($E66,2010)-2003,AD$28-2003)),0))</f>
        <v>1.0486794124800001</v>
      </c>
      <c r="AE66" s="118">
        <f>IF($C66="TD",INDEX('4. CPI-tabel'!$D$20:$Z$42,$E66-2003,AE$28-2003),
IF(AE$28&gt;=$E66,MAX(1,INDEX('4. CPI-tabel'!$D$20:$Z$42,MAX($E66,2010)-2003,AE$28-2003)),0))</f>
        <v>1.0633609242547202</v>
      </c>
      <c r="AF66" s="118">
        <f>IF($C66="TD",INDEX('4. CPI-tabel'!$D$20:$Z$42,$E66-2003,AF$28-2003),
IF(AF$28&gt;=$E66,MAX(1,INDEX('4. CPI-tabel'!$D$20:$Z$42,MAX($E66,2010)-2003,AF$28-2003)),0))</f>
        <v>1.0856915036640693</v>
      </c>
      <c r="AG66" s="118">
        <f>IF($C66="TD",INDEX('4. CPI-tabel'!$D$20:$Z$42,$E66-2003,AG$28-2003),
IF(AG$28&gt;=$E66,MAX(1,INDEX('4. CPI-tabel'!$D$20:$Z$42,MAX($E66,2010)-2003,AG$28-2003)),0))</f>
        <v>1.1160908657666633</v>
      </c>
      <c r="AH66" s="118">
        <f>IF($C66="TD",INDEX('4. CPI-tabel'!$D$20:$Z$42,$E66-2003,AH$28-2003),
IF(AH$28&gt;=$E66,MAX(1,INDEX('4. CPI-tabel'!$D$20:$Z$42,MAX($E66,2010)-2003,AH$28-2003)),0))</f>
        <v>1.1239035018270298</v>
      </c>
      <c r="AI66" s="118">
        <f>IF($C66="TD",INDEX('4. CPI-tabel'!$D$20:$Z$42,$E66-2003,AI$28-2003),
IF(AI$28&gt;=$E66,MAX(1,INDEX('4. CPI-tabel'!$D$20:$Z$42,MAX($E66,2010)-2003,AI$28-2003)),0))</f>
        <v>1.1239035018270298</v>
      </c>
      <c r="AJ66" s="118">
        <f>IF($C66="TD",INDEX('4. CPI-tabel'!$D$20:$Z$42,$E66-2003,AJ$28-2003),
IF(AJ$28&gt;=$E66,MAX(1,INDEX('4. CPI-tabel'!$D$20:$Z$42,MAX($E66,2010)-2003,AJ$28-2003)),0))</f>
        <v>1.1239035018270298</v>
      </c>
      <c r="AK66" s="118">
        <f>IF($C66="TD",INDEX('4. CPI-tabel'!$D$20:$Z$42,$E66-2003,AK$28-2003),
IF(AK$28&gt;=$E66,MAX(1,INDEX('4. CPI-tabel'!$D$20:$Z$42,MAX($E66,2010)-2003,AK$28-2003)),0))</f>
        <v>1.1239035018270298</v>
      </c>
      <c r="AL66" s="118">
        <f>IF($C66="TD",INDEX('4. CPI-tabel'!$D$20:$Z$42,$E66-2003,AL$28-2003),
IF(AL$28&gt;=$E66,MAX(1,INDEX('4. CPI-tabel'!$D$20:$Z$42,MAX($E66,2010)-2003,AL$28-2003)),0))</f>
        <v>1.1239035018270298</v>
      </c>
      <c r="AM66" s="118">
        <f>IF($C66="TD",INDEX('4. CPI-tabel'!$D$20:$Z$42,$E66-2003,AM$28-2003),
IF(AM$28&gt;=$E66,MAX(1,INDEX('4. CPI-tabel'!$D$20:$Z$42,MAX($E66,2010)-2003,AM$28-2003)),0))</f>
        <v>1.1239035018270298</v>
      </c>
      <c r="AO66" s="87">
        <f t="shared" si="5"/>
        <v>0</v>
      </c>
      <c r="AP66" s="87">
        <f t="shared" si="6"/>
        <v>0</v>
      </c>
      <c r="AQ66" s="87">
        <f t="shared" si="7"/>
        <v>71528.711986425871</v>
      </c>
      <c r="AR66" s="87">
        <f t="shared" si="8"/>
        <v>147063.0318440916</v>
      </c>
      <c r="AS66" s="87">
        <f t="shared" si="9"/>
        <v>148533.66216253251</v>
      </c>
      <c r="AT66" s="87">
        <f t="shared" si="10"/>
        <v>149721.93145983279</v>
      </c>
      <c r="AU66" s="87">
        <f t="shared" si="11"/>
        <v>150021.37532275243</v>
      </c>
      <c r="AV66" s="87">
        <f t="shared" si="12"/>
        <v>152121.67457727098</v>
      </c>
      <c r="AW66" s="87">
        <f t="shared" si="13"/>
        <v>155316.22974339369</v>
      </c>
      <c r="AX66" s="87">
        <f t="shared" si="14"/>
        <v>159665.08417620871</v>
      </c>
      <c r="AY66" s="87">
        <f t="shared" si="15"/>
        <v>160782.73976544215</v>
      </c>
      <c r="AZ66" s="87">
        <f t="shared" si="16"/>
        <v>192939.2877185306</v>
      </c>
      <c r="BA66" s="87">
        <f t="shared" si="17"/>
        <v>187960.20932579433</v>
      </c>
      <c r="BB66" s="87">
        <f t="shared" si="18"/>
        <v>183109.62327867706</v>
      </c>
      <c r="BC66" s="87">
        <f t="shared" si="19"/>
        <v>178384.21364567892</v>
      </c>
      <c r="BD66" s="87">
        <f t="shared" si="20"/>
        <v>173780.75006772592</v>
      </c>
    </row>
    <row r="67" spans="1:56" s="20" customFormat="1" x14ac:dyDescent="0.2">
      <c r="A67" s="41"/>
      <c r="B67" s="86">
        <f>'3. Investeringen'!B53</f>
        <v>39</v>
      </c>
      <c r="C67" s="86" t="str">
        <f>'3. Investeringen'!F53</f>
        <v>TD</v>
      </c>
      <c r="D67" s="86" t="str">
        <f>'3. Investeringen'!G53</f>
        <v>Nieuwe investeringen TD</v>
      </c>
      <c r="E67" s="121">
        <f>'3. Investeringen'!K53</f>
        <v>2013</v>
      </c>
      <c r="G67" s="86">
        <f>'7. Nominale afschrijvingen'!R56</f>
        <v>0</v>
      </c>
      <c r="H67" s="86">
        <f>'7. Nominale afschrijvingen'!S56</f>
        <v>0</v>
      </c>
      <c r="I67" s="86">
        <f>'7. Nominale afschrijvingen'!T56</f>
        <v>688195.52105996013</v>
      </c>
      <c r="J67" s="86">
        <f>'7. Nominale afschrijvingen'!U56</f>
        <v>1376391.04211992</v>
      </c>
      <c r="K67" s="86">
        <f>'7. Nominale afschrijvingen'!V56</f>
        <v>1376391.04211992</v>
      </c>
      <c r="L67" s="86">
        <f>'7. Nominale afschrijvingen'!W56</f>
        <v>1376391.04211992</v>
      </c>
      <c r="M67" s="86">
        <f>'7. Nominale afschrijvingen'!X56</f>
        <v>1376391.04211992</v>
      </c>
      <c r="N67" s="86">
        <f>'7. Nominale afschrijvingen'!Y56</f>
        <v>1376391.04211992</v>
      </c>
      <c r="O67" s="86">
        <f>'7. Nominale afschrijvingen'!Z56</f>
        <v>1376391.04211992</v>
      </c>
      <c r="P67" s="86">
        <f>'7. Nominale afschrijvingen'!AA56</f>
        <v>1376391.04211992</v>
      </c>
      <c r="Q67" s="86">
        <f>'7. Nominale afschrijvingen'!AB56</f>
        <v>1376391.04211992</v>
      </c>
      <c r="R67" s="86">
        <f>'7. Nominale afschrijvingen'!AC56</f>
        <v>1651669.2505439038</v>
      </c>
      <c r="S67" s="86">
        <f>'7. Nominale afschrijvingen'!AD56</f>
        <v>1597367.7957315014</v>
      </c>
      <c r="T67" s="86">
        <f>'7. Nominale afschrijvingen'!AE56</f>
        <v>1544851.5942280001</v>
      </c>
      <c r="U67" s="86">
        <f>'7. Nominale afschrijvingen'!AF56</f>
        <v>1494061.9527739289</v>
      </c>
      <c r="V67" s="86">
        <f>'7. Nominale afschrijvingen'!AG56</f>
        <v>1444942.1077512244</v>
      </c>
      <c r="W67" s="40"/>
      <c r="X67" s="118">
        <f>IF($C67="TD",INDEX('4. CPI-tabel'!$D$20:$Z$42,$E67-2003,X$28-2003),
IF(X$28&gt;=$E67,MAX(1,INDEX('4. CPI-tabel'!$D$20:$Z$42,MAX($E67,2010)-2003,X$28-2003)),0))</f>
        <v>0</v>
      </c>
      <c r="Y67" s="118">
        <f>IF($C67="TD",INDEX('4. CPI-tabel'!$D$20:$Z$42,$E67-2003,Y$28-2003),
IF(Y$28&gt;=$E67,MAX(1,INDEX('4. CPI-tabel'!$D$20:$Z$42,MAX($E67,2010)-2003,Y$28-2003)),0))</f>
        <v>0</v>
      </c>
      <c r="Z67" s="118">
        <f>IF($C67="TD",INDEX('4. CPI-tabel'!$D$20:$Z$42,$E67-2003,Z$28-2003),
IF(Z$28&gt;=$E67,MAX(1,INDEX('4. CPI-tabel'!$D$20:$Z$42,MAX($E67,2010)-2003,Z$28-2003)),0))</f>
        <v>1</v>
      </c>
      <c r="AA67" s="118">
        <f>IF($C67="TD",INDEX('4. CPI-tabel'!$D$20:$Z$42,$E67-2003,AA$28-2003),
IF(AA$28&gt;=$E67,MAX(1,INDEX('4. CPI-tabel'!$D$20:$Z$42,MAX($E67,2010)-2003,AA$28-2003)),0))</f>
        <v>1.028</v>
      </c>
      <c r="AB67" s="118">
        <f>IF($C67="TD",INDEX('4. CPI-tabel'!$D$20:$Z$42,$E67-2003,AB$28-2003),
IF(AB$28&gt;=$E67,MAX(1,INDEX('4. CPI-tabel'!$D$20:$Z$42,MAX($E67,2010)-2003,AB$28-2003)),0))</f>
        <v>1.0382800000000001</v>
      </c>
      <c r="AC67" s="118">
        <f>IF($C67="TD",INDEX('4. CPI-tabel'!$D$20:$Z$42,$E67-2003,AC$28-2003),
IF(AC$28&gt;=$E67,MAX(1,INDEX('4. CPI-tabel'!$D$20:$Z$42,MAX($E67,2010)-2003,AC$28-2003)),0))</f>
        <v>1.0465862400000001</v>
      </c>
      <c r="AD67" s="118">
        <f>IF($C67="TD",INDEX('4. CPI-tabel'!$D$20:$Z$42,$E67-2003,AD$28-2003),
IF(AD$28&gt;=$E67,MAX(1,INDEX('4. CPI-tabel'!$D$20:$Z$42,MAX($E67,2010)-2003,AD$28-2003)),0))</f>
        <v>1.0486794124800001</v>
      </c>
      <c r="AE67" s="118">
        <f>IF($C67="TD",INDEX('4. CPI-tabel'!$D$20:$Z$42,$E67-2003,AE$28-2003),
IF(AE$28&gt;=$E67,MAX(1,INDEX('4. CPI-tabel'!$D$20:$Z$42,MAX($E67,2010)-2003,AE$28-2003)),0))</f>
        <v>1.0633609242547202</v>
      </c>
      <c r="AF67" s="118">
        <f>IF($C67="TD",INDEX('4. CPI-tabel'!$D$20:$Z$42,$E67-2003,AF$28-2003),
IF(AF$28&gt;=$E67,MAX(1,INDEX('4. CPI-tabel'!$D$20:$Z$42,MAX($E67,2010)-2003,AF$28-2003)),0))</f>
        <v>1.0856915036640693</v>
      </c>
      <c r="AG67" s="118">
        <f>IF($C67="TD",INDEX('4. CPI-tabel'!$D$20:$Z$42,$E67-2003,AG$28-2003),
IF(AG$28&gt;=$E67,MAX(1,INDEX('4. CPI-tabel'!$D$20:$Z$42,MAX($E67,2010)-2003,AG$28-2003)),0))</f>
        <v>1.1160908657666633</v>
      </c>
      <c r="AH67" s="118">
        <f>IF($C67="TD",INDEX('4. CPI-tabel'!$D$20:$Z$42,$E67-2003,AH$28-2003),
IF(AH$28&gt;=$E67,MAX(1,INDEX('4. CPI-tabel'!$D$20:$Z$42,MAX($E67,2010)-2003,AH$28-2003)),0))</f>
        <v>1.1239035018270298</v>
      </c>
      <c r="AI67" s="118">
        <f>IF($C67="TD",INDEX('4. CPI-tabel'!$D$20:$Z$42,$E67-2003,AI$28-2003),
IF(AI$28&gt;=$E67,MAX(1,INDEX('4. CPI-tabel'!$D$20:$Z$42,MAX($E67,2010)-2003,AI$28-2003)),0))</f>
        <v>1.1239035018270298</v>
      </c>
      <c r="AJ67" s="118">
        <f>IF($C67="TD",INDEX('4. CPI-tabel'!$D$20:$Z$42,$E67-2003,AJ$28-2003),
IF(AJ$28&gt;=$E67,MAX(1,INDEX('4. CPI-tabel'!$D$20:$Z$42,MAX($E67,2010)-2003,AJ$28-2003)),0))</f>
        <v>1.1239035018270298</v>
      </c>
      <c r="AK67" s="118">
        <f>IF($C67="TD",INDEX('4. CPI-tabel'!$D$20:$Z$42,$E67-2003,AK$28-2003),
IF(AK$28&gt;=$E67,MAX(1,INDEX('4. CPI-tabel'!$D$20:$Z$42,MAX($E67,2010)-2003,AK$28-2003)),0))</f>
        <v>1.1239035018270298</v>
      </c>
      <c r="AL67" s="118">
        <f>IF($C67="TD",INDEX('4. CPI-tabel'!$D$20:$Z$42,$E67-2003,AL$28-2003),
IF(AL$28&gt;=$E67,MAX(1,INDEX('4. CPI-tabel'!$D$20:$Z$42,MAX($E67,2010)-2003,AL$28-2003)),0))</f>
        <v>1.1239035018270298</v>
      </c>
      <c r="AM67" s="118">
        <f>IF($C67="TD",INDEX('4. CPI-tabel'!$D$20:$Z$42,$E67-2003,AM$28-2003),
IF(AM$28&gt;=$E67,MAX(1,INDEX('4. CPI-tabel'!$D$20:$Z$42,MAX($E67,2010)-2003,AM$28-2003)),0))</f>
        <v>1.1239035018270298</v>
      </c>
      <c r="AO67" s="87">
        <f t="shared" si="5"/>
        <v>0</v>
      </c>
      <c r="AP67" s="87">
        <f t="shared" si="6"/>
        <v>0</v>
      </c>
      <c r="AQ67" s="87">
        <f t="shared" si="7"/>
        <v>688195.52105996013</v>
      </c>
      <c r="AR67" s="87">
        <f t="shared" si="8"/>
        <v>1414929.9912992779</v>
      </c>
      <c r="AS67" s="87">
        <f t="shared" si="9"/>
        <v>1429079.2912122707</v>
      </c>
      <c r="AT67" s="87">
        <f t="shared" si="10"/>
        <v>1440511.9255419688</v>
      </c>
      <c r="AU67" s="87">
        <f t="shared" si="11"/>
        <v>1443392.9493930528</v>
      </c>
      <c r="AV67" s="87">
        <f t="shared" si="12"/>
        <v>1463600.4506845556</v>
      </c>
      <c r="AW67" s="87">
        <f t="shared" si="13"/>
        <v>1494336.0601489313</v>
      </c>
      <c r="AX67" s="87">
        <f t="shared" si="14"/>
        <v>1536177.4698331014</v>
      </c>
      <c r="AY67" s="87">
        <f t="shared" si="15"/>
        <v>1546930.712121933</v>
      </c>
      <c r="AZ67" s="87">
        <f t="shared" si="16"/>
        <v>1856316.8545463192</v>
      </c>
      <c r="BA67" s="87">
        <f t="shared" si="17"/>
        <v>1795287.2593283581</v>
      </c>
      <c r="BB67" s="87">
        <f t="shared" si="18"/>
        <v>1736264.1165559192</v>
      </c>
      <c r="BC67" s="87">
        <f t="shared" si="19"/>
        <v>1679181.4606691492</v>
      </c>
      <c r="BD67" s="87">
        <f t="shared" si="20"/>
        <v>1623975.4948389307</v>
      </c>
    </row>
    <row r="68" spans="1:56" s="20" customFormat="1" x14ac:dyDescent="0.2">
      <c r="A68" s="41"/>
      <c r="B68" s="86">
        <f>'3. Investeringen'!B54</f>
        <v>40</v>
      </c>
      <c r="C68" s="86" t="str">
        <f>'3. Investeringen'!F54</f>
        <v>TD</v>
      </c>
      <c r="D68" s="86" t="str">
        <f>'3. Investeringen'!G54</f>
        <v>Nieuwe investeringen TD</v>
      </c>
      <c r="E68" s="121">
        <f>'3. Investeringen'!K54</f>
        <v>2013</v>
      </c>
      <c r="G68" s="86">
        <f>'7. Nominale afschrijvingen'!R57</f>
        <v>0</v>
      </c>
      <c r="H68" s="86">
        <f>'7. Nominale afschrijvingen'!S57</f>
        <v>0</v>
      </c>
      <c r="I68" s="86">
        <f>'7. Nominale afschrijvingen'!T57</f>
        <v>82262.036928716261</v>
      </c>
      <c r="J68" s="86">
        <f>'7. Nominale afschrijvingen'!U57</f>
        <v>164524.07385743252</v>
      </c>
      <c r="K68" s="86">
        <f>'7. Nominale afschrijvingen'!V57</f>
        <v>164524.07385743252</v>
      </c>
      <c r="L68" s="86">
        <f>'7. Nominale afschrijvingen'!W57</f>
        <v>164524.07385743252</v>
      </c>
      <c r="M68" s="86">
        <f>'7. Nominale afschrijvingen'!X57</f>
        <v>164524.07385743252</v>
      </c>
      <c r="N68" s="86">
        <f>'7. Nominale afschrijvingen'!Y57</f>
        <v>164524.07385743252</v>
      </c>
      <c r="O68" s="86">
        <f>'7. Nominale afschrijvingen'!Z57</f>
        <v>164524.07385743252</v>
      </c>
      <c r="P68" s="86">
        <f>'7. Nominale afschrijvingen'!AA57</f>
        <v>164524.07385743252</v>
      </c>
      <c r="Q68" s="86">
        <f>'7. Nominale afschrijvingen'!AB57</f>
        <v>164524.07385743252</v>
      </c>
      <c r="R68" s="86">
        <f>'7. Nominale afschrijvingen'!AC57</f>
        <v>197428.88862891903</v>
      </c>
      <c r="S68" s="86">
        <f>'7. Nominale afschrijvingen'!AD57</f>
        <v>186409.60182172354</v>
      </c>
      <c r="T68" s="86">
        <f>'7. Nominale afschrijvingen'!AE57</f>
        <v>176005.34497585992</v>
      </c>
      <c r="U68" s="86">
        <f>'7. Nominale afschrijvingen'!AF57</f>
        <v>166181.79083767239</v>
      </c>
      <c r="V68" s="86">
        <f>'7. Nominale afschrijvingen'!AG57</f>
        <v>160642.39780974996</v>
      </c>
      <c r="W68" s="40"/>
      <c r="X68" s="118">
        <f>IF($C68="TD",INDEX('4. CPI-tabel'!$D$20:$Z$42,$E68-2003,X$28-2003),
IF(X$28&gt;=$E68,MAX(1,INDEX('4. CPI-tabel'!$D$20:$Z$42,MAX($E68,2010)-2003,X$28-2003)),0))</f>
        <v>0</v>
      </c>
      <c r="Y68" s="118">
        <f>IF($C68="TD",INDEX('4. CPI-tabel'!$D$20:$Z$42,$E68-2003,Y$28-2003),
IF(Y$28&gt;=$E68,MAX(1,INDEX('4. CPI-tabel'!$D$20:$Z$42,MAX($E68,2010)-2003,Y$28-2003)),0))</f>
        <v>0</v>
      </c>
      <c r="Z68" s="118">
        <f>IF($C68="TD",INDEX('4. CPI-tabel'!$D$20:$Z$42,$E68-2003,Z$28-2003),
IF(Z$28&gt;=$E68,MAX(1,INDEX('4. CPI-tabel'!$D$20:$Z$42,MAX($E68,2010)-2003,Z$28-2003)),0))</f>
        <v>1</v>
      </c>
      <c r="AA68" s="118">
        <f>IF($C68="TD",INDEX('4. CPI-tabel'!$D$20:$Z$42,$E68-2003,AA$28-2003),
IF(AA$28&gt;=$E68,MAX(1,INDEX('4. CPI-tabel'!$D$20:$Z$42,MAX($E68,2010)-2003,AA$28-2003)),0))</f>
        <v>1.028</v>
      </c>
      <c r="AB68" s="118">
        <f>IF($C68="TD",INDEX('4. CPI-tabel'!$D$20:$Z$42,$E68-2003,AB$28-2003),
IF(AB$28&gt;=$E68,MAX(1,INDEX('4. CPI-tabel'!$D$20:$Z$42,MAX($E68,2010)-2003,AB$28-2003)),0))</f>
        <v>1.0382800000000001</v>
      </c>
      <c r="AC68" s="118">
        <f>IF($C68="TD",INDEX('4. CPI-tabel'!$D$20:$Z$42,$E68-2003,AC$28-2003),
IF(AC$28&gt;=$E68,MAX(1,INDEX('4. CPI-tabel'!$D$20:$Z$42,MAX($E68,2010)-2003,AC$28-2003)),0))</f>
        <v>1.0465862400000001</v>
      </c>
      <c r="AD68" s="118">
        <f>IF($C68="TD",INDEX('4. CPI-tabel'!$D$20:$Z$42,$E68-2003,AD$28-2003),
IF(AD$28&gt;=$E68,MAX(1,INDEX('4. CPI-tabel'!$D$20:$Z$42,MAX($E68,2010)-2003,AD$28-2003)),0))</f>
        <v>1.0486794124800001</v>
      </c>
      <c r="AE68" s="118">
        <f>IF($C68="TD",INDEX('4. CPI-tabel'!$D$20:$Z$42,$E68-2003,AE$28-2003),
IF(AE$28&gt;=$E68,MAX(1,INDEX('4. CPI-tabel'!$D$20:$Z$42,MAX($E68,2010)-2003,AE$28-2003)),0))</f>
        <v>1.0633609242547202</v>
      </c>
      <c r="AF68" s="118">
        <f>IF($C68="TD",INDEX('4. CPI-tabel'!$D$20:$Z$42,$E68-2003,AF$28-2003),
IF(AF$28&gt;=$E68,MAX(1,INDEX('4. CPI-tabel'!$D$20:$Z$42,MAX($E68,2010)-2003,AF$28-2003)),0))</f>
        <v>1.0856915036640693</v>
      </c>
      <c r="AG68" s="118">
        <f>IF($C68="TD",INDEX('4. CPI-tabel'!$D$20:$Z$42,$E68-2003,AG$28-2003),
IF(AG$28&gt;=$E68,MAX(1,INDEX('4. CPI-tabel'!$D$20:$Z$42,MAX($E68,2010)-2003,AG$28-2003)),0))</f>
        <v>1.1160908657666633</v>
      </c>
      <c r="AH68" s="118">
        <f>IF($C68="TD",INDEX('4. CPI-tabel'!$D$20:$Z$42,$E68-2003,AH$28-2003),
IF(AH$28&gt;=$E68,MAX(1,INDEX('4. CPI-tabel'!$D$20:$Z$42,MAX($E68,2010)-2003,AH$28-2003)),0))</f>
        <v>1.1239035018270298</v>
      </c>
      <c r="AI68" s="118">
        <f>IF($C68="TD",INDEX('4. CPI-tabel'!$D$20:$Z$42,$E68-2003,AI$28-2003),
IF(AI$28&gt;=$E68,MAX(1,INDEX('4. CPI-tabel'!$D$20:$Z$42,MAX($E68,2010)-2003,AI$28-2003)),0))</f>
        <v>1.1239035018270298</v>
      </c>
      <c r="AJ68" s="118">
        <f>IF($C68="TD",INDEX('4. CPI-tabel'!$D$20:$Z$42,$E68-2003,AJ$28-2003),
IF(AJ$28&gt;=$E68,MAX(1,INDEX('4. CPI-tabel'!$D$20:$Z$42,MAX($E68,2010)-2003,AJ$28-2003)),0))</f>
        <v>1.1239035018270298</v>
      </c>
      <c r="AK68" s="118">
        <f>IF($C68="TD",INDEX('4. CPI-tabel'!$D$20:$Z$42,$E68-2003,AK$28-2003),
IF(AK$28&gt;=$E68,MAX(1,INDEX('4. CPI-tabel'!$D$20:$Z$42,MAX($E68,2010)-2003,AK$28-2003)),0))</f>
        <v>1.1239035018270298</v>
      </c>
      <c r="AL68" s="118">
        <f>IF($C68="TD",INDEX('4. CPI-tabel'!$D$20:$Z$42,$E68-2003,AL$28-2003),
IF(AL$28&gt;=$E68,MAX(1,INDEX('4. CPI-tabel'!$D$20:$Z$42,MAX($E68,2010)-2003,AL$28-2003)),0))</f>
        <v>1.1239035018270298</v>
      </c>
      <c r="AM68" s="118">
        <f>IF($C68="TD",INDEX('4. CPI-tabel'!$D$20:$Z$42,$E68-2003,AM$28-2003),
IF(AM$28&gt;=$E68,MAX(1,INDEX('4. CPI-tabel'!$D$20:$Z$42,MAX($E68,2010)-2003,AM$28-2003)),0))</f>
        <v>1.1239035018270298</v>
      </c>
      <c r="AO68" s="87">
        <f t="shared" si="5"/>
        <v>0</v>
      </c>
      <c r="AP68" s="87">
        <f t="shared" si="6"/>
        <v>0</v>
      </c>
      <c r="AQ68" s="87">
        <f t="shared" si="7"/>
        <v>82262.036928716261</v>
      </c>
      <c r="AR68" s="87">
        <f t="shared" si="8"/>
        <v>169130.74792544064</v>
      </c>
      <c r="AS68" s="87">
        <f t="shared" si="9"/>
        <v>170822.05540469504</v>
      </c>
      <c r="AT68" s="87">
        <f t="shared" si="10"/>
        <v>172188.63184793261</v>
      </c>
      <c r="AU68" s="87">
        <f t="shared" si="11"/>
        <v>172533.00911162849</v>
      </c>
      <c r="AV68" s="87">
        <f t="shared" si="12"/>
        <v>174948.47123919131</v>
      </c>
      <c r="AW68" s="87">
        <f t="shared" si="13"/>
        <v>178622.3891352143</v>
      </c>
      <c r="AX68" s="87">
        <f t="shared" si="14"/>
        <v>183623.81603100031</v>
      </c>
      <c r="AY68" s="87">
        <f t="shared" si="15"/>
        <v>184909.1827432173</v>
      </c>
      <c r="AZ68" s="87">
        <f t="shared" si="16"/>
        <v>221891.01929186075</v>
      </c>
      <c r="BA68" s="87">
        <f t="shared" si="17"/>
        <v>209506.40426161737</v>
      </c>
      <c r="BB68" s="87">
        <f t="shared" si="18"/>
        <v>197813.02355864338</v>
      </c>
      <c r="BC68" s="87">
        <f t="shared" si="19"/>
        <v>186772.29666234701</v>
      </c>
      <c r="BD68" s="87">
        <f t="shared" si="20"/>
        <v>180546.55344026876</v>
      </c>
    </row>
    <row r="69" spans="1:56" s="20" customFormat="1" x14ac:dyDescent="0.2">
      <c r="A69" s="41"/>
      <c r="B69" s="86">
        <f>'3. Investeringen'!B55</f>
        <v>41</v>
      </c>
      <c r="C69" s="86" t="str">
        <f>'3. Investeringen'!F55</f>
        <v>TD</v>
      </c>
      <c r="D69" s="86" t="str">
        <f>'3. Investeringen'!G55</f>
        <v>Nieuwe investeringen TD</v>
      </c>
      <c r="E69" s="121">
        <f>'3. Investeringen'!K55</f>
        <v>2013</v>
      </c>
      <c r="G69" s="86">
        <f>'7. Nominale afschrijvingen'!R58</f>
        <v>0</v>
      </c>
      <c r="H69" s="86">
        <f>'7. Nominale afschrijvingen'!S58</f>
        <v>0</v>
      </c>
      <c r="I69" s="86">
        <f>'7. Nominale afschrijvingen'!T58</f>
        <v>0</v>
      </c>
      <c r="J69" s="86">
        <f>'7. Nominale afschrijvingen'!U58</f>
        <v>0</v>
      </c>
      <c r="K69" s="86">
        <f>'7. Nominale afschrijvingen'!V58</f>
        <v>0</v>
      </c>
      <c r="L69" s="86">
        <f>'7. Nominale afschrijvingen'!W58</f>
        <v>0</v>
      </c>
      <c r="M69" s="86">
        <f>'7. Nominale afschrijvingen'!X58</f>
        <v>0</v>
      </c>
      <c r="N69" s="86">
        <f>'7. Nominale afschrijvingen'!Y58</f>
        <v>0</v>
      </c>
      <c r="O69" s="86">
        <f>'7. Nominale afschrijvingen'!Z58</f>
        <v>0</v>
      </c>
      <c r="P69" s="86">
        <f>'7. Nominale afschrijvingen'!AA58</f>
        <v>0</v>
      </c>
      <c r="Q69" s="86">
        <f>'7. Nominale afschrijvingen'!AB58</f>
        <v>0</v>
      </c>
      <c r="R69" s="86">
        <f>'7. Nominale afschrijvingen'!AC58</f>
        <v>0</v>
      </c>
      <c r="S69" s="86">
        <f>'7. Nominale afschrijvingen'!AD58</f>
        <v>0</v>
      </c>
      <c r="T69" s="86">
        <f>'7. Nominale afschrijvingen'!AE58</f>
        <v>0</v>
      </c>
      <c r="U69" s="86">
        <f>'7. Nominale afschrijvingen'!AF58</f>
        <v>0</v>
      </c>
      <c r="V69" s="86">
        <f>'7. Nominale afschrijvingen'!AG58</f>
        <v>0</v>
      </c>
      <c r="W69" s="40"/>
      <c r="X69" s="118">
        <f>IF($C69="TD",INDEX('4. CPI-tabel'!$D$20:$Z$42,$E69-2003,X$28-2003),
IF(X$28&gt;=$E69,MAX(1,INDEX('4. CPI-tabel'!$D$20:$Z$42,MAX($E69,2010)-2003,X$28-2003)),0))</f>
        <v>0</v>
      </c>
      <c r="Y69" s="118">
        <f>IF($C69="TD",INDEX('4. CPI-tabel'!$D$20:$Z$42,$E69-2003,Y$28-2003),
IF(Y$28&gt;=$E69,MAX(1,INDEX('4. CPI-tabel'!$D$20:$Z$42,MAX($E69,2010)-2003,Y$28-2003)),0))</f>
        <v>0</v>
      </c>
      <c r="Z69" s="118">
        <f>IF($C69="TD",INDEX('4. CPI-tabel'!$D$20:$Z$42,$E69-2003,Z$28-2003),
IF(Z$28&gt;=$E69,MAX(1,INDEX('4. CPI-tabel'!$D$20:$Z$42,MAX($E69,2010)-2003,Z$28-2003)),0))</f>
        <v>1</v>
      </c>
      <c r="AA69" s="118">
        <f>IF($C69="TD",INDEX('4. CPI-tabel'!$D$20:$Z$42,$E69-2003,AA$28-2003),
IF(AA$28&gt;=$E69,MAX(1,INDEX('4. CPI-tabel'!$D$20:$Z$42,MAX($E69,2010)-2003,AA$28-2003)),0))</f>
        <v>1.028</v>
      </c>
      <c r="AB69" s="118">
        <f>IF($C69="TD",INDEX('4. CPI-tabel'!$D$20:$Z$42,$E69-2003,AB$28-2003),
IF(AB$28&gt;=$E69,MAX(1,INDEX('4. CPI-tabel'!$D$20:$Z$42,MAX($E69,2010)-2003,AB$28-2003)),0))</f>
        <v>1.0382800000000001</v>
      </c>
      <c r="AC69" s="118">
        <f>IF($C69="TD",INDEX('4. CPI-tabel'!$D$20:$Z$42,$E69-2003,AC$28-2003),
IF(AC$28&gt;=$E69,MAX(1,INDEX('4. CPI-tabel'!$D$20:$Z$42,MAX($E69,2010)-2003,AC$28-2003)),0))</f>
        <v>1.0465862400000001</v>
      </c>
      <c r="AD69" s="118">
        <f>IF($C69="TD",INDEX('4. CPI-tabel'!$D$20:$Z$42,$E69-2003,AD$28-2003),
IF(AD$28&gt;=$E69,MAX(1,INDEX('4. CPI-tabel'!$D$20:$Z$42,MAX($E69,2010)-2003,AD$28-2003)),0))</f>
        <v>1.0486794124800001</v>
      </c>
      <c r="AE69" s="118">
        <f>IF($C69="TD",INDEX('4. CPI-tabel'!$D$20:$Z$42,$E69-2003,AE$28-2003),
IF(AE$28&gt;=$E69,MAX(1,INDEX('4. CPI-tabel'!$D$20:$Z$42,MAX($E69,2010)-2003,AE$28-2003)),0))</f>
        <v>1.0633609242547202</v>
      </c>
      <c r="AF69" s="118">
        <f>IF($C69="TD",INDEX('4. CPI-tabel'!$D$20:$Z$42,$E69-2003,AF$28-2003),
IF(AF$28&gt;=$E69,MAX(1,INDEX('4. CPI-tabel'!$D$20:$Z$42,MAX($E69,2010)-2003,AF$28-2003)),0))</f>
        <v>1.0856915036640693</v>
      </c>
      <c r="AG69" s="118">
        <f>IF($C69="TD",INDEX('4. CPI-tabel'!$D$20:$Z$42,$E69-2003,AG$28-2003),
IF(AG$28&gt;=$E69,MAX(1,INDEX('4. CPI-tabel'!$D$20:$Z$42,MAX($E69,2010)-2003,AG$28-2003)),0))</f>
        <v>1.1160908657666633</v>
      </c>
      <c r="AH69" s="118">
        <f>IF($C69="TD",INDEX('4. CPI-tabel'!$D$20:$Z$42,$E69-2003,AH$28-2003),
IF(AH$28&gt;=$E69,MAX(1,INDEX('4. CPI-tabel'!$D$20:$Z$42,MAX($E69,2010)-2003,AH$28-2003)),0))</f>
        <v>1.1239035018270298</v>
      </c>
      <c r="AI69" s="118">
        <f>IF($C69="TD",INDEX('4. CPI-tabel'!$D$20:$Z$42,$E69-2003,AI$28-2003),
IF(AI$28&gt;=$E69,MAX(1,INDEX('4. CPI-tabel'!$D$20:$Z$42,MAX($E69,2010)-2003,AI$28-2003)),0))</f>
        <v>1.1239035018270298</v>
      </c>
      <c r="AJ69" s="118">
        <f>IF($C69="TD",INDEX('4. CPI-tabel'!$D$20:$Z$42,$E69-2003,AJ$28-2003),
IF(AJ$28&gt;=$E69,MAX(1,INDEX('4. CPI-tabel'!$D$20:$Z$42,MAX($E69,2010)-2003,AJ$28-2003)),0))</f>
        <v>1.1239035018270298</v>
      </c>
      <c r="AK69" s="118">
        <f>IF($C69="TD",INDEX('4. CPI-tabel'!$D$20:$Z$42,$E69-2003,AK$28-2003),
IF(AK$28&gt;=$E69,MAX(1,INDEX('4. CPI-tabel'!$D$20:$Z$42,MAX($E69,2010)-2003,AK$28-2003)),0))</f>
        <v>1.1239035018270298</v>
      </c>
      <c r="AL69" s="118">
        <f>IF($C69="TD",INDEX('4. CPI-tabel'!$D$20:$Z$42,$E69-2003,AL$28-2003),
IF(AL$28&gt;=$E69,MAX(1,INDEX('4. CPI-tabel'!$D$20:$Z$42,MAX($E69,2010)-2003,AL$28-2003)),0))</f>
        <v>1.1239035018270298</v>
      </c>
      <c r="AM69" s="118">
        <f>IF($C69="TD",INDEX('4. CPI-tabel'!$D$20:$Z$42,$E69-2003,AM$28-2003),
IF(AM$28&gt;=$E69,MAX(1,INDEX('4. CPI-tabel'!$D$20:$Z$42,MAX($E69,2010)-2003,AM$28-2003)),0))</f>
        <v>1.1239035018270298</v>
      </c>
      <c r="AO69" s="87">
        <f t="shared" si="5"/>
        <v>0</v>
      </c>
      <c r="AP69" s="87">
        <f t="shared" si="6"/>
        <v>0</v>
      </c>
      <c r="AQ69" s="87">
        <f t="shared" si="7"/>
        <v>0</v>
      </c>
      <c r="AR69" s="87">
        <f t="shared" si="8"/>
        <v>0</v>
      </c>
      <c r="AS69" s="87">
        <f t="shared" si="9"/>
        <v>0</v>
      </c>
      <c r="AT69" s="87">
        <f t="shared" si="10"/>
        <v>0</v>
      </c>
      <c r="AU69" s="87">
        <f t="shared" si="11"/>
        <v>0</v>
      </c>
      <c r="AV69" s="87">
        <f t="shared" si="12"/>
        <v>0</v>
      </c>
      <c r="AW69" s="87">
        <f t="shared" si="13"/>
        <v>0</v>
      </c>
      <c r="AX69" s="87">
        <f t="shared" si="14"/>
        <v>0</v>
      </c>
      <c r="AY69" s="87">
        <f t="shared" si="15"/>
        <v>0</v>
      </c>
      <c r="AZ69" s="87">
        <f t="shared" si="16"/>
        <v>0</v>
      </c>
      <c r="BA69" s="87">
        <f t="shared" si="17"/>
        <v>0</v>
      </c>
      <c r="BB69" s="87">
        <f t="shared" si="18"/>
        <v>0</v>
      </c>
      <c r="BC69" s="87">
        <f t="shared" si="19"/>
        <v>0</v>
      </c>
      <c r="BD69" s="87">
        <f t="shared" si="20"/>
        <v>0</v>
      </c>
    </row>
    <row r="70" spans="1:56" s="20" customFormat="1" x14ac:dyDescent="0.2">
      <c r="A70" s="41"/>
      <c r="B70" s="86">
        <f>'3. Investeringen'!B56</f>
        <v>42</v>
      </c>
      <c r="C70" s="86" t="str">
        <f>'3. Investeringen'!F56</f>
        <v>TD</v>
      </c>
      <c r="D70" s="86" t="str">
        <f>'3. Investeringen'!G56</f>
        <v>Nieuwe investeringen TD</v>
      </c>
      <c r="E70" s="121">
        <f>'3. Investeringen'!K56</f>
        <v>2014</v>
      </c>
      <c r="G70" s="86">
        <f>'7. Nominale afschrijvingen'!R59</f>
        <v>0</v>
      </c>
      <c r="H70" s="86">
        <f>'7. Nominale afschrijvingen'!S59</f>
        <v>0</v>
      </c>
      <c r="I70" s="86">
        <f>'7. Nominale afschrijvingen'!T59</f>
        <v>0</v>
      </c>
      <c r="J70" s="86">
        <f>'7. Nominale afschrijvingen'!U59</f>
        <v>73926.070727272745</v>
      </c>
      <c r="K70" s="86">
        <f>'7. Nominale afschrijvingen'!V59</f>
        <v>147852.14145454549</v>
      </c>
      <c r="L70" s="86">
        <f>'7. Nominale afschrijvingen'!W59</f>
        <v>147852.14145454549</v>
      </c>
      <c r="M70" s="86">
        <f>'7. Nominale afschrijvingen'!X59</f>
        <v>147852.14145454549</v>
      </c>
      <c r="N70" s="86">
        <f>'7. Nominale afschrijvingen'!Y59</f>
        <v>147852.14145454549</v>
      </c>
      <c r="O70" s="86">
        <f>'7. Nominale afschrijvingen'!Z59</f>
        <v>147852.14145454549</v>
      </c>
      <c r="P70" s="86">
        <f>'7. Nominale afschrijvingen'!AA59</f>
        <v>147852.14145454549</v>
      </c>
      <c r="Q70" s="86">
        <f>'7. Nominale afschrijvingen'!AB59</f>
        <v>147852.14145454549</v>
      </c>
      <c r="R70" s="86">
        <f>'7. Nominale afschrijvingen'!AC59</f>
        <v>177422.56974545456</v>
      </c>
      <c r="S70" s="86">
        <f>'7. Nominale afschrijvingen'!AD59</f>
        <v>172940.31535188516</v>
      </c>
      <c r="T70" s="86">
        <f>'7. Nominale afschrijvingen'!AE59</f>
        <v>168571.29685878492</v>
      </c>
      <c r="U70" s="86">
        <f>'7. Nominale afschrijvingen'!AF59</f>
        <v>164312.65356972089</v>
      </c>
      <c r="V70" s="86">
        <f>'7. Nominale afschrijvingen'!AG59</f>
        <v>160161.59705848584</v>
      </c>
      <c r="W70" s="40"/>
      <c r="X70" s="118">
        <f>IF($C70="TD",INDEX('4. CPI-tabel'!$D$20:$Z$42,$E70-2003,X$28-2003),
IF(X$28&gt;=$E70,MAX(1,INDEX('4. CPI-tabel'!$D$20:$Z$42,MAX($E70,2010)-2003,X$28-2003)),0))</f>
        <v>0</v>
      </c>
      <c r="Y70" s="118">
        <f>IF($C70="TD",INDEX('4. CPI-tabel'!$D$20:$Z$42,$E70-2003,Y$28-2003),
IF(Y$28&gt;=$E70,MAX(1,INDEX('4. CPI-tabel'!$D$20:$Z$42,MAX($E70,2010)-2003,Y$28-2003)),0))</f>
        <v>0</v>
      </c>
      <c r="Z70" s="118">
        <f>IF($C70="TD",INDEX('4. CPI-tabel'!$D$20:$Z$42,$E70-2003,Z$28-2003),
IF(Z$28&gt;=$E70,MAX(1,INDEX('4. CPI-tabel'!$D$20:$Z$42,MAX($E70,2010)-2003,Z$28-2003)),0))</f>
        <v>0</v>
      </c>
      <c r="AA70" s="118">
        <f>IF($C70="TD",INDEX('4. CPI-tabel'!$D$20:$Z$42,$E70-2003,AA$28-2003),
IF(AA$28&gt;=$E70,MAX(1,INDEX('4. CPI-tabel'!$D$20:$Z$42,MAX($E70,2010)-2003,AA$28-2003)),0))</f>
        <v>1</v>
      </c>
      <c r="AB70" s="118">
        <f>IF($C70="TD",INDEX('4. CPI-tabel'!$D$20:$Z$42,$E70-2003,AB$28-2003),
IF(AB$28&gt;=$E70,MAX(1,INDEX('4. CPI-tabel'!$D$20:$Z$42,MAX($E70,2010)-2003,AB$28-2003)),0))</f>
        <v>1.01</v>
      </c>
      <c r="AC70" s="118">
        <f>IF($C70="TD",INDEX('4. CPI-tabel'!$D$20:$Z$42,$E70-2003,AC$28-2003),
IF(AC$28&gt;=$E70,MAX(1,INDEX('4. CPI-tabel'!$D$20:$Z$42,MAX($E70,2010)-2003,AC$28-2003)),0))</f>
        <v>1.0180800000000001</v>
      </c>
      <c r="AD70" s="118">
        <f>IF($C70="TD",INDEX('4. CPI-tabel'!$D$20:$Z$42,$E70-2003,AD$28-2003),
IF(AD$28&gt;=$E70,MAX(1,INDEX('4. CPI-tabel'!$D$20:$Z$42,MAX($E70,2010)-2003,AD$28-2003)),0))</f>
        <v>1.0201161600000002</v>
      </c>
      <c r="AE70" s="118">
        <f>IF($C70="TD",INDEX('4. CPI-tabel'!$D$20:$Z$42,$E70-2003,AE$28-2003),
IF(AE$28&gt;=$E70,MAX(1,INDEX('4. CPI-tabel'!$D$20:$Z$42,MAX($E70,2010)-2003,AE$28-2003)),0))</f>
        <v>1.0343977862400002</v>
      </c>
      <c r="AF70" s="118">
        <f>IF($C70="TD",INDEX('4. CPI-tabel'!$D$20:$Z$42,$E70-2003,AF$28-2003),
IF(AF$28&gt;=$E70,MAX(1,INDEX('4. CPI-tabel'!$D$20:$Z$42,MAX($E70,2010)-2003,AF$28-2003)),0))</f>
        <v>1.0561201397510402</v>
      </c>
      <c r="AG70" s="118">
        <f>IF($C70="TD",INDEX('4. CPI-tabel'!$D$20:$Z$42,$E70-2003,AG$28-2003),
IF(AG$28&gt;=$E70,MAX(1,INDEX('4. CPI-tabel'!$D$20:$Z$42,MAX($E70,2010)-2003,AG$28-2003)),0))</f>
        <v>1.0856915036640693</v>
      </c>
      <c r="AH70" s="118">
        <f>IF($C70="TD",INDEX('4. CPI-tabel'!$D$20:$Z$42,$E70-2003,AH$28-2003),
IF(AH$28&gt;=$E70,MAX(1,INDEX('4. CPI-tabel'!$D$20:$Z$42,MAX($E70,2010)-2003,AH$28-2003)),0))</f>
        <v>1.0932913441897176</v>
      </c>
      <c r="AI70" s="118">
        <f>IF($C70="TD",INDEX('4. CPI-tabel'!$D$20:$Z$42,$E70-2003,AI$28-2003),
IF(AI$28&gt;=$E70,MAX(1,INDEX('4. CPI-tabel'!$D$20:$Z$42,MAX($E70,2010)-2003,AI$28-2003)),0))</f>
        <v>1.0932913441897176</v>
      </c>
      <c r="AJ70" s="118">
        <f>IF($C70="TD",INDEX('4. CPI-tabel'!$D$20:$Z$42,$E70-2003,AJ$28-2003),
IF(AJ$28&gt;=$E70,MAX(1,INDEX('4. CPI-tabel'!$D$20:$Z$42,MAX($E70,2010)-2003,AJ$28-2003)),0))</f>
        <v>1.0932913441897176</v>
      </c>
      <c r="AK70" s="118">
        <f>IF($C70="TD",INDEX('4. CPI-tabel'!$D$20:$Z$42,$E70-2003,AK$28-2003),
IF(AK$28&gt;=$E70,MAX(1,INDEX('4. CPI-tabel'!$D$20:$Z$42,MAX($E70,2010)-2003,AK$28-2003)),0))</f>
        <v>1.0932913441897176</v>
      </c>
      <c r="AL70" s="118">
        <f>IF($C70="TD",INDEX('4. CPI-tabel'!$D$20:$Z$42,$E70-2003,AL$28-2003),
IF(AL$28&gt;=$E70,MAX(1,INDEX('4. CPI-tabel'!$D$20:$Z$42,MAX($E70,2010)-2003,AL$28-2003)),0))</f>
        <v>1.0932913441897176</v>
      </c>
      <c r="AM70" s="118">
        <f>IF($C70="TD",INDEX('4. CPI-tabel'!$D$20:$Z$42,$E70-2003,AM$28-2003),
IF(AM$28&gt;=$E70,MAX(1,INDEX('4. CPI-tabel'!$D$20:$Z$42,MAX($E70,2010)-2003,AM$28-2003)),0))</f>
        <v>1.0932913441897176</v>
      </c>
      <c r="AO70" s="87">
        <f t="shared" si="5"/>
        <v>0</v>
      </c>
      <c r="AP70" s="87">
        <f t="shared" si="6"/>
        <v>0</v>
      </c>
      <c r="AQ70" s="87">
        <f t="shared" si="7"/>
        <v>0</v>
      </c>
      <c r="AR70" s="87">
        <f t="shared" si="8"/>
        <v>73926.070727272745</v>
      </c>
      <c r="AS70" s="87">
        <f t="shared" si="9"/>
        <v>149330.66286909094</v>
      </c>
      <c r="AT70" s="87">
        <f t="shared" si="10"/>
        <v>150525.30817204367</v>
      </c>
      <c r="AU70" s="87">
        <f t="shared" si="11"/>
        <v>150826.35878838779</v>
      </c>
      <c r="AV70" s="87">
        <f t="shared" si="12"/>
        <v>152937.92781142521</v>
      </c>
      <c r="AW70" s="87">
        <f t="shared" si="13"/>
        <v>156149.62429546515</v>
      </c>
      <c r="AX70" s="87">
        <f t="shared" si="14"/>
        <v>160521.81377573818</v>
      </c>
      <c r="AY70" s="87">
        <f t="shared" si="15"/>
        <v>161645.46647216831</v>
      </c>
      <c r="AZ70" s="87">
        <f t="shared" si="16"/>
        <v>193974.55976660195</v>
      </c>
      <c r="BA70" s="87">
        <f t="shared" si="17"/>
        <v>189074.14983565619</v>
      </c>
      <c r="BB70" s="87">
        <f t="shared" si="18"/>
        <v>184297.53973454487</v>
      </c>
      <c r="BC70" s="87">
        <f t="shared" si="19"/>
        <v>179641.60188861957</v>
      </c>
      <c r="BD70" s="87">
        <f t="shared" si="20"/>
        <v>175103.28773564391</v>
      </c>
    </row>
    <row r="71" spans="1:56" s="20" customFormat="1" x14ac:dyDescent="0.2">
      <c r="A71" s="41"/>
      <c r="B71" s="86">
        <f>'3. Investeringen'!B57</f>
        <v>43</v>
      </c>
      <c r="C71" s="86" t="str">
        <f>'3. Investeringen'!F57</f>
        <v>TD</v>
      </c>
      <c r="D71" s="86" t="str">
        <f>'3. Investeringen'!G57</f>
        <v>Nieuwe investeringen TD</v>
      </c>
      <c r="E71" s="121">
        <f>'3. Investeringen'!K57</f>
        <v>2014</v>
      </c>
      <c r="G71" s="86">
        <f>'7. Nominale afschrijvingen'!R60</f>
        <v>0</v>
      </c>
      <c r="H71" s="86">
        <f>'7. Nominale afschrijvingen'!S60</f>
        <v>0</v>
      </c>
      <c r="I71" s="86">
        <f>'7. Nominale afschrijvingen'!T60</f>
        <v>0</v>
      </c>
      <c r="J71" s="86">
        <f>'7. Nominale afschrijvingen'!U60</f>
        <v>535099.35155555559</v>
      </c>
      <c r="K71" s="86">
        <f>'7. Nominale afschrijvingen'!V60</f>
        <v>1070198.7031111112</v>
      </c>
      <c r="L71" s="86">
        <f>'7. Nominale afschrijvingen'!W60</f>
        <v>1070198.7031111112</v>
      </c>
      <c r="M71" s="86">
        <f>'7. Nominale afschrijvingen'!X60</f>
        <v>1070198.7031111112</v>
      </c>
      <c r="N71" s="86">
        <f>'7. Nominale afschrijvingen'!Y60</f>
        <v>1070198.7031111112</v>
      </c>
      <c r="O71" s="86">
        <f>'7. Nominale afschrijvingen'!Z60</f>
        <v>1070198.7031111112</v>
      </c>
      <c r="P71" s="86">
        <f>'7. Nominale afschrijvingen'!AA60</f>
        <v>1070198.7031111112</v>
      </c>
      <c r="Q71" s="86">
        <f>'7. Nominale afschrijvingen'!AB60</f>
        <v>1070198.7031111112</v>
      </c>
      <c r="R71" s="86">
        <f>'7. Nominale afschrijvingen'!AC60</f>
        <v>1284238.4437333334</v>
      </c>
      <c r="S71" s="86">
        <f>'7. Nominale afschrijvingen'!AD60</f>
        <v>1243142.8135338668</v>
      </c>
      <c r="T71" s="86">
        <f>'7. Nominale afschrijvingen'!AE60</f>
        <v>1203362.2435007829</v>
      </c>
      <c r="U71" s="86">
        <f>'7. Nominale afschrijvingen'!AF60</f>
        <v>1164854.651708758</v>
      </c>
      <c r="V71" s="86">
        <f>'7. Nominale afschrijvingen'!AG60</f>
        <v>1127579.3028540777</v>
      </c>
      <c r="W71" s="40"/>
      <c r="X71" s="118">
        <f>IF($C71="TD",INDEX('4. CPI-tabel'!$D$20:$Z$42,$E71-2003,X$28-2003),
IF(X$28&gt;=$E71,MAX(1,INDEX('4. CPI-tabel'!$D$20:$Z$42,MAX($E71,2010)-2003,X$28-2003)),0))</f>
        <v>0</v>
      </c>
      <c r="Y71" s="118">
        <f>IF($C71="TD",INDEX('4. CPI-tabel'!$D$20:$Z$42,$E71-2003,Y$28-2003),
IF(Y$28&gt;=$E71,MAX(1,INDEX('4. CPI-tabel'!$D$20:$Z$42,MAX($E71,2010)-2003,Y$28-2003)),0))</f>
        <v>0</v>
      </c>
      <c r="Z71" s="118">
        <f>IF($C71="TD",INDEX('4. CPI-tabel'!$D$20:$Z$42,$E71-2003,Z$28-2003),
IF(Z$28&gt;=$E71,MAX(1,INDEX('4. CPI-tabel'!$D$20:$Z$42,MAX($E71,2010)-2003,Z$28-2003)),0))</f>
        <v>0</v>
      </c>
      <c r="AA71" s="118">
        <f>IF($C71="TD",INDEX('4. CPI-tabel'!$D$20:$Z$42,$E71-2003,AA$28-2003),
IF(AA$28&gt;=$E71,MAX(1,INDEX('4. CPI-tabel'!$D$20:$Z$42,MAX($E71,2010)-2003,AA$28-2003)),0))</f>
        <v>1</v>
      </c>
      <c r="AB71" s="118">
        <f>IF($C71="TD",INDEX('4. CPI-tabel'!$D$20:$Z$42,$E71-2003,AB$28-2003),
IF(AB$28&gt;=$E71,MAX(1,INDEX('4. CPI-tabel'!$D$20:$Z$42,MAX($E71,2010)-2003,AB$28-2003)),0))</f>
        <v>1.01</v>
      </c>
      <c r="AC71" s="118">
        <f>IF($C71="TD",INDEX('4. CPI-tabel'!$D$20:$Z$42,$E71-2003,AC$28-2003),
IF(AC$28&gt;=$E71,MAX(1,INDEX('4. CPI-tabel'!$D$20:$Z$42,MAX($E71,2010)-2003,AC$28-2003)),0))</f>
        <v>1.0180800000000001</v>
      </c>
      <c r="AD71" s="118">
        <f>IF($C71="TD",INDEX('4. CPI-tabel'!$D$20:$Z$42,$E71-2003,AD$28-2003),
IF(AD$28&gt;=$E71,MAX(1,INDEX('4. CPI-tabel'!$D$20:$Z$42,MAX($E71,2010)-2003,AD$28-2003)),0))</f>
        <v>1.0201161600000002</v>
      </c>
      <c r="AE71" s="118">
        <f>IF($C71="TD",INDEX('4. CPI-tabel'!$D$20:$Z$42,$E71-2003,AE$28-2003),
IF(AE$28&gt;=$E71,MAX(1,INDEX('4. CPI-tabel'!$D$20:$Z$42,MAX($E71,2010)-2003,AE$28-2003)),0))</f>
        <v>1.0343977862400002</v>
      </c>
      <c r="AF71" s="118">
        <f>IF($C71="TD",INDEX('4. CPI-tabel'!$D$20:$Z$42,$E71-2003,AF$28-2003),
IF(AF$28&gt;=$E71,MAX(1,INDEX('4. CPI-tabel'!$D$20:$Z$42,MAX($E71,2010)-2003,AF$28-2003)),0))</f>
        <v>1.0561201397510402</v>
      </c>
      <c r="AG71" s="118">
        <f>IF($C71="TD",INDEX('4. CPI-tabel'!$D$20:$Z$42,$E71-2003,AG$28-2003),
IF(AG$28&gt;=$E71,MAX(1,INDEX('4. CPI-tabel'!$D$20:$Z$42,MAX($E71,2010)-2003,AG$28-2003)),0))</f>
        <v>1.0856915036640693</v>
      </c>
      <c r="AH71" s="118">
        <f>IF($C71="TD",INDEX('4. CPI-tabel'!$D$20:$Z$42,$E71-2003,AH$28-2003),
IF(AH$28&gt;=$E71,MAX(1,INDEX('4. CPI-tabel'!$D$20:$Z$42,MAX($E71,2010)-2003,AH$28-2003)),0))</f>
        <v>1.0932913441897176</v>
      </c>
      <c r="AI71" s="118">
        <f>IF($C71="TD",INDEX('4. CPI-tabel'!$D$20:$Z$42,$E71-2003,AI$28-2003),
IF(AI$28&gt;=$E71,MAX(1,INDEX('4. CPI-tabel'!$D$20:$Z$42,MAX($E71,2010)-2003,AI$28-2003)),0))</f>
        <v>1.0932913441897176</v>
      </c>
      <c r="AJ71" s="118">
        <f>IF($C71="TD",INDEX('4. CPI-tabel'!$D$20:$Z$42,$E71-2003,AJ$28-2003),
IF(AJ$28&gt;=$E71,MAX(1,INDEX('4. CPI-tabel'!$D$20:$Z$42,MAX($E71,2010)-2003,AJ$28-2003)),0))</f>
        <v>1.0932913441897176</v>
      </c>
      <c r="AK71" s="118">
        <f>IF($C71="TD",INDEX('4. CPI-tabel'!$D$20:$Z$42,$E71-2003,AK$28-2003),
IF(AK$28&gt;=$E71,MAX(1,INDEX('4. CPI-tabel'!$D$20:$Z$42,MAX($E71,2010)-2003,AK$28-2003)),0))</f>
        <v>1.0932913441897176</v>
      </c>
      <c r="AL71" s="118">
        <f>IF($C71="TD",INDEX('4. CPI-tabel'!$D$20:$Z$42,$E71-2003,AL$28-2003),
IF(AL$28&gt;=$E71,MAX(1,INDEX('4. CPI-tabel'!$D$20:$Z$42,MAX($E71,2010)-2003,AL$28-2003)),0))</f>
        <v>1.0932913441897176</v>
      </c>
      <c r="AM71" s="118">
        <f>IF($C71="TD",INDEX('4. CPI-tabel'!$D$20:$Z$42,$E71-2003,AM$28-2003),
IF(AM$28&gt;=$E71,MAX(1,INDEX('4. CPI-tabel'!$D$20:$Z$42,MAX($E71,2010)-2003,AM$28-2003)),0))</f>
        <v>1.0932913441897176</v>
      </c>
      <c r="AO71" s="87">
        <f t="shared" si="5"/>
        <v>0</v>
      </c>
      <c r="AP71" s="87">
        <f t="shared" si="6"/>
        <v>0</v>
      </c>
      <c r="AQ71" s="87">
        <f t="shared" si="7"/>
        <v>0</v>
      </c>
      <c r="AR71" s="87">
        <f t="shared" si="8"/>
        <v>535099.35155555559</v>
      </c>
      <c r="AS71" s="87">
        <f t="shared" si="9"/>
        <v>1080900.6901422222</v>
      </c>
      <c r="AT71" s="87">
        <f t="shared" si="10"/>
        <v>1089547.8956633601</v>
      </c>
      <c r="AU71" s="87">
        <f t="shared" si="11"/>
        <v>1091726.991454687</v>
      </c>
      <c r="AV71" s="87">
        <f t="shared" si="12"/>
        <v>1107011.1693350526</v>
      </c>
      <c r="AW71" s="87">
        <f t="shared" si="13"/>
        <v>1130258.4038910887</v>
      </c>
      <c r="AX71" s="87">
        <f t="shared" si="14"/>
        <v>1161905.6392000392</v>
      </c>
      <c r="AY71" s="87">
        <f t="shared" si="15"/>
        <v>1170038.9786744392</v>
      </c>
      <c r="AZ71" s="87">
        <f t="shared" si="16"/>
        <v>1404046.7744093272</v>
      </c>
      <c r="BA71" s="87">
        <f t="shared" si="17"/>
        <v>1359117.2776282288</v>
      </c>
      <c r="BB71" s="87">
        <f t="shared" si="18"/>
        <v>1315625.5247441253</v>
      </c>
      <c r="BC71" s="87">
        <f t="shared" si="19"/>
        <v>1273525.5079523134</v>
      </c>
      <c r="BD71" s="87">
        <f t="shared" si="20"/>
        <v>1232772.6916978392</v>
      </c>
    </row>
    <row r="72" spans="1:56" s="20" customFormat="1" x14ac:dyDescent="0.2">
      <c r="A72" s="41"/>
      <c r="B72" s="86">
        <f>'3. Investeringen'!B58</f>
        <v>44</v>
      </c>
      <c r="C72" s="86" t="str">
        <f>'3. Investeringen'!F58</f>
        <v>TD</v>
      </c>
      <c r="D72" s="86" t="str">
        <f>'3. Investeringen'!G58</f>
        <v>Nieuwe investeringen TD</v>
      </c>
      <c r="E72" s="121">
        <f>'3. Investeringen'!K58</f>
        <v>2014</v>
      </c>
      <c r="G72" s="86">
        <f>'7. Nominale afschrijvingen'!R61</f>
        <v>0</v>
      </c>
      <c r="H72" s="86">
        <f>'7. Nominale afschrijvingen'!S61</f>
        <v>0</v>
      </c>
      <c r="I72" s="86">
        <f>'7. Nominale afschrijvingen'!T61</f>
        <v>0</v>
      </c>
      <c r="J72" s="86">
        <f>'7. Nominale afschrijvingen'!U61</f>
        <v>70721.353291666674</v>
      </c>
      <c r="K72" s="86">
        <f>'7. Nominale afschrijvingen'!V61</f>
        <v>141442.70658333335</v>
      </c>
      <c r="L72" s="86">
        <f>'7. Nominale afschrijvingen'!W61</f>
        <v>141442.70658333335</v>
      </c>
      <c r="M72" s="86">
        <f>'7. Nominale afschrijvingen'!X61</f>
        <v>141442.70658333335</v>
      </c>
      <c r="N72" s="86">
        <f>'7. Nominale afschrijvingen'!Y61</f>
        <v>141442.70658333335</v>
      </c>
      <c r="O72" s="86">
        <f>'7. Nominale afschrijvingen'!Z61</f>
        <v>141442.70658333335</v>
      </c>
      <c r="P72" s="86">
        <f>'7. Nominale afschrijvingen'!AA61</f>
        <v>141442.70658333335</v>
      </c>
      <c r="Q72" s="86">
        <f>'7. Nominale afschrijvingen'!AB61</f>
        <v>141442.70658333335</v>
      </c>
      <c r="R72" s="86">
        <f>'7. Nominale afschrijvingen'!AC61</f>
        <v>169731.24790000002</v>
      </c>
      <c r="S72" s="86">
        <f>'7. Nominale afschrijvingen'!AD61</f>
        <v>160678.91467866671</v>
      </c>
      <c r="T72" s="86">
        <f>'7. Nominale afschrijvingen'!AE61</f>
        <v>152109.37256247114</v>
      </c>
      <c r="U72" s="86">
        <f>'7. Nominale afschrijvingen'!AF61</f>
        <v>143996.87269247268</v>
      </c>
      <c r="V72" s="86">
        <f>'7. Nominale afschrijvingen'!AG61</f>
        <v>138159.16163737242</v>
      </c>
      <c r="W72" s="40"/>
      <c r="X72" s="118">
        <f>IF($C72="TD",INDEX('4. CPI-tabel'!$D$20:$Z$42,$E72-2003,X$28-2003),
IF(X$28&gt;=$E72,MAX(1,INDEX('4. CPI-tabel'!$D$20:$Z$42,MAX($E72,2010)-2003,X$28-2003)),0))</f>
        <v>0</v>
      </c>
      <c r="Y72" s="118">
        <f>IF($C72="TD",INDEX('4. CPI-tabel'!$D$20:$Z$42,$E72-2003,Y$28-2003),
IF(Y$28&gt;=$E72,MAX(1,INDEX('4. CPI-tabel'!$D$20:$Z$42,MAX($E72,2010)-2003,Y$28-2003)),0))</f>
        <v>0</v>
      </c>
      <c r="Z72" s="118">
        <f>IF($C72="TD",INDEX('4. CPI-tabel'!$D$20:$Z$42,$E72-2003,Z$28-2003),
IF(Z$28&gt;=$E72,MAX(1,INDEX('4. CPI-tabel'!$D$20:$Z$42,MAX($E72,2010)-2003,Z$28-2003)),0))</f>
        <v>0</v>
      </c>
      <c r="AA72" s="118">
        <f>IF($C72="TD",INDEX('4. CPI-tabel'!$D$20:$Z$42,$E72-2003,AA$28-2003),
IF(AA$28&gt;=$E72,MAX(1,INDEX('4. CPI-tabel'!$D$20:$Z$42,MAX($E72,2010)-2003,AA$28-2003)),0))</f>
        <v>1</v>
      </c>
      <c r="AB72" s="118">
        <f>IF($C72="TD",INDEX('4. CPI-tabel'!$D$20:$Z$42,$E72-2003,AB$28-2003),
IF(AB$28&gt;=$E72,MAX(1,INDEX('4. CPI-tabel'!$D$20:$Z$42,MAX($E72,2010)-2003,AB$28-2003)),0))</f>
        <v>1.01</v>
      </c>
      <c r="AC72" s="118">
        <f>IF($C72="TD",INDEX('4. CPI-tabel'!$D$20:$Z$42,$E72-2003,AC$28-2003),
IF(AC$28&gt;=$E72,MAX(1,INDEX('4. CPI-tabel'!$D$20:$Z$42,MAX($E72,2010)-2003,AC$28-2003)),0))</f>
        <v>1.0180800000000001</v>
      </c>
      <c r="AD72" s="118">
        <f>IF($C72="TD",INDEX('4. CPI-tabel'!$D$20:$Z$42,$E72-2003,AD$28-2003),
IF(AD$28&gt;=$E72,MAX(1,INDEX('4. CPI-tabel'!$D$20:$Z$42,MAX($E72,2010)-2003,AD$28-2003)),0))</f>
        <v>1.0201161600000002</v>
      </c>
      <c r="AE72" s="118">
        <f>IF($C72="TD",INDEX('4. CPI-tabel'!$D$20:$Z$42,$E72-2003,AE$28-2003),
IF(AE$28&gt;=$E72,MAX(1,INDEX('4. CPI-tabel'!$D$20:$Z$42,MAX($E72,2010)-2003,AE$28-2003)),0))</f>
        <v>1.0343977862400002</v>
      </c>
      <c r="AF72" s="118">
        <f>IF($C72="TD",INDEX('4. CPI-tabel'!$D$20:$Z$42,$E72-2003,AF$28-2003),
IF(AF$28&gt;=$E72,MAX(1,INDEX('4. CPI-tabel'!$D$20:$Z$42,MAX($E72,2010)-2003,AF$28-2003)),0))</f>
        <v>1.0561201397510402</v>
      </c>
      <c r="AG72" s="118">
        <f>IF($C72="TD",INDEX('4. CPI-tabel'!$D$20:$Z$42,$E72-2003,AG$28-2003),
IF(AG$28&gt;=$E72,MAX(1,INDEX('4. CPI-tabel'!$D$20:$Z$42,MAX($E72,2010)-2003,AG$28-2003)),0))</f>
        <v>1.0856915036640693</v>
      </c>
      <c r="AH72" s="118">
        <f>IF($C72="TD",INDEX('4. CPI-tabel'!$D$20:$Z$42,$E72-2003,AH$28-2003),
IF(AH$28&gt;=$E72,MAX(1,INDEX('4. CPI-tabel'!$D$20:$Z$42,MAX($E72,2010)-2003,AH$28-2003)),0))</f>
        <v>1.0932913441897176</v>
      </c>
      <c r="AI72" s="118">
        <f>IF($C72="TD",INDEX('4. CPI-tabel'!$D$20:$Z$42,$E72-2003,AI$28-2003),
IF(AI$28&gt;=$E72,MAX(1,INDEX('4. CPI-tabel'!$D$20:$Z$42,MAX($E72,2010)-2003,AI$28-2003)),0))</f>
        <v>1.0932913441897176</v>
      </c>
      <c r="AJ72" s="118">
        <f>IF($C72="TD",INDEX('4. CPI-tabel'!$D$20:$Z$42,$E72-2003,AJ$28-2003),
IF(AJ$28&gt;=$E72,MAX(1,INDEX('4. CPI-tabel'!$D$20:$Z$42,MAX($E72,2010)-2003,AJ$28-2003)),0))</f>
        <v>1.0932913441897176</v>
      </c>
      <c r="AK72" s="118">
        <f>IF($C72="TD",INDEX('4. CPI-tabel'!$D$20:$Z$42,$E72-2003,AK$28-2003),
IF(AK$28&gt;=$E72,MAX(1,INDEX('4. CPI-tabel'!$D$20:$Z$42,MAX($E72,2010)-2003,AK$28-2003)),0))</f>
        <v>1.0932913441897176</v>
      </c>
      <c r="AL72" s="118">
        <f>IF($C72="TD",INDEX('4. CPI-tabel'!$D$20:$Z$42,$E72-2003,AL$28-2003),
IF(AL$28&gt;=$E72,MAX(1,INDEX('4. CPI-tabel'!$D$20:$Z$42,MAX($E72,2010)-2003,AL$28-2003)),0))</f>
        <v>1.0932913441897176</v>
      </c>
      <c r="AM72" s="118">
        <f>IF($C72="TD",INDEX('4. CPI-tabel'!$D$20:$Z$42,$E72-2003,AM$28-2003),
IF(AM$28&gt;=$E72,MAX(1,INDEX('4. CPI-tabel'!$D$20:$Z$42,MAX($E72,2010)-2003,AM$28-2003)),0))</f>
        <v>1.0932913441897176</v>
      </c>
      <c r="AO72" s="87">
        <f t="shared" si="5"/>
        <v>0</v>
      </c>
      <c r="AP72" s="87">
        <f t="shared" si="6"/>
        <v>0</v>
      </c>
      <c r="AQ72" s="87">
        <f t="shared" si="7"/>
        <v>0</v>
      </c>
      <c r="AR72" s="87">
        <f t="shared" si="8"/>
        <v>70721.353291666674</v>
      </c>
      <c r="AS72" s="87">
        <f t="shared" si="9"/>
        <v>142857.13364916667</v>
      </c>
      <c r="AT72" s="87">
        <f t="shared" si="10"/>
        <v>143999.99071836003</v>
      </c>
      <c r="AU72" s="87">
        <f t="shared" si="11"/>
        <v>144287.99069979676</v>
      </c>
      <c r="AV72" s="87">
        <f t="shared" si="12"/>
        <v>146308.02256959392</v>
      </c>
      <c r="AW72" s="87">
        <f t="shared" si="13"/>
        <v>149380.4910435554</v>
      </c>
      <c r="AX72" s="87">
        <f t="shared" si="14"/>
        <v>153563.14479277493</v>
      </c>
      <c r="AY72" s="87">
        <f t="shared" si="15"/>
        <v>154638.08680632434</v>
      </c>
      <c r="AZ72" s="87">
        <f t="shared" si="16"/>
        <v>185565.7041675892</v>
      </c>
      <c r="BA72" s="87">
        <f t="shared" si="17"/>
        <v>175668.86661198447</v>
      </c>
      <c r="BB72" s="87">
        <f t="shared" si="18"/>
        <v>166299.86039267862</v>
      </c>
      <c r="BC72" s="87">
        <f t="shared" si="19"/>
        <v>157430.53450506911</v>
      </c>
      <c r="BD72" s="87">
        <f t="shared" si="20"/>
        <v>151048.21553864738</v>
      </c>
    </row>
    <row r="73" spans="1:56" s="20" customFormat="1" x14ac:dyDescent="0.2">
      <c r="A73" s="41"/>
      <c r="B73" s="86">
        <f>'3. Investeringen'!B59</f>
        <v>45</v>
      </c>
      <c r="C73" s="86" t="str">
        <f>'3. Investeringen'!F59</f>
        <v>TD</v>
      </c>
      <c r="D73" s="86" t="str">
        <f>'3. Investeringen'!G59</f>
        <v>Nieuwe investeringen TD</v>
      </c>
      <c r="E73" s="121">
        <f>'3. Investeringen'!K59</f>
        <v>2014</v>
      </c>
      <c r="G73" s="86">
        <f>'7. Nominale afschrijvingen'!R62</f>
        <v>0</v>
      </c>
      <c r="H73" s="86">
        <f>'7. Nominale afschrijvingen'!S62</f>
        <v>0</v>
      </c>
      <c r="I73" s="86">
        <f>'7. Nominale afschrijvingen'!T62</f>
        <v>0</v>
      </c>
      <c r="J73" s="86">
        <f>'7. Nominale afschrijvingen'!U62</f>
        <v>0</v>
      </c>
      <c r="K73" s="86">
        <f>'7. Nominale afschrijvingen'!V62</f>
        <v>0</v>
      </c>
      <c r="L73" s="86">
        <f>'7. Nominale afschrijvingen'!W62</f>
        <v>0</v>
      </c>
      <c r="M73" s="86">
        <f>'7. Nominale afschrijvingen'!X62</f>
        <v>0</v>
      </c>
      <c r="N73" s="86">
        <f>'7. Nominale afschrijvingen'!Y62</f>
        <v>0</v>
      </c>
      <c r="O73" s="86">
        <f>'7. Nominale afschrijvingen'!Z62</f>
        <v>0</v>
      </c>
      <c r="P73" s="86">
        <f>'7. Nominale afschrijvingen'!AA62</f>
        <v>0</v>
      </c>
      <c r="Q73" s="86">
        <f>'7. Nominale afschrijvingen'!AB62</f>
        <v>0</v>
      </c>
      <c r="R73" s="86">
        <f>'7. Nominale afschrijvingen'!AC62</f>
        <v>0</v>
      </c>
      <c r="S73" s="86">
        <f>'7. Nominale afschrijvingen'!AD62</f>
        <v>0</v>
      </c>
      <c r="T73" s="86">
        <f>'7. Nominale afschrijvingen'!AE62</f>
        <v>0</v>
      </c>
      <c r="U73" s="86">
        <f>'7. Nominale afschrijvingen'!AF62</f>
        <v>0</v>
      </c>
      <c r="V73" s="86">
        <f>'7. Nominale afschrijvingen'!AG62</f>
        <v>0</v>
      </c>
      <c r="W73" s="40"/>
      <c r="X73" s="118">
        <f>IF($C73="TD",INDEX('4. CPI-tabel'!$D$20:$Z$42,$E73-2003,X$28-2003),
IF(X$28&gt;=$E73,MAX(1,INDEX('4. CPI-tabel'!$D$20:$Z$42,MAX($E73,2010)-2003,X$28-2003)),0))</f>
        <v>0</v>
      </c>
      <c r="Y73" s="118">
        <f>IF($C73="TD",INDEX('4. CPI-tabel'!$D$20:$Z$42,$E73-2003,Y$28-2003),
IF(Y$28&gt;=$E73,MAX(1,INDEX('4. CPI-tabel'!$D$20:$Z$42,MAX($E73,2010)-2003,Y$28-2003)),0))</f>
        <v>0</v>
      </c>
      <c r="Z73" s="118">
        <f>IF($C73="TD",INDEX('4. CPI-tabel'!$D$20:$Z$42,$E73-2003,Z$28-2003),
IF(Z$28&gt;=$E73,MAX(1,INDEX('4. CPI-tabel'!$D$20:$Z$42,MAX($E73,2010)-2003,Z$28-2003)),0))</f>
        <v>0</v>
      </c>
      <c r="AA73" s="118">
        <f>IF($C73="TD",INDEX('4. CPI-tabel'!$D$20:$Z$42,$E73-2003,AA$28-2003),
IF(AA$28&gt;=$E73,MAX(1,INDEX('4. CPI-tabel'!$D$20:$Z$42,MAX($E73,2010)-2003,AA$28-2003)),0))</f>
        <v>1</v>
      </c>
      <c r="AB73" s="118">
        <f>IF($C73="TD",INDEX('4. CPI-tabel'!$D$20:$Z$42,$E73-2003,AB$28-2003),
IF(AB$28&gt;=$E73,MAX(1,INDEX('4. CPI-tabel'!$D$20:$Z$42,MAX($E73,2010)-2003,AB$28-2003)),0))</f>
        <v>1.01</v>
      </c>
      <c r="AC73" s="118">
        <f>IF($C73="TD",INDEX('4. CPI-tabel'!$D$20:$Z$42,$E73-2003,AC$28-2003),
IF(AC$28&gt;=$E73,MAX(1,INDEX('4. CPI-tabel'!$D$20:$Z$42,MAX($E73,2010)-2003,AC$28-2003)),0))</f>
        <v>1.0180800000000001</v>
      </c>
      <c r="AD73" s="118">
        <f>IF($C73="TD",INDEX('4. CPI-tabel'!$D$20:$Z$42,$E73-2003,AD$28-2003),
IF(AD$28&gt;=$E73,MAX(1,INDEX('4. CPI-tabel'!$D$20:$Z$42,MAX($E73,2010)-2003,AD$28-2003)),0))</f>
        <v>1.0201161600000002</v>
      </c>
      <c r="AE73" s="118">
        <f>IF($C73="TD",INDEX('4. CPI-tabel'!$D$20:$Z$42,$E73-2003,AE$28-2003),
IF(AE$28&gt;=$E73,MAX(1,INDEX('4. CPI-tabel'!$D$20:$Z$42,MAX($E73,2010)-2003,AE$28-2003)),0))</f>
        <v>1.0343977862400002</v>
      </c>
      <c r="AF73" s="118">
        <f>IF($C73="TD",INDEX('4. CPI-tabel'!$D$20:$Z$42,$E73-2003,AF$28-2003),
IF(AF$28&gt;=$E73,MAX(1,INDEX('4. CPI-tabel'!$D$20:$Z$42,MAX($E73,2010)-2003,AF$28-2003)),0))</f>
        <v>1.0561201397510402</v>
      </c>
      <c r="AG73" s="118">
        <f>IF($C73="TD",INDEX('4. CPI-tabel'!$D$20:$Z$42,$E73-2003,AG$28-2003),
IF(AG$28&gt;=$E73,MAX(1,INDEX('4. CPI-tabel'!$D$20:$Z$42,MAX($E73,2010)-2003,AG$28-2003)),0))</f>
        <v>1.0856915036640693</v>
      </c>
      <c r="AH73" s="118">
        <f>IF($C73="TD",INDEX('4. CPI-tabel'!$D$20:$Z$42,$E73-2003,AH$28-2003),
IF(AH$28&gt;=$E73,MAX(1,INDEX('4. CPI-tabel'!$D$20:$Z$42,MAX($E73,2010)-2003,AH$28-2003)),0))</f>
        <v>1.0932913441897176</v>
      </c>
      <c r="AI73" s="118">
        <f>IF($C73="TD",INDEX('4. CPI-tabel'!$D$20:$Z$42,$E73-2003,AI$28-2003),
IF(AI$28&gt;=$E73,MAX(1,INDEX('4. CPI-tabel'!$D$20:$Z$42,MAX($E73,2010)-2003,AI$28-2003)),0))</f>
        <v>1.0932913441897176</v>
      </c>
      <c r="AJ73" s="118">
        <f>IF($C73="TD",INDEX('4. CPI-tabel'!$D$20:$Z$42,$E73-2003,AJ$28-2003),
IF(AJ$28&gt;=$E73,MAX(1,INDEX('4. CPI-tabel'!$D$20:$Z$42,MAX($E73,2010)-2003,AJ$28-2003)),0))</f>
        <v>1.0932913441897176</v>
      </c>
      <c r="AK73" s="118">
        <f>IF($C73="TD",INDEX('4. CPI-tabel'!$D$20:$Z$42,$E73-2003,AK$28-2003),
IF(AK$28&gt;=$E73,MAX(1,INDEX('4. CPI-tabel'!$D$20:$Z$42,MAX($E73,2010)-2003,AK$28-2003)),0))</f>
        <v>1.0932913441897176</v>
      </c>
      <c r="AL73" s="118">
        <f>IF($C73="TD",INDEX('4. CPI-tabel'!$D$20:$Z$42,$E73-2003,AL$28-2003),
IF(AL$28&gt;=$E73,MAX(1,INDEX('4. CPI-tabel'!$D$20:$Z$42,MAX($E73,2010)-2003,AL$28-2003)),0))</f>
        <v>1.0932913441897176</v>
      </c>
      <c r="AM73" s="118">
        <f>IF($C73="TD",INDEX('4. CPI-tabel'!$D$20:$Z$42,$E73-2003,AM$28-2003),
IF(AM$28&gt;=$E73,MAX(1,INDEX('4. CPI-tabel'!$D$20:$Z$42,MAX($E73,2010)-2003,AM$28-2003)),0))</f>
        <v>1.0932913441897176</v>
      </c>
      <c r="AO73" s="87">
        <f t="shared" si="5"/>
        <v>0</v>
      </c>
      <c r="AP73" s="87">
        <f t="shared" si="6"/>
        <v>0</v>
      </c>
      <c r="AQ73" s="87">
        <f t="shared" si="7"/>
        <v>0</v>
      </c>
      <c r="AR73" s="87">
        <f t="shared" si="8"/>
        <v>0</v>
      </c>
      <c r="AS73" s="87">
        <f t="shared" si="9"/>
        <v>0</v>
      </c>
      <c r="AT73" s="87">
        <f t="shared" si="10"/>
        <v>0</v>
      </c>
      <c r="AU73" s="87">
        <f t="shared" si="11"/>
        <v>0</v>
      </c>
      <c r="AV73" s="87">
        <f t="shared" si="12"/>
        <v>0</v>
      </c>
      <c r="AW73" s="87">
        <f t="shared" si="13"/>
        <v>0</v>
      </c>
      <c r="AX73" s="87">
        <f t="shared" si="14"/>
        <v>0</v>
      </c>
      <c r="AY73" s="87">
        <f t="shared" si="15"/>
        <v>0</v>
      </c>
      <c r="AZ73" s="87">
        <f t="shared" si="16"/>
        <v>0</v>
      </c>
      <c r="BA73" s="87">
        <f t="shared" si="17"/>
        <v>0</v>
      </c>
      <c r="BB73" s="87">
        <f t="shared" si="18"/>
        <v>0</v>
      </c>
      <c r="BC73" s="87">
        <f t="shared" si="19"/>
        <v>0</v>
      </c>
      <c r="BD73" s="87">
        <f t="shared" si="20"/>
        <v>0</v>
      </c>
    </row>
    <row r="74" spans="1:56" s="20" customFormat="1" x14ac:dyDescent="0.2">
      <c r="A74" s="41"/>
      <c r="B74" s="86">
        <f>'3. Investeringen'!B60</f>
        <v>46</v>
      </c>
      <c r="C74" s="86" t="str">
        <f>'3. Investeringen'!F60</f>
        <v>TD</v>
      </c>
      <c r="D74" s="86" t="str">
        <f>'3. Investeringen'!G60</f>
        <v>Nieuwe investeringen TD</v>
      </c>
      <c r="E74" s="121">
        <f>'3. Investeringen'!K60</f>
        <v>2015</v>
      </c>
      <c r="G74" s="86">
        <f>'7. Nominale afschrijvingen'!R63</f>
        <v>0</v>
      </c>
      <c r="H74" s="86">
        <f>'7. Nominale afschrijvingen'!S63</f>
        <v>0</v>
      </c>
      <c r="I74" s="86">
        <f>'7. Nominale afschrijvingen'!T63</f>
        <v>0</v>
      </c>
      <c r="J74" s="86">
        <f>'7. Nominale afschrijvingen'!U63</f>
        <v>0</v>
      </c>
      <c r="K74" s="86">
        <f>'7. Nominale afschrijvingen'!V63</f>
        <v>83930.660896022688</v>
      </c>
      <c r="L74" s="86">
        <f>'7. Nominale afschrijvingen'!W63</f>
        <v>167861.32179204538</v>
      </c>
      <c r="M74" s="86">
        <f>'7. Nominale afschrijvingen'!X63</f>
        <v>167861.32179204538</v>
      </c>
      <c r="N74" s="86">
        <f>'7. Nominale afschrijvingen'!Y63</f>
        <v>167861.32179204538</v>
      </c>
      <c r="O74" s="86">
        <f>'7. Nominale afschrijvingen'!Z63</f>
        <v>167861.32179204538</v>
      </c>
      <c r="P74" s="86">
        <f>'7. Nominale afschrijvingen'!AA63</f>
        <v>167861.32179204538</v>
      </c>
      <c r="Q74" s="86">
        <f>'7. Nominale afschrijvingen'!AB63</f>
        <v>167861.32179204538</v>
      </c>
      <c r="R74" s="86">
        <f>'7. Nominale afschrijvingen'!AC63</f>
        <v>201433.58615045442</v>
      </c>
      <c r="S74" s="86">
        <f>'7. Nominale afschrijvingen'!AD63</f>
        <v>196449.66236941225</v>
      </c>
      <c r="T74" s="86">
        <f>'7. Nominale afschrijvingen'!AE63</f>
        <v>191589.05216645772</v>
      </c>
      <c r="U74" s="86">
        <f>'7. Nominale afschrijvingen'!AF63</f>
        <v>186848.70448398867</v>
      </c>
      <c r="V74" s="86">
        <f>'7. Nominale afschrijvingen'!AG63</f>
        <v>182225.64375448792</v>
      </c>
      <c r="W74" s="40"/>
      <c r="X74" s="118">
        <f>IF($C74="TD",INDEX('4. CPI-tabel'!$D$20:$Z$42,$E74-2003,X$28-2003),
IF(X$28&gt;=$E74,MAX(1,INDEX('4. CPI-tabel'!$D$20:$Z$42,MAX($E74,2010)-2003,X$28-2003)),0))</f>
        <v>0</v>
      </c>
      <c r="Y74" s="118">
        <f>IF($C74="TD",INDEX('4. CPI-tabel'!$D$20:$Z$42,$E74-2003,Y$28-2003),
IF(Y$28&gt;=$E74,MAX(1,INDEX('4. CPI-tabel'!$D$20:$Z$42,MAX($E74,2010)-2003,Y$28-2003)),0))</f>
        <v>0</v>
      </c>
      <c r="Z74" s="118">
        <f>IF($C74="TD",INDEX('4. CPI-tabel'!$D$20:$Z$42,$E74-2003,Z$28-2003),
IF(Z$28&gt;=$E74,MAX(1,INDEX('4. CPI-tabel'!$D$20:$Z$42,MAX($E74,2010)-2003,Z$28-2003)),0))</f>
        <v>0</v>
      </c>
      <c r="AA74" s="118">
        <f>IF($C74="TD",INDEX('4. CPI-tabel'!$D$20:$Z$42,$E74-2003,AA$28-2003),
IF(AA$28&gt;=$E74,MAX(1,INDEX('4. CPI-tabel'!$D$20:$Z$42,MAX($E74,2010)-2003,AA$28-2003)),0))</f>
        <v>0</v>
      </c>
      <c r="AB74" s="118">
        <f>IF($C74="TD",INDEX('4. CPI-tabel'!$D$20:$Z$42,$E74-2003,AB$28-2003),
IF(AB$28&gt;=$E74,MAX(1,INDEX('4. CPI-tabel'!$D$20:$Z$42,MAX($E74,2010)-2003,AB$28-2003)),0))</f>
        <v>1</v>
      </c>
      <c r="AC74" s="118">
        <f>IF($C74="TD",INDEX('4. CPI-tabel'!$D$20:$Z$42,$E74-2003,AC$28-2003),
IF(AC$28&gt;=$E74,MAX(1,INDEX('4. CPI-tabel'!$D$20:$Z$42,MAX($E74,2010)-2003,AC$28-2003)),0))</f>
        <v>1.008</v>
      </c>
      <c r="AD74" s="118">
        <f>IF($C74="TD",INDEX('4. CPI-tabel'!$D$20:$Z$42,$E74-2003,AD$28-2003),
IF(AD$28&gt;=$E74,MAX(1,INDEX('4. CPI-tabel'!$D$20:$Z$42,MAX($E74,2010)-2003,AD$28-2003)),0))</f>
        <v>1.010016</v>
      </c>
      <c r="AE74" s="118">
        <f>IF($C74="TD",INDEX('4. CPI-tabel'!$D$20:$Z$42,$E74-2003,AE$28-2003),
IF(AE$28&gt;=$E74,MAX(1,INDEX('4. CPI-tabel'!$D$20:$Z$42,MAX($E74,2010)-2003,AE$28-2003)),0))</f>
        <v>1.0241562239999999</v>
      </c>
      <c r="AF74" s="118">
        <f>IF($C74="TD",INDEX('4. CPI-tabel'!$D$20:$Z$42,$E74-2003,AF$28-2003),
IF(AF$28&gt;=$E74,MAX(1,INDEX('4. CPI-tabel'!$D$20:$Z$42,MAX($E74,2010)-2003,AF$28-2003)),0))</f>
        <v>1.0456635047039999</v>
      </c>
      <c r="AG74" s="118">
        <f>IF($C74="TD",INDEX('4. CPI-tabel'!$D$20:$Z$42,$E74-2003,AG$28-2003),
IF(AG$28&gt;=$E74,MAX(1,INDEX('4. CPI-tabel'!$D$20:$Z$42,MAX($E74,2010)-2003,AG$28-2003)),0))</f>
        <v>1.0749420828357119</v>
      </c>
      <c r="AH74" s="118">
        <f>IF($C74="TD",INDEX('4. CPI-tabel'!$D$20:$Z$42,$E74-2003,AH$28-2003),
IF(AH$28&gt;=$E74,MAX(1,INDEX('4. CPI-tabel'!$D$20:$Z$42,MAX($E74,2010)-2003,AH$28-2003)),0))</f>
        <v>1.0824666774155618</v>
      </c>
      <c r="AI74" s="118">
        <f>IF($C74="TD",INDEX('4. CPI-tabel'!$D$20:$Z$42,$E74-2003,AI$28-2003),
IF(AI$28&gt;=$E74,MAX(1,INDEX('4. CPI-tabel'!$D$20:$Z$42,MAX($E74,2010)-2003,AI$28-2003)),0))</f>
        <v>1.0824666774155618</v>
      </c>
      <c r="AJ74" s="118">
        <f>IF($C74="TD",INDEX('4. CPI-tabel'!$D$20:$Z$42,$E74-2003,AJ$28-2003),
IF(AJ$28&gt;=$E74,MAX(1,INDEX('4. CPI-tabel'!$D$20:$Z$42,MAX($E74,2010)-2003,AJ$28-2003)),0))</f>
        <v>1.0824666774155618</v>
      </c>
      <c r="AK74" s="118">
        <f>IF($C74="TD",INDEX('4. CPI-tabel'!$D$20:$Z$42,$E74-2003,AK$28-2003),
IF(AK$28&gt;=$E74,MAX(1,INDEX('4. CPI-tabel'!$D$20:$Z$42,MAX($E74,2010)-2003,AK$28-2003)),0))</f>
        <v>1.0824666774155618</v>
      </c>
      <c r="AL74" s="118">
        <f>IF($C74="TD",INDEX('4. CPI-tabel'!$D$20:$Z$42,$E74-2003,AL$28-2003),
IF(AL$28&gt;=$E74,MAX(1,INDEX('4. CPI-tabel'!$D$20:$Z$42,MAX($E74,2010)-2003,AL$28-2003)),0))</f>
        <v>1.0824666774155618</v>
      </c>
      <c r="AM74" s="118">
        <f>IF($C74="TD",INDEX('4. CPI-tabel'!$D$20:$Z$42,$E74-2003,AM$28-2003),
IF(AM$28&gt;=$E74,MAX(1,INDEX('4. CPI-tabel'!$D$20:$Z$42,MAX($E74,2010)-2003,AM$28-2003)),0))</f>
        <v>1.0824666774155618</v>
      </c>
      <c r="AO74" s="87">
        <f t="shared" si="5"/>
        <v>0</v>
      </c>
      <c r="AP74" s="87">
        <f t="shared" si="6"/>
        <v>0</v>
      </c>
      <c r="AQ74" s="87">
        <f t="shared" si="7"/>
        <v>0</v>
      </c>
      <c r="AR74" s="87">
        <f t="shared" si="8"/>
        <v>0</v>
      </c>
      <c r="AS74" s="87">
        <f t="shared" si="9"/>
        <v>83930.660896022688</v>
      </c>
      <c r="AT74" s="87">
        <f t="shared" si="10"/>
        <v>169204.21236638175</v>
      </c>
      <c r="AU74" s="87">
        <f t="shared" si="11"/>
        <v>169542.62079111452</v>
      </c>
      <c r="AV74" s="87">
        <f t="shared" si="12"/>
        <v>171916.21748219008</v>
      </c>
      <c r="AW74" s="87">
        <f t="shared" si="13"/>
        <v>175526.45804931608</v>
      </c>
      <c r="AX74" s="87">
        <f t="shared" si="14"/>
        <v>180441.19887469694</v>
      </c>
      <c r="AY74" s="87">
        <f t="shared" si="15"/>
        <v>181704.2872668198</v>
      </c>
      <c r="AZ74" s="87">
        <f t="shared" si="16"/>
        <v>218045.14472018371</v>
      </c>
      <c r="BA74" s="87">
        <f t="shared" si="17"/>
        <v>212650.21330442661</v>
      </c>
      <c r="BB74" s="87">
        <f t="shared" si="18"/>
        <v>207388.76472782224</v>
      </c>
      <c r="BC74" s="87">
        <f t="shared" si="19"/>
        <v>202257.49632218538</v>
      </c>
      <c r="BD74" s="87">
        <f t="shared" si="20"/>
        <v>197253.18713483235</v>
      </c>
    </row>
    <row r="75" spans="1:56" s="20" customFormat="1" x14ac:dyDescent="0.2">
      <c r="A75" s="41"/>
      <c r="B75" s="86">
        <f>'3. Investeringen'!B61</f>
        <v>47</v>
      </c>
      <c r="C75" s="86" t="str">
        <f>'3. Investeringen'!F61</f>
        <v>TD</v>
      </c>
      <c r="D75" s="86" t="str">
        <f>'3. Investeringen'!G61</f>
        <v>Nieuwe investeringen TD</v>
      </c>
      <c r="E75" s="121">
        <f>'3. Investeringen'!K61</f>
        <v>2015</v>
      </c>
      <c r="G75" s="86">
        <f>'7. Nominale afschrijvingen'!R64</f>
        <v>0</v>
      </c>
      <c r="H75" s="86">
        <f>'7. Nominale afschrijvingen'!S64</f>
        <v>0</v>
      </c>
      <c r="I75" s="86">
        <f>'7. Nominale afschrijvingen'!T64</f>
        <v>0</v>
      </c>
      <c r="J75" s="86">
        <f>'7. Nominale afschrijvingen'!U64</f>
        <v>0</v>
      </c>
      <c r="K75" s="86">
        <f>'7. Nominale afschrijvingen'!V64</f>
        <v>579783.82661229942</v>
      </c>
      <c r="L75" s="86">
        <f>'7. Nominale afschrijvingen'!W64</f>
        <v>1159567.6532245988</v>
      </c>
      <c r="M75" s="86">
        <f>'7. Nominale afschrijvingen'!X64</f>
        <v>1159567.6532245988</v>
      </c>
      <c r="N75" s="86">
        <f>'7. Nominale afschrijvingen'!Y64</f>
        <v>1159567.6532245988</v>
      </c>
      <c r="O75" s="86">
        <f>'7. Nominale afschrijvingen'!Z64</f>
        <v>1159567.6532245988</v>
      </c>
      <c r="P75" s="86">
        <f>'7. Nominale afschrijvingen'!AA64</f>
        <v>1159567.6532245988</v>
      </c>
      <c r="Q75" s="86">
        <f>'7. Nominale afschrijvingen'!AB64</f>
        <v>1159567.6532245988</v>
      </c>
      <c r="R75" s="86">
        <f>'7. Nominale afschrijvingen'!AC64</f>
        <v>1391481.1838695186</v>
      </c>
      <c r="S75" s="86">
        <f>'7. Nominale afschrijvingen'!AD64</f>
        <v>1348110.3417748844</v>
      </c>
      <c r="T75" s="86">
        <f>'7. Nominale afschrijvingen'!AE64</f>
        <v>1306091.3181351477</v>
      </c>
      <c r="U75" s="86">
        <f>'7. Nominale afschrijvingen'!AF64</f>
        <v>1265381.9783491171</v>
      </c>
      <c r="V75" s="86">
        <f>'7. Nominale afschrijvingen'!AG64</f>
        <v>1225941.5011018717</v>
      </c>
      <c r="W75" s="40"/>
      <c r="X75" s="118">
        <f>IF($C75="TD",INDEX('4. CPI-tabel'!$D$20:$Z$42,$E75-2003,X$28-2003),
IF(X$28&gt;=$E75,MAX(1,INDEX('4. CPI-tabel'!$D$20:$Z$42,MAX($E75,2010)-2003,X$28-2003)),0))</f>
        <v>0</v>
      </c>
      <c r="Y75" s="118">
        <f>IF($C75="TD",INDEX('4. CPI-tabel'!$D$20:$Z$42,$E75-2003,Y$28-2003),
IF(Y$28&gt;=$E75,MAX(1,INDEX('4. CPI-tabel'!$D$20:$Z$42,MAX($E75,2010)-2003,Y$28-2003)),0))</f>
        <v>0</v>
      </c>
      <c r="Z75" s="118">
        <f>IF($C75="TD",INDEX('4. CPI-tabel'!$D$20:$Z$42,$E75-2003,Z$28-2003),
IF(Z$28&gt;=$E75,MAX(1,INDEX('4. CPI-tabel'!$D$20:$Z$42,MAX($E75,2010)-2003,Z$28-2003)),0))</f>
        <v>0</v>
      </c>
      <c r="AA75" s="118">
        <f>IF($C75="TD",INDEX('4. CPI-tabel'!$D$20:$Z$42,$E75-2003,AA$28-2003),
IF(AA$28&gt;=$E75,MAX(1,INDEX('4. CPI-tabel'!$D$20:$Z$42,MAX($E75,2010)-2003,AA$28-2003)),0))</f>
        <v>0</v>
      </c>
      <c r="AB75" s="118">
        <f>IF($C75="TD",INDEX('4. CPI-tabel'!$D$20:$Z$42,$E75-2003,AB$28-2003),
IF(AB$28&gt;=$E75,MAX(1,INDEX('4. CPI-tabel'!$D$20:$Z$42,MAX($E75,2010)-2003,AB$28-2003)),0))</f>
        <v>1</v>
      </c>
      <c r="AC75" s="118">
        <f>IF($C75="TD",INDEX('4. CPI-tabel'!$D$20:$Z$42,$E75-2003,AC$28-2003),
IF(AC$28&gt;=$E75,MAX(1,INDEX('4. CPI-tabel'!$D$20:$Z$42,MAX($E75,2010)-2003,AC$28-2003)),0))</f>
        <v>1.008</v>
      </c>
      <c r="AD75" s="118">
        <f>IF($C75="TD",INDEX('4. CPI-tabel'!$D$20:$Z$42,$E75-2003,AD$28-2003),
IF(AD$28&gt;=$E75,MAX(1,INDEX('4. CPI-tabel'!$D$20:$Z$42,MAX($E75,2010)-2003,AD$28-2003)),0))</f>
        <v>1.010016</v>
      </c>
      <c r="AE75" s="118">
        <f>IF($C75="TD",INDEX('4. CPI-tabel'!$D$20:$Z$42,$E75-2003,AE$28-2003),
IF(AE$28&gt;=$E75,MAX(1,INDEX('4. CPI-tabel'!$D$20:$Z$42,MAX($E75,2010)-2003,AE$28-2003)),0))</f>
        <v>1.0241562239999999</v>
      </c>
      <c r="AF75" s="118">
        <f>IF($C75="TD",INDEX('4. CPI-tabel'!$D$20:$Z$42,$E75-2003,AF$28-2003),
IF(AF$28&gt;=$E75,MAX(1,INDEX('4. CPI-tabel'!$D$20:$Z$42,MAX($E75,2010)-2003,AF$28-2003)),0))</f>
        <v>1.0456635047039999</v>
      </c>
      <c r="AG75" s="118">
        <f>IF($C75="TD",INDEX('4. CPI-tabel'!$D$20:$Z$42,$E75-2003,AG$28-2003),
IF(AG$28&gt;=$E75,MAX(1,INDEX('4. CPI-tabel'!$D$20:$Z$42,MAX($E75,2010)-2003,AG$28-2003)),0))</f>
        <v>1.0749420828357119</v>
      </c>
      <c r="AH75" s="118">
        <f>IF($C75="TD",INDEX('4. CPI-tabel'!$D$20:$Z$42,$E75-2003,AH$28-2003),
IF(AH$28&gt;=$E75,MAX(1,INDEX('4. CPI-tabel'!$D$20:$Z$42,MAX($E75,2010)-2003,AH$28-2003)),0))</f>
        <v>1.0824666774155618</v>
      </c>
      <c r="AI75" s="118">
        <f>IF($C75="TD",INDEX('4. CPI-tabel'!$D$20:$Z$42,$E75-2003,AI$28-2003),
IF(AI$28&gt;=$E75,MAX(1,INDEX('4. CPI-tabel'!$D$20:$Z$42,MAX($E75,2010)-2003,AI$28-2003)),0))</f>
        <v>1.0824666774155618</v>
      </c>
      <c r="AJ75" s="118">
        <f>IF($C75="TD",INDEX('4. CPI-tabel'!$D$20:$Z$42,$E75-2003,AJ$28-2003),
IF(AJ$28&gt;=$E75,MAX(1,INDEX('4. CPI-tabel'!$D$20:$Z$42,MAX($E75,2010)-2003,AJ$28-2003)),0))</f>
        <v>1.0824666774155618</v>
      </c>
      <c r="AK75" s="118">
        <f>IF($C75="TD",INDEX('4. CPI-tabel'!$D$20:$Z$42,$E75-2003,AK$28-2003),
IF(AK$28&gt;=$E75,MAX(1,INDEX('4. CPI-tabel'!$D$20:$Z$42,MAX($E75,2010)-2003,AK$28-2003)),0))</f>
        <v>1.0824666774155618</v>
      </c>
      <c r="AL75" s="118">
        <f>IF($C75="TD",INDEX('4. CPI-tabel'!$D$20:$Z$42,$E75-2003,AL$28-2003),
IF(AL$28&gt;=$E75,MAX(1,INDEX('4. CPI-tabel'!$D$20:$Z$42,MAX($E75,2010)-2003,AL$28-2003)),0))</f>
        <v>1.0824666774155618</v>
      </c>
      <c r="AM75" s="118">
        <f>IF($C75="TD",INDEX('4. CPI-tabel'!$D$20:$Z$42,$E75-2003,AM$28-2003),
IF(AM$28&gt;=$E75,MAX(1,INDEX('4. CPI-tabel'!$D$20:$Z$42,MAX($E75,2010)-2003,AM$28-2003)),0))</f>
        <v>1.0824666774155618</v>
      </c>
      <c r="AO75" s="87">
        <f t="shared" si="5"/>
        <v>0</v>
      </c>
      <c r="AP75" s="87">
        <f t="shared" si="6"/>
        <v>0</v>
      </c>
      <c r="AQ75" s="87">
        <f t="shared" si="7"/>
        <v>0</v>
      </c>
      <c r="AR75" s="87">
        <f t="shared" si="8"/>
        <v>0</v>
      </c>
      <c r="AS75" s="87">
        <f t="shared" si="9"/>
        <v>579783.82661229942</v>
      </c>
      <c r="AT75" s="87">
        <f t="shared" si="10"/>
        <v>1168844.1944503956</v>
      </c>
      <c r="AU75" s="87">
        <f t="shared" si="11"/>
        <v>1171181.8828392965</v>
      </c>
      <c r="AV75" s="87">
        <f t="shared" si="12"/>
        <v>1187578.4291990465</v>
      </c>
      <c r="AW75" s="87">
        <f t="shared" si="13"/>
        <v>1212517.5762122264</v>
      </c>
      <c r="AX75" s="87">
        <f t="shared" si="14"/>
        <v>1246468.0683461688</v>
      </c>
      <c r="AY75" s="87">
        <f t="shared" si="15"/>
        <v>1255193.3448245919</v>
      </c>
      <c r="AZ75" s="87">
        <f t="shared" si="16"/>
        <v>1506232.0137895101</v>
      </c>
      <c r="BA75" s="87">
        <f t="shared" si="17"/>
        <v>1459284.5224506166</v>
      </c>
      <c r="BB75" s="87">
        <f t="shared" si="18"/>
        <v>1413800.3295430648</v>
      </c>
      <c r="BC75" s="87">
        <f t="shared" si="19"/>
        <v>1369733.8257650991</v>
      </c>
      <c r="BD75" s="87">
        <f t="shared" si="20"/>
        <v>1327040.8234035894</v>
      </c>
    </row>
    <row r="76" spans="1:56" s="20" customFormat="1" x14ac:dyDescent="0.2">
      <c r="A76" s="41"/>
      <c r="B76" s="86">
        <f>'3. Investeringen'!B62</f>
        <v>48</v>
      </c>
      <c r="C76" s="86" t="str">
        <f>'3. Investeringen'!F62</f>
        <v>TD</v>
      </c>
      <c r="D76" s="86" t="str">
        <f>'3. Investeringen'!G62</f>
        <v>Nieuwe investeringen TD</v>
      </c>
      <c r="E76" s="121">
        <f>'3. Investeringen'!K62</f>
        <v>2015</v>
      </c>
      <c r="G76" s="86">
        <f>'7. Nominale afschrijvingen'!R65</f>
        <v>0</v>
      </c>
      <c r="H76" s="86">
        <f>'7. Nominale afschrijvingen'!S65</f>
        <v>0</v>
      </c>
      <c r="I76" s="86">
        <f>'7. Nominale afschrijvingen'!T65</f>
        <v>0</v>
      </c>
      <c r="J76" s="86">
        <f>'7. Nominale afschrijvingen'!U65</f>
        <v>0</v>
      </c>
      <c r="K76" s="86">
        <f>'7. Nominale afschrijvingen'!V65</f>
        <v>141025.43597115538</v>
      </c>
      <c r="L76" s="86">
        <f>'7. Nominale afschrijvingen'!W65</f>
        <v>282050.87194231077</v>
      </c>
      <c r="M76" s="86">
        <f>'7. Nominale afschrijvingen'!X65</f>
        <v>282050.87194231077</v>
      </c>
      <c r="N76" s="86">
        <f>'7. Nominale afschrijvingen'!Y65</f>
        <v>282050.87194231077</v>
      </c>
      <c r="O76" s="86">
        <f>'7. Nominale afschrijvingen'!Z65</f>
        <v>282050.87194231077</v>
      </c>
      <c r="P76" s="86">
        <f>'7. Nominale afschrijvingen'!AA65</f>
        <v>282050.87194231077</v>
      </c>
      <c r="Q76" s="86">
        <f>'7. Nominale afschrijvingen'!AB65</f>
        <v>282050.87194231077</v>
      </c>
      <c r="R76" s="86">
        <f>'7. Nominale afschrijvingen'!AC65</f>
        <v>338461.04633077292</v>
      </c>
      <c r="S76" s="86">
        <f>'7. Nominale afschrijvingen'!AD65</f>
        <v>321177.92907132918</v>
      </c>
      <c r="T76" s="86">
        <f>'7. Nominale afschrijvingen'!AE65</f>
        <v>304777.35396981449</v>
      </c>
      <c r="U76" s="86">
        <f>'7. Nominale afschrijvingen'!AF65</f>
        <v>289214.25504369632</v>
      </c>
      <c r="V76" s="86">
        <f>'7. Nominale afschrijvingen'!AG65</f>
        <v>275618.71313993278</v>
      </c>
      <c r="W76" s="40"/>
      <c r="X76" s="118">
        <f>IF($C76="TD",INDEX('4. CPI-tabel'!$D$20:$Z$42,$E76-2003,X$28-2003),
IF(X$28&gt;=$E76,MAX(1,INDEX('4. CPI-tabel'!$D$20:$Z$42,MAX($E76,2010)-2003,X$28-2003)),0))</f>
        <v>0</v>
      </c>
      <c r="Y76" s="118">
        <f>IF($C76="TD",INDEX('4. CPI-tabel'!$D$20:$Z$42,$E76-2003,Y$28-2003),
IF(Y$28&gt;=$E76,MAX(1,INDEX('4. CPI-tabel'!$D$20:$Z$42,MAX($E76,2010)-2003,Y$28-2003)),0))</f>
        <v>0</v>
      </c>
      <c r="Z76" s="118">
        <f>IF($C76="TD",INDEX('4. CPI-tabel'!$D$20:$Z$42,$E76-2003,Z$28-2003),
IF(Z$28&gt;=$E76,MAX(1,INDEX('4. CPI-tabel'!$D$20:$Z$42,MAX($E76,2010)-2003,Z$28-2003)),0))</f>
        <v>0</v>
      </c>
      <c r="AA76" s="118">
        <f>IF($C76="TD",INDEX('4. CPI-tabel'!$D$20:$Z$42,$E76-2003,AA$28-2003),
IF(AA$28&gt;=$E76,MAX(1,INDEX('4. CPI-tabel'!$D$20:$Z$42,MAX($E76,2010)-2003,AA$28-2003)),0))</f>
        <v>0</v>
      </c>
      <c r="AB76" s="118">
        <f>IF($C76="TD",INDEX('4. CPI-tabel'!$D$20:$Z$42,$E76-2003,AB$28-2003),
IF(AB$28&gt;=$E76,MAX(1,INDEX('4. CPI-tabel'!$D$20:$Z$42,MAX($E76,2010)-2003,AB$28-2003)),0))</f>
        <v>1</v>
      </c>
      <c r="AC76" s="118">
        <f>IF($C76="TD",INDEX('4. CPI-tabel'!$D$20:$Z$42,$E76-2003,AC$28-2003),
IF(AC$28&gt;=$E76,MAX(1,INDEX('4. CPI-tabel'!$D$20:$Z$42,MAX($E76,2010)-2003,AC$28-2003)),0))</f>
        <v>1.008</v>
      </c>
      <c r="AD76" s="118">
        <f>IF($C76="TD",INDEX('4. CPI-tabel'!$D$20:$Z$42,$E76-2003,AD$28-2003),
IF(AD$28&gt;=$E76,MAX(1,INDEX('4. CPI-tabel'!$D$20:$Z$42,MAX($E76,2010)-2003,AD$28-2003)),0))</f>
        <v>1.010016</v>
      </c>
      <c r="AE76" s="118">
        <f>IF($C76="TD",INDEX('4. CPI-tabel'!$D$20:$Z$42,$E76-2003,AE$28-2003),
IF(AE$28&gt;=$E76,MAX(1,INDEX('4. CPI-tabel'!$D$20:$Z$42,MAX($E76,2010)-2003,AE$28-2003)),0))</f>
        <v>1.0241562239999999</v>
      </c>
      <c r="AF76" s="118">
        <f>IF($C76="TD",INDEX('4. CPI-tabel'!$D$20:$Z$42,$E76-2003,AF$28-2003),
IF(AF$28&gt;=$E76,MAX(1,INDEX('4. CPI-tabel'!$D$20:$Z$42,MAX($E76,2010)-2003,AF$28-2003)),0))</f>
        <v>1.0456635047039999</v>
      </c>
      <c r="AG76" s="118">
        <f>IF($C76="TD",INDEX('4. CPI-tabel'!$D$20:$Z$42,$E76-2003,AG$28-2003),
IF(AG$28&gt;=$E76,MAX(1,INDEX('4. CPI-tabel'!$D$20:$Z$42,MAX($E76,2010)-2003,AG$28-2003)),0))</f>
        <v>1.0749420828357119</v>
      </c>
      <c r="AH76" s="118">
        <f>IF($C76="TD",INDEX('4. CPI-tabel'!$D$20:$Z$42,$E76-2003,AH$28-2003),
IF(AH$28&gt;=$E76,MAX(1,INDEX('4. CPI-tabel'!$D$20:$Z$42,MAX($E76,2010)-2003,AH$28-2003)),0))</f>
        <v>1.0824666774155618</v>
      </c>
      <c r="AI76" s="118">
        <f>IF($C76="TD",INDEX('4. CPI-tabel'!$D$20:$Z$42,$E76-2003,AI$28-2003),
IF(AI$28&gt;=$E76,MAX(1,INDEX('4. CPI-tabel'!$D$20:$Z$42,MAX($E76,2010)-2003,AI$28-2003)),0))</f>
        <v>1.0824666774155618</v>
      </c>
      <c r="AJ76" s="118">
        <f>IF($C76="TD",INDEX('4. CPI-tabel'!$D$20:$Z$42,$E76-2003,AJ$28-2003),
IF(AJ$28&gt;=$E76,MAX(1,INDEX('4. CPI-tabel'!$D$20:$Z$42,MAX($E76,2010)-2003,AJ$28-2003)),0))</f>
        <v>1.0824666774155618</v>
      </c>
      <c r="AK76" s="118">
        <f>IF($C76="TD",INDEX('4. CPI-tabel'!$D$20:$Z$42,$E76-2003,AK$28-2003),
IF(AK$28&gt;=$E76,MAX(1,INDEX('4. CPI-tabel'!$D$20:$Z$42,MAX($E76,2010)-2003,AK$28-2003)),0))</f>
        <v>1.0824666774155618</v>
      </c>
      <c r="AL76" s="118">
        <f>IF($C76="TD",INDEX('4. CPI-tabel'!$D$20:$Z$42,$E76-2003,AL$28-2003),
IF(AL$28&gt;=$E76,MAX(1,INDEX('4. CPI-tabel'!$D$20:$Z$42,MAX($E76,2010)-2003,AL$28-2003)),0))</f>
        <v>1.0824666774155618</v>
      </c>
      <c r="AM76" s="118">
        <f>IF($C76="TD",INDEX('4. CPI-tabel'!$D$20:$Z$42,$E76-2003,AM$28-2003),
IF(AM$28&gt;=$E76,MAX(1,INDEX('4. CPI-tabel'!$D$20:$Z$42,MAX($E76,2010)-2003,AM$28-2003)),0))</f>
        <v>1.0824666774155618</v>
      </c>
      <c r="AO76" s="87">
        <f t="shared" si="5"/>
        <v>0</v>
      </c>
      <c r="AP76" s="87">
        <f t="shared" si="6"/>
        <v>0</v>
      </c>
      <c r="AQ76" s="87">
        <f t="shared" si="7"/>
        <v>0</v>
      </c>
      <c r="AR76" s="87">
        <f t="shared" si="8"/>
        <v>0</v>
      </c>
      <c r="AS76" s="87">
        <f t="shared" si="9"/>
        <v>141025.43597115538</v>
      </c>
      <c r="AT76" s="87">
        <f t="shared" si="10"/>
        <v>284307.27891784924</v>
      </c>
      <c r="AU76" s="87">
        <f t="shared" si="11"/>
        <v>284875.89347568498</v>
      </c>
      <c r="AV76" s="87">
        <f t="shared" si="12"/>
        <v>288864.15598434454</v>
      </c>
      <c r="AW76" s="87">
        <f t="shared" si="13"/>
        <v>294930.30326001573</v>
      </c>
      <c r="AX76" s="87">
        <f t="shared" si="14"/>
        <v>303188.3517512962</v>
      </c>
      <c r="AY76" s="87">
        <f t="shared" si="15"/>
        <v>305310.67021355522</v>
      </c>
      <c r="AZ76" s="87">
        <f t="shared" si="16"/>
        <v>366372.80425626627</v>
      </c>
      <c r="BA76" s="87">
        <f t="shared" si="17"/>
        <v>347664.4057410527</v>
      </c>
      <c r="BB76" s="87">
        <f t="shared" si="18"/>
        <v>329911.32970321167</v>
      </c>
      <c r="BC76" s="87">
        <f t="shared" si="19"/>
        <v>313064.79371836683</v>
      </c>
      <c r="BD76" s="87">
        <f t="shared" si="20"/>
        <v>298348.07264613587</v>
      </c>
    </row>
    <row r="77" spans="1:56" s="20" customFormat="1" x14ac:dyDescent="0.2">
      <c r="A77" s="41"/>
      <c r="B77" s="86">
        <f>'3. Investeringen'!B63</f>
        <v>49</v>
      </c>
      <c r="C77" s="86" t="str">
        <f>'3. Investeringen'!F63</f>
        <v>TD</v>
      </c>
      <c r="D77" s="86" t="str">
        <f>'3. Investeringen'!G63</f>
        <v>Nieuwe investeringen TD</v>
      </c>
      <c r="E77" s="121">
        <f>'3. Investeringen'!K63</f>
        <v>2015</v>
      </c>
      <c r="G77" s="86">
        <f>'7. Nominale afschrijvingen'!R66</f>
        <v>0</v>
      </c>
      <c r="H77" s="86">
        <f>'7. Nominale afschrijvingen'!S66</f>
        <v>0</v>
      </c>
      <c r="I77" s="86">
        <f>'7. Nominale afschrijvingen'!T66</f>
        <v>0</v>
      </c>
      <c r="J77" s="86">
        <f>'7. Nominale afschrijvingen'!U66</f>
        <v>0</v>
      </c>
      <c r="K77" s="86">
        <f>'7. Nominale afschrijvingen'!V66</f>
        <v>0</v>
      </c>
      <c r="L77" s="86">
        <f>'7. Nominale afschrijvingen'!W66</f>
        <v>0</v>
      </c>
      <c r="M77" s="86">
        <f>'7. Nominale afschrijvingen'!X66</f>
        <v>0</v>
      </c>
      <c r="N77" s="86">
        <f>'7. Nominale afschrijvingen'!Y66</f>
        <v>0</v>
      </c>
      <c r="O77" s="86">
        <f>'7. Nominale afschrijvingen'!Z66</f>
        <v>0</v>
      </c>
      <c r="P77" s="86">
        <f>'7. Nominale afschrijvingen'!AA66</f>
        <v>0</v>
      </c>
      <c r="Q77" s="86">
        <f>'7. Nominale afschrijvingen'!AB66</f>
        <v>0</v>
      </c>
      <c r="R77" s="86">
        <f>'7. Nominale afschrijvingen'!AC66</f>
        <v>0</v>
      </c>
      <c r="S77" s="86">
        <f>'7. Nominale afschrijvingen'!AD66</f>
        <v>0</v>
      </c>
      <c r="T77" s="86">
        <f>'7. Nominale afschrijvingen'!AE66</f>
        <v>0</v>
      </c>
      <c r="U77" s="86">
        <f>'7. Nominale afschrijvingen'!AF66</f>
        <v>0</v>
      </c>
      <c r="V77" s="86">
        <f>'7. Nominale afschrijvingen'!AG66</f>
        <v>0</v>
      </c>
      <c r="W77" s="40"/>
      <c r="X77" s="118">
        <f>IF($C77="TD",INDEX('4. CPI-tabel'!$D$20:$Z$42,$E77-2003,X$28-2003),
IF(X$28&gt;=$E77,MAX(1,INDEX('4. CPI-tabel'!$D$20:$Z$42,MAX($E77,2010)-2003,X$28-2003)),0))</f>
        <v>0</v>
      </c>
      <c r="Y77" s="118">
        <f>IF($C77="TD",INDEX('4. CPI-tabel'!$D$20:$Z$42,$E77-2003,Y$28-2003),
IF(Y$28&gt;=$E77,MAX(1,INDEX('4. CPI-tabel'!$D$20:$Z$42,MAX($E77,2010)-2003,Y$28-2003)),0))</f>
        <v>0</v>
      </c>
      <c r="Z77" s="118">
        <f>IF($C77="TD",INDEX('4. CPI-tabel'!$D$20:$Z$42,$E77-2003,Z$28-2003),
IF(Z$28&gt;=$E77,MAX(1,INDEX('4. CPI-tabel'!$D$20:$Z$42,MAX($E77,2010)-2003,Z$28-2003)),0))</f>
        <v>0</v>
      </c>
      <c r="AA77" s="118">
        <f>IF($C77="TD",INDEX('4. CPI-tabel'!$D$20:$Z$42,$E77-2003,AA$28-2003),
IF(AA$28&gt;=$E77,MAX(1,INDEX('4. CPI-tabel'!$D$20:$Z$42,MAX($E77,2010)-2003,AA$28-2003)),0))</f>
        <v>0</v>
      </c>
      <c r="AB77" s="118">
        <f>IF($C77="TD",INDEX('4. CPI-tabel'!$D$20:$Z$42,$E77-2003,AB$28-2003),
IF(AB$28&gt;=$E77,MAX(1,INDEX('4. CPI-tabel'!$D$20:$Z$42,MAX($E77,2010)-2003,AB$28-2003)),0))</f>
        <v>1</v>
      </c>
      <c r="AC77" s="118">
        <f>IF($C77="TD",INDEX('4. CPI-tabel'!$D$20:$Z$42,$E77-2003,AC$28-2003),
IF(AC$28&gt;=$E77,MAX(1,INDEX('4. CPI-tabel'!$D$20:$Z$42,MAX($E77,2010)-2003,AC$28-2003)),0))</f>
        <v>1.008</v>
      </c>
      <c r="AD77" s="118">
        <f>IF($C77="TD",INDEX('4. CPI-tabel'!$D$20:$Z$42,$E77-2003,AD$28-2003),
IF(AD$28&gt;=$E77,MAX(1,INDEX('4. CPI-tabel'!$D$20:$Z$42,MAX($E77,2010)-2003,AD$28-2003)),0))</f>
        <v>1.010016</v>
      </c>
      <c r="AE77" s="118">
        <f>IF($C77="TD",INDEX('4. CPI-tabel'!$D$20:$Z$42,$E77-2003,AE$28-2003),
IF(AE$28&gt;=$E77,MAX(1,INDEX('4. CPI-tabel'!$D$20:$Z$42,MAX($E77,2010)-2003,AE$28-2003)),0))</f>
        <v>1.0241562239999999</v>
      </c>
      <c r="AF77" s="118">
        <f>IF($C77="TD",INDEX('4. CPI-tabel'!$D$20:$Z$42,$E77-2003,AF$28-2003),
IF(AF$28&gt;=$E77,MAX(1,INDEX('4. CPI-tabel'!$D$20:$Z$42,MAX($E77,2010)-2003,AF$28-2003)),0))</f>
        <v>1.0456635047039999</v>
      </c>
      <c r="AG77" s="118">
        <f>IF($C77="TD",INDEX('4. CPI-tabel'!$D$20:$Z$42,$E77-2003,AG$28-2003),
IF(AG$28&gt;=$E77,MAX(1,INDEX('4. CPI-tabel'!$D$20:$Z$42,MAX($E77,2010)-2003,AG$28-2003)),0))</f>
        <v>1.0749420828357119</v>
      </c>
      <c r="AH77" s="118">
        <f>IF($C77="TD",INDEX('4. CPI-tabel'!$D$20:$Z$42,$E77-2003,AH$28-2003),
IF(AH$28&gt;=$E77,MAX(1,INDEX('4. CPI-tabel'!$D$20:$Z$42,MAX($E77,2010)-2003,AH$28-2003)),0))</f>
        <v>1.0824666774155618</v>
      </c>
      <c r="AI77" s="118">
        <f>IF($C77="TD",INDEX('4. CPI-tabel'!$D$20:$Z$42,$E77-2003,AI$28-2003),
IF(AI$28&gt;=$E77,MAX(1,INDEX('4. CPI-tabel'!$D$20:$Z$42,MAX($E77,2010)-2003,AI$28-2003)),0))</f>
        <v>1.0824666774155618</v>
      </c>
      <c r="AJ77" s="118">
        <f>IF($C77="TD",INDEX('4. CPI-tabel'!$D$20:$Z$42,$E77-2003,AJ$28-2003),
IF(AJ$28&gt;=$E77,MAX(1,INDEX('4. CPI-tabel'!$D$20:$Z$42,MAX($E77,2010)-2003,AJ$28-2003)),0))</f>
        <v>1.0824666774155618</v>
      </c>
      <c r="AK77" s="118">
        <f>IF($C77="TD",INDEX('4. CPI-tabel'!$D$20:$Z$42,$E77-2003,AK$28-2003),
IF(AK$28&gt;=$E77,MAX(1,INDEX('4. CPI-tabel'!$D$20:$Z$42,MAX($E77,2010)-2003,AK$28-2003)),0))</f>
        <v>1.0824666774155618</v>
      </c>
      <c r="AL77" s="118">
        <f>IF($C77="TD",INDEX('4. CPI-tabel'!$D$20:$Z$42,$E77-2003,AL$28-2003),
IF(AL$28&gt;=$E77,MAX(1,INDEX('4. CPI-tabel'!$D$20:$Z$42,MAX($E77,2010)-2003,AL$28-2003)),0))</f>
        <v>1.0824666774155618</v>
      </c>
      <c r="AM77" s="118">
        <f>IF($C77="TD",INDEX('4. CPI-tabel'!$D$20:$Z$42,$E77-2003,AM$28-2003),
IF(AM$28&gt;=$E77,MAX(1,INDEX('4. CPI-tabel'!$D$20:$Z$42,MAX($E77,2010)-2003,AM$28-2003)),0))</f>
        <v>1.0824666774155618</v>
      </c>
      <c r="AO77" s="87">
        <f t="shared" si="5"/>
        <v>0</v>
      </c>
      <c r="AP77" s="87">
        <f t="shared" si="6"/>
        <v>0</v>
      </c>
      <c r="AQ77" s="87">
        <f t="shared" si="7"/>
        <v>0</v>
      </c>
      <c r="AR77" s="87">
        <f t="shared" si="8"/>
        <v>0</v>
      </c>
      <c r="AS77" s="87">
        <f t="shared" si="9"/>
        <v>0</v>
      </c>
      <c r="AT77" s="87">
        <f t="shared" si="10"/>
        <v>0</v>
      </c>
      <c r="AU77" s="87">
        <f t="shared" si="11"/>
        <v>0</v>
      </c>
      <c r="AV77" s="87">
        <f t="shared" si="12"/>
        <v>0</v>
      </c>
      <c r="AW77" s="87">
        <f t="shared" si="13"/>
        <v>0</v>
      </c>
      <c r="AX77" s="87">
        <f t="shared" si="14"/>
        <v>0</v>
      </c>
      <c r="AY77" s="87">
        <f t="shared" si="15"/>
        <v>0</v>
      </c>
      <c r="AZ77" s="87">
        <f t="shared" si="16"/>
        <v>0</v>
      </c>
      <c r="BA77" s="87">
        <f t="shared" si="17"/>
        <v>0</v>
      </c>
      <c r="BB77" s="87">
        <f t="shared" si="18"/>
        <v>0</v>
      </c>
      <c r="BC77" s="87">
        <f t="shared" si="19"/>
        <v>0</v>
      </c>
      <c r="BD77" s="87">
        <f t="shared" si="20"/>
        <v>0</v>
      </c>
    </row>
    <row r="78" spans="1:56" s="20" customFormat="1" x14ac:dyDescent="0.2">
      <c r="A78" s="41"/>
      <c r="B78" s="86">
        <f>'3. Investeringen'!B64</f>
        <v>50</v>
      </c>
      <c r="C78" s="86" t="str">
        <f>'3. Investeringen'!F64</f>
        <v>TD</v>
      </c>
      <c r="D78" s="86" t="str">
        <f>'3. Investeringen'!G64</f>
        <v>Nieuwe investeringen TD</v>
      </c>
      <c r="E78" s="121">
        <f>'3. Investeringen'!K64</f>
        <v>2016</v>
      </c>
      <c r="G78" s="86">
        <f>'7. Nominale afschrijvingen'!R67</f>
        <v>0</v>
      </c>
      <c r="H78" s="86">
        <f>'7. Nominale afschrijvingen'!S67</f>
        <v>0</v>
      </c>
      <c r="I78" s="86">
        <f>'7. Nominale afschrijvingen'!T67</f>
        <v>0</v>
      </c>
      <c r="J78" s="86">
        <f>'7. Nominale afschrijvingen'!U67</f>
        <v>0</v>
      </c>
      <c r="K78" s="86">
        <f>'7. Nominale afschrijvingen'!V67</f>
        <v>0</v>
      </c>
      <c r="L78" s="86">
        <f>'7. Nominale afschrijvingen'!W67</f>
        <v>96074.065487792206</v>
      </c>
      <c r="M78" s="86">
        <f>'7. Nominale afschrijvingen'!X67</f>
        <v>192148.13097558441</v>
      </c>
      <c r="N78" s="86">
        <f>'7. Nominale afschrijvingen'!Y67</f>
        <v>192148.13097558441</v>
      </c>
      <c r="O78" s="86">
        <f>'7. Nominale afschrijvingen'!Z67</f>
        <v>192148.13097558441</v>
      </c>
      <c r="P78" s="86">
        <f>'7. Nominale afschrijvingen'!AA67</f>
        <v>192148.13097558441</v>
      </c>
      <c r="Q78" s="86">
        <f>'7. Nominale afschrijvingen'!AB67</f>
        <v>192148.13097558441</v>
      </c>
      <c r="R78" s="86">
        <f>'7. Nominale afschrijvingen'!AC67</f>
        <v>230577.75717070131</v>
      </c>
      <c r="S78" s="86">
        <f>'7. Nominale afschrijvingen'!AD67</f>
        <v>224987.99336050247</v>
      </c>
      <c r="T78" s="86">
        <f>'7. Nominale afschrijvingen'!AE67</f>
        <v>219533.73897600544</v>
      </c>
      <c r="U78" s="86">
        <f>'7. Nominale afschrijvingen'!AF67</f>
        <v>214211.7089402235</v>
      </c>
      <c r="V78" s="86">
        <f>'7. Nominale afschrijvingen'!AG67</f>
        <v>209018.6978143999</v>
      </c>
      <c r="W78" s="40"/>
      <c r="X78" s="118">
        <f>IF($C78="TD",INDEX('4. CPI-tabel'!$D$20:$Z$42,$E78-2003,X$28-2003),
IF(X$28&gt;=$E78,MAX(1,INDEX('4. CPI-tabel'!$D$20:$Z$42,MAX($E78,2010)-2003,X$28-2003)),0))</f>
        <v>0</v>
      </c>
      <c r="Y78" s="118">
        <f>IF($C78="TD",INDEX('4. CPI-tabel'!$D$20:$Z$42,$E78-2003,Y$28-2003),
IF(Y$28&gt;=$E78,MAX(1,INDEX('4. CPI-tabel'!$D$20:$Z$42,MAX($E78,2010)-2003,Y$28-2003)),0))</f>
        <v>0</v>
      </c>
      <c r="Z78" s="118">
        <f>IF($C78="TD",INDEX('4. CPI-tabel'!$D$20:$Z$42,$E78-2003,Z$28-2003),
IF(Z$28&gt;=$E78,MAX(1,INDEX('4. CPI-tabel'!$D$20:$Z$42,MAX($E78,2010)-2003,Z$28-2003)),0))</f>
        <v>0</v>
      </c>
      <c r="AA78" s="118">
        <f>IF($C78="TD",INDEX('4. CPI-tabel'!$D$20:$Z$42,$E78-2003,AA$28-2003),
IF(AA$28&gt;=$E78,MAX(1,INDEX('4. CPI-tabel'!$D$20:$Z$42,MAX($E78,2010)-2003,AA$28-2003)),0))</f>
        <v>0</v>
      </c>
      <c r="AB78" s="118">
        <f>IF($C78="TD",INDEX('4. CPI-tabel'!$D$20:$Z$42,$E78-2003,AB$28-2003),
IF(AB$28&gt;=$E78,MAX(1,INDEX('4. CPI-tabel'!$D$20:$Z$42,MAX($E78,2010)-2003,AB$28-2003)),0))</f>
        <v>0</v>
      </c>
      <c r="AC78" s="118">
        <f>IF($C78="TD",INDEX('4. CPI-tabel'!$D$20:$Z$42,$E78-2003,AC$28-2003),
IF(AC$28&gt;=$E78,MAX(1,INDEX('4. CPI-tabel'!$D$20:$Z$42,MAX($E78,2010)-2003,AC$28-2003)),0))</f>
        <v>1</v>
      </c>
      <c r="AD78" s="118">
        <f>IF($C78="TD",INDEX('4. CPI-tabel'!$D$20:$Z$42,$E78-2003,AD$28-2003),
IF(AD$28&gt;=$E78,MAX(1,INDEX('4. CPI-tabel'!$D$20:$Z$42,MAX($E78,2010)-2003,AD$28-2003)),0))</f>
        <v>1.002</v>
      </c>
      <c r="AE78" s="118">
        <f>IF($C78="TD",INDEX('4. CPI-tabel'!$D$20:$Z$42,$E78-2003,AE$28-2003),
IF(AE$28&gt;=$E78,MAX(1,INDEX('4. CPI-tabel'!$D$20:$Z$42,MAX($E78,2010)-2003,AE$28-2003)),0))</f>
        <v>1.0160279999999999</v>
      </c>
      <c r="AF78" s="118">
        <f>IF($C78="TD",INDEX('4. CPI-tabel'!$D$20:$Z$42,$E78-2003,AF$28-2003),
IF(AF$28&gt;=$E78,MAX(1,INDEX('4. CPI-tabel'!$D$20:$Z$42,MAX($E78,2010)-2003,AF$28-2003)),0))</f>
        <v>1.0373645879999998</v>
      </c>
      <c r="AG78" s="118">
        <f>IF($C78="TD",INDEX('4. CPI-tabel'!$D$20:$Z$42,$E78-2003,AG$28-2003),
IF(AG$28&gt;=$E78,MAX(1,INDEX('4. CPI-tabel'!$D$20:$Z$42,MAX($E78,2010)-2003,AG$28-2003)),0))</f>
        <v>1.0664107964639997</v>
      </c>
      <c r="AH78" s="118">
        <f>IF($C78="TD",INDEX('4. CPI-tabel'!$D$20:$Z$42,$E78-2003,AH$28-2003),
IF(AH$28&gt;=$E78,MAX(1,INDEX('4. CPI-tabel'!$D$20:$Z$42,MAX($E78,2010)-2003,AH$28-2003)),0))</f>
        <v>1.0738756720392475</v>
      </c>
      <c r="AI78" s="118">
        <f>IF($C78="TD",INDEX('4. CPI-tabel'!$D$20:$Z$42,$E78-2003,AI$28-2003),
IF(AI$28&gt;=$E78,MAX(1,INDEX('4. CPI-tabel'!$D$20:$Z$42,MAX($E78,2010)-2003,AI$28-2003)),0))</f>
        <v>1.0738756720392475</v>
      </c>
      <c r="AJ78" s="118">
        <f>IF($C78="TD",INDEX('4. CPI-tabel'!$D$20:$Z$42,$E78-2003,AJ$28-2003),
IF(AJ$28&gt;=$E78,MAX(1,INDEX('4. CPI-tabel'!$D$20:$Z$42,MAX($E78,2010)-2003,AJ$28-2003)),0))</f>
        <v>1.0738756720392475</v>
      </c>
      <c r="AK78" s="118">
        <f>IF($C78="TD",INDEX('4. CPI-tabel'!$D$20:$Z$42,$E78-2003,AK$28-2003),
IF(AK$28&gt;=$E78,MAX(1,INDEX('4. CPI-tabel'!$D$20:$Z$42,MAX($E78,2010)-2003,AK$28-2003)),0))</f>
        <v>1.0738756720392475</v>
      </c>
      <c r="AL78" s="118">
        <f>IF($C78="TD",INDEX('4. CPI-tabel'!$D$20:$Z$42,$E78-2003,AL$28-2003),
IF(AL$28&gt;=$E78,MAX(1,INDEX('4. CPI-tabel'!$D$20:$Z$42,MAX($E78,2010)-2003,AL$28-2003)),0))</f>
        <v>1.0738756720392475</v>
      </c>
      <c r="AM78" s="118">
        <f>IF($C78="TD",INDEX('4. CPI-tabel'!$D$20:$Z$42,$E78-2003,AM$28-2003),
IF(AM$28&gt;=$E78,MAX(1,INDEX('4. CPI-tabel'!$D$20:$Z$42,MAX($E78,2010)-2003,AM$28-2003)),0))</f>
        <v>1.0738756720392475</v>
      </c>
      <c r="AO78" s="87">
        <f t="shared" si="5"/>
        <v>0</v>
      </c>
      <c r="AP78" s="87">
        <f t="shared" si="6"/>
        <v>0</v>
      </c>
      <c r="AQ78" s="87">
        <f t="shared" si="7"/>
        <v>0</v>
      </c>
      <c r="AR78" s="87">
        <f t="shared" si="8"/>
        <v>0</v>
      </c>
      <c r="AS78" s="87">
        <f t="shared" si="9"/>
        <v>0</v>
      </c>
      <c r="AT78" s="87">
        <f t="shared" si="10"/>
        <v>96074.065487792206</v>
      </c>
      <c r="AU78" s="87">
        <f t="shared" si="11"/>
        <v>192532.42723753559</v>
      </c>
      <c r="AV78" s="87">
        <f t="shared" si="12"/>
        <v>195227.88121886106</v>
      </c>
      <c r="AW78" s="87">
        <f t="shared" si="13"/>
        <v>199327.66672445711</v>
      </c>
      <c r="AX78" s="87">
        <f t="shared" si="14"/>
        <v>204908.84139274192</v>
      </c>
      <c r="AY78" s="87">
        <f t="shared" si="15"/>
        <v>206343.20328249107</v>
      </c>
      <c r="AZ78" s="87">
        <f t="shared" si="16"/>
        <v>247611.8439389893</v>
      </c>
      <c r="BA78" s="87">
        <f t="shared" si="17"/>
        <v>241609.13257077135</v>
      </c>
      <c r="BB78" s="87">
        <f t="shared" si="18"/>
        <v>235751.94147814659</v>
      </c>
      <c r="BC78" s="87">
        <f t="shared" si="19"/>
        <v>230036.7428968582</v>
      </c>
      <c r="BD78" s="87">
        <f t="shared" si="20"/>
        <v>224460.09458420708</v>
      </c>
    </row>
    <row r="79" spans="1:56" s="20" customFormat="1" x14ac:dyDescent="0.2">
      <c r="A79" s="41"/>
      <c r="B79" s="86">
        <f>'3. Investeringen'!B65</f>
        <v>51</v>
      </c>
      <c r="C79" s="86" t="str">
        <f>'3. Investeringen'!F65</f>
        <v>TD</v>
      </c>
      <c r="D79" s="86" t="str">
        <f>'3. Investeringen'!G65</f>
        <v>Nieuwe investeringen TD</v>
      </c>
      <c r="E79" s="121">
        <f>'3. Investeringen'!K65</f>
        <v>2016</v>
      </c>
      <c r="G79" s="86">
        <f>'7. Nominale afschrijvingen'!R68</f>
        <v>0</v>
      </c>
      <c r="H79" s="86">
        <f>'7. Nominale afschrijvingen'!S68</f>
        <v>0</v>
      </c>
      <c r="I79" s="86">
        <f>'7. Nominale afschrijvingen'!T68</f>
        <v>0</v>
      </c>
      <c r="J79" s="86">
        <f>'7. Nominale afschrijvingen'!U68</f>
        <v>0</v>
      </c>
      <c r="K79" s="86">
        <f>'7. Nominale afschrijvingen'!V68</f>
        <v>0</v>
      </c>
      <c r="L79" s="86">
        <f>'7. Nominale afschrijvingen'!W68</f>
        <v>563881.3300575309</v>
      </c>
      <c r="M79" s="86">
        <f>'7. Nominale afschrijvingen'!X68</f>
        <v>1127762.6601150618</v>
      </c>
      <c r="N79" s="86">
        <f>'7. Nominale afschrijvingen'!Y68</f>
        <v>1127762.6601150618</v>
      </c>
      <c r="O79" s="86">
        <f>'7. Nominale afschrijvingen'!Z68</f>
        <v>1127762.6601150618</v>
      </c>
      <c r="P79" s="86">
        <f>'7. Nominale afschrijvingen'!AA68</f>
        <v>1127762.6601150618</v>
      </c>
      <c r="Q79" s="86">
        <f>'7. Nominale afschrijvingen'!AB68</f>
        <v>1127762.6601150618</v>
      </c>
      <c r="R79" s="86">
        <f>'7. Nominale afschrijvingen'!AC68</f>
        <v>1353315.192138074</v>
      </c>
      <c r="S79" s="86">
        <f>'7. Nominale afschrijvingen'!AD68</f>
        <v>1312201.8192123603</v>
      </c>
      <c r="T79" s="86">
        <f>'7. Nominale afschrijvingen'!AE68</f>
        <v>1272337.4601476809</v>
      </c>
      <c r="U79" s="86">
        <f>'7. Nominale afschrijvingen'!AF68</f>
        <v>1233684.1702191439</v>
      </c>
      <c r="V79" s="86">
        <f>'7. Nominale afschrijvingen'!AG68</f>
        <v>1196205.1574529926</v>
      </c>
      <c r="W79" s="40"/>
      <c r="X79" s="118">
        <f>IF($C79="TD",INDEX('4. CPI-tabel'!$D$20:$Z$42,$E79-2003,X$28-2003),
IF(X$28&gt;=$E79,MAX(1,INDEX('4. CPI-tabel'!$D$20:$Z$42,MAX($E79,2010)-2003,X$28-2003)),0))</f>
        <v>0</v>
      </c>
      <c r="Y79" s="118">
        <f>IF($C79="TD",INDEX('4. CPI-tabel'!$D$20:$Z$42,$E79-2003,Y$28-2003),
IF(Y$28&gt;=$E79,MAX(1,INDEX('4. CPI-tabel'!$D$20:$Z$42,MAX($E79,2010)-2003,Y$28-2003)),0))</f>
        <v>0</v>
      </c>
      <c r="Z79" s="118">
        <f>IF($C79="TD",INDEX('4. CPI-tabel'!$D$20:$Z$42,$E79-2003,Z$28-2003),
IF(Z$28&gt;=$E79,MAX(1,INDEX('4. CPI-tabel'!$D$20:$Z$42,MAX($E79,2010)-2003,Z$28-2003)),0))</f>
        <v>0</v>
      </c>
      <c r="AA79" s="118">
        <f>IF($C79="TD",INDEX('4. CPI-tabel'!$D$20:$Z$42,$E79-2003,AA$28-2003),
IF(AA$28&gt;=$E79,MAX(1,INDEX('4. CPI-tabel'!$D$20:$Z$42,MAX($E79,2010)-2003,AA$28-2003)),0))</f>
        <v>0</v>
      </c>
      <c r="AB79" s="118">
        <f>IF($C79="TD",INDEX('4. CPI-tabel'!$D$20:$Z$42,$E79-2003,AB$28-2003),
IF(AB$28&gt;=$E79,MAX(1,INDEX('4. CPI-tabel'!$D$20:$Z$42,MAX($E79,2010)-2003,AB$28-2003)),0))</f>
        <v>0</v>
      </c>
      <c r="AC79" s="118">
        <f>IF($C79="TD",INDEX('4. CPI-tabel'!$D$20:$Z$42,$E79-2003,AC$28-2003),
IF(AC$28&gt;=$E79,MAX(1,INDEX('4. CPI-tabel'!$D$20:$Z$42,MAX($E79,2010)-2003,AC$28-2003)),0))</f>
        <v>1</v>
      </c>
      <c r="AD79" s="118">
        <f>IF($C79="TD",INDEX('4. CPI-tabel'!$D$20:$Z$42,$E79-2003,AD$28-2003),
IF(AD$28&gt;=$E79,MAX(1,INDEX('4. CPI-tabel'!$D$20:$Z$42,MAX($E79,2010)-2003,AD$28-2003)),0))</f>
        <v>1.002</v>
      </c>
      <c r="AE79" s="118">
        <f>IF($C79="TD",INDEX('4. CPI-tabel'!$D$20:$Z$42,$E79-2003,AE$28-2003),
IF(AE$28&gt;=$E79,MAX(1,INDEX('4. CPI-tabel'!$D$20:$Z$42,MAX($E79,2010)-2003,AE$28-2003)),0))</f>
        <v>1.0160279999999999</v>
      </c>
      <c r="AF79" s="118">
        <f>IF($C79="TD",INDEX('4. CPI-tabel'!$D$20:$Z$42,$E79-2003,AF$28-2003),
IF(AF$28&gt;=$E79,MAX(1,INDEX('4. CPI-tabel'!$D$20:$Z$42,MAX($E79,2010)-2003,AF$28-2003)),0))</f>
        <v>1.0373645879999998</v>
      </c>
      <c r="AG79" s="118">
        <f>IF($C79="TD",INDEX('4. CPI-tabel'!$D$20:$Z$42,$E79-2003,AG$28-2003),
IF(AG$28&gt;=$E79,MAX(1,INDEX('4. CPI-tabel'!$D$20:$Z$42,MAX($E79,2010)-2003,AG$28-2003)),0))</f>
        <v>1.0664107964639997</v>
      </c>
      <c r="AH79" s="118">
        <f>IF($C79="TD",INDEX('4. CPI-tabel'!$D$20:$Z$42,$E79-2003,AH$28-2003),
IF(AH$28&gt;=$E79,MAX(1,INDEX('4. CPI-tabel'!$D$20:$Z$42,MAX($E79,2010)-2003,AH$28-2003)),0))</f>
        <v>1.0738756720392475</v>
      </c>
      <c r="AI79" s="118">
        <f>IF($C79="TD",INDEX('4. CPI-tabel'!$D$20:$Z$42,$E79-2003,AI$28-2003),
IF(AI$28&gt;=$E79,MAX(1,INDEX('4. CPI-tabel'!$D$20:$Z$42,MAX($E79,2010)-2003,AI$28-2003)),0))</f>
        <v>1.0738756720392475</v>
      </c>
      <c r="AJ79" s="118">
        <f>IF($C79="TD",INDEX('4. CPI-tabel'!$D$20:$Z$42,$E79-2003,AJ$28-2003),
IF(AJ$28&gt;=$E79,MAX(1,INDEX('4. CPI-tabel'!$D$20:$Z$42,MAX($E79,2010)-2003,AJ$28-2003)),0))</f>
        <v>1.0738756720392475</v>
      </c>
      <c r="AK79" s="118">
        <f>IF($C79="TD",INDEX('4. CPI-tabel'!$D$20:$Z$42,$E79-2003,AK$28-2003),
IF(AK$28&gt;=$E79,MAX(1,INDEX('4. CPI-tabel'!$D$20:$Z$42,MAX($E79,2010)-2003,AK$28-2003)),0))</f>
        <v>1.0738756720392475</v>
      </c>
      <c r="AL79" s="118">
        <f>IF($C79="TD",INDEX('4. CPI-tabel'!$D$20:$Z$42,$E79-2003,AL$28-2003),
IF(AL$28&gt;=$E79,MAX(1,INDEX('4. CPI-tabel'!$D$20:$Z$42,MAX($E79,2010)-2003,AL$28-2003)),0))</f>
        <v>1.0738756720392475</v>
      </c>
      <c r="AM79" s="118">
        <f>IF($C79="TD",INDEX('4. CPI-tabel'!$D$20:$Z$42,$E79-2003,AM$28-2003),
IF(AM$28&gt;=$E79,MAX(1,INDEX('4. CPI-tabel'!$D$20:$Z$42,MAX($E79,2010)-2003,AM$28-2003)),0))</f>
        <v>1.0738756720392475</v>
      </c>
      <c r="AO79" s="87">
        <f t="shared" si="5"/>
        <v>0</v>
      </c>
      <c r="AP79" s="87">
        <f t="shared" si="6"/>
        <v>0</v>
      </c>
      <c r="AQ79" s="87">
        <f t="shared" si="7"/>
        <v>0</v>
      </c>
      <c r="AR79" s="87">
        <f t="shared" si="8"/>
        <v>0</v>
      </c>
      <c r="AS79" s="87">
        <f t="shared" si="9"/>
        <v>0</v>
      </c>
      <c r="AT79" s="87">
        <f t="shared" si="10"/>
        <v>563881.3300575309</v>
      </c>
      <c r="AU79" s="87">
        <f t="shared" si="11"/>
        <v>1130018.1854352918</v>
      </c>
      <c r="AV79" s="87">
        <f t="shared" si="12"/>
        <v>1145838.440031386</v>
      </c>
      <c r="AW79" s="87">
        <f t="shared" si="13"/>
        <v>1169901.0472720449</v>
      </c>
      <c r="AX79" s="87">
        <f t="shared" si="14"/>
        <v>1202658.2765956621</v>
      </c>
      <c r="AY79" s="87">
        <f t="shared" si="15"/>
        <v>1211076.8845318314</v>
      </c>
      <c r="AZ79" s="87">
        <f t="shared" si="16"/>
        <v>1453292.2614381975</v>
      </c>
      <c r="BA79" s="87">
        <f t="shared" si="17"/>
        <v>1409141.6104577966</v>
      </c>
      <c r="BB79" s="87">
        <f t="shared" si="18"/>
        <v>1366332.2450768002</v>
      </c>
      <c r="BC79" s="87">
        <f t="shared" si="19"/>
        <v>1324823.4173782645</v>
      </c>
      <c r="BD79" s="87">
        <f t="shared" si="20"/>
        <v>1284575.6173566463</v>
      </c>
    </row>
    <row r="80" spans="1:56" s="20" customFormat="1" x14ac:dyDescent="0.2">
      <c r="A80" s="41"/>
      <c r="B80" s="86">
        <f>'3. Investeringen'!B66</f>
        <v>52</v>
      </c>
      <c r="C80" s="86" t="str">
        <f>'3. Investeringen'!F66</f>
        <v>TD</v>
      </c>
      <c r="D80" s="86" t="str">
        <f>'3. Investeringen'!G66</f>
        <v>Nieuwe investeringen TD</v>
      </c>
      <c r="E80" s="121">
        <f>'3. Investeringen'!K66</f>
        <v>2016</v>
      </c>
      <c r="G80" s="86">
        <f>'7. Nominale afschrijvingen'!R69</f>
        <v>0</v>
      </c>
      <c r="H80" s="86">
        <f>'7. Nominale afschrijvingen'!S69</f>
        <v>0</v>
      </c>
      <c r="I80" s="86">
        <f>'7. Nominale afschrijvingen'!T69</f>
        <v>0</v>
      </c>
      <c r="J80" s="86">
        <f>'7. Nominale afschrijvingen'!U69</f>
        <v>0</v>
      </c>
      <c r="K80" s="86">
        <f>'7. Nominale afschrijvingen'!V69</f>
        <v>0</v>
      </c>
      <c r="L80" s="86">
        <f>'7. Nominale afschrijvingen'!W69</f>
        <v>154595.33990399895</v>
      </c>
      <c r="M80" s="86">
        <f>'7. Nominale afschrijvingen'!X69</f>
        <v>309190.67980799783</v>
      </c>
      <c r="N80" s="86">
        <f>'7. Nominale afschrijvingen'!Y69</f>
        <v>309190.67980799783</v>
      </c>
      <c r="O80" s="86">
        <f>'7. Nominale afschrijvingen'!Z69</f>
        <v>309190.67980799783</v>
      </c>
      <c r="P80" s="86">
        <f>'7. Nominale afschrijvingen'!AA69</f>
        <v>309190.67980799783</v>
      </c>
      <c r="Q80" s="86">
        <f>'7. Nominale afschrijvingen'!AB69</f>
        <v>309190.67980799783</v>
      </c>
      <c r="R80" s="86">
        <f>'7. Nominale afschrijvingen'!AC69</f>
        <v>371028.81576959742</v>
      </c>
      <c r="S80" s="86">
        <f>'7. Nominale afschrijvingen'!AD69</f>
        <v>352855.97581353545</v>
      </c>
      <c r="T80" s="86">
        <f>'7. Nominale afschrijvingen'!AE69</f>
        <v>335573.23414103582</v>
      </c>
      <c r="U80" s="86">
        <f>'7. Nominale afschrijvingen'!AF69</f>
        <v>319136.99410147488</v>
      </c>
      <c r="V80" s="86">
        <f>'7. Nominale afschrijvingen'!AG69</f>
        <v>303505.79439038219</v>
      </c>
      <c r="W80" s="40"/>
      <c r="X80" s="118">
        <f>IF($C80="TD",INDEX('4. CPI-tabel'!$D$20:$Z$42,$E80-2003,X$28-2003),
IF(X$28&gt;=$E80,MAX(1,INDEX('4. CPI-tabel'!$D$20:$Z$42,MAX($E80,2010)-2003,X$28-2003)),0))</f>
        <v>0</v>
      </c>
      <c r="Y80" s="118">
        <f>IF($C80="TD",INDEX('4. CPI-tabel'!$D$20:$Z$42,$E80-2003,Y$28-2003),
IF(Y$28&gt;=$E80,MAX(1,INDEX('4. CPI-tabel'!$D$20:$Z$42,MAX($E80,2010)-2003,Y$28-2003)),0))</f>
        <v>0</v>
      </c>
      <c r="Z80" s="118">
        <f>IF($C80="TD",INDEX('4. CPI-tabel'!$D$20:$Z$42,$E80-2003,Z$28-2003),
IF(Z$28&gt;=$E80,MAX(1,INDEX('4. CPI-tabel'!$D$20:$Z$42,MAX($E80,2010)-2003,Z$28-2003)),0))</f>
        <v>0</v>
      </c>
      <c r="AA80" s="118">
        <f>IF($C80="TD",INDEX('4. CPI-tabel'!$D$20:$Z$42,$E80-2003,AA$28-2003),
IF(AA$28&gt;=$E80,MAX(1,INDEX('4. CPI-tabel'!$D$20:$Z$42,MAX($E80,2010)-2003,AA$28-2003)),0))</f>
        <v>0</v>
      </c>
      <c r="AB80" s="118">
        <f>IF($C80="TD",INDEX('4. CPI-tabel'!$D$20:$Z$42,$E80-2003,AB$28-2003),
IF(AB$28&gt;=$E80,MAX(1,INDEX('4. CPI-tabel'!$D$20:$Z$42,MAX($E80,2010)-2003,AB$28-2003)),0))</f>
        <v>0</v>
      </c>
      <c r="AC80" s="118">
        <f>IF($C80="TD",INDEX('4. CPI-tabel'!$D$20:$Z$42,$E80-2003,AC$28-2003),
IF(AC$28&gt;=$E80,MAX(1,INDEX('4. CPI-tabel'!$D$20:$Z$42,MAX($E80,2010)-2003,AC$28-2003)),0))</f>
        <v>1</v>
      </c>
      <c r="AD80" s="118">
        <f>IF($C80="TD",INDEX('4. CPI-tabel'!$D$20:$Z$42,$E80-2003,AD$28-2003),
IF(AD$28&gt;=$E80,MAX(1,INDEX('4. CPI-tabel'!$D$20:$Z$42,MAX($E80,2010)-2003,AD$28-2003)),0))</f>
        <v>1.002</v>
      </c>
      <c r="AE80" s="118">
        <f>IF($C80="TD",INDEX('4. CPI-tabel'!$D$20:$Z$42,$E80-2003,AE$28-2003),
IF(AE$28&gt;=$E80,MAX(1,INDEX('4. CPI-tabel'!$D$20:$Z$42,MAX($E80,2010)-2003,AE$28-2003)),0))</f>
        <v>1.0160279999999999</v>
      </c>
      <c r="AF80" s="118">
        <f>IF($C80="TD",INDEX('4. CPI-tabel'!$D$20:$Z$42,$E80-2003,AF$28-2003),
IF(AF$28&gt;=$E80,MAX(1,INDEX('4. CPI-tabel'!$D$20:$Z$42,MAX($E80,2010)-2003,AF$28-2003)),0))</f>
        <v>1.0373645879999998</v>
      </c>
      <c r="AG80" s="118">
        <f>IF($C80="TD",INDEX('4. CPI-tabel'!$D$20:$Z$42,$E80-2003,AG$28-2003),
IF(AG$28&gt;=$E80,MAX(1,INDEX('4. CPI-tabel'!$D$20:$Z$42,MAX($E80,2010)-2003,AG$28-2003)),0))</f>
        <v>1.0664107964639997</v>
      </c>
      <c r="AH80" s="118">
        <f>IF($C80="TD",INDEX('4. CPI-tabel'!$D$20:$Z$42,$E80-2003,AH$28-2003),
IF(AH$28&gt;=$E80,MAX(1,INDEX('4. CPI-tabel'!$D$20:$Z$42,MAX($E80,2010)-2003,AH$28-2003)),0))</f>
        <v>1.0738756720392475</v>
      </c>
      <c r="AI80" s="118">
        <f>IF($C80="TD",INDEX('4. CPI-tabel'!$D$20:$Z$42,$E80-2003,AI$28-2003),
IF(AI$28&gt;=$E80,MAX(1,INDEX('4. CPI-tabel'!$D$20:$Z$42,MAX($E80,2010)-2003,AI$28-2003)),0))</f>
        <v>1.0738756720392475</v>
      </c>
      <c r="AJ80" s="118">
        <f>IF($C80="TD",INDEX('4. CPI-tabel'!$D$20:$Z$42,$E80-2003,AJ$28-2003),
IF(AJ$28&gt;=$E80,MAX(1,INDEX('4. CPI-tabel'!$D$20:$Z$42,MAX($E80,2010)-2003,AJ$28-2003)),0))</f>
        <v>1.0738756720392475</v>
      </c>
      <c r="AK80" s="118">
        <f>IF($C80="TD",INDEX('4. CPI-tabel'!$D$20:$Z$42,$E80-2003,AK$28-2003),
IF(AK$28&gt;=$E80,MAX(1,INDEX('4. CPI-tabel'!$D$20:$Z$42,MAX($E80,2010)-2003,AK$28-2003)),0))</f>
        <v>1.0738756720392475</v>
      </c>
      <c r="AL80" s="118">
        <f>IF($C80="TD",INDEX('4. CPI-tabel'!$D$20:$Z$42,$E80-2003,AL$28-2003),
IF(AL$28&gt;=$E80,MAX(1,INDEX('4. CPI-tabel'!$D$20:$Z$42,MAX($E80,2010)-2003,AL$28-2003)),0))</f>
        <v>1.0738756720392475</v>
      </c>
      <c r="AM80" s="118">
        <f>IF($C80="TD",INDEX('4. CPI-tabel'!$D$20:$Z$42,$E80-2003,AM$28-2003),
IF(AM$28&gt;=$E80,MAX(1,INDEX('4. CPI-tabel'!$D$20:$Z$42,MAX($E80,2010)-2003,AM$28-2003)),0))</f>
        <v>1.0738756720392475</v>
      </c>
      <c r="AO80" s="87">
        <f t="shared" si="5"/>
        <v>0</v>
      </c>
      <c r="AP80" s="87">
        <f t="shared" si="6"/>
        <v>0</v>
      </c>
      <c r="AQ80" s="87">
        <f t="shared" si="7"/>
        <v>0</v>
      </c>
      <c r="AR80" s="87">
        <f t="shared" si="8"/>
        <v>0</v>
      </c>
      <c r="AS80" s="87">
        <f t="shared" si="9"/>
        <v>0</v>
      </c>
      <c r="AT80" s="87">
        <f t="shared" si="10"/>
        <v>154595.33990399895</v>
      </c>
      <c r="AU80" s="87">
        <f t="shared" si="11"/>
        <v>309809.06116761384</v>
      </c>
      <c r="AV80" s="87">
        <f t="shared" si="12"/>
        <v>314146.3880239604</v>
      </c>
      <c r="AW80" s="87">
        <f t="shared" si="13"/>
        <v>320743.46217246354</v>
      </c>
      <c r="AX80" s="87">
        <f t="shared" si="14"/>
        <v>329724.27911329246</v>
      </c>
      <c r="AY80" s="87">
        <f t="shared" si="15"/>
        <v>332032.34906708548</v>
      </c>
      <c r="AZ80" s="87">
        <f t="shared" si="16"/>
        <v>398438.8188805026</v>
      </c>
      <c r="BA80" s="87">
        <f t="shared" si="17"/>
        <v>378923.44815982482</v>
      </c>
      <c r="BB80" s="87">
        <f t="shared" si="18"/>
        <v>360363.93233158858</v>
      </c>
      <c r="BC80" s="87">
        <f t="shared" si="19"/>
        <v>342713.45401330671</v>
      </c>
      <c r="BD80" s="87">
        <f t="shared" si="20"/>
        <v>325927.48891877732</v>
      </c>
    </row>
    <row r="81" spans="1:56" s="20" customFormat="1" x14ac:dyDescent="0.2">
      <c r="A81" s="41"/>
      <c r="B81" s="86">
        <f>'3. Investeringen'!B67</f>
        <v>53</v>
      </c>
      <c r="C81" s="86" t="str">
        <f>'3. Investeringen'!F67</f>
        <v>TD</v>
      </c>
      <c r="D81" s="86" t="str">
        <f>'3. Investeringen'!G67</f>
        <v>Nieuwe investeringen TD</v>
      </c>
      <c r="E81" s="121">
        <f>'3. Investeringen'!K67</f>
        <v>2016</v>
      </c>
      <c r="G81" s="86">
        <f>'7. Nominale afschrijvingen'!R70</f>
        <v>0</v>
      </c>
      <c r="H81" s="86">
        <f>'7. Nominale afschrijvingen'!S70</f>
        <v>0</v>
      </c>
      <c r="I81" s="86">
        <f>'7. Nominale afschrijvingen'!T70</f>
        <v>0</v>
      </c>
      <c r="J81" s="86">
        <f>'7. Nominale afschrijvingen'!U70</f>
        <v>0</v>
      </c>
      <c r="K81" s="86">
        <f>'7. Nominale afschrijvingen'!V70</f>
        <v>0</v>
      </c>
      <c r="L81" s="86">
        <f>'7. Nominale afschrijvingen'!W70</f>
        <v>0</v>
      </c>
      <c r="M81" s="86">
        <f>'7. Nominale afschrijvingen'!X70</f>
        <v>0</v>
      </c>
      <c r="N81" s="86">
        <f>'7. Nominale afschrijvingen'!Y70</f>
        <v>0</v>
      </c>
      <c r="O81" s="86">
        <f>'7. Nominale afschrijvingen'!Z70</f>
        <v>0</v>
      </c>
      <c r="P81" s="86">
        <f>'7. Nominale afschrijvingen'!AA70</f>
        <v>0</v>
      </c>
      <c r="Q81" s="86">
        <f>'7. Nominale afschrijvingen'!AB70</f>
        <v>0</v>
      </c>
      <c r="R81" s="86">
        <f>'7. Nominale afschrijvingen'!AC70</f>
        <v>0</v>
      </c>
      <c r="S81" s="86">
        <f>'7. Nominale afschrijvingen'!AD70</f>
        <v>0</v>
      </c>
      <c r="T81" s="86">
        <f>'7. Nominale afschrijvingen'!AE70</f>
        <v>0</v>
      </c>
      <c r="U81" s="86">
        <f>'7. Nominale afschrijvingen'!AF70</f>
        <v>0</v>
      </c>
      <c r="V81" s="86">
        <f>'7. Nominale afschrijvingen'!AG70</f>
        <v>0</v>
      </c>
      <c r="W81" s="40"/>
      <c r="X81" s="118">
        <f>IF($C81="TD",INDEX('4. CPI-tabel'!$D$20:$Z$42,$E81-2003,X$28-2003),
IF(X$28&gt;=$E81,MAX(1,INDEX('4. CPI-tabel'!$D$20:$Z$42,MAX($E81,2010)-2003,X$28-2003)),0))</f>
        <v>0</v>
      </c>
      <c r="Y81" s="118">
        <f>IF($C81="TD",INDEX('4. CPI-tabel'!$D$20:$Z$42,$E81-2003,Y$28-2003),
IF(Y$28&gt;=$E81,MAX(1,INDEX('4. CPI-tabel'!$D$20:$Z$42,MAX($E81,2010)-2003,Y$28-2003)),0))</f>
        <v>0</v>
      </c>
      <c r="Z81" s="118">
        <f>IF($C81="TD",INDEX('4. CPI-tabel'!$D$20:$Z$42,$E81-2003,Z$28-2003),
IF(Z$28&gt;=$E81,MAX(1,INDEX('4. CPI-tabel'!$D$20:$Z$42,MAX($E81,2010)-2003,Z$28-2003)),0))</f>
        <v>0</v>
      </c>
      <c r="AA81" s="118">
        <f>IF($C81="TD",INDEX('4. CPI-tabel'!$D$20:$Z$42,$E81-2003,AA$28-2003),
IF(AA$28&gt;=$E81,MAX(1,INDEX('4. CPI-tabel'!$D$20:$Z$42,MAX($E81,2010)-2003,AA$28-2003)),0))</f>
        <v>0</v>
      </c>
      <c r="AB81" s="118">
        <f>IF($C81="TD",INDEX('4. CPI-tabel'!$D$20:$Z$42,$E81-2003,AB$28-2003),
IF(AB$28&gt;=$E81,MAX(1,INDEX('4. CPI-tabel'!$D$20:$Z$42,MAX($E81,2010)-2003,AB$28-2003)),0))</f>
        <v>0</v>
      </c>
      <c r="AC81" s="118">
        <f>IF($C81="TD",INDEX('4. CPI-tabel'!$D$20:$Z$42,$E81-2003,AC$28-2003),
IF(AC$28&gt;=$E81,MAX(1,INDEX('4. CPI-tabel'!$D$20:$Z$42,MAX($E81,2010)-2003,AC$28-2003)),0))</f>
        <v>1</v>
      </c>
      <c r="AD81" s="118">
        <f>IF($C81="TD",INDEX('4. CPI-tabel'!$D$20:$Z$42,$E81-2003,AD$28-2003),
IF(AD$28&gt;=$E81,MAX(1,INDEX('4. CPI-tabel'!$D$20:$Z$42,MAX($E81,2010)-2003,AD$28-2003)),0))</f>
        <v>1.002</v>
      </c>
      <c r="AE81" s="118">
        <f>IF($C81="TD",INDEX('4. CPI-tabel'!$D$20:$Z$42,$E81-2003,AE$28-2003),
IF(AE$28&gt;=$E81,MAX(1,INDEX('4. CPI-tabel'!$D$20:$Z$42,MAX($E81,2010)-2003,AE$28-2003)),0))</f>
        <v>1.0160279999999999</v>
      </c>
      <c r="AF81" s="118">
        <f>IF($C81="TD",INDEX('4. CPI-tabel'!$D$20:$Z$42,$E81-2003,AF$28-2003),
IF(AF$28&gt;=$E81,MAX(1,INDEX('4. CPI-tabel'!$D$20:$Z$42,MAX($E81,2010)-2003,AF$28-2003)),0))</f>
        <v>1.0373645879999998</v>
      </c>
      <c r="AG81" s="118">
        <f>IF($C81="TD",INDEX('4. CPI-tabel'!$D$20:$Z$42,$E81-2003,AG$28-2003),
IF(AG$28&gt;=$E81,MAX(1,INDEX('4. CPI-tabel'!$D$20:$Z$42,MAX($E81,2010)-2003,AG$28-2003)),0))</f>
        <v>1.0664107964639997</v>
      </c>
      <c r="AH81" s="118">
        <f>IF($C81="TD",INDEX('4. CPI-tabel'!$D$20:$Z$42,$E81-2003,AH$28-2003),
IF(AH$28&gt;=$E81,MAX(1,INDEX('4. CPI-tabel'!$D$20:$Z$42,MAX($E81,2010)-2003,AH$28-2003)),0))</f>
        <v>1.0738756720392475</v>
      </c>
      <c r="AI81" s="118">
        <f>IF($C81="TD",INDEX('4. CPI-tabel'!$D$20:$Z$42,$E81-2003,AI$28-2003),
IF(AI$28&gt;=$E81,MAX(1,INDEX('4. CPI-tabel'!$D$20:$Z$42,MAX($E81,2010)-2003,AI$28-2003)),0))</f>
        <v>1.0738756720392475</v>
      </c>
      <c r="AJ81" s="118">
        <f>IF($C81="TD",INDEX('4. CPI-tabel'!$D$20:$Z$42,$E81-2003,AJ$28-2003),
IF(AJ$28&gt;=$E81,MAX(1,INDEX('4. CPI-tabel'!$D$20:$Z$42,MAX($E81,2010)-2003,AJ$28-2003)),0))</f>
        <v>1.0738756720392475</v>
      </c>
      <c r="AK81" s="118">
        <f>IF($C81="TD",INDEX('4. CPI-tabel'!$D$20:$Z$42,$E81-2003,AK$28-2003),
IF(AK$28&gt;=$E81,MAX(1,INDEX('4. CPI-tabel'!$D$20:$Z$42,MAX($E81,2010)-2003,AK$28-2003)),0))</f>
        <v>1.0738756720392475</v>
      </c>
      <c r="AL81" s="118">
        <f>IF($C81="TD",INDEX('4. CPI-tabel'!$D$20:$Z$42,$E81-2003,AL$28-2003),
IF(AL$28&gt;=$E81,MAX(1,INDEX('4. CPI-tabel'!$D$20:$Z$42,MAX($E81,2010)-2003,AL$28-2003)),0))</f>
        <v>1.0738756720392475</v>
      </c>
      <c r="AM81" s="118">
        <f>IF($C81="TD",INDEX('4. CPI-tabel'!$D$20:$Z$42,$E81-2003,AM$28-2003),
IF(AM$28&gt;=$E81,MAX(1,INDEX('4. CPI-tabel'!$D$20:$Z$42,MAX($E81,2010)-2003,AM$28-2003)),0))</f>
        <v>1.0738756720392475</v>
      </c>
      <c r="AO81" s="87">
        <f t="shared" si="5"/>
        <v>0</v>
      </c>
      <c r="AP81" s="87">
        <f t="shared" si="6"/>
        <v>0</v>
      </c>
      <c r="AQ81" s="87">
        <f t="shared" si="7"/>
        <v>0</v>
      </c>
      <c r="AR81" s="87">
        <f t="shared" si="8"/>
        <v>0</v>
      </c>
      <c r="AS81" s="87">
        <f t="shared" si="9"/>
        <v>0</v>
      </c>
      <c r="AT81" s="87">
        <f t="shared" si="10"/>
        <v>0</v>
      </c>
      <c r="AU81" s="87">
        <f t="shared" si="11"/>
        <v>0</v>
      </c>
      <c r="AV81" s="87">
        <f t="shared" si="12"/>
        <v>0</v>
      </c>
      <c r="AW81" s="87">
        <f t="shared" si="13"/>
        <v>0</v>
      </c>
      <c r="AX81" s="87">
        <f t="shared" si="14"/>
        <v>0</v>
      </c>
      <c r="AY81" s="87">
        <f t="shared" si="15"/>
        <v>0</v>
      </c>
      <c r="AZ81" s="87">
        <f t="shared" si="16"/>
        <v>0</v>
      </c>
      <c r="BA81" s="87">
        <f t="shared" si="17"/>
        <v>0</v>
      </c>
      <c r="BB81" s="87">
        <f t="shared" si="18"/>
        <v>0</v>
      </c>
      <c r="BC81" s="87">
        <f t="shared" si="19"/>
        <v>0</v>
      </c>
      <c r="BD81" s="87">
        <f t="shared" si="20"/>
        <v>0</v>
      </c>
    </row>
    <row r="82" spans="1:56" s="20" customFormat="1" x14ac:dyDescent="0.2">
      <c r="A82" s="41"/>
      <c r="B82" s="86">
        <f>'3. Investeringen'!B68</f>
        <v>54</v>
      </c>
      <c r="C82" s="86" t="str">
        <f>'3. Investeringen'!F68</f>
        <v>TD</v>
      </c>
      <c r="D82" s="86" t="str">
        <f>'3. Investeringen'!G68</f>
        <v>Nieuwe investeringen TD</v>
      </c>
      <c r="E82" s="121">
        <f>'3. Investeringen'!K68</f>
        <v>2017</v>
      </c>
      <c r="G82" s="86">
        <f>'7. Nominale afschrijvingen'!R71</f>
        <v>0</v>
      </c>
      <c r="H82" s="86">
        <f>'7. Nominale afschrijvingen'!S71</f>
        <v>0</v>
      </c>
      <c r="I82" s="86">
        <f>'7. Nominale afschrijvingen'!T71</f>
        <v>0</v>
      </c>
      <c r="J82" s="86">
        <f>'7. Nominale afschrijvingen'!U71</f>
        <v>0</v>
      </c>
      <c r="K82" s="86">
        <f>'7. Nominale afschrijvingen'!V71</f>
        <v>0</v>
      </c>
      <c r="L82" s="86">
        <f>'7. Nominale afschrijvingen'!W71</f>
        <v>0</v>
      </c>
      <c r="M82" s="86">
        <f>'7. Nominale afschrijvingen'!X71</f>
        <v>91119.705909090917</v>
      </c>
      <c r="N82" s="86">
        <f>'7. Nominale afschrijvingen'!Y71</f>
        <v>182239.41181818183</v>
      </c>
      <c r="O82" s="86">
        <f>'7. Nominale afschrijvingen'!Z71</f>
        <v>182239.41181818183</v>
      </c>
      <c r="P82" s="86">
        <f>'7. Nominale afschrijvingen'!AA71</f>
        <v>182239.41181818183</v>
      </c>
      <c r="Q82" s="86">
        <f>'7. Nominale afschrijvingen'!AB71</f>
        <v>182239.41181818183</v>
      </c>
      <c r="R82" s="86">
        <f>'7. Nominale afschrijvingen'!AC71</f>
        <v>218687.29418181817</v>
      </c>
      <c r="S82" s="86">
        <f>'7. Nominale afschrijvingen'!AD71</f>
        <v>213490.76441908191</v>
      </c>
      <c r="T82" s="86">
        <f>'7. Nominale afschrijvingen'!AE71</f>
        <v>208417.71655169778</v>
      </c>
      <c r="U82" s="86">
        <f>'7. Nominale afschrijvingen'!AF71</f>
        <v>203465.21635640992</v>
      </c>
      <c r="V82" s="86">
        <f>'7. Nominale afschrijvingen'!AG71</f>
        <v>198630.39933407941</v>
      </c>
      <c r="W82" s="40"/>
      <c r="X82" s="118">
        <f>IF($C82="TD",INDEX('4. CPI-tabel'!$D$20:$Z$42,$E82-2003,X$28-2003),
IF(X$28&gt;=$E82,MAX(1,INDEX('4. CPI-tabel'!$D$20:$Z$42,MAX($E82,2010)-2003,X$28-2003)),0))</f>
        <v>0</v>
      </c>
      <c r="Y82" s="118">
        <f>IF($C82="TD",INDEX('4. CPI-tabel'!$D$20:$Z$42,$E82-2003,Y$28-2003),
IF(Y$28&gt;=$E82,MAX(1,INDEX('4. CPI-tabel'!$D$20:$Z$42,MAX($E82,2010)-2003,Y$28-2003)),0))</f>
        <v>0</v>
      </c>
      <c r="Z82" s="118">
        <f>IF($C82="TD",INDEX('4. CPI-tabel'!$D$20:$Z$42,$E82-2003,Z$28-2003),
IF(Z$28&gt;=$E82,MAX(1,INDEX('4. CPI-tabel'!$D$20:$Z$42,MAX($E82,2010)-2003,Z$28-2003)),0))</f>
        <v>0</v>
      </c>
      <c r="AA82" s="118">
        <f>IF($C82="TD",INDEX('4. CPI-tabel'!$D$20:$Z$42,$E82-2003,AA$28-2003),
IF(AA$28&gt;=$E82,MAX(1,INDEX('4. CPI-tabel'!$D$20:$Z$42,MAX($E82,2010)-2003,AA$28-2003)),0))</f>
        <v>0</v>
      </c>
      <c r="AB82" s="118">
        <f>IF($C82="TD",INDEX('4. CPI-tabel'!$D$20:$Z$42,$E82-2003,AB$28-2003),
IF(AB$28&gt;=$E82,MAX(1,INDEX('4. CPI-tabel'!$D$20:$Z$42,MAX($E82,2010)-2003,AB$28-2003)),0))</f>
        <v>0</v>
      </c>
      <c r="AC82" s="118">
        <f>IF($C82="TD",INDEX('4. CPI-tabel'!$D$20:$Z$42,$E82-2003,AC$28-2003),
IF(AC$28&gt;=$E82,MAX(1,INDEX('4. CPI-tabel'!$D$20:$Z$42,MAX($E82,2010)-2003,AC$28-2003)),0))</f>
        <v>0</v>
      </c>
      <c r="AD82" s="118">
        <f>IF($C82="TD",INDEX('4. CPI-tabel'!$D$20:$Z$42,$E82-2003,AD$28-2003),
IF(AD$28&gt;=$E82,MAX(1,INDEX('4. CPI-tabel'!$D$20:$Z$42,MAX($E82,2010)-2003,AD$28-2003)),0))</f>
        <v>1</v>
      </c>
      <c r="AE82" s="118">
        <f>IF($C82="TD",INDEX('4. CPI-tabel'!$D$20:$Z$42,$E82-2003,AE$28-2003),
IF(AE$28&gt;=$E82,MAX(1,INDEX('4. CPI-tabel'!$D$20:$Z$42,MAX($E82,2010)-2003,AE$28-2003)),0))</f>
        <v>1.014</v>
      </c>
      <c r="AF82" s="118">
        <f>IF($C82="TD",INDEX('4. CPI-tabel'!$D$20:$Z$42,$E82-2003,AF$28-2003),
IF(AF$28&gt;=$E82,MAX(1,INDEX('4. CPI-tabel'!$D$20:$Z$42,MAX($E82,2010)-2003,AF$28-2003)),0))</f>
        <v>1.0352939999999999</v>
      </c>
      <c r="AG82" s="118">
        <f>IF($C82="TD",INDEX('4. CPI-tabel'!$D$20:$Z$42,$E82-2003,AG$28-2003),
IF(AG$28&gt;=$E82,MAX(1,INDEX('4. CPI-tabel'!$D$20:$Z$42,MAX($E82,2010)-2003,AG$28-2003)),0))</f>
        <v>1.0642822320000001</v>
      </c>
      <c r="AH82" s="118">
        <f>IF($C82="TD",INDEX('4. CPI-tabel'!$D$20:$Z$42,$E82-2003,AH$28-2003),
IF(AH$28&gt;=$E82,MAX(1,INDEX('4. CPI-tabel'!$D$20:$Z$42,MAX($E82,2010)-2003,AH$28-2003)),0))</f>
        <v>1.0717322076239999</v>
      </c>
      <c r="AI82" s="118">
        <f>IF($C82="TD",INDEX('4. CPI-tabel'!$D$20:$Z$42,$E82-2003,AI$28-2003),
IF(AI$28&gt;=$E82,MAX(1,INDEX('4. CPI-tabel'!$D$20:$Z$42,MAX($E82,2010)-2003,AI$28-2003)),0))</f>
        <v>1.0717322076239999</v>
      </c>
      <c r="AJ82" s="118">
        <f>IF($C82="TD",INDEX('4. CPI-tabel'!$D$20:$Z$42,$E82-2003,AJ$28-2003),
IF(AJ$28&gt;=$E82,MAX(1,INDEX('4. CPI-tabel'!$D$20:$Z$42,MAX($E82,2010)-2003,AJ$28-2003)),0))</f>
        <v>1.0717322076239999</v>
      </c>
      <c r="AK82" s="118">
        <f>IF($C82="TD",INDEX('4. CPI-tabel'!$D$20:$Z$42,$E82-2003,AK$28-2003),
IF(AK$28&gt;=$E82,MAX(1,INDEX('4. CPI-tabel'!$D$20:$Z$42,MAX($E82,2010)-2003,AK$28-2003)),0))</f>
        <v>1.0717322076239999</v>
      </c>
      <c r="AL82" s="118">
        <f>IF($C82="TD",INDEX('4. CPI-tabel'!$D$20:$Z$42,$E82-2003,AL$28-2003),
IF(AL$28&gt;=$E82,MAX(1,INDEX('4. CPI-tabel'!$D$20:$Z$42,MAX($E82,2010)-2003,AL$28-2003)),0))</f>
        <v>1.0717322076239999</v>
      </c>
      <c r="AM82" s="118">
        <f>IF($C82="TD",INDEX('4. CPI-tabel'!$D$20:$Z$42,$E82-2003,AM$28-2003),
IF(AM$28&gt;=$E82,MAX(1,INDEX('4. CPI-tabel'!$D$20:$Z$42,MAX($E82,2010)-2003,AM$28-2003)),0))</f>
        <v>1.0717322076239999</v>
      </c>
      <c r="AO82" s="87">
        <f t="shared" si="5"/>
        <v>0</v>
      </c>
      <c r="AP82" s="87">
        <f t="shared" si="6"/>
        <v>0</v>
      </c>
      <c r="AQ82" s="87">
        <f t="shared" si="7"/>
        <v>0</v>
      </c>
      <c r="AR82" s="87">
        <f t="shared" si="8"/>
        <v>0</v>
      </c>
      <c r="AS82" s="87">
        <f t="shared" si="9"/>
        <v>0</v>
      </c>
      <c r="AT82" s="87">
        <f t="shared" si="10"/>
        <v>0</v>
      </c>
      <c r="AU82" s="87">
        <f t="shared" si="11"/>
        <v>91119.705909090917</v>
      </c>
      <c r="AV82" s="87">
        <f t="shared" si="12"/>
        <v>184790.76358363638</v>
      </c>
      <c r="AW82" s="87">
        <f t="shared" si="13"/>
        <v>188671.36961889273</v>
      </c>
      <c r="AX82" s="87">
        <f t="shared" si="14"/>
        <v>193954.16796822174</v>
      </c>
      <c r="AY82" s="87">
        <f t="shared" si="15"/>
        <v>195311.84714399927</v>
      </c>
      <c r="AZ82" s="87">
        <f t="shared" si="16"/>
        <v>234374.21657279911</v>
      </c>
      <c r="BA82" s="87">
        <f t="shared" si="17"/>
        <v>228804.92825819794</v>
      </c>
      <c r="BB82" s="87">
        <f t="shared" si="18"/>
        <v>223367.97946790414</v>
      </c>
      <c r="BC82" s="87">
        <f t="shared" si="19"/>
        <v>218060.22550034997</v>
      </c>
      <c r="BD82" s="87">
        <f t="shared" si="20"/>
        <v>212878.59637954962</v>
      </c>
    </row>
    <row r="83" spans="1:56" s="20" customFormat="1" x14ac:dyDescent="0.2">
      <c r="A83" s="41"/>
      <c r="B83" s="86">
        <f>'3. Investeringen'!B69</f>
        <v>55</v>
      </c>
      <c r="C83" s="86" t="str">
        <f>'3. Investeringen'!F69</f>
        <v>TD</v>
      </c>
      <c r="D83" s="86" t="str">
        <f>'3. Investeringen'!G69</f>
        <v>Nieuwe investeringen TD</v>
      </c>
      <c r="E83" s="121">
        <f>'3. Investeringen'!K69</f>
        <v>2017</v>
      </c>
      <c r="G83" s="86">
        <f>'7. Nominale afschrijvingen'!R72</f>
        <v>0</v>
      </c>
      <c r="H83" s="86">
        <f>'7. Nominale afschrijvingen'!S72</f>
        <v>0</v>
      </c>
      <c r="I83" s="86">
        <f>'7. Nominale afschrijvingen'!T72</f>
        <v>0</v>
      </c>
      <c r="J83" s="86">
        <f>'7. Nominale afschrijvingen'!U72</f>
        <v>0</v>
      </c>
      <c r="K83" s="86">
        <f>'7. Nominale afschrijvingen'!V72</f>
        <v>0</v>
      </c>
      <c r="L83" s="86">
        <f>'7. Nominale afschrijvingen'!W72</f>
        <v>0</v>
      </c>
      <c r="M83" s="86">
        <f>'7. Nominale afschrijvingen'!X72</f>
        <v>594542.34111111122</v>
      </c>
      <c r="N83" s="86">
        <f>'7. Nominale afschrijvingen'!Y72</f>
        <v>1189084.6822222224</v>
      </c>
      <c r="O83" s="86">
        <f>'7. Nominale afschrijvingen'!Z72</f>
        <v>1189084.6822222224</v>
      </c>
      <c r="P83" s="86">
        <f>'7. Nominale afschrijvingen'!AA72</f>
        <v>1189084.6822222224</v>
      </c>
      <c r="Q83" s="86">
        <f>'7. Nominale afschrijvingen'!AB72</f>
        <v>1189084.6822222224</v>
      </c>
      <c r="R83" s="86">
        <f>'7. Nominale afschrijvingen'!AC72</f>
        <v>1426901.6186666666</v>
      </c>
      <c r="S83" s="86">
        <f>'7. Nominale afschrijvingen'!AD72</f>
        <v>1384623.0521876544</v>
      </c>
      <c r="T83" s="86">
        <f>'7. Nominale afschrijvingen'!AE72</f>
        <v>1343597.183974687</v>
      </c>
      <c r="U83" s="86">
        <f>'7. Nominale afschrijvingen'!AF72</f>
        <v>1303786.8970421036</v>
      </c>
      <c r="V83" s="86">
        <f>'7. Nominale afschrijvingen'!AG72</f>
        <v>1265156.1741667818</v>
      </c>
      <c r="W83" s="40"/>
      <c r="X83" s="118">
        <f>IF($C83="TD",INDEX('4. CPI-tabel'!$D$20:$Z$42,$E83-2003,X$28-2003),
IF(X$28&gt;=$E83,MAX(1,INDEX('4. CPI-tabel'!$D$20:$Z$42,MAX($E83,2010)-2003,X$28-2003)),0))</f>
        <v>0</v>
      </c>
      <c r="Y83" s="118">
        <f>IF($C83="TD",INDEX('4. CPI-tabel'!$D$20:$Z$42,$E83-2003,Y$28-2003),
IF(Y$28&gt;=$E83,MAX(1,INDEX('4. CPI-tabel'!$D$20:$Z$42,MAX($E83,2010)-2003,Y$28-2003)),0))</f>
        <v>0</v>
      </c>
      <c r="Z83" s="118">
        <f>IF($C83="TD",INDEX('4. CPI-tabel'!$D$20:$Z$42,$E83-2003,Z$28-2003),
IF(Z$28&gt;=$E83,MAX(1,INDEX('4. CPI-tabel'!$D$20:$Z$42,MAX($E83,2010)-2003,Z$28-2003)),0))</f>
        <v>0</v>
      </c>
      <c r="AA83" s="118">
        <f>IF($C83="TD",INDEX('4. CPI-tabel'!$D$20:$Z$42,$E83-2003,AA$28-2003),
IF(AA$28&gt;=$E83,MAX(1,INDEX('4. CPI-tabel'!$D$20:$Z$42,MAX($E83,2010)-2003,AA$28-2003)),0))</f>
        <v>0</v>
      </c>
      <c r="AB83" s="118">
        <f>IF($C83="TD",INDEX('4. CPI-tabel'!$D$20:$Z$42,$E83-2003,AB$28-2003),
IF(AB$28&gt;=$E83,MAX(1,INDEX('4. CPI-tabel'!$D$20:$Z$42,MAX($E83,2010)-2003,AB$28-2003)),0))</f>
        <v>0</v>
      </c>
      <c r="AC83" s="118">
        <f>IF($C83="TD",INDEX('4. CPI-tabel'!$D$20:$Z$42,$E83-2003,AC$28-2003),
IF(AC$28&gt;=$E83,MAX(1,INDEX('4. CPI-tabel'!$D$20:$Z$42,MAX($E83,2010)-2003,AC$28-2003)),0))</f>
        <v>0</v>
      </c>
      <c r="AD83" s="118">
        <f>IF($C83="TD",INDEX('4. CPI-tabel'!$D$20:$Z$42,$E83-2003,AD$28-2003),
IF(AD$28&gt;=$E83,MAX(1,INDEX('4. CPI-tabel'!$D$20:$Z$42,MAX($E83,2010)-2003,AD$28-2003)),0))</f>
        <v>1</v>
      </c>
      <c r="AE83" s="118">
        <f>IF($C83="TD",INDEX('4. CPI-tabel'!$D$20:$Z$42,$E83-2003,AE$28-2003),
IF(AE$28&gt;=$E83,MAX(1,INDEX('4. CPI-tabel'!$D$20:$Z$42,MAX($E83,2010)-2003,AE$28-2003)),0))</f>
        <v>1.014</v>
      </c>
      <c r="AF83" s="118">
        <f>IF($C83="TD",INDEX('4. CPI-tabel'!$D$20:$Z$42,$E83-2003,AF$28-2003),
IF(AF$28&gt;=$E83,MAX(1,INDEX('4. CPI-tabel'!$D$20:$Z$42,MAX($E83,2010)-2003,AF$28-2003)),0))</f>
        <v>1.0352939999999999</v>
      </c>
      <c r="AG83" s="118">
        <f>IF($C83="TD",INDEX('4. CPI-tabel'!$D$20:$Z$42,$E83-2003,AG$28-2003),
IF(AG$28&gt;=$E83,MAX(1,INDEX('4. CPI-tabel'!$D$20:$Z$42,MAX($E83,2010)-2003,AG$28-2003)),0))</f>
        <v>1.0642822320000001</v>
      </c>
      <c r="AH83" s="118">
        <f>IF($C83="TD",INDEX('4. CPI-tabel'!$D$20:$Z$42,$E83-2003,AH$28-2003),
IF(AH$28&gt;=$E83,MAX(1,INDEX('4. CPI-tabel'!$D$20:$Z$42,MAX($E83,2010)-2003,AH$28-2003)),0))</f>
        <v>1.0717322076239999</v>
      </c>
      <c r="AI83" s="118">
        <f>IF($C83="TD",INDEX('4. CPI-tabel'!$D$20:$Z$42,$E83-2003,AI$28-2003),
IF(AI$28&gt;=$E83,MAX(1,INDEX('4. CPI-tabel'!$D$20:$Z$42,MAX($E83,2010)-2003,AI$28-2003)),0))</f>
        <v>1.0717322076239999</v>
      </c>
      <c r="AJ83" s="118">
        <f>IF($C83="TD",INDEX('4. CPI-tabel'!$D$20:$Z$42,$E83-2003,AJ$28-2003),
IF(AJ$28&gt;=$E83,MAX(1,INDEX('4. CPI-tabel'!$D$20:$Z$42,MAX($E83,2010)-2003,AJ$28-2003)),0))</f>
        <v>1.0717322076239999</v>
      </c>
      <c r="AK83" s="118">
        <f>IF($C83="TD",INDEX('4. CPI-tabel'!$D$20:$Z$42,$E83-2003,AK$28-2003),
IF(AK$28&gt;=$E83,MAX(1,INDEX('4. CPI-tabel'!$D$20:$Z$42,MAX($E83,2010)-2003,AK$28-2003)),0))</f>
        <v>1.0717322076239999</v>
      </c>
      <c r="AL83" s="118">
        <f>IF($C83="TD",INDEX('4. CPI-tabel'!$D$20:$Z$42,$E83-2003,AL$28-2003),
IF(AL$28&gt;=$E83,MAX(1,INDEX('4. CPI-tabel'!$D$20:$Z$42,MAX($E83,2010)-2003,AL$28-2003)),0))</f>
        <v>1.0717322076239999</v>
      </c>
      <c r="AM83" s="118">
        <f>IF($C83="TD",INDEX('4. CPI-tabel'!$D$20:$Z$42,$E83-2003,AM$28-2003),
IF(AM$28&gt;=$E83,MAX(1,INDEX('4. CPI-tabel'!$D$20:$Z$42,MAX($E83,2010)-2003,AM$28-2003)),0))</f>
        <v>1.0717322076239999</v>
      </c>
      <c r="AO83" s="87">
        <f t="shared" si="5"/>
        <v>0</v>
      </c>
      <c r="AP83" s="87">
        <f t="shared" si="6"/>
        <v>0</v>
      </c>
      <c r="AQ83" s="87">
        <f t="shared" si="7"/>
        <v>0</v>
      </c>
      <c r="AR83" s="87">
        <f t="shared" si="8"/>
        <v>0</v>
      </c>
      <c r="AS83" s="87">
        <f t="shared" si="9"/>
        <v>0</v>
      </c>
      <c r="AT83" s="87">
        <f t="shared" si="10"/>
        <v>0</v>
      </c>
      <c r="AU83" s="87">
        <f t="shared" si="11"/>
        <v>594542.34111111122</v>
      </c>
      <c r="AV83" s="87">
        <f t="shared" si="12"/>
        <v>1205731.8677733336</v>
      </c>
      <c r="AW83" s="87">
        <f t="shared" si="13"/>
        <v>1231052.2369965734</v>
      </c>
      <c r="AX83" s="87">
        <f t="shared" si="14"/>
        <v>1265521.6996324777</v>
      </c>
      <c r="AY83" s="87">
        <f t="shared" si="15"/>
        <v>1274380.3515299049</v>
      </c>
      <c r="AZ83" s="87">
        <f t="shared" si="16"/>
        <v>1529256.4218358854</v>
      </c>
      <c r="BA83" s="87">
        <f t="shared" si="17"/>
        <v>1483945.1204481558</v>
      </c>
      <c r="BB83" s="87">
        <f t="shared" si="18"/>
        <v>1439976.376138581</v>
      </c>
      <c r="BC83" s="87">
        <f t="shared" si="19"/>
        <v>1397310.4094381784</v>
      </c>
      <c r="BD83" s="87">
        <f t="shared" si="20"/>
        <v>1355908.6195288987</v>
      </c>
    </row>
    <row r="84" spans="1:56" s="20" customFormat="1" x14ac:dyDescent="0.2">
      <c r="A84" s="41"/>
      <c r="B84" s="86">
        <f>'3. Investeringen'!B70</f>
        <v>56</v>
      </c>
      <c r="C84" s="86" t="str">
        <f>'3. Investeringen'!F70</f>
        <v>TD</v>
      </c>
      <c r="D84" s="86" t="str">
        <f>'3. Investeringen'!G70</f>
        <v>Nieuwe investeringen TD</v>
      </c>
      <c r="E84" s="121">
        <f>'3. Investeringen'!K70</f>
        <v>2017</v>
      </c>
      <c r="G84" s="86">
        <f>'7. Nominale afschrijvingen'!R73</f>
        <v>0</v>
      </c>
      <c r="H84" s="86">
        <f>'7. Nominale afschrijvingen'!S73</f>
        <v>0</v>
      </c>
      <c r="I84" s="86">
        <f>'7. Nominale afschrijvingen'!T73</f>
        <v>0</v>
      </c>
      <c r="J84" s="86">
        <f>'7. Nominale afschrijvingen'!U73</f>
        <v>0</v>
      </c>
      <c r="K84" s="86">
        <f>'7. Nominale afschrijvingen'!V73</f>
        <v>0</v>
      </c>
      <c r="L84" s="86">
        <f>'7. Nominale afschrijvingen'!W73</f>
        <v>0</v>
      </c>
      <c r="M84" s="86">
        <f>'7. Nominale afschrijvingen'!X73</f>
        <v>134676.51969816667</v>
      </c>
      <c r="N84" s="86">
        <f>'7. Nominale afschrijvingen'!Y73</f>
        <v>269353.03939633339</v>
      </c>
      <c r="O84" s="86">
        <f>'7. Nominale afschrijvingen'!Z73</f>
        <v>269353.03939633339</v>
      </c>
      <c r="P84" s="86">
        <f>'7. Nominale afschrijvingen'!AA73</f>
        <v>269353.03939633339</v>
      </c>
      <c r="Q84" s="86">
        <f>'7. Nominale afschrijvingen'!AB73</f>
        <v>269353.03939633339</v>
      </c>
      <c r="R84" s="86">
        <f>'7. Nominale afschrijvingen'!AC73</f>
        <v>323223.6472756</v>
      </c>
      <c r="S84" s="86">
        <f>'7. Nominale afschrijvingen'!AD73</f>
        <v>308013.12269792473</v>
      </c>
      <c r="T84" s="86">
        <f>'7. Nominale afschrijvingen'!AE73</f>
        <v>293518.38751214003</v>
      </c>
      <c r="U84" s="86">
        <f>'7. Nominale afschrijvingen'!AF73</f>
        <v>279705.75751156878</v>
      </c>
      <c r="V84" s="86">
        <f>'7. Nominale afschrijvingen'!AG73</f>
        <v>266543.13362867141</v>
      </c>
      <c r="W84" s="40"/>
      <c r="X84" s="118">
        <f>IF($C84="TD",INDEX('4. CPI-tabel'!$D$20:$Z$42,$E84-2003,X$28-2003),
IF(X$28&gt;=$E84,MAX(1,INDEX('4. CPI-tabel'!$D$20:$Z$42,MAX($E84,2010)-2003,X$28-2003)),0))</f>
        <v>0</v>
      </c>
      <c r="Y84" s="118">
        <f>IF($C84="TD",INDEX('4. CPI-tabel'!$D$20:$Z$42,$E84-2003,Y$28-2003),
IF(Y$28&gt;=$E84,MAX(1,INDEX('4. CPI-tabel'!$D$20:$Z$42,MAX($E84,2010)-2003,Y$28-2003)),0))</f>
        <v>0</v>
      </c>
      <c r="Z84" s="118">
        <f>IF($C84="TD",INDEX('4. CPI-tabel'!$D$20:$Z$42,$E84-2003,Z$28-2003),
IF(Z$28&gt;=$E84,MAX(1,INDEX('4. CPI-tabel'!$D$20:$Z$42,MAX($E84,2010)-2003,Z$28-2003)),0))</f>
        <v>0</v>
      </c>
      <c r="AA84" s="118">
        <f>IF($C84="TD",INDEX('4. CPI-tabel'!$D$20:$Z$42,$E84-2003,AA$28-2003),
IF(AA$28&gt;=$E84,MAX(1,INDEX('4. CPI-tabel'!$D$20:$Z$42,MAX($E84,2010)-2003,AA$28-2003)),0))</f>
        <v>0</v>
      </c>
      <c r="AB84" s="118">
        <f>IF($C84="TD",INDEX('4. CPI-tabel'!$D$20:$Z$42,$E84-2003,AB$28-2003),
IF(AB$28&gt;=$E84,MAX(1,INDEX('4. CPI-tabel'!$D$20:$Z$42,MAX($E84,2010)-2003,AB$28-2003)),0))</f>
        <v>0</v>
      </c>
      <c r="AC84" s="118">
        <f>IF($C84="TD",INDEX('4. CPI-tabel'!$D$20:$Z$42,$E84-2003,AC$28-2003),
IF(AC$28&gt;=$E84,MAX(1,INDEX('4. CPI-tabel'!$D$20:$Z$42,MAX($E84,2010)-2003,AC$28-2003)),0))</f>
        <v>0</v>
      </c>
      <c r="AD84" s="118">
        <f>IF($C84="TD",INDEX('4. CPI-tabel'!$D$20:$Z$42,$E84-2003,AD$28-2003),
IF(AD$28&gt;=$E84,MAX(1,INDEX('4. CPI-tabel'!$D$20:$Z$42,MAX($E84,2010)-2003,AD$28-2003)),0))</f>
        <v>1</v>
      </c>
      <c r="AE84" s="118">
        <f>IF($C84="TD",INDEX('4. CPI-tabel'!$D$20:$Z$42,$E84-2003,AE$28-2003),
IF(AE$28&gt;=$E84,MAX(1,INDEX('4. CPI-tabel'!$D$20:$Z$42,MAX($E84,2010)-2003,AE$28-2003)),0))</f>
        <v>1.014</v>
      </c>
      <c r="AF84" s="118">
        <f>IF($C84="TD",INDEX('4. CPI-tabel'!$D$20:$Z$42,$E84-2003,AF$28-2003),
IF(AF$28&gt;=$E84,MAX(1,INDEX('4. CPI-tabel'!$D$20:$Z$42,MAX($E84,2010)-2003,AF$28-2003)),0))</f>
        <v>1.0352939999999999</v>
      </c>
      <c r="AG84" s="118">
        <f>IF($C84="TD",INDEX('4. CPI-tabel'!$D$20:$Z$42,$E84-2003,AG$28-2003),
IF(AG$28&gt;=$E84,MAX(1,INDEX('4. CPI-tabel'!$D$20:$Z$42,MAX($E84,2010)-2003,AG$28-2003)),0))</f>
        <v>1.0642822320000001</v>
      </c>
      <c r="AH84" s="118">
        <f>IF($C84="TD",INDEX('4. CPI-tabel'!$D$20:$Z$42,$E84-2003,AH$28-2003),
IF(AH$28&gt;=$E84,MAX(1,INDEX('4. CPI-tabel'!$D$20:$Z$42,MAX($E84,2010)-2003,AH$28-2003)),0))</f>
        <v>1.0717322076239999</v>
      </c>
      <c r="AI84" s="118">
        <f>IF($C84="TD",INDEX('4. CPI-tabel'!$D$20:$Z$42,$E84-2003,AI$28-2003),
IF(AI$28&gt;=$E84,MAX(1,INDEX('4. CPI-tabel'!$D$20:$Z$42,MAX($E84,2010)-2003,AI$28-2003)),0))</f>
        <v>1.0717322076239999</v>
      </c>
      <c r="AJ84" s="118">
        <f>IF($C84="TD",INDEX('4. CPI-tabel'!$D$20:$Z$42,$E84-2003,AJ$28-2003),
IF(AJ$28&gt;=$E84,MAX(1,INDEX('4. CPI-tabel'!$D$20:$Z$42,MAX($E84,2010)-2003,AJ$28-2003)),0))</f>
        <v>1.0717322076239999</v>
      </c>
      <c r="AK84" s="118">
        <f>IF($C84="TD",INDEX('4. CPI-tabel'!$D$20:$Z$42,$E84-2003,AK$28-2003),
IF(AK$28&gt;=$E84,MAX(1,INDEX('4. CPI-tabel'!$D$20:$Z$42,MAX($E84,2010)-2003,AK$28-2003)),0))</f>
        <v>1.0717322076239999</v>
      </c>
      <c r="AL84" s="118">
        <f>IF($C84="TD",INDEX('4. CPI-tabel'!$D$20:$Z$42,$E84-2003,AL$28-2003),
IF(AL$28&gt;=$E84,MAX(1,INDEX('4. CPI-tabel'!$D$20:$Z$42,MAX($E84,2010)-2003,AL$28-2003)),0))</f>
        <v>1.0717322076239999</v>
      </c>
      <c r="AM84" s="118">
        <f>IF($C84="TD",INDEX('4. CPI-tabel'!$D$20:$Z$42,$E84-2003,AM$28-2003),
IF(AM$28&gt;=$E84,MAX(1,INDEX('4. CPI-tabel'!$D$20:$Z$42,MAX($E84,2010)-2003,AM$28-2003)),0))</f>
        <v>1.0717322076239999</v>
      </c>
      <c r="AO84" s="87">
        <f t="shared" si="5"/>
        <v>0</v>
      </c>
      <c r="AP84" s="87">
        <f t="shared" si="6"/>
        <v>0</v>
      </c>
      <c r="AQ84" s="87">
        <f t="shared" si="7"/>
        <v>0</v>
      </c>
      <c r="AR84" s="87">
        <f t="shared" si="8"/>
        <v>0</v>
      </c>
      <c r="AS84" s="87">
        <f t="shared" si="9"/>
        <v>0</v>
      </c>
      <c r="AT84" s="87">
        <f t="shared" si="10"/>
        <v>0</v>
      </c>
      <c r="AU84" s="87">
        <f t="shared" si="11"/>
        <v>134676.51969816667</v>
      </c>
      <c r="AV84" s="87">
        <f t="shared" si="12"/>
        <v>273123.98194788204</v>
      </c>
      <c r="AW84" s="87">
        <f t="shared" si="13"/>
        <v>278859.58556878759</v>
      </c>
      <c r="AX84" s="87">
        <f t="shared" si="14"/>
        <v>286667.65396471362</v>
      </c>
      <c r="AY84" s="87">
        <f t="shared" si="15"/>
        <v>288674.32754246658</v>
      </c>
      <c r="AZ84" s="87">
        <f t="shared" si="16"/>
        <v>346409.19305095985</v>
      </c>
      <c r="BA84" s="87">
        <f t="shared" si="17"/>
        <v>330107.5839662088</v>
      </c>
      <c r="BB84" s="87">
        <f t="shared" si="18"/>
        <v>314573.10942662251</v>
      </c>
      <c r="BC84" s="87">
        <f t="shared" si="19"/>
        <v>299769.6689830168</v>
      </c>
      <c r="BD84" s="87">
        <f t="shared" si="20"/>
        <v>285662.86103087483</v>
      </c>
    </row>
    <row r="85" spans="1:56" s="20" customFormat="1" x14ac:dyDescent="0.2">
      <c r="A85" s="41"/>
      <c r="B85" s="86">
        <f>'3. Investeringen'!B71</f>
        <v>57</v>
      </c>
      <c r="C85" s="86" t="str">
        <f>'3. Investeringen'!F71</f>
        <v>TD</v>
      </c>
      <c r="D85" s="86" t="str">
        <f>'3. Investeringen'!G71</f>
        <v>Nieuwe investeringen TD</v>
      </c>
      <c r="E85" s="121">
        <f>'3. Investeringen'!K71</f>
        <v>2017</v>
      </c>
      <c r="G85" s="86">
        <f>'7. Nominale afschrijvingen'!R74</f>
        <v>0</v>
      </c>
      <c r="H85" s="86">
        <f>'7. Nominale afschrijvingen'!S74</f>
        <v>0</v>
      </c>
      <c r="I85" s="86">
        <f>'7. Nominale afschrijvingen'!T74</f>
        <v>0</v>
      </c>
      <c r="J85" s="86">
        <f>'7. Nominale afschrijvingen'!U74</f>
        <v>0</v>
      </c>
      <c r="K85" s="86">
        <f>'7. Nominale afschrijvingen'!V74</f>
        <v>0</v>
      </c>
      <c r="L85" s="86">
        <f>'7. Nominale afschrijvingen'!W74</f>
        <v>0</v>
      </c>
      <c r="M85" s="86">
        <f>'7. Nominale afschrijvingen'!X74</f>
        <v>0</v>
      </c>
      <c r="N85" s="86">
        <f>'7. Nominale afschrijvingen'!Y74</f>
        <v>0</v>
      </c>
      <c r="O85" s="86">
        <f>'7. Nominale afschrijvingen'!Z74</f>
        <v>0</v>
      </c>
      <c r="P85" s="86">
        <f>'7. Nominale afschrijvingen'!AA74</f>
        <v>0</v>
      </c>
      <c r="Q85" s="86">
        <f>'7. Nominale afschrijvingen'!AB74</f>
        <v>0</v>
      </c>
      <c r="R85" s="86">
        <f>'7. Nominale afschrijvingen'!AC74</f>
        <v>0</v>
      </c>
      <c r="S85" s="86">
        <f>'7. Nominale afschrijvingen'!AD74</f>
        <v>0</v>
      </c>
      <c r="T85" s="86">
        <f>'7. Nominale afschrijvingen'!AE74</f>
        <v>0</v>
      </c>
      <c r="U85" s="86">
        <f>'7. Nominale afschrijvingen'!AF74</f>
        <v>0</v>
      </c>
      <c r="V85" s="86">
        <f>'7. Nominale afschrijvingen'!AG74</f>
        <v>0</v>
      </c>
      <c r="W85" s="40"/>
      <c r="X85" s="118">
        <f>IF($C85="TD",INDEX('4. CPI-tabel'!$D$20:$Z$42,$E85-2003,X$28-2003),
IF(X$28&gt;=$E85,MAX(1,INDEX('4. CPI-tabel'!$D$20:$Z$42,MAX($E85,2010)-2003,X$28-2003)),0))</f>
        <v>0</v>
      </c>
      <c r="Y85" s="118">
        <f>IF($C85="TD",INDEX('4. CPI-tabel'!$D$20:$Z$42,$E85-2003,Y$28-2003),
IF(Y$28&gt;=$E85,MAX(1,INDEX('4. CPI-tabel'!$D$20:$Z$42,MAX($E85,2010)-2003,Y$28-2003)),0))</f>
        <v>0</v>
      </c>
      <c r="Z85" s="118">
        <f>IF($C85="TD",INDEX('4. CPI-tabel'!$D$20:$Z$42,$E85-2003,Z$28-2003),
IF(Z$28&gt;=$E85,MAX(1,INDEX('4. CPI-tabel'!$D$20:$Z$42,MAX($E85,2010)-2003,Z$28-2003)),0))</f>
        <v>0</v>
      </c>
      <c r="AA85" s="118">
        <f>IF($C85="TD",INDEX('4. CPI-tabel'!$D$20:$Z$42,$E85-2003,AA$28-2003),
IF(AA$28&gt;=$E85,MAX(1,INDEX('4. CPI-tabel'!$D$20:$Z$42,MAX($E85,2010)-2003,AA$28-2003)),0))</f>
        <v>0</v>
      </c>
      <c r="AB85" s="118">
        <f>IF($C85="TD",INDEX('4. CPI-tabel'!$D$20:$Z$42,$E85-2003,AB$28-2003),
IF(AB$28&gt;=$E85,MAX(1,INDEX('4. CPI-tabel'!$D$20:$Z$42,MAX($E85,2010)-2003,AB$28-2003)),0))</f>
        <v>0</v>
      </c>
      <c r="AC85" s="118">
        <f>IF($C85="TD",INDEX('4. CPI-tabel'!$D$20:$Z$42,$E85-2003,AC$28-2003),
IF(AC$28&gt;=$E85,MAX(1,INDEX('4. CPI-tabel'!$D$20:$Z$42,MAX($E85,2010)-2003,AC$28-2003)),0))</f>
        <v>0</v>
      </c>
      <c r="AD85" s="118">
        <f>IF($C85="TD",INDEX('4. CPI-tabel'!$D$20:$Z$42,$E85-2003,AD$28-2003),
IF(AD$28&gt;=$E85,MAX(1,INDEX('4. CPI-tabel'!$D$20:$Z$42,MAX($E85,2010)-2003,AD$28-2003)),0))</f>
        <v>1</v>
      </c>
      <c r="AE85" s="118">
        <f>IF($C85="TD",INDEX('4. CPI-tabel'!$D$20:$Z$42,$E85-2003,AE$28-2003),
IF(AE$28&gt;=$E85,MAX(1,INDEX('4. CPI-tabel'!$D$20:$Z$42,MAX($E85,2010)-2003,AE$28-2003)),0))</f>
        <v>1.014</v>
      </c>
      <c r="AF85" s="118">
        <f>IF($C85="TD",INDEX('4. CPI-tabel'!$D$20:$Z$42,$E85-2003,AF$28-2003),
IF(AF$28&gt;=$E85,MAX(1,INDEX('4. CPI-tabel'!$D$20:$Z$42,MAX($E85,2010)-2003,AF$28-2003)),0))</f>
        <v>1.0352939999999999</v>
      </c>
      <c r="AG85" s="118">
        <f>IF($C85="TD",INDEX('4. CPI-tabel'!$D$20:$Z$42,$E85-2003,AG$28-2003),
IF(AG$28&gt;=$E85,MAX(1,INDEX('4. CPI-tabel'!$D$20:$Z$42,MAX($E85,2010)-2003,AG$28-2003)),0))</f>
        <v>1.0642822320000001</v>
      </c>
      <c r="AH85" s="118">
        <f>IF($C85="TD",INDEX('4. CPI-tabel'!$D$20:$Z$42,$E85-2003,AH$28-2003),
IF(AH$28&gt;=$E85,MAX(1,INDEX('4. CPI-tabel'!$D$20:$Z$42,MAX($E85,2010)-2003,AH$28-2003)),0))</f>
        <v>1.0717322076239999</v>
      </c>
      <c r="AI85" s="118">
        <f>IF($C85="TD",INDEX('4. CPI-tabel'!$D$20:$Z$42,$E85-2003,AI$28-2003),
IF(AI$28&gt;=$E85,MAX(1,INDEX('4. CPI-tabel'!$D$20:$Z$42,MAX($E85,2010)-2003,AI$28-2003)),0))</f>
        <v>1.0717322076239999</v>
      </c>
      <c r="AJ85" s="118">
        <f>IF($C85="TD",INDEX('4. CPI-tabel'!$D$20:$Z$42,$E85-2003,AJ$28-2003),
IF(AJ$28&gt;=$E85,MAX(1,INDEX('4. CPI-tabel'!$D$20:$Z$42,MAX($E85,2010)-2003,AJ$28-2003)),0))</f>
        <v>1.0717322076239999</v>
      </c>
      <c r="AK85" s="118">
        <f>IF($C85="TD",INDEX('4. CPI-tabel'!$D$20:$Z$42,$E85-2003,AK$28-2003),
IF(AK$28&gt;=$E85,MAX(1,INDEX('4. CPI-tabel'!$D$20:$Z$42,MAX($E85,2010)-2003,AK$28-2003)),0))</f>
        <v>1.0717322076239999</v>
      </c>
      <c r="AL85" s="118">
        <f>IF($C85="TD",INDEX('4. CPI-tabel'!$D$20:$Z$42,$E85-2003,AL$28-2003),
IF(AL$28&gt;=$E85,MAX(1,INDEX('4. CPI-tabel'!$D$20:$Z$42,MAX($E85,2010)-2003,AL$28-2003)),0))</f>
        <v>1.0717322076239999</v>
      </c>
      <c r="AM85" s="118">
        <f>IF($C85="TD",INDEX('4. CPI-tabel'!$D$20:$Z$42,$E85-2003,AM$28-2003),
IF(AM$28&gt;=$E85,MAX(1,INDEX('4. CPI-tabel'!$D$20:$Z$42,MAX($E85,2010)-2003,AM$28-2003)),0))</f>
        <v>1.0717322076239999</v>
      </c>
      <c r="AO85" s="87">
        <f t="shared" si="5"/>
        <v>0</v>
      </c>
      <c r="AP85" s="87">
        <f t="shared" si="6"/>
        <v>0</v>
      </c>
      <c r="AQ85" s="87">
        <f t="shared" si="7"/>
        <v>0</v>
      </c>
      <c r="AR85" s="87">
        <f t="shared" si="8"/>
        <v>0</v>
      </c>
      <c r="AS85" s="87">
        <f t="shared" si="9"/>
        <v>0</v>
      </c>
      <c r="AT85" s="87">
        <f t="shared" si="10"/>
        <v>0</v>
      </c>
      <c r="AU85" s="87">
        <f t="shared" si="11"/>
        <v>0</v>
      </c>
      <c r="AV85" s="87">
        <f t="shared" si="12"/>
        <v>0</v>
      </c>
      <c r="AW85" s="87">
        <f t="shared" si="13"/>
        <v>0</v>
      </c>
      <c r="AX85" s="87">
        <f t="shared" si="14"/>
        <v>0</v>
      </c>
      <c r="AY85" s="87">
        <f t="shared" si="15"/>
        <v>0</v>
      </c>
      <c r="AZ85" s="87">
        <f t="shared" si="16"/>
        <v>0</v>
      </c>
      <c r="BA85" s="87">
        <f t="shared" si="17"/>
        <v>0</v>
      </c>
      <c r="BB85" s="87">
        <f t="shared" si="18"/>
        <v>0</v>
      </c>
      <c r="BC85" s="87">
        <f t="shared" si="19"/>
        <v>0</v>
      </c>
      <c r="BD85" s="87">
        <f t="shared" si="20"/>
        <v>0</v>
      </c>
    </row>
    <row r="86" spans="1:56" s="20" customFormat="1" x14ac:dyDescent="0.2">
      <c r="A86" s="41"/>
      <c r="B86" s="86">
        <f>'3. Investeringen'!B72</f>
        <v>58</v>
      </c>
      <c r="C86" s="86" t="str">
        <f>'3. Investeringen'!F72</f>
        <v>TD</v>
      </c>
      <c r="D86" s="86" t="str">
        <f>'3. Investeringen'!G72</f>
        <v>Nieuwe investeringen TD</v>
      </c>
      <c r="E86" s="121">
        <f>'3. Investeringen'!K72</f>
        <v>2018</v>
      </c>
      <c r="G86" s="86">
        <f>'7. Nominale afschrijvingen'!R75</f>
        <v>0</v>
      </c>
      <c r="H86" s="86">
        <f>'7. Nominale afschrijvingen'!S75</f>
        <v>0</v>
      </c>
      <c r="I86" s="86">
        <f>'7. Nominale afschrijvingen'!T75</f>
        <v>0</v>
      </c>
      <c r="J86" s="86">
        <f>'7. Nominale afschrijvingen'!U75</f>
        <v>0</v>
      </c>
      <c r="K86" s="86">
        <f>'7. Nominale afschrijvingen'!V75</f>
        <v>0</v>
      </c>
      <c r="L86" s="86">
        <f>'7. Nominale afschrijvingen'!W75</f>
        <v>0</v>
      </c>
      <c r="M86" s="86">
        <f>'7. Nominale afschrijvingen'!X75</f>
        <v>0</v>
      </c>
      <c r="N86" s="86">
        <f>'7. Nominale afschrijvingen'!Y75</f>
        <v>110720.51602727272</v>
      </c>
      <c r="O86" s="86">
        <f>'7. Nominale afschrijvingen'!Z75</f>
        <v>221441.03205454545</v>
      </c>
      <c r="P86" s="86">
        <f>'7. Nominale afschrijvingen'!AA75</f>
        <v>221441.03205454545</v>
      </c>
      <c r="Q86" s="86">
        <f>'7. Nominale afschrijvingen'!AB75</f>
        <v>221441.03205454545</v>
      </c>
      <c r="R86" s="86">
        <f>'7. Nominale afschrijvingen'!AC75</f>
        <v>265729.23846545455</v>
      </c>
      <c r="S86" s="86">
        <f>'7. Nominale afschrijvingen'!AD75</f>
        <v>259537.48921965755</v>
      </c>
      <c r="T86" s="86">
        <f>'7. Nominale afschrijvingen'!AE75</f>
        <v>253490.01374269463</v>
      </c>
      <c r="U86" s="86">
        <f>'7. Nominale afschrijvingen'!AF75</f>
        <v>247583.45031568041</v>
      </c>
      <c r="V86" s="86">
        <f>'7. Nominale afschrijvingen'!AG75</f>
        <v>241814.51555104318</v>
      </c>
      <c r="W86" s="40"/>
      <c r="X86" s="118">
        <f>IF($C86="TD",INDEX('4. CPI-tabel'!$D$20:$Z$42,$E86-2003,X$28-2003),
IF(X$28&gt;=$E86,MAX(1,INDEX('4. CPI-tabel'!$D$20:$Z$42,MAX($E86,2010)-2003,X$28-2003)),0))</f>
        <v>0</v>
      </c>
      <c r="Y86" s="118">
        <f>IF($C86="TD",INDEX('4. CPI-tabel'!$D$20:$Z$42,$E86-2003,Y$28-2003),
IF(Y$28&gt;=$E86,MAX(1,INDEX('4. CPI-tabel'!$D$20:$Z$42,MAX($E86,2010)-2003,Y$28-2003)),0))</f>
        <v>0</v>
      </c>
      <c r="Z86" s="118">
        <f>IF($C86="TD",INDEX('4. CPI-tabel'!$D$20:$Z$42,$E86-2003,Z$28-2003),
IF(Z$28&gt;=$E86,MAX(1,INDEX('4. CPI-tabel'!$D$20:$Z$42,MAX($E86,2010)-2003,Z$28-2003)),0))</f>
        <v>0</v>
      </c>
      <c r="AA86" s="118">
        <f>IF($C86="TD",INDEX('4. CPI-tabel'!$D$20:$Z$42,$E86-2003,AA$28-2003),
IF(AA$28&gt;=$E86,MAX(1,INDEX('4. CPI-tabel'!$D$20:$Z$42,MAX($E86,2010)-2003,AA$28-2003)),0))</f>
        <v>0</v>
      </c>
      <c r="AB86" s="118">
        <f>IF($C86="TD",INDEX('4. CPI-tabel'!$D$20:$Z$42,$E86-2003,AB$28-2003),
IF(AB$28&gt;=$E86,MAX(1,INDEX('4. CPI-tabel'!$D$20:$Z$42,MAX($E86,2010)-2003,AB$28-2003)),0))</f>
        <v>0</v>
      </c>
      <c r="AC86" s="118">
        <f>IF($C86="TD",INDEX('4. CPI-tabel'!$D$20:$Z$42,$E86-2003,AC$28-2003),
IF(AC$28&gt;=$E86,MAX(1,INDEX('4. CPI-tabel'!$D$20:$Z$42,MAX($E86,2010)-2003,AC$28-2003)),0))</f>
        <v>0</v>
      </c>
      <c r="AD86" s="118">
        <f>IF($C86="TD",INDEX('4. CPI-tabel'!$D$20:$Z$42,$E86-2003,AD$28-2003),
IF(AD$28&gt;=$E86,MAX(1,INDEX('4. CPI-tabel'!$D$20:$Z$42,MAX($E86,2010)-2003,AD$28-2003)),0))</f>
        <v>0</v>
      </c>
      <c r="AE86" s="118">
        <f>IF($C86="TD",INDEX('4. CPI-tabel'!$D$20:$Z$42,$E86-2003,AE$28-2003),
IF(AE$28&gt;=$E86,MAX(1,INDEX('4. CPI-tabel'!$D$20:$Z$42,MAX($E86,2010)-2003,AE$28-2003)),0))</f>
        <v>1</v>
      </c>
      <c r="AF86" s="118">
        <f>IF($C86="TD",INDEX('4. CPI-tabel'!$D$20:$Z$42,$E86-2003,AF$28-2003),
IF(AF$28&gt;=$E86,MAX(1,INDEX('4. CPI-tabel'!$D$20:$Z$42,MAX($E86,2010)-2003,AF$28-2003)),0))</f>
        <v>1.0209999999999999</v>
      </c>
      <c r="AG86" s="118">
        <f>IF($C86="TD",INDEX('4. CPI-tabel'!$D$20:$Z$42,$E86-2003,AG$28-2003),
IF(AG$28&gt;=$E86,MAX(1,INDEX('4. CPI-tabel'!$D$20:$Z$42,MAX($E86,2010)-2003,AG$28-2003)),0))</f>
        <v>1.049588</v>
      </c>
      <c r="AH86" s="118">
        <f>IF($C86="TD",INDEX('4. CPI-tabel'!$D$20:$Z$42,$E86-2003,AH$28-2003),
IF(AH$28&gt;=$E86,MAX(1,INDEX('4. CPI-tabel'!$D$20:$Z$42,MAX($E86,2010)-2003,AH$28-2003)),0))</f>
        <v>1.0569351159999998</v>
      </c>
      <c r="AI86" s="118">
        <f>IF($C86="TD",INDEX('4. CPI-tabel'!$D$20:$Z$42,$E86-2003,AI$28-2003),
IF(AI$28&gt;=$E86,MAX(1,INDEX('4. CPI-tabel'!$D$20:$Z$42,MAX($E86,2010)-2003,AI$28-2003)),0))</f>
        <v>1.0569351159999998</v>
      </c>
      <c r="AJ86" s="118">
        <f>IF($C86="TD",INDEX('4. CPI-tabel'!$D$20:$Z$42,$E86-2003,AJ$28-2003),
IF(AJ$28&gt;=$E86,MAX(1,INDEX('4. CPI-tabel'!$D$20:$Z$42,MAX($E86,2010)-2003,AJ$28-2003)),0))</f>
        <v>1.0569351159999998</v>
      </c>
      <c r="AK86" s="118">
        <f>IF($C86="TD",INDEX('4. CPI-tabel'!$D$20:$Z$42,$E86-2003,AK$28-2003),
IF(AK$28&gt;=$E86,MAX(1,INDEX('4. CPI-tabel'!$D$20:$Z$42,MAX($E86,2010)-2003,AK$28-2003)),0))</f>
        <v>1.0569351159999998</v>
      </c>
      <c r="AL86" s="118">
        <f>IF($C86="TD",INDEX('4. CPI-tabel'!$D$20:$Z$42,$E86-2003,AL$28-2003),
IF(AL$28&gt;=$E86,MAX(1,INDEX('4. CPI-tabel'!$D$20:$Z$42,MAX($E86,2010)-2003,AL$28-2003)),0))</f>
        <v>1.0569351159999998</v>
      </c>
      <c r="AM86" s="118">
        <f>IF($C86="TD",INDEX('4. CPI-tabel'!$D$20:$Z$42,$E86-2003,AM$28-2003),
IF(AM$28&gt;=$E86,MAX(1,INDEX('4. CPI-tabel'!$D$20:$Z$42,MAX($E86,2010)-2003,AM$28-2003)),0))</f>
        <v>1.0569351159999998</v>
      </c>
      <c r="AO86" s="87">
        <f t="shared" si="5"/>
        <v>0</v>
      </c>
      <c r="AP86" s="87">
        <f t="shared" si="6"/>
        <v>0</v>
      </c>
      <c r="AQ86" s="87">
        <f t="shared" si="7"/>
        <v>0</v>
      </c>
      <c r="AR86" s="87">
        <f t="shared" si="8"/>
        <v>0</v>
      </c>
      <c r="AS86" s="87">
        <f t="shared" si="9"/>
        <v>0</v>
      </c>
      <c r="AT86" s="87">
        <f t="shared" si="10"/>
        <v>0</v>
      </c>
      <c r="AU86" s="87">
        <f t="shared" si="11"/>
        <v>0</v>
      </c>
      <c r="AV86" s="87">
        <f t="shared" si="12"/>
        <v>110720.51602727272</v>
      </c>
      <c r="AW86" s="87">
        <f t="shared" si="13"/>
        <v>226091.29372769088</v>
      </c>
      <c r="AX86" s="87">
        <f t="shared" si="14"/>
        <v>232421.84995206623</v>
      </c>
      <c r="AY86" s="87">
        <f t="shared" si="15"/>
        <v>234048.80290173067</v>
      </c>
      <c r="AZ86" s="87">
        <f t="shared" si="16"/>
        <v>280858.5634820768</v>
      </c>
      <c r="BA86" s="87">
        <f t="shared" si="17"/>
        <v>274314.28627472743</v>
      </c>
      <c r="BB86" s="87">
        <f t="shared" si="18"/>
        <v>267922.49707997649</v>
      </c>
      <c r="BC86" s="87">
        <f t="shared" si="19"/>
        <v>261679.64277908386</v>
      </c>
      <c r="BD86" s="87">
        <f t="shared" si="20"/>
        <v>255582.25304442557</v>
      </c>
    </row>
    <row r="87" spans="1:56" s="20" customFormat="1" x14ac:dyDescent="0.2">
      <c r="A87" s="41"/>
      <c r="B87" s="86">
        <f>'3. Investeringen'!B73</f>
        <v>59</v>
      </c>
      <c r="C87" s="86" t="str">
        <f>'3. Investeringen'!F73</f>
        <v>TD</v>
      </c>
      <c r="D87" s="86" t="str">
        <f>'3. Investeringen'!G73</f>
        <v>Nieuwe investeringen TD</v>
      </c>
      <c r="E87" s="121">
        <f>'3. Investeringen'!K73</f>
        <v>2018</v>
      </c>
      <c r="G87" s="86">
        <f>'7. Nominale afschrijvingen'!R76</f>
        <v>0</v>
      </c>
      <c r="H87" s="86">
        <f>'7. Nominale afschrijvingen'!S76</f>
        <v>0</v>
      </c>
      <c r="I87" s="86">
        <f>'7. Nominale afschrijvingen'!T76</f>
        <v>0</v>
      </c>
      <c r="J87" s="86">
        <f>'7. Nominale afschrijvingen'!U76</f>
        <v>0</v>
      </c>
      <c r="K87" s="86">
        <f>'7. Nominale afschrijvingen'!V76</f>
        <v>0</v>
      </c>
      <c r="L87" s="86">
        <f>'7. Nominale afschrijvingen'!W76</f>
        <v>0</v>
      </c>
      <c r="M87" s="86">
        <f>'7. Nominale afschrijvingen'!X76</f>
        <v>0</v>
      </c>
      <c r="N87" s="86">
        <f>'7. Nominale afschrijvingen'!Y76</f>
        <v>697361.01964444446</v>
      </c>
      <c r="O87" s="86">
        <f>'7. Nominale afschrijvingen'!Z76</f>
        <v>1394722.0392888889</v>
      </c>
      <c r="P87" s="86">
        <f>'7. Nominale afschrijvingen'!AA76</f>
        <v>1394722.0392888889</v>
      </c>
      <c r="Q87" s="86">
        <f>'7. Nominale afschrijvingen'!AB76</f>
        <v>1394722.0392888889</v>
      </c>
      <c r="R87" s="86">
        <f>'7. Nominale afschrijvingen'!AC76</f>
        <v>1673666.4471466665</v>
      </c>
      <c r="S87" s="86">
        <f>'7. Nominale afschrijvingen'!AD76</f>
        <v>1625271.272771341</v>
      </c>
      <c r="T87" s="86">
        <f>'7. Nominale afschrijvingen'!AE76</f>
        <v>1578275.4769321696</v>
      </c>
      <c r="U87" s="86">
        <f>'7. Nominale afschrijvingen'!AF76</f>
        <v>1532638.5956714805</v>
      </c>
      <c r="V87" s="86">
        <f>'7. Nominale afschrijvingen'!AG76</f>
        <v>1488321.3350737509</v>
      </c>
      <c r="W87" s="40"/>
      <c r="X87" s="118">
        <f>IF($C87="TD",INDEX('4. CPI-tabel'!$D$20:$Z$42,$E87-2003,X$28-2003),
IF(X$28&gt;=$E87,MAX(1,INDEX('4. CPI-tabel'!$D$20:$Z$42,MAX($E87,2010)-2003,X$28-2003)),0))</f>
        <v>0</v>
      </c>
      <c r="Y87" s="118">
        <f>IF($C87="TD",INDEX('4. CPI-tabel'!$D$20:$Z$42,$E87-2003,Y$28-2003),
IF(Y$28&gt;=$E87,MAX(1,INDEX('4. CPI-tabel'!$D$20:$Z$42,MAX($E87,2010)-2003,Y$28-2003)),0))</f>
        <v>0</v>
      </c>
      <c r="Z87" s="118">
        <f>IF($C87="TD",INDEX('4. CPI-tabel'!$D$20:$Z$42,$E87-2003,Z$28-2003),
IF(Z$28&gt;=$E87,MAX(1,INDEX('4. CPI-tabel'!$D$20:$Z$42,MAX($E87,2010)-2003,Z$28-2003)),0))</f>
        <v>0</v>
      </c>
      <c r="AA87" s="118">
        <f>IF($C87="TD",INDEX('4. CPI-tabel'!$D$20:$Z$42,$E87-2003,AA$28-2003),
IF(AA$28&gt;=$E87,MAX(1,INDEX('4. CPI-tabel'!$D$20:$Z$42,MAX($E87,2010)-2003,AA$28-2003)),0))</f>
        <v>0</v>
      </c>
      <c r="AB87" s="118">
        <f>IF($C87="TD",INDEX('4. CPI-tabel'!$D$20:$Z$42,$E87-2003,AB$28-2003),
IF(AB$28&gt;=$E87,MAX(1,INDEX('4. CPI-tabel'!$D$20:$Z$42,MAX($E87,2010)-2003,AB$28-2003)),0))</f>
        <v>0</v>
      </c>
      <c r="AC87" s="118">
        <f>IF($C87="TD",INDEX('4. CPI-tabel'!$D$20:$Z$42,$E87-2003,AC$28-2003),
IF(AC$28&gt;=$E87,MAX(1,INDEX('4. CPI-tabel'!$D$20:$Z$42,MAX($E87,2010)-2003,AC$28-2003)),0))</f>
        <v>0</v>
      </c>
      <c r="AD87" s="118">
        <f>IF($C87="TD",INDEX('4. CPI-tabel'!$D$20:$Z$42,$E87-2003,AD$28-2003),
IF(AD$28&gt;=$E87,MAX(1,INDEX('4. CPI-tabel'!$D$20:$Z$42,MAX($E87,2010)-2003,AD$28-2003)),0))</f>
        <v>0</v>
      </c>
      <c r="AE87" s="118">
        <f>IF($C87="TD",INDEX('4. CPI-tabel'!$D$20:$Z$42,$E87-2003,AE$28-2003),
IF(AE$28&gt;=$E87,MAX(1,INDEX('4. CPI-tabel'!$D$20:$Z$42,MAX($E87,2010)-2003,AE$28-2003)),0))</f>
        <v>1</v>
      </c>
      <c r="AF87" s="118">
        <f>IF($C87="TD",INDEX('4. CPI-tabel'!$D$20:$Z$42,$E87-2003,AF$28-2003),
IF(AF$28&gt;=$E87,MAX(1,INDEX('4. CPI-tabel'!$D$20:$Z$42,MAX($E87,2010)-2003,AF$28-2003)),0))</f>
        <v>1.0209999999999999</v>
      </c>
      <c r="AG87" s="118">
        <f>IF($C87="TD",INDEX('4. CPI-tabel'!$D$20:$Z$42,$E87-2003,AG$28-2003),
IF(AG$28&gt;=$E87,MAX(1,INDEX('4. CPI-tabel'!$D$20:$Z$42,MAX($E87,2010)-2003,AG$28-2003)),0))</f>
        <v>1.049588</v>
      </c>
      <c r="AH87" s="118">
        <f>IF($C87="TD",INDEX('4. CPI-tabel'!$D$20:$Z$42,$E87-2003,AH$28-2003),
IF(AH$28&gt;=$E87,MAX(1,INDEX('4. CPI-tabel'!$D$20:$Z$42,MAX($E87,2010)-2003,AH$28-2003)),0))</f>
        <v>1.0569351159999998</v>
      </c>
      <c r="AI87" s="118">
        <f>IF($C87="TD",INDEX('4. CPI-tabel'!$D$20:$Z$42,$E87-2003,AI$28-2003),
IF(AI$28&gt;=$E87,MAX(1,INDEX('4. CPI-tabel'!$D$20:$Z$42,MAX($E87,2010)-2003,AI$28-2003)),0))</f>
        <v>1.0569351159999998</v>
      </c>
      <c r="AJ87" s="118">
        <f>IF($C87="TD",INDEX('4. CPI-tabel'!$D$20:$Z$42,$E87-2003,AJ$28-2003),
IF(AJ$28&gt;=$E87,MAX(1,INDEX('4. CPI-tabel'!$D$20:$Z$42,MAX($E87,2010)-2003,AJ$28-2003)),0))</f>
        <v>1.0569351159999998</v>
      </c>
      <c r="AK87" s="118">
        <f>IF($C87="TD",INDEX('4. CPI-tabel'!$D$20:$Z$42,$E87-2003,AK$28-2003),
IF(AK$28&gt;=$E87,MAX(1,INDEX('4. CPI-tabel'!$D$20:$Z$42,MAX($E87,2010)-2003,AK$28-2003)),0))</f>
        <v>1.0569351159999998</v>
      </c>
      <c r="AL87" s="118">
        <f>IF($C87="TD",INDEX('4. CPI-tabel'!$D$20:$Z$42,$E87-2003,AL$28-2003),
IF(AL$28&gt;=$E87,MAX(1,INDEX('4. CPI-tabel'!$D$20:$Z$42,MAX($E87,2010)-2003,AL$28-2003)),0))</f>
        <v>1.0569351159999998</v>
      </c>
      <c r="AM87" s="118">
        <f>IF($C87="TD",INDEX('4. CPI-tabel'!$D$20:$Z$42,$E87-2003,AM$28-2003),
IF(AM$28&gt;=$E87,MAX(1,INDEX('4. CPI-tabel'!$D$20:$Z$42,MAX($E87,2010)-2003,AM$28-2003)),0))</f>
        <v>1.0569351159999998</v>
      </c>
      <c r="AO87" s="87">
        <f t="shared" si="5"/>
        <v>0</v>
      </c>
      <c r="AP87" s="87">
        <f t="shared" si="6"/>
        <v>0</v>
      </c>
      <c r="AQ87" s="87">
        <f t="shared" si="7"/>
        <v>0</v>
      </c>
      <c r="AR87" s="87">
        <f t="shared" si="8"/>
        <v>0</v>
      </c>
      <c r="AS87" s="87">
        <f t="shared" si="9"/>
        <v>0</v>
      </c>
      <c r="AT87" s="87">
        <f t="shared" si="10"/>
        <v>0</v>
      </c>
      <c r="AU87" s="87">
        <f t="shared" si="11"/>
        <v>0</v>
      </c>
      <c r="AV87" s="87">
        <f t="shared" si="12"/>
        <v>697361.01964444446</v>
      </c>
      <c r="AW87" s="87">
        <f t="shared" si="13"/>
        <v>1424011.2021139555</v>
      </c>
      <c r="AX87" s="87">
        <f t="shared" si="14"/>
        <v>1463883.5157731462</v>
      </c>
      <c r="AY87" s="87">
        <f t="shared" si="15"/>
        <v>1474130.7003835582</v>
      </c>
      <c r="AZ87" s="87">
        <f t="shared" si="16"/>
        <v>1768956.8404602695</v>
      </c>
      <c r="BA87" s="87">
        <f t="shared" si="17"/>
        <v>1717806.2812180447</v>
      </c>
      <c r="BB87" s="87">
        <f t="shared" si="18"/>
        <v>1668134.7742912576</v>
      </c>
      <c r="BC87" s="87">
        <f t="shared" si="19"/>
        <v>1619899.551902113</v>
      </c>
      <c r="BD87" s="87">
        <f t="shared" si="20"/>
        <v>1573059.0829314494</v>
      </c>
    </row>
    <row r="88" spans="1:56" s="20" customFormat="1" x14ac:dyDescent="0.2">
      <c r="A88" s="41"/>
      <c r="B88" s="86">
        <f>'3. Investeringen'!B74</f>
        <v>60</v>
      </c>
      <c r="C88" s="86" t="str">
        <f>'3. Investeringen'!F74</f>
        <v>TD</v>
      </c>
      <c r="D88" s="86" t="str">
        <f>'3. Investeringen'!G74</f>
        <v>Nieuwe investeringen TD</v>
      </c>
      <c r="E88" s="121">
        <f>'3. Investeringen'!K74</f>
        <v>2018</v>
      </c>
      <c r="G88" s="86">
        <f>'7. Nominale afschrijvingen'!R77</f>
        <v>0</v>
      </c>
      <c r="H88" s="86">
        <f>'7. Nominale afschrijvingen'!S77</f>
        <v>0</v>
      </c>
      <c r="I88" s="86">
        <f>'7. Nominale afschrijvingen'!T77</f>
        <v>0</v>
      </c>
      <c r="J88" s="86">
        <f>'7. Nominale afschrijvingen'!U77</f>
        <v>0</v>
      </c>
      <c r="K88" s="86">
        <f>'7. Nominale afschrijvingen'!V77</f>
        <v>0</v>
      </c>
      <c r="L88" s="86">
        <f>'7. Nominale afschrijvingen'!W77</f>
        <v>0</v>
      </c>
      <c r="M88" s="86">
        <f>'7. Nominale afschrijvingen'!X77</f>
        <v>0</v>
      </c>
      <c r="N88" s="86">
        <f>'7. Nominale afschrijvingen'!Y77</f>
        <v>162768.49444033334</v>
      </c>
      <c r="O88" s="86">
        <f>'7. Nominale afschrijvingen'!Z77</f>
        <v>325536.98888066661</v>
      </c>
      <c r="P88" s="86">
        <f>'7. Nominale afschrijvingen'!AA77</f>
        <v>325536.98888066661</v>
      </c>
      <c r="Q88" s="86">
        <f>'7. Nominale afschrijvingen'!AB77</f>
        <v>325536.98888066661</v>
      </c>
      <c r="R88" s="86">
        <f>'7. Nominale afschrijvingen'!AC77</f>
        <v>390644.38665679994</v>
      </c>
      <c r="S88" s="86">
        <f>'7. Nominale afschrijvingen'!AD77</f>
        <v>372954.82952517126</v>
      </c>
      <c r="T88" s="86">
        <f>'7. Nominale afschrijvingen'!AE77</f>
        <v>356066.30894289934</v>
      </c>
      <c r="U88" s="86">
        <f>'7. Nominale afschrijvingen'!AF77</f>
        <v>339942.55155680585</v>
      </c>
      <c r="V88" s="86">
        <f>'7. Nominale afschrijvingen'!AG77</f>
        <v>324548.92658064858</v>
      </c>
      <c r="W88" s="40"/>
      <c r="X88" s="118">
        <f>IF($C88="TD",INDEX('4. CPI-tabel'!$D$20:$Z$42,$E88-2003,X$28-2003),
IF(X$28&gt;=$E88,MAX(1,INDEX('4. CPI-tabel'!$D$20:$Z$42,MAX($E88,2010)-2003,X$28-2003)),0))</f>
        <v>0</v>
      </c>
      <c r="Y88" s="118">
        <f>IF($C88="TD",INDEX('4. CPI-tabel'!$D$20:$Z$42,$E88-2003,Y$28-2003),
IF(Y$28&gt;=$E88,MAX(1,INDEX('4. CPI-tabel'!$D$20:$Z$42,MAX($E88,2010)-2003,Y$28-2003)),0))</f>
        <v>0</v>
      </c>
      <c r="Z88" s="118">
        <f>IF($C88="TD",INDEX('4. CPI-tabel'!$D$20:$Z$42,$E88-2003,Z$28-2003),
IF(Z$28&gt;=$E88,MAX(1,INDEX('4. CPI-tabel'!$D$20:$Z$42,MAX($E88,2010)-2003,Z$28-2003)),0))</f>
        <v>0</v>
      </c>
      <c r="AA88" s="118">
        <f>IF($C88="TD",INDEX('4. CPI-tabel'!$D$20:$Z$42,$E88-2003,AA$28-2003),
IF(AA$28&gt;=$E88,MAX(1,INDEX('4. CPI-tabel'!$D$20:$Z$42,MAX($E88,2010)-2003,AA$28-2003)),0))</f>
        <v>0</v>
      </c>
      <c r="AB88" s="118">
        <f>IF($C88="TD",INDEX('4. CPI-tabel'!$D$20:$Z$42,$E88-2003,AB$28-2003),
IF(AB$28&gt;=$E88,MAX(1,INDEX('4. CPI-tabel'!$D$20:$Z$42,MAX($E88,2010)-2003,AB$28-2003)),0))</f>
        <v>0</v>
      </c>
      <c r="AC88" s="118">
        <f>IF($C88="TD",INDEX('4. CPI-tabel'!$D$20:$Z$42,$E88-2003,AC$28-2003),
IF(AC$28&gt;=$E88,MAX(1,INDEX('4. CPI-tabel'!$D$20:$Z$42,MAX($E88,2010)-2003,AC$28-2003)),0))</f>
        <v>0</v>
      </c>
      <c r="AD88" s="118">
        <f>IF($C88="TD",INDEX('4. CPI-tabel'!$D$20:$Z$42,$E88-2003,AD$28-2003),
IF(AD$28&gt;=$E88,MAX(1,INDEX('4. CPI-tabel'!$D$20:$Z$42,MAX($E88,2010)-2003,AD$28-2003)),0))</f>
        <v>0</v>
      </c>
      <c r="AE88" s="118">
        <f>IF($C88="TD",INDEX('4. CPI-tabel'!$D$20:$Z$42,$E88-2003,AE$28-2003),
IF(AE$28&gt;=$E88,MAX(1,INDEX('4. CPI-tabel'!$D$20:$Z$42,MAX($E88,2010)-2003,AE$28-2003)),0))</f>
        <v>1</v>
      </c>
      <c r="AF88" s="118">
        <f>IF($C88="TD",INDEX('4. CPI-tabel'!$D$20:$Z$42,$E88-2003,AF$28-2003),
IF(AF$28&gt;=$E88,MAX(1,INDEX('4. CPI-tabel'!$D$20:$Z$42,MAX($E88,2010)-2003,AF$28-2003)),0))</f>
        <v>1.0209999999999999</v>
      </c>
      <c r="AG88" s="118">
        <f>IF($C88="TD",INDEX('4. CPI-tabel'!$D$20:$Z$42,$E88-2003,AG$28-2003),
IF(AG$28&gt;=$E88,MAX(1,INDEX('4. CPI-tabel'!$D$20:$Z$42,MAX($E88,2010)-2003,AG$28-2003)),0))</f>
        <v>1.049588</v>
      </c>
      <c r="AH88" s="118">
        <f>IF($C88="TD",INDEX('4. CPI-tabel'!$D$20:$Z$42,$E88-2003,AH$28-2003),
IF(AH$28&gt;=$E88,MAX(1,INDEX('4. CPI-tabel'!$D$20:$Z$42,MAX($E88,2010)-2003,AH$28-2003)),0))</f>
        <v>1.0569351159999998</v>
      </c>
      <c r="AI88" s="118">
        <f>IF($C88="TD",INDEX('4. CPI-tabel'!$D$20:$Z$42,$E88-2003,AI$28-2003),
IF(AI$28&gt;=$E88,MAX(1,INDEX('4. CPI-tabel'!$D$20:$Z$42,MAX($E88,2010)-2003,AI$28-2003)),0))</f>
        <v>1.0569351159999998</v>
      </c>
      <c r="AJ88" s="118">
        <f>IF($C88="TD",INDEX('4. CPI-tabel'!$D$20:$Z$42,$E88-2003,AJ$28-2003),
IF(AJ$28&gt;=$E88,MAX(1,INDEX('4. CPI-tabel'!$D$20:$Z$42,MAX($E88,2010)-2003,AJ$28-2003)),0))</f>
        <v>1.0569351159999998</v>
      </c>
      <c r="AK88" s="118">
        <f>IF($C88="TD",INDEX('4. CPI-tabel'!$D$20:$Z$42,$E88-2003,AK$28-2003),
IF(AK$28&gt;=$E88,MAX(1,INDEX('4. CPI-tabel'!$D$20:$Z$42,MAX($E88,2010)-2003,AK$28-2003)),0))</f>
        <v>1.0569351159999998</v>
      </c>
      <c r="AL88" s="118">
        <f>IF($C88="TD",INDEX('4. CPI-tabel'!$D$20:$Z$42,$E88-2003,AL$28-2003),
IF(AL$28&gt;=$E88,MAX(1,INDEX('4. CPI-tabel'!$D$20:$Z$42,MAX($E88,2010)-2003,AL$28-2003)),0))</f>
        <v>1.0569351159999998</v>
      </c>
      <c r="AM88" s="118">
        <f>IF($C88="TD",INDEX('4. CPI-tabel'!$D$20:$Z$42,$E88-2003,AM$28-2003),
IF(AM$28&gt;=$E88,MAX(1,INDEX('4. CPI-tabel'!$D$20:$Z$42,MAX($E88,2010)-2003,AM$28-2003)),0))</f>
        <v>1.0569351159999998</v>
      </c>
      <c r="AO88" s="87">
        <f t="shared" si="5"/>
        <v>0</v>
      </c>
      <c r="AP88" s="87">
        <f t="shared" si="6"/>
        <v>0</v>
      </c>
      <c r="AQ88" s="87">
        <f t="shared" si="7"/>
        <v>0</v>
      </c>
      <c r="AR88" s="87">
        <f t="shared" si="8"/>
        <v>0</v>
      </c>
      <c r="AS88" s="87">
        <f t="shared" si="9"/>
        <v>0</v>
      </c>
      <c r="AT88" s="87">
        <f t="shared" si="10"/>
        <v>0</v>
      </c>
      <c r="AU88" s="87">
        <f t="shared" si="11"/>
        <v>0</v>
      </c>
      <c r="AV88" s="87">
        <f t="shared" si="12"/>
        <v>162768.49444033334</v>
      </c>
      <c r="AW88" s="87">
        <f t="shared" si="13"/>
        <v>332373.26564716059</v>
      </c>
      <c r="AX88" s="87">
        <f t="shared" si="14"/>
        <v>341679.7170852811</v>
      </c>
      <c r="AY88" s="87">
        <f t="shared" si="15"/>
        <v>344071.47510487802</v>
      </c>
      <c r="AZ88" s="87">
        <f t="shared" si="16"/>
        <v>412885.7701258536</v>
      </c>
      <c r="BA88" s="87">
        <f t="shared" si="17"/>
        <v>394189.05600694701</v>
      </c>
      <c r="BB88" s="87">
        <f t="shared" si="18"/>
        <v>376338.98554625508</v>
      </c>
      <c r="BC88" s="87">
        <f t="shared" si="19"/>
        <v>359297.22016302851</v>
      </c>
      <c r="BD88" s="87">
        <f t="shared" si="20"/>
        <v>343027.15736319323</v>
      </c>
    </row>
    <row r="89" spans="1:56" s="20" customFormat="1" x14ac:dyDescent="0.2">
      <c r="A89" s="41"/>
      <c r="B89" s="86">
        <f>'3. Investeringen'!B75</f>
        <v>61</v>
      </c>
      <c r="C89" s="86" t="str">
        <f>'3. Investeringen'!F75</f>
        <v>TD</v>
      </c>
      <c r="D89" s="86" t="str">
        <f>'3. Investeringen'!G75</f>
        <v>Nieuwe investeringen TD</v>
      </c>
      <c r="E89" s="121">
        <f>'3. Investeringen'!K75</f>
        <v>2018</v>
      </c>
      <c r="G89" s="86">
        <f>'7. Nominale afschrijvingen'!R78</f>
        <v>0</v>
      </c>
      <c r="H89" s="86">
        <f>'7. Nominale afschrijvingen'!S78</f>
        <v>0</v>
      </c>
      <c r="I89" s="86">
        <f>'7. Nominale afschrijvingen'!T78</f>
        <v>0</v>
      </c>
      <c r="J89" s="86">
        <f>'7. Nominale afschrijvingen'!U78</f>
        <v>0</v>
      </c>
      <c r="K89" s="86">
        <f>'7. Nominale afschrijvingen'!V78</f>
        <v>0</v>
      </c>
      <c r="L89" s="86">
        <f>'7. Nominale afschrijvingen'!W78</f>
        <v>0</v>
      </c>
      <c r="M89" s="86">
        <f>'7. Nominale afschrijvingen'!X78</f>
        <v>0</v>
      </c>
      <c r="N89" s="86">
        <f>'7. Nominale afschrijvingen'!Y78</f>
        <v>0</v>
      </c>
      <c r="O89" s="86">
        <f>'7. Nominale afschrijvingen'!Z78</f>
        <v>0</v>
      </c>
      <c r="P89" s="86">
        <f>'7. Nominale afschrijvingen'!AA78</f>
        <v>0</v>
      </c>
      <c r="Q89" s="86">
        <f>'7. Nominale afschrijvingen'!AB78</f>
        <v>0</v>
      </c>
      <c r="R89" s="86">
        <f>'7. Nominale afschrijvingen'!AC78</f>
        <v>0</v>
      </c>
      <c r="S89" s="86">
        <f>'7. Nominale afschrijvingen'!AD78</f>
        <v>0</v>
      </c>
      <c r="T89" s="86">
        <f>'7. Nominale afschrijvingen'!AE78</f>
        <v>0</v>
      </c>
      <c r="U89" s="86">
        <f>'7. Nominale afschrijvingen'!AF78</f>
        <v>0</v>
      </c>
      <c r="V89" s="86">
        <f>'7. Nominale afschrijvingen'!AG78</f>
        <v>0</v>
      </c>
      <c r="W89" s="40"/>
      <c r="X89" s="118">
        <f>IF($C89="TD",INDEX('4. CPI-tabel'!$D$20:$Z$42,$E89-2003,X$28-2003),
IF(X$28&gt;=$E89,MAX(1,INDEX('4. CPI-tabel'!$D$20:$Z$42,MAX($E89,2010)-2003,X$28-2003)),0))</f>
        <v>0</v>
      </c>
      <c r="Y89" s="118">
        <f>IF($C89="TD",INDEX('4. CPI-tabel'!$D$20:$Z$42,$E89-2003,Y$28-2003),
IF(Y$28&gt;=$E89,MAX(1,INDEX('4. CPI-tabel'!$D$20:$Z$42,MAX($E89,2010)-2003,Y$28-2003)),0))</f>
        <v>0</v>
      </c>
      <c r="Z89" s="118">
        <f>IF($C89="TD",INDEX('4. CPI-tabel'!$D$20:$Z$42,$E89-2003,Z$28-2003),
IF(Z$28&gt;=$E89,MAX(1,INDEX('4. CPI-tabel'!$D$20:$Z$42,MAX($E89,2010)-2003,Z$28-2003)),0))</f>
        <v>0</v>
      </c>
      <c r="AA89" s="118">
        <f>IF($C89="TD",INDEX('4. CPI-tabel'!$D$20:$Z$42,$E89-2003,AA$28-2003),
IF(AA$28&gt;=$E89,MAX(1,INDEX('4. CPI-tabel'!$D$20:$Z$42,MAX($E89,2010)-2003,AA$28-2003)),0))</f>
        <v>0</v>
      </c>
      <c r="AB89" s="118">
        <f>IF($C89="TD",INDEX('4. CPI-tabel'!$D$20:$Z$42,$E89-2003,AB$28-2003),
IF(AB$28&gt;=$E89,MAX(1,INDEX('4. CPI-tabel'!$D$20:$Z$42,MAX($E89,2010)-2003,AB$28-2003)),0))</f>
        <v>0</v>
      </c>
      <c r="AC89" s="118">
        <f>IF($C89="TD",INDEX('4. CPI-tabel'!$D$20:$Z$42,$E89-2003,AC$28-2003),
IF(AC$28&gt;=$E89,MAX(1,INDEX('4. CPI-tabel'!$D$20:$Z$42,MAX($E89,2010)-2003,AC$28-2003)),0))</f>
        <v>0</v>
      </c>
      <c r="AD89" s="118">
        <f>IF($C89="TD",INDEX('4. CPI-tabel'!$D$20:$Z$42,$E89-2003,AD$28-2003),
IF(AD$28&gt;=$E89,MAX(1,INDEX('4. CPI-tabel'!$D$20:$Z$42,MAX($E89,2010)-2003,AD$28-2003)),0))</f>
        <v>0</v>
      </c>
      <c r="AE89" s="118">
        <f>IF($C89="TD",INDEX('4. CPI-tabel'!$D$20:$Z$42,$E89-2003,AE$28-2003),
IF(AE$28&gt;=$E89,MAX(1,INDEX('4. CPI-tabel'!$D$20:$Z$42,MAX($E89,2010)-2003,AE$28-2003)),0))</f>
        <v>1</v>
      </c>
      <c r="AF89" s="118">
        <f>IF($C89="TD",INDEX('4. CPI-tabel'!$D$20:$Z$42,$E89-2003,AF$28-2003),
IF(AF$28&gt;=$E89,MAX(1,INDEX('4. CPI-tabel'!$D$20:$Z$42,MAX($E89,2010)-2003,AF$28-2003)),0))</f>
        <v>1.0209999999999999</v>
      </c>
      <c r="AG89" s="118">
        <f>IF($C89="TD",INDEX('4. CPI-tabel'!$D$20:$Z$42,$E89-2003,AG$28-2003),
IF(AG$28&gt;=$E89,MAX(1,INDEX('4. CPI-tabel'!$D$20:$Z$42,MAX($E89,2010)-2003,AG$28-2003)),0))</f>
        <v>1.049588</v>
      </c>
      <c r="AH89" s="118">
        <f>IF($C89="TD",INDEX('4. CPI-tabel'!$D$20:$Z$42,$E89-2003,AH$28-2003),
IF(AH$28&gt;=$E89,MAX(1,INDEX('4. CPI-tabel'!$D$20:$Z$42,MAX($E89,2010)-2003,AH$28-2003)),0))</f>
        <v>1.0569351159999998</v>
      </c>
      <c r="AI89" s="118">
        <f>IF($C89="TD",INDEX('4. CPI-tabel'!$D$20:$Z$42,$E89-2003,AI$28-2003),
IF(AI$28&gt;=$E89,MAX(1,INDEX('4. CPI-tabel'!$D$20:$Z$42,MAX($E89,2010)-2003,AI$28-2003)),0))</f>
        <v>1.0569351159999998</v>
      </c>
      <c r="AJ89" s="118">
        <f>IF($C89="TD",INDEX('4. CPI-tabel'!$D$20:$Z$42,$E89-2003,AJ$28-2003),
IF(AJ$28&gt;=$E89,MAX(1,INDEX('4. CPI-tabel'!$D$20:$Z$42,MAX($E89,2010)-2003,AJ$28-2003)),0))</f>
        <v>1.0569351159999998</v>
      </c>
      <c r="AK89" s="118">
        <f>IF($C89="TD",INDEX('4. CPI-tabel'!$D$20:$Z$42,$E89-2003,AK$28-2003),
IF(AK$28&gt;=$E89,MAX(1,INDEX('4. CPI-tabel'!$D$20:$Z$42,MAX($E89,2010)-2003,AK$28-2003)),0))</f>
        <v>1.0569351159999998</v>
      </c>
      <c r="AL89" s="118">
        <f>IF($C89="TD",INDEX('4. CPI-tabel'!$D$20:$Z$42,$E89-2003,AL$28-2003),
IF(AL$28&gt;=$E89,MAX(1,INDEX('4. CPI-tabel'!$D$20:$Z$42,MAX($E89,2010)-2003,AL$28-2003)),0))</f>
        <v>1.0569351159999998</v>
      </c>
      <c r="AM89" s="118">
        <f>IF($C89="TD",INDEX('4. CPI-tabel'!$D$20:$Z$42,$E89-2003,AM$28-2003),
IF(AM$28&gt;=$E89,MAX(1,INDEX('4. CPI-tabel'!$D$20:$Z$42,MAX($E89,2010)-2003,AM$28-2003)),0))</f>
        <v>1.0569351159999998</v>
      </c>
      <c r="AO89" s="87">
        <f t="shared" si="5"/>
        <v>0</v>
      </c>
      <c r="AP89" s="87">
        <f t="shared" si="6"/>
        <v>0</v>
      </c>
      <c r="AQ89" s="87">
        <f t="shared" si="7"/>
        <v>0</v>
      </c>
      <c r="AR89" s="87">
        <f t="shared" si="8"/>
        <v>0</v>
      </c>
      <c r="AS89" s="87">
        <f t="shared" si="9"/>
        <v>0</v>
      </c>
      <c r="AT89" s="87">
        <f t="shared" si="10"/>
        <v>0</v>
      </c>
      <c r="AU89" s="87">
        <f t="shared" si="11"/>
        <v>0</v>
      </c>
      <c r="AV89" s="87">
        <f t="shared" si="12"/>
        <v>0</v>
      </c>
      <c r="AW89" s="87">
        <f t="shared" si="13"/>
        <v>0</v>
      </c>
      <c r="AX89" s="87">
        <f t="shared" si="14"/>
        <v>0</v>
      </c>
      <c r="AY89" s="87">
        <f t="shared" si="15"/>
        <v>0</v>
      </c>
      <c r="AZ89" s="87">
        <f t="shared" si="16"/>
        <v>0</v>
      </c>
      <c r="BA89" s="87">
        <f t="shared" si="17"/>
        <v>0</v>
      </c>
      <c r="BB89" s="87">
        <f t="shared" si="18"/>
        <v>0</v>
      </c>
      <c r="BC89" s="87">
        <f t="shared" si="19"/>
        <v>0</v>
      </c>
      <c r="BD89" s="87">
        <f t="shared" si="20"/>
        <v>0</v>
      </c>
    </row>
    <row r="90" spans="1:56" s="20" customFormat="1" x14ac:dyDescent="0.2">
      <c r="A90" s="41"/>
      <c r="B90" s="86">
        <f>'3. Investeringen'!B76</f>
        <v>62</v>
      </c>
      <c r="C90" s="86" t="str">
        <f>'3. Investeringen'!F76</f>
        <v>TD</v>
      </c>
      <c r="D90" s="86" t="str">
        <f>'3. Investeringen'!G76</f>
        <v>Nieuwe investeringen TD</v>
      </c>
      <c r="E90" s="121">
        <f>'3. Investeringen'!K76</f>
        <v>2019</v>
      </c>
      <c r="G90" s="86">
        <f>'7. Nominale afschrijvingen'!R79</f>
        <v>0</v>
      </c>
      <c r="H90" s="86">
        <f>'7. Nominale afschrijvingen'!S79</f>
        <v>0</v>
      </c>
      <c r="I90" s="86">
        <f>'7. Nominale afschrijvingen'!T79</f>
        <v>0</v>
      </c>
      <c r="J90" s="86">
        <f>'7. Nominale afschrijvingen'!U79</f>
        <v>0</v>
      </c>
      <c r="K90" s="86">
        <f>'7. Nominale afschrijvingen'!V79</f>
        <v>0</v>
      </c>
      <c r="L90" s="86">
        <f>'7. Nominale afschrijvingen'!W79</f>
        <v>0</v>
      </c>
      <c r="M90" s="86">
        <f>'7. Nominale afschrijvingen'!X79</f>
        <v>0</v>
      </c>
      <c r="N90" s="86">
        <f>'7. Nominale afschrijvingen'!Y79</f>
        <v>0</v>
      </c>
      <c r="O90" s="86">
        <f>'7. Nominale afschrijvingen'!Z79</f>
        <v>88432.561554694941</v>
      </c>
      <c r="P90" s="86">
        <f>'7. Nominale afschrijvingen'!AA79</f>
        <v>176865.12310938988</v>
      </c>
      <c r="Q90" s="86">
        <f>'7. Nominale afschrijvingen'!AB79</f>
        <v>176865.12310938988</v>
      </c>
      <c r="R90" s="86">
        <f>'7. Nominale afschrijvingen'!AC79</f>
        <v>212238.14773126785</v>
      </c>
      <c r="S90" s="86">
        <f>'7. Nominale afschrijvingen'!AD79</f>
        <v>207386.99006883884</v>
      </c>
      <c r="T90" s="86">
        <f>'7. Nominale afschrijvingen'!AE79</f>
        <v>202646.71601012256</v>
      </c>
      <c r="U90" s="86">
        <f>'7. Nominale afschrijvingen'!AF79</f>
        <v>198014.79107274831</v>
      </c>
      <c r="V90" s="86">
        <f>'7. Nominale afschrijvingen'!AG79</f>
        <v>193488.73870537119</v>
      </c>
      <c r="W90" s="40"/>
      <c r="X90" s="118">
        <f>IF($C90="TD",INDEX('4. CPI-tabel'!$D$20:$Z$42,$E90-2003,X$28-2003),
IF(X$28&gt;=$E90,MAX(1,INDEX('4. CPI-tabel'!$D$20:$Z$42,MAX($E90,2010)-2003,X$28-2003)),0))</f>
        <v>0</v>
      </c>
      <c r="Y90" s="118">
        <f>IF($C90="TD",INDEX('4. CPI-tabel'!$D$20:$Z$42,$E90-2003,Y$28-2003),
IF(Y$28&gt;=$E90,MAX(1,INDEX('4. CPI-tabel'!$D$20:$Z$42,MAX($E90,2010)-2003,Y$28-2003)),0))</f>
        <v>0</v>
      </c>
      <c r="Z90" s="118">
        <f>IF($C90="TD",INDEX('4. CPI-tabel'!$D$20:$Z$42,$E90-2003,Z$28-2003),
IF(Z$28&gt;=$E90,MAX(1,INDEX('4. CPI-tabel'!$D$20:$Z$42,MAX($E90,2010)-2003,Z$28-2003)),0))</f>
        <v>0</v>
      </c>
      <c r="AA90" s="118">
        <f>IF($C90="TD",INDEX('4. CPI-tabel'!$D$20:$Z$42,$E90-2003,AA$28-2003),
IF(AA$28&gt;=$E90,MAX(1,INDEX('4. CPI-tabel'!$D$20:$Z$42,MAX($E90,2010)-2003,AA$28-2003)),0))</f>
        <v>0</v>
      </c>
      <c r="AB90" s="118">
        <f>IF($C90="TD",INDEX('4. CPI-tabel'!$D$20:$Z$42,$E90-2003,AB$28-2003),
IF(AB$28&gt;=$E90,MAX(1,INDEX('4. CPI-tabel'!$D$20:$Z$42,MAX($E90,2010)-2003,AB$28-2003)),0))</f>
        <v>0</v>
      </c>
      <c r="AC90" s="118">
        <f>IF($C90="TD",INDEX('4. CPI-tabel'!$D$20:$Z$42,$E90-2003,AC$28-2003),
IF(AC$28&gt;=$E90,MAX(1,INDEX('4. CPI-tabel'!$D$20:$Z$42,MAX($E90,2010)-2003,AC$28-2003)),0))</f>
        <v>0</v>
      </c>
      <c r="AD90" s="118">
        <f>IF($C90="TD",INDEX('4. CPI-tabel'!$D$20:$Z$42,$E90-2003,AD$28-2003),
IF(AD$28&gt;=$E90,MAX(1,INDEX('4. CPI-tabel'!$D$20:$Z$42,MAX($E90,2010)-2003,AD$28-2003)),0))</f>
        <v>0</v>
      </c>
      <c r="AE90" s="118">
        <f>IF($C90="TD",INDEX('4. CPI-tabel'!$D$20:$Z$42,$E90-2003,AE$28-2003),
IF(AE$28&gt;=$E90,MAX(1,INDEX('4. CPI-tabel'!$D$20:$Z$42,MAX($E90,2010)-2003,AE$28-2003)),0))</f>
        <v>0</v>
      </c>
      <c r="AF90" s="118">
        <f>IF($C90="TD",INDEX('4. CPI-tabel'!$D$20:$Z$42,$E90-2003,AF$28-2003),
IF(AF$28&gt;=$E90,MAX(1,INDEX('4. CPI-tabel'!$D$20:$Z$42,MAX($E90,2010)-2003,AF$28-2003)),0))</f>
        <v>1</v>
      </c>
      <c r="AG90" s="118">
        <f>IF($C90="TD",INDEX('4. CPI-tabel'!$D$20:$Z$42,$E90-2003,AG$28-2003),
IF(AG$28&gt;=$E90,MAX(1,INDEX('4. CPI-tabel'!$D$20:$Z$42,MAX($E90,2010)-2003,AG$28-2003)),0))</f>
        <v>1.028</v>
      </c>
      <c r="AH90" s="118">
        <f>IF($C90="TD",INDEX('4. CPI-tabel'!$D$20:$Z$42,$E90-2003,AH$28-2003),
IF(AH$28&gt;=$E90,MAX(1,INDEX('4. CPI-tabel'!$D$20:$Z$42,MAX($E90,2010)-2003,AH$28-2003)),0))</f>
        <v>1.035196</v>
      </c>
      <c r="AI90" s="118">
        <f>IF($C90="TD",INDEX('4. CPI-tabel'!$D$20:$Z$42,$E90-2003,AI$28-2003),
IF(AI$28&gt;=$E90,MAX(1,INDEX('4. CPI-tabel'!$D$20:$Z$42,MAX($E90,2010)-2003,AI$28-2003)),0))</f>
        <v>1.035196</v>
      </c>
      <c r="AJ90" s="118">
        <f>IF($C90="TD",INDEX('4. CPI-tabel'!$D$20:$Z$42,$E90-2003,AJ$28-2003),
IF(AJ$28&gt;=$E90,MAX(1,INDEX('4. CPI-tabel'!$D$20:$Z$42,MAX($E90,2010)-2003,AJ$28-2003)),0))</f>
        <v>1.035196</v>
      </c>
      <c r="AK90" s="118">
        <f>IF($C90="TD",INDEX('4. CPI-tabel'!$D$20:$Z$42,$E90-2003,AK$28-2003),
IF(AK$28&gt;=$E90,MAX(1,INDEX('4. CPI-tabel'!$D$20:$Z$42,MAX($E90,2010)-2003,AK$28-2003)),0))</f>
        <v>1.035196</v>
      </c>
      <c r="AL90" s="118">
        <f>IF($C90="TD",INDEX('4. CPI-tabel'!$D$20:$Z$42,$E90-2003,AL$28-2003),
IF(AL$28&gt;=$E90,MAX(1,INDEX('4. CPI-tabel'!$D$20:$Z$42,MAX($E90,2010)-2003,AL$28-2003)),0))</f>
        <v>1.035196</v>
      </c>
      <c r="AM90" s="118">
        <f>IF($C90="TD",INDEX('4. CPI-tabel'!$D$20:$Z$42,$E90-2003,AM$28-2003),
IF(AM$28&gt;=$E90,MAX(1,INDEX('4. CPI-tabel'!$D$20:$Z$42,MAX($E90,2010)-2003,AM$28-2003)),0))</f>
        <v>1.035196</v>
      </c>
      <c r="AO90" s="87">
        <f t="shared" si="5"/>
        <v>0</v>
      </c>
      <c r="AP90" s="87">
        <f t="shared" si="6"/>
        <v>0</v>
      </c>
      <c r="AQ90" s="87">
        <f t="shared" si="7"/>
        <v>0</v>
      </c>
      <c r="AR90" s="87">
        <f t="shared" si="8"/>
        <v>0</v>
      </c>
      <c r="AS90" s="87">
        <f t="shared" si="9"/>
        <v>0</v>
      </c>
      <c r="AT90" s="87">
        <f t="shared" si="10"/>
        <v>0</v>
      </c>
      <c r="AU90" s="87">
        <f t="shared" si="11"/>
        <v>0</v>
      </c>
      <c r="AV90" s="87">
        <f t="shared" si="12"/>
        <v>0</v>
      </c>
      <c r="AW90" s="87">
        <f t="shared" si="13"/>
        <v>88432.561554694941</v>
      </c>
      <c r="AX90" s="87">
        <f t="shared" si="14"/>
        <v>181817.3465564528</v>
      </c>
      <c r="AY90" s="87">
        <f t="shared" si="15"/>
        <v>183090.06798234797</v>
      </c>
      <c r="AZ90" s="87">
        <f t="shared" si="16"/>
        <v>219708.08157881754</v>
      </c>
      <c r="BA90" s="87">
        <f t="shared" si="17"/>
        <v>214686.1825713017</v>
      </c>
      <c r="BB90" s="87">
        <f t="shared" si="18"/>
        <v>209779.06982681484</v>
      </c>
      <c r="BC90" s="87">
        <f t="shared" si="19"/>
        <v>204984.11965934475</v>
      </c>
      <c r="BD90" s="87">
        <f t="shared" si="20"/>
        <v>200298.76835284542</v>
      </c>
    </row>
    <row r="91" spans="1:56" s="20" customFormat="1" x14ac:dyDescent="0.2">
      <c r="A91" s="41"/>
      <c r="B91" s="86">
        <f>'3. Investeringen'!B77</f>
        <v>63</v>
      </c>
      <c r="C91" s="86" t="str">
        <f>'3. Investeringen'!F77</f>
        <v>TD</v>
      </c>
      <c r="D91" s="86" t="str">
        <f>'3. Investeringen'!G77</f>
        <v>Nieuwe investeringen TD</v>
      </c>
      <c r="E91" s="121">
        <f>'3. Investeringen'!K77</f>
        <v>2019</v>
      </c>
      <c r="G91" s="86">
        <f>'7. Nominale afschrijvingen'!R80</f>
        <v>0</v>
      </c>
      <c r="H91" s="86">
        <f>'7. Nominale afschrijvingen'!S80</f>
        <v>0</v>
      </c>
      <c r="I91" s="86">
        <f>'7. Nominale afschrijvingen'!T80</f>
        <v>0</v>
      </c>
      <c r="J91" s="86">
        <f>'7. Nominale afschrijvingen'!U80</f>
        <v>0</v>
      </c>
      <c r="K91" s="86">
        <f>'7. Nominale afschrijvingen'!V80</f>
        <v>0</v>
      </c>
      <c r="L91" s="86">
        <f>'7. Nominale afschrijvingen'!W80</f>
        <v>0</v>
      </c>
      <c r="M91" s="86">
        <f>'7. Nominale afschrijvingen'!X80</f>
        <v>0</v>
      </c>
      <c r="N91" s="86">
        <f>'7. Nominale afschrijvingen'!Y80</f>
        <v>0</v>
      </c>
      <c r="O91" s="86">
        <f>'7. Nominale afschrijvingen'!Z80</f>
        <v>563392.09671072976</v>
      </c>
      <c r="P91" s="86">
        <f>'7. Nominale afschrijvingen'!AA80</f>
        <v>1126784.1934214595</v>
      </c>
      <c r="Q91" s="86">
        <f>'7. Nominale afschrijvingen'!AB80</f>
        <v>1126784.1934214595</v>
      </c>
      <c r="R91" s="86">
        <f>'7. Nominale afschrijvingen'!AC80</f>
        <v>1352141.0321057513</v>
      </c>
      <c r="S91" s="86">
        <f>'7. Nominale afschrijvingen'!AD80</f>
        <v>1313962.9323757065</v>
      </c>
      <c r="T91" s="86">
        <f>'7. Nominale afschrijvingen'!AE80</f>
        <v>1276862.8025203925</v>
      </c>
      <c r="U91" s="86">
        <f>'7. Nominale afschrijvingen'!AF80</f>
        <v>1240810.2057433461</v>
      </c>
      <c r="V91" s="86">
        <f>'7. Nominale afschrijvingen'!AG80</f>
        <v>1205775.5646400047</v>
      </c>
      <c r="W91" s="40"/>
      <c r="X91" s="118">
        <f>IF($C91="TD",INDEX('4. CPI-tabel'!$D$20:$Z$42,$E91-2003,X$28-2003),
IF(X$28&gt;=$E91,MAX(1,INDEX('4. CPI-tabel'!$D$20:$Z$42,MAX($E91,2010)-2003,X$28-2003)),0))</f>
        <v>0</v>
      </c>
      <c r="Y91" s="118">
        <f>IF($C91="TD",INDEX('4. CPI-tabel'!$D$20:$Z$42,$E91-2003,Y$28-2003),
IF(Y$28&gt;=$E91,MAX(1,INDEX('4. CPI-tabel'!$D$20:$Z$42,MAX($E91,2010)-2003,Y$28-2003)),0))</f>
        <v>0</v>
      </c>
      <c r="Z91" s="118">
        <f>IF($C91="TD",INDEX('4. CPI-tabel'!$D$20:$Z$42,$E91-2003,Z$28-2003),
IF(Z$28&gt;=$E91,MAX(1,INDEX('4. CPI-tabel'!$D$20:$Z$42,MAX($E91,2010)-2003,Z$28-2003)),0))</f>
        <v>0</v>
      </c>
      <c r="AA91" s="118">
        <f>IF($C91="TD",INDEX('4. CPI-tabel'!$D$20:$Z$42,$E91-2003,AA$28-2003),
IF(AA$28&gt;=$E91,MAX(1,INDEX('4. CPI-tabel'!$D$20:$Z$42,MAX($E91,2010)-2003,AA$28-2003)),0))</f>
        <v>0</v>
      </c>
      <c r="AB91" s="118">
        <f>IF($C91="TD",INDEX('4. CPI-tabel'!$D$20:$Z$42,$E91-2003,AB$28-2003),
IF(AB$28&gt;=$E91,MAX(1,INDEX('4. CPI-tabel'!$D$20:$Z$42,MAX($E91,2010)-2003,AB$28-2003)),0))</f>
        <v>0</v>
      </c>
      <c r="AC91" s="118">
        <f>IF($C91="TD",INDEX('4. CPI-tabel'!$D$20:$Z$42,$E91-2003,AC$28-2003),
IF(AC$28&gt;=$E91,MAX(1,INDEX('4. CPI-tabel'!$D$20:$Z$42,MAX($E91,2010)-2003,AC$28-2003)),0))</f>
        <v>0</v>
      </c>
      <c r="AD91" s="118">
        <f>IF($C91="TD",INDEX('4. CPI-tabel'!$D$20:$Z$42,$E91-2003,AD$28-2003),
IF(AD$28&gt;=$E91,MAX(1,INDEX('4. CPI-tabel'!$D$20:$Z$42,MAX($E91,2010)-2003,AD$28-2003)),0))</f>
        <v>0</v>
      </c>
      <c r="AE91" s="118">
        <f>IF($C91="TD",INDEX('4. CPI-tabel'!$D$20:$Z$42,$E91-2003,AE$28-2003),
IF(AE$28&gt;=$E91,MAX(1,INDEX('4. CPI-tabel'!$D$20:$Z$42,MAX($E91,2010)-2003,AE$28-2003)),0))</f>
        <v>0</v>
      </c>
      <c r="AF91" s="118">
        <f>IF($C91="TD",INDEX('4. CPI-tabel'!$D$20:$Z$42,$E91-2003,AF$28-2003),
IF(AF$28&gt;=$E91,MAX(1,INDEX('4. CPI-tabel'!$D$20:$Z$42,MAX($E91,2010)-2003,AF$28-2003)),0))</f>
        <v>1</v>
      </c>
      <c r="AG91" s="118">
        <f>IF($C91="TD",INDEX('4. CPI-tabel'!$D$20:$Z$42,$E91-2003,AG$28-2003),
IF(AG$28&gt;=$E91,MAX(1,INDEX('4. CPI-tabel'!$D$20:$Z$42,MAX($E91,2010)-2003,AG$28-2003)),0))</f>
        <v>1.028</v>
      </c>
      <c r="AH91" s="118">
        <f>IF($C91="TD",INDEX('4. CPI-tabel'!$D$20:$Z$42,$E91-2003,AH$28-2003),
IF(AH$28&gt;=$E91,MAX(1,INDEX('4. CPI-tabel'!$D$20:$Z$42,MAX($E91,2010)-2003,AH$28-2003)),0))</f>
        <v>1.035196</v>
      </c>
      <c r="AI91" s="118">
        <f>IF($C91="TD",INDEX('4. CPI-tabel'!$D$20:$Z$42,$E91-2003,AI$28-2003),
IF(AI$28&gt;=$E91,MAX(1,INDEX('4. CPI-tabel'!$D$20:$Z$42,MAX($E91,2010)-2003,AI$28-2003)),0))</f>
        <v>1.035196</v>
      </c>
      <c r="AJ91" s="118">
        <f>IF($C91="TD",INDEX('4. CPI-tabel'!$D$20:$Z$42,$E91-2003,AJ$28-2003),
IF(AJ$28&gt;=$E91,MAX(1,INDEX('4. CPI-tabel'!$D$20:$Z$42,MAX($E91,2010)-2003,AJ$28-2003)),0))</f>
        <v>1.035196</v>
      </c>
      <c r="AK91" s="118">
        <f>IF($C91="TD",INDEX('4. CPI-tabel'!$D$20:$Z$42,$E91-2003,AK$28-2003),
IF(AK$28&gt;=$E91,MAX(1,INDEX('4. CPI-tabel'!$D$20:$Z$42,MAX($E91,2010)-2003,AK$28-2003)),0))</f>
        <v>1.035196</v>
      </c>
      <c r="AL91" s="118">
        <f>IF($C91="TD",INDEX('4. CPI-tabel'!$D$20:$Z$42,$E91-2003,AL$28-2003),
IF(AL$28&gt;=$E91,MAX(1,INDEX('4. CPI-tabel'!$D$20:$Z$42,MAX($E91,2010)-2003,AL$28-2003)),0))</f>
        <v>1.035196</v>
      </c>
      <c r="AM91" s="118">
        <f>IF($C91="TD",INDEX('4. CPI-tabel'!$D$20:$Z$42,$E91-2003,AM$28-2003),
IF(AM$28&gt;=$E91,MAX(1,INDEX('4. CPI-tabel'!$D$20:$Z$42,MAX($E91,2010)-2003,AM$28-2003)),0))</f>
        <v>1.035196</v>
      </c>
      <c r="AO91" s="87">
        <f t="shared" si="5"/>
        <v>0</v>
      </c>
      <c r="AP91" s="87">
        <f t="shared" si="6"/>
        <v>0</v>
      </c>
      <c r="AQ91" s="87">
        <f t="shared" si="7"/>
        <v>0</v>
      </c>
      <c r="AR91" s="87">
        <f t="shared" si="8"/>
        <v>0</v>
      </c>
      <c r="AS91" s="87">
        <f t="shared" si="9"/>
        <v>0</v>
      </c>
      <c r="AT91" s="87">
        <f t="shared" si="10"/>
        <v>0</v>
      </c>
      <c r="AU91" s="87">
        <f t="shared" si="11"/>
        <v>0</v>
      </c>
      <c r="AV91" s="87">
        <f t="shared" si="12"/>
        <v>0</v>
      </c>
      <c r="AW91" s="87">
        <f t="shared" si="13"/>
        <v>563392.09671072976</v>
      </c>
      <c r="AX91" s="87">
        <f t="shared" si="14"/>
        <v>1158334.1508372605</v>
      </c>
      <c r="AY91" s="87">
        <f t="shared" si="15"/>
        <v>1166442.4898931212</v>
      </c>
      <c r="AZ91" s="87">
        <f t="shared" si="16"/>
        <v>1399730.9878717454</v>
      </c>
      <c r="BA91" s="87">
        <f t="shared" si="17"/>
        <v>1360209.1717436018</v>
      </c>
      <c r="BB91" s="87">
        <f t="shared" si="18"/>
        <v>1321803.2657179001</v>
      </c>
      <c r="BC91" s="87">
        <f t="shared" si="19"/>
        <v>1284481.761744689</v>
      </c>
      <c r="BD91" s="87">
        <f t="shared" si="20"/>
        <v>1248214.0414130744</v>
      </c>
    </row>
    <row r="92" spans="1:56" s="20" customFormat="1" x14ac:dyDescent="0.2">
      <c r="A92" s="41"/>
      <c r="B92" s="86">
        <f>'3. Investeringen'!B78</f>
        <v>64</v>
      </c>
      <c r="C92" s="86" t="str">
        <f>'3. Investeringen'!F78</f>
        <v>TD</v>
      </c>
      <c r="D92" s="86" t="str">
        <f>'3. Investeringen'!G78</f>
        <v>Nieuwe investeringen TD</v>
      </c>
      <c r="E92" s="121">
        <f>'3. Investeringen'!K78</f>
        <v>2019</v>
      </c>
      <c r="G92" s="86">
        <f>'7. Nominale afschrijvingen'!R81</f>
        <v>0</v>
      </c>
      <c r="H92" s="86">
        <f>'7. Nominale afschrijvingen'!S81</f>
        <v>0</v>
      </c>
      <c r="I92" s="86">
        <f>'7. Nominale afschrijvingen'!T81</f>
        <v>0</v>
      </c>
      <c r="J92" s="86">
        <f>'7. Nominale afschrijvingen'!U81</f>
        <v>0</v>
      </c>
      <c r="K92" s="86">
        <f>'7. Nominale afschrijvingen'!V81</f>
        <v>0</v>
      </c>
      <c r="L92" s="86">
        <f>'7. Nominale afschrijvingen'!W81</f>
        <v>0</v>
      </c>
      <c r="M92" s="86">
        <f>'7. Nominale afschrijvingen'!X81</f>
        <v>0</v>
      </c>
      <c r="N92" s="86">
        <f>'7. Nominale afschrijvingen'!Y81</f>
        <v>0</v>
      </c>
      <c r="O92" s="86">
        <f>'7. Nominale afschrijvingen'!Z81</f>
        <v>85753.076480837961</v>
      </c>
      <c r="P92" s="86">
        <f>'7. Nominale afschrijvingen'!AA81</f>
        <v>171506.15296167592</v>
      </c>
      <c r="Q92" s="86">
        <f>'7. Nominale afschrijvingen'!AB81</f>
        <v>171506.15296167592</v>
      </c>
      <c r="R92" s="86">
        <f>'7. Nominale afschrijvingen'!AC81</f>
        <v>205807.38355401109</v>
      </c>
      <c r="S92" s="86">
        <f>'7. Nominale afschrijvingen'!AD81</f>
        <v>196826.69772619972</v>
      </c>
      <c r="T92" s="86">
        <f>'7. Nominale afschrijvingen'!AE81</f>
        <v>188237.89637087466</v>
      </c>
      <c r="U92" s="86">
        <f>'7. Nominale afschrijvingen'!AF81</f>
        <v>180023.87907469104</v>
      </c>
      <c r="V92" s="86">
        <f>'7. Nominale afschrijvingen'!AG81</f>
        <v>172168.29162415906</v>
      </c>
      <c r="W92" s="40"/>
      <c r="X92" s="118">
        <f>IF($C92="TD",INDEX('4. CPI-tabel'!$D$20:$Z$42,$E92-2003,X$28-2003),
IF(X$28&gt;=$E92,MAX(1,INDEX('4. CPI-tabel'!$D$20:$Z$42,MAX($E92,2010)-2003,X$28-2003)),0))</f>
        <v>0</v>
      </c>
      <c r="Y92" s="118">
        <f>IF($C92="TD",INDEX('4. CPI-tabel'!$D$20:$Z$42,$E92-2003,Y$28-2003),
IF(Y$28&gt;=$E92,MAX(1,INDEX('4. CPI-tabel'!$D$20:$Z$42,MAX($E92,2010)-2003,Y$28-2003)),0))</f>
        <v>0</v>
      </c>
      <c r="Z92" s="118">
        <f>IF($C92="TD",INDEX('4. CPI-tabel'!$D$20:$Z$42,$E92-2003,Z$28-2003),
IF(Z$28&gt;=$E92,MAX(1,INDEX('4. CPI-tabel'!$D$20:$Z$42,MAX($E92,2010)-2003,Z$28-2003)),0))</f>
        <v>0</v>
      </c>
      <c r="AA92" s="118">
        <f>IF($C92="TD",INDEX('4. CPI-tabel'!$D$20:$Z$42,$E92-2003,AA$28-2003),
IF(AA$28&gt;=$E92,MAX(1,INDEX('4. CPI-tabel'!$D$20:$Z$42,MAX($E92,2010)-2003,AA$28-2003)),0))</f>
        <v>0</v>
      </c>
      <c r="AB92" s="118">
        <f>IF($C92="TD",INDEX('4. CPI-tabel'!$D$20:$Z$42,$E92-2003,AB$28-2003),
IF(AB$28&gt;=$E92,MAX(1,INDEX('4. CPI-tabel'!$D$20:$Z$42,MAX($E92,2010)-2003,AB$28-2003)),0))</f>
        <v>0</v>
      </c>
      <c r="AC92" s="118">
        <f>IF($C92="TD",INDEX('4. CPI-tabel'!$D$20:$Z$42,$E92-2003,AC$28-2003),
IF(AC$28&gt;=$E92,MAX(1,INDEX('4. CPI-tabel'!$D$20:$Z$42,MAX($E92,2010)-2003,AC$28-2003)),0))</f>
        <v>0</v>
      </c>
      <c r="AD92" s="118">
        <f>IF($C92="TD",INDEX('4. CPI-tabel'!$D$20:$Z$42,$E92-2003,AD$28-2003),
IF(AD$28&gt;=$E92,MAX(1,INDEX('4. CPI-tabel'!$D$20:$Z$42,MAX($E92,2010)-2003,AD$28-2003)),0))</f>
        <v>0</v>
      </c>
      <c r="AE92" s="118">
        <f>IF($C92="TD",INDEX('4. CPI-tabel'!$D$20:$Z$42,$E92-2003,AE$28-2003),
IF(AE$28&gt;=$E92,MAX(1,INDEX('4. CPI-tabel'!$D$20:$Z$42,MAX($E92,2010)-2003,AE$28-2003)),0))</f>
        <v>0</v>
      </c>
      <c r="AF92" s="118">
        <f>IF($C92="TD",INDEX('4. CPI-tabel'!$D$20:$Z$42,$E92-2003,AF$28-2003),
IF(AF$28&gt;=$E92,MAX(1,INDEX('4. CPI-tabel'!$D$20:$Z$42,MAX($E92,2010)-2003,AF$28-2003)),0))</f>
        <v>1</v>
      </c>
      <c r="AG92" s="118">
        <f>IF($C92="TD",INDEX('4. CPI-tabel'!$D$20:$Z$42,$E92-2003,AG$28-2003),
IF(AG$28&gt;=$E92,MAX(1,INDEX('4. CPI-tabel'!$D$20:$Z$42,MAX($E92,2010)-2003,AG$28-2003)),0))</f>
        <v>1.028</v>
      </c>
      <c r="AH92" s="118">
        <f>IF($C92="TD",INDEX('4. CPI-tabel'!$D$20:$Z$42,$E92-2003,AH$28-2003),
IF(AH$28&gt;=$E92,MAX(1,INDEX('4. CPI-tabel'!$D$20:$Z$42,MAX($E92,2010)-2003,AH$28-2003)),0))</f>
        <v>1.035196</v>
      </c>
      <c r="AI92" s="118">
        <f>IF($C92="TD",INDEX('4. CPI-tabel'!$D$20:$Z$42,$E92-2003,AI$28-2003),
IF(AI$28&gt;=$E92,MAX(1,INDEX('4. CPI-tabel'!$D$20:$Z$42,MAX($E92,2010)-2003,AI$28-2003)),0))</f>
        <v>1.035196</v>
      </c>
      <c r="AJ92" s="118">
        <f>IF($C92="TD",INDEX('4. CPI-tabel'!$D$20:$Z$42,$E92-2003,AJ$28-2003),
IF(AJ$28&gt;=$E92,MAX(1,INDEX('4. CPI-tabel'!$D$20:$Z$42,MAX($E92,2010)-2003,AJ$28-2003)),0))</f>
        <v>1.035196</v>
      </c>
      <c r="AK92" s="118">
        <f>IF($C92="TD",INDEX('4. CPI-tabel'!$D$20:$Z$42,$E92-2003,AK$28-2003),
IF(AK$28&gt;=$E92,MAX(1,INDEX('4. CPI-tabel'!$D$20:$Z$42,MAX($E92,2010)-2003,AK$28-2003)),0))</f>
        <v>1.035196</v>
      </c>
      <c r="AL92" s="118">
        <f>IF($C92="TD",INDEX('4. CPI-tabel'!$D$20:$Z$42,$E92-2003,AL$28-2003),
IF(AL$28&gt;=$E92,MAX(1,INDEX('4. CPI-tabel'!$D$20:$Z$42,MAX($E92,2010)-2003,AL$28-2003)),0))</f>
        <v>1.035196</v>
      </c>
      <c r="AM92" s="118">
        <f>IF($C92="TD",INDEX('4. CPI-tabel'!$D$20:$Z$42,$E92-2003,AM$28-2003),
IF(AM$28&gt;=$E92,MAX(1,INDEX('4. CPI-tabel'!$D$20:$Z$42,MAX($E92,2010)-2003,AM$28-2003)),0))</f>
        <v>1.035196</v>
      </c>
      <c r="AO92" s="87">
        <f t="shared" si="5"/>
        <v>0</v>
      </c>
      <c r="AP92" s="87">
        <f t="shared" si="6"/>
        <v>0</v>
      </c>
      <c r="AQ92" s="87">
        <f t="shared" si="7"/>
        <v>0</v>
      </c>
      <c r="AR92" s="87">
        <f t="shared" si="8"/>
        <v>0</v>
      </c>
      <c r="AS92" s="87">
        <f t="shared" si="9"/>
        <v>0</v>
      </c>
      <c r="AT92" s="87">
        <f t="shared" si="10"/>
        <v>0</v>
      </c>
      <c r="AU92" s="87">
        <f t="shared" si="11"/>
        <v>0</v>
      </c>
      <c r="AV92" s="87">
        <f t="shared" si="12"/>
        <v>0</v>
      </c>
      <c r="AW92" s="87">
        <f t="shared" si="13"/>
        <v>85753.076480837961</v>
      </c>
      <c r="AX92" s="87">
        <f t="shared" si="14"/>
        <v>176308.32524460286</v>
      </c>
      <c r="AY92" s="87">
        <f t="shared" si="15"/>
        <v>177542.48352131507</v>
      </c>
      <c r="AZ92" s="87">
        <f t="shared" si="16"/>
        <v>213050.98022557807</v>
      </c>
      <c r="BA92" s="87">
        <f t="shared" si="17"/>
        <v>203754.21017937106</v>
      </c>
      <c r="BB92" s="87">
        <f t="shared" si="18"/>
        <v>194863.11737154395</v>
      </c>
      <c r="BC92" s="87">
        <f t="shared" si="19"/>
        <v>186359.99952260387</v>
      </c>
      <c r="BD92" s="87">
        <f t="shared" si="20"/>
        <v>178227.92681616297</v>
      </c>
    </row>
    <row r="93" spans="1:56" s="20" customFormat="1" x14ac:dyDescent="0.2">
      <c r="A93" s="41"/>
      <c r="B93" s="86">
        <f>'3. Investeringen'!B79</f>
        <v>65</v>
      </c>
      <c r="C93" s="86" t="str">
        <f>'3. Investeringen'!F79</f>
        <v>TD</v>
      </c>
      <c r="D93" s="86" t="str">
        <f>'3. Investeringen'!G79</f>
        <v>Nieuwe investeringen TD</v>
      </c>
      <c r="E93" s="121">
        <f>'3. Investeringen'!K79</f>
        <v>2019</v>
      </c>
      <c r="G93" s="86">
        <f>'7. Nominale afschrijvingen'!R82</f>
        <v>0</v>
      </c>
      <c r="H93" s="86">
        <f>'7. Nominale afschrijvingen'!S82</f>
        <v>0</v>
      </c>
      <c r="I93" s="86">
        <f>'7. Nominale afschrijvingen'!T82</f>
        <v>0</v>
      </c>
      <c r="J93" s="86">
        <f>'7. Nominale afschrijvingen'!U82</f>
        <v>0</v>
      </c>
      <c r="K93" s="86">
        <f>'7. Nominale afschrijvingen'!V82</f>
        <v>0</v>
      </c>
      <c r="L93" s="86">
        <f>'7. Nominale afschrijvingen'!W82</f>
        <v>0</v>
      </c>
      <c r="M93" s="86">
        <f>'7. Nominale afschrijvingen'!X82</f>
        <v>0</v>
      </c>
      <c r="N93" s="86">
        <f>'7. Nominale afschrijvingen'!Y82</f>
        <v>0</v>
      </c>
      <c r="O93" s="86">
        <f>'7. Nominale afschrijvingen'!Z82</f>
        <v>0</v>
      </c>
      <c r="P93" s="86">
        <f>'7. Nominale afschrijvingen'!AA82</f>
        <v>0</v>
      </c>
      <c r="Q93" s="86">
        <f>'7. Nominale afschrijvingen'!AB82</f>
        <v>0</v>
      </c>
      <c r="R93" s="86">
        <f>'7. Nominale afschrijvingen'!AC82</f>
        <v>0</v>
      </c>
      <c r="S93" s="86">
        <f>'7. Nominale afschrijvingen'!AD82</f>
        <v>0</v>
      </c>
      <c r="T93" s="86">
        <f>'7. Nominale afschrijvingen'!AE82</f>
        <v>0</v>
      </c>
      <c r="U93" s="86">
        <f>'7. Nominale afschrijvingen'!AF82</f>
        <v>0</v>
      </c>
      <c r="V93" s="86">
        <f>'7. Nominale afschrijvingen'!AG82</f>
        <v>0</v>
      </c>
      <c r="W93" s="40"/>
      <c r="X93" s="118">
        <f>IF($C93="TD",INDEX('4. CPI-tabel'!$D$20:$Z$42,$E93-2003,X$28-2003),
IF(X$28&gt;=$E93,MAX(1,INDEX('4. CPI-tabel'!$D$20:$Z$42,MAX($E93,2010)-2003,X$28-2003)),0))</f>
        <v>0</v>
      </c>
      <c r="Y93" s="118">
        <f>IF($C93="TD",INDEX('4. CPI-tabel'!$D$20:$Z$42,$E93-2003,Y$28-2003),
IF(Y$28&gt;=$E93,MAX(1,INDEX('4. CPI-tabel'!$D$20:$Z$42,MAX($E93,2010)-2003,Y$28-2003)),0))</f>
        <v>0</v>
      </c>
      <c r="Z93" s="118">
        <f>IF($C93="TD",INDEX('4. CPI-tabel'!$D$20:$Z$42,$E93-2003,Z$28-2003),
IF(Z$28&gt;=$E93,MAX(1,INDEX('4. CPI-tabel'!$D$20:$Z$42,MAX($E93,2010)-2003,Z$28-2003)),0))</f>
        <v>0</v>
      </c>
      <c r="AA93" s="118">
        <f>IF($C93="TD",INDEX('4. CPI-tabel'!$D$20:$Z$42,$E93-2003,AA$28-2003),
IF(AA$28&gt;=$E93,MAX(1,INDEX('4. CPI-tabel'!$D$20:$Z$42,MAX($E93,2010)-2003,AA$28-2003)),0))</f>
        <v>0</v>
      </c>
      <c r="AB93" s="118">
        <f>IF($C93="TD",INDEX('4. CPI-tabel'!$D$20:$Z$42,$E93-2003,AB$28-2003),
IF(AB$28&gt;=$E93,MAX(1,INDEX('4. CPI-tabel'!$D$20:$Z$42,MAX($E93,2010)-2003,AB$28-2003)),0))</f>
        <v>0</v>
      </c>
      <c r="AC93" s="118">
        <f>IF($C93="TD",INDEX('4. CPI-tabel'!$D$20:$Z$42,$E93-2003,AC$28-2003),
IF(AC$28&gt;=$E93,MAX(1,INDEX('4. CPI-tabel'!$D$20:$Z$42,MAX($E93,2010)-2003,AC$28-2003)),0))</f>
        <v>0</v>
      </c>
      <c r="AD93" s="118">
        <f>IF($C93="TD",INDEX('4. CPI-tabel'!$D$20:$Z$42,$E93-2003,AD$28-2003),
IF(AD$28&gt;=$E93,MAX(1,INDEX('4. CPI-tabel'!$D$20:$Z$42,MAX($E93,2010)-2003,AD$28-2003)),0))</f>
        <v>0</v>
      </c>
      <c r="AE93" s="118">
        <f>IF($C93="TD",INDEX('4. CPI-tabel'!$D$20:$Z$42,$E93-2003,AE$28-2003),
IF(AE$28&gt;=$E93,MAX(1,INDEX('4. CPI-tabel'!$D$20:$Z$42,MAX($E93,2010)-2003,AE$28-2003)),0))</f>
        <v>0</v>
      </c>
      <c r="AF93" s="118">
        <f>IF($C93="TD",INDEX('4. CPI-tabel'!$D$20:$Z$42,$E93-2003,AF$28-2003),
IF(AF$28&gt;=$E93,MAX(1,INDEX('4. CPI-tabel'!$D$20:$Z$42,MAX($E93,2010)-2003,AF$28-2003)),0))</f>
        <v>1</v>
      </c>
      <c r="AG93" s="118">
        <f>IF($C93="TD",INDEX('4. CPI-tabel'!$D$20:$Z$42,$E93-2003,AG$28-2003),
IF(AG$28&gt;=$E93,MAX(1,INDEX('4. CPI-tabel'!$D$20:$Z$42,MAX($E93,2010)-2003,AG$28-2003)),0))</f>
        <v>1.028</v>
      </c>
      <c r="AH93" s="118">
        <f>IF($C93="TD",INDEX('4. CPI-tabel'!$D$20:$Z$42,$E93-2003,AH$28-2003),
IF(AH$28&gt;=$E93,MAX(1,INDEX('4. CPI-tabel'!$D$20:$Z$42,MAX($E93,2010)-2003,AH$28-2003)),0))</f>
        <v>1.035196</v>
      </c>
      <c r="AI93" s="118">
        <f>IF($C93="TD",INDEX('4. CPI-tabel'!$D$20:$Z$42,$E93-2003,AI$28-2003),
IF(AI$28&gt;=$E93,MAX(1,INDEX('4. CPI-tabel'!$D$20:$Z$42,MAX($E93,2010)-2003,AI$28-2003)),0))</f>
        <v>1.035196</v>
      </c>
      <c r="AJ93" s="118">
        <f>IF($C93="TD",INDEX('4. CPI-tabel'!$D$20:$Z$42,$E93-2003,AJ$28-2003),
IF(AJ$28&gt;=$E93,MAX(1,INDEX('4. CPI-tabel'!$D$20:$Z$42,MAX($E93,2010)-2003,AJ$28-2003)),0))</f>
        <v>1.035196</v>
      </c>
      <c r="AK93" s="118">
        <f>IF($C93="TD",INDEX('4. CPI-tabel'!$D$20:$Z$42,$E93-2003,AK$28-2003),
IF(AK$28&gt;=$E93,MAX(1,INDEX('4. CPI-tabel'!$D$20:$Z$42,MAX($E93,2010)-2003,AK$28-2003)),0))</f>
        <v>1.035196</v>
      </c>
      <c r="AL93" s="118">
        <f>IF($C93="TD",INDEX('4. CPI-tabel'!$D$20:$Z$42,$E93-2003,AL$28-2003),
IF(AL$28&gt;=$E93,MAX(1,INDEX('4. CPI-tabel'!$D$20:$Z$42,MAX($E93,2010)-2003,AL$28-2003)),0))</f>
        <v>1.035196</v>
      </c>
      <c r="AM93" s="118">
        <f>IF($C93="TD",INDEX('4. CPI-tabel'!$D$20:$Z$42,$E93-2003,AM$28-2003),
IF(AM$28&gt;=$E93,MAX(1,INDEX('4. CPI-tabel'!$D$20:$Z$42,MAX($E93,2010)-2003,AM$28-2003)),0))</f>
        <v>1.035196</v>
      </c>
      <c r="AO93" s="87">
        <f t="shared" ref="AO93:AO156" si="21">G93*X93</f>
        <v>0</v>
      </c>
      <c r="AP93" s="87">
        <f t="shared" ref="AP93:AP156" si="22">H93*Y93</f>
        <v>0</v>
      </c>
      <c r="AQ93" s="87">
        <f t="shared" ref="AQ93:AQ156" si="23">I93*Z93</f>
        <v>0</v>
      </c>
      <c r="AR93" s="87">
        <f t="shared" ref="AR93:AR156" si="24">J93*AA93</f>
        <v>0</v>
      </c>
      <c r="AS93" s="87">
        <f t="shared" ref="AS93:AS156" si="25">K93*AB93</f>
        <v>0</v>
      </c>
      <c r="AT93" s="87">
        <f t="shared" ref="AT93:AT156" si="26">L93*AC93</f>
        <v>0</v>
      </c>
      <c r="AU93" s="87">
        <f t="shared" ref="AU93:AU156" si="27">M93*AD93</f>
        <v>0</v>
      </c>
      <c r="AV93" s="87">
        <f t="shared" ref="AV93:AV156" si="28">N93*AE93</f>
        <v>0</v>
      </c>
      <c r="AW93" s="87">
        <f t="shared" ref="AW93:AW156" si="29">O93*AF93</f>
        <v>0</v>
      </c>
      <c r="AX93" s="87">
        <f t="shared" ref="AX93:AX156" si="30">P93*AG93</f>
        <v>0</v>
      </c>
      <c r="AY93" s="87">
        <f t="shared" ref="AY93:AY156" si="31">Q93*AH93</f>
        <v>0</v>
      </c>
      <c r="AZ93" s="87">
        <f t="shared" ref="AZ93:AZ156" si="32">R93*AI93</f>
        <v>0</v>
      </c>
      <c r="BA93" s="87">
        <f t="shared" ref="BA93:BA156" si="33">S93*AJ93</f>
        <v>0</v>
      </c>
      <c r="BB93" s="87">
        <f t="shared" ref="BB93:BB156" si="34">T93*AK93</f>
        <v>0</v>
      </c>
      <c r="BC93" s="87">
        <f t="shared" ref="BC93:BC156" si="35">U93*AL93</f>
        <v>0</v>
      </c>
      <c r="BD93" s="87">
        <f t="shared" ref="BD93:BD156" si="36">V93*AM93</f>
        <v>0</v>
      </c>
    </row>
    <row r="94" spans="1:56" s="20" customFormat="1" x14ac:dyDescent="0.2">
      <c r="A94" s="41"/>
      <c r="B94" s="86">
        <f>'3. Investeringen'!B80</f>
        <v>66</v>
      </c>
      <c r="C94" s="86" t="str">
        <f>'3. Investeringen'!F80</f>
        <v>AD</v>
      </c>
      <c r="D94" s="86" t="str">
        <f>'3. Investeringen'!G80</f>
        <v>Nieuwe investeringen AD</v>
      </c>
      <c r="E94" s="121">
        <f>'3. Investeringen'!K80</f>
        <v>2009</v>
      </c>
      <c r="G94" s="86">
        <f>'7. Nominale afschrijvingen'!R83</f>
        <v>444005.20085251861</v>
      </c>
      <c r="H94" s="86">
        <f>'7. Nominale afschrijvingen'!S83</f>
        <v>444005.20085251855</v>
      </c>
      <c r="I94" s="86">
        <f>'7. Nominale afschrijvingen'!T83</f>
        <v>444005.20085251855</v>
      </c>
      <c r="J94" s="86">
        <f>'7. Nominale afschrijvingen'!U83</f>
        <v>444005.20085251855</v>
      </c>
      <c r="K94" s="86">
        <f>'7. Nominale afschrijvingen'!V83</f>
        <v>444005.20085251855</v>
      </c>
      <c r="L94" s="86">
        <f>'7. Nominale afschrijvingen'!W83</f>
        <v>444005.20085251855</v>
      </c>
      <c r="M94" s="86">
        <f>'7. Nominale afschrijvingen'!X83</f>
        <v>444005.20085251855</v>
      </c>
      <c r="N94" s="86">
        <f>'7. Nominale afschrijvingen'!Y83</f>
        <v>444005.20085251855</v>
      </c>
      <c r="O94" s="86">
        <f>'7. Nominale afschrijvingen'!Z83</f>
        <v>444005.20085251855</v>
      </c>
      <c r="P94" s="86">
        <f>'7. Nominale afschrijvingen'!AA83</f>
        <v>444005.20085251855</v>
      </c>
      <c r="Q94" s="86">
        <f>'7. Nominale afschrijvingen'!AB83</f>
        <v>444005.20085251855</v>
      </c>
      <c r="R94" s="86">
        <f>'7. Nominale afschrijvingen'!AC83</f>
        <v>532806.24102302222</v>
      </c>
      <c r="S94" s="86">
        <f>'7. Nominale afschrijvingen'!AD83</f>
        <v>508679.16595782881</v>
      </c>
      <c r="T94" s="86">
        <f>'7. Nominale afschrijvingen'!AE83</f>
        <v>485644.63768804033</v>
      </c>
      <c r="U94" s="86">
        <f>'7. Nominale afschrijvingen'!AF83</f>
        <v>463653.18239650637</v>
      </c>
      <c r="V94" s="86">
        <f>'7. Nominale afschrijvingen'!AG83</f>
        <v>442657.56658987212</v>
      </c>
      <c r="W94" s="40"/>
      <c r="X94" s="118">
        <f>IF($C94="TD",INDEX('4. CPI-tabel'!$D$20:$Z$42,$E94-2003,X$28-2003),
IF(X$28&gt;=$E94,MAX(1,INDEX('4. CPI-tabel'!$D$20:$Z$42,MAX($E94,2010)-2003,X$28-2003)),0))</f>
        <v>1.0149999999999999</v>
      </c>
      <c r="Y94" s="118">
        <f>IF($C94="TD",INDEX('4. CPI-tabel'!$D$20:$Z$42,$E94-2003,Y$28-2003),
IF(Y$28&gt;=$E94,MAX(1,INDEX('4. CPI-tabel'!$D$20:$Z$42,MAX($E94,2010)-2003,Y$28-2003)),0))</f>
        <v>1.0413899999999998</v>
      </c>
      <c r="Z94" s="118">
        <f>IF($C94="TD",INDEX('4. CPI-tabel'!$D$20:$Z$42,$E94-2003,Z$28-2003),
IF(Z$28&gt;=$E94,MAX(1,INDEX('4. CPI-tabel'!$D$20:$Z$42,MAX($E94,2010)-2003,Z$28-2003)),0))</f>
        <v>1.0653419699999997</v>
      </c>
      <c r="AA94" s="118">
        <f>IF($C94="TD",INDEX('4. CPI-tabel'!$D$20:$Z$42,$E94-2003,AA$28-2003),
IF(AA$28&gt;=$E94,MAX(1,INDEX('4. CPI-tabel'!$D$20:$Z$42,MAX($E94,2010)-2003,AA$28-2003)),0))</f>
        <v>1.0951715451599997</v>
      </c>
      <c r="AB94" s="118">
        <f>IF($C94="TD",INDEX('4. CPI-tabel'!$D$20:$Z$42,$E94-2003,AB$28-2003),
IF(AB$28&gt;=$E94,MAX(1,INDEX('4. CPI-tabel'!$D$20:$Z$42,MAX($E94,2010)-2003,AB$28-2003)),0))</f>
        <v>1.1061232606115996</v>
      </c>
      <c r="AC94" s="118">
        <f>IF($C94="TD",INDEX('4. CPI-tabel'!$D$20:$Z$42,$E94-2003,AC$28-2003),
IF(AC$28&gt;=$E94,MAX(1,INDEX('4. CPI-tabel'!$D$20:$Z$42,MAX($E94,2010)-2003,AC$28-2003)),0))</f>
        <v>1.1149722466964924</v>
      </c>
      <c r="AD94" s="118">
        <f>IF($C94="TD",INDEX('4. CPI-tabel'!$D$20:$Z$42,$E94-2003,AD$28-2003),
IF(AD$28&gt;=$E94,MAX(1,INDEX('4. CPI-tabel'!$D$20:$Z$42,MAX($E94,2010)-2003,AD$28-2003)),0))</f>
        <v>1.1172021911898855</v>
      </c>
      <c r="AE94" s="118">
        <f>IF($C94="TD",INDEX('4. CPI-tabel'!$D$20:$Z$42,$E94-2003,AE$28-2003),
IF(AE$28&gt;=$E94,MAX(1,INDEX('4. CPI-tabel'!$D$20:$Z$42,MAX($E94,2010)-2003,AE$28-2003)),0))</f>
        <v>1.132843021866544</v>
      </c>
      <c r="AF94" s="118">
        <f>IF($C94="TD",INDEX('4. CPI-tabel'!$D$20:$Z$42,$E94-2003,AF$28-2003),
IF(AF$28&gt;=$E94,MAX(1,INDEX('4. CPI-tabel'!$D$20:$Z$42,MAX($E94,2010)-2003,AF$28-2003)),0))</f>
        <v>1.1566327253257414</v>
      </c>
      <c r="AG94" s="118">
        <f>IF($C94="TD",INDEX('4. CPI-tabel'!$D$20:$Z$42,$E94-2003,AG$28-2003),
IF(AG$28&gt;=$E94,MAX(1,INDEX('4. CPI-tabel'!$D$20:$Z$42,MAX($E94,2010)-2003,AG$28-2003)),0))</f>
        <v>1.1890184416348621</v>
      </c>
      <c r="AH94" s="118">
        <f>IF($C94="TD",INDEX('4. CPI-tabel'!$D$20:$Z$42,$E94-2003,AH$28-2003),
IF(AH$28&gt;=$E94,MAX(1,INDEX('4. CPI-tabel'!$D$20:$Z$42,MAX($E94,2010)-2003,AH$28-2003)),0))</f>
        <v>1.197341570726306</v>
      </c>
      <c r="AI94" s="118">
        <f>IF($C94="TD",INDEX('4. CPI-tabel'!$D$20:$Z$42,$E94-2003,AI$28-2003),
IF(AI$28&gt;=$E94,MAX(1,INDEX('4. CPI-tabel'!$D$20:$Z$42,MAX($E94,2010)-2003,AI$28-2003)),0))</f>
        <v>1.197341570726306</v>
      </c>
      <c r="AJ94" s="118">
        <f>IF($C94="TD",INDEX('4. CPI-tabel'!$D$20:$Z$42,$E94-2003,AJ$28-2003),
IF(AJ$28&gt;=$E94,MAX(1,INDEX('4. CPI-tabel'!$D$20:$Z$42,MAX($E94,2010)-2003,AJ$28-2003)),0))</f>
        <v>1.197341570726306</v>
      </c>
      <c r="AK94" s="118">
        <f>IF($C94="TD",INDEX('4. CPI-tabel'!$D$20:$Z$42,$E94-2003,AK$28-2003),
IF(AK$28&gt;=$E94,MAX(1,INDEX('4. CPI-tabel'!$D$20:$Z$42,MAX($E94,2010)-2003,AK$28-2003)),0))</f>
        <v>1.197341570726306</v>
      </c>
      <c r="AL94" s="118">
        <f>IF($C94="TD",INDEX('4. CPI-tabel'!$D$20:$Z$42,$E94-2003,AL$28-2003),
IF(AL$28&gt;=$E94,MAX(1,INDEX('4. CPI-tabel'!$D$20:$Z$42,MAX($E94,2010)-2003,AL$28-2003)),0))</f>
        <v>1.197341570726306</v>
      </c>
      <c r="AM94" s="118">
        <f>IF($C94="TD",INDEX('4. CPI-tabel'!$D$20:$Z$42,$E94-2003,AM$28-2003),
IF(AM$28&gt;=$E94,MAX(1,INDEX('4. CPI-tabel'!$D$20:$Z$42,MAX($E94,2010)-2003,AM$28-2003)),0))</f>
        <v>1.197341570726306</v>
      </c>
      <c r="AO94" s="87">
        <f t="shared" si="21"/>
        <v>450665.27886530635</v>
      </c>
      <c r="AP94" s="87">
        <f t="shared" si="22"/>
        <v>462382.5761158042</v>
      </c>
      <c r="AQ94" s="87">
        <f t="shared" si="23"/>
        <v>473017.37536646769</v>
      </c>
      <c r="AR94" s="87">
        <f t="shared" si="24"/>
        <v>486261.86187672877</v>
      </c>
      <c r="AS94" s="87">
        <f t="shared" si="25"/>
        <v>491124.48049549601</v>
      </c>
      <c r="AT94" s="87">
        <f t="shared" si="26"/>
        <v>495053.47633946</v>
      </c>
      <c r="AU94" s="87">
        <f t="shared" si="27"/>
        <v>496043.58329213894</v>
      </c>
      <c r="AV94" s="87">
        <f t="shared" si="28"/>
        <v>502988.1934582289</v>
      </c>
      <c r="AW94" s="87">
        <f t="shared" si="29"/>
        <v>513550.9455208517</v>
      </c>
      <c r="AX94" s="87">
        <f t="shared" si="30"/>
        <v>527930.37199543556</v>
      </c>
      <c r="AY94" s="87">
        <f t="shared" si="31"/>
        <v>531625.88459940348</v>
      </c>
      <c r="AZ94" s="87">
        <f t="shared" si="32"/>
        <v>637951.06151928415</v>
      </c>
      <c r="BA94" s="87">
        <f t="shared" si="33"/>
        <v>609062.71156369406</v>
      </c>
      <c r="BB94" s="87">
        <f t="shared" si="34"/>
        <v>581482.51330420596</v>
      </c>
      <c r="BC94" s="87">
        <f t="shared" si="35"/>
        <v>555151.22968288336</v>
      </c>
      <c r="BD94" s="87">
        <f t="shared" si="36"/>
        <v>530012.30607460183</v>
      </c>
    </row>
    <row r="95" spans="1:56" s="20" customFormat="1" x14ac:dyDescent="0.2">
      <c r="A95" s="41"/>
      <c r="B95" s="86">
        <f>'3. Investeringen'!B81</f>
        <v>67</v>
      </c>
      <c r="C95" s="86" t="str">
        <f>'3. Investeringen'!F81</f>
        <v>AD</v>
      </c>
      <c r="D95" s="86" t="str">
        <f>'3. Investeringen'!G81</f>
        <v>Nieuwe investeringen AD</v>
      </c>
      <c r="E95" s="121">
        <f>'3. Investeringen'!K81</f>
        <v>2009</v>
      </c>
      <c r="G95" s="86">
        <f>'7. Nominale afschrijvingen'!R84</f>
        <v>14613.470490414586</v>
      </c>
      <c r="H95" s="86">
        <f>'7. Nominale afschrijvingen'!S84</f>
        <v>14613.470490414586</v>
      </c>
      <c r="I95" s="86">
        <f>'7. Nominale afschrijvingen'!T84</f>
        <v>14613.470490414586</v>
      </c>
      <c r="J95" s="86">
        <f>'7. Nominale afschrijvingen'!U84</f>
        <v>14613.470490414586</v>
      </c>
      <c r="K95" s="86">
        <f>'7. Nominale afschrijvingen'!V84</f>
        <v>14613.470490414586</v>
      </c>
      <c r="L95" s="86">
        <f>'7. Nominale afschrijvingen'!W84</f>
        <v>14613.470490414586</v>
      </c>
      <c r="M95" s="86">
        <f>'7. Nominale afschrijvingen'!X84</f>
        <v>14613.470490414586</v>
      </c>
      <c r="N95" s="86">
        <f>'7. Nominale afschrijvingen'!Y84</f>
        <v>14613.470490414586</v>
      </c>
      <c r="O95" s="86">
        <f>'7. Nominale afschrijvingen'!Z84</f>
        <v>14613.470490414586</v>
      </c>
      <c r="P95" s="86">
        <f>'7. Nominale afschrijvingen'!AA84</f>
        <v>14613.470490414586</v>
      </c>
      <c r="Q95" s="86">
        <f>'7. Nominale afschrijvingen'!AB84</f>
        <v>14613.470490414586</v>
      </c>
      <c r="R95" s="86">
        <f>'7. Nominale afschrijvingen'!AC84</f>
        <v>17536.164588497501</v>
      </c>
      <c r="S95" s="86">
        <f>'7. Nominale afschrijvingen'!AD84</f>
        <v>16742.074116565538</v>
      </c>
      <c r="T95" s="86">
        <f>'7. Nominale afschrijvingen'!AE84</f>
        <v>15983.94245845691</v>
      </c>
      <c r="U95" s="86">
        <f>'7. Nominale afschrijvingen'!AF84</f>
        <v>15260.141290526786</v>
      </c>
      <c r="V95" s="86">
        <f>'7. Nominale afschrijvingen'!AG84</f>
        <v>14569.116024540668</v>
      </c>
      <c r="W95" s="40"/>
      <c r="X95" s="118">
        <f>IF($C95="TD",INDEX('4. CPI-tabel'!$D$20:$Z$42,$E95-2003,X$28-2003),
IF(X$28&gt;=$E95,MAX(1,INDEX('4. CPI-tabel'!$D$20:$Z$42,MAX($E95,2010)-2003,X$28-2003)),0))</f>
        <v>1.0149999999999999</v>
      </c>
      <c r="Y95" s="118">
        <f>IF($C95="TD",INDEX('4. CPI-tabel'!$D$20:$Z$42,$E95-2003,Y$28-2003),
IF(Y$28&gt;=$E95,MAX(1,INDEX('4. CPI-tabel'!$D$20:$Z$42,MAX($E95,2010)-2003,Y$28-2003)),0))</f>
        <v>1.0413899999999998</v>
      </c>
      <c r="Z95" s="118">
        <f>IF($C95="TD",INDEX('4. CPI-tabel'!$D$20:$Z$42,$E95-2003,Z$28-2003),
IF(Z$28&gt;=$E95,MAX(1,INDEX('4. CPI-tabel'!$D$20:$Z$42,MAX($E95,2010)-2003,Z$28-2003)),0))</f>
        <v>1.0653419699999997</v>
      </c>
      <c r="AA95" s="118">
        <f>IF($C95="TD",INDEX('4. CPI-tabel'!$D$20:$Z$42,$E95-2003,AA$28-2003),
IF(AA$28&gt;=$E95,MAX(1,INDEX('4. CPI-tabel'!$D$20:$Z$42,MAX($E95,2010)-2003,AA$28-2003)),0))</f>
        <v>1.0951715451599997</v>
      </c>
      <c r="AB95" s="118">
        <f>IF($C95="TD",INDEX('4. CPI-tabel'!$D$20:$Z$42,$E95-2003,AB$28-2003),
IF(AB$28&gt;=$E95,MAX(1,INDEX('4. CPI-tabel'!$D$20:$Z$42,MAX($E95,2010)-2003,AB$28-2003)),0))</f>
        <v>1.1061232606115996</v>
      </c>
      <c r="AC95" s="118">
        <f>IF($C95="TD",INDEX('4. CPI-tabel'!$D$20:$Z$42,$E95-2003,AC$28-2003),
IF(AC$28&gt;=$E95,MAX(1,INDEX('4. CPI-tabel'!$D$20:$Z$42,MAX($E95,2010)-2003,AC$28-2003)),0))</f>
        <v>1.1149722466964924</v>
      </c>
      <c r="AD95" s="118">
        <f>IF($C95="TD",INDEX('4. CPI-tabel'!$D$20:$Z$42,$E95-2003,AD$28-2003),
IF(AD$28&gt;=$E95,MAX(1,INDEX('4. CPI-tabel'!$D$20:$Z$42,MAX($E95,2010)-2003,AD$28-2003)),0))</f>
        <v>1.1172021911898855</v>
      </c>
      <c r="AE95" s="118">
        <f>IF($C95="TD",INDEX('4. CPI-tabel'!$D$20:$Z$42,$E95-2003,AE$28-2003),
IF(AE$28&gt;=$E95,MAX(1,INDEX('4. CPI-tabel'!$D$20:$Z$42,MAX($E95,2010)-2003,AE$28-2003)),0))</f>
        <v>1.132843021866544</v>
      </c>
      <c r="AF95" s="118">
        <f>IF($C95="TD",INDEX('4. CPI-tabel'!$D$20:$Z$42,$E95-2003,AF$28-2003),
IF(AF$28&gt;=$E95,MAX(1,INDEX('4. CPI-tabel'!$D$20:$Z$42,MAX($E95,2010)-2003,AF$28-2003)),0))</f>
        <v>1.1566327253257414</v>
      </c>
      <c r="AG95" s="118">
        <f>IF($C95="TD",INDEX('4. CPI-tabel'!$D$20:$Z$42,$E95-2003,AG$28-2003),
IF(AG$28&gt;=$E95,MAX(1,INDEX('4. CPI-tabel'!$D$20:$Z$42,MAX($E95,2010)-2003,AG$28-2003)),0))</f>
        <v>1.1890184416348621</v>
      </c>
      <c r="AH95" s="118">
        <f>IF($C95="TD",INDEX('4. CPI-tabel'!$D$20:$Z$42,$E95-2003,AH$28-2003),
IF(AH$28&gt;=$E95,MAX(1,INDEX('4. CPI-tabel'!$D$20:$Z$42,MAX($E95,2010)-2003,AH$28-2003)),0))</f>
        <v>1.197341570726306</v>
      </c>
      <c r="AI95" s="118">
        <f>IF($C95="TD",INDEX('4. CPI-tabel'!$D$20:$Z$42,$E95-2003,AI$28-2003),
IF(AI$28&gt;=$E95,MAX(1,INDEX('4. CPI-tabel'!$D$20:$Z$42,MAX($E95,2010)-2003,AI$28-2003)),0))</f>
        <v>1.197341570726306</v>
      </c>
      <c r="AJ95" s="118">
        <f>IF($C95="TD",INDEX('4. CPI-tabel'!$D$20:$Z$42,$E95-2003,AJ$28-2003),
IF(AJ$28&gt;=$E95,MAX(1,INDEX('4. CPI-tabel'!$D$20:$Z$42,MAX($E95,2010)-2003,AJ$28-2003)),0))</f>
        <v>1.197341570726306</v>
      </c>
      <c r="AK95" s="118">
        <f>IF($C95="TD",INDEX('4. CPI-tabel'!$D$20:$Z$42,$E95-2003,AK$28-2003),
IF(AK$28&gt;=$E95,MAX(1,INDEX('4. CPI-tabel'!$D$20:$Z$42,MAX($E95,2010)-2003,AK$28-2003)),0))</f>
        <v>1.197341570726306</v>
      </c>
      <c r="AL95" s="118">
        <f>IF($C95="TD",INDEX('4. CPI-tabel'!$D$20:$Z$42,$E95-2003,AL$28-2003),
IF(AL$28&gt;=$E95,MAX(1,INDEX('4. CPI-tabel'!$D$20:$Z$42,MAX($E95,2010)-2003,AL$28-2003)),0))</f>
        <v>1.197341570726306</v>
      </c>
      <c r="AM95" s="118">
        <f>IF($C95="TD",INDEX('4. CPI-tabel'!$D$20:$Z$42,$E95-2003,AM$28-2003),
IF(AM$28&gt;=$E95,MAX(1,INDEX('4. CPI-tabel'!$D$20:$Z$42,MAX($E95,2010)-2003,AM$28-2003)),0))</f>
        <v>1.197341570726306</v>
      </c>
      <c r="AO95" s="87">
        <f t="shared" si="21"/>
        <v>14832.672547770802</v>
      </c>
      <c r="AP95" s="87">
        <f t="shared" si="22"/>
        <v>15218.322034012843</v>
      </c>
      <c r="AQ95" s="87">
        <f t="shared" si="23"/>
        <v>15568.343440795137</v>
      </c>
      <c r="AR95" s="87">
        <f t="shared" si="24"/>
        <v>16004.2570571374</v>
      </c>
      <c r="AS95" s="87">
        <f t="shared" si="25"/>
        <v>16164.299627708773</v>
      </c>
      <c r="AT95" s="87">
        <f t="shared" si="26"/>
        <v>16293.614024730443</v>
      </c>
      <c r="AU95" s="87">
        <f t="shared" si="27"/>
        <v>16326.201252779905</v>
      </c>
      <c r="AV95" s="87">
        <f t="shared" si="28"/>
        <v>16554.768070318823</v>
      </c>
      <c r="AW95" s="87">
        <f t="shared" si="29"/>
        <v>16902.41819979552</v>
      </c>
      <c r="AX95" s="87">
        <f t="shared" si="30"/>
        <v>17375.685909389795</v>
      </c>
      <c r="AY95" s="87">
        <f t="shared" si="31"/>
        <v>17497.31571075552</v>
      </c>
      <c r="AZ95" s="87">
        <f t="shared" si="32"/>
        <v>20996.778852906624</v>
      </c>
      <c r="BA95" s="87">
        <f t="shared" si="33"/>
        <v>20045.981319944814</v>
      </c>
      <c r="BB95" s="87">
        <f t="shared" si="34"/>
        <v>19138.238769607688</v>
      </c>
      <c r="BC95" s="87">
        <f t="shared" si="35"/>
        <v>18271.601542304699</v>
      </c>
      <c r="BD95" s="87">
        <f t="shared" si="36"/>
        <v>17444.208264917317</v>
      </c>
    </row>
    <row r="96" spans="1:56" s="20" customFormat="1" x14ac:dyDescent="0.2">
      <c r="A96" s="41"/>
      <c r="B96" s="86">
        <f>'3. Investeringen'!B82</f>
        <v>68</v>
      </c>
      <c r="C96" s="86" t="str">
        <f>'3. Investeringen'!F82</f>
        <v>AD</v>
      </c>
      <c r="D96" s="86" t="str">
        <f>'3. Investeringen'!G82</f>
        <v>Nieuwe investeringen AD</v>
      </c>
      <c r="E96" s="121">
        <f>'3. Investeringen'!K82</f>
        <v>2010</v>
      </c>
      <c r="G96" s="86">
        <f>'7. Nominale afschrijvingen'!R85</f>
        <v>804263.6412407693</v>
      </c>
      <c r="H96" s="86">
        <f>'7. Nominale afschrijvingen'!S85</f>
        <v>804263.6412407693</v>
      </c>
      <c r="I96" s="86">
        <f>'7. Nominale afschrijvingen'!T85</f>
        <v>804263.6412407693</v>
      </c>
      <c r="J96" s="86">
        <f>'7. Nominale afschrijvingen'!U85</f>
        <v>804263.6412407693</v>
      </c>
      <c r="K96" s="86">
        <f>'7. Nominale afschrijvingen'!V85</f>
        <v>804263.6412407693</v>
      </c>
      <c r="L96" s="86">
        <f>'7. Nominale afschrijvingen'!W85</f>
        <v>804263.6412407693</v>
      </c>
      <c r="M96" s="86">
        <f>'7. Nominale afschrijvingen'!X85</f>
        <v>804263.6412407693</v>
      </c>
      <c r="N96" s="86">
        <f>'7. Nominale afschrijvingen'!Y85</f>
        <v>804263.6412407693</v>
      </c>
      <c r="O96" s="86">
        <f>'7. Nominale afschrijvingen'!Z85</f>
        <v>804263.6412407693</v>
      </c>
      <c r="P96" s="86">
        <f>'7. Nominale afschrijvingen'!AA85</f>
        <v>804263.6412407693</v>
      </c>
      <c r="Q96" s="86">
        <f>'7. Nominale afschrijvingen'!AB85</f>
        <v>804263.6412407693</v>
      </c>
      <c r="R96" s="86">
        <f>'7. Nominale afschrijvingen'!AC85</f>
        <v>965116.36948892311</v>
      </c>
      <c r="S96" s="86">
        <f>'7. Nominale afschrijvingen'!AD85</f>
        <v>923002.20063849736</v>
      </c>
      <c r="T96" s="86">
        <f>'7. Nominale afschrijvingen'!AE85</f>
        <v>882725.7409742719</v>
      </c>
      <c r="U96" s="86">
        <f>'7. Nominale afschrijvingen'!AF85</f>
        <v>844206.79954994004</v>
      </c>
      <c r="V96" s="86">
        <f>'7. Nominale afschrijvingen'!AG85</f>
        <v>807368.68466048804</v>
      </c>
      <c r="W96" s="40"/>
      <c r="X96" s="118">
        <f>IF($C96="TD",INDEX('4. CPI-tabel'!$D$20:$Z$42,$E96-2003,X$28-2003),
IF(X$28&gt;=$E96,MAX(1,INDEX('4. CPI-tabel'!$D$20:$Z$42,MAX($E96,2010)-2003,X$28-2003)),0))</f>
        <v>1.0149999999999999</v>
      </c>
      <c r="Y96" s="118">
        <f>IF($C96="TD",INDEX('4. CPI-tabel'!$D$20:$Z$42,$E96-2003,Y$28-2003),
IF(Y$28&gt;=$E96,MAX(1,INDEX('4. CPI-tabel'!$D$20:$Z$42,MAX($E96,2010)-2003,Y$28-2003)),0))</f>
        <v>1.0413899999999998</v>
      </c>
      <c r="Z96" s="118">
        <f>IF($C96="TD",INDEX('4. CPI-tabel'!$D$20:$Z$42,$E96-2003,Z$28-2003),
IF(Z$28&gt;=$E96,MAX(1,INDEX('4. CPI-tabel'!$D$20:$Z$42,MAX($E96,2010)-2003,Z$28-2003)),0))</f>
        <v>1.0653419699999997</v>
      </c>
      <c r="AA96" s="118">
        <f>IF($C96="TD",INDEX('4. CPI-tabel'!$D$20:$Z$42,$E96-2003,AA$28-2003),
IF(AA$28&gt;=$E96,MAX(1,INDEX('4. CPI-tabel'!$D$20:$Z$42,MAX($E96,2010)-2003,AA$28-2003)),0))</f>
        <v>1.0951715451599997</v>
      </c>
      <c r="AB96" s="118">
        <f>IF($C96="TD",INDEX('4. CPI-tabel'!$D$20:$Z$42,$E96-2003,AB$28-2003),
IF(AB$28&gt;=$E96,MAX(1,INDEX('4. CPI-tabel'!$D$20:$Z$42,MAX($E96,2010)-2003,AB$28-2003)),0))</f>
        <v>1.1061232606115996</v>
      </c>
      <c r="AC96" s="118">
        <f>IF($C96="TD",INDEX('4. CPI-tabel'!$D$20:$Z$42,$E96-2003,AC$28-2003),
IF(AC$28&gt;=$E96,MAX(1,INDEX('4. CPI-tabel'!$D$20:$Z$42,MAX($E96,2010)-2003,AC$28-2003)),0))</f>
        <v>1.1149722466964924</v>
      </c>
      <c r="AD96" s="118">
        <f>IF($C96="TD",INDEX('4. CPI-tabel'!$D$20:$Z$42,$E96-2003,AD$28-2003),
IF(AD$28&gt;=$E96,MAX(1,INDEX('4. CPI-tabel'!$D$20:$Z$42,MAX($E96,2010)-2003,AD$28-2003)),0))</f>
        <v>1.1172021911898855</v>
      </c>
      <c r="AE96" s="118">
        <f>IF($C96="TD",INDEX('4. CPI-tabel'!$D$20:$Z$42,$E96-2003,AE$28-2003),
IF(AE$28&gt;=$E96,MAX(1,INDEX('4. CPI-tabel'!$D$20:$Z$42,MAX($E96,2010)-2003,AE$28-2003)),0))</f>
        <v>1.132843021866544</v>
      </c>
      <c r="AF96" s="118">
        <f>IF($C96="TD",INDEX('4. CPI-tabel'!$D$20:$Z$42,$E96-2003,AF$28-2003),
IF(AF$28&gt;=$E96,MAX(1,INDEX('4. CPI-tabel'!$D$20:$Z$42,MAX($E96,2010)-2003,AF$28-2003)),0))</f>
        <v>1.1566327253257414</v>
      </c>
      <c r="AG96" s="118">
        <f>IF($C96="TD",INDEX('4. CPI-tabel'!$D$20:$Z$42,$E96-2003,AG$28-2003),
IF(AG$28&gt;=$E96,MAX(1,INDEX('4. CPI-tabel'!$D$20:$Z$42,MAX($E96,2010)-2003,AG$28-2003)),0))</f>
        <v>1.1890184416348621</v>
      </c>
      <c r="AH96" s="118">
        <f>IF($C96="TD",INDEX('4. CPI-tabel'!$D$20:$Z$42,$E96-2003,AH$28-2003),
IF(AH$28&gt;=$E96,MAX(1,INDEX('4. CPI-tabel'!$D$20:$Z$42,MAX($E96,2010)-2003,AH$28-2003)),0))</f>
        <v>1.197341570726306</v>
      </c>
      <c r="AI96" s="118">
        <f>IF($C96="TD",INDEX('4. CPI-tabel'!$D$20:$Z$42,$E96-2003,AI$28-2003),
IF(AI$28&gt;=$E96,MAX(1,INDEX('4. CPI-tabel'!$D$20:$Z$42,MAX($E96,2010)-2003,AI$28-2003)),0))</f>
        <v>1.197341570726306</v>
      </c>
      <c r="AJ96" s="118">
        <f>IF($C96="TD",INDEX('4. CPI-tabel'!$D$20:$Z$42,$E96-2003,AJ$28-2003),
IF(AJ$28&gt;=$E96,MAX(1,INDEX('4. CPI-tabel'!$D$20:$Z$42,MAX($E96,2010)-2003,AJ$28-2003)),0))</f>
        <v>1.197341570726306</v>
      </c>
      <c r="AK96" s="118">
        <f>IF($C96="TD",INDEX('4. CPI-tabel'!$D$20:$Z$42,$E96-2003,AK$28-2003),
IF(AK$28&gt;=$E96,MAX(1,INDEX('4. CPI-tabel'!$D$20:$Z$42,MAX($E96,2010)-2003,AK$28-2003)),0))</f>
        <v>1.197341570726306</v>
      </c>
      <c r="AL96" s="118">
        <f>IF($C96="TD",INDEX('4. CPI-tabel'!$D$20:$Z$42,$E96-2003,AL$28-2003),
IF(AL$28&gt;=$E96,MAX(1,INDEX('4. CPI-tabel'!$D$20:$Z$42,MAX($E96,2010)-2003,AL$28-2003)),0))</f>
        <v>1.197341570726306</v>
      </c>
      <c r="AM96" s="118">
        <f>IF($C96="TD",INDEX('4. CPI-tabel'!$D$20:$Z$42,$E96-2003,AM$28-2003),
IF(AM$28&gt;=$E96,MAX(1,INDEX('4. CPI-tabel'!$D$20:$Z$42,MAX($E96,2010)-2003,AM$28-2003)),0))</f>
        <v>1.197341570726306</v>
      </c>
      <c r="AO96" s="87">
        <f t="shared" si="21"/>
        <v>816327.59585938079</v>
      </c>
      <c r="AP96" s="87">
        <f t="shared" si="22"/>
        <v>837552.11335172458</v>
      </c>
      <c r="AQ96" s="87">
        <f t="shared" si="23"/>
        <v>856815.81195881416</v>
      </c>
      <c r="AR96" s="87">
        <f t="shared" si="24"/>
        <v>880806.65469366102</v>
      </c>
      <c r="AS96" s="87">
        <f t="shared" si="25"/>
        <v>889614.72124059754</v>
      </c>
      <c r="AT96" s="87">
        <f t="shared" si="26"/>
        <v>896731.63901052228</v>
      </c>
      <c r="AU96" s="87">
        <f t="shared" si="27"/>
        <v>898525.10228854348</v>
      </c>
      <c r="AV96" s="87">
        <f t="shared" si="28"/>
        <v>911104.45372058311</v>
      </c>
      <c r="AW96" s="87">
        <f t="shared" si="29"/>
        <v>930237.64724871528</v>
      </c>
      <c r="AX96" s="87">
        <f t="shared" si="30"/>
        <v>956284.30137167941</v>
      </c>
      <c r="AY96" s="87">
        <f t="shared" si="31"/>
        <v>962978.29148128093</v>
      </c>
      <c r="AZ96" s="87">
        <f t="shared" si="32"/>
        <v>1155573.949777537</v>
      </c>
      <c r="BA96" s="87">
        <f t="shared" si="33"/>
        <v>1105148.9046963356</v>
      </c>
      <c r="BB96" s="87">
        <f t="shared" si="34"/>
        <v>1056924.225218677</v>
      </c>
      <c r="BC96" s="87">
        <f t="shared" si="35"/>
        <v>1010803.8953909529</v>
      </c>
      <c r="BD96" s="87">
        <f t="shared" si="36"/>
        <v>966696.08904662041</v>
      </c>
    </row>
    <row r="97" spans="1:56" s="20" customFormat="1" x14ac:dyDescent="0.2">
      <c r="A97" s="41"/>
      <c r="B97" s="86">
        <f>'3. Investeringen'!B83</f>
        <v>69</v>
      </c>
      <c r="C97" s="86" t="str">
        <f>'3. Investeringen'!F83</f>
        <v>AD</v>
      </c>
      <c r="D97" s="86" t="str">
        <f>'3. Investeringen'!G83</f>
        <v>Nieuwe investeringen AD</v>
      </c>
      <c r="E97" s="121">
        <f>'3. Investeringen'!K83</f>
        <v>2010</v>
      </c>
      <c r="G97" s="86">
        <f>'7. Nominale afschrijvingen'!R86</f>
        <v>24089.113631025641</v>
      </c>
      <c r="H97" s="86">
        <f>'7. Nominale afschrijvingen'!S86</f>
        <v>24089.113631025641</v>
      </c>
      <c r="I97" s="86">
        <f>'7. Nominale afschrijvingen'!T86</f>
        <v>24089.113631025641</v>
      </c>
      <c r="J97" s="86">
        <f>'7. Nominale afschrijvingen'!U86</f>
        <v>24089.113631025641</v>
      </c>
      <c r="K97" s="86">
        <f>'7. Nominale afschrijvingen'!V86</f>
        <v>24089.113631025641</v>
      </c>
      <c r="L97" s="86">
        <f>'7. Nominale afschrijvingen'!W86</f>
        <v>24089.113631025641</v>
      </c>
      <c r="M97" s="86">
        <f>'7. Nominale afschrijvingen'!X86</f>
        <v>24089.113631025641</v>
      </c>
      <c r="N97" s="86">
        <f>'7. Nominale afschrijvingen'!Y86</f>
        <v>24089.113631025641</v>
      </c>
      <c r="O97" s="86">
        <f>'7. Nominale afschrijvingen'!Z86</f>
        <v>24089.113631025641</v>
      </c>
      <c r="P97" s="86">
        <f>'7. Nominale afschrijvingen'!AA86</f>
        <v>24089.113631025641</v>
      </c>
      <c r="Q97" s="86">
        <f>'7. Nominale afschrijvingen'!AB86</f>
        <v>24089.113631025641</v>
      </c>
      <c r="R97" s="86">
        <f>'7. Nominale afschrijvingen'!AC86</f>
        <v>28906.936357230763</v>
      </c>
      <c r="S97" s="86">
        <f>'7. Nominale afschrijvingen'!AD86</f>
        <v>27645.54277073342</v>
      </c>
      <c r="T97" s="86">
        <f>'7. Nominale afschrijvingen'!AE86</f>
        <v>26439.191813465051</v>
      </c>
      <c r="U97" s="86">
        <f>'7. Nominale afschrijvingen'!AF86</f>
        <v>25285.481625241122</v>
      </c>
      <c r="V97" s="86">
        <f>'7. Nominale afschrijvingen'!AG86</f>
        <v>24182.115154321509</v>
      </c>
      <c r="W97" s="40"/>
      <c r="X97" s="118">
        <f>IF($C97="TD",INDEX('4. CPI-tabel'!$D$20:$Z$42,$E97-2003,X$28-2003),
IF(X$28&gt;=$E97,MAX(1,INDEX('4. CPI-tabel'!$D$20:$Z$42,MAX($E97,2010)-2003,X$28-2003)),0))</f>
        <v>1.0149999999999999</v>
      </c>
      <c r="Y97" s="118">
        <f>IF($C97="TD",INDEX('4. CPI-tabel'!$D$20:$Z$42,$E97-2003,Y$28-2003),
IF(Y$28&gt;=$E97,MAX(1,INDEX('4. CPI-tabel'!$D$20:$Z$42,MAX($E97,2010)-2003,Y$28-2003)),0))</f>
        <v>1.0413899999999998</v>
      </c>
      <c r="Z97" s="118">
        <f>IF($C97="TD",INDEX('4. CPI-tabel'!$D$20:$Z$42,$E97-2003,Z$28-2003),
IF(Z$28&gt;=$E97,MAX(1,INDEX('4. CPI-tabel'!$D$20:$Z$42,MAX($E97,2010)-2003,Z$28-2003)),0))</f>
        <v>1.0653419699999997</v>
      </c>
      <c r="AA97" s="118">
        <f>IF($C97="TD",INDEX('4. CPI-tabel'!$D$20:$Z$42,$E97-2003,AA$28-2003),
IF(AA$28&gt;=$E97,MAX(1,INDEX('4. CPI-tabel'!$D$20:$Z$42,MAX($E97,2010)-2003,AA$28-2003)),0))</f>
        <v>1.0951715451599997</v>
      </c>
      <c r="AB97" s="118">
        <f>IF($C97="TD",INDEX('4. CPI-tabel'!$D$20:$Z$42,$E97-2003,AB$28-2003),
IF(AB$28&gt;=$E97,MAX(1,INDEX('4. CPI-tabel'!$D$20:$Z$42,MAX($E97,2010)-2003,AB$28-2003)),0))</f>
        <v>1.1061232606115996</v>
      </c>
      <c r="AC97" s="118">
        <f>IF($C97="TD",INDEX('4. CPI-tabel'!$D$20:$Z$42,$E97-2003,AC$28-2003),
IF(AC$28&gt;=$E97,MAX(1,INDEX('4. CPI-tabel'!$D$20:$Z$42,MAX($E97,2010)-2003,AC$28-2003)),0))</f>
        <v>1.1149722466964924</v>
      </c>
      <c r="AD97" s="118">
        <f>IF($C97="TD",INDEX('4. CPI-tabel'!$D$20:$Z$42,$E97-2003,AD$28-2003),
IF(AD$28&gt;=$E97,MAX(1,INDEX('4. CPI-tabel'!$D$20:$Z$42,MAX($E97,2010)-2003,AD$28-2003)),0))</f>
        <v>1.1172021911898855</v>
      </c>
      <c r="AE97" s="118">
        <f>IF($C97="TD",INDEX('4. CPI-tabel'!$D$20:$Z$42,$E97-2003,AE$28-2003),
IF(AE$28&gt;=$E97,MAX(1,INDEX('4. CPI-tabel'!$D$20:$Z$42,MAX($E97,2010)-2003,AE$28-2003)),0))</f>
        <v>1.132843021866544</v>
      </c>
      <c r="AF97" s="118">
        <f>IF($C97="TD",INDEX('4. CPI-tabel'!$D$20:$Z$42,$E97-2003,AF$28-2003),
IF(AF$28&gt;=$E97,MAX(1,INDEX('4. CPI-tabel'!$D$20:$Z$42,MAX($E97,2010)-2003,AF$28-2003)),0))</f>
        <v>1.1566327253257414</v>
      </c>
      <c r="AG97" s="118">
        <f>IF($C97="TD",INDEX('4. CPI-tabel'!$D$20:$Z$42,$E97-2003,AG$28-2003),
IF(AG$28&gt;=$E97,MAX(1,INDEX('4. CPI-tabel'!$D$20:$Z$42,MAX($E97,2010)-2003,AG$28-2003)),0))</f>
        <v>1.1890184416348621</v>
      </c>
      <c r="AH97" s="118">
        <f>IF($C97="TD",INDEX('4. CPI-tabel'!$D$20:$Z$42,$E97-2003,AH$28-2003),
IF(AH$28&gt;=$E97,MAX(1,INDEX('4. CPI-tabel'!$D$20:$Z$42,MAX($E97,2010)-2003,AH$28-2003)),0))</f>
        <v>1.197341570726306</v>
      </c>
      <c r="AI97" s="118">
        <f>IF($C97="TD",INDEX('4. CPI-tabel'!$D$20:$Z$42,$E97-2003,AI$28-2003),
IF(AI$28&gt;=$E97,MAX(1,INDEX('4. CPI-tabel'!$D$20:$Z$42,MAX($E97,2010)-2003,AI$28-2003)),0))</f>
        <v>1.197341570726306</v>
      </c>
      <c r="AJ97" s="118">
        <f>IF($C97="TD",INDEX('4. CPI-tabel'!$D$20:$Z$42,$E97-2003,AJ$28-2003),
IF(AJ$28&gt;=$E97,MAX(1,INDEX('4. CPI-tabel'!$D$20:$Z$42,MAX($E97,2010)-2003,AJ$28-2003)),0))</f>
        <v>1.197341570726306</v>
      </c>
      <c r="AK97" s="118">
        <f>IF($C97="TD",INDEX('4. CPI-tabel'!$D$20:$Z$42,$E97-2003,AK$28-2003),
IF(AK$28&gt;=$E97,MAX(1,INDEX('4. CPI-tabel'!$D$20:$Z$42,MAX($E97,2010)-2003,AK$28-2003)),0))</f>
        <v>1.197341570726306</v>
      </c>
      <c r="AL97" s="118">
        <f>IF($C97="TD",INDEX('4. CPI-tabel'!$D$20:$Z$42,$E97-2003,AL$28-2003),
IF(AL$28&gt;=$E97,MAX(1,INDEX('4. CPI-tabel'!$D$20:$Z$42,MAX($E97,2010)-2003,AL$28-2003)),0))</f>
        <v>1.197341570726306</v>
      </c>
      <c r="AM97" s="118">
        <f>IF($C97="TD",INDEX('4. CPI-tabel'!$D$20:$Z$42,$E97-2003,AM$28-2003),
IF(AM$28&gt;=$E97,MAX(1,INDEX('4. CPI-tabel'!$D$20:$Z$42,MAX($E97,2010)-2003,AM$28-2003)),0))</f>
        <v>1.197341570726306</v>
      </c>
      <c r="AO97" s="87">
        <f t="shared" si="21"/>
        <v>24450.450335491023</v>
      </c>
      <c r="AP97" s="87">
        <f t="shared" si="22"/>
        <v>25086.162044213786</v>
      </c>
      <c r="AQ97" s="87">
        <f t="shared" si="23"/>
        <v>25663.143771230702</v>
      </c>
      <c r="AR97" s="87">
        <f t="shared" si="24"/>
        <v>26381.711796825162</v>
      </c>
      <c r="AS97" s="87">
        <f t="shared" si="25"/>
        <v>26645.528914793413</v>
      </c>
      <c r="AT97" s="87">
        <f t="shared" si="26"/>
        <v>26858.69314611176</v>
      </c>
      <c r="AU97" s="87">
        <f t="shared" si="27"/>
        <v>26912.410532403985</v>
      </c>
      <c r="AV97" s="87">
        <f t="shared" si="28"/>
        <v>27289.184279857644</v>
      </c>
      <c r="AW97" s="87">
        <f t="shared" si="29"/>
        <v>27862.257149734651</v>
      </c>
      <c r="AX97" s="87">
        <f t="shared" si="30"/>
        <v>28642.400349927222</v>
      </c>
      <c r="AY97" s="87">
        <f t="shared" si="31"/>
        <v>28842.897152376707</v>
      </c>
      <c r="AZ97" s="87">
        <f t="shared" si="32"/>
        <v>34611.476582852047</v>
      </c>
      <c r="BA97" s="87">
        <f t="shared" si="33"/>
        <v>33101.157604691223</v>
      </c>
      <c r="BB97" s="87">
        <f t="shared" si="34"/>
        <v>31656.743454668336</v>
      </c>
      <c r="BC97" s="87">
        <f t="shared" si="35"/>
        <v>30275.358285737355</v>
      </c>
      <c r="BD97" s="87">
        <f t="shared" si="36"/>
        <v>28954.251742359724</v>
      </c>
    </row>
    <row r="98" spans="1:56" s="20" customFormat="1" x14ac:dyDescent="0.2">
      <c r="A98" s="41"/>
      <c r="B98" s="86">
        <f>'3. Investeringen'!B84</f>
        <v>70</v>
      </c>
      <c r="C98" s="86" t="str">
        <f>'3. Investeringen'!F84</f>
        <v>AD</v>
      </c>
      <c r="D98" s="86" t="str">
        <f>'3. Investeringen'!G84</f>
        <v>Nieuwe investeringen AD</v>
      </c>
      <c r="E98" s="121">
        <f>'3. Investeringen'!K84</f>
        <v>2011</v>
      </c>
      <c r="G98" s="86">
        <f>'7. Nominale afschrijvingen'!R87</f>
        <v>560734.19230769225</v>
      </c>
      <c r="H98" s="86">
        <f>'7. Nominale afschrijvingen'!S87</f>
        <v>1121468.3846153845</v>
      </c>
      <c r="I98" s="86">
        <f>'7. Nominale afschrijvingen'!T87</f>
        <v>1121468.3846153845</v>
      </c>
      <c r="J98" s="86">
        <f>'7. Nominale afschrijvingen'!U87</f>
        <v>1121468.3846153845</v>
      </c>
      <c r="K98" s="86">
        <f>'7. Nominale afschrijvingen'!V87</f>
        <v>1121468.3846153845</v>
      </c>
      <c r="L98" s="86">
        <f>'7. Nominale afschrijvingen'!W87</f>
        <v>1121468.3846153845</v>
      </c>
      <c r="M98" s="86">
        <f>'7. Nominale afschrijvingen'!X87</f>
        <v>1121468.3846153845</v>
      </c>
      <c r="N98" s="86">
        <f>'7. Nominale afschrijvingen'!Y87</f>
        <v>1121468.3846153845</v>
      </c>
      <c r="O98" s="86">
        <f>'7. Nominale afschrijvingen'!Z87</f>
        <v>1121468.3846153845</v>
      </c>
      <c r="P98" s="86">
        <f>'7. Nominale afschrijvingen'!AA87</f>
        <v>1121468.3846153845</v>
      </c>
      <c r="Q98" s="86">
        <f>'7. Nominale afschrijvingen'!AB87</f>
        <v>1121468.3846153845</v>
      </c>
      <c r="R98" s="86">
        <f>'7. Nominale afschrijvingen'!AC87</f>
        <v>1345762.0615384616</v>
      </c>
      <c r="S98" s="86">
        <f>'7. Nominale afschrijvingen'!AD87</f>
        <v>1289098.3957894738</v>
      </c>
      <c r="T98" s="86">
        <f>'7. Nominale afschrijvingen'!AE87</f>
        <v>1234820.5685983379</v>
      </c>
      <c r="U98" s="86">
        <f>'7. Nominale afschrijvingen'!AF87</f>
        <v>1182828.1236047237</v>
      </c>
      <c r="V98" s="86">
        <f>'7. Nominale afschrijvingen'!AG87</f>
        <v>1133024.8341897882</v>
      </c>
      <c r="W98" s="40"/>
      <c r="X98" s="118">
        <f>IF($C98="TD",INDEX('4. CPI-tabel'!$D$20:$Z$42,$E98-2003,X$28-2003),
IF(X$28&gt;=$E98,MAX(1,INDEX('4. CPI-tabel'!$D$20:$Z$42,MAX($E98,2010)-2003,X$28-2003)),0))</f>
        <v>1</v>
      </c>
      <c r="Y98" s="118">
        <f>IF($C98="TD",INDEX('4. CPI-tabel'!$D$20:$Z$42,$E98-2003,Y$28-2003),
IF(Y$28&gt;=$E98,MAX(1,INDEX('4. CPI-tabel'!$D$20:$Z$42,MAX($E98,2010)-2003,Y$28-2003)),0))</f>
        <v>1.026</v>
      </c>
      <c r="Z98" s="118">
        <f>IF($C98="TD",INDEX('4. CPI-tabel'!$D$20:$Z$42,$E98-2003,Z$28-2003),
IF(Z$28&gt;=$E98,MAX(1,INDEX('4. CPI-tabel'!$D$20:$Z$42,MAX($E98,2010)-2003,Z$28-2003)),0))</f>
        <v>1.049598</v>
      </c>
      <c r="AA98" s="118">
        <f>IF($C98="TD",INDEX('4. CPI-tabel'!$D$20:$Z$42,$E98-2003,AA$28-2003),
IF(AA$28&gt;=$E98,MAX(1,INDEX('4. CPI-tabel'!$D$20:$Z$42,MAX($E98,2010)-2003,AA$28-2003)),0))</f>
        <v>1.0789867440000001</v>
      </c>
      <c r="AB98" s="118">
        <f>IF($C98="TD",INDEX('4. CPI-tabel'!$D$20:$Z$42,$E98-2003,AB$28-2003),
IF(AB$28&gt;=$E98,MAX(1,INDEX('4. CPI-tabel'!$D$20:$Z$42,MAX($E98,2010)-2003,AB$28-2003)),0))</f>
        <v>1.08977661144</v>
      </c>
      <c r="AC98" s="118">
        <f>IF($C98="TD",INDEX('4. CPI-tabel'!$D$20:$Z$42,$E98-2003,AC$28-2003),
IF(AC$28&gt;=$E98,MAX(1,INDEX('4. CPI-tabel'!$D$20:$Z$42,MAX($E98,2010)-2003,AC$28-2003)),0))</f>
        <v>1.09849482433152</v>
      </c>
      <c r="AD98" s="118">
        <f>IF($C98="TD",INDEX('4. CPI-tabel'!$D$20:$Z$42,$E98-2003,AD$28-2003),
IF(AD$28&gt;=$E98,MAX(1,INDEX('4. CPI-tabel'!$D$20:$Z$42,MAX($E98,2010)-2003,AD$28-2003)),0))</f>
        <v>1.1006918139801831</v>
      </c>
      <c r="AE98" s="118">
        <f>IF($C98="TD",INDEX('4. CPI-tabel'!$D$20:$Z$42,$E98-2003,AE$28-2003),
IF(AE$28&gt;=$E98,MAX(1,INDEX('4. CPI-tabel'!$D$20:$Z$42,MAX($E98,2010)-2003,AE$28-2003)),0))</f>
        <v>1.1161014993759057</v>
      </c>
      <c r="AF98" s="118">
        <f>IF($C98="TD",INDEX('4. CPI-tabel'!$D$20:$Z$42,$E98-2003,AF$28-2003),
IF(AF$28&gt;=$E98,MAX(1,INDEX('4. CPI-tabel'!$D$20:$Z$42,MAX($E98,2010)-2003,AF$28-2003)),0))</f>
        <v>1.1395396308627996</v>
      </c>
      <c r="AG98" s="118">
        <f>IF($C98="TD",INDEX('4. CPI-tabel'!$D$20:$Z$42,$E98-2003,AG$28-2003),
IF(AG$28&gt;=$E98,MAX(1,INDEX('4. CPI-tabel'!$D$20:$Z$42,MAX($E98,2010)-2003,AG$28-2003)),0))</f>
        <v>1.171446740526958</v>
      </c>
      <c r="AH98" s="118">
        <f>IF($C98="TD",INDEX('4. CPI-tabel'!$D$20:$Z$42,$E98-2003,AH$28-2003),
IF(AH$28&gt;=$E98,MAX(1,INDEX('4. CPI-tabel'!$D$20:$Z$42,MAX($E98,2010)-2003,AH$28-2003)),0))</f>
        <v>1.1796468677106466</v>
      </c>
      <c r="AI98" s="118">
        <f>IF($C98="TD",INDEX('4. CPI-tabel'!$D$20:$Z$42,$E98-2003,AI$28-2003),
IF(AI$28&gt;=$E98,MAX(1,INDEX('4. CPI-tabel'!$D$20:$Z$42,MAX($E98,2010)-2003,AI$28-2003)),0))</f>
        <v>1.1796468677106466</v>
      </c>
      <c r="AJ98" s="118">
        <f>IF($C98="TD",INDEX('4. CPI-tabel'!$D$20:$Z$42,$E98-2003,AJ$28-2003),
IF(AJ$28&gt;=$E98,MAX(1,INDEX('4. CPI-tabel'!$D$20:$Z$42,MAX($E98,2010)-2003,AJ$28-2003)),0))</f>
        <v>1.1796468677106466</v>
      </c>
      <c r="AK98" s="118">
        <f>IF($C98="TD",INDEX('4. CPI-tabel'!$D$20:$Z$42,$E98-2003,AK$28-2003),
IF(AK$28&gt;=$E98,MAX(1,INDEX('4. CPI-tabel'!$D$20:$Z$42,MAX($E98,2010)-2003,AK$28-2003)),0))</f>
        <v>1.1796468677106466</v>
      </c>
      <c r="AL98" s="118">
        <f>IF($C98="TD",INDEX('4. CPI-tabel'!$D$20:$Z$42,$E98-2003,AL$28-2003),
IF(AL$28&gt;=$E98,MAX(1,INDEX('4. CPI-tabel'!$D$20:$Z$42,MAX($E98,2010)-2003,AL$28-2003)),0))</f>
        <v>1.1796468677106466</v>
      </c>
      <c r="AM98" s="118">
        <f>IF($C98="TD",INDEX('4. CPI-tabel'!$D$20:$Z$42,$E98-2003,AM$28-2003),
IF(AM$28&gt;=$E98,MAX(1,INDEX('4. CPI-tabel'!$D$20:$Z$42,MAX($E98,2010)-2003,AM$28-2003)),0))</f>
        <v>1.1796468677106466</v>
      </c>
      <c r="AO98" s="87">
        <f t="shared" si="21"/>
        <v>560734.19230769225</v>
      </c>
      <c r="AP98" s="87">
        <f t="shared" si="22"/>
        <v>1150626.5626153846</v>
      </c>
      <c r="AQ98" s="87">
        <f t="shared" si="23"/>
        <v>1177090.9735555383</v>
      </c>
      <c r="AR98" s="87">
        <f t="shared" si="24"/>
        <v>1210049.5208150935</v>
      </c>
      <c r="AS98" s="87">
        <f t="shared" si="25"/>
        <v>1222150.0160232445</v>
      </c>
      <c r="AT98" s="87">
        <f t="shared" si="26"/>
        <v>1231927.2161514303</v>
      </c>
      <c r="AU98" s="87">
        <f t="shared" si="27"/>
        <v>1234391.0705837333</v>
      </c>
      <c r="AV98" s="87">
        <f t="shared" si="28"/>
        <v>1251672.5455719056</v>
      </c>
      <c r="AW98" s="87">
        <f t="shared" si="29"/>
        <v>1277957.6690289155</v>
      </c>
      <c r="AX98" s="87">
        <f t="shared" si="30"/>
        <v>1313740.483761725</v>
      </c>
      <c r="AY98" s="87">
        <f t="shared" si="31"/>
        <v>1322936.6671480571</v>
      </c>
      <c r="AZ98" s="87">
        <f t="shared" si="32"/>
        <v>1587524.0005776687</v>
      </c>
      <c r="BA98" s="87">
        <f t="shared" si="33"/>
        <v>1520680.8847638723</v>
      </c>
      <c r="BB98" s="87">
        <f t="shared" si="34"/>
        <v>1456652.2159317089</v>
      </c>
      <c r="BC98" s="87">
        <f t="shared" si="35"/>
        <v>1395319.491050374</v>
      </c>
      <c r="BD98" s="87">
        <f t="shared" si="36"/>
        <v>1336569.1966903585</v>
      </c>
    </row>
    <row r="99" spans="1:56" s="20" customFormat="1" x14ac:dyDescent="0.2">
      <c r="A99" s="41"/>
      <c r="B99" s="86">
        <f>'3. Investeringen'!B85</f>
        <v>71</v>
      </c>
      <c r="C99" s="86" t="str">
        <f>'3. Investeringen'!F85</f>
        <v>AD</v>
      </c>
      <c r="D99" s="86" t="str">
        <f>'3. Investeringen'!G85</f>
        <v>Nieuwe investeringen AD</v>
      </c>
      <c r="E99" s="121">
        <f>'3. Investeringen'!K85</f>
        <v>2011</v>
      </c>
      <c r="G99" s="86">
        <f>'7. Nominale afschrijvingen'!R88</f>
        <v>20141.588367692053</v>
      </c>
      <c r="H99" s="86">
        <f>'7. Nominale afschrijvingen'!S88</f>
        <v>40283.176735384106</v>
      </c>
      <c r="I99" s="86">
        <f>'7. Nominale afschrijvingen'!T88</f>
        <v>40283.176735384106</v>
      </c>
      <c r="J99" s="86">
        <f>'7. Nominale afschrijvingen'!U88</f>
        <v>40283.176735384106</v>
      </c>
      <c r="K99" s="86">
        <f>'7. Nominale afschrijvingen'!V88</f>
        <v>40283.176735384106</v>
      </c>
      <c r="L99" s="86">
        <f>'7. Nominale afschrijvingen'!W88</f>
        <v>40283.176735384106</v>
      </c>
      <c r="M99" s="86">
        <f>'7. Nominale afschrijvingen'!X88</f>
        <v>40283.176735384106</v>
      </c>
      <c r="N99" s="86">
        <f>'7. Nominale afschrijvingen'!Y88</f>
        <v>40283.176735384106</v>
      </c>
      <c r="O99" s="86">
        <f>'7. Nominale afschrijvingen'!Z88</f>
        <v>40283.176735384106</v>
      </c>
      <c r="P99" s="86">
        <f>'7. Nominale afschrijvingen'!AA88</f>
        <v>40283.176735384106</v>
      </c>
      <c r="Q99" s="86">
        <f>'7. Nominale afschrijvingen'!AB88</f>
        <v>40283.176735384106</v>
      </c>
      <c r="R99" s="86">
        <f>'7. Nominale afschrijvingen'!AC88</f>
        <v>48339.812082460921</v>
      </c>
      <c r="S99" s="86">
        <f>'7. Nominale afschrijvingen'!AD88</f>
        <v>46304.451573725732</v>
      </c>
      <c r="T99" s="86">
        <f>'7. Nominale afschrijvingen'!AE88</f>
        <v>44354.790454832015</v>
      </c>
      <c r="U99" s="86">
        <f>'7. Nominale afschrijvingen'!AF88</f>
        <v>42487.220330418029</v>
      </c>
      <c r="V99" s="86">
        <f>'7. Nominale afschrijvingen'!AG88</f>
        <v>40698.28473755833</v>
      </c>
      <c r="W99" s="40"/>
      <c r="X99" s="118">
        <f>IF($C99="TD",INDEX('4. CPI-tabel'!$D$20:$Z$42,$E99-2003,X$28-2003),
IF(X$28&gt;=$E99,MAX(1,INDEX('4. CPI-tabel'!$D$20:$Z$42,MAX($E99,2010)-2003,X$28-2003)),0))</f>
        <v>1</v>
      </c>
      <c r="Y99" s="118">
        <f>IF($C99="TD",INDEX('4. CPI-tabel'!$D$20:$Z$42,$E99-2003,Y$28-2003),
IF(Y$28&gt;=$E99,MAX(1,INDEX('4. CPI-tabel'!$D$20:$Z$42,MAX($E99,2010)-2003,Y$28-2003)),0))</f>
        <v>1.026</v>
      </c>
      <c r="Z99" s="118">
        <f>IF($C99="TD",INDEX('4. CPI-tabel'!$D$20:$Z$42,$E99-2003,Z$28-2003),
IF(Z$28&gt;=$E99,MAX(1,INDEX('4. CPI-tabel'!$D$20:$Z$42,MAX($E99,2010)-2003,Z$28-2003)),0))</f>
        <v>1.049598</v>
      </c>
      <c r="AA99" s="118">
        <f>IF($C99="TD",INDEX('4. CPI-tabel'!$D$20:$Z$42,$E99-2003,AA$28-2003),
IF(AA$28&gt;=$E99,MAX(1,INDEX('4. CPI-tabel'!$D$20:$Z$42,MAX($E99,2010)-2003,AA$28-2003)),0))</f>
        <v>1.0789867440000001</v>
      </c>
      <c r="AB99" s="118">
        <f>IF($C99="TD",INDEX('4. CPI-tabel'!$D$20:$Z$42,$E99-2003,AB$28-2003),
IF(AB$28&gt;=$E99,MAX(1,INDEX('4. CPI-tabel'!$D$20:$Z$42,MAX($E99,2010)-2003,AB$28-2003)),0))</f>
        <v>1.08977661144</v>
      </c>
      <c r="AC99" s="118">
        <f>IF($C99="TD",INDEX('4. CPI-tabel'!$D$20:$Z$42,$E99-2003,AC$28-2003),
IF(AC$28&gt;=$E99,MAX(1,INDEX('4. CPI-tabel'!$D$20:$Z$42,MAX($E99,2010)-2003,AC$28-2003)),0))</f>
        <v>1.09849482433152</v>
      </c>
      <c r="AD99" s="118">
        <f>IF($C99="TD",INDEX('4. CPI-tabel'!$D$20:$Z$42,$E99-2003,AD$28-2003),
IF(AD$28&gt;=$E99,MAX(1,INDEX('4. CPI-tabel'!$D$20:$Z$42,MAX($E99,2010)-2003,AD$28-2003)),0))</f>
        <v>1.1006918139801831</v>
      </c>
      <c r="AE99" s="118">
        <f>IF($C99="TD",INDEX('4. CPI-tabel'!$D$20:$Z$42,$E99-2003,AE$28-2003),
IF(AE$28&gt;=$E99,MAX(1,INDEX('4. CPI-tabel'!$D$20:$Z$42,MAX($E99,2010)-2003,AE$28-2003)),0))</f>
        <v>1.1161014993759057</v>
      </c>
      <c r="AF99" s="118">
        <f>IF($C99="TD",INDEX('4. CPI-tabel'!$D$20:$Z$42,$E99-2003,AF$28-2003),
IF(AF$28&gt;=$E99,MAX(1,INDEX('4. CPI-tabel'!$D$20:$Z$42,MAX($E99,2010)-2003,AF$28-2003)),0))</f>
        <v>1.1395396308627996</v>
      </c>
      <c r="AG99" s="118">
        <f>IF($C99="TD",INDEX('4. CPI-tabel'!$D$20:$Z$42,$E99-2003,AG$28-2003),
IF(AG$28&gt;=$E99,MAX(1,INDEX('4. CPI-tabel'!$D$20:$Z$42,MAX($E99,2010)-2003,AG$28-2003)),0))</f>
        <v>1.171446740526958</v>
      </c>
      <c r="AH99" s="118">
        <f>IF($C99="TD",INDEX('4. CPI-tabel'!$D$20:$Z$42,$E99-2003,AH$28-2003),
IF(AH$28&gt;=$E99,MAX(1,INDEX('4. CPI-tabel'!$D$20:$Z$42,MAX($E99,2010)-2003,AH$28-2003)),0))</f>
        <v>1.1796468677106466</v>
      </c>
      <c r="AI99" s="118">
        <f>IF($C99="TD",INDEX('4. CPI-tabel'!$D$20:$Z$42,$E99-2003,AI$28-2003),
IF(AI$28&gt;=$E99,MAX(1,INDEX('4. CPI-tabel'!$D$20:$Z$42,MAX($E99,2010)-2003,AI$28-2003)),0))</f>
        <v>1.1796468677106466</v>
      </c>
      <c r="AJ99" s="118">
        <f>IF($C99="TD",INDEX('4. CPI-tabel'!$D$20:$Z$42,$E99-2003,AJ$28-2003),
IF(AJ$28&gt;=$E99,MAX(1,INDEX('4. CPI-tabel'!$D$20:$Z$42,MAX($E99,2010)-2003,AJ$28-2003)),0))</f>
        <v>1.1796468677106466</v>
      </c>
      <c r="AK99" s="118">
        <f>IF($C99="TD",INDEX('4. CPI-tabel'!$D$20:$Z$42,$E99-2003,AK$28-2003),
IF(AK$28&gt;=$E99,MAX(1,INDEX('4. CPI-tabel'!$D$20:$Z$42,MAX($E99,2010)-2003,AK$28-2003)),0))</f>
        <v>1.1796468677106466</v>
      </c>
      <c r="AL99" s="118">
        <f>IF($C99="TD",INDEX('4. CPI-tabel'!$D$20:$Z$42,$E99-2003,AL$28-2003),
IF(AL$28&gt;=$E99,MAX(1,INDEX('4. CPI-tabel'!$D$20:$Z$42,MAX($E99,2010)-2003,AL$28-2003)),0))</f>
        <v>1.1796468677106466</v>
      </c>
      <c r="AM99" s="118">
        <f>IF($C99="TD",INDEX('4. CPI-tabel'!$D$20:$Z$42,$E99-2003,AM$28-2003),
IF(AM$28&gt;=$E99,MAX(1,INDEX('4. CPI-tabel'!$D$20:$Z$42,MAX($E99,2010)-2003,AM$28-2003)),0))</f>
        <v>1.1796468677106466</v>
      </c>
      <c r="AO99" s="87">
        <f t="shared" si="21"/>
        <v>20141.588367692053</v>
      </c>
      <c r="AP99" s="87">
        <f t="shared" si="22"/>
        <v>41330.539330504093</v>
      </c>
      <c r="AQ99" s="87">
        <f t="shared" si="23"/>
        <v>42281.141735105688</v>
      </c>
      <c r="AR99" s="87">
        <f t="shared" si="24"/>
        <v>43465.013703688652</v>
      </c>
      <c r="AS99" s="87">
        <f t="shared" si="25"/>
        <v>43899.663840725538</v>
      </c>
      <c r="AT99" s="87">
        <f t="shared" si="26"/>
        <v>44250.86115145134</v>
      </c>
      <c r="AU99" s="87">
        <f t="shared" si="27"/>
        <v>44339.362873754246</v>
      </c>
      <c r="AV99" s="87">
        <f t="shared" si="28"/>
        <v>44960.113953986802</v>
      </c>
      <c r="AW99" s="87">
        <f t="shared" si="29"/>
        <v>45904.276347020525</v>
      </c>
      <c r="AX99" s="87">
        <f t="shared" si="30"/>
        <v>47189.596084737095</v>
      </c>
      <c r="AY99" s="87">
        <f t="shared" si="31"/>
        <v>47519.923257330251</v>
      </c>
      <c r="AZ99" s="87">
        <f t="shared" si="32"/>
        <v>57023.907908796296</v>
      </c>
      <c r="BA99" s="87">
        <f t="shared" si="33"/>
        <v>54622.901260004881</v>
      </c>
      <c r="BB99" s="87">
        <f t="shared" si="34"/>
        <v>52322.989628004674</v>
      </c>
      <c r="BC99" s="87">
        <f t="shared" si="35"/>
        <v>50119.916380509734</v>
      </c>
      <c r="BD99" s="87">
        <f t="shared" si="36"/>
        <v>48009.604111856701</v>
      </c>
    </row>
    <row r="100" spans="1:56" s="20" customFormat="1" x14ac:dyDescent="0.2">
      <c r="A100" s="41"/>
      <c r="B100" s="86">
        <f>'3. Investeringen'!B86</f>
        <v>72</v>
      </c>
      <c r="C100" s="86" t="str">
        <f>'3. Investeringen'!F86</f>
        <v>AD</v>
      </c>
      <c r="D100" s="86" t="str">
        <f>'3. Investeringen'!G86</f>
        <v>Nieuwe investeringen AD</v>
      </c>
      <c r="E100" s="121">
        <f>'3. Investeringen'!K86</f>
        <v>2012</v>
      </c>
      <c r="G100" s="86">
        <f>'7. Nominale afschrijvingen'!R89</f>
        <v>0</v>
      </c>
      <c r="H100" s="86">
        <f>'7. Nominale afschrijvingen'!S89</f>
        <v>835478.00832493976</v>
      </c>
      <c r="I100" s="86">
        <f>'7. Nominale afschrijvingen'!T89</f>
        <v>1670956.0166498795</v>
      </c>
      <c r="J100" s="86">
        <f>'7. Nominale afschrijvingen'!U89</f>
        <v>1670956.0166498795</v>
      </c>
      <c r="K100" s="86">
        <f>'7. Nominale afschrijvingen'!V89</f>
        <v>1670956.0166498795</v>
      </c>
      <c r="L100" s="86">
        <f>'7. Nominale afschrijvingen'!W89</f>
        <v>1670956.0166498795</v>
      </c>
      <c r="M100" s="86">
        <f>'7. Nominale afschrijvingen'!X89</f>
        <v>1670956.0166498795</v>
      </c>
      <c r="N100" s="86">
        <f>'7. Nominale afschrijvingen'!Y89</f>
        <v>1670956.0166498795</v>
      </c>
      <c r="O100" s="86">
        <f>'7. Nominale afschrijvingen'!Z89</f>
        <v>1670956.0166498795</v>
      </c>
      <c r="P100" s="86">
        <f>'7. Nominale afschrijvingen'!AA89</f>
        <v>1670956.0166498795</v>
      </c>
      <c r="Q100" s="86">
        <f>'7. Nominale afschrijvingen'!AB89</f>
        <v>1670956.0166498795</v>
      </c>
      <c r="R100" s="86">
        <f>'7. Nominale afschrijvingen'!AC89</f>
        <v>2005147.2199798555</v>
      </c>
      <c r="S100" s="86">
        <f>'7. Nominale afschrijvingen'!AD89</f>
        <v>1923581.9093366072</v>
      </c>
      <c r="T100" s="86">
        <f>'7. Nominale afschrijvingen'!AE89</f>
        <v>1845334.5096347793</v>
      </c>
      <c r="U100" s="86">
        <f>'7. Nominale afschrijvingen'!AF89</f>
        <v>1770270.0550055678</v>
      </c>
      <c r="V100" s="86">
        <f>'7. Nominale afschrijvingen'!AG89</f>
        <v>1698259.0697172061</v>
      </c>
      <c r="W100" s="40"/>
      <c r="X100" s="118">
        <f>IF($C100="TD",INDEX('4. CPI-tabel'!$D$20:$Z$42,$E100-2003,X$28-2003),
IF(X$28&gt;=$E100,MAX(1,INDEX('4. CPI-tabel'!$D$20:$Z$42,MAX($E100,2010)-2003,X$28-2003)),0))</f>
        <v>0</v>
      </c>
      <c r="Y100" s="118">
        <f>IF($C100="TD",INDEX('4. CPI-tabel'!$D$20:$Z$42,$E100-2003,Y$28-2003),
IF(Y$28&gt;=$E100,MAX(1,INDEX('4. CPI-tabel'!$D$20:$Z$42,MAX($E100,2010)-2003,Y$28-2003)),0))</f>
        <v>1</v>
      </c>
      <c r="Z100" s="118">
        <f>IF($C100="TD",INDEX('4. CPI-tabel'!$D$20:$Z$42,$E100-2003,Z$28-2003),
IF(Z$28&gt;=$E100,MAX(1,INDEX('4. CPI-tabel'!$D$20:$Z$42,MAX($E100,2010)-2003,Z$28-2003)),0))</f>
        <v>1.0229999999999999</v>
      </c>
      <c r="AA100" s="118">
        <f>IF($C100="TD",INDEX('4. CPI-tabel'!$D$20:$Z$42,$E100-2003,AA$28-2003),
IF(AA$28&gt;=$E100,MAX(1,INDEX('4. CPI-tabel'!$D$20:$Z$42,MAX($E100,2010)-2003,AA$28-2003)),0))</f>
        <v>1.051644</v>
      </c>
      <c r="AB100" s="118">
        <f>IF($C100="TD",INDEX('4. CPI-tabel'!$D$20:$Z$42,$E100-2003,AB$28-2003),
IF(AB$28&gt;=$E100,MAX(1,INDEX('4. CPI-tabel'!$D$20:$Z$42,MAX($E100,2010)-2003,AB$28-2003)),0))</f>
        <v>1.06216044</v>
      </c>
      <c r="AC100" s="118">
        <f>IF($C100="TD",INDEX('4. CPI-tabel'!$D$20:$Z$42,$E100-2003,AC$28-2003),
IF(AC$28&gt;=$E100,MAX(1,INDEX('4. CPI-tabel'!$D$20:$Z$42,MAX($E100,2010)-2003,AC$28-2003)),0))</f>
        <v>1.0706577235199999</v>
      </c>
      <c r="AD100" s="118">
        <f>IF($C100="TD",INDEX('4. CPI-tabel'!$D$20:$Z$42,$E100-2003,AD$28-2003),
IF(AD$28&gt;=$E100,MAX(1,INDEX('4. CPI-tabel'!$D$20:$Z$42,MAX($E100,2010)-2003,AD$28-2003)),0))</f>
        <v>1.0727990389670399</v>
      </c>
      <c r="AE100" s="118">
        <f>IF($C100="TD",INDEX('4. CPI-tabel'!$D$20:$Z$42,$E100-2003,AE$28-2003),
IF(AE$28&gt;=$E100,MAX(1,INDEX('4. CPI-tabel'!$D$20:$Z$42,MAX($E100,2010)-2003,AE$28-2003)),0))</f>
        <v>1.0878182255125783</v>
      </c>
      <c r="AF100" s="118">
        <f>IF($C100="TD",INDEX('4. CPI-tabel'!$D$20:$Z$42,$E100-2003,AF$28-2003),
IF(AF$28&gt;=$E100,MAX(1,INDEX('4. CPI-tabel'!$D$20:$Z$42,MAX($E100,2010)-2003,AF$28-2003)),0))</f>
        <v>1.1106624082483423</v>
      </c>
      <c r="AG100" s="118">
        <f>IF($C100="TD",INDEX('4. CPI-tabel'!$D$20:$Z$42,$E100-2003,AG$28-2003),
IF(AG$28&gt;=$E100,MAX(1,INDEX('4. CPI-tabel'!$D$20:$Z$42,MAX($E100,2010)-2003,AG$28-2003)),0))</f>
        <v>1.1417609556792958</v>
      </c>
      <c r="AH100" s="118">
        <f>IF($C100="TD",INDEX('4. CPI-tabel'!$D$20:$Z$42,$E100-2003,AH$28-2003),
IF(AH$28&gt;=$E100,MAX(1,INDEX('4. CPI-tabel'!$D$20:$Z$42,MAX($E100,2010)-2003,AH$28-2003)),0))</f>
        <v>1.1497532823690508</v>
      </c>
      <c r="AI100" s="118">
        <f>IF($C100="TD",INDEX('4. CPI-tabel'!$D$20:$Z$42,$E100-2003,AI$28-2003),
IF(AI$28&gt;=$E100,MAX(1,INDEX('4. CPI-tabel'!$D$20:$Z$42,MAX($E100,2010)-2003,AI$28-2003)),0))</f>
        <v>1.1497532823690508</v>
      </c>
      <c r="AJ100" s="118">
        <f>IF($C100="TD",INDEX('4. CPI-tabel'!$D$20:$Z$42,$E100-2003,AJ$28-2003),
IF(AJ$28&gt;=$E100,MAX(1,INDEX('4. CPI-tabel'!$D$20:$Z$42,MAX($E100,2010)-2003,AJ$28-2003)),0))</f>
        <v>1.1497532823690508</v>
      </c>
      <c r="AK100" s="118">
        <f>IF($C100="TD",INDEX('4. CPI-tabel'!$D$20:$Z$42,$E100-2003,AK$28-2003),
IF(AK$28&gt;=$E100,MAX(1,INDEX('4. CPI-tabel'!$D$20:$Z$42,MAX($E100,2010)-2003,AK$28-2003)),0))</f>
        <v>1.1497532823690508</v>
      </c>
      <c r="AL100" s="118">
        <f>IF($C100="TD",INDEX('4. CPI-tabel'!$D$20:$Z$42,$E100-2003,AL$28-2003),
IF(AL$28&gt;=$E100,MAX(1,INDEX('4. CPI-tabel'!$D$20:$Z$42,MAX($E100,2010)-2003,AL$28-2003)),0))</f>
        <v>1.1497532823690508</v>
      </c>
      <c r="AM100" s="118">
        <f>IF($C100="TD",INDEX('4. CPI-tabel'!$D$20:$Z$42,$E100-2003,AM$28-2003),
IF(AM$28&gt;=$E100,MAX(1,INDEX('4. CPI-tabel'!$D$20:$Z$42,MAX($E100,2010)-2003,AM$28-2003)),0))</f>
        <v>1.1497532823690508</v>
      </c>
      <c r="AO100" s="87">
        <f t="shared" si="21"/>
        <v>0</v>
      </c>
      <c r="AP100" s="87">
        <f t="shared" si="22"/>
        <v>835478.00832493976</v>
      </c>
      <c r="AQ100" s="87">
        <f t="shared" si="23"/>
        <v>1709388.0050328267</v>
      </c>
      <c r="AR100" s="87">
        <f t="shared" si="24"/>
        <v>1757250.8691737459</v>
      </c>
      <c r="AS100" s="87">
        <f t="shared" si="25"/>
        <v>1774823.3778654833</v>
      </c>
      <c r="AT100" s="87">
        <f t="shared" si="26"/>
        <v>1789021.9648884069</v>
      </c>
      <c r="AU100" s="87">
        <f t="shared" si="27"/>
        <v>1792600.0088181838</v>
      </c>
      <c r="AV100" s="87">
        <f t="shared" si="28"/>
        <v>1817696.4089416382</v>
      </c>
      <c r="AW100" s="87">
        <f t="shared" si="29"/>
        <v>1855868.0335294122</v>
      </c>
      <c r="AX100" s="87">
        <f t="shared" si="30"/>
        <v>1907832.3384682357</v>
      </c>
      <c r="AY100" s="87">
        <f t="shared" si="31"/>
        <v>1921187.1648375134</v>
      </c>
      <c r="AZ100" s="87">
        <f t="shared" si="32"/>
        <v>2305424.5978050162</v>
      </c>
      <c r="BA100" s="87">
        <f t="shared" si="33"/>
        <v>2211644.61416549</v>
      </c>
      <c r="BB100" s="87">
        <f t="shared" si="34"/>
        <v>2121679.4095214703</v>
      </c>
      <c r="BC100" s="87">
        <f t="shared" si="35"/>
        <v>2035373.8064222918</v>
      </c>
      <c r="BD100" s="87">
        <f t="shared" si="36"/>
        <v>1952578.9397203685</v>
      </c>
    </row>
    <row r="101" spans="1:56" s="20" customFormat="1" x14ac:dyDescent="0.2">
      <c r="A101" s="41"/>
      <c r="B101" s="86">
        <f>'3. Investeringen'!B87</f>
        <v>73</v>
      </c>
      <c r="C101" s="86" t="str">
        <f>'3. Investeringen'!F87</f>
        <v>AD</v>
      </c>
      <c r="D101" s="86" t="str">
        <f>'3. Investeringen'!G87</f>
        <v>Nieuwe investeringen AD</v>
      </c>
      <c r="E101" s="121">
        <f>'3. Investeringen'!K87</f>
        <v>2012</v>
      </c>
      <c r="G101" s="86">
        <f>'7. Nominale afschrijvingen'!R90</f>
        <v>0</v>
      </c>
      <c r="H101" s="86">
        <f>'7. Nominale afschrijvingen'!S90</f>
        <v>42902.811289571269</v>
      </c>
      <c r="I101" s="86">
        <f>'7. Nominale afschrijvingen'!T90</f>
        <v>85805.622579142539</v>
      </c>
      <c r="J101" s="86">
        <f>'7. Nominale afschrijvingen'!U90</f>
        <v>85805.622579142539</v>
      </c>
      <c r="K101" s="86">
        <f>'7. Nominale afschrijvingen'!V90</f>
        <v>85805.622579142539</v>
      </c>
      <c r="L101" s="86">
        <f>'7. Nominale afschrijvingen'!W90</f>
        <v>85805.622579142539</v>
      </c>
      <c r="M101" s="86">
        <f>'7. Nominale afschrijvingen'!X90</f>
        <v>85805.622579142539</v>
      </c>
      <c r="N101" s="86">
        <f>'7. Nominale afschrijvingen'!Y90</f>
        <v>85805.622579142539</v>
      </c>
      <c r="O101" s="86">
        <f>'7. Nominale afschrijvingen'!Z90</f>
        <v>85805.622579142539</v>
      </c>
      <c r="P101" s="86">
        <f>'7. Nominale afschrijvingen'!AA90</f>
        <v>85805.622579142539</v>
      </c>
      <c r="Q101" s="86">
        <f>'7. Nominale afschrijvingen'!AB90</f>
        <v>85805.622579142539</v>
      </c>
      <c r="R101" s="86">
        <f>'7. Nominale afschrijvingen'!AC90</f>
        <v>102966.74709497103</v>
      </c>
      <c r="S101" s="86">
        <f>'7. Nominale afschrijvingen'!AD90</f>
        <v>98778.269247040007</v>
      </c>
      <c r="T101" s="86">
        <f>'7. Nominale afschrijvingen'!AE90</f>
        <v>94760.170159024812</v>
      </c>
      <c r="U101" s="86">
        <f>'7. Nominale afschrijvingen'!AF90</f>
        <v>90905.519169505162</v>
      </c>
      <c r="V101" s="86">
        <f>'7. Nominale afschrijvingen'!AG90</f>
        <v>87207.667542271054</v>
      </c>
      <c r="W101" s="40"/>
      <c r="X101" s="118">
        <f>IF($C101="TD",INDEX('4. CPI-tabel'!$D$20:$Z$42,$E101-2003,X$28-2003),
IF(X$28&gt;=$E101,MAX(1,INDEX('4. CPI-tabel'!$D$20:$Z$42,MAX($E101,2010)-2003,X$28-2003)),0))</f>
        <v>0</v>
      </c>
      <c r="Y101" s="118">
        <f>IF($C101="TD",INDEX('4. CPI-tabel'!$D$20:$Z$42,$E101-2003,Y$28-2003),
IF(Y$28&gt;=$E101,MAX(1,INDEX('4. CPI-tabel'!$D$20:$Z$42,MAX($E101,2010)-2003,Y$28-2003)),0))</f>
        <v>1</v>
      </c>
      <c r="Z101" s="118">
        <f>IF($C101="TD",INDEX('4. CPI-tabel'!$D$20:$Z$42,$E101-2003,Z$28-2003),
IF(Z$28&gt;=$E101,MAX(1,INDEX('4. CPI-tabel'!$D$20:$Z$42,MAX($E101,2010)-2003,Z$28-2003)),0))</f>
        <v>1.0229999999999999</v>
      </c>
      <c r="AA101" s="118">
        <f>IF($C101="TD",INDEX('4. CPI-tabel'!$D$20:$Z$42,$E101-2003,AA$28-2003),
IF(AA$28&gt;=$E101,MAX(1,INDEX('4. CPI-tabel'!$D$20:$Z$42,MAX($E101,2010)-2003,AA$28-2003)),0))</f>
        <v>1.051644</v>
      </c>
      <c r="AB101" s="118">
        <f>IF($C101="TD",INDEX('4. CPI-tabel'!$D$20:$Z$42,$E101-2003,AB$28-2003),
IF(AB$28&gt;=$E101,MAX(1,INDEX('4. CPI-tabel'!$D$20:$Z$42,MAX($E101,2010)-2003,AB$28-2003)),0))</f>
        <v>1.06216044</v>
      </c>
      <c r="AC101" s="118">
        <f>IF($C101="TD",INDEX('4. CPI-tabel'!$D$20:$Z$42,$E101-2003,AC$28-2003),
IF(AC$28&gt;=$E101,MAX(1,INDEX('4. CPI-tabel'!$D$20:$Z$42,MAX($E101,2010)-2003,AC$28-2003)),0))</f>
        <v>1.0706577235199999</v>
      </c>
      <c r="AD101" s="118">
        <f>IF($C101="TD",INDEX('4. CPI-tabel'!$D$20:$Z$42,$E101-2003,AD$28-2003),
IF(AD$28&gt;=$E101,MAX(1,INDEX('4. CPI-tabel'!$D$20:$Z$42,MAX($E101,2010)-2003,AD$28-2003)),0))</f>
        <v>1.0727990389670399</v>
      </c>
      <c r="AE101" s="118">
        <f>IF($C101="TD",INDEX('4. CPI-tabel'!$D$20:$Z$42,$E101-2003,AE$28-2003),
IF(AE$28&gt;=$E101,MAX(1,INDEX('4. CPI-tabel'!$D$20:$Z$42,MAX($E101,2010)-2003,AE$28-2003)),0))</f>
        <v>1.0878182255125783</v>
      </c>
      <c r="AF101" s="118">
        <f>IF($C101="TD",INDEX('4. CPI-tabel'!$D$20:$Z$42,$E101-2003,AF$28-2003),
IF(AF$28&gt;=$E101,MAX(1,INDEX('4. CPI-tabel'!$D$20:$Z$42,MAX($E101,2010)-2003,AF$28-2003)),0))</f>
        <v>1.1106624082483423</v>
      </c>
      <c r="AG101" s="118">
        <f>IF($C101="TD",INDEX('4. CPI-tabel'!$D$20:$Z$42,$E101-2003,AG$28-2003),
IF(AG$28&gt;=$E101,MAX(1,INDEX('4. CPI-tabel'!$D$20:$Z$42,MAX($E101,2010)-2003,AG$28-2003)),0))</f>
        <v>1.1417609556792958</v>
      </c>
      <c r="AH101" s="118">
        <f>IF($C101="TD",INDEX('4. CPI-tabel'!$D$20:$Z$42,$E101-2003,AH$28-2003),
IF(AH$28&gt;=$E101,MAX(1,INDEX('4. CPI-tabel'!$D$20:$Z$42,MAX($E101,2010)-2003,AH$28-2003)),0))</f>
        <v>1.1497532823690508</v>
      </c>
      <c r="AI101" s="118">
        <f>IF($C101="TD",INDEX('4. CPI-tabel'!$D$20:$Z$42,$E101-2003,AI$28-2003),
IF(AI$28&gt;=$E101,MAX(1,INDEX('4. CPI-tabel'!$D$20:$Z$42,MAX($E101,2010)-2003,AI$28-2003)),0))</f>
        <v>1.1497532823690508</v>
      </c>
      <c r="AJ101" s="118">
        <f>IF($C101="TD",INDEX('4. CPI-tabel'!$D$20:$Z$42,$E101-2003,AJ$28-2003),
IF(AJ$28&gt;=$E101,MAX(1,INDEX('4. CPI-tabel'!$D$20:$Z$42,MAX($E101,2010)-2003,AJ$28-2003)),0))</f>
        <v>1.1497532823690508</v>
      </c>
      <c r="AK101" s="118">
        <f>IF($C101="TD",INDEX('4. CPI-tabel'!$D$20:$Z$42,$E101-2003,AK$28-2003),
IF(AK$28&gt;=$E101,MAX(1,INDEX('4. CPI-tabel'!$D$20:$Z$42,MAX($E101,2010)-2003,AK$28-2003)),0))</f>
        <v>1.1497532823690508</v>
      </c>
      <c r="AL101" s="118">
        <f>IF($C101="TD",INDEX('4. CPI-tabel'!$D$20:$Z$42,$E101-2003,AL$28-2003),
IF(AL$28&gt;=$E101,MAX(1,INDEX('4. CPI-tabel'!$D$20:$Z$42,MAX($E101,2010)-2003,AL$28-2003)),0))</f>
        <v>1.1497532823690508</v>
      </c>
      <c r="AM101" s="118">
        <f>IF($C101="TD",INDEX('4. CPI-tabel'!$D$20:$Z$42,$E101-2003,AM$28-2003),
IF(AM$28&gt;=$E101,MAX(1,INDEX('4. CPI-tabel'!$D$20:$Z$42,MAX($E101,2010)-2003,AM$28-2003)),0))</f>
        <v>1.1497532823690508</v>
      </c>
      <c r="AO101" s="87">
        <f t="shared" si="21"/>
        <v>0</v>
      </c>
      <c r="AP101" s="87">
        <f t="shared" si="22"/>
        <v>42902.811289571269</v>
      </c>
      <c r="AQ101" s="87">
        <f t="shared" si="23"/>
        <v>87779.151898462806</v>
      </c>
      <c r="AR101" s="87">
        <f t="shared" si="24"/>
        <v>90236.968151619774</v>
      </c>
      <c r="AS101" s="87">
        <f t="shared" si="25"/>
        <v>91139.337833135971</v>
      </c>
      <c r="AT101" s="87">
        <f t="shared" si="26"/>
        <v>91868.452535801058</v>
      </c>
      <c r="AU101" s="87">
        <f t="shared" si="27"/>
        <v>92052.189440872651</v>
      </c>
      <c r="AV101" s="87">
        <f t="shared" si="28"/>
        <v>93340.920093044857</v>
      </c>
      <c r="AW101" s="87">
        <f t="shared" si="29"/>
        <v>95301.079414998792</v>
      </c>
      <c r="AX101" s="87">
        <f t="shared" si="30"/>
        <v>97969.509638618751</v>
      </c>
      <c r="AY101" s="87">
        <f t="shared" si="31"/>
        <v>98655.296206089071</v>
      </c>
      <c r="AZ101" s="87">
        <f t="shared" si="32"/>
        <v>118386.35544730687</v>
      </c>
      <c r="BA101" s="87">
        <f t="shared" si="33"/>
        <v>113570.63929351812</v>
      </c>
      <c r="BB101" s="87">
        <f t="shared" si="34"/>
        <v>108950.81667818857</v>
      </c>
      <c r="BC101" s="87">
        <f t="shared" si="35"/>
        <v>104518.91905060124</v>
      </c>
      <c r="BD101" s="87">
        <f t="shared" si="36"/>
        <v>100267.30200447507</v>
      </c>
    </row>
    <row r="102" spans="1:56" s="20" customFormat="1" x14ac:dyDescent="0.2">
      <c r="A102" s="41"/>
      <c r="B102" s="86">
        <f>'3. Investeringen'!B88</f>
        <v>74</v>
      </c>
      <c r="C102" s="86" t="str">
        <f>'3. Investeringen'!F88</f>
        <v>AD</v>
      </c>
      <c r="D102" s="86" t="str">
        <f>'3. Investeringen'!G88</f>
        <v>Nieuwe investeringen AD</v>
      </c>
      <c r="E102" s="121">
        <f>'3. Investeringen'!K88</f>
        <v>2013</v>
      </c>
      <c r="G102" s="86">
        <f>'7. Nominale afschrijvingen'!R91</f>
        <v>0</v>
      </c>
      <c r="H102" s="86">
        <f>'7. Nominale afschrijvingen'!S91</f>
        <v>0</v>
      </c>
      <c r="I102" s="86">
        <f>'7. Nominale afschrijvingen'!T91</f>
        <v>836147.34053116513</v>
      </c>
      <c r="J102" s="86">
        <f>'7. Nominale afschrijvingen'!U91</f>
        <v>1672294.6810623303</v>
      </c>
      <c r="K102" s="86">
        <f>'7. Nominale afschrijvingen'!V91</f>
        <v>1672294.6810623303</v>
      </c>
      <c r="L102" s="86">
        <f>'7. Nominale afschrijvingen'!W91</f>
        <v>1672294.6810623303</v>
      </c>
      <c r="M102" s="86">
        <f>'7. Nominale afschrijvingen'!X91</f>
        <v>1672294.6810623303</v>
      </c>
      <c r="N102" s="86">
        <f>'7. Nominale afschrijvingen'!Y91</f>
        <v>1672294.6810623303</v>
      </c>
      <c r="O102" s="86">
        <f>'7. Nominale afschrijvingen'!Z91</f>
        <v>1672294.6810623303</v>
      </c>
      <c r="P102" s="86">
        <f>'7. Nominale afschrijvingen'!AA91</f>
        <v>1672294.6810623303</v>
      </c>
      <c r="Q102" s="86">
        <f>'7. Nominale afschrijvingen'!AB91</f>
        <v>1672294.6810623303</v>
      </c>
      <c r="R102" s="86">
        <f>'7. Nominale afschrijvingen'!AC91</f>
        <v>2006753.6172747961</v>
      </c>
      <c r="S102" s="86">
        <f>'7. Nominale afschrijvingen'!AD91</f>
        <v>1927799.3765951318</v>
      </c>
      <c r="T102" s="86">
        <f>'7. Nominale afschrijvingen'!AE91</f>
        <v>1851951.5322700776</v>
      </c>
      <c r="U102" s="86">
        <f>'7. Nominale afschrijvingen'!AF91</f>
        <v>1779087.8654266645</v>
      </c>
      <c r="V102" s="86">
        <f>'7. Nominale afschrijvingen'!AG91</f>
        <v>1709090.9658033203</v>
      </c>
      <c r="W102" s="40"/>
      <c r="X102" s="118">
        <f>IF($C102="TD",INDEX('4. CPI-tabel'!$D$20:$Z$42,$E102-2003,X$28-2003),
IF(X$28&gt;=$E102,MAX(1,INDEX('4. CPI-tabel'!$D$20:$Z$42,MAX($E102,2010)-2003,X$28-2003)),0))</f>
        <v>0</v>
      </c>
      <c r="Y102" s="118">
        <f>IF($C102="TD",INDEX('4. CPI-tabel'!$D$20:$Z$42,$E102-2003,Y$28-2003),
IF(Y$28&gt;=$E102,MAX(1,INDEX('4. CPI-tabel'!$D$20:$Z$42,MAX($E102,2010)-2003,Y$28-2003)),0))</f>
        <v>0</v>
      </c>
      <c r="Z102" s="118">
        <f>IF($C102="TD",INDEX('4. CPI-tabel'!$D$20:$Z$42,$E102-2003,Z$28-2003),
IF(Z$28&gt;=$E102,MAX(1,INDEX('4. CPI-tabel'!$D$20:$Z$42,MAX($E102,2010)-2003,Z$28-2003)),0))</f>
        <v>1</v>
      </c>
      <c r="AA102" s="118">
        <f>IF($C102="TD",INDEX('4. CPI-tabel'!$D$20:$Z$42,$E102-2003,AA$28-2003),
IF(AA$28&gt;=$E102,MAX(1,INDEX('4. CPI-tabel'!$D$20:$Z$42,MAX($E102,2010)-2003,AA$28-2003)),0))</f>
        <v>1.028</v>
      </c>
      <c r="AB102" s="118">
        <f>IF($C102="TD",INDEX('4. CPI-tabel'!$D$20:$Z$42,$E102-2003,AB$28-2003),
IF(AB$28&gt;=$E102,MAX(1,INDEX('4. CPI-tabel'!$D$20:$Z$42,MAX($E102,2010)-2003,AB$28-2003)),0))</f>
        <v>1.0382800000000001</v>
      </c>
      <c r="AC102" s="118">
        <f>IF($C102="TD",INDEX('4. CPI-tabel'!$D$20:$Z$42,$E102-2003,AC$28-2003),
IF(AC$28&gt;=$E102,MAX(1,INDEX('4. CPI-tabel'!$D$20:$Z$42,MAX($E102,2010)-2003,AC$28-2003)),0))</f>
        <v>1.0465862400000001</v>
      </c>
      <c r="AD102" s="118">
        <f>IF($C102="TD",INDEX('4. CPI-tabel'!$D$20:$Z$42,$E102-2003,AD$28-2003),
IF(AD$28&gt;=$E102,MAX(1,INDEX('4. CPI-tabel'!$D$20:$Z$42,MAX($E102,2010)-2003,AD$28-2003)),0))</f>
        <v>1.0486794124800001</v>
      </c>
      <c r="AE102" s="118">
        <f>IF($C102="TD",INDEX('4. CPI-tabel'!$D$20:$Z$42,$E102-2003,AE$28-2003),
IF(AE$28&gt;=$E102,MAX(1,INDEX('4. CPI-tabel'!$D$20:$Z$42,MAX($E102,2010)-2003,AE$28-2003)),0))</f>
        <v>1.0633609242547202</v>
      </c>
      <c r="AF102" s="118">
        <f>IF($C102="TD",INDEX('4. CPI-tabel'!$D$20:$Z$42,$E102-2003,AF$28-2003),
IF(AF$28&gt;=$E102,MAX(1,INDEX('4. CPI-tabel'!$D$20:$Z$42,MAX($E102,2010)-2003,AF$28-2003)),0))</f>
        <v>1.0856915036640693</v>
      </c>
      <c r="AG102" s="118">
        <f>IF($C102="TD",INDEX('4. CPI-tabel'!$D$20:$Z$42,$E102-2003,AG$28-2003),
IF(AG$28&gt;=$E102,MAX(1,INDEX('4. CPI-tabel'!$D$20:$Z$42,MAX($E102,2010)-2003,AG$28-2003)),0))</f>
        <v>1.1160908657666633</v>
      </c>
      <c r="AH102" s="118">
        <f>IF($C102="TD",INDEX('4. CPI-tabel'!$D$20:$Z$42,$E102-2003,AH$28-2003),
IF(AH$28&gt;=$E102,MAX(1,INDEX('4. CPI-tabel'!$D$20:$Z$42,MAX($E102,2010)-2003,AH$28-2003)),0))</f>
        <v>1.1239035018270298</v>
      </c>
      <c r="AI102" s="118">
        <f>IF($C102="TD",INDEX('4. CPI-tabel'!$D$20:$Z$42,$E102-2003,AI$28-2003),
IF(AI$28&gt;=$E102,MAX(1,INDEX('4. CPI-tabel'!$D$20:$Z$42,MAX($E102,2010)-2003,AI$28-2003)),0))</f>
        <v>1.1239035018270298</v>
      </c>
      <c r="AJ102" s="118">
        <f>IF($C102="TD",INDEX('4. CPI-tabel'!$D$20:$Z$42,$E102-2003,AJ$28-2003),
IF(AJ$28&gt;=$E102,MAX(1,INDEX('4. CPI-tabel'!$D$20:$Z$42,MAX($E102,2010)-2003,AJ$28-2003)),0))</f>
        <v>1.1239035018270298</v>
      </c>
      <c r="AK102" s="118">
        <f>IF($C102="TD",INDEX('4. CPI-tabel'!$D$20:$Z$42,$E102-2003,AK$28-2003),
IF(AK$28&gt;=$E102,MAX(1,INDEX('4. CPI-tabel'!$D$20:$Z$42,MAX($E102,2010)-2003,AK$28-2003)),0))</f>
        <v>1.1239035018270298</v>
      </c>
      <c r="AL102" s="118">
        <f>IF($C102="TD",INDEX('4. CPI-tabel'!$D$20:$Z$42,$E102-2003,AL$28-2003),
IF(AL$28&gt;=$E102,MAX(1,INDEX('4. CPI-tabel'!$D$20:$Z$42,MAX($E102,2010)-2003,AL$28-2003)),0))</f>
        <v>1.1239035018270298</v>
      </c>
      <c r="AM102" s="118">
        <f>IF($C102="TD",INDEX('4. CPI-tabel'!$D$20:$Z$42,$E102-2003,AM$28-2003),
IF(AM$28&gt;=$E102,MAX(1,INDEX('4. CPI-tabel'!$D$20:$Z$42,MAX($E102,2010)-2003,AM$28-2003)),0))</f>
        <v>1.1239035018270298</v>
      </c>
      <c r="AO102" s="87">
        <f t="shared" si="21"/>
        <v>0</v>
      </c>
      <c r="AP102" s="87">
        <f t="shared" si="22"/>
        <v>0</v>
      </c>
      <c r="AQ102" s="87">
        <f t="shared" si="23"/>
        <v>836147.34053116513</v>
      </c>
      <c r="AR102" s="87">
        <f t="shared" si="24"/>
        <v>1719118.9321320755</v>
      </c>
      <c r="AS102" s="87">
        <f t="shared" si="25"/>
        <v>1736310.1214533965</v>
      </c>
      <c r="AT102" s="87">
        <f t="shared" si="26"/>
        <v>1750200.6024250237</v>
      </c>
      <c r="AU102" s="87">
        <f t="shared" si="27"/>
        <v>1753701.0036298735</v>
      </c>
      <c r="AV102" s="87">
        <f t="shared" si="28"/>
        <v>1778252.8176806921</v>
      </c>
      <c r="AW102" s="87">
        <f t="shared" si="29"/>
        <v>1815596.1268519866</v>
      </c>
      <c r="AX102" s="87">
        <f t="shared" si="30"/>
        <v>1866432.8184038422</v>
      </c>
      <c r="AY102" s="87">
        <f t="shared" si="31"/>
        <v>1879497.848132669</v>
      </c>
      <c r="AZ102" s="87">
        <f t="shared" si="32"/>
        <v>2255397.4177592024</v>
      </c>
      <c r="BA102" s="87">
        <f t="shared" si="33"/>
        <v>2166660.4701752337</v>
      </c>
      <c r="BB102" s="87">
        <f t="shared" si="34"/>
        <v>2081414.8123322739</v>
      </c>
      <c r="BC102" s="87">
        <f t="shared" si="35"/>
        <v>1999523.0820110037</v>
      </c>
      <c r="BD102" s="87">
        <f t="shared" si="36"/>
        <v>1920853.321407292</v>
      </c>
    </row>
    <row r="103" spans="1:56" s="20" customFormat="1" x14ac:dyDescent="0.2">
      <c r="A103" s="41"/>
      <c r="B103" s="86">
        <f>'3. Investeringen'!B89</f>
        <v>75</v>
      </c>
      <c r="C103" s="86" t="str">
        <f>'3. Investeringen'!F89</f>
        <v>AD</v>
      </c>
      <c r="D103" s="86" t="str">
        <f>'3. Investeringen'!G89</f>
        <v>Nieuwe investeringen AD</v>
      </c>
      <c r="E103" s="121">
        <f>'3. Investeringen'!K89</f>
        <v>2013</v>
      </c>
      <c r="G103" s="86">
        <f>'7. Nominale afschrijvingen'!R92</f>
        <v>0</v>
      </c>
      <c r="H103" s="86">
        <f>'7. Nominale afschrijvingen'!S92</f>
        <v>0</v>
      </c>
      <c r="I103" s="86">
        <f>'7. Nominale afschrijvingen'!T92</f>
        <v>14931.768517384768</v>
      </c>
      <c r="J103" s="86">
        <f>'7. Nominale afschrijvingen'!U92</f>
        <v>29863.537034769535</v>
      </c>
      <c r="K103" s="86">
        <f>'7. Nominale afschrijvingen'!V92</f>
        <v>29863.537034769535</v>
      </c>
      <c r="L103" s="86">
        <f>'7. Nominale afschrijvingen'!W92</f>
        <v>29863.537034769535</v>
      </c>
      <c r="M103" s="86">
        <f>'7. Nominale afschrijvingen'!X92</f>
        <v>29863.537034769535</v>
      </c>
      <c r="N103" s="86">
        <f>'7. Nominale afschrijvingen'!Y92</f>
        <v>29863.537034769535</v>
      </c>
      <c r="O103" s="86">
        <f>'7. Nominale afschrijvingen'!Z92</f>
        <v>29863.537034769535</v>
      </c>
      <c r="P103" s="86">
        <f>'7. Nominale afschrijvingen'!AA92</f>
        <v>29863.537034769535</v>
      </c>
      <c r="Q103" s="86">
        <f>'7. Nominale afschrijvingen'!AB92</f>
        <v>29863.537034769535</v>
      </c>
      <c r="R103" s="86">
        <f>'7. Nominale afschrijvingen'!AC92</f>
        <v>35836.244441723436</v>
      </c>
      <c r="S103" s="86">
        <f>'7. Nominale afschrijvingen'!AD92</f>
        <v>34426.293840737599</v>
      </c>
      <c r="T103" s="86">
        <f>'7. Nominale afschrijvingen'!AE92</f>
        <v>33071.816706020058</v>
      </c>
      <c r="U103" s="86">
        <f>'7. Nominale afschrijvingen'!AF92</f>
        <v>31770.630474963531</v>
      </c>
      <c r="V103" s="86">
        <f>'7. Nominale afschrijvingen'!AG92</f>
        <v>30520.63845627644</v>
      </c>
      <c r="W103" s="65"/>
      <c r="X103" s="118">
        <f>IF($C103="TD",INDEX('4. CPI-tabel'!$D$20:$Z$42,$E103-2003,X$28-2003),
IF(X$28&gt;=$E103,MAX(1,INDEX('4. CPI-tabel'!$D$20:$Z$42,MAX($E103,2010)-2003,X$28-2003)),0))</f>
        <v>0</v>
      </c>
      <c r="Y103" s="118">
        <f>IF($C103="TD",INDEX('4. CPI-tabel'!$D$20:$Z$42,$E103-2003,Y$28-2003),
IF(Y$28&gt;=$E103,MAX(1,INDEX('4. CPI-tabel'!$D$20:$Z$42,MAX($E103,2010)-2003,Y$28-2003)),0))</f>
        <v>0</v>
      </c>
      <c r="Z103" s="118">
        <f>IF($C103="TD",INDEX('4. CPI-tabel'!$D$20:$Z$42,$E103-2003,Z$28-2003),
IF(Z$28&gt;=$E103,MAX(1,INDEX('4. CPI-tabel'!$D$20:$Z$42,MAX($E103,2010)-2003,Z$28-2003)),0))</f>
        <v>1</v>
      </c>
      <c r="AA103" s="118">
        <f>IF($C103="TD",INDEX('4. CPI-tabel'!$D$20:$Z$42,$E103-2003,AA$28-2003),
IF(AA$28&gt;=$E103,MAX(1,INDEX('4. CPI-tabel'!$D$20:$Z$42,MAX($E103,2010)-2003,AA$28-2003)),0))</f>
        <v>1.028</v>
      </c>
      <c r="AB103" s="118">
        <f>IF($C103="TD",INDEX('4. CPI-tabel'!$D$20:$Z$42,$E103-2003,AB$28-2003),
IF(AB$28&gt;=$E103,MAX(1,INDEX('4. CPI-tabel'!$D$20:$Z$42,MAX($E103,2010)-2003,AB$28-2003)),0))</f>
        <v>1.0382800000000001</v>
      </c>
      <c r="AC103" s="118">
        <f>IF($C103="TD",INDEX('4. CPI-tabel'!$D$20:$Z$42,$E103-2003,AC$28-2003),
IF(AC$28&gt;=$E103,MAX(1,INDEX('4. CPI-tabel'!$D$20:$Z$42,MAX($E103,2010)-2003,AC$28-2003)),0))</f>
        <v>1.0465862400000001</v>
      </c>
      <c r="AD103" s="118">
        <f>IF($C103="TD",INDEX('4. CPI-tabel'!$D$20:$Z$42,$E103-2003,AD$28-2003),
IF(AD$28&gt;=$E103,MAX(1,INDEX('4. CPI-tabel'!$D$20:$Z$42,MAX($E103,2010)-2003,AD$28-2003)),0))</f>
        <v>1.0486794124800001</v>
      </c>
      <c r="AE103" s="118">
        <f>IF($C103="TD",INDEX('4. CPI-tabel'!$D$20:$Z$42,$E103-2003,AE$28-2003),
IF(AE$28&gt;=$E103,MAX(1,INDEX('4. CPI-tabel'!$D$20:$Z$42,MAX($E103,2010)-2003,AE$28-2003)),0))</f>
        <v>1.0633609242547202</v>
      </c>
      <c r="AF103" s="118">
        <f>IF($C103="TD",INDEX('4. CPI-tabel'!$D$20:$Z$42,$E103-2003,AF$28-2003),
IF(AF$28&gt;=$E103,MAX(1,INDEX('4. CPI-tabel'!$D$20:$Z$42,MAX($E103,2010)-2003,AF$28-2003)),0))</f>
        <v>1.0856915036640693</v>
      </c>
      <c r="AG103" s="118">
        <f>IF($C103="TD",INDEX('4. CPI-tabel'!$D$20:$Z$42,$E103-2003,AG$28-2003),
IF(AG$28&gt;=$E103,MAX(1,INDEX('4. CPI-tabel'!$D$20:$Z$42,MAX($E103,2010)-2003,AG$28-2003)),0))</f>
        <v>1.1160908657666633</v>
      </c>
      <c r="AH103" s="118">
        <f>IF($C103="TD",INDEX('4. CPI-tabel'!$D$20:$Z$42,$E103-2003,AH$28-2003),
IF(AH$28&gt;=$E103,MAX(1,INDEX('4. CPI-tabel'!$D$20:$Z$42,MAX($E103,2010)-2003,AH$28-2003)),0))</f>
        <v>1.1239035018270298</v>
      </c>
      <c r="AI103" s="118">
        <f>IF($C103="TD",INDEX('4. CPI-tabel'!$D$20:$Z$42,$E103-2003,AI$28-2003),
IF(AI$28&gt;=$E103,MAX(1,INDEX('4. CPI-tabel'!$D$20:$Z$42,MAX($E103,2010)-2003,AI$28-2003)),0))</f>
        <v>1.1239035018270298</v>
      </c>
      <c r="AJ103" s="118">
        <f>IF($C103="TD",INDEX('4. CPI-tabel'!$D$20:$Z$42,$E103-2003,AJ$28-2003),
IF(AJ$28&gt;=$E103,MAX(1,INDEX('4. CPI-tabel'!$D$20:$Z$42,MAX($E103,2010)-2003,AJ$28-2003)),0))</f>
        <v>1.1239035018270298</v>
      </c>
      <c r="AK103" s="118">
        <f>IF($C103="TD",INDEX('4. CPI-tabel'!$D$20:$Z$42,$E103-2003,AK$28-2003),
IF(AK$28&gt;=$E103,MAX(1,INDEX('4. CPI-tabel'!$D$20:$Z$42,MAX($E103,2010)-2003,AK$28-2003)),0))</f>
        <v>1.1239035018270298</v>
      </c>
      <c r="AL103" s="118">
        <f>IF($C103="TD",INDEX('4. CPI-tabel'!$D$20:$Z$42,$E103-2003,AL$28-2003),
IF(AL$28&gt;=$E103,MAX(1,INDEX('4. CPI-tabel'!$D$20:$Z$42,MAX($E103,2010)-2003,AL$28-2003)),0))</f>
        <v>1.1239035018270298</v>
      </c>
      <c r="AM103" s="118">
        <f>IF($C103="TD",INDEX('4. CPI-tabel'!$D$20:$Z$42,$E103-2003,AM$28-2003),
IF(AM$28&gt;=$E103,MAX(1,INDEX('4. CPI-tabel'!$D$20:$Z$42,MAX($E103,2010)-2003,AM$28-2003)),0))</f>
        <v>1.1239035018270298</v>
      </c>
      <c r="AO103" s="87">
        <f t="shared" si="21"/>
        <v>0</v>
      </c>
      <c r="AP103" s="87">
        <f t="shared" si="22"/>
        <v>0</v>
      </c>
      <c r="AQ103" s="87">
        <f t="shared" si="23"/>
        <v>14931.768517384768</v>
      </c>
      <c r="AR103" s="87">
        <f t="shared" si="24"/>
        <v>30699.716071743082</v>
      </c>
      <c r="AS103" s="87">
        <f t="shared" si="25"/>
        <v>31006.713232460515</v>
      </c>
      <c r="AT103" s="87">
        <f t="shared" si="26"/>
        <v>31254.766938320201</v>
      </c>
      <c r="AU103" s="87">
        <f t="shared" si="27"/>
        <v>31317.276472196841</v>
      </c>
      <c r="AV103" s="87">
        <f t="shared" si="28"/>
        <v>31755.718342807599</v>
      </c>
      <c r="AW103" s="87">
        <f t="shared" si="29"/>
        <v>32422.588428006558</v>
      </c>
      <c r="AX103" s="87">
        <f t="shared" si="30"/>
        <v>33330.420903990744</v>
      </c>
      <c r="AY103" s="87">
        <f t="shared" si="31"/>
        <v>33563.733850318677</v>
      </c>
      <c r="AZ103" s="87">
        <f t="shared" si="32"/>
        <v>40276.480620382405</v>
      </c>
      <c r="BA103" s="87">
        <f t="shared" si="33"/>
        <v>38691.832202531295</v>
      </c>
      <c r="BB103" s="87">
        <f t="shared" si="34"/>
        <v>37169.530607677611</v>
      </c>
      <c r="BC103" s="87">
        <f t="shared" si="35"/>
        <v>35707.122846064063</v>
      </c>
      <c r="BD103" s="87">
        <f t="shared" si="36"/>
        <v>34302.252439005802</v>
      </c>
    </row>
    <row r="104" spans="1:56" s="20" customFormat="1" x14ac:dyDescent="0.2">
      <c r="A104" s="41"/>
      <c r="B104" s="86">
        <f>'3. Investeringen'!B90</f>
        <v>76</v>
      </c>
      <c r="C104" s="86" t="str">
        <f>'3. Investeringen'!F90</f>
        <v>AD</v>
      </c>
      <c r="D104" s="86" t="str">
        <f>'3. Investeringen'!G90</f>
        <v>Nieuwe investeringen AD</v>
      </c>
      <c r="E104" s="121">
        <f>'3. Investeringen'!K90</f>
        <v>2014</v>
      </c>
      <c r="G104" s="86">
        <f>'7. Nominale afschrijvingen'!R93</f>
        <v>0</v>
      </c>
      <c r="H104" s="86">
        <f>'7. Nominale afschrijvingen'!S93</f>
        <v>0</v>
      </c>
      <c r="I104" s="86">
        <f>'7. Nominale afschrijvingen'!T93</f>
        <v>0</v>
      </c>
      <c r="J104" s="86">
        <f>'7. Nominale afschrijvingen'!U93</f>
        <v>534280.36105755204</v>
      </c>
      <c r="K104" s="86">
        <f>'7. Nominale afschrijvingen'!V93</f>
        <v>1068560.7221151041</v>
      </c>
      <c r="L104" s="86">
        <f>'7. Nominale afschrijvingen'!W93</f>
        <v>1068560.7221151041</v>
      </c>
      <c r="M104" s="86">
        <f>'7. Nominale afschrijvingen'!X93</f>
        <v>1068560.7221151041</v>
      </c>
      <c r="N104" s="86">
        <f>'7. Nominale afschrijvingen'!Y93</f>
        <v>1068560.7221151041</v>
      </c>
      <c r="O104" s="86">
        <f>'7. Nominale afschrijvingen'!Z93</f>
        <v>1068560.7221151041</v>
      </c>
      <c r="P104" s="86">
        <f>'7. Nominale afschrijvingen'!AA93</f>
        <v>1068560.7221151041</v>
      </c>
      <c r="Q104" s="86">
        <f>'7. Nominale afschrijvingen'!AB93</f>
        <v>1068560.7221151041</v>
      </c>
      <c r="R104" s="86">
        <f>'7. Nominale afschrijvingen'!AC93</f>
        <v>1282272.8665381246</v>
      </c>
      <c r="S104" s="86">
        <f>'7. Nominale afschrijvingen'!AD93</f>
        <v>1233424.3763842913</v>
      </c>
      <c r="T104" s="86">
        <f>'7. Nominale afschrijvingen'!AE93</f>
        <v>1186436.781093461</v>
      </c>
      <c r="U104" s="86">
        <f>'7. Nominale afschrijvingen'!AF93</f>
        <v>1141239.1894327579</v>
      </c>
      <c r="V104" s="86">
        <f>'7. Nominale afschrijvingen'!AG93</f>
        <v>1097763.4107877004</v>
      </c>
      <c r="W104" s="65"/>
      <c r="X104" s="118">
        <f>IF($C104="TD",INDEX('4. CPI-tabel'!$D$20:$Z$42,$E104-2003,X$28-2003),
IF(X$28&gt;=$E104,MAX(1,INDEX('4. CPI-tabel'!$D$20:$Z$42,MAX($E104,2010)-2003,X$28-2003)),0))</f>
        <v>0</v>
      </c>
      <c r="Y104" s="118">
        <f>IF($C104="TD",INDEX('4. CPI-tabel'!$D$20:$Z$42,$E104-2003,Y$28-2003),
IF(Y$28&gt;=$E104,MAX(1,INDEX('4. CPI-tabel'!$D$20:$Z$42,MAX($E104,2010)-2003,Y$28-2003)),0))</f>
        <v>0</v>
      </c>
      <c r="Z104" s="118">
        <f>IF($C104="TD",INDEX('4. CPI-tabel'!$D$20:$Z$42,$E104-2003,Z$28-2003),
IF(Z$28&gt;=$E104,MAX(1,INDEX('4. CPI-tabel'!$D$20:$Z$42,MAX($E104,2010)-2003,Z$28-2003)),0))</f>
        <v>0</v>
      </c>
      <c r="AA104" s="118">
        <f>IF($C104="TD",INDEX('4. CPI-tabel'!$D$20:$Z$42,$E104-2003,AA$28-2003),
IF(AA$28&gt;=$E104,MAX(1,INDEX('4. CPI-tabel'!$D$20:$Z$42,MAX($E104,2010)-2003,AA$28-2003)),0))</f>
        <v>1</v>
      </c>
      <c r="AB104" s="118">
        <f>IF($C104="TD",INDEX('4. CPI-tabel'!$D$20:$Z$42,$E104-2003,AB$28-2003),
IF(AB$28&gt;=$E104,MAX(1,INDEX('4. CPI-tabel'!$D$20:$Z$42,MAX($E104,2010)-2003,AB$28-2003)),0))</f>
        <v>1.01</v>
      </c>
      <c r="AC104" s="118">
        <f>IF($C104="TD",INDEX('4. CPI-tabel'!$D$20:$Z$42,$E104-2003,AC$28-2003),
IF(AC$28&gt;=$E104,MAX(1,INDEX('4. CPI-tabel'!$D$20:$Z$42,MAX($E104,2010)-2003,AC$28-2003)),0))</f>
        <v>1.0180800000000001</v>
      </c>
      <c r="AD104" s="118">
        <f>IF($C104="TD",INDEX('4. CPI-tabel'!$D$20:$Z$42,$E104-2003,AD$28-2003),
IF(AD$28&gt;=$E104,MAX(1,INDEX('4. CPI-tabel'!$D$20:$Z$42,MAX($E104,2010)-2003,AD$28-2003)),0))</f>
        <v>1.0201161600000002</v>
      </c>
      <c r="AE104" s="118">
        <f>IF($C104="TD",INDEX('4. CPI-tabel'!$D$20:$Z$42,$E104-2003,AE$28-2003),
IF(AE$28&gt;=$E104,MAX(1,INDEX('4. CPI-tabel'!$D$20:$Z$42,MAX($E104,2010)-2003,AE$28-2003)),0))</f>
        <v>1.0343977862400002</v>
      </c>
      <c r="AF104" s="118">
        <f>IF($C104="TD",INDEX('4. CPI-tabel'!$D$20:$Z$42,$E104-2003,AF$28-2003),
IF(AF$28&gt;=$E104,MAX(1,INDEX('4. CPI-tabel'!$D$20:$Z$42,MAX($E104,2010)-2003,AF$28-2003)),0))</f>
        <v>1.0561201397510402</v>
      </c>
      <c r="AG104" s="118">
        <f>IF($C104="TD",INDEX('4. CPI-tabel'!$D$20:$Z$42,$E104-2003,AG$28-2003),
IF(AG$28&gt;=$E104,MAX(1,INDEX('4. CPI-tabel'!$D$20:$Z$42,MAX($E104,2010)-2003,AG$28-2003)),0))</f>
        <v>1.0856915036640693</v>
      </c>
      <c r="AH104" s="118">
        <f>IF($C104="TD",INDEX('4. CPI-tabel'!$D$20:$Z$42,$E104-2003,AH$28-2003),
IF(AH$28&gt;=$E104,MAX(1,INDEX('4. CPI-tabel'!$D$20:$Z$42,MAX($E104,2010)-2003,AH$28-2003)),0))</f>
        <v>1.0932913441897176</v>
      </c>
      <c r="AI104" s="118">
        <f>IF($C104="TD",INDEX('4. CPI-tabel'!$D$20:$Z$42,$E104-2003,AI$28-2003),
IF(AI$28&gt;=$E104,MAX(1,INDEX('4. CPI-tabel'!$D$20:$Z$42,MAX($E104,2010)-2003,AI$28-2003)),0))</f>
        <v>1.0932913441897176</v>
      </c>
      <c r="AJ104" s="118">
        <f>IF($C104="TD",INDEX('4. CPI-tabel'!$D$20:$Z$42,$E104-2003,AJ$28-2003),
IF(AJ$28&gt;=$E104,MAX(1,INDEX('4. CPI-tabel'!$D$20:$Z$42,MAX($E104,2010)-2003,AJ$28-2003)),0))</f>
        <v>1.0932913441897176</v>
      </c>
      <c r="AK104" s="118">
        <f>IF($C104="TD",INDEX('4. CPI-tabel'!$D$20:$Z$42,$E104-2003,AK$28-2003),
IF(AK$28&gt;=$E104,MAX(1,INDEX('4. CPI-tabel'!$D$20:$Z$42,MAX($E104,2010)-2003,AK$28-2003)),0))</f>
        <v>1.0932913441897176</v>
      </c>
      <c r="AL104" s="118">
        <f>IF($C104="TD",INDEX('4. CPI-tabel'!$D$20:$Z$42,$E104-2003,AL$28-2003),
IF(AL$28&gt;=$E104,MAX(1,INDEX('4. CPI-tabel'!$D$20:$Z$42,MAX($E104,2010)-2003,AL$28-2003)),0))</f>
        <v>1.0932913441897176</v>
      </c>
      <c r="AM104" s="118">
        <f>IF($C104="TD",INDEX('4. CPI-tabel'!$D$20:$Z$42,$E104-2003,AM$28-2003),
IF(AM$28&gt;=$E104,MAX(1,INDEX('4. CPI-tabel'!$D$20:$Z$42,MAX($E104,2010)-2003,AM$28-2003)),0))</f>
        <v>1.0932913441897176</v>
      </c>
      <c r="AO104" s="87">
        <f t="shared" si="21"/>
        <v>0</v>
      </c>
      <c r="AP104" s="87">
        <f t="shared" si="22"/>
        <v>0</v>
      </c>
      <c r="AQ104" s="87">
        <f t="shared" si="23"/>
        <v>0</v>
      </c>
      <c r="AR104" s="87">
        <f t="shared" si="24"/>
        <v>534280.36105755204</v>
      </c>
      <c r="AS104" s="87">
        <f t="shared" si="25"/>
        <v>1079246.3293362551</v>
      </c>
      <c r="AT104" s="87">
        <f t="shared" si="26"/>
        <v>1087880.2999709453</v>
      </c>
      <c r="AU104" s="87">
        <f t="shared" si="27"/>
        <v>1090056.0605708873</v>
      </c>
      <c r="AV104" s="87">
        <f t="shared" si="28"/>
        <v>1105316.8454188798</v>
      </c>
      <c r="AW104" s="87">
        <f t="shared" si="29"/>
        <v>1128528.4991726761</v>
      </c>
      <c r="AX104" s="87">
        <f t="shared" si="30"/>
        <v>1160127.2971495111</v>
      </c>
      <c r="AY104" s="87">
        <f t="shared" si="31"/>
        <v>1168248.1882295576</v>
      </c>
      <c r="AZ104" s="87">
        <f t="shared" si="32"/>
        <v>1401897.8258754686</v>
      </c>
      <c r="BA104" s="87">
        <f t="shared" si="33"/>
        <v>1348492.194413546</v>
      </c>
      <c r="BB104" s="87">
        <f t="shared" si="34"/>
        <v>1297121.0631977918</v>
      </c>
      <c r="BC104" s="87">
        <f t="shared" si="35"/>
        <v>1247706.9274569238</v>
      </c>
      <c r="BD104" s="87">
        <f t="shared" si="36"/>
        <v>1200175.2349823741</v>
      </c>
    </row>
    <row r="105" spans="1:56" s="20" customFormat="1" x14ac:dyDescent="0.2">
      <c r="A105" s="41"/>
      <c r="B105" s="86">
        <f>'3. Investeringen'!B91</f>
        <v>77</v>
      </c>
      <c r="C105" s="86" t="str">
        <f>'3. Investeringen'!F91</f>
        <v>AD</v>
      </c>
      <c r="D105" s="86" t="str">
        <f>'3. Investeringen'!G91</f>
        <v>Nieuwe investeringen AD</v>
      </c>
      <c r="E105" s="121">
        <f>'3. Investeringen'!K91</f>
        <v>2014</v>
      </c>
      <c r="G105" s="86">
        <f>'7. Nominale afschrijvingen'!R94</f>
        <v>0</v>
      </c>
      <c r="H105" s="86">
        <f>'7. Nominale afschrijvingen'!S94</f>
        <v>0</v>
      </c>
      <c r="I105" s="86">
        <f>'7. Nominale afschrijvingen'!T94</f>
        <v>0</v>
      </c>
      <c r="J105" s="86">
        <f>'7. Nominale afschrijvingen'!U94</f>
        <v>10631.498173076936</v>
      </c>
      <c r="K105" s="86">
        <f>'7. Nominale afschrijvingen'!V94</f>
        <v>21262.996346153872</v>
      </c>
      <c r="L105" s="86">
        <f>'7. Nominale afschrijvingen'!W94</f>
        <v>21262.996346153872</v>
      </c>
      <c r="M105" s="86">
        <f>'7. Nominale afschrijvingen'!X94</f>
        <v>21262.996346153872</v>
      </c>
      <c r="N105" s="86">
        <f>'7. Nominale afschrijvingen'!Y94</f>
        <v>21262.996346153872</v>
      </c>
      <c r="O105" s="86">
        <f>'7. Nominale afschrijvingen'!Z94</f>
        <v>21262.996346153872</v>
      </c>
      <c r="P105" s="86">
        <f>'7. Nominale afschrijvingen'!AA94</f>
        <v>21262.996346153872</v>
      </c>
      <c r="Q105" s="86">
        <f>'7. Nominale afschrijvingen'!AB94</f>
        <v>21262.996346153872</v>
      </c>
      <c r="R105" s="86">
        <f>'7. Nominale afschrijvingen'!AC94</f>
        <v>25515.595615384642</v>
      </c>
      <c r="S105" s="86">
        <f>'7. Nominale afschrijvingen'!AD94</f>
        <v>24543.572925274751</v>
      </c>
      <c r="T105" s="86">
        <f>'7. Nominale afschrijvingen'!AE94</f>
        <v>23608.579670978572</v>
      </c>
      <c r="U105" s="86">
        <f>'7. Nominale afschrijvingen'!AF94</f>
        <v>22709.205207322244</v>
      </c>
      <c r="V105" s="86">
        <f>'7. Nominale afschrijvingen'!AG94</f>
        <v>21844.09262799568</v>
      </c>
      <c r="W105" s="65"/>
      <c r="X105" s="118">
        <f>IF($C105="TD",INDEX('4. CPI-tabel'!$D$20:$Z$42,$E105-2003,X$28-2003),
IF(X$28&gt;=$E105,MAX(1,INDEX('4. CPI-tabel'!$D$20:$Z$42,MAX($E105,2010)-2003,X$28-2003)),0))</f>
        <v>0</v>
      </c>
      <c r="Y105" s="118">
        <f>IF($C105="TD",INDEX('4. CPI-tabel'!$D$20:$Z$42,$E105-2003,Y$28-2003),
IF(Y$28&gt;=$E105,MAX(1,INDEX('4. CPI-tabel'!$D$20:$Z$42,MAX($E105,2010)-2003,Y$28-2003)),0))</f>
        <v>0</v>
      </c>
      <c r="Z105" s="118">
        <f>IF($C105="TD",INDEX('4. CPI-tabel'!$D$20:$Z$42,$E105-2003,Z$28-2003),
IF(Z$28&gt;=$E105,MAX(1,INDEX('4. CPI-tabel'!$D$20:$Z$42,MAX($E105,2010)-2003,Z$28-2003)),0))</f>
        <v>0</v>
      </c>
      <c r="AA105" s="118">
        <f>IF($C105="TD",INDEX('4. CPI-tabel'!$D$20:$Z$42,$E105-2003,AA$28-2003),
IF(AA$28&gt;=$E105,MAX(1,INDEX('4. CPI-tabel'!$D$20:$Z$42,MAX($E105,2010)-2003,AA$28-2003)),0))</f>
        <v>1</v>
      </c>
      <c r="AB105" s="118">
        <f>IF($C105="TD",INDEX('4. CPI-tabel'!$D$20:$Z$42,$E105-2003,AB$28-2003),
IF(AB$28&gt;=$E105,MAX(1,INDEX('4. CPI-tabel'!$D$20:$Z$42,MAX($E105,2010)-2003,AB$28-2003)),0))</f>
        <v>1.01</v>
      </c>
      <c r="AC105" s="118">
        <f>IF($C105="TD",INDEX('4. CPI-tabel'!$D$20:$Z$42,$E105-2003,AC$28-2003),
IF(AC$28&gt;=$E105,MAX(1,INDEX('4. CPI-tabel'!$D$20:$Z$42,MAX($E105,2010)-2003,AC$28-2003)),0))</f>
        <v>1.0180800000000001</v>
      </c>
      <c r="AD105" s="118">
        <f>IF($C105="TD",INDEX('4. CPI-tabel'!$D$20:$Z$42,$E105-2003,AD$28-2003),
IF(AD$28&gt;=$E105,MAX(1,INDEX('4. CPI-tabel'!$D$20:$Z$42,MAX($E105,2010)-2003,AD$28-2003)),0))</f>
        <v>1.0201161600000002</v>
      </c>
      <c r="AE105" s="118">
        <f>IF($C105="TD",INDEX('4. CPI-tabel'!$D$20:$Z$42,$E105-2003,AE$28-2003),
IF(AE$28&gt;=$E105,MAX(1,INDEX('4. CPI-tabel'!$D$20:$Z$42,MAX($E105,2010)-2003,AE$28-2003)),0))</f>
        <v>1.0343977862400002</v>
      </c>
      <c r="AF105" s="118">
        <f>IF($C105="TD",INDEX('4. CPI-tabel'!$D$20:$Z$42,$E105-2003,AF$28-2003),
IF(AF$28&gt;=$E105,MAX(1,INDEX('4. CPI-tabel'!$D$20:$Z$42,MAX($E105,2010)-2003,AF$28-2003)),0))</f>
        <v>1.0561201397510402</v>
      </c>
      <c r="AG105" s="118">
        <f>IF($C105="TD",INDEX('4. CPI-tabel'!$D$20:$Z$42,$E105-2003,AG$28-2003),
IF(AG$28&gt;=$E105,MAX(1,INDEX('4. CPI-tabel'!$D$20:$Z$42,MAX($E105,2010)-2003,AG$28-2003)),0))</f>
        <v>1.0856915036640693</v>
      </c>
      <c r="AH105" s="118">
        <f>IF($C105="TD",INDEX('4. CPI-tabel'!$D$20:$Z$42,$E105-2003,AH$28-2003),
IF(AH$28&gt;=$E105,MAX(1,INDEX('4. CPI-tabel'!$D$20:$Z$42,MAX($E105,2010)-2003,AH$28-2003)),0))</f>
        <v>1.0932913441897176</v>
      </c>
      <c r="AI105" s="118">
        <f>IF($C105="TD",INDEX('4. CPI-tabel'!$D$20:$Z$42,$E105-2003,AI$28-2003),
IF(AI$28&gt;=$E105,MAX(1,INDEX('4. CPI-tabel'!$D$20:$Z$42,MAX($E105,2010)-2003,AI$28-2003)),0))</f>
        <v>1.0932913441897176</v>
      </c>
      <c r="AJ105" s="118">
        <f>IF($C105="TD",INDEX('4. CPI-tabel'!$D$20:$Z$42,$E105-2003,AJ$28-2003),
IF(AJ$28&gt;=$E105,MAX(1,INDEX('4. CPI-tabel'!$D$20:$Z$42,MAX($E105,2010)-2003,AJ$28-2003)),0))</f>
        <v>1.0932913441897176</v>
      </c>
      <c r="AK105" s="118">
        <f>IF($C105="TD",INDEX('4. CPI-tabel'!$D$20:$Z$42,$E105-2003,AK$28-2003),
IF(AK$28&gt;=$E105,MAX(1,INDEX('4. CPI-tabel'!$D$20:$Z$42,MAX($E105,2010)-2003,AK$28-2003)),0))</f>
        <v>1.0932913441897176</v>
      </c>
      <c r="AL105" s="118">
        <f>IF($C105="TD",INDEX('4. CPI-tabel'!$D$20:$Z$42,$E105-2003,AL$28-2003),
IF(AL$28&gt;=$E105,MAX(1,INDEX('4. CPI-tabel'!$D$20:$Z$42,MAX($E105,2010)-2003,AL$28-2003)),0))</f>
        <v>1.0932913441897176</v>
      </c>
      <c r="AM105" s="118">
        <f>IF($C105="TD",INDEX('4. CPI-tabel'!$D$20:$Z$42,$E105-2003,AM$28-2003),
IF(AM$28&gt;=$E105,MAX(1,INDEX('4. CPI-tabel'!$D$20:$Z$42,MAX($E105,2010)-2003,AM$28-2003)),0))</f>
        <v>1.0932913441897176</v>
      </c>
      <c r="AO105" s="87">
        <f t="shared" si="21"/>
        <v>0</v>
      </c>
      <c r="AP105" s="87">
        <f t="shared" si="22"/>
        <v>0</v>
      </c>
      <c r="AQ105" s="87">
        <f t="shared" si="23"/>
        <v>0</v>
      </c>
      <c r="AR105" s="87">
        <f t="shared" si="24"/>
        <v>10631.498173076936</v>
      </c>
      <c r="AS105" s="87">
        <f t="shared" si="25"/>
        <v>21475.626309615411</v>
      </c>
      <c r="AT105" s="87">
        <f t="shared" si="26"/>
        <v>21647.431320092335</v>
      </c>
      <c r="AU105" s="87">
        <f t="shared" si="27"/>
        <v>21690.726182732524</v>
      </c>
      <c r="AV105" s="87">
        <f t="shared" si="28"/>
        <v>21994.396349290779</v>
      </c>
      <c r="AW105" s="87">
        <f t="shared" si="29"/>
        <v>22456.278672625886</v>
      </c>
      <c r="AX105" s="87">
        <f t="shared" si="30"/>
        <v>23085.054475459408</v>
      </c>
      <c r="AY105" s="87">
        <f t="shared" si="31"/>
        <v>23246.649856787622</v>
      </c>
      <c r="AZ105" s="87">
        <f t="shared" si="32"/>
        <v>27895.97982814514</v>
      </c>
      <c r="BA105" s="87">
        <f t="shared" si="33"/>
        <v>26833.275834691995</v>
      </c>
      <c r="BB105" s="87">
        <f t="shared" si="34"/>
        <v>25811.055802894203</v>
      </c>
      <c r="BC105" s="87">
        <f t="shared" si="35"/>
        <v>24827.77748659347</v>
      </c>
      <c r="BD105" s="87">
        <f t="shared" si="36"/>
        <v>23881.957391866097</v>
      </c>
    </row>
    <row r="106" spans="1:56" s="20" customFormat="1" x14ac:dyDescent="0.2">
      <c r="A106" s="41"/>
      <c r="B106" s="86">
        <f>'3. Investeringen'!B92</f>
        <v>78</v>
      </c>
      <c r="C106" s="86" t="str">
        <f>'3. Investeringen'!F92</f>
        <v>AD</v>
      </c>
      <c r="D106" s="86" t="str">
        <f>'3. Investeringen'!G92</f>
        <v>Nieuwe investeringen AD</v>
      </c>
      <c r="E106" s="121">
        <f>'3. Investeringen'!K92</f>
        <v>2015</v>
      </c>
      <c r="G106" s="86">
        <f>'7. Nominale afschrijvingen'!R95</f>
        <v>0</v>
      </c>
      <c r="H106" s="86">
        <f>'7. Nominale afschrijvingen'!S95</f>
        <v>0</v>
      </c>
      <c r="I106" s="86">
        <f>'7. Nominale afschrijvingen'!T95</f>
        <v>0</v>
      </c>
      <c r="J106" s="86">
        <f>'7. Nominale afschrijvingen'!U95</f>
        <v>0</v>
      </c>
      <c r="K106" s="86">
        <f>'7. Nominale afschrijvingen'!V95</f>
        <v>466943.75093492761</v>
      </c>
      <c r="L106" s="86">
        <f>'7. Nominale afschrijvingen'!W95</f>
        <v>933887.50186985522</v>
      </c>
      <c r="M106" s="86">
        <f>'7. Nominale afschrijvingen'!X95</f>
        <v>933887.50186985522</v>
      </c>
      <c r="N106" s="86">
        <f>'7. Nominale afschrijvingen'!Y95</f>
        <v>933887.50186985522</v>
      </c>
      <c r="O106" s="86">
        <f>'7. Nominale afschrijvingen'!Z95</f>
        <v>933887.50186985522</v>
      </c>
      <c r="P106" s="86">
        <f>'7. Nominale afschrijvingen'!AA95</f>
        <v>933887.50186985522</v>
      </c>
      <c r="Q106" s="86">
        <f>'7. Nominale afschrijvingen'!AB95</f>
        <v>933887.50186985522</v>
      </c>
      <c r="R106" s="86">
        <f>'7. Nominale afschrijvingen'!AC95</f>
        <v>1120665.0022438262</v>
      </c>
      <c r="S106" s="86">
        <f>'7. Nominale afschrijvingen'!AD95</f>
        <v>1079286.6021609772</v>
      </c>
      <c r="T106" s="86">
        <f>'7. Nominale afschrijvingen'!AE95</f>
        <v>1039436.0199273413</v>
      </c>
      <c r="U106" s="86">
        <f>'7. Nominale afschrijvingen'!AF95</f>
        <v>1001056.8438069471</v>
      </c>
      <c r="V106" s="86">
        <f>'7. Nominale afschrijvingen'!AG95</f>
        <v>964094.7449586906</v>
      </c>
      <c r="W106" s="65"/>
      <c r="X106" s="118">
        <f>IF($C106="TD",INDEX('4. CPI-tabel'!$D$20:$Z$42,$E106-2003,X$28-2003),
IF(X$28&gt;=$E106,MAX(1,INDEX('4. CPI-tabel'!$D$20:$Z$42,MAX($E106,2010)-2003,X$28-2003)),0))</f>
        <v>0</v>
      </c>
      <c r="Y106" s="118">
        <f>IF($C106="TD",INDEX('4. CPI-tabel'!$D$20:$Z$42,$E106-2003,Y$28-2003),
IF(Y$28&gt;=$E106,MAX(1,INDEX('4. CPI-tabel'!$D$20:$Z$42,MAX($E106,2010)-2003,Y$28-2003)),0))</f>
        <v>0</v>
      </c>
      <c r="Z106" s="118">
        <f>IF($C106="TD",INDEX('4. CPI-tabel'!$D$20:$Z$42,$E106-2003,Z$28-2003),
IF(Z$28&gt;=$E106,MAX(1,INDEX('4. CPI-tabel'!$D$20:$Z$42,MAX($E106,2010)-2003,Z$28-2003)),0))</f>
        <v>0</v>
      </c>
      <c r="AA106" s="118">
        <f>IF($C106="TD",INDEX('4. CPI-tabel'!$D$20:$Z$42,$E106-2003,AA$28-2003),
IF(AA$28&gt;=$E106,MAX(1,INDEX('4. CPI-tabel'!$D$20:$Z$42,MAX($E106,2010)-2003,AA$28-2003)),0))</f>
        <v>0</v>
      </c>
      <c r="AB106" s="118">
        <f>IF($C106="TD",INDEX('4. CPI-tabel'!$D$20:$Z$42,$E106-2003,AB$28-2003),
IF(AB$28&gt;=$E106,MAX(1,INDEX('4. CPI-tabel'!$D$20:$Z$42,MAX($E106,2010)-2003,AB$28-2003)),0))</f>
        <v>1</v>
      </c>
      <c r="AC106" s="118">
        <f>IF($C106="TD",INDEX('4. CPI-tabel'!$D$20:$Z$42,$E106-2003,AC$28-2003),
IF(AC$28&gt;=$E106,MAX(1,INDEX('4. CPI-tabel'!$D$20:$Z$42,MAX($E106,2010)-2003,AC$28-2003)),0))</f>
        <v>1.008</v>
      </c>
      <c r="AD106" s="118">
        <f>IF($C106="TD",INDEX('4. CPI-tabel'!$D$20:$Z$42,$E106-2003,AD$28-2003),
IF(AD$28&gt;=$E106,MAX(1,INDEX('4. CPI-tabel'!$D$20:$Z$42,MAX($E106,2010)-2003,AD$28-2003)),0))</f>
        <v>1.010016</v>
      </c>
      <c r="AE106" s="118">
        <f>IF($C106="TD",INDEX('4. CPI-tabel'!$D$20:$Z$42,$E106-2003,AE$28-2003),
IF(AE$28&gt;=$E106,MAX(1,INDEX('4. CPI-tabel'!$D$20:$Z$42,MAX($E106,2010)-2003,AE$28-2003)),0))</f>
        <v>1.0241562239999999</v>
      </c>
      <c r="AF106" s="118">
        <f>IF($C106="TD",INDEX('4. CPI-tabel'!$D$20:$Z$42,$E106-2003,AF$28-2003),
IF(AF$28&gt;=$E106,MAX(1,INDEX('4. CPI-tabel'!$D$20:$Z$42,MAX($E106,2010)-2003,AF$28-2003)),0))</f>
        <v>1.0456635047039999</v>
      </c>
      <c r="AG106" s="118">
        <f>IF($C106="TD",INDEX('4. CPI-tabel'!$D$20:$Z$42,$E106-2003,AG$28-2003),
IF(AG$28&gt;=$E106,MAX(1,INDEX('4. CPI-tabel'!$D$20:$Z$42,MAX($E106,2010)-2003,AG$28-2003)),0))</f>
        <v>1.0749420828357119</v>
      </c>
      <c r="AH106" s="118">
        <f>IF($C106="TD",INDEX('4. CPI-tabel'!$D$20:$Z$42,$E106-2003,AH$28-2003),
IF(AH$28&gt;=$E106,MAX(1,INDEX('4. CPI-tabel'!$D$20:$Z$42,MAX($E106,2010)-2003,AH$28-2003)),0))</f>
        <v>1.0824666774155618</v>
      </c>
      <c r="AI106" s="118">
        <f>IF($C106="TD",INDEX('4. CPI-tabel'!$D$20:$Z$42,$E106-2003,AI$28-2003),
IF(AI$28&gt;=$E106,MAX(1,INDEX('4. CPI-tabel'!$D$20:$Z$42,MAX($E106,2010)-2003,AI$28-2003)),0))</f>
        <v>1.0824666774155618</v>
      </c>
      <c r="AJ106" s="118">
        <f>IF($C106="TD",INDEX('4. CPI-tabel'!$D$20:$Z$42,$E106-2003,AJ$28-2003),
IF(AJ$28&gt;=$E106,MAX(1,INDEX('4. CPI-tabel'!$D$20:$Z$42,MAX($E106,2010)-2003,AJ$28-2003)),0))</f>
        <v>1.0824666774155618</v>
      </c>
      <c r="AK106" s="118">
        <f>IF($C106="TD",INDEX('4. CPI-tabel'!$D$20:$Z$42,$E106-2003,AK$28-2003),
IF(AK$28&gt;=$E106,MAX(1,INDEX('4. CPI-tabel'!$D$20:$Z$42,MAX($E106,2010)-2003,AK$28-2003)),0))</f>
        <v>1.0824666774155618</v>
      </c>
      <c r="AL106" s="118">
        <f>IF($C106="TD",INDEX('4. CPI-tabel'!$D$20:$Z$42,$E106-2003,AL$28-2003),
IF(AL$28&gt;=$E106,MAX(1,INDEX('4. CPI-tabel'!$D$20:$Z$42,MAX($E106,2010)-2003,AL$28-2003)),0))</f>
        <v>1.0824666774155618</v>
      </c>
      <c r="AM106" s="118">
        <f>IF($C106="TD",INDEX('4. CPI-tabel'!$D$20:$Z$42,$E106-2003,AM$28-2003),
IF(AM$28&gt;=$E106,MAX(1,INDEX('4. CPI-tabel'!$D$20:$Z$42,MAX($E106,2010)-2003,AM$28-2003)),0))</f>
        <v>1.0824666774155618</v>
      </c>
      <c r="AO106" s="87">
        <f t="shared" si="21"/>
        <v>0</v>
      </c>
      <c r="AP106" s="87">
        <f t="shared" si="22"/>
        <v>0</v>
      </c>
      <c r="AQ106" s="87">
        <f t="shared" si="23"/>
        <v>0</v>
      </c>
      <c r="AR106" s="87">
        <f t="shared" si="24"/>
        <v>0</v>
      </c>
      <c r="AS106" s="87">
        <f t="shared" si="25"/>
        <v>466943.75093492761</v>
      </c>
      <c r="AT106" s="87">
        <f t="shared" si="26"/>
        <v>941358.6018848141</v>
      </c>
      <c r="AU106" s="87">
        <f t="shared" si="27"/>
        <v>943241.3190885837</v>
      </c>
      <c r="AV106" s="87">
        <f t="shared" si="28"/>
        <v>956446.69755582383</v>
      </c>
      <c r="AW106" s="87">
        <f t="shared" si="29"/>
        <v>976532.07820449607</v>
      </c>
      <c r="AX106" s="87">
        <f t="shared" si="30"/>
        <v>1003874.976394222</v>
      </c>
      <c r="AY106" s="87">
        <f t="shared" si="31"/>
        <v>1010902.1012289814</v>
      </c>
      <c r="AZ106" s="87">
        <f t="shared" si="32"/>
        <v>1213082.5214747777</v>
      </c>
      <c r="BA106" s="87">
        <f t="shared" si="33"/>
        <v>1168291.7822203243</v>
      </c>
      <c r="BB106" s="87">
        <f t="shared" si="34"/>
        <v>1125154.8548768049</v>
      </c>
      <c r="BC106" s="87">
        <f t="shared" si="35"/>
        <v>1083610.675619815</v>
      </c>
      <c r="BD106" s="87">
        <f t="shared" si="36"/>
        <v>1043600.4352892373</v>
      </c>
    </row>
    <row r="107" spans="1:56" s="20" customFormat="1" x14ac:dyDescent="0.2">
      <c r="A107" s="41"/>
      <c r="B107" s="86">
        <f>'3. Investeringen'!B93</f>
        <v>79</v>
      </c>
      <c r="C107" s="86" t="str">
        <f>'3. Investeringen'!F93</f>
        <v>AD</v>
      </c>
      <c r="D107" s="86" t="str">
        <f>'3. Investeringen'!G93</f>
        <v>Nieuwe investeringen AD</v>
      </c>
      <c r="E107" s="121">
        <f>'3. Investeringen'!K93</f>
        <v>2015</v>
      </c>
      <c r="G107" s="86">
        <f>'7. Nominale afschrijvingen'!R96</f>
        <v>0</v>
      </c>
      <c r="H107" s="86">
        <f>'7. Nominale afschrijvingen'!S96</f>
        <v>0</v>
      </c>
      <c r="I107" s="86">
        <f>'7. Nominale afschrijvingen'!T96</f>
        <v>0</v>
      </c>
      <c r="J107" s="86">
        <f>'7. Nominale afschrijvingen'!U96</f>
        <v>0</v>
      </c>
      <c r="K107" s="86">
        <f>'7. Nominale afschrijvingen'!V96</f>
        <v>21380.734227570309</v>
      </c>
      <c r="L107" s="86">
        <f>'7. Nominale afschrijvingen'!W96</f>
        <v>42761.468455140617</v>
      </c>
      <c r="M107" s="86">
        <f>'7. Nominale afschrijvingen'!X96</f>
        <v>42761.468455140617</v>
      </c>
      <c r="N107" s="86">
        <f>'7. Nominale afschrijvingen'!Y96</f>
        <v>42761.468455140617</v>
      </c>
      <c r="O107" s="86">
        <f>'7. Nominale afschrijvingen'!Z96</f>
        <v>42761.468455140617</v>
      </c>
      <c r="P107" s="86">
        <f>'7. Nominale afschrijvingen'!AA96</f>
        <v>42761.468455140617</v>
      </c>
      <c r="Q107" s="86">
        <f>'7. Nominale afschrijvingen'!AB96</f>
        <v>42761.468455140617</v>
      </c>
      <c r="R107" s="86">
        <f>'7. Nominale afschrijvingen'!AC96</f>
        <v>51313.76214616873</v>
      </c>
      <c r="S107" s="86">
        <f>'7. Nominale afschrijvingen'!AD96</f>
        <v>49419.100159233276</v>
      </c>
      <c r="T107" s="86">
        <f>'7. Nominale afschrijvingen'!AE96</f>
        <v>47594.394922584666</v>
      </c>
      <c r="U107" s="86">
        <f>'7. Nominale afschrijvingen'!AF96</f>
        <v>45837.063417750767</v>
      </c>
      <c r="V107" s="86">
        <f>'7. Nominale afschrijvingen'!AG96</f>
        <v>44144.617999249196</v>
      </c>
      <c r="W107" s="65"/>
      <c r="X107" s="118">
        <f>IF($C107="TD",INDEX('4. CPI-tabel'!$D$20:$Z$42,$E107-2003,X$28-2003),
IF(X$28&gt;=$E107,MAX(1,INDEX('4. CPI-tabel'!$D$20:$Z$42,MAX($E107,2010)-2003,X$28-2003)),0))</f>
        <v>0</v>
      </c>
      <c r="Y107" s="118">
        <f>IF($C107="TD",INDEX('4. CPI-tabel'!$D$20:$Z$42,$E107-2003,Y$28-2003),
IF(Y$28&gt;=$E107,MAX(1,INDEX('4. CPI-tabel'!$D$20:$Z$42,MAX($E107,2010)-2003,Y$28-2003)),0))</f>
        <v>0</v>
      </c>
      <c r="Z107" s="118">
        <f>IF($C107="TD",INDEX('4. CPI-tabel'!$D$20:$Z$42,$E107-2003,Z$28-2003),
IF(Z$28&gt;=$E107,MAX(1,INDEX('4. CPI-tabel'!$D$20:$Z$42,MAX($E107,2010)-2003,Z$28-2003)),0))</f>
        <v>0</v>
      </c>
      <c r="AA107" s="118">
        <f>IF($C107="TD",INDEX('4. CPI-tabel'!$D$20:$Z$42,$E107-2003,AA$28-2003),
IF(AA$28&gt;=$E107,MAX(1,INDEX('4. CPI-tabel'!$D$20:$Z$42,MAX($E107,2010)-2003,AA$28-2003)),0))</f>
        <v>0</v>
      </c>
      <c r="AB107" s="118">
        <f>IF($C107="TD",INDEX('4. CPI-tabel'!$D$20:$Z$42,$E107-2003,AB$28-2003),
IF(AB$28&gt;=$E107,MAX(1,INDEX('4. CPI-tabel'!$D$20:$Z$42,MAX($E107,2010)-2003,AB$28-2003)),0))</f>
        <v>1</v>
      </c>
      <c r="AC107" s="118">
        <f>IF($C107="TD",INDEX('4. CPI-tabel'!$D$20:$Z$42,$E107-2003,AC$28-2003),
IF(AC$28&gt;=$E107,MAX(1,INDEX('4. CPI-tabel'!$D$20:$Z$42,MAX($E107,2010)-2003,AC$28-2003)),0))</f>
        <v>1.008</v>
      </c>
      <c r="AD107" s="118">
        <f>IF($C107="TD",INDEX('4. CPI-tabel'!$D$20:$Z$42,$E107-2003,AD$28-2003),
IF(AD$28&gt;=$E107,MAX(1,INDEX('4. CPI-tabel'!$D$20:$Z$42,MAX($E107,2010)-2003,AD$28-2003)),0))</f>
        <v>1.010016</v>
      </c>
      <c r="AE107" s="118">
        <f>IF($C107="TD",INDEX('4. CPI-tabel'!$D$20:$Z$42,$E107-2003,AE$28-2003),
IF(AE$28&gt;=$E107,MAX(1,INDEX('4. CPI-tabel'!$D$20:$Z$42,MAX($E107,2010)-2003,AE$28-2003)),0))</f>
        <v>1.0241562239999999</v>
      </c>
      <c r="AF107" s="118">
        <f>IF($C107="TD",INDEX('4. CPI-tabel'!$D$20:$Z$42,$E107-2003,AF$28-2003),
IF(AF$28&gt;=$E107,MAX(1,INDEX('4. CPI-tabel'!$D$20:$Z$42,MAX($E107,2010)-2003,AF$28-2003)),0))</f>
        <v>1.0456635047039999</v>
      </c>
      <c r="AG107" s="118">
        <f>IF($C107="TD",INDEX('4. CPI-tabel'!$D$20:$Z$42,$E107-2003,AG$28-2003),
IF(AG$28&gt;=$E107,MAX(1,INDEX('4. CPI-tabel'!$D$20:$Z$42,MAX($E107,2010)-2003,AG$28-2003)),0))</f>
        <v>1.0749420828357119</v>
      </c>
      <c r="AH107" s="118">
        <f>IF($C107="TD",INDEX('4. CPI-tabel'!$D$20:$Z$42,$E107-2003,AH$28-2003),
IF(AH$28&gt;=$E107,MAX(1,INDEX('4. CPI-tabel'!$D$20:$Z$42,MAX($E107,2010)-2003,AH$28-2003)),0))</f>
        <v>1.0824666774155618</v>
      </c>
      <c r="AI107" s="118">
        <f>IF($C107="TD",INDEX('4. CPI-tabel'!$D$20:$Z$42,$E107-2003,AI$28-2003),
IF(AI$28&gt;=$E107,MAX(1,INDEX('4. CPI-tabel'!$D$20:$Z$42,MAX($E107,2010)-2003,AI$28-2003)),0))</f>
        <v>1.0824666774155618</v>
      </c>
      <c r="AJ107" s="118">
        <f>IF($C107="TD",INDEX('4. CPI-tabel'!$D$20:$Z$42,$E107-2003,AJ$28-2003),
IF(AJ$28&gt;=$E107,MAX(1,INDEX('4. CPI-tabel'!$D$20:$Z$42,MAX($E107,2010)-2003,AJ$28-2003)),0))</f>
        <v>1.0824666774155618</v>
      </c>
      <c r="AK107" s="118">
        <f>IF($C107="TD",INDEX('4. CPI-tabel'!$D$20:$Z$42,$E107-2003,AK$28-2003),
IF(AK$28&gt;=$E107,MAX(1,INDEX('4. CPI-tabel'!$D$20:$Z$42,MAX($E107,2010)-2003,AK$28-2003)),0))</f>
        <v>1.0824666774155618</v>
      </c>
      <c r="AL107" s="118">
        <f>IF($C107="TD",INDEX('4. CPI-tabel'!$D$20:$Z$42,$E107-2003,AL$28-2003),
IF(AL$28&gt;=$E107,MAX(1,INDEX('4. CPI-tabel'!$D$20:$Z$42,MAX($E107,2010)-2003,AL$28-2003)),0))</f>
        <v>1.0824666774155618</v>
      </c>
      <c r="AM107" s="118">
        <f>IF($C107="TD",INDEX('4. CPI-tabel'!$D$20:$Z$42,$E107-2003,AM$28-2003),
IF(AM$28&gt;=$E107,MAX(1,INDEX('4. CPI-tabel'!$D$20:$Z$42,MAX($E107,2010)-2003,AM$28-2003)),0))</f>
        <v>1.0824666774155618</v>
      </c>
      <c r="AO107" s="87">
        <f t="shared" si="21"/>
        <v>0</v>
      </c>
      <c r="AP107" s="87">
        <f t="shared" si="22"/>
        <v>0</v>
      </c>
      <c r="AQ107" s="87">
        <f t="shared" si="23"/>
        <v>0</v>
      </c>
      <c r="AR107" s="87">
        <f t="shared" si="24"/>
        <v>0</v>
      </c>
      <c r="AS107" s="87">
        <f t="shared" si="25"/>
        <v>21380.734227570309</v>
      </c>
      <c r="AT107" s="87">
        <f t="shared" si="26"/>
        <v>43103.560202781744</v>
      </c>
      <c r="AU107" s="87">
        <f t="shared" si="27"/>
        <v>43189.767323187305</v>
      </c>
      <c r="AV107" s="87">
        <f t="shared" si="28"/>
        <v>43794.424065711923</v>
      </c>
      <c r="AW107" s="87">
        <f t="shared" si="29"/>
        <v>44714.106971091875</v>
      </c>
      <c r="AX107" s="87">
        <f t="shared" si="30"/>
        <v>45966.101966282447</v>
      </c>
      <c r="AY107" s="87">
        <f t="shared" si="31"/>
        <v>46287.864680046419</v>
      </c>
      <c r="AZ107" s="87">
        <f t="shared" si="32"/>
        <v>55545.437616055693</v>
      </c>
      <c r="BA107" s="87">
        <f t="shared" si="33"/>
        <v>53494.529150232105</v>
      </c>
      <c r="BB107" s="87">
        <f t="shared" si="34"/>
        <v>51519.346535454308</v>
      </c>
      <c r="BC107" s="87">
        <f t="shared" si="35"/>
        <v>49617.093740299068</v>
      </c>
      <c r="BD107" s="87">
        <f t="shared" si="36"/>
        <v>47785.077971426479</v>
      </c>
    </row>
    <row r="108" spans="1:56" s="20" customFormat="1" x14ac:dyDescent="0.2">
      <c r="A108" s="41"/>
      <c r="B108" s="86">
        <f>'3. Investeringen'!B94</f>
        <v>80</v>
      </c>
      <c r="C108" s="86" t="str">
        <f>'3. Investeringen'!F94</f>
        <v>AD</v>
      </c>
      <c r="D108" s="86" t="str">
        <f>'3. Investeringen'!G94</f>
        <v>Nieuwe investeringen AD</v>
      </c>
      <c r="E108" s="121">
        <f>'3. Investeringen'!K94</f>
        <v>2016</v>
      </c>
      <c r="G108" s="86">
        <f>'7. Nominale afschrijvingen'!R97</f>
        <v>0</v>
      </c>
      <c r="H108" s="86">
        <f>'7. Nominale afschrijvingen'!S97</f>
        <v>0</v>
      </c>
      <c r="I108" s="86">
        <f>'7. Nominale afschrijvingen'!T97</f>
        <v>0</v>
      </c>
      <c r="J108" s="86">
        <f>'7. Nominale afschrijvingen'!U97</f>
        <v>0</v>
      </c>
      <c r="K108" s="86">
        <f>'7. Nominale afschrijvingen'!V97</f>
        <v>0</v>
      </c>
      <c r="L108" s="86">
        <f>'7. Nominale afschrijvingen'!W97</f>
        <v>384469.4984485138</v>
      </c>
      <c r="M108" s="86">
        <f>'7. Nominale afschrijvingen'!X97</f>
        <v>768938.99689702759</v>
      </c>
      <c r="N108" s="86">
        <f>'7. Nominale afschrijvingen'!Y97</f>
        <v>768938.99689702759</v>
      </c>
      <c r="O108" s="86">
        <f>'7. Nominale afschrijvingen'!Z97</f>
        <v>768938.99689702759</v>
      </c>
      <c r="P108" s="86">
        <f>'7. Nominale afschrijvingen'!AA97</f>
        <v>768938.99689702759</v>
      </c>
      <c r="Q108" s="86">
        <f>'7. Nominale afschrijvingen'!AB97</f>
        <v>768938.99689702759</v>
      </c>
      <c r="R108" s="86">
        <f>'7. Nominale afschrijvingen'!AC97</f>
        <v>922726.79627643316</v>
      </c>
      <c r="S108" s="86">
        <f>'7. Nominale afschrijvingen'!AD97</f>
        <v>889673.8961113072</v>
      </c>
      <c r="T108" s="86">
        <f>'7. Nominale afschrijvingen'!AE97</f>
        <v>857804.98042970826</v>
      </c>
      <c r="U108" s="86">
        <f>'7. Nominale afschrijvingen'!AF97</f>
        <v>827077.63784715149</v>
      </c>
      <c r="V108" s="86">
        <f>'7. Nominale afschrijvingen'!AG97</f>
        <v>797450.97619292513</v>
      </c>
      <c r="W108" s="65"/>
      <c r="X108" s="118">
        <f>IF($C108="TD",INDEX('4. CPI-tabel'!$D$20:$Z$42,$E108-2003,X$28-2003),
IF(X$28&gt;=$E108,MAX(1,INDEX('4. CPI-tabel'!$D$20:$Z$42,MAX($E108,2010)-2003,X$28-2003)),0))</f>
        <v>0</v>
      </c>
      <c r="Y108" s="118">
        <f>IF($C108="TD",INDEX('4. CPI-tabel'!$D$20:$Z$42,$E108-2003,Y$28-2003),
IF(Y$28&gt;=$E108,MAX(1,INDEX('4. CPI-tabel'!$D$20:$Z$42,MAX($E108,2010)-2003,Y$28-2003)),0))</f>
        <v>0</v>
      </c>
      <c r="Z108" s="118">
        <f>IF($C108="TD",INDEX('4. CPI-tabel'!$D$20:$Z$42,$E108-2003,Z$28-2003),
IF(Z$28&gt;=$E108,MAX(1,INDEX('4. CPI-tabel'!$D$20:$Z$42,MAX($E108,2010)-2003,Z$28-2003)),0))</f>
        <v>0</v>
      </c>
      <c r="AA108" s="118">
        <f>IF($C108="TD",INDEX('4. CPI-tabel'!$D$20:$Z$42,$E108-2003,AA$28-2003),
IF(AA$28&gt;=$E108,MAX(1,INDEX('4. CPI-tabel'!$D$20:$Z$42,MAX($E108,2010)-2003,AA$28-2003)),0))</f>
        <v>0</v>
      </c>
      <c r="AB108" s="118">
        <f>IF($C108="TD",INDEX('4. CPI-tabel'!$D$20:$Z$42,$E108-2003,AB$28-2003),
IF(AB$28&gt;=$E108,MAX(1,INDEX('4. CPI-tabel'!$D$20:$Z$42,MAX($E108,2010)-2003,AB$28-2003)),0))</f>
        <v>0</v>
      </c>
      <c r="AC108" s="118">
        <f>IF($C108="TD",INDEX('4. CPI-tabel'!$D$20:$Z$42,$E108-2003,AC$28-2003),
IF(AC$28&gt;=$E108,MAX(1,INDEX('4. CPI-tabel'!$D$20:$Z$42,MAX($E108,2010)-2003,AC$28-2003)),0))</f>
        <v>1</v>
      </c>
      <c r="AD108" s="118">
        <f>IF($C108="TD",INDEX('4. CPI-tabel'!$D$20:$Z$42,$E108-2003,AD$28-2003),
IF(AD$28&gt;=$E108,MAX(1,INDEX('4. CPI-tabel'!$D$20:$Z$42,MAX($E108,2010)-2003,AD$28-2003)),0))</f>
        <v>1.002</v>
      </c>
      <c r="AE108" s="118">
        <f>IF($C108="TD",INDEX('4. CPI-tabel'!$D$20:$Z$42,$E108-2003,AE$28-2003),
IF(AE$28&gt;=$E108,MAX(1,INDEX('4. CPI-tabel'!$D$20:$Z$42,MAX($E108,2010)-2003,AE$28-2003)),0))</f>
        <v>1.0160279999999999</v>
      </c>
      <c r="AF108" s="118">
        <f>IF($C108="TD",INDEX('4. CPI-tabel'!$D$20:$Z$42,$E108-2003,AF$28-2003),
IF(AF$28&gt;=$E108,MAX(1,INDEX('4. CPI-tabel'!$D$20:$Z$42,MAX($E108,2010)-2003,AF$28-2003)),0))</f>
        <v>1.0373645879999998</v>
      </c>
      <c r="AG108" s="118">
        <f>IF($C108="TD",INDEX('4. CPI-tabel'!$D$20:$Z$42,$E108-2003,AG$28-2003),
IF(AG$28&gt;=$E108,MAX(1,INDEX('4. CPI-tabel'!$D$20:$Z$42,MAX($E108,2010)-2003,AG$28-2003)),0))</f>
        <v>1.0664107964639997</v>
      </c>
      <c r="AH108" s="118">
        <f>IF($C108="TD",INDEX('4. CPI-tabel'!$D$20:$Z$42,$E108-2003,AH$28-2003),
IF(AH$28&gt;=$E108,MAX(1,INDEX('4. CPI-tabel'!$D$20:$Z$42,MAX($E108,2010)-2003,AH$28-2003)),0))</f>
        <v>1.0738756720392475</v>
      </c>
      <c r="AI108" s="118">
        <f>IF($C108="TD",INDEX('4. CPI-tabel'!$D$20:$Z$42,$E108-2003,AI$28-2003),
IF(AI$28&gt;=$E108,MAX(1,INDEX('4. CPI-tabel'!$D$20:$Z$42,MAX($E108,2010)-2003,AI$28-2003)),0))</f>
        <v>1.0738756720392475</v>
      </c>
      <c r="AJ108" s="118">
        <f>IF($C108="TD",INDEX('4. CPI-tabel'!$D$20:$Z$42,$E108-2003,AJ$28-2003),
IF(AJ$28&gt;=$E108,MAX(1,INDEX('4. CPI-tabel'!$D$20:$Z$42,MAX($E108,2010)-2003,AJ$28-2003)),0))</f>
        <v>1.0738756720392475</v>
      </c>
      <c r="AK108" s="118">
        <f>IF($C108="TD",INDEX('4. CPI-tabel'!$D$20:$Z$42,$E108-2003,AK$28-2003),
IF(AK$28&gt;=$E108,MAX(1,INDEX('4. CPI-tabel'!$D$20:$Z$42,MAX($E108,2010)-2003,AK$28-2003)),0))</f>
        <v>1.0738756720392475</v>
      </c>
      <c r="AL108" s="118">
        <f>IF($C108="TD",INDEX('4. CPI-tabel'!$D$20:$Z$42,$E108-2003,AL$28-2003),
IF(AL$28&gt;=$E108,MAX(1,INDEX('4. CPI-tabel'!$D$20:$Z$42,MAX($E108,2010)-2003,AL$28-2003)),0))</f>
        <v>1.0738756720392475</v>
      </c>
      <c r="AM108" s="118">
        <f>IF($C108="TD",INDEX('4. CPI-tabel'!$D$20:$Z$42,$E108-2003,AM$28-2003),
IF(AM$28&gt;=$E108,MAX(1,INDEX('4. CPI-tabel'!$D$20:$Z$42,MAX($E108,2010)-2003,AM$28-2003)),0))</f>
        <v>1.0738756720392475</v>
      </c>
      <c r="AO108" s="87">
        <f t="shared" si="21"/>
        <v>0</v>
      </c>
      <c r="AP108" s="87">
        <f t="shared" si="22"/>
        <v>0</v>
      </c>
      <c r="AQ108" s="87">
        <f t="shared" si="23"/>
        <v>0</v>
      </c>
      <c r="AR108" s="87">
        <f t="shared" si="24"/>
        <v>0</v>
      </c>
      <c r="AS108" s="87">
        <f t="shared" si="25"/>
        <v>0</v>
      </c>
      <c r="AT108" s="87">
        <f t="shared" si="26"/>
        <v>384469.4984485138</v>
      </c>
      <c r="AU108" s="87">
        <f t="shared" si="27"/>
        <v>770476.87489082164</v>
      </c>
      <c r="AV108" s="87">
        <f t="shared" si="28"/>
        <v>781263.55113929312</v>
      </c>
      <c r="AW108" s="87">
        <f t="shared" si="29"/>
        <v>797670.08571321808</v>
      </c>
      <c r="AX108" s="87">
        <f t="shared" si="30"/>
        <v>820004.84811318817</v>
      </c>
      <c r="AY108" s="87">
        <f t="shared" si="31"/>
        <v>825744.88204998034</v>
      </c>
      <c r="AZ108" s="87">
        <f t="shared" si="32"/>
        <v>990893.8584599765</v>
      </c>
      <c r="BA108" s="87">
        <f t="shared" si="33"/>
        <v>955399.15308230568</v>
      </c>
      <c r="BB108" s="87">
        <f t="shared" si="34"/>
        <v>921175.89983756654</v>
      </c>
      <c r="BC108" s="87">
        <f t="shared" si="35"/>
        <v>888178.55417174322</v>
      </c>
      <c r="BD108" s="87">
        <f t="shared" si="36"/>
        <v>856363.20297753147</v>
      </c>
    </row>
    <row r="109" spans="1:56" s="20" customFormat="1" x14ac:dyDescent="0.2">
      <c r="A109" s="41"/>
      <c r="B109" s="86">
        <f>'3. Investeringen'!B95</f>
        <v>81</v>
      </c>
      <c r="C109" s="86" t="str">
        <f>'3. Investeringen'!F95</f>
        <v>AD</v>
      </c>
      <c r="D109" s="86" t="str">
        <f>'3. Investeringen'!G95</f>
        <v>Nieuwe investeringen AD</v>
      </c>
      <c r="E109" s="121">
        <f>'3. Investeringen'!K95</f>
        <v>2016</v>
      </c>
      <c r="G109" s="86">
        <f>'7. Nominale afschrijvingen'!R98</f>
        <v>0</v>
      </c>
      <c r="H109" s="86">
        <f>'7. Nominale afschrijvingen'!S98</f>
        <v>0</v>
      </c>
      <c r="I109" s="86">
        <f>'7. Nominale afschrijvingen'!T98</f>
        <v>0</v>
      </c>
      <c r="J109" s="86">
        <f>'7. Nominale afschrijvingen'!U98</f>
        <v>0</v>
      </c>
      <c r="K109" s="86">
        <f>'7. Nominale afschrijvingen'!V98</f>
        <v>0</v>
      </c>
      <c r="L109" s="86">
        <f>'7. Nominale afschrijvingen'!W98</f>
        <v>14012.920800567461</v>
      </c>
      <c r="M109" s="86">
        <f>'7. Nominale afschrijvingen'!X98</f>
        <v>28025.841601134925</v>
      </c>
      <c r="N109" s="86">
        <f>'7. Nominale afschrijvingen'!Y98</f>
        <v>28025.841601134925</v>
      </c>
      <c r="O109" s="86">
        <f>'7. Nominale afschrijvingen'!Z98</f>
        <v>28025.841601134925</v>
      </c>
      <c r="P109" s="86">
        <f>'7. Nominale afschrijvingen'!AA98</f>
        <v>28025.841601134925</v>
      </c>
      <c r="Q109" s="86">
        <f>'7. Nominale afschrijvingen'!AB98</f>
        <v>28025.841601134925</v>
      </c>
      <c r="R109" s="86">
        <f>'7. Nominale afschrijvingen'!AC98</f>
        <v>33631.009921361911</v>
      </c>
      <c r="S109" s="86">
        <f>'7. Nominale afschrijvingen'!AD98</f>
        <v>32426.317028656409</v>
      </c>
      <c r="T109" s="86">
        <f>'7. Nominale afschrijvingen'!AE98</f>
        <v>31264.777314197076</v>
      </c>
      <c r="U109" s="86">
        <f>'7. Nominale afschrijvingen'!AF98</f>
        <v>30144.844992494494</v>
      </c>
      <c r="V109" s="86">
        <f>'7. Nominale afschrijvingen'!AG98</f>
        <v>29065.029649479769</v>
      </c>
      <c r="W109" s="65"/>
      <c r="X109" s="118">
        <f>IF($C109="TD",INDEX('4. CPI-tabel'!$D$20:$Z$42,$E109-2003,X$28-2003),
IF(X$28&gt;=$E109,MAX(1,INDEX('4. CPI-tabel'!$D$20:$Z$42,MAX($E109,2010)-2003,X$28-2003)),0))</f>
        <v>0</v>
      </c>
      <c r="Y109" s="118">
        <f>IF($C109="TD",INDEX('4. CPI-tabel'!$D$20:$Z$42,$E109-2003,Y$28-2003),
IF(Y$28&gt;=$E109,MAX(1,INDEX('4. CPI-tabel'!$D$20:$Z$42,MAX($E109,2010)-2003,Y$28-2003)),0))</f>
        <v>0</v>
      </c>
      <c r="Z109" s="118">
        <f>IF($C109="TD",INDEX('4. CPI-tabel'!$D$20:$Z$42,$E109-2003,Z$28-2003),
IF(Z$28&gt;=$E109,MAX(1,INDEX('4. CPI-tabel'!$D$20:$Z$42,MAX($E109,2010)-2003,Z$28-2003)),0))</f>
        <v>0</v>
      </c>
      <c r="AA109" s="118">
        <f>IF($C109="TD",INDEX('4. CPI-tabel'!$D$20:$Z$42,$E109-2003,AA$28-2003),
IF(AA$28&gt;=$E109,MAX(1,INDEX('4. CPI-tabel'!$D$20:$Z$42,MAX($E109,2010)-2003,AA$28-2003)),0))</f>
        <v>0</v>
      </c>
      <c r="AB109" s="118">
        <f>IF($C109="TD",INDEX('4. CPI-tabel'!$D$20:$Z$42,$E109-2003,AB$28-2003),
IF(AB$28&gt;=$E109,MAX(1,INDEX('4. CPI-tabel'!$D$20:$Z$42,MAX($E109,2010)-2003,AB$28-2003)),0))</f>
        <v>0</v>
      </c>
      <c r="AC109" s="118">
        <f>IF($C109="TD",INDEX('4. CPI-tabel'!$D$20:$Z$42,$E109-2003,AC$28-2003),
IF(AC$28&gt;=$E109,MAX(1,INDEX('4. CPI-tabel'!$D$20:$Z$42,MAX($E109,2010)-2003,AC$28-2003)),0))</f>
        <v>1</v>
      </c>
      <c r="AD109" s="118">
        <f>IF($C109="TD",INDEX('4. CPI-tabel'!$D$20:$Z$42,$E109-2003,AD$28-2003),
IF(AD$28&gt;=$E109,MAX(1,INDEX('4. CPI-tabel'!$D$20:$Z$42,MAX($E109,2010)-2003,AD$28-2003)),0))</f>
        <v>1.002</v>
      </c>
      <c r="AE109" s="118">
        <f>IF($C109="TD",INDEX('4. CPI-tabel'!$D$20:$Z$42,$E109-2003,AE$28-2003),
IF(AE$28&gt;=$E109,MAX(1,INDEX('4. CPI-tabel'!$D$20:$Z$42,MAX($E109,2010)-2003,AE$28-2003)),0))</f>
        <v>1.0160279999999999</v>
      </c>
      <c r="AF109" s="118">
        <f>IF($C109="TD",INDEX('4. CPI-tabel'!$D$20:$Z$42,$E109-2003,AF$28-2003),
IF(AF$28&gt;=$E109,MAX(1,INDEX('4. CPI-tabel'!$D$20:$Z$42,MAX($E109,2010)-2003,AF$28-2003)),0))</f>
        <v>1.0373645879999998</v>
      </c>
      <c r="AG109" s="118">
        <f>IF($C109="TD",INDEX('4. CPI-tabel'!$D$20:$Z$42,$E109-2003,AG$28-2003),
IF(AG$28&gt;=$E109,MAX(1,INDEX('4. CPI-tabel'!$D$20:$Z$42,MAX($E109,2010)-2003,AG$28-2003)),0))</f>
        <v>1.0664107964639997</v>
      </c>
      <c r="AH109" s="118">
        <f>IF($C109="TD",INDEX('4. CPI-tabel'!$D$20:$Z$42,$E109-2003,AH$28-2003),
IF(AH$28&gt;=$E109,MAX(1,INDEX('4. CPI-tabel'!$D$20:$Z$42,MAX($E109,2010)-2003,AH$28-2003)),0))</f>
        <v>1.0738756720392475</v>
      </c>
      <c r="AI109" s="118">
        <f>IF($C109="TD",INDEX('4. CPI-tabel'!$D$20:$Z$42,$E109-2003,AI$28-2003),
IF(AI$28&gt;=$E109,MAX(1,INDEX('4. CPI-tabel'!$D$20:$Z$42,MAX($E109,2010)-2003,AI$28-2003)),0))</f>
        <v>1.0738756720392475</v>
      </c>
      <c r="AJ109" s="118">
        <f>IF($C109="TD",INDEX('4. CPI-tabel'!$D$20:$Z$42,$E109-2003,AJ$28-2003),
IF(AJ$28&gt;=$E109,MAX(1,INDEX('4. CPI-tabel'!$D$20:$Z$42,MAX($E109,2010)-2003,AJ$28-2003)),0))</f>
        <v>1.0738756720392475</v>
      </c>
      <c r="AK109" s="118">
        <f>IF($C109="TD",INDEX('4. CPI-tabel'!$D$20:$Z$42,$E109-2003,AK$28-2003),
IF(AK$28&gt;=$E109,MAX(1,INDEX('4. CPI-tabel'!$D$20:$Z$42,MAX($E109,2010)-2003,AK$28-2003)),0))</f>
        <v>1.0738756720392475</v>
      </c>
      <c r="AL109" s="118">
        <f>IF($C109="TD",INDEX('4. CPI-tabel'!$D$20:$Z$42,$E109-2003,AL$28-2003),
IF(AL$28&gt;=$E109,MAX(1,INDEX('4. CPI-tabel'!$D$20:$Z$42,MAX($E109,2010)-2003,AL$28-2003)),0))</f>
        <v>1.0738756720392475</v>
      </c>
      <c r="AM109" s="118">
        <f>IF($C109="TD",INDEX('4. CPI-tabel'!$D$20:$Z$42,$E109-2003,AM$28-2003),
IF(AM$28&gt;=$E109,MAX(1,INDEX('4. CPI-tabel'!$D$20:$Z$42,MAX($E109,2010)-2003,AM$28-2003)),0))</f>
        <v>1.0738756720392475</v>
      </c>
      <c r="AO109" s="87">
        <f t="shared" si="21"/>
        <v>0</v>
      </c>
      <c r="AP109" s="87">
        <f t="shared" si="22"/>
        <v>0</v>
      </c>
      <c r="AQ109" s="87">
        <f t="shared" si="23"/>
        <v>0</v>
      </c>
      <c r="AR109" s="87">
        <f t="shared" si="24"/>
        <v>0</v>
      </c>
      <c r="AS109" s="87">
        <f t="shared" si="25"/>
        <v>0</v>
      </c>
      <c r="AT109" s="87">
        <f t="shared" si="26"/>
        <v>14012.920800567461</v>
      </c>
      <c r="AU109" s="87">
        <f t="shared" si="27"/>
        <v>28081.893284337195</v>
      </c>
      <c r="AV109" s="87">
        <f t="shared" si="28"/>
        <v>28475.039790317915</v>
      </c>
      <c r="AW109" s="87">
        <f t="shared" si="29"/>
        <v>29073.015625914584</v>
      </c>
      <c r="AX109" s="87">
        <f t="shared" si="30"/>
        <v>29887.060063440193</v>
      </c>
      <c r="AY109" s="87">
        <f t="shared" si="31"/>
        <v>30096.269483884269</v>
      </c>
      <c r="AZ109" s="87">
        <f t="shared" si="32"/>
        <v>36115.523380661121</v>
      </c>
      <c r="BA109" s="87">
        <f t="shared" si="33"/>
        <v>34821.832990906099</v>
      </c>
      <c r="BB109" s="87">
        <f t="shared" si="34"/>
        <v>33574.483749440806</v>
      </c>
      <c r="BC109" s="87">
        <f t="shared" si="35"/>
        <v>32371.815674833972</v>
      </c>
      <c r="BD109" s="87">
        <f t="shared" si="36"/>
        <v>31212.228247675743</v>
      </c>
    </row>
    <row r="110" spans="1:56" s="20" customFormat="1" x14ac:dyDescent="0.2">
      <c r="A110" s="41"/>
      <c r="B110" s="86">
        <f>'3. Investeringen'!B96</f>
        <v>82</v>
      </c>
      <c r="C110" s="86" t="str">
        <f>'3. Investeringen'!F96</f>
        <v>AD</v>
      </c>
      <c r="D110" s="86" t="str">
        <f>'3. Investeringen'!G96</f>
        <v>Nieuwe investeringen AD</v>
      </c>
      <c r="E110" s="121">
        <f>'3. Investeringen'!K96</f>
        <v>2017</v>
      </c>
      <c r="G110" s="86">
        <f>'7. Nominale afschrijvingen'!R99</f>
        <v>0</v>
      </c>
      <c r="H110" s="86">
        <f>'7. Nominale afschrijvingen'!S99</f>
        <v>0</v>
      </c>
      <c r="I110" s="86">
        <f>'7. Nominale afschrijvingen'!T99</f>
        <v>0</v>
      </c>
      <c r="J110" s="86">
        <f>'7. Nominale afschrijvingen'!U99</f>
        <v>0</v>
      </c>
      <c r="K110" s="86">
        <f>'7. Nominale afschrijvingen'!V99</f>
        <v>0</v>
      </c>
      <c r="L110" s="86">
        <f>'7. Nominale afschrijvingen'!W99</f>
        <v>0</v>
      </c>
      <c r="M110" s="86">
        <f>'7. Nominale afschrijvingen'!X99</f>
        <v>398587.93862564105</v>
      </c>
      <c r="N110" s="86">
        <f>'7. Nominale afschrijvingen'!Y99</f>
        <v>797175.8772512821</v>
      </c>
      <c r="O110" s="86">
        <f>'7. Nominale afschrijvingen'!Z99</f>
        <v>797175.8772512821</v>
      </c>
      <c r="P110" s="86">
        <f>'7. Nominale afschrijvingen'!AA99</f>
        <v>797175.8772512821</v>
      </c>
      <c r="Q110" s="86">
        <f>'7. Nominale afschrijvingen'!AB99</f>
        <v>797175.8772512821</v>
      </c>
      <c r="R110" s="86">
        <f>'7. Nominale afschrijvingen'!AC99</f>
        <v>956611.05270153843</v>
      </c>
      <c r="S110" s="86">
        <f>'7. Nominale afschrijvingen'!AD99</f>
        <v>923337.62478148495</v>
      </c>
      <c r="T110" s="86">
        <f>'7. Nominale afschrijvingen'!AE99</f>
        <v>891221.53348473762</v>
      </c>
      <c r="U110" s="86">
        <f>'7. Nominale afschrijvingen'!AF99</f>
        <v>860222.52362439898</v>
      </c>
      <c r="V110" s="86">
        <f>'7. Nominale afschrijvingen'!AG99</f>
        <v>830301.74019398505</v>
      </c>
      <c r="W110" s="65"/>
      <c r="X110" s="118">
        <f>IF($C110="TD",INDEX('4. CPI-tabel'!$D$20:$Z$42,$E110-2003,X$28-2003),
IF(X$28&gt;=$E110,MAX(1,INDEX('4. CPI-tabel'!$D$20:$Z$42,MAX($E110,2010)-2003,X$28-2003)),0))</f>
        <v>0</v>
      </c>
      <c r="Y110" s="118">
        <f>IF($C110="TD",INDEX('4. CPI-tabel'!$D$20:$Z$42,$E110-2003,Y$28-2003),
IF(Y$28&gt;=$E110,MAX(1,INDEX('4. CPI-tabel'!$D$20:$Z$42,MAX($E110,2010)-2003,Y$28-2003)),0))</f>
        <v>0</v>
      </c>
      <c r="Z110" s="118">
        <f>IF($C110="TD",INDEX('4. CPI-tabel'!$D$20:$Z$42,$E110-2003,Z$28-2003),
IF(Z$28&gt;=$E110,MAX(1,INDEX('4. CPI-tabel'!$D$20:$Z$42,MAX($E110,2010)-2003,Z$28-2003)),0))</f>
        <v>0</v>
      </c>
      <c r="AA110" s="118">
        <f>IF($C110="TD",INDEX('4. CPI-tabel'!$D$20:$Z$42,$E110-2003,AA$28-2003),
IF(AA$28&gt;=$E110,MAX(1,INDEX('4. CPI-tabel'!$D$20:$Z$42,MAX($E110,2010)-2003,AA$28-2003)),0))</f>
        <v>0</v>
      </c>
      <c r="AB110" s="118">
        <f>IF($C110="TD",INDEX('4. CPI-tabel'!$D$20:$Z$42,$E110-2003,AB$28-2003),
IF(AB$28&gt;=$E110,MAX(1,INDEX('4. CPI-tabel'!$D$20:$Z$42,MAX($E110,2010)-2003,AB$28-2003)),0))</f>
        <v>0</v>
      </c>
      <c r="AC110" s="118">
        <f>IF($C110="TD",INDEX('4. CPI-tabel'!$D$20:$Z$42,$E110-2003,AC$28-2003),
IF(AC$28&gt;=$E110,MAX(1,INDEX('4. CPI-tabel'!$D$20:$Z$42,MAX($E110,2010)-2003,AC$28-2003)),0))</f>
        <v>0</v>
      </c>
      <c r="AD110" s="118">
        <f>IF($C110="TD",INDEX('4. CPI-tabel'!$D$20:$Z$42,$E110-2003,AD$28-2003),
IF(AD$28&gt;=$E110,MAX(1,INDEX('4. CPI-tabel'!$D$20:$Z$42,MAX($E110,2010)-2003,AD$28-2003)),0))</f>
        <v>1</v>
      </c>
      <c r="AE110" s="118">
        <f>IF($C110="TD",INDEX('4. CPI-tabel'!$D$20:$Z$42,$E110-2003,AE$28-2003),
IF(AE$28&gt;=$E110,MAX(1,INDEX('4. CPI-tabel'!$D$20:$Z$42,MAX($E110,2010)-2003,AE$28-2003)),0))</f>
        <v>1.014</v>
      </c>
      <c r="AF110" s="118">
        <f>IF($C110="TD",INDEX('4. CPI-tabel'!$D$20:$Z$42,$E110-2003,AF$28-2003),
IF(AF$28&gt;=$E110,MAX(1,INDEX('4. CPI-tabel'!$D$20:$Z$42,MAX($E110,2010)-2003,AF$28-2003)),0))</f>
        <v>1.0352939999999999</v>
      </c>
      <c r="AG110" s="118">
        <f>IF($C110="TD",INDEX('4. CPI-tabel'!$D$20:$Z$42,$E110-2003,AG$28-2003),
IF(AG$28&gt;=$E110,MAX(1,INDEX('4. CPI-tabel'!$D$20:$Z$42,MAX($E110,2010)-2003,AG$28-2003)),0))</f>
        <v>1.0642822320000001</v>
      </c>
      <c r="AH110" s="118">
        <f>IF($C110="TD",INDEX('4. CPI-tabel'!$D$20:$Z$42,$E110-2003,AH$28-2003),
IF(AH$28&gt;=$E110,MAX(1,INDEX('4. CPI-tabel'!$D$20:$Z$42,MAX($E110,2010)-2003,AH$28-2003)),0))</f>
        <v>1.0717322076239999</v>
      </c>
      <c r="AI110" s="118">
        <f>IF($C110="TD",INDEX('4. CPI-tabel'!$D$20:$Z$42,$E110-2003,AI$28-2003),
IF(AI$28&gt;=$E110,MAX(1,INDEX('4. CPI-tabel'!$D$20:$Z$42,MAX($E110,2010)-2003,AI$28-2003)),0))</f>
        <v>1.0717322076239999</v>
      </c>
      <c r="AJ110" s="118">
        <f>IF($C110="TD",INDEX('4. CPI-tabel'!$D$20:$Z$42,$E110-2003,AJ$28-2003),
IF(AJ$28&gt;=$E110,MAX(1,INDEX('4. CPI-tabel'!$D$20:$Z$42,MAX($E110,2010)-2003,AJ$28-2003)),0))</f>
        <v>1.0717322076239999</v>
      </c>
      <c r="AK110" s="118">
        <f>IF($C110="TD",INDEX('4. CPI-tabel'!$D$20:$Z$42,$E110-2003,AK$28-2003),
IF(AK$28&gt;=$E110,MAX(1,INDEX('4. CPI-tabel'!$D$20:$Z$42,MAX($E110,2010)-2003,AK$28-2003)),0))</f>
        <v>1.0717322076239999</v>
      </c>
      <c r="AL110" s="118">
        <f>IF($C110="TD",INDEX('4. CPI-tabel'!$D$20:$Z$42,$E110-2003,AL$28-2003),
IF(AL$28&gt;=$E110,MAX(1,INDEX('4. CPI-tabel'!$D$20:$Z$42,MAX($E110,2010)-2003,AL$28-2003)),0))</f>
        <v>1.0717322076239999</v>
      </c>
      <c r="AM110" s="118">
        <f>IF($C110="TD",INDEX('4. CPI-tabel'!$D$20:$Z$42,$E110-2003,AM$28-2003),
IF(AM$28&gt;=$E110,MAX(1,INDEX('4. CPI-tabel'!$D$20:$Z$42,MAX($E110,2010)-2003,AM$28-2003)),0))</f>
        <v>1.0717322076239999</v>
      </c>
      <c r="AO110" s="87">
        <f t="shared" si="21"/>
        <v>0</v>
      </c>
      <c r="AP110" s="87">
        <f t="shared" si="22"/>
        <v>0</v>
      </c>
      <c r="AQ110" s="87">
        <f t="shared" si="23"/>
        <v>0</v>
      </c>
      <c r="AR110" s="87">
        <f t="shared" si="24"/>
        <v>0</v>
      </c>
      <c r="AS110" s="87">
        <f t="shared" si="25"/>
        <v>0</v>
      </c>
      <c r="AT110" s="87">
        <f t="shared" si="26"/>
        <v>0</v>
      </c>
      <c r="AU110" s="87">
        <f t="shared" si="27"/>
        <v>398587.93862564105</v>
      </c>
      <c r="AV110" s="87">
        <f t="shared" si="28"/>
        <v>808336.33953280002</v>
      </c>
      <c r="AW110" s="87">
        <f t="shared" si="29"/>
        <v>825311.40266298875</v>
      </c>
      <c r="AX110" s="87">
        <f t="shared" si="30"/>
        <v>848420.12193755258</v>
      </c>
      <c r="AY110" s="87">
        <f t="shared" si="31"/>
        <v>854359.06279111537</v>
      </c>
      <c r="AZ110" s="87">
        <f t="shared" si="32"/>
        <v>1025230.8753493383</v>
      </c>
      <c r="BA110" s="87">
        <f t="shared" si="33"/>
        <v>989570.67098936136</v>
      </c>
      <c r="BB110" s="87">
        <f t="shared" si="34"/>
        <v>955150.82156364445</v>
      </c>
      <c r="BC110" s="87">
        <f t="shared" si="35"/>
        <v>921928.18429186556</v>
      </c>
      <c r="BD110" s="87">
        <f t="shared" si="36"/>
        <v>889861.11701214837</v>
      </c>
    </row>
    <row r="111" spans="1:56" s="20" customFormat="1" x14ac:dyDescent="0.2">
      <c r="A111" s="41"/>
      <c r="B111" s="86">
        <f>'3. Investeringen'!B97</f>
        <v>83</v>
      </c>
      <c r="C111" s="86" t="str">
        <f>'3. Investeringen'!F97</f>
        <v>AD</v>
      </c>
      <c r="D111" s="86" t="str">
        <f>'3. Investeringen'!G97</f>
        <v>Nieuwe investeringen AD</v>
      </c>
      <c r="E111" s="121">
        <f>'3. Investeringen'!K97</f>
        <v>2017</v>
      </c>
      <c r="G111" s="86">
        <f>'7. Nominale afschrijvingen'!R100</f>
        <v>0</v>
      </c>
      <c r="H111" s="86">
        <f>'7. Nominale afschrijvingen'!S100</f>
        <v>0</v>
      </c>
      <c r="I111" s="86">
        <f>'7. Nominale afschrijvingen'!T100</f>
        <v>0</v>
      </c>
      <c r="J111" s="86">
        <f>'7. Nominale afschrijvingen'!U100</f>
        <v>0</v>
      </c>
      <c r="K111" s="86">
        <f>'7. Nominale afschrijvingen'!V100</f>
        <v>0</v>
      </c>
      <c r="L111" s="86">
        <f>'7. Nominale afschrijvingen'!W100</f>
        <v>0</v>
      </c>
      <c r="M111" s="86">
        <f>'7. Nominale afschrijvingen'!X100</f>
        <v>52982.298149661961</v>
      </c>
      <c r="N111" s="86">
        <f>'7. Nominale afschrijvingen'!Y100</f>
        <v>105964.59629932392</v>
      </c>
      <c r="O111" s="86">
        <f>'7. Nominale afschrijvingen'!Z100</f>
        <v>105964.59629932392</v>
      </c>
      <c r="P111" s="86">
        <f>'7. Nominale afschrijvingen'!AA100</f>
        <v>105964.59629932392</v>
      </c>
      <c r="Q111" s="86">
        <f>'7. Nominale afschrijvingen'!AB100</f>
        <v>105964.59629932392</v>
      </c>
      <c r="R111" s="86">
        <f>'7. Nominale afschrijvingen'!AC100</f>
        <v>127157.5155591887</v>
      </c>
      <c r="S111" s="86">
        <f>'7. Nominale afschrijvingen'!AD100</f>
        <v>122734.64545278215</v>
      </c>
      <c r="T111" s="86">
        <f>'7. Nominale afschrijvingen'!AE100</f>
        <v>118465.61430659842</v>
      </c>
      <c r="U111" s="86">
        <f>'7. Nominale afschrijvingen'!AF100</f>
        <v>114345.07120028195</v>
      </c>
      <c r="V111" s="86">
        <f>'7. Nominale afschrijvingen'!AG100</f>
        <v>110367.85133244607</v>
      </c>
      <c r="W111" s="65"/>
      <c r="X111" s="118">
        <f>IF($C111="TD",INDEX('4. CPI-tabel'!$D$20:$Z$42,$E111-2003,X$28-2003),
IF(X$28&gt;=$E111,MAX(1,INDEX('4. CPI-tabel'!$D$20:$Z$42,MAX($E111,2010)-2003,X$28-2003)),0))</f>
        <v>0</v>
      </c>
      <c r="Y111" s="118">
        <f>IF($C111="TD",INDEX('4. CPI-tabel'!$D$20:$Z$42,$E111-2003,Y$28-2003),
IF(Y$28&gt;=$E111,MAX(1,INDEX('4. CPI-tabel'!$D$20:$Z$42,MAX($E111,2010)-2003,Y$28-2003)),0))</f>
        <v>0</v>
      </c>
      <c r="Z111" s="118">
        <f>IF($C111="TD",INDEX('4. CPI-tabel'!$D$20:$Z$42,$E111-2003,Z$28-2003),
IF(Z$28&gt;=$E111,MAX(1,INDEX('4. CPI-tabel'!$D$20:$Z$42,MAX($E111,2010)-2003,Z$28-2003)),0))</f>
        <v>0</v>
      </c>
      <c r="AA111" s="118">
        <f>IF($C111="TD",INDEX('4. CPI-tabel'!$D$20:$Z$42,$E111-2003,AA$28-2003),
IF(AA$28&gt;=$E111,MAX(1,INDEX('4. CPI-tabel'!$D$20:$Z$42,MAX($E111,2010)-2003,AA$28-2003)),0))</f>
        <v>0</v>
      </c>
      <c r="AB111" s="118">
        <f>IF($C111="TD",INDEX('4. CPI-tabel'!$D$20:$Z$42,$E111-2003,AB$28-2003),
IF(AB$28&gt;=$E111,MAX(1,INDEX('4. CPI-tabel'!$D$20:$Z$42,MAX($E111,2010)-2003,AB$28-2003)),0))</f>
        <v>0</v>
      </c>
      <c r="AC111" s="118">
        <f>IF($C111="TD",INDEX('4. CPI-tabel'!$D$20:$Z$42,$E111-2003,AC$28-2003),
IF(AC$28&gt;=$E111,MAX(1,INDEX('4. CPI-tabel'!$D$20:$Z$42,MAX($E111,2010)-2003,AC$28-2003)),0))</f>
        <v>0</v>
      </c>
      <c r="AD111" s="118">
        <f>IF($C111="TD",INDEX('4. CPI-tabel'!$D$20:$Z$42,$E111-2003,AD$28-2003),
IF(AD$28&gt;=$E111,MAX(1,INDEX('4. CPI-tabel'!$D$20:$Z$42,MAX($E111,2010)-2003,AD$28-2003)),0))</f>
        <v>1</v>
      </c>
      <c r="AE111" s="118">
        <f>IF($C111="TD",INDEX('4. CPI-tabel'!$D$20:$Z$42,$E111-2003,AE$28-2003),
IF(AE$28&gt;=$E111,MAX(1,INDEX('4. CPI-tabel'!$D$20:$Z$42,MAX($E111,2010)-2003,AE$28-2003)),0))</f>
        <v>1.014</v>
      </c>
      <c r="AF111" s="118">
        <f>IF($C111="TD",INDEX('4. CPI-tabel'!$D$20:$Z$42,$E111-2003,AF$28-2003),
IF(AF$28&gt;=$E111,MAX(1,INDEX('4. CPI-tabel'!$D$20:$Z$42,MAX($E111,2010)-2003,AF$28-2003)),0))</f>
        <v>1.0352939999999999</v>
      </c>
      <c r="AG111" s="118">
        <f>IF($C111="TD",INDEX('4. CPI-tabel'!$D$20:$Z$42,$E111-2003,AG$28-2003),
IF(AG$28&gt;=$E111,MAX(1,INDEX('4. CPI-tabel'!$D$20:$Z$42,MAX($E111,2010)-2003,AG$28-2003)),0))</f>
        <v>1.0642822320000001</v>
      </c>
      <c r="AH111" s="118">
        <f>IF($C111="TD",INDEX('4. CPI-tabel'!$D$20:$Z$42,$E111-2003,AH$28-2003),
IF(AH$28&gt;=$E111,MAX(1,INDEX('4. CPI-tabel'!$D$20:$Z$42,MAX($E111,2010)-2003,AH$28-2003)),0))</f>
        <v>1.0717322076239999</v>
      </c>
      <c r="AI111" s="118">
        <f>IF($C111="TD",INDEX('4. CPI-tabel'!$D$20:$Z$42,$E111-2003,AI$28-2003),
IF(AI$28&gt;=$E111,MAX(1,INDEX('4. CPI-tabel'!$D$20:$Z$42,MAX($E111,2010)-2003,AI$28-2003)),0))</f>
        <v>1.0717322076239999</v>
      </c>
      <c r="AJ111" s="118">
        <f>IF($C111="TD",INDEX('4. CPI-tabel'!$D$20:$Z$42,$E111-2003,AJ$28-2003),
IF(AJ$28&gt;=$E111,MAX(1,INDEX('4. CPI-tabel'!$D$20:$Z$42,MAX($E111,2010)-2003,AJ$28-2003)),0))</f>
        <v>1.0717322076239999</v>
      </c>
      <c r="AK111" s="118">
        <f>IF($C111="TD",INDEX('4. CPI-tabel'!$D$20:$Z$42,$E111-2003,AK$28-2003),
IF(AK$28&gt;=$E111,MAX(1,INDEX('4. CPI-tabel'!$D$20:$Z$42,MAX($E111,2010)-2003,AK$28-2003)),0))</f>
        <v>1.0717322076239999</v>
      </c>
      <c r="AL111" s="118">
        <f>IF($C111="TD",INDEX('4. CPI-tabel'!$D$20:$Z$42,$E111-2003,AL$28-2003),
IF(AL$28&gt;=$E111,MAX(1,INDEX('4. CPI-tabel'!$D$20:$Z$42,MAX($E111,2010)-2003,AL$28-2003)),0))</f>
        <v>1.0717322076239999</v>
      </c>
      <c r="AM111" s="118">
        <f>IF($C111="TD",INDEX('4. CPI-tabel'!$D$20:$Z$42,$E111-2003,AM$28-2003),
IF(AM$28&gt;=$E111,MAX(1,INDEX('4. CPI-tabel'!$D$20:$Z$42,MAX($E111,2010)-2003,AM$28-2003)),0))</f>
        <v>1.0717322076239999</v>
      </c>
      <c r="AO111" s="87">
        <f t="shared" si="21"/>
        <v>0</v>
      </c>
      <c r="AP111" s="87">
        <f t="shared" si="22"/>
        <v>0</v>
      </c>
      <c r="AQ111" s="87">
        <f t="shared" si="23"/>
        <v>0</v>
      </c>
      <c r="AR111" s="87">
        <f t="shared" si="24"/>
        <v>0</v>
      </c>
      <c r="AS111" s="87">
        <f t="shared" si="25"/>
        <v>0</v>
      </c>
      <c r="AT111" s="87">
        <f t="shared" si="26"/>
        <v>0</v>
      </c>
      <c r="AU111" s="87">
        <f t="shared" si="27"/>
        <v>52982.298149661961</v>
      </c>
      <c r="AV111" s="87">
        <f t="shared" si="28"/>
        <v>107448.10064751445</v>
      </c>
      <c r="AW111" s="87">
        <f t="shared" si="29"/>
        <v>109704.51076111225</v>
      </c>
      <c r="AX111" s="87">
        <f t="shared" si="30"/>
        <v>112776.2370624234</v>
      </c>
      <c r="AY111" s="87">
        <f t="shared" si="31"/>
        <v>113565.67072186036</v>
      </c>
      <c r="AZ111" s="87">
        <f t="shared" si="32"/>
        <v>136278.80486623241</v>
      </c>
      <c r="BA111" s="87">
        <f t="shared" si="33"/>
        <v>131538.67252305913</v>
      </c>
      <c r="BB111" s="87">
        <f t="shared" si="34"/>
        <v>126963.41434834403</v>
      </c>
      <c r="BC111" s="87">
        <f t="shared" si="35"/>
        <v>122547.29558840163</v>
      </c>
      <c r="BD111" s="87">
        <f t="shared" si="36"/>
        <v>118284.78095923984</v>
      </c>
    </row>
    <row r="112" spans="1:56" s="20" customFormat="1" x14ac:dyDescent="0.2">
      <c r="A112" s="41"/>
      <c r="B112" s="86">
        <f>'3. Investeringen'!B98</f>
        <v>84</v>
      </c>
      <c r="C112" s="86" t="str">
        <f>'3. Investeringen'!F98</f>
        <v>AD</v>
      </c>
      <c r="D112" s="86" t="str">
        <f>'3. Investeringen'!G98</f>
        <v>Nieuwe investeringen AD</v>
      </c>
      <c r="E112" s="121">
        <f>'3. Investeringen'!K98</f>
        <v>2018</v>
      </c>
      <c r="G112" s="86">
        <f>'7. Nominale afschrijvingen'!R101</f>
        <v>0</v>
      </c>
      <c r="H112" s="86">
        <f>'7. Nominale afschrijvingen'!S101</f>
        <v>0</v>
      </c>
      <c r="I112" s="86">
        <f>'7. Nominale afschrijvingen'!T101</f>
        <v>0</v>
      </c>
      <c r="J112" s="86">
        <f>'7. Nominale afschrijvingen'!U101</f>
        <v>0</v>
      </c>
      <c r="K112" s="86">
        <f>'7. Nominale afschrijvingen'!V101</f>
        <v>0</v>
      </c>
      <c r="L112" s="86">
        <f>'7. Nominale afschrijvingen'!W101</f>
        <v>0</v>
      </c>
      <c r="M112" s="86">
        <f>'7. Nominale afschrijvingen'!X101</f>
        <v>0</v>
      </c>
      <c r="N112" s="86">
        <f>'7. Nominale afschrijvingen'!Y101</f>
        <v>505971.91500000004</v>
      </c>
      <c r="O112" s="86">
        <f>'7. Nominale afschrijvingen'!Z101</f>
        <v>1011943.8300000002</v>
      </c>
      <c r="P112" s="86">
        <f>'7. Nominale afschrijvingen'!AA101</f>
        <v>1011943.8300000002</v>
      </c>
      <c r="Q112" s="86">
        <f>'7. Nominale afschrijvingen'!AB101</f>
        <v>1011943.8300000002</v>
      </c>
      <c r="R112" s="86">
        <f>'7. Nominale afschrijvingen'!AC101</f>
        <v>1214332.5959999999</v>
      </c>
      <c r="S112" s="86">
        <f>'7. Nominale afschrijvingen'!AD101</f>
        <v>1173284.7335999999</v>
      </c>
      <c r="T112" s="86">
        <f>'7. Nominale afschrijvingen'!AE101</f>
        <v>1133624.4045769013</v>
      </c>
      <c r="U112" s="86">
        <f>'7. Nominale afschrijvingen'!AF101</f>
        <v>1095304.7063940202</v>
      </c>
      <c r="V112" s="86">
        <f>'7. Nominale afschrijvingen'!AG101</f>
        <v>1058280.3219525323</v>
      </c>
      <c r="W112" s="65"/>
      <c r="X112" s="118">
        <f>IF($C112="TD",INDEX('4. CPI-tabel'!$D$20:$Z$42,$E112-2003,X$28-2003),
IF(X$28&gt;=$E112,MAX(1,INDEX('4. CPI-tabel'!$D$20:$Z$42,MAX($E112,2010)-2003,X$28-2003)),0))</f>
        <v>0</v>
      </c>
      <c r="Y112" s="118">
        <f>IF($C112="TD",INDEX('4. CPI-tabel'!$D$20:$Z$42,$E112-2003,Y$28-2003),
IF(Y$28&gt;=$E112,MAX(1,INDEX('4. CPI-tabel'!$D$20:$Z$42,MAX($E112,2010)-2003,Y$28-2003)),0))</f>
        <v>0</v>
      </c>
      <c r="Z112" s="118">
        <f>IF($C112="TD",INDEX('4. CPI-tabel'!$D$20:$Z$42,$E112-2003,Z$28-2003),
IF(Z$28&gt;=$E112,MAX(1,INDEX('4. CPI-tabel'!$D$20:$Z$42,MAX($E112,2010)-2003,Z$28-2003)),0))</f>
        <v>0</v>
      </c>
      <c r="AA112" s="118">
        <f>IF($C112="TD",INDEX('4. CPI-tabel'!$D$20:$Z$42,$E112-2003,AA$28-2003),
IF(AA$28&gt;=$E112,MAX(1,INDEX('4. CPI-tabel'!$D$20:$Z$42,MAX($E112,2010)-2003,AA$28-2003)),0))</f>
        <v>0</v>
      </c>
      <c r="AB112" s="118">
        <f>IF($C112="TD",INDEX('4. CPI-tabel'!$D$20:$Z$42,$E112-2003,AB$28-2003),
IF(AB$28&gt;=$E112,MAX(1,INDEX('4. CPI-tabel'!$D$20:$Z$42,MAX($E112,2010)-2003,AB$28-2003)),0))</f>
        <v>0</v>
      </c>
      <c r="AC112" s="118">
        <f>IF($C112="TD",INDEX('4. CPI-tabel'!$D$20:$Z$42,$E112-2003,AC$28-2003),
IF(AC$28&gt;=$E112,MAX(1,INDEX('4. CPI-tabel'!$D$20:$Z$42,MAX($E112,2010)-2003,AC$28-2003)),0))</f>
        <v>0</v>
      </c>
      <c r="AD112" s="118">
        <f>IF($C112="TD",INDEX('4. CPI-tabel'!$D$20:$Z$42,$E112-2003,AD$28-2003),
IF(AD$28&gt;=$E112,MAX(1,INDEX('4. CPI-tabel'!$D$20:$Z$42,MAX($E112,2010)-2003,AD$28-2003)),0))</f>
        <v>0</v>
      </c>
      <c r="AE112" s="118">
        <f>IF($C112="TD",INDEX('4. CPI-tabel'!$D$20:$Z$42,$E112-2003,AE$28-2003),
IF(AE$28&gt;=$E112,MAX(1,INDEX('4. CPI-tabel'!$D$20:$Z$42,MAX($E112,2010)-2003,AE$28-2003)),0))</f>
        <v>1</v>
      </c>
      <c r="AF112" s="118">
        <f>IF($C112="TD",INDEX('4. CPI-tabel'!$D$20:$Z$42,$E112-2003,AF$28-2003),
IF(AF$28&gt;=$E112,MAX(1,INDEX('4. CPI-tabel'!$D$20:$Z$42,MAX($E112,2010)-2003,AF$28-2003)),0))</f>
        <v>1.0209999999999999</v>
      </c>
      <c r="AG112" s="118">
        <f>IF($C112="TD",INDEX('4. CPI-tabel'!$D$20:$Z$42,$E112-2003,AG$28-2003),
IF(AG$28&gt;=$E112,MAX(1,INDEX('4. CPI-tabel'!$D$20:$Z$42,MAX($E112,2010)-2003,AG$28-2003)),0))</f>
        <v>1.049588</v>
      </c>
      <c r="AH112" s="118">
        <f>IF($C112="TD",INDEX('4. CPI-tabel'!$D$20:$Z$42,$E112-2003,AH$28-2003),
IF(AH$28&gt;=$E112,MAX(1,INDEX('4. CPI-tabel'!$D$20:$Z$42,MAX($E112,2010)-2003,AH$28-2003)),0))</f>
        <v>1.0569351159999998</v>
      </c>
      <c r="AI112" s="118">
        <f>IF($C112="TD",INDEX('4. CPI-tabel'!$D$20:$Z$42,$E112-2003,AI$28-2003),
IF(AI$28&gt;=$E112,MAX(1,INDEX('4. CPI-tabel'!$D$20:$Z$42,MAX($E112,2010)-2003,AI$28-2003)),0))</f>
        <v>1.0569351159999998</v>
      </c>
      <c r="AJ112" s="118">
        <f>IF($C112="TD",INDEX('4. CPI-tabel'!$D$20:$Z$42,$E112-2003,AJ$28-2003),
IF(AJ$28&gt;=$E112,MAX(1,INDEX('4. CPI-tabel'!$D$20:$Z$42,MAX($E112,2010)-2003,AJ$28-2003)),0))</f>
        <v>1.0569351159999998</v>
      </c>
      <c r="AK112" s="118">
        <f>IF($C112="TD",INDEX('4. CPI-tabel'!$D$20:$Z$42,$E112-2003,AK$28-2003),
IF(AK$28&gt;=$E112,MAX(1,INDEX('4. CPI-tabel'!$D$20:$Z$42,MAX($E112,2010)-2003,AK$28-2003)),0))</f>
        <v>1.0569351159999998</v>
      </c>
      <c r="AL112" s="118">
        <f>IF($C112="TD",INDEX('4. CPI-tabel'!$D$20:$Z$42,$E112-2003,AL$28-2003),
IF(AL$28&gt;=$E112,MAX(1,INDEX('4. CPI-tabel'!$D$20:$Z$42,MAX($E112,2010)-2003,AL$28-2003)),0))</f>
        <v>1.0569351159999998</v>
      </c>
      <c r="AM112" s="118">
        <f>IF($C112="TD",INDEX('4. CPI-tabel'!$D$20:$Z$42,$E112-2003,AM$28-2003),
IF(AM$28&gt;=$E112,MAX(1,INDEX('4. CPI-tabel'!$D$20:$Z$42,MAX($E112,2010)-2003,AM$28-2003)),0))</f>
        <v>1.0569351159999998</v>
      </c>
      <c r="AO112" s="87">
        <f t="shared" si="21"/>
        <v>0</v>
      </c>
      <c r="AP112" s="87">
        <f t="shared" si="22"/>
        <v>0</v>
      </c>
      <c r="AQ112" s="87">
        <f t="shared" si="23"/>
        <v>0</v>
      </c>
      <c r="AR112" s="87">
        <f t="shared" si="24"/>
        <v>0</v>
      </c>
      <c r="AS112" s="87">
        <f t="shared" si="25"/>
        <v>0</v>
      </c>
      <c r="AT112" s="87">
        <f t="shared" si="26"/>
        <v>0</v>
      </c>
      <c r="AU112" s="87">
        <f t="shared" si="27"/>
        <v>0</v>
      </c>
      <c r="AV112" s="87">
        <f t="shared" si="28"/>
        <v>505971.91500000004</v>
      </c>
      <c r="AW112" s="87">
        <f t="shared" si="29"/>
        <v>1033194.6504300002</v>
      </c>
      <c r="AX112" s="87">
        <f t="shared" si="30"/>
        <v>1062124.1006420401</v>
      </c>
      <c r="AY112" s="87">
        <f t="shared" si="31"/>
        <v>1069558.9693465342</v>
      </c>
      <c r="AZ112" s="87">
        <f t="shared" si="32"/>
        <v>1283470.7632158408</v>
      </c>
      <c r="BA112" s="87">
        <f t="shared" si="33"/>
        <v>1240085.8360085448</v>
      </c>
      <c r="BB112" s="87">
        <f t="shared" si="34"/>
        <v>1198167.4415519179</v>
      </c>
      <c r="BC112" s="87">
        <f t="shared" si="35"/>
        <v>1157666.0069079094</v>
      </c>
      <c r="BD112" s="87">
        <f t="shared" si="36"/>
        <v>1118533.6348434167</v>
      </c>
    </row>
    <row r="113" spans="1:56" s="20" customFormat="1" x14ac:dyDescent="0.2">
      <c r="A113" s="41"/>
      <c r="B113" s="86">
        <f>'3. Investeringen'!B99</f>
        <v>85</v>
      </c>
      <c r="C113" s="86" t="str">
        <f>'3. Investeringen'!F99</f>
        <v>AD</v>
      </c>
      <c r="D113" s="86" t="str">
        <f>'3. Investeringen'!G99</f>
        <v>Nieuwe investeringen AD</v>
      </c>
      <c r="E113" s="121">
        <f>'3. Investeringen'!K99</f>
        <v>2018</v>
      </c>
      <c r="G113" s="86">
        <f>'7. Nominale afschrijvingen'!R102</f>
        <v>0</v>
      </c>
      <c r="H113" s="86">
        <f>'7. Nominale afschrijvingen'!S102</f>
        <v>0</v>
      </c>
      <c r="I113" s="86">
        <f>'7. Nominale afschrijvingen'!T102</f>
        <v>0</v>
      </c>
      <c r="J113" s="86">
        <f>'7. Nominale afschrijvingen'!U102</f>
        <v>0</v>
      </c>
      <c r="K113" s="86">
        <f>'7. Nominale afschrijvingen'!V102</f>
        <v>0</v>
      </c>
      <c r="L113" s="86">
        <f>'7. Nominale afschrijvingen'!W102</f>
        <v>0</v>
      </c>
      <c r="M113" s="86">
        <f>'7. Nominale afschrijvingen'!X102</f>
        <v>0</v>
      </c>
      <c r="N113" s="86">
        <f>'7. Nominale afschrijvingen'!Y102</f>
        <v>36163.434183820427</v>
      </c>
      <c r="O113" s="86">
        <f>'7. Nominale afschrijvingen'!Z102</f>
        <v>72326.86836764084</v>
      </c>
      <c r="P113" s="86">
        <f>'7. Nominale afschrijvingen'!AA102</f>
        <v>72326.86836764084</v>
      </c>
      <c r="Q113" s="86">
        <f>'7. Nominale afschrijvingen'!AB102</f>
        <v>72326.86836764084</v>
      </c>
      <c r="R113" s="86">
        <f>'7. Nominale afschrijvingen'!AC102</f>
        <v>86792.242041169011</v>
      </c>
      <c r="S113" s="86">
        <f>'7. Nominale afschrijvingen'!AD102</f>
        <v>83858.419774988652</v>
      </c>
      <c r="T113" s="86">
        <f>'7. Nominale afschrijvingen'!AE102</f>
        <v>81023.768965693249</v>
      </c>
      <c r="U113" s="86">
        <f>'7. Nominale afschrijvingen'!AF102</f>
        <v>78284.937338683914</v>
      </c>
      <c r="V113" s="86">
        <f>'7. Nominale afschrijvingen'!AG102</f>
        <v>75638.685935686153</v>
      </c>
      <c r="W113" s="65"/>
      <c r="X113" s="118">
        <f>IF($C113="TD",INDEX('4. CPI-tabel'!$D$20:$Z$42,$E113-2003,X$28-2003),
IF(X$28&gt;=$E113,MAX(1,INDEX('4. CPI-tabel'!$D$20:$Z$42,MAX($E113,2010)-2003,X$28-2003)),0))</f>
        <v>0</v>
      </c>
      <c r="Y113" s="118">
        <f>IF($C113="TD",INDEX('4. CPI-tabel'!$D$20:$Z$42,$E113-2003,Y$28-2003),
IF(Y$28&gt;=$E113,MAX(1,INDEX('4. CPI-tabel'!$D$20:$Z$42,MAX($E113,2010)-2003,Y$28-2003)),0))</f>
        <v>0</v>
      </c>
      <c r="Z113" s="118">
        <f>IF($C113="TD",INDEX('4. CPI-tabel'!$D$20:$Z$42,$E113-2003,Z$28-2003),
IF(Z$28&gt;=$E113,MAX(1,INDEX('4. CPI-tabel'!$D$20:$Z$42,MAX($E113,2010)-2003,Z$28-2003)),0))</f>
        <v>0</v>
      </c>
      <c r="AA113" s="118">
        <f>IF($C113="TD",INDEX('4. CPI-tabel'!$D$20:$Z$42,$E113-2003,AA$28-2003),
IF(AA$28&gt;=$E113,MAX(1,INDEX('4. CPI-tabel'!$D$20:$Z$42,MAX($E113,2010)-2003,AA$28-2003)),0))</f>
        <v>0</v>
      </c>
      <c r="AB113" s="118">
        <f>IF($C113="TD",INDEX('4. CPI-tabel'!$D$20:$Z$42,$E113-2003,AB$28-2003),
IF(AB$28&gt;=$E113,MAX(1,INDEX('4. CPI-tabel'!$D$20:$Z$42,MAX($E113,2010)-2003,AB$28-2003)),0))</f>
        <v>0</v>
      </c>
      <c r="AC113" s="118">
        <f>IF($C113="TD",INDEX('4. CPI-tabel'!$D$20:$Z$42,$E113-2003,AC$28-2003),
IF(AC$28&gt;=$E113,MAX(1,INDEX('4. CPI-tabel'!$D$20:$Z$42,MAX($E113,2010)-2003,AC$28-2003)),0))</f>
        <v>0</v>
      </c>
      <c r="AD113" s="118">
        <f>IF($C113="TD",INDEX('4. CPI-tabel'!$D$20:$Z$42,$E113-2003,AD$28-2003),
IF(AD$28&gt;=$E113,MAX(1,INDEX('4. CPI-tabel'!$D$20:$Z$42,MAX($E113,2010)-2003,AD$28-2003)),0))</f>
        <v>0</v>
      </c>
      <c r="AE113" s="118">
        <f>IF($C113="TD",INDEX('4. CPI-tabel'!$D$20:$Z$42,$E113-2003,AE$28-2003),
IF(AE$28&gt;=$E113,MAX(1,INDEX('4. CPI-tabel'!$D$20:$Z$42,MAX($E113,2010)-2003,AE$28-2003)),0))</f>
        <v>1</v>
      </c>
      <c r="AF113" s="118">
        <f>IF($C113="TD",INDEX('4. CPI-tabel'!$D$20:$Z$42,$E113-2003,AF$28-2003),
IF(AF$28&gt;=$E113,MAX(1,INDEX('4. CPI-tabel'!$D$20:$Z$42,MAX($E113,2010)-2003,AF$28-2003)),0))</f>
        <v>1.0209999999999999</v>
      </c>
      <c r="AG113" s="118">
        <f>IF($C113="TD",INDEX('4. CPI-tabel'!$D$20:$Z$42,$E113-2003,AG$28-2003),
IF(AG$28&gt;=$E113,MAX(1,INDEX('4. CPI-tabel'!$D$20:$Z$42,MAX($E113,2010)-2003,AG$28-2003)),0))</f>
        <v>1.049588</v>
      </c>
      <c r="AH113" s="118">
        <f>IF($C113="TD",INDEX('4. CPI-tabel'!$D$20:$Z$42,$E113-2003,AH$28-2003),
IF(AH$28&gt;=$E113,MAX(1,INDEX('4. CPI-tabel'!$D$20:$Z$42,MAX($E113,2010)-2003,AH$28-2003)),0))</f>
        <v>1.0569351159999998</v>
      </c>
      <c r="AI113" s="118">
        <f>IF($C113="TD",INDEX('4. CPI-tabel'!$D$20:$Z$42,$E113-2003,AI$28-2003),
IF(AI$28&gt;=$E113,MAX(1,INDEX('4. CPI-tabel'!$D$20:$Z$42,MAX($E113,2010)-2003,AI$28-2003)),0))</f>
        <v>1.0569351159999998</v>
      </c>
      <c r="AJ113" s="118">
        <f>IF($C113="TD",INDEX('4. CPI-tabel'!$D$20:$Z$42,$E113-2003,AJ$28-2003),
IF(AJ$28&gt;=$E113,MAX(1,INDEX('4. CPI-tabel'!$D$20:$Z$42,MAX($E113,2010)-2003,AJ$28-2003)),0))</f>
        <v>1.0569351159999998</v>
      </c>
      <c r="AK113" s="118">
        <f>IF($C113="TD",INDEX('4. CPI-tabel'!$D$20:$Z$42,$E113-2003,AK$28-2003),
IF(AK$28&gt;=$E113,MAX(1,INDEX('4. CPI-tabel'!$D$20:$Z$42,MAX($E113,2010)-2003,AK$28-2003)),0))</f>
        <v>1.0569351159999998</v>
      </c>
      <c r="AL113" s="118">
        <f>IF($C113="TD",INDEX('4. CPI-tabel'!$D$20:$Z$42,$E113-2003,AL$28-2003),
IF(AL$28&gt;=$E113,MAX(1,INDEX('4. CPI-tabel'!$D$20:$Z$42,MAX($E113,2010)-2003,AL$28-2003)),0))</f>
        <v>1.0569351159999998</v>
      </c>
      <c r="AM113" s="118">
        <f>IF($C113="TD",INDEX('4. CPI-tabel'!$D$20:$Z$42,$E113-2003,AM$28-2003),
IF(AM$28&gt;=$E113,MAX(1,INDEX('4. CPI-tabel'!$D$20:$Z$42,MAX($E113,2010)-2003,AM$28-2003)),0))</f>
        <v>1.0569351159999998</v>
      </c>
      <c r="AO113" s="87">
        <f t="shared" si="21"/>
        <v>0</v>
      </c>
      <c r="AP113" s="87">
        <f t="shared" si="22"/>
        <v>0</v>
      </c>
      <c r="AQ113" s="87">
        <f t="shared" si="23"/>
        <v>0</v>
      </c>
      <c r="AR113" s="87">
        <f t="shared" si="24"/>
        <v>0</v>
      </c>
      <c r="AS113" s="87">
        <f t="shared" si="25"/>
        <v>0</v>
      </c>
      <c r="AT113" s="87">
        <f t="shared" si="26"/>
        <v>0</v>
      </c>
      <c r="AU113" s="87">
        <f t="shared" si="27"/>
        <v>0</v>
      </c>
      <c r="AV113" s="87">
        <f t="shared" si="28"/>
        <v>36163.434183820427</v>
      </c>
      <c r="AW113" s="87">
        <f t="shared" si="29"/>
        <v>73845.732603361292</v>
      </c>
      <c r="AX113" s="87">
        <f t="shared" si="30"/>
        <v>75913.413116255411</v>
      </c>
      <c r="AY113" s="87">
        <f t="shared" si="31"/>
        <v>76444.807008069183</v>
      </c>
      <c r="AZ113" s="87">
        <f t="shared" si="32"/>
        <v>91733.76840968302</v>
      </c>
      <c r="BA113" s="87">
        <f t="shared" si="33"/>
        <v>88632.908632454302</v>
      </c>
      <c r="BB113" s="87">
        <f t="shared" si="34"/>
        <v>85636.86665051218</v>
      </c>
      <c r="BC113" s="87">
        <f t="shared" si="35"/>
        <v>82742.0993271146</v>
      </c>
      <c r="BD113" s="87">
        <f t="shared" si="36"/>
        <v>79945.183293522001</v>
      </c>
    </row>
    <row r="114" spans="1:56" s="20" customFormat="1" x14ac:dyDescent="0.2">
      <c r="A114" s="41"/>
      <c r="B114" s="86">
        <f>'3. Investeringen'!B100</f>
        <v>86</v>
      </c>
      <c r="C114" s="86" t="str">
        <f>'3. Investeringen'!F100</f>
        <v>AD</v>
      </c>
      <c r="D114" s="86" t="str">
        <f>'3. Investeringen'!G100</f>
        <v>Nieuwe investeringen AD</v>
      </c>
      <c r="E114" s="121">
        <f>'3. Investeringen'!K100</f>
        <v>2019</v>
      </c>
      <c r="G114" s="86">
        <f>'7. Nominale afschrijvingen'!R103</f>
        <v>0</v>
      </c>
      <c r="H114" s="86">
        <f>'7. Nominale afschrijvingen'!S103</f>
        <v>0</v>
      </c>
      <c r="I114" s="86">
        <f>'7. Nominale afschrijvingen'!T103</f>
        <v>0</v>
      </c>
      <c r="J114" s="86">
        <f>'7. Nominale afschrijvingen'!U103</f>
        <v>0</v>
      </c>
      <c r="K114" s="86">
        <f>'7. Nominale afschrijvingen'!V103</f>
        <v>0</v>
      </c>
      <c r="L114" s="86">
        <f>'7. Nominale afschrijvingen'!W103</f>
        <v>0</v>
      </c>
      <c r="M114" s="86">
        <f>'7. Nominale afschrijvingen'!X103</f>
        <v>0</v>
      </c>
      <c r="N114" s="86">
        <f>'7. Nominale afschrijvingen'!Y103</f>
        <v>0</v>
      </c>
      <c r="O114" s="86">
        <f>'7. Nominale afschrijvingen'!Z103</f>
        <v>374356.48018239456</v>
      </c>
      <c r="P114" s="86">
        <f>'7. Nominale afschrijvingen'!AA103</f>
        <v>748712.96036478912</v>
      </c>
      <c r="Q114" s="86">
        <f>'7. Nominale afschrijvingen'!AB103</f>
        <v>748712.96036478912</v>
      </c>
      <c r="R114" s="86">
        <f>'7. Nominale afschrijvingen'!AC103</f>
        <v>898455.5524377469</v>
      </c>
      <c r="S114" s="86">
        <f>'7. Nominale afschrijvingen'!AD103</f>
        <v>868917.28770006762</v>
      </c>
      <c r="T114" s="86">
        <f>'7. Nominale afschrijvingen'!AE103</f>
        <v>840350.14399485989</v>
      </c>
      <c r="U114" s="86">
        <f>'7. Nominale afschrijvingen'!AF103</f>
        <v>812722.19405530288</v>
      </c>
      <c r="V114" s="86">
        <f>'7. Nominale afschrijvingen'!AG103</f>
        <v>786002.56027814222</v>
      </c>
      <c r="W114" s="65"/>
      <c r="X114" s="118">
        <f>IF($C114="TD",INDEX('4. CPI-tabel'!$D$20:$Z$42,$E114-2003,X$28-2003),
IF(X$28&gt;=$E114,MAX(1,INDEX('4. CPI-tabel'!$D$20:$Z$42,MAX($E114,2010)-2003,X$28-2003)),0))</f>
        <v>0</v>
      </c>
      <c r="Y114" s="118">
        <f>IF($C114="TD",INDEX('4. CPI-tabel'!$D$20:$Z$42,$E114-2003,Y$28-2003),
IF(Y$28&gt;=$E114,MAX(1,INDEX('4. CPI-tabel'!$D$20:$Z$42,MAX($E114,2010)-2003,Y$28-2003)),0))</f>
        <v>0</v>
      </c>
      <c r="Z114" s="118">
        <f>IF($C114="TD",INDEX('4. CPI-tabel'!$D$20:$Z$42,$E114-2003,Z$28-2003),
IF(Z$28&gt;=$E114,MAX(1,INDEX('4. CPI-tabel'!$D$20:$Z$42,MAX($E114,2010)-2003,Z$28-2003)),0))</f>
        <v>0</v>
      </c>
      <c r="AA114" s="118">
        <f>IF($C114="TD",INDEX('4. CPI-tabel'!$D$20:$Z$42,$E114-2003,AA$28-2003),
IF(AA$28&gt;=$E114,MAX(1,INDEX('4. CPI-tabel'!$D$20:$Z$42,MAX($E114,2010)-2003,AA$28-2003)),0))</f>
        <v>0</v>
      </c>
      <c r="AB114" s="118">
        <f>IF($C114="TD",INDEX('4. CPI-tabel'!$D$20:$Z$42,$E114-2003,AB$28-2003),
IF(AB$28&gt;=$E114,MAX(1,INDEX('4. CPI-tabel'!$D$20:$Z$42,MAX($E114,2010)-2003,AB$28-2003)),0))</f>
        <v>0</v>
      </c>
      <c r="AC114" s="118">
        <f>IF($C114="TD",INDEX('4. CPI-tabel'!$D$20:$Z$42,$E114-2003,AC$28-2003),
IF(AC$28&gt;=$E114,MAX(1,INDEX('4. CPI-tabel'!$D$20:$Z$42,MAX($E114,2010)-2003,AC$28-2003)),0))</f>
        <v>0</v>
      </c>
      <c r="AD114" s="118">
        <f>IF($C114="TD",INDEX('4. CPI-tabel'!$D$20:$Z$42,$E114-2003,AD$28-2003),
IF(AD$28&gt;=$E114,MAX(1,INDEX('4. CPI-tabel'!$D$20:$Z$42,MAX($E114,2010)-2003,AD$28-2003)),0))</f>
        <v>0</v>
      </c>
      <c r="AE114" s="118">
        <f>IF($C114="TD",INDEX('4. CPI-tabel'!$D$20:$Z$42,$E114-2003,AE$28-2003),
IF(AE$28&gt;=$E114,MAX(1,INDEX('4. CPI-tabel'!$D$20:$Z$42,MAX($E114,2010)-2003,AE$28-2003)),0))</f>
        <v>0</v>
      </c>
      <c r="AF114" s="118">
        <f>IF($C114="TD",INDEX('4. CPI-tabel'!$D$20:$Z$42,$E114-2003,AF$28-2003),
IF(AF$28&gt;=$E114,MAX(1,INDEX('4. CPI-tabel'!$D$20:$Z$42,MAX($E114,2010)-2003,AF$28-2003)),0))</f>
        <v>1</v>
      </c>
      <c r="AG114" s="118">
        <f>IF($C114="TD",INDEX('4. CPI-tabel'!$D$20:$Z$42,$E114-2003,AG$28-2003),
IF(AG$28&gt;=$E114,MAX(1,INDEX('4. CPI-tabel'!$D$20:$Z$42,MAX($E114,2010)-2003,AG$28-2003)),0))</f>
        <v>1.028</v>
      </c>
      <c r="AH114" s="118">
        <f>IF($C114="TD",INDEX('4. CPI-tabel'!$D$20:$Z$42,$E114-2003,AH$28-2003),
IF(AH$28&gt;=$E114,MAX(1,INDEX('4. CPI-tabel'!$D$20:$Z$42,MAX($E114,2010)-2003,AH$28-2003)),0))</f>
        <v>1.035196</v>
      </c>
      <c r="AI114" s="118">
        <f>IF($C114="TD",INDEX('4. CPI-tabel'!$D$20:$Z$42,$E114-2003,AI$28-2003),
IF(AI$28&gt;=$E114,MAX(1,INDEX('4. CPI-tabel'!$D$20:$Z$42,MAX($E114,2010)-2003,AI$28-2003)),0))</f>
        <v>1.035196</v>
      </c>
      <c r="AJ114" s="118">
        <f>IF($C114="TD",INDEX('4. CPI-tabel'!$D$20:$Z$42,$E114-2003,AJ$28-2003),
IF(AJ$28&gt;=$E114,MAX(1,INDEX('4. CPI-tabel'!$D$20:$Z$42,MAX($E114,2010)-2003,AJ$28-2003)),0))</f>
        <v>1.035196</v>
      </c>
      <c r="AK114" s="118">
        <f>IF($C114="TD",INDEX('4. CPI-tabel'!$D$20:$Z$42,$E114-2003,AK$28-2003),
IF(AK$28&gt;=$E114,MAX(1,INDEX('4. CPI-tabel'!$D$20:$Z$42,MAX($E114,2010)-2003,AK$28-2003)),0))</f>
        <v>1.035196</v>
      </c>
      <c r="AL114" s="118">
        <f>IF($C114="TD",INDEX('4. CPI-tabel'!$D$20:$Z$42,$E114-2003,AL$28-2003),
IF(AL$28&gt;=$E114,MAX(1,INDEX('4. CPI-tabel'!$D$20:$Z$42,MAX($E114,2010)-2003,AL$28-2003)),0))</f>
        <v>1.035196</v>
      </c>
      <c r="AM114" s="118">
        <f>IF($C114="TD",INDEX('4. CPI-tabel'!$D$20:$Z$42,$E114-2003,AM$28-2003),
IF(AM$28&gt;=$E114,MAX(1,INDEX('4. CPI-tabel'!$D$20:$Z$42,MAX($E114,2010)-2003,AM$28-2003)),0))</f>
        <v>1.035196</v>
      </c>
      <c r="AO114" s="87">
        <f t="shared" si="21"/>
        <v>0</v>
      </c>
      <c r="AP114" s="87">
        <f t="shared" si="22"/>
        <v>0</v>
      </c>
      <c r="AQ114" s="87">
        <f t="shared" si="23"/>
        <v>0</v>
      </c>
      <c r="AR114" s="87">
        <f t="shared" si="24"/>
        <v>0</v>
      </c>
      <c r="AS114" s="87">
        <f t="shared" si="25"/>
        <v>0</v>
      </c>
      <c r="AT114" s="87">
        <f t="shared" si="26"/>
        <v>0</v>
      </c>
      <c r="AU114" s="87">
        <f t="shared" si="27"/>
        <v>0</v>
      </c>
      <c r="AV114" s="87">
        <f t="shared" si="28"/>
        <v>0</v>
      </c>
      <c r="AW114" s="87">
        <f t="shared" si="29"/>
        <v>374356.48018239456</v>
      </c>
      <c r="AX114" s="87">
        <f t="shared" si="30"/>
        <v>769676.92325500329</v>
      </c>
      <c r="AY114" s="87">
        <f t="shared" si="31"/>
        <v>775064.6617177882</v>
      </c>
      <c r="AZ114" s="87">
        <f t="shared" si="32"/>
        <v>930077.59406134579</v>
      </c>
      <c r="BA114" s="87">
        <f t="shared" si="33"/>
        <v>899499.70055795927</v>
      </c>
      <c r="BB114" s="87">
        <f t="shared" si="34"/>
        <v>869927.10766290303</v>
      </c>
      <c r="BC114" s="87">
        <f t="shared" si="35"/>
        <v>841326.76439727331</v>
      </c>
      <c r="BD114" s="87">
        <f t="shared" si="36"/>
        <v>813666.70638969168</v>
      </c>
    </row>
    <row r="115" spans="1:56" s="20" customFormat="1" x14ac:dyDescent="0.2">
      <c r="A115" s="41"/>
      <c r="B115" s="86">
        <f>'3. Investeringen'!B101</f>
        <v>87</v>
      </c>
      <c r="C115" s="86" t="str">
        <f>'3. Investeringen'!F101</f>
        <v>AD</v>
      </c>
      <c r="D115" s="86" t="str">
        <f>'3. Investeringen'!G101</f>
        <v>Nieuwe investeringen AD</v>
      </c>
      <c r="E115" s="121">
        <f>'3. Investeringen'!K101</f>
        <v>2019</v>
      </c>
      <c r="G115" s="86">
        <f>'7. Nominale afschrijvingen'!R104</f>
        <v>0</v>
      </c>
      <c r="H115" s="86">
        <f>'7. Nominale afschrijvingen'!S104</f>
        <v>0</v>
      </c>
      <c r="I115" s="86">
        <f>'7. Nominale afschrijvingen'!T104</f>
        <v>0</v>
      </c>
      <c r="J115" s="86">
        <f>'7. Nominale afschrijvingen'!U104</f>
        <v>0</v>
      </c>
      <c r="K115" s="86">
        <f>'7. Nominale afschrijvingen'!V104</f>
        <v>0</v>
      </c>
      <c r="L115" s="86">
        <f>'7. Nominale afschrijvingen'!W104</f>
        <v>0</v>
      </c>
      <c r="M115" s="86">
        <f>'7. Nominale afschrijvingen'!X104</f>
        <v>0</v>
      </c>
      <c r="N115" s="86">
        <f>'7. Nominale afschrijvingen'!Y104</f>
        <v>0</v>
      </c>
      <c r="O115" s="86">
        <f>'7. Nominale afschrijvingen'!Z104</f>
        <v>31779.733290229702</v>
      </c>
      <c r="P115" s="86">
        <f>'7. Nominale afschrijvingen'!AA104</f>
        <v>63559.466580459397</v>
      </c>
      <c r="Q115" s="86">
        <f>'7. Nominale afschrijvingen'!AB104</f>
        <v>63559.466580459397</v>
      </c>
      <c r="R115" s="86">
        <f>'7. Nominale afschrijvingen'!AC104</f>
        <v>76271.359896551279</v>
      </c>
      <c r="S115" s="86">
        <f>'7. Nominale afschrijvingen'!AD104</f>
        <v>73763.808338308489</v>
      </c>
      <c r="T115" s="86">
        <f>'7. Nominale afschrijvingen'!AE104</f>
        <v>71338.696831295601</v>
      </c>
      <c r="U115" s="86">
        <f>'7. Nominale afschrijvingen'!AF104</f>
        <v>68993.315017663961</v>
      </c>
      <c r="V115" s="86">
        <f>'7. Nominale afschrijvingen'!AG104</f>
        <v>66725.04164722022</v>
      </c>
      <c r="W115" s="65"/>
      <c r="X115" s="118">
        <f>IF($C115="TD",INDEX('4. CPI-tabel'!$D$20:$Z$42,$E115-2003,X$28-2003),
IF(X$28&gt;=$E115,MAX(1,INDEX('4. CPI-tabel'!$D$20:$Z$42,MAX($E115,2010)-2003,X$28-2003)),0))</f>
        <v>0</v>
      </c>
      <c r="Y115" s="118">
        <f>IF($C115="TD",INDEX('4. CPI-tabel'!$D$20:$Z$42,$E115-2003,Y$28-2003),
IF(Y$28&gt;=$E115,MAX(1,INDEX('4. CPI-tabel'!$D$20:$Z$42,MAX($E115,2010)-2003,Y$28-2003)),0))</f>
        <v>0</v>
      </c>
      <c r="Z115" s="118">
        <f>IF($C115="TD",INDEX('4. CPI-tabel'!$D$20:$Z$42,$E115-2003,Z$28-2003),
IF(Z$28&gt;=$E115,MAX(1,INDEX('4. CPI-tabel'!$D$20:$Z$42,MAX($E115,2010)-2003,Z$28-2003)),0))</f>
        <v>0</v>
      </c>
      <c r="AA115" s="118">
        <f>IF($C115="TD",INDEX('4. CPI-tabel'!$D$20:$Z$42,$E115-2003,AA$28-2003),
IF(AA$28&gt;=$E115,MAX(1,INDEX('4. CPI-tabel'!$D$20:$Z$42,MAX($E115,2010)-2003,AA$28-2003)),0))</f>
        <v>0</v>
      </c>
      <c r="AB115" s="118">
        <f>IF($C115="TD",INDEX('4. CPI-tabel'!$D$20:$Z$42,$E115-2003,AB$28-2003),
IF(AB$28&gt;=$E115,MAX(1,INDEX('4. CPI-tabel'!$D$20:$Z$42,MAX($E115,2010)-2003,AB$28-2003)),0))</f>
        <v>0</v>
      </c>
      <c r="AC115" s="118">
        <f>IF($C115="TD",INDEX('4. CPI-tabel'!$D$20:$Z$42,$E115-2003,AC$28-2003),
IF(AC$28&gt;=$E115,MAX(1,INDEX('4. CPI-tabel'!$D$20:$Z$42,MAX($E115,2010)-2003,AC$28-2003)),0))</f>
        <v>0</v>
      </c>
      <c r="AD115" s="118">
        <f>IF($C115="TD",INDEX('4. CPI-tabel'!$D$20:$Z$42,$E115-2003,AD$28-2003),
IF(AD$28&gt;=$E115,MAX(1,INDEX('4. CPI-tabel'!$D$20:$Z$42,MAX($E115,2010)-2003,AD$28-2003)),0))</f>
        <v>0</v>
      </c>
      <c r="AE115" s="118">
        <f>IF($C115="TD",INDEX('4. CPI-tabel'!$D$20:$Z$42,$E115-2003,AE$28-2003),
IF(AE$28&gt;=$E115,MAX(1,INDEX('4. CPI-tabel'!$D$20:$Z$42,MAX($E115,2010)-2003,AE$28-2003)),0))</f>
        <v>0</v>
      </c>
      <c r="AF115" s="118">
        <f>IF($C115="TD",INDEX('4. CPI-tabel'!$D$20:$Z$42,$E115-2003,AF$28-2003),
IF(AF$28&gt;=$E115,MAX(1,INDEX('4. CPI-tabel'!$D$20:$Z$42,MAX($E115,2010)-2003,AF$28-2003)),0))</f>
        <v>1</v>
      </c>
      <c r="AG115" s="118">
        <f>IF($C115="TD",INDEX('4. CPI-tabel'!$D$20:$Z$42,$E115-2003,AG$28-2003),
IF(AG$28&gt;=$E115,MAX(1,INDEX('4. CPI-tabel'!$D$20:$Z$42,MAX($E115,2010)-2003,AG$28-2003)),0))</f>
        <v>1.028</v>
      </c>
      <c r="AH115" s="118">
        <f>IF($C115="TD",INDEX('4. CPI-tabel'!$D$20:$Z$42,$E115-2003,AH$28-2003),
IF(AH$28&gt;=$E115,MAX(1,INDEX('4. CPI-tabel'!$D$20:$Z$42,MAX($E115,2010)-2003,AH$28-2003)),0))</f>
        <v>1.035196</v>
      </c>
      <c r="AI115" s="118">
        <f>IF($C115="TD",INDEX('4. CPI-tabel'!$D$20:$Z$42,$E115-2003,AI$28-2003),
IF(AI$28&gt;=$E115,MAX(1,INDEX('4. CPI-tabel'!$D$20:$Z$42,MAX($E115,2010)-2003,AI$28-2003)),0))</f>
        <v>1.035196</v>
      </c>
      <c r="AJ115" s="118">
        <f>IF($C115="TD",INDEX('4. CPI-tabel'!$D$20:$Z$42,$E115-2003,AJ$28-2003),
IF(AJ$28&gt;=$E115,MAX(1,INDEX('4. CPI-tabel'!$D$20:$Z$42,MAX($E115,2010)-2003,AJ$28-2003)),0))</f>
        <v>1.035196</v>
      </c>
      <c r="AK115" s="118">
        <f>IF($C115="TD",INDEX('4. CPI-tabel'!$D$20:$Z$42,$E115-2003,AK$28-2003),
IF(AK$28&gt;=$E115,MAX(1,INDEX('4. CPI-tabel'!$D$20:$Z$42,MAX($E115,2010)-2003,AK$28-2003)),0))</f>
        <v>1.035196</v>
      </c>
      <c r="AL115" s="118">
        <f>IF($C115="TD",INDEX('4. CPI-tabel'!$D$20:$Z$42,$E115-2003,AL$28-2003),
IF(AL$28&gt;=$E115,MAX(1,INDEX('4. CPI-tabel'!$D$20:$Z$42,MAX($E115,2010)-2003,AL$28-2003)),0))</f>
        <v>1.035196</v>
      </c>
      <c r="AM115" s="118">
        <f>IF($C115="TD",INDEX('4. CPI-tabel'!$D$20:$Z$42,$E115-2003,AM$28-2003),
IF(AM$28&gt;=$E115,MAX(1,INDEX('4. CPI-tabel'!$D$20:$Z$42,MAX($E115,2010)-2003,AM$28-2003)),0))</f>
        <v>1.035196</v>
      </c>
      <c r="AO115" s="87">
        <f t="shared" si="21"/>
        <v>0</v>
      </c>
      <c r="AP115" s="87">
        <f t="shared" si="22"/>
        <v>0</v>
      </c>
      <c r="AQ115" s="87">
        <f t="shared" si="23"/>
        <v>0</v>
      </c>
      <c r="AR115" s="87">
        <f t="shared" si="24"/>
        <v>0</v>
      </c>
      <c r="AS115" s="87">
        <f t="shared" si="25"/>
        <v>0</v>
      </c>
      <c r="AT115" s="87">
        <f t="shared" si="26"/>
        <v>0</v>
      </c>
      <c r="AU115" s="87">
        <f t="shared" si="27"/>
        <v>0</v>
      </c>
      <c r="AV115" s="87">
        <f t="shared" si="28"/>
        <v>0</v>
      </c>
      <c r="AW115" s="87">
        <f t="shared" si="29"/>
        <v>31779.733290229702</v>
      </c>
      <c r="AX115" s="87">
        <f t="shared" si="30"/>
        <v>65339.131644712259</v>
      </c>
      <c r="AY115" s="87">
        <f t="shared" si="31"/>
        <v>65796.505566225242</v>
      </c>
      <c r="AZ115" s="87">
        <f t="shared" si="32"/>
        <v>78955.806679470305</v>
      </c>
      <c r="BA115" s="87">
        <f t="shared" si="33"/>
        <v>76359.999336583598</v>
      </c>
      <c r="BB115" s="87">
        <f t="shared" si="34"/>
        <v>73849.533604969882</v>
      </c>
      <c r="BC115" s="87">
        <f t="shared" si="35"/>
        <v>71421.603733025666</v>
      </c>
      <c r="BD115" s="87">
        <f t="shared" si="36"/>
        <v>69073.496213035789</v>
      </c>
    </row>
    <row r="116" spans="1:56" s="20" customFormat="1" x14ac:dyDescent="0.2">
      <c r="A116" s="41"/>
      <c r="B116" s="86">
        <f>'3. Investeringen'!B102</f>
        <v>88</v>
      </c>
      <c r="C116" s="86" t="str">
        <f>'3. Investeringen'!F102</f>
        <v>AD</v>
      </c>
      <c r="D116" s="86" t="str">
        <f>'3. Investeringen'!G102</f>
        <v>Start-GAW excl. bijzonderheden AD</v>
      </c>
      <c r="E116" s="121">
        <f>'3. Investeringen'!K102</f>
        <v>2008</v>
      </c>
      <c r="G116" s="86">
        <f>'7. Nominale afschrijvingen'!R105</f>
        <v>620423.36732359114</v>
      </c>
      <c r="H116" s="86">
        <f>'7. Nominale afschrijvingen'!S105</f>
        <v>620423.36732359114</v>
      </c>
      <c r="I116" s="86">
        <f>'7. Nominale afschrijvingen'!T105</f>
        <v>620423.36732359114</v>
      </c>
      <c r="J116" s="86">
        <f>'7. Nominale afschrijvingen'!U105</f>
        <v>620423.36732359114</v>
      </c>
      <c r="K116" s="86">
        <f>'7. Nominale afschrijvingen'!V105</f>
        <v>620423.36732359114</v>
      </c>
      <c r="L116" s="86">
        <f>'7. Nominale afschrijvingen'!W105</f>
        <v>620423.36732359114</v>
      </c>
      <c r="M116" s="86">
        <f>'7. Nominale afschrijvingen'!X105</f>
        <v>620423.36732359114</v>
      </c>
      <c r="N116" s="86">
        <f>'7. Nominale afschrijvingen'!Y105</f>
        <v>620423.36732359114</v>
      </c>
      <c r="O116" s="86">
        <f>'7. Nominale afschrijvingen'!Z105</f>
        <v>620423.36732359114</v>
      </c>
      <c r="P116" s="86">
        <f>'7. Nominale afschrijvingen'!AA105</f>
        <v>620423.36732359114</v>
      </c>
      <c r="Q116" s="86">
        <f>'7. Nominale afschrijvingen'!AB105</f>
        <v>620423.36732359114</v>
      </c>
      <c r="R116" s="86">
        <f>'7. Nominale afschrijvingen'!AC105</f>
        <v>744508.04078830918</v>
      </c>
      <c r="S116" s="86">
        <f>'7. Nominale afschrijvingen'!AD105</f>
        <v>675784.22163861908</v>
      </c>
      <c r="T116" s="86">
        <f>'7. Nominale afschrijvingen'!AE105</f>
        <v>613404.13964120811</v>
      </c>
      <c r="U116" s="86">
        <f>'7. Nominale afschrijvingen'!AF105</f>
        <v>603180.73731385474</v>
      </c>
      <c r="V116" s="86">
        <f>'7. Nominale afschrijvingen'!AG105</f>
        <v>603180.73731385474</v>
      </c>
      <c r="W116" s="65"/>
      <c r="X116" s="118">
        <f>IF($C116="TD",INDEX('4. CPI-tabel'!$D$20:$Z$42,$E116-2003,X$28-2003),
IF(X$28&gt;=$E116,MAX(1,INDEX('4. CPI-tabel'!$D$20:$Z$42,MAX($E116,2010)-2003,X$28-2003)),0))</f>
        <v>1.0149999999999999</v>
      </c>
      <c r="Y116" s="118">
        <f>IF($C116="TD",INDEX('4. CPI-tabel'!$D$20:$Z$42,$E116-2003,Y$28-2003),
IF(Y$28&gt;=$E116,MAX(1,INDEX('4. CPI-tabel'!$D$20:$Z$42,MAX($E116,2010)-2003,Y$28-2003)),0))</f>
        <v>1.0413899999999998</v>
      </c>
      <c r="Z116" s="118">
        <f>IF($C116="TD",INDEX('4. CPI-tabel'!$D$20:$Z$42,$E116-2003,Z$28-2003),
IF(Z$28&gt;=$E116,MAX(1,INDEX('4. CPI-tabel'!$D$20:$Z$42,MAX($E116,2010)-2003,Z$28-2003)),0))</f>
        <v>1.0653419699999997</v>
      </c>
      <c r="AA116" s="118">
        <f>IF($C116="TD",INDEX('4. CPI-tabel'!$D$20:$Z$42,$E116-2003,AA$28-2003),
IF(AA$28&gt;=$E116,MAX(1,INDEX('4. CPI-tabel'!$D$20:$Z$42,MAX($E116,2010)-2003,AA$28-2003)),0))</f>
        <v>1.0951715451599997</v>
      </c>
      <c r="AB116" s="118">
        <f>IF($C116="TD",INDEX('4. CPI-tabel'!$D$20:$Z$42,$E116-2003,AB$28-2003),
IF(AB$28&gt;=$E116,MAX(1,INDEX('4. CPI-tabel'!$D$20:$Z$42,MAX($E116,2010)-2003,AB$28-2003)),0))</f>
        <v>1.1061232606115996</v>
      </c>
      <c r="AC116" s="118">
        <f>IF($C116="TD",INDEX('4. CPI-tabel'!$D$20:$Z$42,$E116-2003,AC$28-2003),
IF(AC$28&gt;=$E116,MAX(1,INDEX('4. CPI-tabel'!$D$20:$Z$42,MAX($E116,2010)-2003,AC$28-2003)),0))</f>
        <v>1.1149722466964924</v>
      </c>
      <c r="AD116" s="118">
        <f>IF($C116="TD",INDEX('4. CPI-tabel'!$D$20:$Z$42,$E116-2003,AD$28-2003),
IF(AD$28&gt;=$E116,MAX(1,INDEX('4. CPI-tabel'!$D$20:$Z$42,MAX($E116,2010)-2003,AD$28-2003)),0))</f>
        <v>1.1172021911898855</v>
      </c>
      <c r="AE116" s="118">
        <f>IF($C116="TD",INDEX('4. CPI-tabel'!$D$20:$Z$42,$E116-2003,AE$28-2003),
IF(AE$28&gt;=$E116,MAX(1,INDEX('4. CPI-tabel'!$D$20:$Z$42,MAX($E116,2010)-2003,AE$28-2003)),0))</f>
        <v>1.132843021866544</v>
      </c>
      <c r="AF116" s="118">
        <f>IF($C116="TD",INDEX('4. CPI-tabel'!$D$20:$Z$42,$E116-2003,AF$28-2003),
IF(AF$28&gt;=$E116,MAX(1,INDEX('4. CPI-tabel'!$D$20:$Z$42,MAX($E116,2010)-2003,AF$28-2003)),0))</f>
        <v>1.1566327253257414</v>
      </c>
      <c r="AG116" s="118">
        <f>IF($C116="TD",INDEX('4. CPI-tabel'!$D$20:$Z$42,$E116-2003,AG$28-2003),
IF(AG$28&gt;=$E116,MAX(1,INDEX('4. CPI-tabel'!$D$20:$Z$42,MAX($E116,2010)-2003,AG$28-2003)),0))</f>
        <v>1.1890184416348621</v>
      </c>
      <c r="AH116" s="118">
        <f>IF($C116="TD",INDEX('4. CPI-tabel'!$D$20:$Z$42,$E116-2003,AH$28-2003),
IF(AH$28&gt;=$E116,MAX(1,INDEX('4. CPI-tabel'!$D$20:$Z$42,MAX($E116,2010)-2003,AH$28-2003)),0))</f>
        <v>1.197341570726306</v>
      </c>
      <c r="AI116" s="118">
        <f>IF($C116="TD",INDEX('4. CPI-tabel'!$D$20:$Z$42,$E116-2003,AI$28-2003),
IF(AI$28&gt;=$E116,MAX(1,INDEX('4. CPI-tabel'!$D$20:$Z$42,MAX($E116,2010)-2003,AI$28-2003)),0))</f>
        <v>1.197341570726306</v>
      </c>
      <c r="AJ116" s="118">
        <f>IF($C116="TD",INDEX('4. CPI-tabel'!$D$20:$Z$42,$E116-2003,AJ$28-2003),
IF(AJ$28&gt;=$E116,MAX(1,INDEX('4. CPI-tabel'!$D$20:$Z$42,MAX($E116,2010)-2003,AJ$28-2003)),0))</f>
        <v>1.197341570726306</v>
      </c>
      <c r="AK116" s="118">
        <f>IF($C116="TD",INDEX('4. CPI-tabel'!$D$20:$Z$42,$E116-2003,AK$28-2003),
IF(AK$28&gt;=$E116,MAX(1,INDEX('4. CPI-tabel'!$D$20:$Z$42,MAX($E116,2010)-2003,AK$28-2003)),0))</f>
        <v>1.197341570726306</v>
      </c>
      <c r="AL116" s="118">
        <f>IF($C116="TD",INDEX('4. CPI-tabel'!$D$20:$Z$42,$E116-2003,AL$28-2003),
IF(AL$28&gt;=$E116,MAX(1,INDEX('4. CPI-tabel'!$D$20:$Z$42,MAX($E116,2010)-2003,AL$28-2003)),0))</f>
        <v>1.197341570726306</v>
      </c>
      <c r="AM116" s="118">
        <f>IF($C116="TD",INDEX('4. CPI-tabel'!$D$20:$Z$42,$E116-2003,AM$28-2003),
IF(AM$28&gt;=$E116,MAX(1,INDEX('4. CPI-tabel'!$D$20:$Z$42,MAX($E116,2010)-2003,AM$28-2003)),0))</f>
        <v>1.197341570726306</v>
      </c>
      <c r="AO116" s="87">
        <f t="shared" si="21"/>
        <v>629729.71783344494</v>
      </c>
      <c r="AP116" s="87">
        <f t="shared" si="22"/>
        <v>646102.69049711444</v>
      </c>
      <c r="AQ116" s="87">
        <f t="shared" si="23"/>
        <v>660963.05237854808</v>
      </c>
      <c r="AR116" s="87">
        <f t="shared" si="24"/>
        <v>679470.01784514741</v>
      </c>
      <c r="AS116" s="87">
        <f t="shared" si="25"/>
        <v>686264.71802359878</v>
      </c>
      <c r="AT116" s="87">
        <f t="shared" si="26"/>
        <v>691754.83576778765</v>
      </c>
      <c r="AU116" s="87">
        <f t="shared" si="27"/>
        <v>693138.34543932322</v>
      </c>
      <c r="AV116" s="87">
        <f t="shared" si="28"/>
        <v>702842.28227547382</v>
      </c>
      <c r="AW116" s="87">
        <f t="shared" si="29"/>
        <v>717601.97020325868</v>
      </c>
      <c r="AX116" s="87">
        <f t="shared" si="30"/>
        <v>737694.82536895003</v>
      </c>
      <c r="AY116" s="87">
        <f t="shared" si="31"/>
        <v>742858.68914653256</v>
      </c>
      <c r="AZ116" s="87">
        <f t="shared" si="32"/>
        <v>891430.42697583884</v>
      </c>
      <c r="BA116" s="87">
        <f t="shared" si="33"/>
        <v>809144.54140883824</v>
      </c>
      <c r="BB116" s="87">
        <f t="shared" si="34"/>
        <v>734454.27604802244</v>
      </c>
      <c r="BC116" s="87">
        <f t="shared" si="35"/>
        <v>722213.37144722219</v>
      </c>
      <c r="BD116" s="87">
        <f t="shared" si="36"/>
        <v>722213.37144722219</v>
      </c>
    </row>
    <row r="117" spans="1:56" s="20" customFormat="1" x14ac:dyDescent="0.2">
      <c r="A117" s="41"/>
      <c r="B117" s="86">
        <f>'3. Investeringen'!B103</f>
        <v>89</v>
      </c>
      <c r="C117" s="86" t="str">
        <f>'3. Investeringen'!F103</f>
        <v>TD</v>
      </c>
      <c r="D117" s="86" t="str">
        <f>'3. Investeringen'!G103</f>
        <v>Start-GAW excl. bijzonderheden TD</v>
      </c>
      <c r="E117" s="121">
        <f>'3. Investeringen'!K103</f>
        <v>2004</v>
      </c>
      <c r="G117" s="86">
        <f>'7. Nominale afschrijvingen'!R106</f>
        <v>5160085.7852379736</v>
      </c>
      <c r="H117" s="86">
        <f>'7. Nominale afschrijvingen'!S106</f>
        <v>5160085.7852379736</v>
      </c>
      <c r="I117" s="86">
        <f>'7. Nominale afschrijvingen'!T106</f>
        <v>5160085.7852379736</v>
      </c>
      <c r="J117" s="86">
        <f>'7. Nominale afschrijvingen'!U106</f>
        <v>5160085.7852379736</v>
      </c>
      <c r="K117" s="86">
        <f>'7. Nominale afschrijvingen'!V106</f>
        <v>5160085.7852379736</v>
      </c>
      <c r="L117" s="86">
        <f>'7. Nominale afschrijvingen'!W106</f>
        <v>5160085.7852379736</v>
      </c>
      <c r="M117" s="86">
        <f>'7. Nominale afschrijvingen'!X106</f>
        <v>5160085.7852379736</v>
      </c>
      <c r="N117" s="86">
        <f>'7. Nominale afschrijvingen'!Y106</f>
        <v>5160085.7852379736</v>
      </c>
      <c r="O117" s="86">
        <f>'7. Nominale afschrijvingen'!Z106</f>
        <v>5160085.7852379736</v>
      </c>
      <c r="P117" s="86">
        <f>'7. Nominale afschrijvingen'!AA106</f>
        <v>5160085.7852379736</v>
      </c>
      <c r="Q117" s="86">
        <f>'7. Nominale afschrijvingen'!AB106</f>
        <v>5160085.7852379736</v>
      </c>
      <c r="R117" s="86">
        <f>'7. Nominale afschrijvingen'!AC106</f>
        <v>6192102.9422855666</v>
      </c>
      <c r="S117" s="86">
        <f>'7. Nominale afschrijvingen'!AD106</f>
        <v>5724774.4183394881</v>
      </c>
      <c r="T117" s="86">
        <f>'7. Nominale afschrijvingen'!AE106</f>
        <v>5292715.9716723599</v>
      </c>
      <c r="U117" s="86">
        <f>'7. Nominale afschrijvingen'!AF106</f>
        <v>5026028.7327896394</v>
      </c>
      <c r="V117" s="86">
        <f>'7. Nominale afschrijvingen'!AG106</f>
        <v>5026028.7327896394</v>
      </c>
      <c r="W117" s="65"/>
      <c r="X117" s="118">
        <f>IF($C117="TD",INDEX('4. CPI-tabel'!$D$20:$Z$42,$E117-2003,X$28-2003),
IF(X$28&gt;=$E117,MAX(1,INDEX('4. CPI-tabel'!$D$20:$Z$42,MAX($E117,2010)-2003,X$28-2003)),0))</f>
        <v>1.1084974968243537</v>
      </c>
      <c r="Y117" s="118">
        <f>IF($C117="TD",INDEX('4. CPI-tabel'!$D$20:$Z$42,$E117-2003,Y$28-2003),
IF(Y$28&gt;=$E117,MAX(1,INDEX('4. CPI-tabel'!$D$20:$Z$42,MAX($E117,2010)-2003,Y$28-2003)),0))</f>
        <v>1.137318431741787</v>
      </c>
      <c r="Z117" s="118">
        <f>IF($C117="TD",INDEX('4. CPI-tabel'!$D$20:$Z$42,$E117-2003,Z$28-2003),
IF(Z$28&gt;=$E117,MAX(1,INDEX('4. CPI-tabel'!$D$20:$Z$42,MAX($E117,2010)-2003,Z$28-2003)),0))</f>
        <v>1.1634767556718479</v>
      </c>
      <c r="AA117" s="118">
        <f>IF($C117="TD",INDEX('4. CPI-tabel'!$D$20:$Z$42,$E117-2003,AA$28-2003),
IF(AA$28&gt;=$E117,MAX(1,INDEX('4. CPI-tabel'!$D$20:$Z$42,MAX($E117,2010)-2003,AA$28-2003)),0))</f>
        <v>1.1960541048306597</v>
      </c>
      <c r="AB117" s="118">
        <f>IF($C117="TD",INDEX('4. CPI-tabel'!$D$20:$Z$42,$E117-2003,AB$28-2003),
IF(AB$28&gt;=$E117,MAX(1,INDEX('4. CPI-tabel'!$D$20:$Z$42,MAX($E117,2010)-2003,AB$28-2003)),0))</f>
        <v>1.2080146458789662</v>
      </c>
      <c r="AC117" s="118">
        <f>IF($C117="TD",INDEX('4. CPI-tabel'!$D$20:$Z$42,$E117-2003,AC$28-2003),
IF(AC$28&gt;=$E117,MAX(1,INDEX('4. CPI-tabel'!$D$20:$Z$42,MAX($E117,2010)-2003,AC$28-2003)),0))</f>
        <v>1.217678763045998</v>
      </c>
      <c r="AD117" s="118">
        <f>IF($C117="TD",INDEX('4. CPI-tabel'!$D$20:$Z$42,$E117-2003,AD$28-2003),
IF(AD$28&gt;=$E117,MAX(1,INDEX('4. CPI-tabel'!$D$20:$Z$42,MAX($E117,2010)-2003,AD$28-2003)),0))</f>
        <v>1.22011412057209</v>
      </c>
      <c r="AE117" s="118">
        <f>IF($C117="TD",INDEX('4. CPI-tabel'!$D$20:$Z$42,$E117-2003,AE$28-2003),
IF(AE$28&gt;=$E117,MAX(1,INDEX('4. CPI-tabel'!$D$20:$Z$42,MAX($E117,2010)-2003,AE$28-2003)),0))</f>
        <v>1.2371957182600992</v>
      </c>
      <c r="AF117" s="118">
        <f>IF($C117="TD",INDEX('4. CPI-tabel'!$D$20:$Z$42,$E117-2003,AF$28-2003),
IF(AF$28&gt;=$E117,MAX(1,INDEX('4. CPI-tabel'!$D$20:$Z$42,MAX($E117,2010)-2003,AF$28-2003)),0))</f>
        <v>1.2631768283435612</v>
      </c>
      <c r="AG117" s="118">
        <f>IF($C117="TD",INDEX('4. CPI-tabel'!$D$20:$Z$42,$E117-2003,AG$28-2003),
IF(AG$28&gt;=$E117,MAX(1,INDEX('4. CPI-tabel'!$D$20:$Z$42,MAX($E117,2010)-2003,AG$28-2003)),0))</f>
        <v>1.2985457795371809</v>
      </c>
      <c r="AH117" s="118">
        <f>IF($C117="TD",INDEX('4. CPI-tabel'!$D$20:$Z$42,$E117-2003,AH$28-2003),
IF(AH$28&gt;=$E117,MAX(1,INDEX('4. CPI-tabel'!$D$20:$Z$42,MAX($E117,2010)-2003,AH$28-2003)),0))</f>
        <v>1.3076355999939411</v>
      </c>
      <c r="AI117" s="118">
        <f>IF($C117="TD",INDEX('4. CPI-tabel'!$D$20:$Z$42,$E117-2003,AI$28-2003),
IF(AI$28&gt;=$E117,MAX(1,INDEX('4. CPI-tabel'!$D$20:$Z$42,MAX($E117,2010)-2003,AI$28-2003)),0))</f>
        <v>1.3076355999939411</v>
      </c>
      <c r="AJ117" s="118">
        <f>IF($C117="TD",INDEX('4. CPI-tabel'!$D$20:$Z$42,$E117-2003,AJ$28-2003),
IF(AJ$28&gt;=$E117,MAX(1,INDEX('4. CPI-tabel'!$D$20:$Z$42,MAX($E117,2010)-2003,AJ$28-2003)),0))</f>
        <v>1.3076355999939411</v>
      </c>
      <c r="AK117" s="118">
        <f>IF($C117="TD",INDEX('4. CPI-tabel'!$D$20:$Z$42,$E117-2003,AK$28-2003),
IF(AK$28&gt;=$E117,MAX(1,INDEX('4. CPI-tabel'!$D$20:$Z$42,MAX($E117,2010)-2003,AK$28-2003)),0))</f>
        <v>1.3076355999939411</v>
      </c>
      <c r="AL117" s="118">
        <f>IF($C117="TD",INDEX('4. CPI-tabel'!$D$20:$Z$42,$E117-2003,AL$28-2003),
IF(AL$28&gt;=$E117,MAX(1,INDEX('4. CPI-tabel'!$D$20:$Z$42,MAX($E117,2010)-2003,AL$28-2003)),0))</f>
        <v>1.3076355999939411</v>
      </c>
      <c r="AM117" s="118">
        <f>IF($C117="TD",INDEX('4. CPI-tabel'!$D$20:$Z$42,$E117-2003,AM$28-2003),
IF(AM$28&gt;=$E117,MAX(1,INDEX('4. CPI-tabel'!$D$20:$Z$42,MAX($E117,2010)-2003,AM$28-2003)),0))</f>
        <v>1.3076355999939411</v>
      </c>
      <c r="AO117" s="87">
        <f t="shared" si="21"/>
        <v>5719942.176335223</v>
      </c>
      <c r="AP117" s="87">
        <f t="shared" si="22"/>
        <v>5868660.6729199402</v>
      </c>
      <c r="AQ117" s="87">
        <f t="shared" si="23"/>
        <v>6003639.8683970971</v>
      </c>
      <c r="AR117" s="87">
        <f t="shared" si="24"/>
        <v>6171741.7847122159</v>
      </c>
      <c r="AS117" s="87">
        <f t="shared" si="25"/>
        <v>6233459.202559338</v>
      </c>
      <c r="AT117" s="87">
        <f t="shared" si="26"/>
        <v>6283326.8761798125</v>
      </c>
      <c r="AU117" s="87">
        <f t="shared" si="27"/>
        <v>6295893.529932173</v>
      </c>
      <c r="AV117" s="87">
        <f t="shared" si="28"/>
        <v>6384036.039351223</v>
      </c>
      <c r="AW117" s="87">
        <f t="shared" si="29"/>
        <v>6518100.7961775977</v>
      </c>
      <c r="AX117" s="87">
        <f t="shared" si="30"/>
        <v>6700607.6184705701</v>
      </c>
      <c r="AY117" s="87">
        <f t="shared" si="31"/>
        <v>6747511.8717998639</v>
      </c>
      <c r="AZ117" s="87">
        <f t="shared" si="32"/>
        <v>8097014.2461598348</v>
      </c>
      <c r="BA117" s="87">
        <f t="shared" si="33"/>
        <v>7485918.8313553212</v>
      </c>
      <c r="BB117" s="87">
        <f t="shared" si="34"/>
        <v>6920943.8252153015</v>
      </c>
      <c r="BC117" s="87">
        <f t="shared" si="35"/>
        <v>6572214.0975881675</v>
      </c>
      <c r="BD117" s="87">
        <f t="shared" si="36"/>
        <v>6572214.0975881675</v>
      </c>
    </row>
    <row r="118" spans="1:56" s="20" customFormat="1" x14ac:dyDescent="0.2">
      <c r="A118" s="41"/>
      <c r="B118" s="86">
        <f>'3. Investeringen'!B104</f>
        <v>90</v>
      </c>
      <c r="C118" s="86" t="str">
        <f>'3. Investeringen'!F104</f>
        <v>TD</v>
      </c>
      <c r="D118" s="86" t="str">
        <f>'3. Investeringen'!G104</f>
        <v>Nieuwe investeringen TD</v>
      </c>
      <c r="E118" s="121">
        <f>'3. Investeringen'!K104</f>
        <v>2004</v>
      </c>
      <c r="G118" s="86">
        <f>'7. Nominale afschrijvingen'!R107</f>
        <v>13645.219832500488</v>
      </c>
      <c r="H118" s="86">
        <f>'7. Nominale afschrijvingen'!S107</f>
        <v>13645.21983250049</v>
      </c>
      <c r="I118" s="86">
        <f>'7. Nominale afschrijvingen'!T107</f>
        <v>13645.21983250049</v>
      </c>
      <c r="J118" s="86">
        <f>'7. Nominale afschrijvingen'!U107</f>
        <v>13645.21983250049</v>
      </c>
      <c r="K118" s="86">
        <f>'7. Nominale afschrijvingen'!V107</f>
        <v>13645.21983250049</v>
      </c>
      <c r="L118" s="86">
        <f>'7. Nominale afschrijvingen'!W107</f>
        <v>13645.21983250049</v>
      </c>
      <c r="M118" s="86">
        <f>'7. Nominale afschrijvingen'!X107</f>
        <v>13645.21983250049</v>
      </c>
      <c r="N118" s="86">
        <f>'7. Nominale afschrijvingen'!Y107</f>
        <v>13645.21983250049</v>
      </c>
      <c r="O118" s="86">
        <f>'7. Nominale afschrijvingen'!Z107</f>
        <v>13645.21983250049</v>
      </c>
      <c r="P118" s="86">
        <f>'7. Nominale afschrijvingen'!AA107</f>
        <v>13645.21983250049</v>
      </c>
      <c r="Q118" s="86">
        <f>'7. Nominale afschrijvingen'!AB107</f>
        <v>13645.21983250049</v>
      </c>
      <c r="R118" s="86">
        <f>'7. Nominale afschrijvingen'!AC107</f>
        <v>16374.263799000586</v>
      </c>
      <c r="S118" s="86">
        <f>'7. Nominale afschrijvingen'!AD107</f>
        <v>15850.287357432568</v>
      </c>
      <c r="T118" s="86">
        <f>'7. Nominale afschrijvingen'!AE107</f>
        <v>15343.078161994725</v>
      </c>
      <c r="U118" s="86">
        <f>'7. Nominale afschrijvingen'!AF107</f>
        <v>14852.099660810893</v>
      </c>
      <c r="V118" s="86">
        <f>'7. Nominale afschrijvingen'!AG107</f>
        <v>14376.832471664942</v>
      </c>
      <c r="W118" s="65"/>
      <c r="X118" s="118">
        <f>IF($C118="TD",INDEX('4. CPI-tabel'!$D$20:$Z$42,$E118-2003,X$28-2003),
IF(X$28&gt;=$E118,MAX(1,INDEX('4. CPI-tabel'!$D$20:$Z$42,MAX($E118,2010)-2003,X$28-2003)),0))</f>
        <v>1.1084974968243537</v>
      </c>
      <c r="Y118" s="118">
        <f>IF($C118="TD",INDEX('4. CPI-tabel'!$D$20:$Z$42,$E118-2003,Y$28-2003),
IF(Y$28&gt;=$E118,MAX(1,INDEX('4. CPI-tabel'!$D$20:$Z$42,MAX($E118,2010)-2003,Y$28-2003)),0))</f>
        <v>1.137318431741787</v>
      </c>
      <c r="Z118" s="118">
        <f>IF($C118="TD",INDEX('4. CPI-tabel'!$D$20:$Z$42,$E118-2003,Z$28-2003),
IF(Z$28&gt;=$E118,MAX(1,INDEX('4. CPI-tabel'!$D$20:$Z$42,MAX($E118,2010)-2003,Z$28-2003)),0))</f>
        <v>1.1634767556718479</v>
      </c>
      <c r="AA118" s="118">
        <f>IF($C118="TD",INDEX('4. CPI-tabel'!$D$20:$Z$42,$E118-2003,AA$28-2003),
IF(AA$28&gt;=$E118,MAX(1,INDEX('4. CPI-tabel'!$D$20:$Z$42,MAX($E118,2010)-2003,AA$28-2003)),0))</f>
        <v>1.1960541048306597</v>
      </c>
      <c r="AB118" s="118">
        <f>IF($C118="TD",INDEX('4. CPI-tabel'!$D$20:$Z$42,$E118-2003,AB$28-2003),
IF(AB$28&gt;=$E118,MAX(1,INDEX('4. CPI-tabel'!$D$20:$Z$42,MAX($E118,2010)-2003,AB$28-2003)),0))</f>
        <v>1.2080146458789662</v>
      </c>
      <c r="AC118" s="118">
        <f>IF($C118="TD",INDEX('4. CPI-tabel'!$D$20:$Z$42,$E118-2003,AC$28-2003),
IF(AC$28&gt;=$E118,MAX(1,INDEX('4. CPI-tabel'!$D$20:$Z$42,MAX($E118,2010)-2003,AC$28-2003)),0))</f>
        <v>1.217678763045998</v>
      </c>
      <c r="AD118" s="118">
        <f>IF($C118="TD",INDEX('4. CPI-tabel'!$D$20:$Z$42,$E118-2003,AD$28-2003),
IF(AD$28&gt;=$E118,MAX(1,INDEX('4. CPI-tabel'!$D$20:$Z$42,MAX($E118,2010)-2003,AD$28-2003)),0))</f>
        <v>1.22011412057209</v>
      </c>
      <c r="AE118" s="118">
        <f>IF($C118="TD",INDEX('4. CPI-tabel'!$D$20:$Z$42,$E118-2003,AE$28-2003),
IF(AE$28&gt;=$E118,MAX(1,INDEX('4. CPI-tabel'!$D$20:$Z$42,MAX($E118,2010)-2003,AE$28-2003)),0))</f>
        <v>1.2371957182600992</v>
      </c>
      <c r="AF118" s="118">
        <f>IF($C118="TD",INDEX('4. CPI-tabel'!$D$20:$Z$42,$E118-2003,AF$28-2003),
IF(AF$28&gt;=$E118,MAX(1,INDEX('4. CPI-tabel'!$D$20:$Z$42,MAX($E118,2010)-2003,AF$28-2003)),0))</f>
        <v>1.2631768283435612</v>
      </c>
      <c r="AG118" s="118">
        <f>IF($C118="TD",INDEX('4. CPI-tabel'!$D$20:$Z$42,$E118-2003,AG$28-2003),
IF(AG$28&gt;=$E118,MAX(1,INDEX('4. CPI-tabel'!$D$20:$Z$42,MAX($E118,2010)-2003,AG$28-2003)),0))</f>
        <v>1.2985457795371809</v>
      </c>
      <c r="AH118" s="118">
        <f>IF($C118="TD",INDEX('4. CPI-tabel'!$D$20:$Z$42,$E118-2003,AH$28-2003),
IF(AH$28&gt;=$E118,MAX(1,INDEX('4. CPI-tabel'!$D$20:$Z$42,MAX($E118,2010)-2003,AH$28-2003)),0))</f>
        <v>1.3076355999939411</v>
      </c>
      <c r="AI118" s="118">
        <f>IF($C118="TD",INDEX('4. CPI-tabel'!$D$20:$Z$42,$E118-2003,AI$28-2003),
IF(AI$28&gt;=$E118,MAX(1,INDEX('4. CPI-tabel'!$D$20:$Z$42,MAX($E118,2010)-2003,AI$28-2003)),0))</f>
        <v>1.3076355999939411</v>
      </c>
      <c r="AJ118" s="118">
        <f>IF($C118="TD",INDEX('4. CPI-tabel'!$D$20:$Z$42,$E118-2003,AJ$28-2003),
IF(AJ$28&gt;=$E118,MAX(1,INDEX('4. CPI-tabel'!$D$20:$Z$42,MAX($E118,2010)-2003,AJ$28-2003)),0))</f>
        <v>1.3076355999939411</v>
      </c>
      <c r="AK118" s="118">
        <f>IF($C118="TD",INDEX('4. CPI-tabel'!$D$20:$Z$42,$E118-2003,AK$28-2003),
IF(AK$28&gt;=$E118,MAX(1,INDEX('4. CPI-tabel'!$D$20:$Z$42,MAX($E118,2010)-2003,AK$28-2003)),0))</f>
        <v>1.3076355999939411</v>
      </c>
      <c r="AL118" s="118">
        <f>IF($C118="TD",INDEX('4. CPI-tabel'!$D$20:$Z$42,$E118-2003,AL$28-2003),
IF(AL$28&gt;=$E118,MAX(1,INDEX('4. CPI-tabel'!$D$20:$Z$42,MAX($E118,2010)-2003,AL$28-2003)),0))</f>
        <v>1.3076355999939411</v>
      </c>
      <c r="AM118" s="118">
        <f>IF($C118="TD",INDEX('4. CPI-tabel'!$D$20:$Z$42,$E118-2003,AM$28-2003),
IF(AM$28&gt;=$E118,MAX(1,INDEX('4. CPI-tabel'!$D$20:$Z$42,MAX($E118,2010)-2003,AM$28-2003)),0))</f>
        <v>1.3076355999939411</v>
      </c>
      <c r="AO118" s="87">
        <f t="shared" si="21"/>
        <v>15125.692027944819</v>
      </c>
      <c r="AP118" s="87">
        <f t="shared" si="22"/>
        <v>15518.960020671388</v>
      </c>
      <c r="AQ118" s="87">
        <f t="shared" si="23"/>
        <v>15875.896101146827</v>
      </c>
      <c r="AR118" s="87">
        <f t="shared" si="24"/>
        <v>16320.421191978938</v>
      </c>
      <c r="AS118" s="87">
        <f t="shared" si="25"/>
        <v>16483.625403898728</v>
      </c>
      <c r="AT118" s="87">
        <f t="shared" si="26"/>
        <v>16615.494407129918</v>
      </c>
      <c r="AU118" s="87">
        <f t="shared" si="27"/>
        <v>16648.725395944177</v>
      </c>
      <c r="AV118" s="87">
        <f t="shared" si="28"/>
        <v>16881.807551487396</v>
      </c>
      <c r="AW118" s="87">
        <f t="shared" si="29"/>
        <v>17236.325510068629</v>
      </c>
      <c r="AX118" s="87">
        <f t="shared" si="30"/>
        <v>17718.942624350548</v>
      </c>
      <c r="AY118" s="87">
        <f t="shared" si="31"/>
        <v>17842.975222721001</v>
      </c>
      <c r="AZ118" s="87">
        <f t="shared" si="32"/>
        <v>21411.570267265201</v>
      </c>
      <c r="BA118" s="87">
        <f t="shared" si="33"/>
        <v>20726.400018712713</v>
      </c>
      <c r="BB118" s="87">
        <f t="shared" si="34"/>
        <v>20063.155218113905</v>
      </c>
      <c r="BC118" s="87">
        <f t="shared" si="35"/>
        <v>19421.134251134259</v>
      </c>
      <c r="BD118" s="87">
        <f t="shared" si="36"/>
        <v>18799.657955097962</v>
      </c>
    </row>
    <row r="119" spans="1:56" s="20" customFormat="1" x14ac:dyDescent="0.2">
      <c r="A119" s="41"/>
      <c r="B119" s="86">
        <f>'3. Investeringen'!B105</f>
        <v>91</v>
      </c>
      <c r="C119" s="86" t="str">
        <f>'3. Investeringen'!F105</f>
        <v>TD</v>
      </c>
      <c r="D119" s="86" t="str">
        <f>'3. Investeringen'!G105</f>
        <v>Nieuwe investeringen TD</v>
      </c>
      <c r="E119" s="121">
        <f>'3. Investeringen'!K105</f>
        <v>2004</v>
      </c>
      <c r="G119" s="86">
        <f>'7. Nominale afschrijvingen'!R108</f>
        <v>44208.053503587485</v>
      </c>
      <c r="H119" s="86">
        <f>'7. Nominale afschrijvingen'!S108</f>
        <v>44208.053503587485</v>
      </c>
      <c r="I119" s="86">
        <f>'7. Nominale afschrijvingen'!T108</f>
        <v>44208.053503587485</v>
      </c>
      <c r="J119" s="86">
        <f>'7. Nominale afschrijvingen'!U108</f>
        <v>44208.053503587485</v>
      </c>
      <c r="K119" s="86">
        <f>'7. Nominale afschrijvingen'!V108</f>
        <v>44208.053503587485</v>
      </c>
      <c r="L119" s="86">
        <f>'7. Nominale afschrijvingen'!W108</f>
        <v>44208.053503587485</v>
      </c>
      <c r="M119" s="86">
        <f>'7. Nominale afschrijvingen'!X108</f>
        <v>44208.053503587485</v>
      </c>
      <c r="N119" s="86">
        <f>'7. Nominale afschrijvingen'!Y108</f>
        <v>44208.053503587485</v>
      </c>
      <c r="O119" s="86">
        <f>'7. Nominale afschrijvingen'!Z108</f>
        <v>44208.053503587485</v>
      </c>
      <c r="P119" s="86">
        <f>'7. Nominale afschrijvingen'!AA108</f>
        <v>44208.053503587485</v>
      </c>
      <c r="Q119" s="86">
        <f>'7. Nominale afschrijvingen'!AB108</f>
        <v>44208.053503587485</v>
      </c>
      <c r="R119" s="86">
        <f>'7. Nominale afschrijvingen'!AC108</f>
        <v>53049.66420430498</v>
      </c>
      <c r="S119" s="86">
        <f>'7. Nominale afschrijvingen'!AD108</f>
        <v>50734.769766298945</v>
      </c>
      <c r="T119" s="86">
        <f>'7. Nominale afschrijvingen'!AE108</f>
        <v>48520.888903769526</v>
      </c>
      <c r="U119" s="86">
        <f>'7. Nominale afschrijvingen'!AF108</f>
        <v>46403.613751605044</v>
      </c>
      <c r="V119" s="86">
        <f>'7. Nominale afschrijvingen'!AG108</f>
        <v>44378.728787898646</v>
      </c>
      <c r="W119" s="65"/>
      <c r="X119" s="118">
        <f>IF($C119="TD",INDEX('4. CPI-tabel'!$D$20:$Z$42,$E119-2003,X$28-2003),
IF(X$28&gt;=$E119,MAX(1,INDEX('4. CPI-tabel'!$D$20:$Z$42,MAX($E119,2010)-2003,X$28-2003)),0))</f>
        <v>1.1084974968243537</v>
      </c>
      <c r="Y119" s="118">
        <f>IF($C119="TD",INDEX('4. CPI-tabel'!$D$20:$Z$42,$E119-2003,Y$28-2003),
IF(Y$28&gt;=$E119,MAX(1,INDEX('4. CPI-tabel'!$D$20:$Z$42,MAX($E119,2010)-2003,Y$28-2003)),0))</f>
        <v>1.137318431741787</v>
      </c>
      <c r="Z119" s="118">
        <f>IF($C119="TD",INDEX('4. CPI-tabel'!$D$20:$Z$42,$E119-2003,Z$28-2003),
IF(Z$28&gt;=$E119,MAX(1,INDEX('4. CPI-tabel'!$D$20:$Z$42,MAX($E119,2010)-2003,Z$28-2003)),0))</f>
        <v>1.1634767556718479</v>
      </c>
      <c r="AA119" s="118">
        <f>IF($C119="TD",INDEX('4. CPI-tabel'!$D$20:$Z$42,$E119-2003,AA$28-2003),
IF(AA$28&gt;=$E119,MAX(1,INDEX('4. CPI-tabel'!$D$20:$Z$42,MAX($E119,2010)-2003,AA$28-2003)),0))</f>
        <v>1.1960541048306597</v>
      </c>
      <c r="AB119" s="118">
        <f>IF($C119="TD",INDEX('4. CPI-tabel'!$D$20:$Z$42,$E119-2003,AB$28-2003),
IF(AB$28&gt;=$E119,MAX(1,INDEX('4. CPI-tabel'!$D$20:$Z$42,MAX($E119,2010)-2003,AB$28-2003)),0))</f>
        <v>1.2080146458789662</v>
      </c>
      <c r="AC119" s="118">
        <f>IF($C119="TD",INDEX('4. CPI-tabel'!$D$20:$Z$42,$E119-2003,AC$28-2003),
IF(AC$28&gt;=$E119,MAX(1,INDEX('4. CPI-tabel'!$D$20:$Z$42,MAX($E119,2010)-2003,AC$28-2003)),0))</f>
        <v>1.217678763045998</v>
      </c>
      <c r="AD119" s="118">
        <f>IF($C119="TD",INDEX('4. CPI-tabel'!$D$20:$Z$42,$E119-2003,AD$28-2003),
IF(AD$28&gt;=$E119,MAX(1,INDEX('4. CPI-tabel'!$D$20:$Z$42,MAX($E119,2010)-2003,AD$28-2003)),0))</f>
        <v>1.22011412057209</v>
      </c>
      <c r="AE119" s="118">
        <f>IF($C119="TD",INDEX('4. CPI-tabel'!$D$20:$Z$42,$E119-2003,AE$28-2003),
IF(AE$28&gt;=$E119,MAX(1,INDEX('4. CPI-tabel'!$D$20:$Z$42,MAX($E119,2010)-2003,AE$28-2003)),0))</f>
        <v>1.2371957182600992</v>
      </c>
      <c r="AF119" s="118">
        <f>IF($C119="TD",INDEX('4. CPI-tabel'!$D$20:$Z$42,$E119-2003,AF$28-2003),
IF(AF$28&gt;=$E119,MAX(1,INDEX('4. CPI-tabel'!$D$20:$Z$42,MAX($E119,2010)-2003,AF$28-2003)),0))</f>
        <v>1.2631768283435612</v>
      </c>
      <c r="AG119" s="118">
        <f>IF($C119="TD",INDEX('4. CPI-tabel'!$D$20:$Z$42,$E119-2003,AG$28-2003),
IF(AG$28&gt;=$E119,MAX(1,INDEX('4. CPI-tabel'!$D$20:$Z$42,MAX($E119,2010)-2003,AG$28-2003)),0))</f>
        <v>1.2985457795371809</v>
      </c>
      <c r="AH119" s="118">
        <f>IF($C119="TD",INDEX('4. CPI-tabel'!$D$20:$Z$42,$E119-2003,AH$28-2003),
IF(AH$28&gt;=$E119,MAX(1,INDEX('4. CPI-tabel'!$D$20:$Z$42,MAX($E119,2010)-2003,AH$28-2003)),0))</f>
        <v>1.3076355999939411</v>
      </c>
      <c r="AI119" s="118">
        <f>IF($C119="TD",INDEX('4. CPI-tabel'!$D$20:$Z$42,$E119-2003,AI$28-2003),
IF(AI$28&gt;=$E119,MAX(1,INDEX('4. CPI-tabel'!$D$20:$Z$42,MAX($E119,2010)-2003,AI$28-2003)),0))</f>
        <v>1.3076355999939411</v>
      </c>
      <c r="AJ119" s="118">
        <f>IF($C119="TD",INDEX('4. CPI-tabel'!$D$20:$Z$42,$E119-2003,AJ$28-2003),
IF(AJ$28&gt;=$E119,MAX(1,INDEX('4. CPI-tabel'!$D$20:$Z$42,MAX($E119,2010)-2003,AJ$28-2003)),0))</f>
        <v>1.3076355999939411</v>
      </c>
      <c r="AK119" s="118">
        <f>IF($C119="TD",INDEX('4. CPI-tabel'!$D$20:$Z$42,$E119-2003,AK$28-2003),
IF(AK$28&gt;=$E119,MAX(1,INDEX('4. CPI-tabel'!$D$20:$Z$42,MAX($E119,2010)-2003,AK$28-2003)),0))</f>
        <v>1.3076355999939411</v>
      </c>
      <c r="AL119" s="118">
        <f>IF($C119="TD",INDEX('4. CPI-tabel'!$D$20:$Z$42,$E119-2003,AL$28-2003),
IF(AL$28&gt;=$E119,MAX(1,INDEX('4. CPI-tabel'!$D$20:$Z$42,MAX($E119,2010)-2003,AL$28-2003)),0))</f>
        <v>1.3076355999939411</v>
      </c>
      <c r="AM119" s="118">
        <f>IF($C119="TD",INDEX('4. CPI-tabel'!$D$20:$Z$42,$E119-2003,AM$28-2003),
IF(AM$28&gt;=$E119,MAX(1,INDEX('4. CPI-tabel'!$D$20:$Z$42,MAX($E119,2010)-2003,AM$28-2003)),0))</f>
        <v>1.3076355999939411</v>
      </c>
      <c r="AO119" s="87">
        <f t="shared" si="21"/>
        <v>49004.516648203826</v>
      </c>
      <c r="AP119" s="87">
        <f t="shared" si="22"/>
        <v>50278.634081057135</v>
      </c>
      <c r="AQ119" s="87">
        <f t="shared" si="23"/>
        <v>51435.042664921435</v>
      </c>
      <c r="AR119" s="87">
        <f t="shared" si="24"/>
        <v>52875.223859539241</v>
      </c>
      <c r="AS119" s="87">
        <f t="shared" si="25"/>
        <v>53403.976098134626</v>
      </c>
      <c r="AT119" s="87">
        <f t="shared" si="26"/>
        <v>53831.207906919706</v>
      </c>
      <c r="AU119" s="87">
        <f t="shared" si="27"/>
        <v>53938.87032273355</v>
      </c>
      <c r="AV119" s="87">
        <f t="shared" si="28"/>
        <v>54694.014507251813</v>
      </c>
      <c r="AW119" s="87">
        <f t="shared" si="29"/>
        <v>55842.588811904097</v>
      </c>
      <c r="AX119" s="87">
        <f t="shared" si="30"/>
        <v>57406.181298637413</v>
      </c>
      <c r="AY119" s="87">
        <f t="shared" si="31"/>
        <v>57808.024567727873</v>
      </c>
      <c r="AZ119" s="87">
        <f t="shared" si="32"/>
        <v>69369.629481273441</v>
      </c>
      <c r="BA119" s="87">
        <f t="shared" si="33"/>
        <v>66342.59110390878</v>
      </c>
      <c r="BB119" s="87">
        <f t="shared" si="34"/>
        <v>63447.641673920021</v>
      </c>
      <c r="BC119" s="87">
        <f t="shared" si="35"/>
        <v>60679.017309967159</v>
      </c>
      <c r="BD119" s="87">
        <f t="shared" si="36"/>
        <v>58031.205645532231</v>
      </c>
    </row>
    <row r="120" spans="1:56" s="20" customFormat="1" x14ac:dyDescent="0.2">
      <c r="A120" s="41"/>
      <c r="B120" s="86">
        <f>'3. Investeringen'!B106</f>
        <v>92</v>
      </c>
      <c r="C120" s="86" t="str">
        <f>'3. Investeringen'!F106</f>
        <v>TD</v>
      </c>
      <c r="D120" s="86" t="str">
        <f>'3. Investeringen'!G106</f>
        <v>Nieuwe investeringen TD</v>
      </c>
      <c r="E120" s="121">
        <f>'3. Investeringen'!K106</f>
        <v>2004</v>
      </c>
      <c r="G120" s="86">
        <f>'7. Nominale afschrijvingen'!R109</f>
        <v>10297.384285496968</v>
      </c>
      <c r="H120" s="86">
        <f>'7. Nominale afschrijvingen'!S109</f>
        <v>10297.38428549697</v>
      </c>
      <c r="I120" s="86">
        <f>'7. Nominale afschrijvingen'!T109</f>
        <v>10297.38428549697</v>
      </c>
      <c r="J120" s="86">
        <f>'7. Nominale afschrijvingen'!U109</f>
        <v>10297.38428549697</v>
      </c>
      <c r="K120" s="86">
        <f>'7. Nominale afschrijvingen'!V109</f>
        <v>10297.38428549697</v>
      </c>
      <c r="L120" s="86">
        <f>'7. Nominale afschrijvingen'!W109</f>
        <v>10297.38428549697</v>
      </c>
      <c r="M120" s="86">
        <f>'7. Nominale afschrijvingen'!X109</f>
        <v>10297.38428549697</v>
      </c>
      <c r="N120" s="86">
        <f>'7. Nominale afschrijvingen'!Y109</f>
        <v>10297.38428549697</v>
      </c>
      <c r="O120" s="86">
        <f>'7. Nominale afschrijvingen'!Z109</f>
        <v>10297.38428549697</v>
      </c>
      <c r="P120" s="86">
        <f>'7. Nominale afschrijvingen'!AA109</f>
        <v>10297.38428549697</v>
      </c>
      <c r="Q120" s="86">
        <f>'7. Nominale afschrijvingen'!AB109</f>
        <v>10297.38428549697</v>
      </c>
      <c r="R120" s="86">
        <f>'7. Nominale afschrijvingen'!AC109</f>
        <v>12356.861142596363</v>
      </c>
      <c r="S120" s="86">
        <f>'7. Nominale afschrijvingen'!AD109</f>
        <v>11170.60247290711</v>
      </c>
      <c r="T120" s="86">
        <f>'7. Nominale afschrijvingen'!AE109</f>
        <v>10098.22463550803</v>
      </c>
      <c r="U120" s="86">
        <f>'7. Nominale afschrijvingen'!AF109</f>
        <v>10009.643717652696</v>
      </c>
      <c r="V120" s="86">
        <f>'7. Nominale afschrijvingen'!AG109</f>
        <v>10009.643717652696</v>
      </c>
      <c r="W120" s="65"/>
      <c r="X120" s="118">
        <f>IF($C120="TD",INDEX('4. CPI-tabel'!$D$20:$Z$42,$E120-2003,X$28-2003),
IF(X$28&gt;=$E120,MAX(1,INDEX('4. CPI-tabel'!$D$20:$Z$42,MAX($E120,2010)-2003,X$28-2003)),0))</f>
        <v>1.1084974968243537</v>
      </c>
      <c r="Y120" s="118">
        <f>IF($C120="TD",INDEX('4. CPI-tabel'!$D$20:$Z$42,$E120-2003,Y$28-2003),
IF(Y$28&gt;=$E120,MAX(1,INDEX('4. CPI-tabel'!$D$20:$Z$42,MAX($E120,2010)-2003,Y$28-2003)),0))</f>
        <v>1.137318431741787</v>
      </c>
      <c r="Z120" s="118">
        <f>IF($C120="TD",INDEX('4. CPI-tabel'!$D$20:$Z$42,$E120-2003,Z$28-2003),
IF(Z$28&gt;=$E120,MAX(1,INDEX('4. CPI-tabel'!$D$20:$Z$42,MAX($E120,2010)-2003,Z$28-2003)),0))</f>
        <v>1.1634767556718479</v>
      </c>
      <c r="AA120" s="118">
        <f>IF($C120="TD",INDEX('4. CPI-tabel'!$D$20:$Z$42,$E120-2003,AA$28-2003),
IF(AA$28&gt;=$E120,MAX(1,INDEX('4. CPI-tabel'!$D$20:$Z$42,MAX($E120,2010)-2003,AA$28-2003)),0))</f>
        <v>1.1960541048306597</v>
      </c>
      <c r="AB120" s="118">
        <f>IF($C120="TD",INDEX('4. CPI-tabel'!$D$20:$Z$42,$E120-2003,AB$28-2003),
IF(AB$28&gt;=$E120,MAX(1,INDEX('4. CPI-tabel'!$D$20:$Z$42,MAX($E120,2010)-2003,AB$28-2003)),0))</f>
        <v>1.2080146458789662</v>
      </c>
      <c r="AC120" s="118">
        <f>IF($C120="TD",INDEX('4. CPI-tabel'!$D$20:$Z$42,$E120-2003,AC$28-2003),
IF(AC$28&gt;=$E120,MAX(1,INDEX('4. CPI-tabel'!$D$20:$Z$42,MAX($E120,2010)-2003,AC$28-2003)),0))</f>
        <v>1.217678763045998</v>
      </c>
      <c r="AD120" s="118">
        <f>IF($C120="TD",INDEX('4. CPI-tabel'!$D$20:$Z$42,$E120-2003,AD$28-2003),
IF(AD$28&gt;=$E120,MAX(1,INDEX('4. CPI-tabel'!$D$20:$Z$42,MAX($E120,2010)-2003,AD$28-2003)),0))</f>
        <v>1.22011412057209</v>
      </c>
      <c r="AE120" s="118">
        <f>IF($C120="TD",INDEX('4. CPI-tabel'!$D$20:$Z$42,$E120-2003,AE$28-2003),
IF(AE$28&gt;=$E120,MAX(1,INDEX('4. CPI-tabel'!$D$20:$Z$42,MAX($E120,2010)-2003,AE$28-2003)),0))</f>
        <v>1.2371957182600992</v>
      </c>
      <c r="AF120" s="118">
        <f>IF($C120="TD",INDEX('4. CPI-tabel'!$D$20:$Z$42,$E120-2003,AF$28-2003),
IF(AF$28&gt;=$E120,MAX(1,INDEX('4. CPI-tabel'!$D$20:$Z$42,MAX($E120,2010)-2003,AF$28-2003)),0))</f>
        <v>1.2631768283435612</v>
      </c>
      <c r="AG120" s="118">
        <f>IF($C120="TD",INDEX('4. CPI-tabel'!$D$20:$Z$42,$E120-2003,AG$28-2003),
IF(AG$28&gt;=$E120,MAX(1,INDEX('4. CPI-tabel'!$D$20:$Z$42,MAX($E120,2010)-2003,AG$28-2003)),0))</f>
        <v>1.2985457795371809</v>
      </c>
      <c r="AH120" s="118">
        <f>IF($C120="TD",INDEX('4. CPI-tabel'!$D$20:$Z$42,$E120-2003,AH$28-2003),
IF(AH$28&gt;=$E120,MAX(1,INDEX('4. CPI-tabel'!$D$20:$Z$42,MAX($E120,2010)-2003,AH$28-2003)),0))</f>
        <v>1.3076355999939411</v>
      </c>
      <c r="AI120" s="118">
        <f>IF($C120="TD",INDEX('4. CPI-tabel'!$D$20:$Z$42,$E120-2003,AI$28-2003),
IF(AI$28&gt;=$E120,MAX(1,INDEX('4. CPI-tabel'!$D$20:$Z$42,MAX($E120,2010)-2003,AI$28-2003)),0))</f>
        <v>1.3076355999939411</v>
      </c>
      <c r="AJ120" s="118">
        <f>IF($C120="TD",INDEX('4. CPI-tabel'!$D$20:$Z$42,$E120-2003,AJ$28-2003),
IF(AJ$28&gt;=$E120,MAX(1,INDEX('4. CPI-tabel'!$D$20:$Z$42,MAX($E120,2010)-2003,AJ$28-2003)),0))</f>
        <v>1.3076355999939411</v>
      </c>
      <c r="AK120" s="118">
        <f>IF($C120="TD",INDEX('4. CPI-tabel'!$D$20:$Z$42,$E120-2003,AK$28-2003),
IF(AK$28&gt;=$E120,MAX(1,INDEX('4. CPI-tabel'!$D$20:$Z$42,MAX($E120,2010)-2003,AK$28-2003)),0))</f>
        <v>1.3076355999939411</v>
      </c>
      <c r="AL120" s="118">
        <f>IF($C120="TD",INDEX('4. CPI-tabel'!$D$20:$Z$42,$E120-2003,AL$28-2003),
IF(AL$28&gt;=$E120,MAX(1,INDEX('4. CPI-tabel'!$D$20:$Z$42,MAX($E120,2010)-2003,AL$28-2003)),0))</f>
        <v>1.3076355999939411</v>
      </c>
      <c r="AM120" s="118">
        <f>IF($C120="TD",INDEX('4. CPI-tabel'!$D$20:$Z$42,$E120-2003,AM$28-2003),
IF(AM$28&gt;=$E120,MAX(1,INDEX('4. CPI-tabel'!$D$20:$Z$42,MAX($E120,2010)-2003,AM$28-2003)),0))</f>
        <v>1.3076355999939411</v>
      </c>
      <c r="AO120" s="87">
        <f t="shared" si="21"/>
        <v>11414.624704311826</v>
      </c>
      <c r="AP120" s="87">
        <f t="shared" si="22"/>
        <v>11711.404946623936</v>
      </c>
      <c r="AQ120" s="87">
        <f t="shared" si="23"/>
        <v>11980.767260396284</v>
      </c>
      <c r="AR120" s="87">
        <f t="shared" si="24"/>
        <v>12316.228743687379</v>
      </c>
      <c r="AS120" s="87">
        <f t="shared" si="25"/>
        <v>12439.391031124254</v>
      </c>
      <c r="AT120" s="87">
        <f t="shared" si="26"/>
        <v>12538.906159373248</v>
      </c>
      <c r="AU120" s="87">
        <f t="shared" si="27"/>
        <v>12563.983971691994</v>
      </c>
      <c r="AV120" s="87">
        <f t="shared" si="28"/>
        <v>12739.879747295683</v>
      </c>
      <c r="AW120" s="87">
        <f t="shared" si="29"/>
        <v>13007.41722198889</v>
      </c>
      <c r="AX120" s="87">
        <f t="shared" si="30"/>
        <v>13371.624904204578</v>
      </c>
      <c r="AY120" s="87">
        <f t="shared" si="31"/>
        <v>13465.22627853401</v>
      </c>
      <c r="AZ120" s="87">
        <f t="shared" si="32"/>
        <v>16158.271534240812</v>
      </c>
      <c r="BA120" s="87">
        <f t="shared" si="33"/>
        <v>14607.077466953691</v>
      </c>
      <c r="BB120" s="87">
        <f t="shared" si="34"/>
        <v>13204.79803012614</v>
      </c>
      <c r="BC120" s="87">
        <f t="shared" si="35"/>
        <v>13088.966468458366</v>
      </c>
      <c r="BD120" s="87">
        <f t="shared" si="36"/>
        <v>13088.966468458366</v>
      </c>
    </row>
    <row r="121" spans="1:56" s="20" customFormat="1" x14ac:dyDescent="0.2">
      <c r="A121" s="41"/>
      <c r="B121" s="86">
        <f>'3. Investeringen'!B107</f>
        <v>93</v>
      </c>
      <c r="C121" s="86" t="str">
        <f>'3. Investeringen'!F107</f>
        <v>TD</v>
      </c>
      <c r="D121" s="86" t="str">
        <f>'3. Investeringen'!G107</f>
        <v>Nieuwe investeringen TD</v>
      </c>
      <c r="E121" s="121">
        <f>'3. Investeringen'!K107</f>
        <v>2004</v>
      </c>
      <c r="G121" s="86">
        <f>'7. Nominale afschrijvingen'!R110</f>
        <v>9293.4418391111121</v>
      </c>
      <c r="H121" s="86">
        <f>'7. Nominale afschrijvingen'!S110</f>
        <v>9293.4418391111103</v>
      </c>
      <c r="I121" s="86">
        <f>'7. Nominale afschrijvingen'!T110</f>
        <v>9293.4418391111103</v>
      </c>
      <c r="J121" s="86">
        <f>'7. Nominale afschrijvingen'!U110</f>
        <v>9293.4418391111103</v>
      </c>
      <c r="K121" s="86">
        <f>'7. Nominale afschrijvingen'!V110</f>
        <v>9293.4418391111103</v>
      </c>
      <c r="L121" s="86">
        <f>'7. Nominale afschrijvingen'!W110</f>
        <v>9293.4418391111103</v>
      </c>
      <c r="M121" s="86">
        <f>'7. Nominale afschrijvingen'!X110</f>
        <v>9293.4418391111103</v>
      </c>
      <c r="N121" s="86">
        <f>'7. Nominale afschrijvingen'!Y110</f>
        <v>9293.4418391111103</v>
      </c>
      <c r="O121" s="86">
        <f>'7. Nominale afschrijvingen'!Z110</f>
        <v>9293.4418391111103</v>
      </c>
      <c r="P121" s="86">
        <f>'7. Nominale afschrijvingen'!AA110</f>
        <v>9293.4418391111103</v>
      </c>
      <c r="Q121" s="86">
        <f>'7. Nominale afschrijvingen'!AB110</f>
        <v>9293.4418391111103</v>
      </c>
      <c r="R121" s="86">
        <f>'7. Nominale afschrijvingen'!AC110</f>
        <v>11152.130206933336</v>
      </c>
      <c r="S121" s="86">
        <f>'7. Nominale afschrijvingen'!AD110</f>
        <v>9367.7893738240036</v>
      </c>
      <c r="T121" s="86">
        <f>'7. Nominale afschrijvingen'!AE110</f>
        <v>8941.9807659229118</v>
      </c>
      <c r="U121" s="86">
        <f>'7. Nominale afschrijvingen'!AF110</f>
        <v>8941.9807659229118</v>
      </c>
      <c r="V121" s="86">
        <f>'7. Nominale afschrijvingen'!AG110</f>
        <v>8941.9807659229118</v>
      </c>
      <c r="W121" s="65"/>
      <c r="X121" s="118">
        <f>IF($C121="TD",INDEX('4. CPI-tabel'!$D$20:$Z$42,$E121-2003,X$28-2003),
IF(X$28&gt;=$E121,MAX(1,INDEX('4. CPI-tabel'!$D$20:$Z$42,MAX($E121,2010)-2003,X$28-2003)),0))</f>
        <v>1.1084974968243537</v>
      </c>
      <c r="Y121" s="118">
        <f>IF($C121="TD",INDEX('4. CPI-tabel'!$D$20:$Z$42,$E121-2003,Y$28-2003),
IF(Y$28&gt;=$E121,MAX(1,INDEX('4. CPI-tabel'!$D$20:$Z$42,MAX($E121,2010)-2003,Y$28-2003)),0))</f>
        <v>1.137318431741787</v>
      </c>
      <c r="Z121" s="118">
        <f>IF($C121="TD",INDEX('4. CPI-tabel'!$D$20:$Z$42,$E121-2003,Z$28-2003),
IF(Z$28&gt;=$E121,MAX(1,INDEX('4. CPI-tabel'!$D$20:$Z$42,MAX($E121,2010)-2003,Z$28-2003)),0))</f>
        <v>1.1634767556718479</v>
      </c>
      <c r="AA121" s="118">
        <f>IF($C121="TD",INDEX('4. CPI-tabel'!$D$20:$Z$42,$E121-2003,AA$28-2003),
IF(AA$28&gt;=$E121,MAX(1,INDEX('4. CPI-tabel'!$D$20:$Z$42,MAX($E121,2010)-2003,AA$28-2003)),0))</f>
        <v>1.1960541048306597</v>
      </c>
      <c r="AB121" s="118">
        <f>IF($C121="TD",INDEX('4. CPI-tabel'!$D$20:$Z$42,$E121-2003,AB$28-2003),
IF(AB$28&gt;=$E121,MAX(1,INDEX('4. CPI-tabel'!$D$20:$Z$42,MAX($E121,2010)-2003,AB$28-2003)),0))</f>
        <v>1.2080146458789662</v>
      </c>
      <c r="AC121" s="118">
        <f>IF($C121="TD",INDEX('4. CPI-tabel'!$D$20:$Z$42,$E121-2003,AC$28-2003),
IF(AC$28&gt;=$E121,MAX(1,INDEX('4. CPI-tabel'!$D$20:$Z$42,MAX($E121,2010)-2003,AC$28-2003)),0))</f>
        <v>1.217678763045998</v>
      </c>
      <c r="AD121" s="118">
        <f>IF($C121="TD",INDEX('4. CPI-tabel'!$D$20:$Z$42,$E121-2003,AD$28-2003),
IF(AD$28&gt;=$E121,MAX(1,INDEX('4. CPI-tabel'!$D$20:$Z$42,MAX($E121,2010)-2003,AD$28-2003)),0))</f>
        <v>1.22011412057209</v>
      </c>
      <c r="AE121" s="118">
        <f>IF($C121="TD",INDEX('4. CPI-tabel'!$D$20:$Z$42,$E121-2003,AE$28-2003),
IF(AE$28&gt;=$E121,MAX(1,INDEX('4. CPI-tabel'!$D$20:$Z$42,MAX($E121,2010)-2003,AE$28-2003)),0))</f>
        <v>1.2371957182600992</v>
      </c>
      <c r="AF121" s="118">
        <f>IF($C121="TD",INDEX('4. CPI-tabel'!$D$20:$Z$42,$E121-2003,AF$28-2003),
IF(AF$28&gt;=$E121,MAX(1,INDEX('4. CPI-tabel'!$D$20:$Z$42,MAX($E121,2010)-2003,AF$28-2003)),0))</f>
        <v>1.2631768283435612</v>
      </c>
      <c r="AG121" s="118">
        <f>IF($C121="TD",INDEX('4. CPI-tabel'!$D$20:$Z$42,$E121-2003,AG$28-2003),
IF(AG$28&gt;=$E121,MAX(1,INDEX('4. CPI-tabel'!$D$20:$Z$42,MAX($E121,2010)-2003,AG$28-2003)),0))</f>
        <v>1.2985457795371809</v>
      </c>
      <c r="AH121" s="118">
        <f>IF($C121="TD",INDEX('4. CPI-tabel'!$D$20:$Z$42,$E121-2003,AH$28-2003),
IF(AH$28&gt;=$E121,MAX(1,INDEX('4. CPI-tabel'!$D$20:$Z$42,MAX($E121,2010)-2003,AH$28-2003)),0))</f>
        <v>1.3076355999939411</v>
      </c>
      <c r="AI121" s="118">
        <f>IF($C121="TD",INDEX('4. CPI-tabel'!$D$20:$Z$42,$E121-2003,AI$28-2003),
IF(AI$28&gt;=$E121,MAX(1,INDEX('4. CPI-tabel'!$D$20:$Z$42,MAX($E121,2010)-2003,AI$28-2003)),0))</f>
        <v>1.3076355999939411</v>
      </c>
      <c r="AJ121" s="118">
        <f>IF($C121="TD",INDEX('4. CPI-tabel'!$D$20:$Z$42,$E121-2003,AJ$28-2003),
IF(AJ$28&gt;=$E121,MAX(1,INDEX('4. CPI-tabel'!$D$20:$Z$42,MAX($E121,2010)-2003,AJ$28-2003)),0))</f>
        <v>1.3076355999939411</v>
      </c>
      <c r="AK121" s="118">
        <f>IF($C121="TD",INDEX('4. CPI-tabel'!$D$20:$Z$42,$E121-2003,AK$28-2003),
IF(AK$28&gt;=$E121,MAX(1,INDEX('4. CPI-tabel'!$D$20:$Z$42,MAX($E121,2010)-2003,AK$28-2003)),0))</f>
        <v>1.3076355999939411</v>
      </c>
      <c r="AL121" s="118">
        <f>IF($C121="TD",INDEX('4. CPI-tabel'!$D$20:$Z$42,$E121-2003,AL$28-2003),
IF(AL$28&gt;=$E121,MAX(1,INDEX('4. CPI-tabel'!$D$20:$Z$42,MAX($E121,2010)-2003,AL$28-2003)),0))</f>
        <v>1.3076355999939411</v>
      </c>
      <c r="AM121" s="118">
        <f>IF($C121="TD",INDEX('4. CPI-tabel'!$D$20:$Z$42,$E121-2003,AM$28-2003),
IF(AM$28&gt;=$E121,MAX(1,INDEX('4. CPI-tabel'!$D$20:$Z$42,MAX($E121,2010)-2003,AM$28-2003)),0))</f>
        <v>1.3076355999939411</v>
      </c>
      <c r="AO121" s="87">
        <f t="shared" si="21"/>
        <v>10301.757015537387</v>
      </c>
      <c r="AP121" s="87">
        <f t="shared" si="22"/>
        <v>10569.602697941356</v>
      </c>
      <c r="AQ121" s="87">
        <f t="shared" si="23"/>
        <v>10812.703559994006</v>
      </c>
      <c r="AR121" s="87">
        <f t="shared" si="24"/>
        <v>11115.459259673838</v>
      </c>
      <c r="AS121" s="87">
        <f t="shared" si="25"/>
        <v>11226.613852270577</v>
      </c>
      <c r="AT121" s="87">
        <f t="shared" si="26"/>
        <v>11316.426763088741</v>
      </c>
      <c r="AU121" s="87">
        <f t="shared" si="27"/>
        <v>11339.059616614919</v>
      </c>
      <c r="AV121" s="87">
        <f t="shared" si="28"/>
        <v>11497.806451247528</v>
      </c>
      <c r="AW121" s="87">
        <f t="shared" si="29"/>
        <v>11739.260386723725</v>
      </c>
      <c r="AX121" s="87">
        <f t="shared" si="30"/>
        <v>12067.959677551989</v>
      </c>
      <c r="AY121" s="87">
        <f t="shared" si="31"/>
        <v>12152.435395294851</v>
      </c>
      <c r="AZ121" s="87">
        <f t="shared" si="32"/>
        <v>14582.922474353827</v>
      </c>
      <c r="BA121" s="87">
        <f t="shared" si="33"/>
        <v>12249.654878457217</v>
      </c>
      <c r="BB121" s="87">
        <f t="shared" si="34"/>
        <v>11692.852383981888</v>
      </c>
      <c r="BC121" s="87">
        <f t="shared" si="35"/>
        <v>11692.852383981888</v>
      </c>
      <c r="BD121" s="87">
        <f t="shared" si="36"/>
        <v>11692.852383981888</v>
      </c>
    </row>
    <row r="122" spans="1:56" s="20" customFormat="1" x14ac:dyDescent="0.2">
      <c r="A122" s="41"/>
      <c r="B122" s="86">
        <f>'3. Investeringen'!B108</f>
        <v>94</v>
      </c>
      <c r="C122" s="86" t="str">
        <f>'3. Investeringen'!F108</f>
        <v>TD</v>
      </c>
      <c r="D122" s="86" t="str">
        <f>'3. Investeringen'!G108</f>
        <v>Nieuwe investeringen TD</v>
      </c>
      <c r="E122" s="121">
        <f>'3. Investeringen'!K108</f>
        <v>2004</v>
      </c>
      <c r="G122" s="86">
        <f>'7. Nominale afschrijvingen'!R111</f>
        <v>688.88716857697057</v>
      </c>
      <c r="H122" s="86">
        <f>'7. Nominale afschrijvingen'!S111</f>
        <v>688.88716857697057</v>
      </c>
      <c r="I122" s="86">
        <f>'7. Nominale afschrijvingen'!T111</f>
        <v>688.88716857697057</v>
      </c>
      <c r="J122" s="86">
        <f>'7. Nominale afschrijvingen'!U111</f>
        <v>344.44358428848528</v>
      </c>
      <c r="K122" s="86">
        <f>'7. Nominale afschrijvingen'!V111</f>
        <v>0</v>
      </c>
      <c r="L122" s="86">
        <f>'7. Nominale afschrijvingen'!W111</f>
        <v>0</v>
      </c>
      <c r="M122" s="86">
        <f>'7. Nominale afschrijvingen'!X111</f>
        <v>0</v>
      </c>
      <c r="N122" s="86">
        <f>'7. Nominale afschrijvingen'!Y111</f>
        <v>0</v>
      </c>
      <c r="O122" s="86">
        <f>'7. Nominale afschrijvingen'!Z111</f>
        <v>0</v>
      </c>
      <c r="P122" s="86">
        <f>'7. Nominale afschrijvingen'!AA111</f>
        <v>0</v>
      </c>
      <c r="Q122" s="86">
        <f>'7. Nominale afschrijvingen'!AB111</f>
        <v>0</v>
      </c>
      <c r="R122" s="86">
        <f>'7. Nominale afschrijvingen'!AC111</f>
        <v>0</v>
      </c>
      <c r="S122" s="86">
        <f>'7. Nominale afschrijvingen'!AD111</f>
        <v>0</v>
      </c>
      <c r="T122" s="86">
        <f>'7. Nominale afschrijvingen'!AE111</f>
        <v>0</v>
      </c>
      <c r="U122" s="86">
        <f>'7. Nominale afschrijvingen'!AF111</f>
        <v>0</v>
      </c>
      <c r="V122" s="86">
        <f>'7. Nominale afschrijvingen'!AG111</f>
        <v>0</v>
      </c>
      <c r="W122" s="65"/>
      <c r="X122" s="118">
        <f>IF($C122="TD",INDEX('4. CPI-tabel'!$D$20:$Z$42,$E122-2003,X$28-2003),
IF(X$28&gt;=$E122,MAX(1,INDEX('4. CPI-tabel'!$D$20:$Z$42,MAX($E122,2010)-2003,X$28-2003)),0))</f>
        <v>1.1084974968243537</v>
      </c>
      <c r="Y122" s="118">
        <f>IF($C122="TD",INDEX('4. CPI-tabel'!$D$20:$Z$42,$E122-2003,Y$28-2003),
IF(Y$28&gt;=$E122,MAX(1,INDEX('4. CPI-tabel'!$D$20:$Z$42,MAX($E122,2010)-2003,Y$28-2003)),0))</f>
        <v>1.137318431741787</v>
      </c>
      <c r="Z122" s="118">
        <f>IF($C122="TD",INDEX('4. CPI-tabel'!$D$20:$Z$42,$E122-2003,Z$28-2003),
IF(Z$28&gt;=$E122,MAX(1,INDEX('4. CPI-tabel'!$D$20:$Z$42,MAX($E122,2010)-2003,Z$28-2003)),0))</f>
        <v>1.1634767556718479</v>
      </c>
      <c r="AA122" s="118">
        <f>IF($C122="TD",INDEX('4. CPI-tabel'!$D$20:$Z$42,$E122-2003,AA$28-2003),
IF(AA$28&gt;=$E122,MAX(1,INDEX('4. CPI-tabel'!$D$20:$Z$42,MAX($E122,2010)-2003,AA$28-2003)),0))</f>
        <v>1.1960541048306597</v>
      </c>
      <c r="AB122" s="118">
        <f>IF($C122="TD",INDEX('4. CPI-tabel'!$D$20:$Z$42,$E122-2003,AB$28-2003),
IF(AB$28&gt;=$E122,MAX(1,INDEX('4. CPI-tabel'!$D$20:$Z$42,MAX($E122,2010)-2003,AB$28-2003)),0))</f>
        <v>1.2080146458789662</v>
      </c>
      <c r="AC122" s="118">
        <f>IF($C122="TD",INDEX('4. CPI-tabel'!$D$20:$Z$42,$E122-2003,AC$28-2003),
IF(AC$28&gt;=$E122,MAX(1,INDEX('4. CPI-tabel'!$D$20:$Z$42,MAX($E122,2010)-2003,AC$28-2003)),0))</f>
        <v>1.217678763045998</v>
      </c>
      <c r="AD122" s="118">
        <f>IF($C122="TD",INDEX('4. CPI-tabel'!$D$20:$Z$42,$E122-2003,AD$28-2003),
IF(AD$28&gt;=$E122,MAX(1,INDEX('4. CPI-tabel'!$D$20:$Z$42,MAX($E122,2010)-2003,AD$28-2003)),0))</f>
        <v>1.22011412057209</v>
      </c>
      <c r="AE122" s="118">
        <f>IF($C122="TD",INDEX('4. CPI-tabel'!$D$20:$Z$42,$E122-2003,AE$28-2003),
IF(AE$28&gt;=$E122,MAX(1,INDEX('4. CPI-tabel'!$D$20:$Z$42,MAX($E122,2010)-2003,AE$28-2003)),0))</f>
        <v>1.2371957182600992</v>
      </c>
      <c r="AF122" s="118">
        <f>IF($C122="TD",INDEX('4. CPI-tabel'!$D$20:$Z$42,$E122-2003,AF$28-2003),
IF(AF$28&gt;=$E122,MAX(1,INDEX('4. CPI-tabel'!$D$20:$Z$42,MAX($E122,2010)-2003,AF$28-2003)),0))</f>
        <v>1.2631768283435612</v>
      </c>
      <c r="AG122" s="118">
        <f>IF($C122="TD",INDEX('4. CPI-tabel'!$D$20:$Z$42,$E122-2003,AG$28-2003),
IF(AG$28&gt;=$E122,MAX(1,INDEX('4. CPI-tabel'!$D$20:$Z$42,MAX($E122,2010)-2003,AG$28-2003)),0))</f>
        <v>1.2985457795371809</v>
      </c>
      <c r="AH122" s="118">
        <f>IF($C122="TD",INDEX('4. CPI-tabel'!$D$20:$Z$42,$E122-2003,AH$28-2003),
IF(AH$28&gt;=$E122,MAX(1,INDEX('4. CPI-tabel'!$D$20:$Z$42,MAX($E122,2010)-2003,AH$28-2003)),0))</f>
        <v>1.3076355999939411</v>
      </c>
      <c r="AI122" s="118">
        <f>IF($C122="TD",INDEX('4. CPI-tabel'!$D$20:$Z$42,$E122-2003,AI$28-2003),
IF(AI$28&gt;=$E122,MAX(1,INDEX('4. CPI-tabel'!$D$20:$Z$42,MAX($E122,2010)-2003,AI$28-2003)),0))</f>
        <v>1.3076355999939411</v>
      </c>
      <c r="AJ122" s="118">
        <f>IF($C122="TD",INDEX('4. CPI-tabel'!$D$20:$Z$42,$E122-2003,AJ$28-2003),
IF(AJ$28&gt;=$E122,MAX(1,INDEX('4. CPI-tabel'!$D$20:$Z$42,MAX($E122,2010)-2003,AJ$28-2003)),0))</f>
        <v>1.3076355999939411</v>
      </c>
      <c r="AK122" s="118">
        <f>IF($C122="TD",INDEX('4. CPI-tabel'!$D$20:$Z$42,$E122-2003,AK$28-2003),
IF(AK$28&gt;=$E122,MAX(1,INDEX('4. CPI-tabel'!$D$20:$Z$42,MAX($E122,2010)-2003,AK$28-2003)),0))</f>
        <v>1.3076355999939411</v>
      </c>
      <c r="AL122" s="118">
        <f>IF($C122="TD",INDEX('4. CPI-tabel'!$D$20:$Z$42,$E122-2003,AL$28-2003),
IF(AL$28&gt;=$E122,MAX(1,INDEX('4. CPI-tabel'!$D$20:$Z$42,MAX($E122,2010)-2003,AL$28-2003)),0))</f>
        <v>1.3076355999939411</v>
      </c>
      <c r="AM122" s="118">
        <f>IF($C122="TD",INDEX('4. CPI-tabel'!$D$20:$Z$42,$E122-2003,AM$28-2003),
IF(AM$28&gt;=$E122,MAX(1,INDEX('4. CPI-tabel'!$D$20:$Z$42,MAX($E122,2010)-2003,AM$28-2003)),0))</f>
        <v>1.3076355999939411</v>
      </c>
      <c r="AO122" s="87">
        <f t="shared" si="21"/>
        <v>763.62970196198842</v>
      </c>
      <c r="AP122" s="87">
        <f t="shared" si="22"/>
        <v>783.48407421300021</v>
      </c>
      <c r="AQ122" s="87">
        <f t="shared" si="23"/>
        <v>801.50420791989916</v>
      </c>
      <c r="AR122" s="87">
        <f t="shared" si="24"/>
        <v>411.97316287082811</v>
      </c>
      <c r="AS122" s="87">
        <f t="shared" si="25"/>
        <v>0</v>
      </c>
      <c r="AT122" s="87">
        <f t="shared" si="26"/>
        <v>0</v>
      </c>
      <c r="AU122" s="87">
        <f t="shared" si="27"/>
        <v>0</v>
      </c>
      <c r="AV122" s="87">
        <f t="shared" si="28"/>
        <v>0</v>
      </c>
      <c r="AW122" s="87">
        <f t="shared" si="29"/>
        <v>0</v>
      </c>
      <c r="AX122" s="87">
        <f t="shared" si="30"/>
        <v>0</v>
      </c>
      <c r="AY122" s="87">
        <f t="shared" si="31"/>
        <v>0</v>
      </c>
      <c r="AZ122" s="87">
        <f t="shared" si="32"/>
        <v>0</v>
      </c>
      <c r="BA122" s="87">
        <f t="shared" si="33"/>
        <v>0</v>
      </c>
      <c r="BB122" s="87">
        <f t="shared" si="34"/>
        <v>0</v>
      </c>
      <c r="BC122" s="87">
        <f t="shared" si="35"/>
        <v>0</v>
      </c>
      <c r="BD122" s="87">
        <f t="shared" si="36"/>
        <v>0</v>
      </c>
    </row>
    <row r="123" spans="1:56" s="20" customFormat="1" x14ac:dyDescent="0.2">
      <c r="A123" s="41"/>
      <c r="B123" s="86">
        <f>'3. Investeringen'!B109</f>
        <v>95</v>
      </c>
      <c r="C123" s="86" t="str">
        <f>'3. Investeringen'!F109</f>
        <v>TD</v>
      </c>
      <c r="D123" s="86" t="str">
        <f>'3. Investeringen'!G109</f>
        <v>Nieuwe investeringen TD</v>
      </c>
      <c r="E123" s="121">
        <f>'3. Investeringen'!K109</f>
        <v>2004</v>
      </c>
      <c r="G123" s="86">
        <f>'7. Nominale afschrijvingen'!R112</f>
        <v>0</v>
      </c>
      <c r="H123" s="86">
        <f>'7. Nominale afschrijvingen'!S112</f>
        <v>0</v>
      </c>
      <c r="I123" s="86">
        <f>'7. Nominale afschrijvingen'!T112</f>
        <v>0</v>
      </c>
      <c r="J123" s="86">
        <f>'7. Nominale afschrijvingen'!U112</f>
        <v>0</v>
      </c>
      <c r="K123" s="86">
        <f>'7. Nominale afschrijvingen'!V112</f>
        <v>0</v>
      </c>
      <c r="L123" s="86">
        <f>'7. Nominale afschrijvingen'!W112</f>
        <v>0</v>
      </c>
      <c r="M123" s="86">
        <f>'7. Nominale afschrijvingen'!X112</f>
        <v>0</v>
      </c>
      <c r="N123" s="86">
        <f>'7. Nominale afschrijvingen'!Y112</f>
        <v>0</v>
      </c>
      <c r="O123" s="86">
        <f>'7. Nominale afschrijvingen'!Z112</f>
        <v>0</v>
      </c>
      <c r="P123" s="86">
        <f>'7. Nominale afschrijvingen'!AA112</f>
        <v>0</v>
      </c>
      <c r="Q123" s="86">
        <f>'7. Nominale afschrijvingen'!AB112</f>
        <v>0</v>
      </c>
      <c r="R123" s="86">
        <f>'7. Nominale afschrijvingen'!AC112</f>
        <v>0</v>
      </c>
      <c r="S123" s="86">
        <f>'7. Nominale afschrijvingen'!AD112</f>
        <v>0</v>
      </c>
      <c r="T123" s="86">
        <f>'7. Nominale afschrijvingen'!AE112</f>
        <v>0</v>
      </c>
      <c r="U123" s="86">
        <f>'7. Nominale afschrijvingen'!AF112</f>
        <v>0</v>
      </c>
      <c r="V123" s="86">
        <f>'7. Nominale afschrijvingen'!AG112</f>
        <v>0</v>
      </c>
      <c r="W123" s="65"/>
      <c r="X123" s="118">
        <f>IF($C123="TD",INDEX('4. CPI-tabel'!$D$20:$Z$42,$E123-2003,X$28-2003),
IF(X$28&gt;=$E123,MAX(1,INDEX('4. CPI-tabel'!$D$20:$Z$42,MAX($E123,2010)-2003,X$28-2003)),0))</f>
        <v>1.1084974968243537</v>
      </c>
      <c r="Y123" s="118">
        <f>IF($C123="TD",INDEX('4. CPI-tabel'!$D$20:$Z$42,$E123-2003,Y$28-2003),
IF(Y$28&gt;=$E123,MAX(1,INDEX('4. CPI-tabel'!$D$20:$Z$42,MAX($E123,2010)-2003,Y$28-2003)),0))</f>
        <v>1.137318431741787</v>
      </c>
      <c r="Z123" s="118">
        <f>IF($C123="TD",INDEX('4. CPI-tabel'!$D$20:$Z$42,$E123-2003,Z$28-2003),
IF(Z$28&gt;=$E123,MAX(1,INDEX('4. CPI-tabel'!$D$20:$Z$42,MAX($E123,2010)-2003,Z$28-2003)),0))</f>
        <v>1.1634767556718479</v>
      </c>
      <c r="AA123" s="118">
        <f>IF($C123="TD",INDEX('4. CPI-tabel'!$D$20:$Z$42,$E123-2003,AA$28-2003),
IF(AA$28&gt;=$E123,MAX(1,INDEX('4. CPI-tabel'!$D$20:$Z$42,MAX($E123,2010)-2003,AA$28-2003)),0))</f>
        <v>1.1960541048306597</v>
      </c>
      <c r="AB123" s="118">
        <f>IF($C123="TD",INDEX('4. CPI-tabel'!$D$20:$Z$42,$E123-2003,AB$28-2003),
IF(AB$28&gt;=$E123,MAX(1,INDEX('4. CPI-tabel'!$D$20:$Z$42,MAX($E123,2010)-2003,AB$28-2003)),0))</f>
        <v>1.2080146458789662</v>
      </c>
      <c r="AC123" s="118">
        <f>IF($C123="TD",INDEX('4. CPI-tabel'!$D$20:$Z$42,$E123-2003,AC$28-2003),
IF(AC$28&gt;=$E123,MAX(1,INDEX('4. CPI-tabel'!$D$20:$Z$42,MAX($E123,2010)-2003,AC$28-2003)),0))</f>
        <v>1.217678763045998</v>
      </c>
      <c r="AD123" s="118">
        <f>IF($C123="TD",INDEX('4. CPI-tabel'!$D$20:$Z$42,$E123-2003,AD$28-2003),
IF(AD$28&gt;=$E123,MAX(1,INDEX('4. CPI-tabel'!$D$20:$Z$42,MAX($E123,2010)-2003,AD$28-2003)),0))</f>
        <v>1.22011412057209</v>
      </c>
      <c r="AE123" s="118">
        <f>IF($C123="TD",INDEX('4. CPI-tabel'!$D$20:$Z$42,$E123-2003,AE$28-2003),
IF(AE$28&gt;=$E123,MAX(1,INDEX('4. CPI-tabel'!$D$20:$Z$42,MAX($E123,2010)-2003,AE$28-2003)),0))</f>
        <v>1.2371957182600992</v>
      </c>
      <c r="AF123" s="118">
        <f>IF($C123="TD",INDEX('4. CPI-tabel'!$D$20:$Z$42,$E123-2003,AF$28-2003),
IF(AF$28&gt;=$E123,MAX(1,INDEX('4. CPI-tabel'!$D$20:$Z$42,MAX($E123,2010)-2003,AF$28-2003)),0))</f>
        <v>1.2631768283435612</v>
      </c>
      <c r="AG123" s="118">
        <f>IF($C123="TD",INDEX('4. CPI-tabel'!$D$20:$Z$42,$E123-2003,AG$28-2003),
IF(AG$28&gt;=$E123,MAX(1,INDEX('4. CPI-tabel'!$D$20:$Z$42,MAX($E123,2010)-2003,AG$28-2003)),0))</f>
        <v>1.2985457795371809</v>
      </c>
      <c r="AH123" s="118">
        <f>IF($C123="TD",INDEX('4. CPI-tabel'!$D$20:$Z$42,$E123-2003,AH$28-2003),
IF(AH$28&gt;=$E123,MAX(1,INDEX('4. CPI-tabel'!$D$20:$Z$42,MAX($E123,2010)-2003,AH$28-2003)),0))</f>
        <v>1.3076355999939411</v>
      </c>
      <c r="AI123" s="118">
        <f>IF($C123="TD",INDEX('4. CPI-tabel'!$D$20:$Z$42,$E123-2003,AI$28-2003),
IF(AI$28&gt;=$E123,MAX(1,INDEX('4. CPI-tabel'!$D$20:$Z$42,MAX($E123,2010)-2003,AI$28-2003)),0))</f>
        <v>1.3076355999939411</v>
      </c>
      <c r="AJ123" s="118">
        <f>IF($C123="TD",INDEX('4. CPI-tabel'!$D$20:$Z$42,$E123-2003,AJ$28-2003),
IF(AJ$28&gt;=$E123,MAX(1,INDEX('4. CPI-tabel'!$D$20:$Z$42,MAX($E123,2010)-2003,AJ$28-2003)),0))</f>
        <v>1.3076355999939411</v>
      </c>
      <c r="AK123" s="118">
        <f>IF($C123="TD",INDEX('4. CPI-tabel'!$D$20:$Z$42,$E123-2003,AK$28-2003),
IF(AK$28&gt;=$E123,MAX(1,INDEX('4. CPI-tabel'!$D$20:$Z$42,MAX($E123,2010)-2003,AK$28-2003)),0))</f>
        <v>1.3076355999939411</v>
      </c>
      <c r="AL123" s="118">
        <f>IF($C123="TD",INDEX('4. CPI-tabel'!$D$20:$Z$42,$E123-2003,AL$28-2003),
IF(AL$28&gt;=$E123,MAX(1,INDEX('4. CPI-tabel'!$D$20:$Z$42,MAX($E123,2010)-2003,AL$28-2003)),0))</f>
        <v>1.3076355999939411</v>
      </c>
      <c r="AM123" s="118">
        <f>IF($C123="TD",INDEX('4. CPI-tabel'!$D$20:$Z$42,$E123-2003,AM$28-2003),
IF(AM$28&gt;=$E123,MAX(1,INDEX('4. CPI-tabel'!$D$20:$Z$42,MAX($E123,2010)-2003,AM$28-2003)),0))</f>
        <v>1.3076355999939411</v>
      </c>
      <c r="AO123" s="87">
        <f t="shared" si="21"/>
        <v>0</v>
      </c>
      <c r="AP123" s="87">
        <f t="shared" si="22"/>
        <v>0</v>
      </c>
      <c r="AQ123" s="87">
        <f t="shared" si="23"/>
        <v>0</v>
      </c>
      <c r="AR123" s="87">
        <f t="shared" si="24"/>
        <v>0</v>
      </c>
      <c r="AS123" s="87">
        <f t="shared" si="25"/>
        <v>0</v>
      </c>
      <c r="AT123" s="87">
        <f t="shared" si="26"/>
        <v>0</v>
      </c>
      <c r="AU123" s="87">
        <f t="shared" si="27"/>
        <v>0</v>
      </c>
      <c r="AV123" s="87">
        <f t="shared" si="28"/>
        <v>0</v>
      </c>
      <c r="AW123" s="87">
        <f t="shared" si="29"/>
        <v>0</v>
      </c>
      <c r="AX123" s="87">
        <f t="shared" si="30"/>
        <v>0</v>
      </c>
      <c r="AY123" s="87">
        <f t="shared" si="31"/>
        <v>0</v>
      </c>
      <c r="AZ123" s="87">
        <f t="shared" si="32"/>
        <v>0</v>
      </c>
      <c r="BA123" s="87">
        <f t="shared" si="33"/>
        <v>0</v>
      </c>
      <c r="BB123" s="87">
        <f t="shared" si="34"/>
        <v>0</v>
      </c>
      <c r="BC123" s="87">
        <f t="shared" si="35"/>
        <v>0</v>
      </c>
      <c r="BD123" s="87">
        <f t="shared" si="36"/>
        <v>0</v>
      </c>
    </row>
    <row r="124" spans="1:56" s="20" customFormat="1" x14ac:dyDescent="0.2">
      <c r="A124" s="41"/>
      <c r="B124" s="86">
        <f>'3. Investeringen'!B110</f>
        <v>96</v>
      </c>
      <c r="C124" s="86" t="str">
        <f>'3. Investeringen'!F110</f>
        <v>TD</v>
      </c>
      <c r="D124" s="86" t="str">
        <f>'3. Investeringen'!G110</f>
        <v>Nieuwe investeringen TD</v>
      </c>
      <c r="E124" s="121">
        <f>'3. Investeringen'!K110</f>
        <v>2005</v>
      </c>
      <c r="G124" s="86">
        <f>'7. Nominale afschrijvingen'!R113</f>
        <v>8149.1667920577738</v>
      </c>
      <c r="H124" s="86">
        <f>'7. Nominale afschrijvingen'!S113</f>
        <v>8149.1667920577738</v>
      </c>
      <c r="I124" s="86">
        <f>'7. Nominale afschrijvingen'!T113</f>
        <v>8149.1667920577738</v>
      </c>
      <c r="J124" s="86">
        <f>'7. Nominale afschrijvingen'!U113</f>
        <v>8149.1667920577738</v>
      </c>
      <c r="K124" s="86">
        <f>'7. Nominale afschrijvingen'!V113</f>
        <v>8149.1667920577738</v>
      </c>
      <c r="L124" s="86">
        <f>'7. Nominale afschrijvingen'!W113</f>
        <v>8149.1667920577738</v>
      </c>
      <c r="M124" s="86">
        <f>'7. Nominale afschrijvingen'!X113</f>
        <v>8149.1667920577738</v>
      </c>
      <c r="N124" s="86">
        <f>'7. Nominale afschrijvingen'!Y113</f>
        <v>8149.1667920577738</v>
      </c>
      <c r="O124" s="86">
        <f>'7. Nominale afschrijvingen'!Z113</f>
        <v>8149.1667920577738</v>
      </c>
      <c r="P124" s="86">
        <f>'7. Nominale afschrijvingen'!AA113</f>
        <v>8149.1667920577738</v>
      </c>
      <c r="Q124" s="86">
        <f>'7. Nominale afschrijvingen'!AB113</f>
        <v>8149.1667920577738</v>
      </c>
      <c r="R124" s="86">
        <f>'7. Nominale afschrijvingen'!AC113</f>
        <v>9779.0001504693282</v>
      </c>
      <c r="S124" s="86">
        <f>'7. Nominale afschrijvingen'!AD113</f>
        <v>9474.2001457793758</v>
      </c>
      <c r="T124" s="86">
        <f>'7. Nominale afschrijvingen'!AE113</f>
        <v>9178.9004009758628</v>
      </c>
      <c r="U124" s="86">
        <f>'7. Nominale afschrijvingen'!AF113</f>
        <v>8892.8048040623307</v>
      </c>
      <c r="V124" s="86">
        <f>'7. Nominale afschrijvingen'!AG113</f>
        <v>8615.6264725071414</v>
      </c>
      <c r="W124" s="65"/>
      <c r="X124" s="118">
        <f>IF($C124="TD",INDEX('4. CPI-tabel'!$D$20:$Z$42,$E124-2003,X$28-2003),
IF(X$28&gt;=$E124,MAX(1,INDEX('4. CPI-tabel'!$D$20:$Z$42,MAX($E124,2010)-2003,X$28-2003)),0))</f>
        <v>1.0964366931991631</v>
      </c>
      <c r="Y124" s="118">
        <f>IF($C124="TD",INDEX('4. CPI-tabel'!$D$20:$Z$42,$E124-2003,Y$28-2003),
IF(Y$28&gt;=$E124,MAX(1,INDEX('4. CPI-tabel'!$D$20:$Z$42,MAX($E124,2010)-2003,Y$28-2003)),0))</f>
        <v>1.1249440472223413</v>
      </c>
      <c r="Z124" s="118">
        <f>IF($C124="TD",INDEX('4. CPI-tabel'!$D$20:$Z$42,$E124-2003,Z$28-2003),
IF(Z$28&gt;=$E124,MAX(1,INDEX('4. CPI-tabel'!$D$20:$Z$42,MAX($E124,2010)-2003,Z$28-2003)),0))</f>
        <v>1.1508177603084551</v>
      </c>
      <c r="AA124" s="118">
        <f>IF($C124="TD",INDEX('4. CPI-tabel'!$D$20:$Z$42,$E124-2003,AA$28-2003),
IF(AA$28&gt;=$E124,MAX(1,INDEX('4. CPI-tabel'!$D$20:$Z$42,MAX($E124,2010)-2003,AA$28-2003)),0))</f>
        <v>1.1830406575970918</v>
      </c>
      <c r="AB124" s="118">
        <f>IF($C124="TD",INDEX('4. CPI-tabel'!$D$20:$Z$42,$E124-2003,AB$28-2003),
IF(AB$28&gt;=$E124,MAX(1,INDEX('4. CPI-tabel'!$D$20:$Z$42,MAX($E124,2010)-2003,AB$28-2003)),0))</f>
        <v>1.1948710641730627</v>
      </c>
      <c r="AC124" s="118">
        <f>IF($C124="TD",INDEX('4. CPI-tabel'!$D$20:$Z$42,$E124-2003,AC$28-2003),
IF(AC$28&gt;=$E124,MAX(1,INDEX('4. CPI-tabel'!$D$20:$Z$42,MAX($E124,2010)-2003,AC$28-2003)),0))</f>
        <v>1.2044300326864472</v>
      </c>
      <c r="AD124" s="118">
        <f>IF($C124="TD",INDEX('4. CPI-tabel'!$D$20:$Z$42,$E124-2003,AD$28-2003),
IF(AD$28&gt;=$E124,MAX(1,INDEX('4. CPI-tabel'!$D$20:$Z$42,MAX($E124,2010)-2003,AD$28-2003)),0))</f>
        <v>1.2068388927518201</v>
      </c>
      <c r="AE124" s="118">
        <f>IF($C124="TD",INDEX('4. CPI-tabel'!$D$20:$Z$42,$E124-2003,AE$28-2003),
IF(AE$28&gt;=$E124,MAX(1,INDEX('4. CPI-tabel'!$D$20:$Z$42,MAX($E124,2010)-2003,AE$28-2003)),0))</f>
        <v>1.2237346372503457</v>
      </c>
      <c r="AF124" s="118">
        <f>IF($C124="TD",INDEX('4. CPI-tabel'!$D$20:$Z$42,$E124-2003,AF$28-2003),
IF(AF$28&gt;=$E124,MAX(1,INDEX('4. CPI-tabel'!$D$20:$Z$42,MAX($E124,2010)-2003,AF$28-2003)),0))</f>
        <v>1.2494330646326028</v>
      </c>
      <c r="AG124" s="118">
        <f>IF($C124="TD",INDEX('4. CPI-tabel'!$D$20:$Z$42,$E124-2003,AG$28-2003),
IF(AG$28&gt;=$E124,MAX(1,INDEX('4. CPI-tabel'!$D$20:$Z$42,MAX($E124,2010)-2003,AG$28-2003)),0))</f>
        <v>1.2844171904423158</v>
      </c>
      <c r="AH124" s="118">
        <f>IF($C124="TD",INDEX('4. CPI-tabel'!$D$20:$Z$42,$E124-2003,AH$28-2003),
IF(AH$28&gt;=$E124,MAX(1,INDEX('4. CPI-tabel'!$D$20:$Z$42,MAX($E124,2010)-2003,AH$28-2003)),0))</f>
        <v>1.2934081107754118</v>
      </c>
      <c r="AI124" s="118">
        <f>IF($C124="TD",INDEX('4. CPI-tabel'!$D$20:$Z$42,$E124-2003,AI$28-2003),
IF(AI$28&gt;=$E124,MAX(1,INDEX('4. CPI-tabel'!$D$20:$Z$42,MAX($E124,2010)-2003,AI$28-2003)),0))</f>
        <v>1.2934081107754118</v>
      </c>
      <c r="AJ124" s="118">
        <f>IF($C124="TD",INDEX('4. CPI-tabel'!$D$20:$Z$42,$E124-2003,AJ$28-2003),
IF(AJ$28&gt;=$E124,MAX(1,INDEX('4. CPI-tabel'!$D$20:$Z$42,MAX($E124,2010)-2003,AJ$28-2003)),0))</f>
        <v>1.2934081107754118</v>
      </c>
      <c r="AK124" s="118">
        <f>IF($C124="TD",INDEX('4. CPI-tabel'!$D$20:$Z$42,$E124-2003,AK$28-2003),
IF(AK$28&gt;=$E124,MAX(1,INDEX('4. CPI-tabel'!$D$20:$Z$42,MAX($E124,2010)-2003,AK$28-2003)),0))</f>
        <v>1.2934081107754118</v>
      </c>
      <c r="AL124" s="118">
        <f>IF($C124="TD",INDEX('4. CPI-tabel'!$D$20:$Z$42,$E124-2003,AL$28-2003),
IF(AL$28&gt;=$E124,MAX(1,INDEX('4. CPI-tabel'!$D$20:$Z$42,MAX($E124,2010)-2003,AL$28-2003)),0))</f>
        <v>1.2934081107754118</v>
      </c>
      <c r="AM124" s="118">
        <f>IF($C124="TD",INDEX('4. CPI-tabel'!$D$20:$Z$42,$E124-2003,AM$28-2003),
IF(AM$28&gt;=$E124,MAX(1,INDEX('4. CPI-tabel'!$D$20:$Z$42,MAX($E124,2010)-2003,AM$28-2003)),0))</f>
        <v>1.2934081107754118</v>
      </c>
      <c r="AO124" s="87">
        <f t="shared" si="21"/>
        <v>8935.0454898122571</v>
      </c>
      <c r="AP124" s="87">
        <f t="shared" si="22"/>
        <v>9167.3566725473756</v>
      </c>
      <c r="AQ124" s="87">
        <f t="shared" si="23"/>
        <v>9378.2058760159653</v>
      </c>
      <c r="AR124" s="87">
        <f t="shared" si="24"/>
        <v>9640.7956405444111</v>
      </c>
      <c r="AS124" s="87">
        <f t="shared" si="25"/>
        <v>9737.2035969498556</v>
      </c>
      <c r="AT124" s="87">
        <f t="shared" si="26"/>
        <v>9815.1012257254552</v>
      </c>
      <c r="AU124" s="87">
        <f t="shared" si="27"/>
        <v>9834.731428176905</v>
      </c>
      <c r="AV124" s="87">
        <f t="shared" si="28"/>
        <v>9972.4176681713834</v>
      </c>
      <c r="AW124" s="87">
        <f t="shared" si="29"/>
        <v>10181.838439202982</v>
      </c>
      <c r="AX124" s="87">
        <f t="shared" si="30"/>
        <v>10466.929915500667</v>
      </c>
      <c r="AY124" s="87">
        <f t="shared" si="31"/>
        <v>10540.198424909169</v>
      </c>
      <c r="AZ124" s="87">
        <f t="shared" si="32"/>
        <v>12648.238109891003</v>
      </c>
      <c r="BA124" s="87">
        <f t="shared" si="33"/>
        <v>12254.007311660635</v>
      </c>
      <c r="BB124" s="87">
        <f t="shared" si="34"/>
        <v>11872.06422662186</v>
      </c>
      <c r="BC124" s="87">
        <f t="shared" si="35"/>
        <v>11502.025861116766</v>
      </c>
      <c r="BD124" s="87">
        <f t="shared" si="36"/>
        <v>11143.521158952088</v>
      </c>
    </row>
    <row r="125" spans="1:56" s="20" customFormat="1" x14ac:dyDescent="0.2">
      <c r="A125" s="41"/>
      <c r="B125" s="86">
        <f>'3. Investeringen'!B111</f>
        <v>97</v>
      </c>
      <c r="C125" s="86" t="str">
        <f>'3. Investeringen'!F111</f>
        <v>TD</v>
      </c>
      <c r="D125" s="86" t="str">
        <f>'3. Investeringen'!G111</f>
        <v>Nieuwe investeringen TD</v>
      </c>
      <c r="E125" s="121">
        <f>'3. Investeringen'!K111</f>
        <v>2005</v>
      </c>
      <c r="G125" s="86">
        <f>'7. Nominale afschrijvingen'!R114</f>
        <v>28236.225488623488</v>
      </c>
      <c r="H125" s="86">
        <f>'7. Nominale afschrijvingen'!S114</f>
        <v>28236.225488623488</v>
      </c>
      <c r="I125" s="86">
        <f>'7. Nominale afschrijvingen'!T114</f>
        <v>28236.225488623488</v>
      </c>
      <c r="J125" s="86">
        <f>'7. Nominale afschrijvingen'!U114</f>
        <v>28236.225488623488</v>
      </c>
      <c r="K125" s="86">
        <f>'7. Nominale afschrijvingen'!V114</f>
        <v>28236.225488623488</v>
      </c>
      <c r="L125" s="86">
        <f>'7. Nominale afschrijvingen'!W114</f>
        <v>28236.225488623488</v>
      </c>
      <c r="M125" s="86">
        <f>'7. Nominale afschrijvingen'!X114</f>
        <v>28236.225488623488</v>
      </c>
      <c r="N125" s="86">
        <f>'7. Nominale afschrijvingen'!Y114</f>
        <v>28236.225488623488</v>
      </c>
      <c r="O125" s="86">
        <f>'7. Nominale afschrijvingen'!Z114</f>
        <v>28236.225488623488</v>
      </c>
      <c r="P125" s="86">
        <f>'7. Nominale afschrijvingen'!AA114</f>
        <v>28236.225488623488</v>
      </c>
      <c r="Q125" s="86">
        <f>'7. Nominale afschrijvingen'!AB114</f>
        <v>28236.225488623488</v>
      </c>
      <c r="R125" s="86">
        <f>'7. Nominale afschrijvingen'!AC114</f>
        <v>33883.470586348179</v>
      </c>
      <c r="S125" s="86">
        <f>'7. Nominale afschrijvingen'!AD114</f>
        <v>32456.798140607207</v>
      </c>
      <c r="T125" s="86">
        <f>'7. Nominale afschrijvingen'!AE114</f>
        <v>31090.196113634269</v>
      </c>
      <c r="U125" s="86">
        <f>'7. Nominale afschrijvingen'!AF114</f>
        <v>29781.135224639143</v>
      </c>
      <c r="V125" s="86">
        <f>'7. Nominale afschrijvingen'!AG114</f>
        <v>28527.192688864867</v>
      </c>
      <c r="W125" s="65"/>
      <c r="X125" s="118">
        <f>IF($C125="TD",INDEX('4. CPI-tabel'!$D$20:$Z$42,$E125-2003,X$28-2003),
IF(X$28&gt;=$E125,MAX(1,INDEX('4. CPI-tabel'!$D$20:$Z$42,MAX($E125,2010)-2003,X$28-2003)),0))</f>
        <v>1.0964366931991631</v>
      </c>
      <c r="Y125" s="118">
        <f>IF($C125="TD",INDEX('4. CPI-tabel'!$D$20:$Z$42,$E125-2003,Y$28-2003),
IF(Y$28&gt;=$E125,MAX(1,INDEX('4. CPI-tabel'!$D$20:$Z$42,MAX($E125,2010)-2003,Y$28-2003)),0))</f>
        <v>1.1249440472223413</v>
      </c>
      <c r="Z125" s="118">
        <f>IF($C125="TD",INDEX('4. CPI-tabel'!$D$20:$Z$42,$E125-2003,Z$28-2003),
IF(Z$28&gt;=$E125,MAX(1,INDEX('4. CPI-tabel'!$D$20:$Z$42,MAX($E125,2010)-2003,Z$28-2003)),0))</f>
        <v>1.1508177603084551</v>
      </c>
      <c r="AA125" s="118">
        <f>IF($C125="TD",INDEX('4. CPI-tabel'!$D$20:$Z$42,$E125-2003,AA$28-2003),
IF(AA$28&gt;=$E125,MAX(1,INDEX('4. CPI-tabel'!$D$20:$Z$42,MAX($E125,2010)-2003,AA$28-2003)),0))</f>
        <v>1.1830406575970918</v>
      </c>
      <c r="AB125" s="118">
        <f>IF($C125="TD",INDEX('4. CPI-tabel'!$D$20:$Z$42,$E125-2003,AB$28-2003),
IF(AB$28&gt;=$E125,MAX(1,INDEX('4. CPI-tabel'!$D$20:$Z$42,MAX($E125,2010)-2003,AB$28-2003)),0))</f>
        <v>1.1948710641730627</v>
      </c>
      <c r="AC125" s="118">
        <f>IF($C125="TD",INDEX('4. CPI-tabel'!$D$20:$Z$42,$E125-2003,AC$28-2003),
IF(AC$28&gt;=$E125,MAX(1,INDEX('4. CPI-tabel'!$D$20:$Z$42,MAX($E125,2010)-2003,AC$28-2003)),0))</f>
        <v>1.2044300326864472</v>
      </c>
      <c r="AD125" s="118">
        <f>IF($C125="TD",INDEX('4. CPI-tabel'!$D$20:$Z$42,$E125-2003,AD$28-2003),
IF(AD$28&gt;=$E125,MAX(1,INDEX('4. CPI-tabel'!$D$20:$Z$42,MAX($E125,2010)-2003,AD$28-2003)),0))</f>
        <v>1.2068388927518201</v>
      </c>
      <c r="AE125" s="118">
        <f>IF($C125="TD",INDEX('4. CPI-tabel'!$D$20:$Z$42,$E125-2003,AE$28-2003),
IF(AE$28&gt;=$E125,MAX(1,INDEX('4. CPI-tabel'!$D$20:$Z$42,MAX($E125,2010)-2003,AE$28-2003)),0))</f>
        <v>1.2237346372503457</v>
      </c>
      <c r="AF125" s="118">
        <f>IF($C125="TD",INDEX('4. CPI-tabel'!$D$20:$Z$42,$E125-2003,AF$28-2003),
IF(AF$28&gt;=$E125,MAX(1,INDEX('4. CPI-tabel'!$D$20:$Z$42,MAX($E125,2010)-2003,AF$28-2003)),0))</f>
        <v>1.2494330646326028</v>
      </c>
      <c r="AG125" s="118">
        <f>IF($C125="TD",INDEX('4. CPI-tabel'!$D$20:$Z$42,$E125-2003,AG$28-2003),
IF(AG$28&gt;=$E125,MAX(1,INDEX('4. CPI-tabel'!$D$20:$Z$42,MAX($E125,2010)-2003,AG$28-2003)),0))</f>
        <v>1.2844171904423158</v>
      </c>
      <c r="AH125" s="118">
        <f>IF($C125="TD",INDEX('4. CPI-tabel'!$D$20:$Z$42,$E125-2003,AH$28-2003),
IF(AH$28&gt;=$E125,MAX(1,INDEX('4. CPI-tabel'!$D$20:$Z$42,MAX($E125,2010)-2003,AH$28-2003)),0))</f>
        <v>1.2934081107754118</v>
      </c>
      <c r="AI125" s="118">
        <f>IF($C125="TD",INDEX('4. CPI-tabel'!$D$20:$Z$42,$E125-2003,AI$28-2003),
IF(AI$28&gt;=$E125,MAX(1,INDEX('4. CPI-tabel'!$D$20:$Z$42,MAX($E125,2010)-2003,AI$28-2003)),0))</f>
        <v>1.2934081107754118</v>
      </c>
      <c r="AJ125" s="118">
        <f>IF($C125="TD",INDEX('4. CPI-tabel'!$D$20:$Z$42,$E125-2003,AJ$28-2003),
IF(AJ$28&gt;=$E125,MAX(1,INDEX('4. CPI-tabel'!$D$20:$Z$42,MAX($E125,2010)-2003,AJ$28-2003)),0))</f>
        <v>1.2934081107754118</v>
      </c>
      <c r="AK125" s="118">
        <f>IF($C125="TD",INDEX('4. CPI-tabel'!$D$20:$Z$42,$E125-2003,AK$28-2003),
IF(AK$28&gt;=$E125,MAX(1,INDEX('4. CPI-tabel'!$D$20:$Z$42,MAX($E125,2010)-2003,AK$28-2003)),0))</f>
        <v>1.2934081107754118</v>
      </c>
      <c r="AL125" s="118">
        <f>IF($C125="TD",INDEX('4. CPI-tabel'!$D$20:$Z$42,$E125-2003,AL$28-2003),
IF(AL$28&gt;=$E125,MAX(1,INDEX('4. CPI-tabel'!$D$20:$Z$42,MAX($E125,2010)-2003,AL$28-2003)),0))</f>
        <v>1.2934081107754118</v>
      </c>
      <c r="AM125" s="118">
        <f>IF($C125="TD",INDEX('4. CPI-tabel'!$D$20:$Z$42,$E125-2003,AM$28-2003),
IF(AM$28&gt;=$E125,MAX(1,INDEX('4. CPI-tabel'!$D$20:$Z$42,MAX($E125,2010)-2003,AM$28-2003)),0))</f>
        <v>1.2934081107754118</v>
      </c>
      <c r="AO125" s="87">
        <f t="shared" si="21"/>
        <v>30959.23370317226</v>
      </c>
      <c r="AP125" s="87">
        <f t="shared" si="22"/>
        <v>31764.173779454737</v>
      </c>
      <c r="AQ125" s="87">
        <f t="shared" si="23"/>
        <v>32494.749776382196</v>
      </c>
      <c r="AR125" s="87">
        <f t="shared" si="24"/>
        <v>33404.602770120895</v>
      </c>
      <c r="AS125" s="87">
        <f t="shared" si="25"/>
        <v>33738.648797822105</v>
      </c>
      <c r="AT125" s="87">
        <f t="shared" si="26"/>
        <v>34008.55798820468</v>
      </c>
      <c r="AU125" s="87">
        <f t="shared" si="27"/>
        <v>34076.575104181087</v>
      </c>
      <c r="AV125" s="87">
        <f t="shared" si="28"/>
        <v>34553.647155639628</v>
      </c>
      <c r="AW125" s="87">
        <f t="shared" si="29"/>
        <v>35279.27374590806</v>
      </c>
      <c r="AX125" s="87">
        <f t="shared" si="30"/>
        <v>36267.093410793488</v>
      </c>
      <c r="AY125" s="87">
        <f t="shared" si="31"/>
        <v>36520.963064669035</v>
      </c>
      <c r="AZ125" s="87">
        <f t="shared" si="32"/>
        <v>43825.155677602837</v>
      </c>
      <c r="BA125" s="87">
        <f t="shared" si="33"/>
        <v>41979.885964861671</v>
      </c>
      <c r="BB125" s="87">
        <f t="shared" si="34"/>
        <v>40212.311818972754</v>
      </c>
      <c r="BC125" s="87">
        <f t="shared" si="35"/>
        <v>38519.161847647585</v>
      </c>
      <c r="BD125" s="87">
        <f t="shared" si="36"/>
        <v>36897.302401430847</v>
      </c>
    </row>
    <row r="126" spans="1:56" s="20" customFormat="1" x14ac:dyDescent="0.2">
      <c r="A126" s="41"/>
      <c r="B126" s="86">
        <f>'3. Investeringen'!B112</f>
        <v>98</v>
      </c>
      <c r="C126" s="86" t="str">
        <f>'3. Investeringen'!F112</f>
        <v>TD</v>
      </c>
      <c r="D126" s="86" t="str">
        <f>'3. Investeringen'!G112</f>
        <v>Nieuwe investeringen TD</v>
      </c>
      <c r="E126" s="121">
        <f>'3. Investeringen'!K112</f>
        <v>2005</v>
      </c>
      <c r="G126" s="86">
        <f>'7. Nominale afschrijvingen'!R115</f>
        <v>13484.817837666666</v>
      </c>
      <c r="H126" s="86">
        <f>'7. Nominale afschrijvingen'!S115</f>
        <v>13484.817837666666</v>
      </c>
      <c r="I126" s="86">
        <f>'7. Nominale afschrijvingen'!T115</f>
        <v>13484.817837666666</v>
      </c>
      <c r="J126" s="86">
        <f>'7. Nominale afschrijvingen'!U115</f>
        <v>13484.817837666666</v>
      </c>
      <c r="K126" s="86">
        <f>'7. Nominale afschrijvingen'!V115</f>
        <v>13484.817837666666</v>
      </c>
      <c r="L126" s="86">
        <f>'7. Nominale afschrijvingen'!W115</f>
        <v>13484.817837666666</v>
      </c>
      <c r="M126" s="86">
        <f>'7. Nominale afschrijvingen'!X115</f>
        <v>13484.817837666666</v>
      </c>
      <c r="N126" s="86">
        <f>'7. Nominale afschrijvingen'!Y115</f>
        <v>13484.817837666666</v>
      </c>
      <c r="O126" s="86">
        <f>'7. Nominale afschrijvingen'!Z115</f>
        <v>13484.817837666666</v>
      </c>
      <c r="P126" s="86">
        <f>'7. Nominale afschrijvingen'!AA115</f>
        <v>13484.817837666666</v>
      </c>
      <c r="Q126" s="86">
        <f>'7. Nominale afschrijvingen'!AB115</f>
        <v>13484.817837666666</v>
      </c>
      <c r="R126" s="86">
        <f>'7. Nominale afschrijvingen'!AC115</f>
        <v>16181.781405199999</v>
      </c>
      <c r="S126" s="86">
        <f>'7. Nominale afschrijvingen'!AD115</f>
        <v>14743.40083584889</v>
      </c>
      <c r="T126" s="86">
        <f>'7. Nominale afschrijvingen'!AE115</f>
        <v>13432.876317106768</v>
      </c>
      <c r="U126" s="86">
        <f>'7. Nominale afschrijvingen'!AF115</f>
        <v>13113.045928604224</v>
      </c>
      <c r="V126" s="86">
        <f>'7. Nominale afschrijvingen'!AG115</f>
        <v>13113.045928604224</v>
      </c>
      <c r="W126" s="65"/>
      <c r="X126" s="118">
        <f>IF($C126="TD",INDEX('4. CPI-tabel'!$D$20:$Z$42,$E126-2003,X$28-2003),
IF(X$28&gt;=$E126,MAX(1,INDEX('4. CPI-tabel'!$D$20:$Z$42,MAX($E126,2010)-2003,X$28-2003)),0))</f>
        <v>1.0964366931991631</v>
      </c>
      <c r="Y126" s="118">
        <f>IF($C126="TD",INDEX('4. CPI-tabel'!$D$20:$Z$42,$E126-2003,Y$28-2003),
IF(Y$28&gt;=$E126,MAX(1,INDEX('4. CPI-tabel'!$D$20:$Z$42,MAX($E126,2010)-2003,Y$28-2003)),0))</f>
        <v>1.1249440472223413</v>
      </c>
      <c r="Z126" s="118">
        <f>IF($C126="TD",INDEX('4. CPI-tabel'!$D$20:$Z$42,$E126-2003,Z$28-2003),
IF(Z$28&gt;=$E126,MAX(1,INDEX('4. CPI-tabel'!$D$20:$Z$42,MAX($E126,2010)-2003,Z$28-2003)),0))</f>
        <v>1.1508177603084551</v>
      </c>
      <c r="AA126" s="118">
        <f>IF($C126="TD",INDEX('4. CPI-tabel'!$D$20:$Z$42,$E126-2003,AA$28-2003),
IF(AA$28&gt;=$E126,MAX(1,INDEX('4. CPI-tabel'!$D$20:$Z$42,MAX($E126,2010)-2003,AA$28-2003)),0))</f>
        <v>1.1830406575970918</v>
      </c>
      <c r="AB126" s="118">
        <f>IF($C126="TD",INDEX('4. CPI-tabel'!$D$20:$Z$42,$E126-2003,AB$28-2003),
IF(AB$28&gt;=$E126,MAX(1,INDEX('4. CPI-tabel'!$D$20:$Z$42,MAX($E126,2010)-2003,AB$28-2003)),0))</f>
        <v>1.1948710641730627</v>
      </c>
      <c r="AC126" s="118">
        <f>IF($C126="TD",INDEX('4. CPI-tabel'!$D$20:$Z$42,$E126-2003,AC$28-2003),
IF(AC$28&gt;=$E126,MAX(1,INDEX('4. CPI-tabel'!$D$20:$Z$42,MAX($E126,2010)-2003,AC$28-2003)),0))</f>
        <v>1.2044300326864472</v>
      </c>
      <c r="AD126" s="118">
        <f>IF($C126="TD",INDEX('4. CPI-tabel'!$D$20:$Z$42,$E126-2003,AD$28-2003),
IF(AD$28&gt;=$E126,MAX(1,INDEX('4. CPI-tabel'!$D$20:$Z$42,MAX($E126,2010)-2003,AD$28-2003)),0))</f>
        <v>1.2068388927518201</v>
      </c>
      <c r="AE126" s="118">
        <f>IF($C126="TD",INDEX('4. CPI-tabel'!$D$20:$Z$42,$E126-2003,AE$28-2003),
IF(AE$28&gt;=$E126,MAX(1,INDEX('4. CPI-tabel'!$D$20:$Z$42,MAX($E126,2010)-2003,AE$28-2003)),0))</f>
        <v>1.2237346372503457</v>
      </c>
      <c r="AF126" s="118">
        <f>IF($C126="TD",INDEX('4. CPI-tabel'!$D$20:$Z$42,$E126-2003,AF$28-2003),
IF(AF$28&gt;=$E126,MAX(1,INDEX('4. CPI-tabel'!$D$20:$Z$42,MAX($E126,2010)-2003,AF$28-2003)),0))</f>
        <v>1.2494330646326028</v>
      </c>
      <c r="AG126" s="118">
        <f>IF($C126="TD",INDEX('4. CPI-tabel'!$D$20:$Z$42,$E126-2003,AG$28-2003),
IF(AG$28&gt;=$E126,MAX(1,INDEX('4. CPI-tabel'!$D$20:$Z$42,MAX($E126,2010)-2003,AG$28-2003)),0))</f>
        <v>1.2844171904423158</v>
      </c>
      <c r="AH126" s="118">
        <f>IF($C126="TD",INDEX('4. CPI-tabel'!$D$20:$Z$42,$E126-2003,AH$28-2003),
IF(AH$28&gt;=$E126,MAX(1,INDEX('4. CPI-tabel'!$D$20:$Z$42,MAX($E126,2010)-2003,AH$28-2003)),0))</f>
        <v>1.2934081107754118</v>
      </c>
      <c r="AI126" s="118">
        <f>IF($C126="TD",INDEX('4. CPI-tabel'!$D$20:$Z$42,$E126-2003,AI$28-2003),
IF(AI$28&gt;=$E126,MAX(1,INDEX('4. CPI-tabel'!$D$20:$Z$42,MAX($E126,2010)-2003,AI$28-2003)),0))</f>
        <v>1.2934081107754118</v>
      </c>
      <c r="AJ126" s="118">
        <f>IF($C126="TD",INDEX('4. CPI-tabel'!$D$20:$Z$42,$E126-2003,AJ$28-2003),
IF(AJ$28&gt;=$E126,MAX(1,INDEX('4. CPI-tabel'!$D$20:$Z$42,MAX($E126,2010)-2003,AJ$28-2003)),0))</f>
        <v>1.2934081107754118</v>
      </c>
      <c r="AK126" s="118">
        <f>IF($C126="TD",INDEX('4. CPI-tabel'!$D$20:$Z$42,$E126-2003,AK$28-2003),
IF(AK$28&gt;=$E126,MAX(1,INDEX('4. CPI-tabel'!$D$20:$Z$42,MAX($E126,2010)-2003,AK$28-2003)),0))</f>
        <v>1.2934081107754118</v>
      </c>
      <c r="AL126" s="118">
        <f>IF($C126="TD",INDEX('4. CPI-tabel'!$D$20:$Z$42,$E126-2003,AL$28-2003),
IF(AL$28&gt;=$E126,MAX(1,INDEX('4. CPI-tabel'!$D$20:$Z$42,MAX($E126,2010)-2003,AL$28-2003)),0))</f>
        <v>1.2934081107754118</v>
      </c>
      <c r="AM126" s="118">
        <f>IF($C126="TD",INDEX('4. CPI-tabel'!$D$20:$Z$42,$E126-2003,AM$28-2003),
IF(AM$28&gt;=$E126,MAX(1,INDEX('4. CPI-tabel'!$D$20:$Z$42,MAX($E126,2010)-2003,AM$28-2003)),0))</f>
        <v>1.2934081107754118</v>
      </c>
      <c r="AO126" s="87">
        <f t="shared" si="21"/>
        <v>14785.249078324328</v>
      </c>
      <c r="AP126" s="87">
        <f t="shared" si="22"/>
        <v>15169.665554360759</v>
      </c>
      <c r="AQ126" s="87">
        <f t="shared" si="23"/>
        <v>15518.567862111056</v>
      </c>
      <c r="AR126" s="87">
        <f t="shared" si="24"/>
        <v>15953.087762250165</v>
      </c>
      <c r="AS126" s="87">
        <f t="shared" si="25"/>
        <v>16112.618639872666</v>
      </c>
      <c r="AT126" s="87">
        <f t="shared" si="26"/>
        <v>16241.519588991649</v>
      </c>
      <c r="AU126" s="87">
        <f t="shared" si="27"/>
        <v>16274.002628169632</v>
      </c>
      <c r="AV126" s="87">
        <f t="shared" si="28"/>
        <v>16501.838664964009</v>
      </c>
      <c r="AW126" s="87">
        <f t="shared" si="29"/>
        <v>16848.377276928251</v>
      </c>
      <c r="AX126" s="87">
        <f t="shared" si="30"/>
        <v>17320.131840682243</v>
      </c>
      <c r="AY126" s="87">
        <f t="shared" si="31"/>
        <v>17441.372763567015</v>
      </c>
      <c r="AZ126" s="87">
        <f t="shared" si="32"/>
        <v>20929.647316280421</v>
      </c>
      <c r="BA126" s="87">
        <f t="shared" si="33"/>
        <v>19069.234221499941</v>
      </c>
      <c r="BB126" s="87">
        <f t="shared" si="34"/>
        <v>17374.191179588837</v>
      </c>
      <c r="BC126" s="87">
        <f t="shared" si="35"/>
        <v>16960.519961027196</v>
      </c>
      <c r="BD126" s="87">
        <f t="shared" si="36"/>
        <v>16960.519961027196</v>
      </c>
    </row>
    <row r="127" spans="1:56" s="20" customFormat="1" x14ac:dyDescent="0.2">
      <c r="A127" s="41"/>
      <c r="B127" s="86">
        <f>'3. Investeringen'!B113</f>
        <v>99</v>
      </c>
      <c r="C127" s="86" t="str">
        <f>'3. Investeringen'!F113</f>
        <v>TD</v>
      </c>
      <c r="D127" s="86" t="str">
        <f>'3. Investeringen'!G113</f>
        <v>Nieuwe investeringen TD</v>
      </c>
      <c r="E127" s="121">
        <f>'3. Investeringen'!K113</f>
        <v>2005</v>
      </c>
      <c r="G127" s="86">
        <f>'7. Nominale afschrijvingen'!R116</f>
        <v>474.52861325525674</v>
      </c>
      <c r="H127" s="86">
        <f>'7. Nominale afschrijvingen'!S116</f>
        <v>474.5286132552568</v>
      </c>
      <c r="I127" s="86">
        <f>'7. Nominale afschrijvingen'!T116</f>
        <v>474.5286132552568</v>
      </c>
      <c r="J127" s="86">
        <f>'7. Nominale afschrijvingen'!U116</f>
        <v>474.5286132552568</v>
      </c>
      <c r="K127" s="86">
        <f>'7. Nominale afschrijvingen'!V116</f>
        <v>237.2643066276284</v>
      </c>
      <c r="L127" s="86">
        <f>'7. Nominale afschrijvingen'!W116</f>
        <v>0</v>
      </c>
      <c r="M127" s="86">
        <f>'7. Nominale afschrijvingen'!X116</f>
        <v>0</v>
      </c>
      <c r="N127" s="86">
        <f>'7. Nominale afschrijvingen'!Y116</f>
        <v>0</v>
      </c>
      <c r="O127" s="86">
        <f>'7. Nominale afschrijvingen'!Z116</f>
        <v>0</v>
      </c>
      <c r="P127" s="86">
        <f>'7. Nominale afschrijvingen'!AA116</f>
        <v>0</v>
      </c>
      <c r="Q127" s="86">
        <f>'7. Nominale afschrijvingen'!AB116</f>
        <v>0</v>
      </c>
      <c r="R127" s="86">
        <f>'7. Nominale afschrijvingen'!AC116</f>
        <v>0</v>
      </c>
      <c r="S127" s="86">
        <f>'7. Nominale afschrijvingen'!AD116</f>
        <v>0</v>
      </c>
      <c r="T127" s="86">
        <f>'7. Nominale afschrijvingen'!AE116</f>
        <v>0</v>
      </c>
      <c r="U127" s="86">
        <f>'7. Nominale afschrijvingen'!AF116</f>
        <v>0</v>
      </c>
      <c r="V127" s="86">
        <f>'7. Nominale afschrijvingen'!AG116</f>
        <v>0</v>
      </c>
      <c r="W127" s="65"/>
      <c r="X127" s="118">
        <f>IF($C127="TD",INDEX('4. CPI-tabel'!$D$20:$Z$42,$E127-2003,X$28-2003),
IF(X$28&gt;=$E127,MAX(1,INDEX('4. CPI-tabel'!$D$20:$Z$42,MAX($E127,2010)-2003,X$28-2003)),0))</f>
        <v>1.0964366931991631</v>
      </c>
      <c r="Y127" s="118">
        <f>IF($C127="TD",INDEX('4. CPI-tabel'!$D$20:$Z$42,$E127-2003,Y$28-2003),
IF(Y$28&gt;=$E127,MAX(1,INDEX('4. CPI-tabel'!$D$20:$Z$42,MAX($E127,2010)-2003,Y$28-2003)),0))</f>
        <v>1.1249440472223413</v>
      </c>
      <c r="Z127" s="118">
        <f>IF($C127="TD",INDEX('4. CPI-tabel'!$D$20:$Z$42,$E127-2003,Z$28-2003),
IF(Z$28&gt;=$E127,MAX(1,INDEX('4. CPI-tabel'!$D$20:$Z$42,MAX($E127,2010)-2003,Z$28-2003)),0))</f>
        <v>1.1508177603084551</v>
      </c>
      <c r="AA127" s="118">
        <f>IF($C127="TD",INDEX('4. CPI-tabel'!$D$20:$Z$42,$E127-2003,AA$28-2003),
IF(AA$28&gt;=$E127,MAX(1,INDEX('4. CPI-tabel'!$D$20:$Z$42,MAX($E127,2010)-2003,AA$28-2003)),0))</f>
        <v>1.1830406575970918</v>
      </c>
      <c r="AB127" s="118">
        <f>IF($C127="TD",INDEX('4. CPI-tabel'!$D$20:$Z$42,$E127-2003,AB$28-2003),
IF(AB$28&gt;=$E127,MAX(1,INDEX('4. CPI-tabel'!$D$20:$Z$42,MAX($E127,2010)-2003,AB$28-2003)),0))</f>
        <v>1.1948710641730627</v>
      </c>
      <c r="AC127" s="118">
        <f>IF($C127="TD",INDEX('4. CPI-tabel'!$D$20:$Z$42,$E127-2003,AC$28-2003),
IF(AC$28&gt;=$E127,MAX(1,INDEX('4. CPI-tabel'!$D$20:$Z$42,MAX($E127,2010)-2003,AC$28-2003)),0))</f>
        <v>1.2044300326864472</v>
      </c>
      <c r="AD127" s="118">
        <f>IF($C127="TD",INDEX('4. CPI-tabel'!$D$20:$Z$42,$E127-2003,AD$28-2003),
IF(AD$28&gt;=$E127,MAX(1,INDEX('4. CPI-tabel'!$D$20:$Z$42,MAX($E127,2010)-2003,AD$28-2003)),0))</f>
        <v>1.2068388927518201</v>
      </c>
      <c r="AE127" s="118">
        <f>IF($C127="TD",INDEX('4. CPI-tabel'!$D$20:$Z$42,$E127-2003,AE$28-2003),
IF(AE$28&gt;=$E127,MAX(1,INDEX('4. CPI-tabel'!$D$20:$Z$42,MAX($E127,2010)-2003,AE$28-2003)),0))</f>
        <v>1.2237346372503457</v>
      </c>
      <c r="AF127" s="118">
        <f>IF($C127="TD",INDEX('4. CPI-tabel'!$D$20:$Z$42,$E127-2003,AF$28-2003),
IF(AF$28&gt;=$E127,MAX(1,INDEX('4. CPI-tabel'!$D$20:$Z$42,MAX($E127,2010)-2003,AF$28-2003)),0))</f>
        <v>1.2494330646326028</v>
      </c>
      <c r="AG127" s="118">
        <f>IF($C127="TD",INDEX('4. CPI-tabel'!$D$20:$Z$42,$E127-2003,AG$28-2003),
IF(AG$28&gt;=$E127,MAX(1,INDEX('4. CPI-tabel'!$D$20:$Z$42,MAX($E127,2010)-2003,AG$28-2003)),0))</f>
        <v>1.2844171904423158</v>
      </c>
      <c r="AH127" s="118">
        <f>IF($C127="TD",INDEX('4. CPI-tabel'!$D$20:$Z$42,$E127-2003,AH$28-2003),
IF(AH$28&gt;=$E127,MAX(1,INDEX('4. CPI-tabel'!$D$20:$Z$42,MAX($E127,2010)-2003,AH$28-2003)),0))</f>
        <v>1.2934081107754118</v>
      </c>
      <c r="AI127" s="118">
        <f>IF($C127="TD",INDEX('4. CPI-tabel'!$D$20:$Z$42,$E127-2003,AI$28-2003),
IF(AI$28&gt;=$E127,MAX(1,INDEX('4. CPI-tabel'!$D$20:$Z$42,MAX($E127,2010)-2003,AI$28-2003)),0))</f>
        <v>1.2934081107754118</v>
      </c>
      <c r="AJ127" s="118">
        <f>IF($C127="TD",INDEX('4. CPI-tabel'!$D$20:$Z$42,$E127-2003,AJ$28-2003),
IF(AJ$28&gt;=$E127,MAX(1,INDEX('4. CPI-tabel'!$D$20:$Z$42,MAX($E127,2010)-2003,AJ$28-2003)),0))</f>
        <v>1.2934081107754118</v>
      </c>
      <c r="AK127" s="118">
        <f>IF($C127="TD",INDEX('4. CPI-tabel'!$D$20:$Z$42,$E127-2003,AK$28-2003),
IF(AK$28&gt;=$E127,MAX(1,INDEX('4. CPI-tabel'!$D$20:$Z$42,MAX($E127,2010)-2003,AK$28-2003)),0))</f>
        <v>1.2934081107754118</v>
      </c>
      <c r="AL127" s="118">
        <f>IF($C127="TD",INDEX('4. CPI-tabel'!$D$20:$Z$42,$E127-2003,AL$28-2003),
IF(AL$28&gt;=$E127,MAX(1,INDEX('4. CPI-tabel'!$D$20:$Z$42,MAX($E127,2010)-2003,AL$28-2003)),0))</f>
        <v>1.2934081107754118</v>
      </c>
      <c r="AM127" s="118">
        <f>IF($C127="TD",INDEX('4. CPI-tabel'!$D$20:$Z$42,$E127-2003,AM$28-2003),
IF(AM$28&gt;=$E127,MAX(1,INDEX('4. CPI-tabel'!$D$20:$Z$42,MAX($E127,2010)-2003,AM$28-2003)),0))</f>
        <v>1.2934081107754118</v>
      </c>
      <c r="AO127" s="87">
        <f t="shared" si="21"/>
        <v>520.29058354597828</v>
      </c>
      <c r="AP127" s="87">
        <f t="shared" si="22"/>
        <v>533.81813871817371</v>
      </c>
      <c r="AQ127" s="87">
        <f t="shared" si="23"/>
        <v>546.09595590869174</v>
      </c>
      <c r="AR127" s="87">
        <f t="shared" si="24"/>
        <v>561.38664267413503</v>
      </c>
      <c r="AS127" s="87">
        <f t="shared" si="25"/>
        <v>283.50025455043817</v>
      </c>
      <c r="AT127" s="87">
        <f t="shared" si="26"/>
        <v>0</v>
      </c>
      <c r="AU127" s="87">
        <f t="shared" si="27"/>
        <v>0</v>
      </c>
      <c r="AV127" s="87">
        <f t="shared" si="28"/>
        <v>0</v>
      </c>
      <c r="AW127" s="87">
        <f t="shared" si="29"/>
        <v>0</v>
      </c>
      <c r="AX127" s="87">
        <f t="shared" si="30"/>
        <v>0</v>
      </c>
      <c r="AY127" s="87">
        <f t="shared" si="31"/>
        <v>0</v>
      </c>
      <c r="AZ127" s="87">
        <f t="shared" si="32"/>
        <v>0</v>
      </c>
      <c r="BA127" s="87">
        <f t="shared" si="33"/>
        <v>0</v>
      </c>
      <c r="BB127" s="87">
        <f t="shared" si="34"/>
        <v>0</v>
      </c>
      <c r="BC127" s="87">
        <f t="shared" si="35"/>
        <v>0</v>
      </c>
      <c r="BD127" s="87">
        <f t="shared" si="36"/>
        <v>0</v>
      </c>
    </row>
    <row r="128" spans="1:56" s="20" customFormat="1" x14ac:dyDescent="0.2">
      <c r="A128" s="41"/>
      <c r="B128" s="86">
        <f>'3. Investeringen'!B114</f>
        <v>100</v>
      </c>
      <c r="C128" s="86" t="str">
        <f>'3. Investeringen'!F114</f>
        <v>TD</v>
      </c>
      <c r="D128" s="86" t="str">
        <f>'3. Investeringen'!G114</f>
        <v>Nieuwe investeringen TD</v>
      </c>
      <c r="E128" s="121">
        <f>'3. Investeringen'!K114</f>
        <v>2005</v>
      </c>
      <c r="G128" s="86">
        <f>'7. Nominale afschrijvingen'!R117</f>
        <v>0</v>
      </c>
      <c r="H128" s="86">
        <f>'7. Nominale afschrijvingen'!S117</f>
        <v>0</v>
      </c>
      <c r="I128" s="86">
        <f>'7. Nominale afschrijvingen'!T117</f>
        <v>0</v>
      </c>
      <c r="J128" s="86">
        <f>'7. Nominale afschrijvingen'!U117</f>
        <v>0</v>
      </c>
      <c r="K128" s="86">
        <f>'7. Nominale afschrijvingen'!V117</f>
        <v>0</v>
      </c>
      <c r="L128" s="86">
        <f>'7. Nominale afschrijvingen'!W117</f>
        <v>0</v>
      </c>
      <c r="M128" s="86">
        <f>'7. Nominale afschrijvingen'!X117</f>
        <v>0</v>
      </c>
      <c r="N128" s="86">
        <f>'7. Nominale afschrijvingen'!Y117</f>
        <v>0</v>
      </c>
      <c r="O128" s="86">
        <f>'7. Nominale afschrijvingen'!Z117</f>
        <v>0</v>
      </c>
      <c r="P128" s="86">
        <f>'7. Nominale afschrijvingen'!AA117</f>
        <v>0</v>
      </c>
      <c r="Q128" s="86">
        <f>'7. Nominale afschrijvingen'!AB117</f>
        <v>0</v>
      </c>
      <c r="R128" s="86">
        <f>'7. Nominale afschrijvingen'!AC117</f>
        <v>0</v>
      </c>
      <c r="S128" s="86">
        <f>'7. Nominale afschrijvingen'!AD117</f>
        <v>0</v>
      </c>
      <c r="T128" s="86">
        <f>'7. Nominale afschrijvingen'!AE117</f>
        <v>0</v>
      </c>
      <c r="U128" s="86">
        <f>'7. Nominale afschrijvingen'!AF117</f>
        <v>0</v>
      </c>
      <c r="V128" s="86">
        <f>'7. Nominale afschrijvingen'!AG117</f>
        <v>0</v>
      </c>
      <c r="W128" s="65"/>
      <c r="X128" s="118">
        <f>IF($C128="TD",INDEX('4. CPI-tabel'!$D$20:$Z$42,$E128-2003,X$28-2003),
IF(X$28&gt;=$E128,MAX(1,INDEX('4. CPI-tabel'!$D$20:$Z$42,MAX($E128,2010)-2003,X$28-2003)),0))</f>
        <v>1.0964366931991631</v>
      </c>
      <c r="Y128" s="118">
        <f>IF($C128="TD",INDEX('4. CPI-tabel'!$D$20:$Z$42,$E128-2003,Y$28-2003),
IF(Y$28&gt;=$E128,MAX(1,INDEX('4. CPI-tabel'!$D$20:$Z$42,MAX($E128,2010)-2003,Y$28-2003)),0))</f>
        <v>1.1249440472223413</v>
      </c>
      <c r="Z128" s="118">
        <f>IF($C128="TD",INDEX('4. CPI-tabel'!$D$20:$Z$42,$E128-2003,Z$28-2003),
IF(Z$28&gt;=$E128,MAX(1,INDEX('4. CPI-tabel'!$D$20:$Z$42,MAX($E128,2010)-2003,Z$28-2003)),0))</f>
        <v>1.1508177603084551</v>
      </c>
      <c r="AA128" s="118">
        <f>IF($C128="TD",INDEX('4. CPI-tabel'!$D$20:$Z$42,$E128-2003,AA$28-2003),
IF(AA$28&gt;=$E128,MAX(1,INDEX('4. CPI-tabel'!$D$20:$Z$42,MAX($E128,2010)-2003,AA$28-2003)),0))</f>
        <v>1.1830406575970918</v>
      </c>
      <c r="AB128" s="118">
        <f>IF($C128="TD",INDEX('4. CPI-tabel'!$D$20:$Z$42,$E128-2003,AB$28-2003),
IF(AB$28&gt;=$E128,MAX(1,INDEX('4. CPI-tabel'!$D$20:$Z$42,MAX($E128,2010)-2003,AB$28-2003)),0))</f>
        <v>1.1948710641730627</v>
      </c>
      <c r="AC128" s="118">
        <f>IF($C128="TD",INDEX('4. CPI-tabel'!$D$20:$Z$42,$E128-2003,AC$28-2003),
IF(AC$28&gt;=$E128,MAX(1,INDEX('4. CPI-tabel'!$D$20:$Z$42,MAX($E128,2010)-2003,AC$28-2003)),0))</f>
        <v>1.2044300326864472</v>
      </c>
      <c r="AD128" s="118">
        <f>IF($C128="TD",INDEX('4. CPI-tabel'!$D$20:$Z$42,$E128-2003,AD$28-2003),
IF(AD$28&gt;=$E128,MAX(1,INDEX('4. CPI-tabel'!$D$20:$Z$42,MAX($E128,2010)-2003,AD$28-2003)),0))</f>
        <v>1.2068388927518201</v>
      </c>
      <c r="AE128" s="118">
        <f>IF($C128="TD",INDEX('4. CPI-tabel'!$D$20:$Z$42,$E128-2003,AE$28-2003),
IF(AE$28&gt;=$E128,MAX(1,INDEX('4. CPI-tabel'!$D$20:$Z$42,MAX($E128,2010)-2003,AE$28-2003)),0))</f>
        <v>1.2237346372503457</v>
      </c>
      <c r="AF128" s="118">
        <f>IF($C128="TD",INDEX('4. CPI-tabel'!$D$20:$Z$42,$E128-2003,AF$28-2003),
IF(AF$28&gt;=$E128,MAX(1,INDEX('4. CPI-tabel'!$D$20:$Z$42,MAX($E128,2010)-2003,AF$28-2003)),0))</f>
        <v>1.2494330646326028</v>
      </c>
      <c r="AG128" s="118">
        <f>IF($C128="TD",INDEX('4. CPI-tabel'!$D$20:$Z$42,$E128-2003,AG$28-2003),
IF(AG$28&gt;=$E128,MAX(1,INDEX('4. CPI-tabel'!$D$20:$Z$42,MAX($E128,2010)-2003,AG$28-2003)),0))</f>
        <v>1.2844171904423158</v>
      </c>
      <c r="AH128" s="118">
        <f>IF($C128="TD",INDEX('4. CPI-tabel'!$D$20:$Z$42,$E128-2003,AH$28-2003),
IF(AH$28&gt;=$E128,MAX(1,INDEX('4. CPI-tabel'!$D$20:$Z$42,MAX($E128,2010)-2003,AH$28-2003)),0))</f>
        <v>1.2934081107754118</v>
      </c>
      <c r="AI128" s="118">
        <f>IF($C128="TD",INDEX('4. CPI-tabel'!$D$20:$Z$42,$E128-2003,AI$28-2003),
IF(AI$28&gt;=$E128,MAX(1,INDEX('4. CPI-tabel'!$D$20:$Z$42,MAX($E128,2010)-2003,AI$28-2003)),0))</f>
        <v>1.2934081107754118</v>
      </c>
      <c r="AJ128" s="118">
        <f>IF($C128="TD",INDEX('4. CPI-tabel'!$D$20:$Z$42,$E128-2003,AJ$28-2003),
IF(AJ$28&gt;=$E128,MAX(1,INDEX('4. CPI-tabel'!$D$20:$Z$42,MAX($E128,2010)-2003,AJ$28-2003)),0))</f>
        <v>1.2934081107754118</v>
      </c>
      <c r="AK128" s="118">
        <f>IF($C128="TD",INDEX('4. CPI-tabel'!$D$20:$Z$42,$E128-2003,AK$28-2003),
IF(AK$28&gt;=$E128,MAX(1,INDEX('4. CPI-tabel'!$D$20:$Z$42,MAX($E128,2010)-2003,AK$28-2003)),0))</f>
        <v>1.2934081107754118</v>
      </c>
      <c r="AL128" s="118">
        <f>IF($C128="TD",INDEX('4. CPI-tabel'!$D$20:$Z$42,$E128-2003,AL$28-2003),
IF(AL$28&gt;=$E128,MAX(1,INDEX('4. CPI-tabel'!$D$20:$Z$42,MAX($E128,2010)-2003,AL$28-2003)),0))</f>
        <v>1.2934081107754118</v>
      </c>
      <c r="AM128" s="118">
        <f>IF($C128="TD",INDEX('4. CPI-tabel'!$D$20:$Z$42,$E128-2003,AM$28-2003),
IF(AM$28&gt;=$E128,MAX(1,INDEX('4. CPI-tabel'!$D$20:$Z$42,MAX($E128,2010)-2003,AM$28-2003)),0))</f>
        <v>1.2934081107754118</v>
      </c>
      <c r="AO128" s="87">
        <f t="shared" si="21"/>
        <v>0</v>
      </c>
      <c r="AP128" s="87">
        <f t="shared" si="22"/>
        <v>0</v>
      </c>
      <c r="AQ128" s="87">
        <f t="shared" si="23"/>
        <v>0</v>
      </c>
      <c r="AR128" s="87">
        <f t="shared" si="24"/>
        <v>0</v>
      </c>
      <c r="AS128" s="87">
        <f t="shared" si="25"/>
        <v>0</v>
      </c>
      <c r="AT128" s="87">
        <f t="shared" si="26"/>
        <v>0</v>
      </c>
      <c r="AU128" s="87">
        <f t="shared" si="27"/>
        <v>0</v>
      </c>
      <c r="AV128" s="87">
        <f t="shared" si="28"/>
        <v>0</v>
      </c>
      <c r="AW128" s="87">
        <f t="shared" si="29"/>
        <v>0</v>
      </c>
      <c r="AX128" s="87">
        <f t="shared" si="30"/>
        <v>0</v>
      </c>
      <c r="AY128" s="87">
        <f t="shared" si="31"/>
        <v>0</v>
      </c>
      <c r="AZ128" s="87">
        <f t="shared" si="32"/>
        <v>0</v>
      </c>
      <c r="BA128" s="87">
        <f t="shared" si="33"/>
        <v>0</v>
      </c>
      <c r="BB128" s="87">
        <f t="shared" si="34"/>
        <v>0</v>
      </c>
      <c r="BC128" s="87">
        <f t="shared" si="35"/>
        <v>0</v>
      </c>
      <c r="BD128" s="87">
        <f t="shared" si="36"/>
        <v>0</v>
      </c>
    </row>
    <row r="129" spans="1:56" s="20" customFormat="1" x14ac:dyDescent="0.2">
      <c r="A129" s="41"/>
      <c r="B129" s="86">
        <f>'3. Investeringen'!B115</f>
        <v>101</v>
      </c>
      <c r="C129" s="86" t="str">
        <f>'3. Investeringen'!F115</f>
        <v>TD</v>
      </c>
      <c r="D129" s="86" t="str">
        <f>'3. Investeringen'!G115</f>
        <v>Nieuwe investeringen TD</v>
      </c>
      <c r="E129" s="121">
        <f>'3. Investeringen'!K115</f>
        <v>2006</v>
      </c>
      <c r="G129" s="86">
        <f>'7. Nominale afschrijvingen'!R118</f>
        <v>4181.1677724537121</v>
      </c>
      <c r="H129" s="86">
        <f>'7. Nominale afschrijvingen'!S118</f>
        <v>4181.1677724537112</v>
      </c>
      <c r="I129" s="86">
        <f>'7. Nominale afschrijvingen'!T118</f>
        <v>4181.1677724537112</v>
      </c>
      <c r="J129" s="86">
        <f>'7. Nominale afschrijvingen'!U118</f>
        <v>4181.1677724537112</v>
      </c>
      <c r="K129" s="86">
        <f>'7. Nominale afschrijvingen'!V118</f>
        <v>4181.1677724537112</v>
      </c>
      <c r="L129" s="86">
        <f>'7. Nominale afschrijvingen'!W118</f>
        <v>4181.1677724537112</v>
      </c>
      <c r="M129" s="86">
        <f>'7. Nominale afschrijvingen'!X118</f>
        <v>4181.1677724537112</v>
      </c>
      <c r="N129" s="86">
        <f>'7. Nominale afschrijvingen'!Y118</f>
        <v>4181.1677724537112</v>
      </c>
      <c r="O129" s="86">
        <f>'7. Nominale afschrijvingen'!Z118</f>
        <v>4181.1677724537112</v>
      </c>
      <c r="P129" s="86">
        <f>'7. Nominale afschrijvingen'!AA118</f>
        <v>4181.1677724537112</v>
      </c>
      <c r="Q129" s="86">
        <f>'7. Nominale afschrijvingen'!AB118</f>
        <v>4181.1677724537112</v>
      </c>
      <c r="R129" s="86">
        <f>'7. Nominale afschrijvingen'!AC118</f>
        <v>5017.401326944454</v>
      </c>
      <c r="S129" s="86">
        <f>'7. Nominale afschrijvingen'!AD118</f>
        <v>4864.9739448600658</v>
      </c>
      <c r="T129" s="86">
        <f>'7. Nominale afschrijvingen'!AE118</f>
        <v>4717.1772680541899</v>
      </c>
      <c r="U129" s="86">
        <f>'7. Nominale afschrijvingen'!AF118</f>
        <v>4573.8706168727967</v>
      </c>
      <c r="V129" s="86">
        <f>'7. Nominale afschrijvingen'!AG118</f>
        <v>4434.9175854741297</v>
      </c>
      <c r="W129" s="65"/>
      <c r="X129" s="118">
        <f>IF($C129="TD",INDEX('4. CPI-tabel'!$D$20:$Z$42,$E129-2003,X$28-2003),
IF(X$28&gt;=$E129,MAX(1,INDEX('4. CPI-tabel'!$D$20:$Z$42,MAX($E129,2010)-2003,X$28-2003)),0))</f>
        <v>1.0770497968557597</v>
      </c>
      <c r="Y129" s="118">
        <f>IF($C129="TD",INDEX('4. CPI-tabel'!$D$20:$Z$42,$E129-2003,Y$28-2003),
IF(Y$28&gt;=$E129,MAX(1,INDEX('4. CPI-tabel'!$D$20:$Z$42,MAX($E129,2010)-2003,Y$28-2003)),0))</f>
        <v>1.1050530915740095</v>
      </c>
      <c r="Z129" s="118">
        <f>IF($C129="TD",INDEX('4. CPI-tabel'!$D$20:$Z$42,$E129-2003,Z$28-2003),
IF(Z$28&gt;=$E129,MAX(1,INDEX('4. CPI-tabel'!$D$20:$Z$42,MAX($E129,2010)-2003,Z$28-2003)),0))</f>
        <v>1.1304693126802117</v>
      </c>
      <c r="AA129" s="118">
        <f>IF($C129="TD",INDEX('4. CPI-tabel'!$D$20:$Z$42,$E129-2003,AA$28-2003),
IF(AA$28&gt;=$E129,MAX(1,INDEX('4. CPI-tabel'!$D$20:$Z$42,MAX($E129,2010)-2003,AA$28-2003)),0))</f>
        <v>1.1621224534352577</v>
      </c>
      <c r="AB129" s="118">
        <f>IF($C129="TD",INDEX('4. CPI-tabel'!$D$20:$Z$42,$E129-2003,AB$28-2003),
IF(AB$28&gt;=$E129,MAX(1,INDEX('4. CPI-tabel'!$D$20:$Z$42,MAX($E129,2010)-2003,AB$28-2003)),0))</f>
        <v>1.1737436779696102</v>
      </c>
      <c r="AC129" s="118">
        <f>IF($C129="TD",INDEX('4. CPI-tabel'!$D$20:$Z$42,$E129-2003,AC$28-2003),
IF(AC$28&gt;=$E129,MAX(1,INDEX('4. CPI-tabel'!$D$20:$Z$42,MAX($E129,2010)-2003,AC$28-2003)),0))</f>
        <v>1.183133627393367</v>
      </c>
      <c r="AD129" s="118">
        <f>IF($C129="TD",INDEX('4. CPI-tabel'!$D$20:$Z$42,$E129-2003,AD$28-2003),
IF(AD$28&gt;=$E129,MAX(1,INDEX('4. CPI-tabel'!$D$20:$Z$42,MAX($E129,2010)-2003,AD$28-2003)),0))</f>
        <v>1.1854998946481539</v>
      </c>
      <c r="AE129" s="118">
        <f>IF($C129="TD",INDEX('4. CPI-tabel'!$D$20:$Z$42,$E129-2003,AE$28-2003),
IF(AE$28&gt;=$E129,MAX(1,INDEX('4. CPI-tabel'!$D$20:$Z$42,MAX($E129,2010)-2003,AE$28-2003)),0))</f>
        <v>1.2020968931732281</v>
      </c>
      <c r="AF129" s="118">
        <f>IF($C129="TD",INDEX('4. CPI-tabel'!$D$20:$Z$42,$E129-2003,AF$28-2003),
IF(AF$28&gt;=$E129,MAX(1,INDEX('4. CPI-tabel'!$D$20:$Z$42,MAX($E129,2010)-2003,AF$28-2003)),0))</f>
        <v>1.2273409279298657</v>
      </c>
      <c r="AG129" s="118">
        <f>IF($C129="TD",INDEX('4. CPI-tabel'!$D$20:$Z$42,$E129-2003,AG$28-2003),
IF(AG$28&gt;=$E129,MAX(1,INDEX('4. CPI-tabel'!$D$20:$Z$42,MAX($E129,2010)-2003,AG$28-2003)),0))</f>
        <v>1.2617064739119019</v>
      </c>
      <c r="AH129" s="118">
        <f>IF($C129="TD",INDEX('4. CPI-tabel'!$D$20:$Z$42,$E129-2003,AH$28-2003),
IF(AH$28&gt;=$E129,MAX(1,INDEX('4. CPI-tabel'!$D$20:$Z$42,MAX($E129,2010)-2003,AH$28-2003)),0))</f>
        <v>1.270538419229285</v>
      </c>
      <c r="AI129" s="118">
        <f>IF($C129="TD",INDEX('4. CPI-tabel'!$D$20:$Z$42,$E129-2003,AI$28-2003),
IF(AI$28&gt;=$E129,MAX(1,INDEX('4. CPI-tabel'!$D$20:$Z$42,MAX($E129,2010)-2003,AI$28-2003)),0))</f>
        <v>1.270538419229285</v>
      </c>
      <c r="AJ129" s="118">
        <f>IF($C129="TD",INDEX('4. CPI-tabel'!$D$20:$Z$42,$E129-2003,AJ$28-2003),
IF(AJ$28&gt;=$E129,MAX(1,INDEX('4. CPI-tabel'!$D$20:$Z$42,MAX($E129,2010)-2003,AJ$28-2003)),0))</f>
        <v>1.270538419229285</v>
      </c>
      <c r="AK129" s="118">
        <f>IF($C129="TD",INDEX('4. CPI-tabel'!$D$20:$Z$42,$E129-2003,AK$28-2003),
IF(AK$28&gt;=$E129,MAX(1,INDEX('4. CPI-tabel'!$D$20:$Z$42,MAX($E129,2010)-2003,AK$28-2003)),0))</f>
        <v>1.270538419229285</v>
      </c>
      <c r="AL129" s="118">
        <f>IF($C129="TD",INDEX('4. CPI-tabel'!$D$20:$Z$42,$E129-2003,AL$28-2003),
IF(AL$28&gt;=$E129,MAX(1,INDEX('4. CPI-tabel'!$D$20:$Z$42,MAX($E129,2010)-2003,AL$28-2003)),0))</f>
        <v>1.270538419229285</v>
      </c>
      <c r="AM129" s="118">
        <f>IF($C129="TD",INDEX('4. CPI-tabel'!$D$20:$Z$42,$E129-2003,AM$28-2003),
IF(AM$28&gt;=$E129,MAX(1,INDEX('4. CPI-tabel'!$D$20:$Z$42,MAX($E129,2010)-2003,AM$28-2003)),0))</f>
        <v>1.270538419229285</v>
      </c>
      <c r="AO129" s="87">
        <f t="shared" si="21"/>
        <v>4503.32589994112</v>
      </c>
      <c r="AP129" s="87">
        <f t="shared" si="22"/>
        <v>4620.4123733395882</v>
      </c>
      <c r="AQ129" s="87">
        <f t="shared" si="23"/>
        <v>4726.6818579263982</v>
      </c>
      <c r="AR129" s="87">
        <f t="shared" si="24"/>
        <v>4859.0289499483379</v>
      </c>
      <c r="AS129" s="87">
        <f t="shared" si="25"/>
        <v>4907.6192394478212</v>
      </c>
      <c r="AT129" s="87">
        <f t="shared" si="26"/>
        <v>4946.880193363404</v>
      </c>
      <c r="AU129" s="87">
        <f t="shared" si="27"/>
        <v>4956.7739537501311</v>
      </c>
      <c r="AV129" s="87">
        <f t="shared" si="28"/>
        <v>5026.1687891026331</v>
      </c>
      <c r="AW129" s="87">
        <f t="shared" si="29"/>
        <v>5131.7183336737871</v>
      </c>
      <c r="AX129" s="87">
        <f t="shared" si="30"/>
        <v>5275.4064470166531</v>
      </c>
      <c r="AY129" s="87">
        <f t="shared" si="31"/>
        <v>5312.3342921457688</v>
      </c>
      <c r="AZ129" s="87">
        <f t="shared" si="32"/>
        <v>6374.8011505749237</v>
      </c>
      <c r="BA129" s="87">
        <f t="shared" si="33"/>
        <v>6181.1363054941667</v>
      </c>
      <c r="BB129" s="87">
        <f t="shared" si="34"/>
        <v>5993.3549493778874</v>
      </c>
      <c r="BC129" s="87">
        <f t="shared" si="35"/>
        <v>5811.2783433208378</v>
      </c>
      <c r="BD129" s="87">
        <f t="shared" si="36"/>
        <v>5634.7331784604585</v>
      </c>
    </row>
    <row r="130" spans="1:56" s="20" customFormat="1" x14ac:dyDescent="0.2">
      <c r="A130" s="75"/>
      <c r="B130" s="86">
        <f>'3. Investeringen'!B116</f>
        <v>102</v>
      </c>
      <c r="C130" s="86" t="str">
        <f>'3. Investeringen'!F116</f>
        <v>TD</v>
      </c>
      <c r="D130" s="86" t="str">
        <f>'3. Investeringen'!G116</f>
        <v>Nieuwe investeringen TD</v>
      </c>
      <c r="E130" s="121">
        <f>'3. Investeringen'!K116</f>
        <v>2006</v>
      </c>
      <c r="G130" s="86">
        <f>'7. Nominale afschrijvingen'!R119</f>
        <v>42788.28359674575</v>
      </c>
      <c r="H130" s="86">
        <f>'7. Nominale afschrijvingen'!S119</f>
        <v>42788.28359674575</v>
      </c>
      <c r="I130" s="86">
        <f>'7. Nominale afschrijvingen'!T119</f>
        <v>42788.28359674575</v>
      </c>
      <c r="J130" s="86">
        <f>'7. Nominale afschrijvingen'!U119</f>
        <v>42788.28359674575</v>
      </c>
      <c r="K130" s="86">
        <f>'7. Nominale afschrijvingen'!V119</f>
        <v>42788.28359674575</v>
      </c>
      <c r="L130" s="86">
        <f>'7. Nominale afschrijvingen'!W119</f>
        <v>42788.28359674575</v>
      </c>
      <c r="M130" s="86">
        <f>'7. Nominale afschrijvingen'!X119</f>
        <v>42788.28359674575</v>
      </c>
      <c r="N130" s="86">
        <f>'7. Nominale afschrijvingen'!Y119</f>
        <v>42788.28359674575</v>
      </c>
      <c r="O130" s="86">
        <f>'7. Nominale afschrijvingen'!Z119</f>
        <v>42788.28359674575</v>
      </c>
      <c r="P130" s="86">
        <f>'7. Nominale afschrijvingen'!AA119</f>
        <v>42788.28359674575</v>
      </c>
      <c r="Q130" s="86">
        <f>'7. Nominale afschrijvingen'!AB119</f>
        <v>42788.28359674575</v>
      </c>
      <c r="R130" s="86">
        <f>'7. Nominale afschrijvingen'!AC119</f>
        <v>51345.940316094893</v>
      </c>
      <c r="S130" s="86">
        <f>'7. Nominale afschrijvingen'!AD119</f>
        <v>49257.291896457136</v>
      </c>
      <c r="T130" s="86">
        <f>'7. Nominale afschrijvingen'!AE119</f>
        <v>47253.605446431764</v>
      </c>
      <c r="U130" s="86">
        <f>'7. Nominale afschrijvingen'!AF119</f>
        <v>45331.424885898945</v>
      </c>
      <c r="V130" s="86">
        <f>'7. Nominale afschrijvingen'!AG119</f>
        <v>43487.434721048819</v>
      </c>
      <c r="W130" s="65"/>
      <c r="X130" s="118">
        <f>IF($C130="TD",INDEX('4. CPI-tabel'!$D$20:$Z$42,$E130-2003,X$28-2003),
IF(X$28&gt;=$E130,MAX(1,INDEX('4. CPI-tabel'!$D$20:$Z$42,MAX($E130,2010)-2003,X$28-2003)),0))</f>
        <v>1.0770497968557597</v>
      </c>
      <c r="Y130" s="118">
        <f>IF($C130="TD",INDEX('4. CPI-tabel'!$D$20:$Z$42,$E130-2003,Y$28-2003),
IF(Y$28&gt;=$E130,MAX(1,INDEX('4. CPI-tabel'!$D$20:$Z$42,MAX($E130,2010)-2003,Y$28-2003)),0))</f>
        <v>1.1050530915740095</v>
      </c>
      <c r="Z130" s="118">
        <f>IF($C130="TD",INDEX('4. CPI-tabel'!$D$20:$Z$42,$E130-2003,Z$28-2003),
IF(Z$28&gt;=$E130,MAX(1,INDEX('4. CPI-tabel'!$D$20:$Z$42,MAX($E130,2010)-2003,Z$28-2003)),0))</f>
        <v>1.1304693126802117</v>
      </c>
      <c r="AA130" s="118">
        <f>IF($C130="TD",INDEX('4. CPI-tabel'!$D$20:$Z$42,$E130-2003,AA$28-2003),
IF(AA$28&gt;=$E130,MAX(1,INDEX('4. CPI-tabel'!$D$20:$Z$42,MAX($E130,2010)-2003,AA$28-2003)),0))</f>
        <v>1.1621224534352577</v>
      </c>
      <c r="AB130" s="118">
        <f>IF($C130="TD",INDEX('4. CPI-tabel'!$D$20:$Z$42,$E130-2003,AB$28-2003),
IF(AB$28&gt;=$E130,MAX(1,INDEX('4. CPI-tabel'!$D$20:$Z$42,MAX($E130,2010)-2003,AB$28-2003)),0))</f>
        <v>1.1737436779696102</v>
      </c>
      <c r="AC130" s="118">
        <f>IF($C130="TD",INDEX('4. CPI-tabel'!$D$20:$Z$42,$E130-2003,AC$28-2003),
IF(AC$28&gt;=$E130,MAX(1,INDEX('4. CPI-tabel'!$D$20:$Z$42,MAX($E130,2010)-2003,AC$28-2003)),0))</f>
        <v>1.183133627393367</v>
      </c>
      <c r="AD130" s="118">
        <f>IF($C130="TD",INDEX('4. CPI-tabel'!$D$20:$Z$42,$E130-2003,AD$28-2003),
IF(AD$28&gt;=$E130,MAX(1,INDEX('4. CPI-tabel'!$D$20:$Z$42,MAX($E130,2010)-2003,AD$28-2003)),0))</f>
        <v>1.1854998946481539</v>
      </c>
      <c r="AE130" s="118">
        <f>IF($C130="TD",INDEX('4. CPI-tabel'!$D$20:$Z$42,$E130-2003,AE$28-2003),
IF(AE$28&gt;=$E130,MAX(1,INDEX('4. CPI-tabel'!$D$20:$Z$42,MAX($E130,2010)-2003,AE$28-2003)),0))</f>
        <v>1.2020968931732281</v>
      </c>
      <c r="AF130" s="118">
        <f>IF($C130="TD",INDEX('4. CPI-tabel'!$D$20:$Z$42,$E130-2003,AF$28-2003),
IF(AF$28&gt;=$E130,MAX(1,INDEX('4. CPI-tabel'!$D$20:$Z$42,MAX($E130,2010)-2003,AF$28-2003)),0))</f>
        <v>1.2273409279298657</v>
      </c>
      <c r="AG130" s="118">
        <f>IF($C130="TD",INDEX('4. CPI-tabel'!$D$20:$Z$42,$E130-2003,AG$28-2003),
IF(AG$28&gt;=$E130,MAX(1,INDEX('4. CPI-tabel'!$D$20:$Z$42,MAX($E130,2010)-2003,AG$28-2003)),0))</f>
        <v>1.2617064739119019</v>
      </c>
      <c r="AH130" s="118">
        <f>IF($C130="TD",INDEX('4. CPI-tabel'!$D$20:$Z$42,$E130-2003,AH$28-2003),
IF(AH$28&gt;=$E130,MAX(1,INDEX('4. CPI-tabel'!$D$20:$Z$42,MAX($E130,2010)-2003,AH$28-2003)),0))</f>
        <v>1.270538419229285</v>
      </c>
      <c r="AI130" s="118">
        <f>IF($C130="TD",INDEX('4. CPI-tabel'!$D$20:$Z$42,$E130-2003,AI$28-2003),
IF(AI$28&gt;=$E130,MAX(1,INDEX('4. CPI-tabel'!$D$20:$Z$42,MAX($E130,2010)-2003,AI$28-2003)),0))</f>
        <v>1.270538419229285</v>
      </c>
      <c r="AJ130" s="118">
        <f>IF($C130="TD",INDEX('4. CPI-tabel'!$D$20:$Z$42,$E130-2003,AJ$28-2003),
IF(AJ$28&gt;=$E130,MAX(1,INDEX('4. CPI-tabel'!$D$20:$Z$42,MAX($E130,2010)-2003,AJ$28-2003)),0))</f>
        <v>1.270538419229285</v>
      </c>
      <c r="AK130" s="118">
        <f>IF($C130="TD",INDEX('4. CPI-tabel'!$D$20:$Z$42,$E130-2003,AK$28-2003),
IF(AK$28&gt;=$E130,MAX(1,INDEX('4. CPI-tabel'!$D$20:$Z$42,MAX($E130,2010)-2003,AK$28-2003)),0))</f>
        <v>1.270538419229285</v>
      </c>
      <c r="AL130" s="118">
        <f>IF($C130="TD",INDEX('4. CPI-tabel'!$D$20:$Z$42,$E130-2003,AL$28-2003),
IF(AL$28&gt;=$E130,MAX(1,INDEX('4. CPI-tabel'!$D$20:$Z$42,MAX($E130,2010)-2003,AL$28-2003)),0))</f>
        <v>1.270538419229285</v>
      </c>
      <c r="AM130" s="118">
        <f>IF($C130="TD",INDEX('4. CPI-tabel'!$D$20:$Z$42,$E130-2003,AM$28-2003),
IF(AM$28&gt;=$E130,MAX(1,INDEX('4. CPI-tabel'!$D$20:$Z$42,MAX($E130,2010)-2003,AM$28-2003)),0))</f>
        <v>1.270538419229285</v>
      </c>
      <c r="AO130" s="87">
        <f t="shared" si="21"/>
        <v>46085.112155681651</v>
      </c>
      <c r="AP130" s="87">
        <f t="shared" si="22"/>
        <v>47283.32507172937</v>
      </c>
      <c r="AQ130" s="87">
        <f t="shared" si="23"/>
        <v>48370.841548379147</v>
      </c>
      <c r="AR130" s="87">
        <f t="shared" si="24"/>
        <v>49725.225111733766</v>
      </c>
      <c r="AS130" s="87">
        <f t="shared" si="25"/>
        <v>50222.477362851096</v>
      </c>
      <c r="AT130" s="87">
        <f t="shared" si="26"/>
        <v>50624.257181753906</v>
      </c>
      <c r="AU130" s="87">
        <f t="shared" si="27"/>
        <v>50725.50569611742</v>
      </c>
      <c r="AV130" s="87">
        <f t="shared" si="28"/>
        <v>51435.662775863064</v>
      </c>
      <c r="AW130" s="87">
        <f t="shared" si="29"/>
        <v>52515.811694156182</v>
      </c>
      <c r="AX130" s="87">
        <f t="shared" si="30"/>
        <v>53986.254421592552</v>
      </c>
      <c r="AY130" s="87">
        <f t="shared" si="31"/>
        <v>54364.158202543695</v>
      </c>
      <c r="AZ130" s="87">
        <f t="shared" si="32"/>
        <v>65236.989843052419</v>
      </c>
      <c r="BA130" s="87">
        <f t="shared" si="33"/>
        <v>62583.281781640122</v>
      </c>
      <c r="BB130" s="87">
        <f t="shared" si="34"/>
        <v>60037.521166793747</v>
      </c>
      <c r="BC130" s="87">
        <f t="shared" si="35"/>
        <v>57595.316915941119</v>
      </c>
      <c r="BD130" s="87">
        <f t="shared" si="36"/>
        <v>55252.456566818088</v>
      </c>
    </row>
    <row r="131" spans="1:56" s="20" customFormat="1" x14ac:dyDescent="0.2">
      <c r="A131" s="41"/>
      <c r="B131" s="86">
        <f>'3. Investeringen'!B117</f>
        <v>103</v>
      </c>
      <c r="C131" s="86" t="str">
        <f>'3. Investeringen'!F117</f>
        <v>TD</v>
      </c>
      <c r="D131" s="86" t="str">
        <f>'3. Investeringen'!G117</f>
        <v>Nieuwe investeringen TD</v>
      </c>
      <c r="E131" s="121">
        <f>'3. Investeringen'!K117</f>
        <v>2006</v>
      </c>
      <c r="G131" s="86">
        <f>'7. Nominale afschrijvingen'!R120</f>
        <v>10037.898130514124</v>
      </c>
      <c r="H131" s="86">
        <f>'7. Nominale afschrijvingen'!S120</f>
        <v>10037.898130514124</v>
      </c>
      <c r="I131" s="86">
        <f>'7. Nominale afschrijvingen'!T120</f>
        <v>10037.898130514124</v>
      </c>
      <c r="J131" s="86">
        <f>'7. Nominale afschrijvingen'!U120</f>
        <v>10037.898130514124</v>
      </c>
      <c r="K131" s="86">
        <f>'7. Nominale afschrijvingen'!V120</f>
        <v>10037.898130514124</v>
      </c>
      <c r="L131" s="86">
        <f>'7. Nominale afschrijvingen'!W120</f>
        <v>10037.898130514124</v>
      </c>
      <c r="M131" s="86">
        <f>'7. Nominale afschrijvingen'!X120</f>
        <v>10037.898130514124</v>
      </c>
      <c r="N131" s="86">
        <f>'7. Nominale afschrijvingen'!Y120</f>
        <v>10037.898130514124</v>
      </c>
      <c r="O131" s="86">
        <f>'7. Nominale afschrijvingen'!Z120</f>
        <v>10037.898130514124</v>
      </c>
      <c r="P131" s="86">
        <f>'7. Nominale afschrijvingen'!AA120</f>
        <v>10037.898130514124</v>
      </c>
      <c r="Q131" s="86">
        <f>'7. Nominale afschrijvingen'!AB120</f>
        <v>10037.898130514124</v>
      </c>
      <c r="R131" s="86">
        <f>'7. Nominale afschrijvingen'!AC120</f>
        <v>12045.477756616952</v>
      </c>
      <c r="S131" s="86">
        <f>'7. Nominale afschrijvingen'!AD120</f>
        <v>11048.610631931411</v>
      </c>
      <c r="T131" s="86">
        <f>'7. Nominale afschrijvingen'!AE120</f>
        <v>10134.242855495708</v>
      </c>
      <c r="U131" s="86">
        <f>'7. Nominale afschrijvingen'!AF120</f>
        <v>9767.060143340068</v>
      </c>
      <c r="V131" s="86">
        <f>'7. Nominale afschrijvingen'!AG120</f>
        <v>9767.060143340068</v>
      </c>
      <c r="W131" s="65"/>
      <c r="X131" s="118">
        <f>IF($C131="TD",INDEX('4. CPI-tabel'!$D$20:$Z$42,$E131-2003,X$28-2003),
IF(X$28&gt;=$E131,MAX(1,INDEX('4. CPI-tabel'!$D$20:$Z$42,MAX($E131,2010)-2003,X$28-2003)),0))</f>
        <v>1.0770497968557597</v>
      </c>
      <c r="Y131" s="118">
        <f>IF($C131="TD",INDEX('4. CPI-tabel'!$D$20:$Z$42,$E131-2003,Y$28-2003),
IF(Y$28&gt;=$E131,MAX(1,INDEX('4. CPI-tabel'!$D$20:$Z$42,MAX($E131,2010)-2003,Y$28-2003)),0))</f>
        <v>1.1050530915740095</v>
      </c>
      <c r="Z131" s="118">
        <f>IF($C131="TD",INDEX('4. CPI-tabel'!$D$20:$Z$42,$E131-2003,Z$28-2003),
IF(Z$28&gt;=$E131,MAX(1,INDEX('4. CPI-tabel'!$D$20:$Z$42,MAX($E131,2010)-2003,Z$28-2003)),0))</f>
        <v>1.1304693126802117</v>
      </c>
      <c r="AA131" s="118">
        <f>IF($C131="TD",INDEX('4. CPI-tabel'!$D$20:$Z$42,$E131-2003,AA$28-2003),
IF(AA$28&gt;=$E131,MAX(1,INDEX('4. CPI-tabel'!$D$20:$Z$42,MAX($E131,2010)-2003,AA$28-2003)),0))</f>
        <v>1.1621224534352577</v>
      </c>
      <c r="AB131" s="118">
        <f>IF($C131="TD",INDEX('4. CPI-tabel'!$D$20:$Z$42,$E131-2003,AB$28-2003),
IF(AB$28&gt;=$E131,MAX(1,INDEX('4. CPI-tabel'!$D$20:$Z$42,MAX($E131,2010)-2003,AB$28-2003)),0))</f>
        <v>1.1737436779696102</v>
      </c>
      <c r="AC131" s="118">
        <f>IF($C131="TD",INDEX('4. CPI-tabel'!$D$20:$Z$42,$E131-2003,AC$28-2003),
IF(AC$28&gt;=$E131,MAX(1,INDEX('4. CPI-tabel'!$D$20:$Z$42,MAX($E131,2010)-2003,AC$28-2003)),0))</f>
        <v>1.183133627393367</v>
      </c>
      <c r="AD131" s="118">
        <f>IF($C131="TD",INDEX('4. CPI-tabel'!$D$20:$Z$42,$E131-2003,AD$28-2003),
IF(AD$28&gt;=$E131,MAX(1,INDEX('4. CPI-tabel'!$D$20:$Z$42,MAX($E131,2010)-2003,AD$28-2003)),0))</f>
        <v>1.1854998946481539</v>
      </c>
      <c r="AE131" s="118">
        <f>IF($C131="TD",INDEX('4. CPI-tabel'!$D$20:$Z$42,$E131-2003,AE$28-2003),
IF(AE$28&gt;=$E131,MAX(1,INDEX('4. CPI-tabel'!$D$20:$Z$42,MAX($E131,2010)-2003,AE$28-2003)),0))</f>
        <v>1.2020968931732281</v>
      </c>
      <c r="AF131" s="118">
        <f>IF($C131="TD",INDEX('4. CPI-tabel'!$D$20:$Z$42,$E131-2003,AF$28-2003),
IF(AF$28&gt;=$E131,MAX(1,INDEX('4. CPI-tabel'!$D$20:$Z$42,MAX($E131,2010)-2003,AF$28-2003)),0))</f>
        <v>1.2273409279298657</v>
      </c>
      <c r="AG131" s="118">
        <f>IF($C131="TD",INDEX('4. CPI-tabel'!$D$20:$Z$42,$E131-2003,AG$28-2003),
IF(AG$28&gt;=$E131,MAX(1,INDEX('4. CPI-tabel'!$D$20:$Z$42,MAX($E131,2010)-2003,AG$28-2003)),0))</f>
        <v>1.2617064739119019</v>
      </c>
      <c r="AH131" s="118">
        <f>IF($C131="TD",INDEX('4. CPI-tabel'!$D$20:$Z$42,$E131-2003,AH$28-2003),
IF(AH$28&gt;=$E131,MAX(1,INDEX('4. CPI-tabel'!$D$20:$Z$42,MAX($E131,2010)-2003,AH$28-2003)),0))</f>
        <v>1.270538419229285</v>
      </c>
      <c r="AI131" s="118">
        <f>IF($C131="TD",INDEX('4. CPI-tabel'!$D$20:$Z$42,$E131-2003,AI$28-2003),
IF(AI$28&gt;=$E131,MAX(1,INDEX('4. CPI-tabel'!$D$20:$Z$42,MAX($E131,2010)-2003,AI$28-2003)),0))</f>
        <v>1.270538419229285</v>
      </c>
      <c r="AJ131" s="118">
        <f>IF($C131="TD",INDEX('4. CPI-tabel'!$D$20:$Z$42,$E131-2003,AJ$28-2003),
IF(AJ$28&gt;=$E131,MAX(1,INDEX('4. CPI-tabel'!$D$20:$Z$42,MAX($E131,2010)-2003,AJ$28-2003)),0))</f>
        <v>1.270538419229285</v>
      </c>
      <c r="AK131" s="118">
        <f>IF($C131="TD",INDEX('4. CPI-tabel'!$D$20:$Z$42,$E131-2003,AK$28-2003),
IF(AK$28&gt;=$E131,MAX(1,INDEX('4. CPI-tabel'!$D$20:$Z$42,MAX($E131,2010)-2003,AK$28-2003)),0))</f>
        <v>1.270538419229285</v>
      </c>
      <c r="AL131" s="118">
        <f>IF($C131="TD",INDEX('4. CPI-tabel'!$D$20:$Z$42,$E131-2003,AL$28-2003),
IF(AL$28&gt;=$E131,MAX(1,INDEX('4. CPI-tabel'!$D$20:$Z$42,MAX($E131,2010)-2003,AL$28-2003)),0))</f>
        <v>1.270538419229285</v>
      </c>
      <c r="AM131" s="118">
        <f>IF($C131="TD",INDEX('4. CPI-tabel'!$D$20:$Z$42,$E131-2003,AM$28-2003),
IF(AM$28&gt;=$E131,MAX(1,INDEX('4. CPI-tabel'!$D$20:$Z$42,MAX($E131,2010)-2003,AM$28-2003)),0))</f>
        <v>1.270538419229285</v>
      </c>
      <c r="AO131" s="87">
        <f t="shared" si="21"/>
        <v>10811.316142329048</v>
      </c>
      <c r="AP131" s="87">
        <f t="shared" si="22"/>
        <v>11092.410362029605</v>
      </c>
      <c r="AQ131" s="87">
        <f t="shared" si="23"/>
        <v>11347.535800356283</v>
      </c>
      <c r="AR131" s="87">
        <f t="shared" si="24"/>
        <v>11665.26680276626</v>
      </c>
      <c r="AS131" s="87">
        <f t="shared" si="25"/>
        <v>11781.919470793922</v>
      </c>
      <c r="AT131" s="87">
        <f t="shared" si="26"/>
        <v>11876.174826560273</v>
      </c>
      <c r="AU131" s="87">
        <f t="shared" si="27"/>
        <v>11899.927176213394</v>
      </c>
      <c r="AV131" s="87">
        <f t="shared" si="28"/>
        <v>12066.526156680384</v>
      </c>
      <c r="AW131" s="87">
        <f t="shared" si="29"/>
        <v>12319.92320597067</v>
      </c>
      <c r="AX131" s="87">
        <f t="shared" si="30"/>
        <v>12664.881055737847</v>
      </c>
      <c r="AY131" s="87">
        <f t="shared" si="31"/>
        <v>12753.53522312801</v>
      </c>
      <c r="AZ131" s="87">
        <f t="shared" si="32"/>
        <v>15304.242267753616</v>
      </c>
      <c r="BA131" s="87">
        <f t="shared" si="33"/>
        <v>14037.684286974007</v>
      </c>
      <c r="BB131" s="87">
        <f t="shared" si="34"/>
        <v>12875.944897707192</v>
      </c>
      <c r="BC131" s="87">
        <f t="shared" si="35"/>
        <v>12409.425155036644</v>
      </c>
      <c r="BD131" s="87">
        <f t="shared" si="36"/>
        <v>12409.425155036644</v>
      </c>
    </row>
    <row r="132" spans="1:56" s="20" customFormat="1" x14ac:dyDescent="0.2">
      <c r="A132" s="41"/>
      <c r="B132" s="86">
        <f>'3. Investeringen'!B118</f>
        <v>104</v>
      </c>
      <c r="C132" s="86" t="str">
        <f>'3. Investeringen'!F118</f>
        <v>TD</v>
      </c>
      <c r="D132" s="86" t="str">
        <f>'3. Investeringen'!G118</f>
        <v>Nieuwe investeringen TD</v>
      </c>
      <c r="E132" s="121">
        <f>'3. Investeringen'!K118</f>
        <v>2006</v>
      </c>
      <c r="G132" s="86">
        <f>'7. Nominale afschrijvingen'!R121</f>
        <v>2619.1415654765565</v>
      </c>
      <c r="H132" s="86">
        <f>'7. Nominale afschrijvingen'!S121</f>
        <v>2619.1415654765565</v>
      </c>
      <c r="I132" s="86">
        <f>'7. Nominale afschrijvingen'!T121</f>
        <v>2619.1415654765565</v>
      </c>
      <c r="J132" s="86">
        <f>'7. Nominale afschrijvingen'!U121</f>
        <v>2619.1415654765565</v>
      </c>
      <c r="K132" s="86">
        <f>'7. Nominale afschrijvingen'!V121</f>
        <v>2619.1415654765565</v>
      </c>
      <c r="L132" s="86">
        <f>'7. Nominale afschrijvingen'!W121</f>
        <v>1309.5707827382782</v>
      </c>
      <c r="M132" s="86">
        <f>'7. Nominale afschrijvingen'!X121</f>
        <v>0</v>
      </c>
      <c r="N132" s="86">
        <f>'7. Nominale afschrijvingen'!Y121</f>
        <v>0</v>
      </c>
      <c r="O132" s="86">
        <f>'7. Nominale afschrijvingen'!Z121</f>
        <v>0</v>
      </c>
      <c r="P132" s="86">
        <f>'7. Nominale afschrijvingen'!AA121</f>
        <v>0</v>
      </c>
      <c r="Q132" s="86">
        <f>'7. Nominale afschrijvingen'!AB121</f>
        <v>0</v>
      </c>
      <c r="R132" s="86">
        <f>'7. Nominale afschrijvingen'!AC121</f>
        <v>0</v>
      </c>
      <c r="S132" s="86">
        <f>'7. Nominale afschrijvingen'!AD121</f>
        <v>0</v>
      </c>
      <c r="T132" s="86">
        <f>'7. Nominale afschrijvingen'!AE121</f>
        <v>0</v>
      </c>
      <c r="U132" s="86">
        <f>'7. Nominale afschrijvingen'!AF121</f>
        <v>0</v>
      </c>
      <c r="V132" s="86">
        <f>'7. Nominale afschrijvingen'!AG121</f>
        <v>0</v>
      </c>
      <c r="W132" s="65"/>
      <c r="X132" s="118">
        <f>IF($C132="TD",INDEX('4. CPI-tabel'!$D$20:$Z$42,$E132-2003,X$28-2003),
IF(X$28&gt;=$E132,MAX(1,INDEX('4. CPI-tabel'!$D$20:$Z$42,MAX($E132,2010)-2003,X$28-2003)),0))</f>
        <v>1.0770497968557597</v>
      </c>
      <c r="Y132" s="118">
        <f>IF($C132="TD",INDEX('4. CPI-tabel'!$D$20:$Z$42,$E132-2003,Y$28-2003),
IF(Y$28&gt;=$E132,MAX(1,INDEX('4. CPI-tabel'!$D$20:$Z$42,MAX($E132,2010)-2003,Y$28-2003)),0))</f>
        <v>1.1050530915740095</v>
      </c>
      <c r="Z132" s="118">
        <f>IF($C132="TD",INDEX('4. CPI-tabel'!$D$20:$Z$42,$E132-2003,Z$28-2003),
IF(Z$28&gt;=$E132,MAX(1,INDEX('4. CPI-tabel'!$D$20:$Z$42,MAX($E132,2010)-2003,Z$28-2003)),0))</f>
        <v>1.1304693126802117</v>
      </c>
      <c r="AA132" s="118">
        <f>IF($C132="TD",INDEX('4. CPI-tabel'!$D$20:$Z$42,$E132-2003,AA$28-2003),
IF(AA$28&gt;=$E132,MAX(1,INDEX('4. CPI-tabel'!$D$20:$Z$42,MAX($E132,2010)-2003,AA$28-2003)),0))</f>
        <v>1.1621224534352577</v>
      </c>
      <c r="AB132" s="118">
        <f>IF($C132="TD",INDEX('4. CPI-tabel'!$D$20:$Z$42,$E132-2003,AB$28-2003),
IF(AB$28&gt;=$E132,MAX(1,INDEX('4. CPI-tabel'!$D$20:$Z$42,MAX($E132,2010)-2003,AB$28-2003)),0))</f>
        <v>1.1737436779696102</v>
      </c>
      <c r="AC132" s="118">
        <f>IF($C132="TD",INDEX('4. CPI-tabel'!$D$20:$Z$42,$E132-2003,AC$28-2003),
IF(AC$28&gt;=$E132,MAX(1,INDEX('4. CPI-tabel'!$D$20:$Z$42,MAX($E132,2010)-2003,AC$28-2003)),0))</f>
        <v>1.183133627393367</v>
      </c>
      <c r="AD132" s="118">
        <f>IF($C132="TD",INDEX('4. CPI-tabel'!$D$20:$Z$42,$E132-2003,AD$28-2003),
IF(AD$28&gt;=$E132,MAX(1,INDEX('4. CPI-tabel'!$D$20:$Z$42,MAX($E132,2010)-2003,AD$28-2003)),0))</f>
        <v>1.1854998946481539</v>
      </c>
      <c r="AE132" s="118">
        <f>IF($C132="TD",INDEX('4. CPI-tabel'!$D$20:$Z$42,$E132-2003,AE$28-2003),
IF(AE$28&gt;=$E132,MAX(1,INDEX('4. CPI-tabel'!$D$20:$Z$42,MAX($E132,2010)-2003,AE$28-2003)),0))</f>
        <v>1.2020968931732281</v>
      </c>
      <c r="AF132" s="118">
        <f>IF($C132="TD",INDEX('4. CPI-tabel'!$D$20:$Z$42,$E132-2003,AF$28-2003),
IF(AF$28&gt;=$E132,MAX(1,INDEX('4. CPI-tabel'!$D$20:$Z$42,MAX($E132,2010)-2003,AF$28-2003)),0))</f>
        <v>1.2273409279298657</v>
      </c>
      <c r="AG132" s="118">
        <f>IF($C132="TD",INDEX('4. CPI-tabel'!$D$20:$Z$42,$E132-2003,AG$28-2003),
IF(AG$28&gt;=$E132,MAX(1,INDEX('4. CPI-tabel'!$D$20:$Z$42,MAX($E132,2010)-2003,AG$28-2003)),0))</f>
        <v>1.2617064739119019</v>
      </c>
      <c r="AH132" s="118">
        <f>IF($C132="TD",INDEX('4. CPI-tabel'!$D$20:$Z$42,$E132-2003,AH$28-2003),
IF(AH$28&gt;=$E132,MAX(1,INDEX('4. CPI-tabel'!$D$20:$Z$42,MAX($E132,2010)-2003,AH$28-2003)),0))</f>
        <v>1.270538419229285</v>
      </c>
      <c r="AI132" s="118">
        <f>IF($C132="TD",INDEX('4. CPI-tabel'!$D$20:$Z$42,$E132-2003,AI$28-2003),
IF(AI$28&gt;=$E132,MAX(1,INDEX('4. CPI-tabel'!$D$20:$Z$42,MAX($E132,2010)-2003,AI$28-2003)),0))</f>
        <v>1.270538419229285</v>
      </c>
      <c r="AJ132" s="118">
        <f>IF($C132="TD",INDEX('4. CPI-tabel'!$D$20:$Z$42,$E132-2003,AJ$28-2003),
IF(AJ$28&gt;=$E132,MAX(1,INDEX('4. CPI-tabel'!$D$20:$Z$42,MAX($E132,2010)-2003,AJ$28-2003)),0))</f>
        <v>1.270538419229285</v>
      </c>
      <c r="AK132" s="118">
        <f>IF($C132="TD",INDEX('4. CPI-tabel'!$D$20:$Z$42,$E132-2003,AK$28-2003),
IF(AK$28&gt;=$E132,MAX(1,INDEX('4. CPI-tabel'!$D$20:$Z$42,MAX($E132,2010)-2003,AK$28-2003)),0))</f>
        <v>1.270538419229285</v>
      </c>
      <c r="AL132" s="118">
        <f>IF($C132="TD",INDEX('4. CPI-tabel'!$D$20:$Z$42,$E132-2003,AL$28-2003),
IF(AL$28&gt;=$E132,MAX(1,INDEX('4. CPI-tabel'!$D$20:$Z$42,MAX($E132,2010)-2003,AL$28-2003)),0))</f>
        <v>1.270538419229285</v>
      </c>
      <c r="AM132" s="118">
        <f>IF($C132="TD",INDEX('4. CPI-tabel'!$D$20:$Z$42,$E132-2003,AM$28-2003),
IF(AM$28&gt;=$E132,MAX(1,INDEX('4. CPI-tabel'!$D$20:$Z$42,MAX($E132,2010)-2003,AM$28-2003)),0))</f>
        <v>1.270538419229285</v>
      </c>
      <c r="AO132" s="87">
        <f t="shared" si="21"/>
        <v>2820.9458910330018</v>
      </c>
      <c r="AP132" s="87">
        <f t="shared" si="22"/>
        <v>2894.2904841998597</v>
      </c>
      <c r="AQ132" s="87">
        <f t="shared" si="23"/>
        <v>2960.8591653364565</v>
      </c>
      <c r="AR132" s="87">
        <f t="shared" si="24"/>
        <v>3043.7632219658772</v>
      </c>
      <c r="AS132" s="87">
        <f t="shared" si="25"/>
        <v>3074.2008541855362</v>
      </c>
      <c r="AT132" s="87">
        <f t="shared" si="26"/>
        <v>1549.3972305095101</v>
      </c>
      <c r="AU132" s="87">
        <f t="shared" si="27"/>
        <v>0</v>
      </c>
      <c r="AV132" s="87">
        <f t="shared" si="28"/>
        <v>0</v>
      </c>
      <c r="AW132" s="87">
        <f t="shared" si="29"/>
        <v>0</v>
      </c>
      <c r="AX132" s="87">
        <f t="shared" si="30"/>
        <v>0</v>
      </c>
      <c r="AY132" s="87">
        <f t="shared" si="31"/>
        <v>0</v>
      </c>
      <c r="AZ132" s="87">
        <f t="shared" si="32"/>
        <v>0</v>
      </c>
      <c r="BA132" s="87">
        <f t="shared" si="33"/>
        <v>0</v>
      </c>
      <c r="BB132" s="87">
        <f t="shared" si="34"/>
        <v>0</v>
      </c>
      <c r="BC132" s="87">
        <f t="shared" si="35"/>
        <v>0</v>
      </c>
      <c r="BD132" s="87">
        <f t="shared" si="36"/>
        <v>0</v>
      </c>
    </row>
    <row r="133" spans="1:56" s="20" customFormat="1" x14ac:dyDescent="0.2">
      <c r="A133" s="41"/>
      <c r="B133" s="86">
        <f>'3. Investeringen'!B119</f>
        <v>105</v>
      </c>
      <c r="C133" s="86" t="str">
        <f>'3. Investeringen'!F119</f>
        <v>TD</v>
      </c>
      <c r="D133" s="86" t="str">
        <f>'3. Investeringen'!G119</f>
        <v>Nieuwe investeringen TD</v>
      </c>
      <c r="E133" s="121">
        <f>'3. Investeringen'!K119</f>
        <v>2006</v>
      </c>
      <c r="G133" s="86">
        <f>'7. Nominale afschrijvingen'!R122</f>
        <v>0</v>
      </c>
      <c r="H133" s="86">
        <f>'7. Nominale afschrijvingen'!S122</f>
        <v>0</v>
      </c>
      <c r="I133" s="86">
        <f>'7. Nominale afschrijvingen'!T122</f>
        <v>0</v>
      </c>
      <c r="J133" s="86">
        <f>'7. Nominale afschrijvingen'!U122</f>
        <v>0</v>
      </c>
      <c r="K133" s="86">
        <f>'7. Nominale afschrijvingen'!V122</f>
        <v>0</v>
      </c>
      <c r="L133" s="86">
        <f>'7. Nominale afschrijvingen'!W122</f>
        <v>0</v>
      </c>
      <c r="M133" s="86">
        <f>'7. Nominale afschrijvingen'!X122</f>
        <v>0</v>
      </c>
      <c r="N133" s="86">
        <f>'7. Nominale afschrijvingen'!Y122</f>
        <v>0</v>
      </c>
      <c r="O133" s="86">
        <f>'7. Nominale afschrijvingen'!Z122</f>
        <v>0</v>
      </c>
      <c r="P133" s="86">
        <f>'7. Nominale afschrijvingen'!AA122</f>
        <v>0</v>
      </c>
      <c r="Q133" s="86">
        <f>'7. Nominale afschrijvingen'!AB122</f>
        <v>0</v>
      </c>
      <c r="R133" s="86">
        <f>'7. Nominale afschrijvingen'!AC122</f>
        <v>0</v>
      </c>
      <c r="S133" s="86">
        <f>'7. Nominale afschrijvingen'!AD122</f>
        <v>0</v>
      </c>
      <c r="T133" s="86">
        <f>'7. Nominale afschrijvingen'!AE122</f>
        <v>0</v>
      </c>
      <c r="U133" s="86">
        <f>'7. Nominale afschrijvingen'!AF122</f>
        <v>0</v>
      </c>
      <c r="V133" s="86">
        <f>'7. Nominale afschrijvingen'!AG122</f>
        <v>0</v>
      </c>
      <c r="W133" s="65"/>
      <c r="X133" s="118">
        <f>IF($C133="TD",INDEX('4. CPI-tabel'!$D$20:$Z$42,$E133-2003,X$28-2003),
IF(X$28&gt;=$E133,MAX(1,INDEX('4. CPI-tabel'!$D$20:$Z$42,MAX($E133,2010)-2003,X$28-2003)),0))</f>
        <v>1.0770497968557597</v>
      </c>
      <c r="Y133" s="118">
        <f>IF($C133="TD",INDEX('4. CPI-tabel'!$D$20:$Z$42,$E133-2003,Y$28-2003),
IF(Y$28&gt;=$E133,MAX(1,INDEX('4. CPI-tabel'!$D$20:$Z$42,MAX($E133,2010)-2003,Y$28-2003)),0))</f>
        <v>1.1050530915740095</v>
      </c>
      <c r="Z133" s="118">
        <f>IF($C133="TD",INDEX('4. CPI-tabel'!$D$20:$Z$42,$E133-2003,Z$28-2003),
IF(Z$28&gt;=$E133,MAX(1,INDEX('4. CPI-tabel'!$D$20:$Z$42,MAX($E133,2010)-2003,Z$28-2003)),0))</f>
        <v>1.1304693126802117</v>
      </c>
      <c r="AA133" s="118">
        <f>IF($C133="TD",INDEX('4. CPI-tabel'!$D$20:$Z$42,$E133-2003,AA$28-2003),
IF(AA$28&gt;=$E133,MAX(1,INDEX('4. CPI-tabel'!$D$20:$Z$42,MAX($E133,2010)-2003,AA$28-2003)),0))</f>
        <v>1.1621224534352577</v>
      </c>
      <c r="AB133" s="118">
        <f>IF($C133="TD",INDEX('4. CPI-tabel'!$D$20:$Z$42,$E133-2003,AB$28-2003),
IF(AB$28&gt;=$E133,MAX(1,INDEX('4. CPI-tabel'!$D$20:$Z$42,MAX($E133,2010)-2003,AB$28-2003)),0))</f>
        <v>1.1737436779696102</v>
      </c>
      <c r="AC133" s="118">
        <f>IF($C133="TD",INDEX('4. CPI-tabel'!$D$20:$Z$42,$E133-2003,AC$28-2003),
IF(AC$28&gt;=$E133,MAX(1,INDEX('4. CPI-tabel'!$D$20:$Z$42,MAX($E133,2010)-2003,AC$28-2003)),0))</f>
        <v>1.183133627393367</v>
      </c>
      <c r="AD133" s="118">
        <f>IF($C133="TD",INDEX('4. CPI-tabel'!$D$20:$Z$42,$E133-2003,AD$28-2003),
IF(AD$28&gt;=$E133,MAX(1,INDEX('4. CPI-tabel'!$D$20:$Z$42,MAX($E133,2010)-2003,AD$28-2003)),0))</f>
        <v>1.1854998946481539</v>
      </c>
      <c r="AE133" s="118">
        <f>IF($C133="TD",INDEX('4. CPI-tabel'!$D$20:$Z$42,$E133-2003,AE$28-2003),
IF(AE$28&gt;=$E133,MAX(1,INDEX('4. CPI-tabel'!$D$20:$Z$42,MAX($E133,2010)-2003,AE$28-2003)),0))</f>
        <v>1.2020968931732281</v>
      </c>
      <c r="AF133" s="118">
        <f>IF($C133="TD",INDEX('4. CPI-tabel'!$D$20:$Z$42,$E133-2003,AF$28-2003),
IF(AF$28&gt;=$E133,MAX(1,INDEX('4. CPI-tabel'!$D$20:$Z$42,MAX($E133,2010)-2003,AF$28-2003)),0))</f>
        <v>1.2273409279298657</v>
      </c>
      <c r="AG133" s="118">
        <f>IF($C133="TD",INDEX('4. CPI-tabel'!$D$20:$Z$42,$E133-2003,AG$28-2003),
IF(AG$28&gt;=$E133,MAX(1,INDEX('4. CPI-tabel'!$D$20:$Z$42,MAX($E133,2010)-2003,AG$28-2003)),0))</f>
        <v>1.2617064739119019</v>
      </c>
      <c r="AH133" s="118">
        <f>IF($C133="TD",INDEX('4. CPI-tabel'!$D$20:$Z$42,$E133-2003,AH$28-2003),
IF(AH$28&gt;=$E133,MAX(1,INDEX('4. CPI-tabel'!$D$20:$Z$42,MAX($E133,2010)-2003,AH$28-2003)),0))</f>
        <v>1.270538419229285</v>
      </c>
      <c r="AI133" s="118">
        <f>IF($C133="TD",INDEX('4. CPI-tabel'!$D$20:$Z$42,$E133-2003,AI$28-2003),
IF(AI$28&gt;=$E133,MAX(1,INDEX('4. CPI-tabel'!$D$20:$Z$42,MAX($E133,2010)-2003,AI$28-2003)),0))</f>
        <v>1.270538419229285</v>
      </c>
      <c r="AJ133" s="118">
        <f>IF($C133="TD",INDEX('4. CPI-tabel'!$D$20:$Z$42,$E133-2003,AJ$28-2003),
IF(AJ$28&gt;=$E133,MAX(1,INDEX('4. CPI-tabel'!$D$20:$Z$42,MAX($E133,2010)-2003,AJ$28-2003)),0))</f>
        <v>1.270538419229285</v>
      </c>
      <c r="AK133" s="118">
        <f>IF($C133="TD",INDEX('4. CPI-tabel'!$D$20:$Z$42,$E133-2003,AK$28-2003),
IF(AK$28&gt;=$E133,MAX(1,INDEX('4. CPI-tabel'!$D$20:$Z$42,MAX($E133,2010)-2003,AK$28-2003)),0))</f>
        <v>1.270538419229285</v>
      </c>
      <c r="AL133" s="118">
        <f>IF($C133="TD",INDEX('4. CPI-tabel'!$D$20:$Z$42,$E133-2003,AL$28-2003),
IF(AL$28&gt;=$E133,MAX(1,INDEX('4. CPI-tabel'!$D$20:$Z$42,MAX($E133,2010)-2003,AL$28-2003)),0))</f>
        <v>1.270538419229285</v>
      </c>
      <c r="AM133" s="118">
        <f>IF($C133="TD",INDEX('4. CPI-tabel'!$D$20:$Z$42,$E133-2003,AM$28-2003),
IF(AM$28&gt;=$E133,MAX(1,INDEX('4. CPI-tabel'!$D$20:$Z$42,MAX($E133,2010)-2003,AM$28-2003)),0))</f>
        <v>1.270538419229285</v>
      </c>
      <c r="AO133" s="87">
        <f t="shared" si="21"/>
        <v>0</v>
      </c>
      <c r="AP133" s="87">
        <f t="shared" si="22"/>
        <v>0</v>
      </c>
      <c r="AQ133" s="87">
        <f t="shared" si="23"/>
        <v>0</v>
      </c>
      <c r="AR133" s="87">
        <f t="shared" si="24"/>
        <v>0</v>
      </c>
      <c r="AS133" s="87">
        <f t="shared" si="25"/>
        <v>0</v>
      </c>
      <c r="AT133" s="87">
        <f t="shared" si="26"/>
        <v>0</v>
      </c>
      <c r="AU133" s="87">
        <f t="shared" si="27"/>
        <v>0</v>
      </c>
      <c r="AV133" s="87">
        <f t="shared" si="28"/>
        <v>0</v>
      </c>
      <c r="AW133" s="87">
        <f t="shared" si="29"/>
        <v>0</v>
      </c>
      <c r="AX133" s="87">
        <f t="shared" si="30"/>
        <v>0</v>
      </c>
      <c r="AY133" s="87">
        <f t="shared" si="31"/>
        <v>0</v>
      </c>
      <c r="AZ133" s="87">
        <f t="shared" si="32"/>
        <v>0</v>
      </c>
      <c r="BA133" s="87">
        <f t="shared" si="33"/>
        <v>0</v>
      </c>
      <c r="BB133" s="87">
        <f t="shared" si="34"/>
        <v>0</v>
      </c>
      <c r="BC133" s="87">
        <f t="shared" si="35"/>
        <v>0</v>
      </c>
      <c r="BD133" s="87">
        <f t="shared" si="36"/>
        <v>0</v>
      </c>
    </row>
    <row r="134" spans="1:56" s="20" customFormat="1" x14ac:dyDescent="0.2">
      <c r="A134" s="41"/>
      <c r="B134" s="86">
        <f>'3. Investeringen'!B120</f>
        <v>106</v>
      </c>
      <c r="C134" s="86" t="str">
        <f>'3. Investeringen'!F120</f>
        <v>TD</v>
      </c>
      <c r="D134" s="86" t="str">
        <f>'3. Investeringen'!G120</f>
        <v>Nieuwe investeringen TD</v>
      </c>
      <c r="E134" s="121">
        <f>'3. Investeringen'!K120</f>
        <v>2007</v>
      </c>
      <c r="G134" s="86">
        <f>'7. Nominale afschrijvingen'!R123</f>
        <v>15735.869498146329</v>
      </c>
      <c r="H134" s="86">
        <f>'7. Nominale afschrijvingen'!S123</f>
        <v>15735.869498146329</v>
      </c>
      <c r="I134" s="86">
        <f>'7. Nominale afschrijvingen'!T123</f>
        <v>15735.869498146329</v>
      </c>
      <c r="J134" s="86">
        <f>'7. Nominale afschrijvingen'!U123</f>
        <v>15735.869498146329</v>
      </c>
      <c r="K134" s="86">
        <f>'7. Nominale afschrijvingen'!V123</f>
        <v>15735.869498146329</v>
      </c>
      <c r="L134" s="86">
        <f>'7. Nominale afschrijvingen'!W123</f>
        <v>15735.869498146329</v>
      </c>
      <c r="M134" s="86">
        <f>'7. Nominale afschrijvingen'!X123</f>
        <v>15735.869498146329</v>
      </c>
      <c r="N134" s="86">
        <f>'7. Nominale afschrijvingen'!Y123</f>
        <v>15735.869498146329</v>
      </c>
      <c r="O134" s="86">
        <f>'7. Nominale afschrijvingen'!Z123</f>
        <v>15735.869498146329</v>
      </c>
      <c r="P134" s="86">
        <f>'7. Nominale afschrijvingen'!AA123</f>
        <v>15735.869498146329</v>
      </c>
      <c r="Q134" s="86">
        <f>'7. Nominale afschrijvingen'!AB123</f>
        <v>15735.869498146329</v>
      </c>
      <c r="R134" s="86">
        <f>'7. Nominale afschrijvingen'!AC123</f>
        <v>18883.043397775593</v>
      </c>
      <c r="S134" s="86">
        <f>'7. Nominale afschrijvingen'!AD123</f>
        <v>18323.54581561928</v>
      </c>
      <c r="T134" s="86">
        <f>'7. Nominale afschrijvingen'!AE123</f>
        <v>17780.62593960093</v>
      </c>
      <c r="U134" s="86">
        <f>'7. Nominale afschrijvingen'!AF123</f>
        <v>17253.792578427569</v>
      </c>
      <c r="V134" s="86">
        <f>'7. Nominale afschrijvingen'!AG123</f>
        <v>16742.569094622308</v>
      </c>
      <c r="W134" s="65"/>
      <c r="X134" s="118">
        <f>IF($C134="TD",INDEX('4. CPI-tabel'!$D$20:$Z$42,$E134-2003,X$28-2003),
IF(X$28&gt;=$E134,MAX(1,INDEX('4. CPI-tabel'!$D$20:$Z$42,MAX($E134,2010)-2003,X$28-2003)),0))</f>
        <v>1.0621792868399995</v>
      </c>
      <c r="Y134" s="118">
        <f>IF($C134="TD",INDEX('4. CPI-tabel'!$D$20:$Z$42,$E134-2003,Y$28-2003),
IF(Y$28&gt;=$E134,MAX(1,INDEX('4. CPI-tabel'!$D$20:$Z$42,MAX($E134,2010)-2003,Y$28-2003)),0))</f>
        <v>1.0897959482978394</v>
      </c>
      <c r="Z134" s="118">
        <f>IF($C134="TD",INDEX('4. CPI-tabel'!$D$20:$Z$42,$E134-2003,Z$28-2003),
IF(Z$28&gt;=$E134,MAX(1,INDEX('4. CPI-tabel'!$D$20:$Z$42,MAX($E134,2010)-2003,Z$28-2003)),0))</f>
        <v>1.1148612551086896</v>
      </c>
      <c r="AA134" s="118">
        <f>IF($C134="TD",INDEX('4. CPI-tabel'!$D$20:$Z$42,$E134-2003,AA$28-2003),
IF(AA$28&gt;=$E134,MAX(1,INDEX('4. CPI-tabel'!$D$20:$Z$42,MAX($E134,2010)-2003,AA$28-2003)),0))</f>
        <v>1.1460773702517328</v>
      </c>
      <c r="AB134" s="118">
        <f>IF($C134="TD",INDEX('4. CPI-tabel'!$D$20:$Z$42,$E134-2003,AB$28-2003),
IF(AB$28&gt;=$E134,MAX(1,INDEX('4. CPI-tabel'!$D$20:$Z$42,MAX($E134,2010)-2003,AB$28-2003)),0))</f>
        <v>1.1575381439542503</v>
      </c>
      <c r="AC134" s="118">
        <f>IF($C134="TD",INDEX('4. CPI-tabel'!$D$20:$Z$42,$E134-2003,AC$28-2003),
IF(AC$28&gt;=$E134,MAX(1,INDEX('4. CPI-tabel'!$D$20:$Z$42,MAX($E134,2010)-2003,AC$28-2003)),0))</f>
        <v>1.1667984491058843</v>
      </c>
      <c r="AD134" s="118">
        <f>IF($C134="TD",INDEX('4. CPI-tabel'!$D$20:$Z$42,$E134-2003,AD$28-2003),
IF(AD$28&gt;=$E134,MAX(1,INDEX('4. CPI-tabel'!$D$20:$Z$42,MAX($E134,2010)-2003,AD$28-2003)),0))</f>
        <v>1.1691320460040959</v>
      </c>
      <c r="AE134" s="118">
        <f>IF($C134="TD",INDEX('4. CPI-tabel'!$D$20:$Z$42,$E134-2003,AE$28-2003),
IF(AE$28&gt;=$E134,MAX(1,INDEX('4. CPI-tabel'!$D$20:$Z$42,MAX($E134,2010)-2003,AE$28-2003)),0))</f>
        <v>1.1854998946481532</v>
      </c>
      <c r="AF134" s="118">
        <f>IF($C134="TD",INDEX('4. CPI-tabel'!$D$20:$Z$42,$E134-2003,AF$28-2003),
IF(AF$28&gt;=$E134,MAX(1,INDEX('4. CPI-tabel'!$D$20:$Z$42,MAX($E134,2010)-2003,AF$28-2003)),0))</f>
        <v>1.2103953924357642</v>
      </c>
      <c r="AG134" s="118">
        <f>IF($C134="TD",INDEX('4. CPI-tabel'!$D$20:$Z$42,$E134-2003,AG$28-2003),
IF(AG$28&gt;=$E134,MAX(1,INDEX('4. CPI-tabel'!$D$20:$Z$42,MAX($E134,2010)-2003,AG$28-2003)),0))</f>
        <v>1.2442864634239656</v>
      </c>
      <c r="AH134" s="118">
        <f>IF($C134="TD",INDEX('4. CPI-tabel'!$D$20:$Z$42,$E134-2003,AH$28-2003),
IF(AH$28&gt;=$E134,MAX(1,INDEX('4. CPI-tabel'!$D$20:$Z$42,MAX($E134,2010)-2003,AH$28-2003)),0))</f>
        <v>1.2529964686679333</v>
      </c>
      <c r="AI134" s="118">
        <f>IF($C134="TD",INDEX('4. CPI-tabel'!$D$20:$Z$42,$E134-2003,AI$28-2003),
IF(AI$28&gt;=$E134,MAX(1,INDEX('4. CPI-tabel'!$D$20:$Z$42,MAX($E134,2010)-2003,AI$28-2003)),0))</f>
        <v>1.2529964686679333</v>
      </c>
      <c r="AJ134" s="118">
        <f>IF($C134="TD",INDEX('4. CPI-tabel'!$D$20:$Z$42,$E134-2003,AJ$28-2003),
IF(AJ$28&gt;=$E134,MAX(1,INDEX('4. CPI-tabel'!$D$20:$Z$42,MAX($E134,2010)-2003,AJ$28-2003)),0))</f>
        <v>1.2529964686679333</v>
      </c>
      <c r="AK134" s="118">
        <f>IF($C134="TD",INDEX('4. CPI-tabel'!$D$20:$Z$42,$E134-2003,AK$28-2003),
IF(AK$28&gt;=$E134,MAX(1,INDEX('4. CPI-tabel'!$D$20:$Z$42,MAX($E134,2010)-2003,AK$28-2003)),0))</f>
        <v>1.2529964686679333</v>
      </c>
      <c r="AL134" s="118">
        <f>IF($C134="TD",INDEX('4. CPI-tabel'!$D$20:$Z$42,$E134-2003,AL$28-2003),
IF(AL$28&gt;=$E134,MAX(1,INDEX('4. CPI-tabel'!$D$20:$Z$42,MAX($E134,2010)-2003,AL$28-2003)),0))</f>
        <v>1.2529964686679333</v>
      </c>
      <c r="AM134" s="118">
        <f>IF($C134="TD",INDEX('4. CPI-tabel'!$D$20:$Z$42,$E134-2003,AM$28-2003),
IF(AM$28&gt;=$E134,MAX(1,INDEX('4. CPI-tabel'!$D$20:$Z$42,MAX($E134,2010)-2003,AM$28-2003)),0))</f>
        <v>1.2529964686679333</v>
      </c>
      <c r="AO134" s="87">
        <f t="shared" si="21"/>
        <v>16714.31464134837</v>
      </c>
      <c r="AP134" s="87">
        <f t="shared" si="22"/>
        <v>17148.886822023425</v>
      </c>
      <c r="AQ134" s="87">
        <f t="shared" si="23"/>
        <v>17543.311218929961</v>
      </c>
      <c r="AR134" s="87">
        <f t="shared" si="24"/>
        <v>18034.523933059998</v>
      </c>
      <c r="AS134" s="87">
        <f t="shared" si="25"/>
        <v>18214.869172390601</v>
      </c>
      <c r="AT134" s="87">
        <f t="shared" si="26"/>
        <v>18360.588125769726</v>
      </c>
      <c r="AU134" s="87">
        <f t="shared" si="27"/>
        <v>18397.309302021262</v>
      </c>
      <c r="AV134" s="87">
        <f t="shared" si="28"/>
        <v>18654.87163224956</v>
      </c>
      <c r="AW134" s="87">
        <f t="shared" si="29"/>
        <v>19046.623936526797</v>
      </c>
      <c r="AX134" s="87">
        <f t="shared" si="30"/>
        <v>19579.92940674955</v>
      </c>
      <c r="AY134" s="87">
        <f t="shared" si="31"/>
        <v>19716.988912596793</v>
      </c>
      <c r="AZ134" s="87">
        <f t="shared" si="32"/>
        <v>23660.386695116151</v>
      </c>
      <c r="BA134" s="87">
        <f t="shared" si="33"/>
        <v>22959.338200446044</v>
      </c>
      <c r="BB134" s="87">
        <f t="shared" si="34"/>
        <v>22279.061513025419</v>
      </c>
      <c r="BC134" s="87">
        <f t="shared" si="35"/>
        <v>21618.941171898739</v>
      </c>
      <c r="BD134" s="87">
        <f t="shared" si="36"/>
        <v>20978.379951990628</v>
      </c>
    </row>
    <row r="135" spans="1:56" s="20" customFormat="1" x14ac:dyDescent="0.2">
      <c r="A135" s="41"/>
      <c r="B135" s="86">
        <f>'3. Investeringen'!B121</f>
        <v>107</v>
      </c>
      <c r="C135" s="86" t="str">
        <f>'3. Investeringen'!F121</f>
        <v>TD</v>
      </c>
      <c r="D135" s="86" t="str">
        <f>'3. Investeringen'!G121</f>
        <v>Nieuwe investeringen TD</v>
      </c>
      <c r="E135" s="121">
        <f>'3. Investeringen'!K121</f>
        <v>2007</v>
      </c>
      <c r="G135" s="86">
        <f>'7. Nominale afschrijvingen'!R124</f>
        <v>68678.69723494834</v>
      </c>
      <c r="H135" s="86">
        <f>'7. Nominale afschrijvingen'!S124</f>
        <v>68678.69723494834</v>
      </c>
      <c r="I135" s="86">
        <f>'7. Nominale afschrijvingen'!T124</f>
        <v>68678.69723494834</v>
      </c>
      <c r="J135" s="86">
        <f>'7. Nominale afschrijvingen'!U124</f>
        <v>68678.69723494834</v>
      </c>
      <c r="K135" s="86">
        <f>'7. Nominale afschrijvingen'!V124</f>
        <v>68678.69723494834</v>
      </c>
      <c r="L135" s="86">
        <f>'7. Nominale afschrijvingen'!W124</f>
        <v>68678.69723494834</v>
      </c>
      <c r="M135" s="86">
        <f>'7. Nominale afschrijvingen'!X124</f>
        <v>68678.69723494834</v>
      </c>
      <c r="N135" s="86">
        <f>'7. Nominale afschrijvingen'!Y124</f>
        <v>68678.69723494834</v>
      </c>
      <c r="O135" s="86">
        <f>'7. Nominale afschrijvingen'!Z124</f>
        <v>68678.69723494834</v>
      </c>
      <c r="P135" s="86">
        <f>'7. Nominale afschrijvingen'!AA124</f>
        <v>68678.69723494834</v>
      </c>
      <c r="Q135" s="86">
        <f>'7. Nominale afschrijvingen'!AB124</f>
        <v>68678.69723494834</v>
      </c>
      <c r="R135" s="86">
        <f>'7. Nominale afschrijvingen'!AC124</f>
        <v>82414.436681937979</v>
      </c>
      <c r="S135" s="86">
        <f>'7. Nominale afschrijvingen'!AD124</f>
        <v>79171.901468222393</v>
      </c>
      <c r="T135" s="86">
        <f>'7. Nominale afschrijvingen'!AE124</f>
        <v>76056.94141045626</v>
      </c>
      <c r="U135" s="86">
        <f>'7. Nominale afschrijvingen'!AF124</f>
        <v>73064.537158241583</v>
      </c>
      <c r="V135" s="86">
        <f>'7. Nominale afschrijvingen'!AG124</f>
        <v>70189.866843818978</v>
      </c>
      <c r="W135" s="65"/>
      <c r="X135" s="118">
        <f>IF($C135="TD",INDEX('4. CPI-tabel'!$D$20:$Z$42,$E135-2003,X$28-2003),
IF(X$28&gt;=$E135,MAX(1,INDEX('4. CPI-tabel'!$D$20:$Z$42,MAX($E135,2010)-2003,X$28-2003)),0))</f>
        <v>1.0621792868399995</v>
      </c>
      <c r="Y135" s="118">
        <f>IF($C135="TD",INDEX('4. CPI-tabel'!$D$20:$Z$42,$E135-2003,Y$28-2003),
IF(Y$28&gt;=$E135,MAX(1,INDEX('4. CPI-tabel'!$D$20:$Z$42,MAX($E135,2010)-2003,Y$28-2003)),0))</f>
        <v>1.0897959482978394</v>
      </c>
      <c r="Z135" s="118">
        <f>IF($C135="TD",INDEX('4. CPI-tabel'!$D$20:$Z$42,$E135-2003,Z$28-2003),
IF(Z$28&gt;=$E135,MAX(1,INDEX('4. CPI-tabel'!$D$20:$Z$42,MAX($E135,2010)-2003,Z$28-2003)),0))</f>
        <v>1.1148612551086896</v>
      </c>
      <c r="AA135" s="118">
        <f>IF($C135="TD",INDEX('4. CPI-tabel'!$D$20:$Z$42,$E135-2003,AA$28-2003),
IF(AA$28&gt;=$E135,MAX(1,INDEX('4. CPI-tabel'!$D$20:$Z$42,MAX($E135,2010)-2003,AA$28-2003)),0))</f>
        <v>1.1460773702517328</v>
      </c>
      <c r="AB135" s="118">
        <f>IF($C135="TD",INDEX('4. CPI-tabel'!$D$20:$Z$42,$E135-2003,AB$28-2003),
IF(AB$28&gt;=$E135,MAX(1,INDEX('4. CPI-tabel'!$D$20:$Z$42,MAX($E135,2010)-2003,AB$28-2003)),0))</f>
        <v>1.1575381439542503</v>
      </c>
      <c r="AC135" s="118">
        <f>IF($C135="TD",INDEX('4. CPI-tabel'!$D$20:$Z$42,$E135-2003,AC$28-2003),
IF(AC$28&gt;=$E135,MAX(1,INDEX('4. CPI-tabel'!$D$20:$Z$42,MAX($E135,2010)-2003,AC$28-2003)),0))</f>
        <v>1.1667984491058843</v>
      </c>
      <c r="AD135" s="118">
        <f>IF($C135="TD",INDEX('4. CPI-tabel'!$D$20:$Z$42,$E135-2003,AD$28-2003),
IF(AD$28&gt;=$E135,MAX(1,INDEX('4. CPI-tabel'!$D$20:$Z$42,MAX($E135,2010)-2003,AD$28-2003)),0))</f>
        <v>1.1691320460040959</v>
      </c>
      <c r="AE135" s="118">
        <f>IF($C135="TD",INDEX('4. CPI-tabel'!$D$20:$Z$42,$E135-2003,AE$28-2003),
IF(AE$28&gt;=$E135,MAX(1,INDEX('4. CPI-tabel'!$D$20:$Z$42,MAX($E135,2010)-2003,AE$28-2003)),0))</f>
        <v>1.1854998946481532</v>
      </c>
      <c r="AF135" s="118">
        <f>IF($C135="TD",INDEX('4. CPI-tabel'!$D$20:$Z$42,$E135-2003,AF$28-2003),
IF(AF$28&gt;=$E135,MAX(1,INDEX('4. CPI-tabel'!$D$20:$Z$42,MAX($E135,2010)-2003,AF$28-2003)),0))</f>
        <v>1.2103953924357642</v>
      </c>
      <c r="AG135" s="118">
        <f>IF($C135="TD",INDEX('4. CPI-tabel'!$D$20:$Z$42,$E135-2003,AG$28-2003),
IF(AG$28&gt;=$E135,MAX(1,INDEX('4. CPI-tabel'!$D$20:$Z$42,MAX($E135,2010)-2003,AG$28-2003)),0))</f>
        <v>1.2442864634239656</v>
      </c>
      <c r="AH135" s="118">
        <f>IF($C135="TD",INDEX('4. CPI-tabel'!$D$20:$Z$42,$E135-2003,AH$28-2003),
IF(AH$28&gt;=$E135,MAX(1,INDEX('4. CPI-tabel'!$D$20:$Z$42,MAX($E135,2010)-2003,AH$28-2003)),0))</f>
        <v>1.2529964686679333</v>
      </c>
      <c r="AI135" s="118">
        <f>IF($C135="TD",INDEX('4. CPI-tabel'!$D$20:$Z$42,$E135-2003,AI$28-2003),
IF(AI$28&gt;=$E135,MAX(1,INDEX('4. CPI-tabel'!$D$20:$Z$42,MAX($E135,2010)-2003,AI$28-2003)),0))</f>
        <v>1.2529964686679333</v>
      </c>
      <c r="AJ135" s="118">
        <f>IF($C135="TD",INDEX('4. CPI-tabel'!$D$20:$Z$42,$E135-2003,AJ$28-2003),
IF(AJ$28&gt;=$E135,MAX(1,INDEX('4. CPI-tabel'!$D$20:$Z$42,MAX($E135,2010)-2003,AJ$28-2003)),0))</f>
        <v>1.2529964686679333</v>
      </c>
      <c r="AK135" s="118">
        <f>IF($C135="TD",INDEX('4. CPI-tabel'!$D$20:$Z$42,$E135-2003,AK$28-2003),
IF(AK$28&gt;=$E135,MAX(1,INDEX('4. CPI-tabel'!$D$20:$Z$42,MAX($E135,2010)-2003,AK$28-2003)),0))</f>
        <v>1.2529964686679333</v>
      </c>
      <c r="AL135" s="118">
        <f>IF($C135="TD",INDEX('4. CPI-tabel'!$D$20:$Z$42,$E135-2003,AL$28-2003),
IF(AL$28&gt;=$E135,MAX(1,INDEX('4. CPI-tabel'!$D$20:$Z$42,MAX($E135,2010)-2003,AL$28-2003)),0))</f>
        <v>1.2529964686679333</v>
      </c>
      <c r="AM135" s="118">
        <f>IF($C135="TD",INDEX('4. CPI-tabel'!$D$20:$Z$42,$E135-2003,AM$28-2003),
IF(AM$28&gt;=$E135,MAX(1,INDEX('4. CPI-tabel'!$D$20:$Z$42,MAX($E135,2010)-2003,AM$28-2003)),0))</f>
        <v>1.2529964686679333</v>
      </c>
      <c r="AO135" s="87">
        <f t="shared" si="21"/>
        <v>72949.089650117676</v>
      </c>
      <c r="AP135" s="87">
        <f t="shared" si="22"/>
        <v>74845.765981020726</v>
      </c>
      <c r="AQ135" s="87">
        <f t="shared" si="23"/>
        <v>76567.218598584193</v>
      </c>
      <c r="AR135" s="87">
        <f t="shared" si="24"/>
        <v>78711.100719344555</v>
      </c>
      <c r="AS135" s="87">
        <f t="shared" si="25"/>
        <v>79498.211726538007</v>
      </c>
      <c r="AT135" s="87">
        <f t="shared" si="26"/>
        <v>80134.197420350305</v>
      </c>
      <c r="AU135" s="87">
        <f t="shared" si="27"/>
        <v>80294.465815190997</v>
      </c>
      <c r="AV135" s="87">
        <f t="shared" si="28"/>
        <v>81418.588336603672</v>
      </c>
      <c r="AW135" s="87">
        <f t="shared" si="29"/>
        <v>83128.378691672333</v>
      </c>
      <c r="AX135" s="87">
        <f t="shared" si="30"/>
        <v>85455.973295039163</v>
      </c>
      <c r="AY135" s="87">
        <f t="shared" si="31"/>
        <v>86054.165108104426</v>
      </c>
      <c r="AZ135" s="87">
        <f t="shared" si="32"/>
        <v>103264.99812972528</v>
      </c>
      <c r="BA135" s="87">
        <f t="shared" si="33"/>
        <v>99202.11295740823</v>
      </c>
      <c r="BB135" s="87">
        <f t="shared" si="34"/>
        <v>95299.0790049856</v>
      </c>
      <c r="BC135" s="87">
        <f t="shared" si="35"/>
        <v>91549.607044133707</v>
      </c>
      <c r="BD135" s="87">
        <f t="shared" si="36"/>
        <v>87947.655291577641</v>
      </c>
    </row>
    <row r="136" spans="1:56" s="20" customFormat="1" x14ac:dyDescent="0.2">
      <c r="A136" s="41"/>
      <c r="B136" s="86">
        <f>'3. Investeringen'!B122</f>
        <v>108</v>
      </c>
      <c r="C136" s="86" t="str">
        <f>'3. Investeringen'!F122</f>
        <v>TD</v>
      </c>
      <c r="D136" s="86" t="str">
        <f>'3. Investeringen'!G122</f>
        <v>Nieuwe investeringen TD</v>
      </c>
      <c r="E136" s="121">
        <f>'3. Investeringen'!K122</f>
        <v>2007</v>
      </c>
      <c r="G136" s="86">
        <f>'7. Nominale afschrijvingen'!R125</f>
        <v>19681.072066666668</v>
      </c>
      <c r="H136" s="86">
        <f>'7. Nominale afschrijvingen'!S125</f>
        <v>19681.072066666668</v>
      </c>
      <c r="I136" s="86">
        <f>'7. Nominale afschrijvingen'!T125</f>
        <v>19681.072066666668</v>
      </c>
      <c r="J136" s="86">
        <f>'7. Nominale afschrijvingen'!U125</f>
        <v>19681.072066666668</v>
      </c>
      <c r="K136" s="86">
        <f>'7. Nominale afschrijvingen'!V125</f>
        <v>19681.072066666668</v>
      </c>
      <c r="L136" s="86">
        <f>'7. Nominale afschrijvingen'!W125</f>
        <v>19681.072066666668</v>
      </c>
      <c r="M136" s="86">
        <f>'7. Nominale afschrijvingen'!X125</f>
        <v>19681.072066666668</v>
      </c>
      <c r="N136" s="86">
        <f>'7. Nominale afschrijvingen'!Y125</f>
        <v>19681.072066666668</v>
      </c>
      <c r="O136" s="86">
        <f>'7. Nominale afschrijvingen'!Z125</f>
        <v>19681.072066666668</v>
      </c>
      <c r="P136" s="86">
        <f>'7. Nominale afschrijvingen'!AA125</f>
        <v>19681.072066666668</v>
      </c>
      <c r="Q136" s="86">
        <f>'7. Nominale afschrijvingen'!AB125</f>
        <v>19681.072066666668</v>
      </c>
      <c r="R136" s="86">
        <f>'7. Nominale afschrijvingen'!AC125</f>
        <v>23617.286479999999</v>
      </c>
      <c r="S136" s="86">
        <f>'7. Nominale afschrijvingen'!AD125</f>
        <v>21788.851397677416</v>
      </c>
      <c r="T136" s="86">
        <f>'7. Nominale afschrijvingen'!AE125</f>
        <v>20101.972579792713</v>
      </c>
      <c r="U136" s="86">
        <f>'7. Nominale afschrijvingen'!AF125</f>
        <v>19163.88052606905</v>
      </c>
      <c r="V136" s="86">
        <f>'7. Nominale afschrijvingen'!AG125</f>
        <v>19163.88052606905</v>
      </c>
      <c r="W136" s="65"/>
      <c r="X136" s="118">
        <f>IF($C136="TD",INDEX('4. CPI-tabel'!$D$20:$Z$42,$E136-2003,X$28-2003),
IF(X$28&gt;=$E136,MAX(1,INDEX('4. CPI-tabel'!$D$20:$Z$42,MAX($E136,2010)-2003,X$28-2003)),0))</f>
        <v>1.0621792868399995</v>
      </c>
      <c r="Y136" s="118">
        <f>IF($C136="TD",INDEX('4. CPI-tabel'!$D$20:$Z$42,$E136-2003,Y$28-2003),
IF(Y$28&gt;=$E136,MAX(1,INDEX('4. CPI-tabel'!$D$20:$Z$42,MAX($E136,2010)-2003,Y$28-2003)),0))</f>
        <v>1.0897959482978394</v>
      </c>
      <c r="Z136" s="118">
        <f>IF($C136="TD",INDEX('4. CPI-tabel'!$D$20:$Z$42,$E136-2003,Z$28-2003),
IF(Z$28&gt;=$E136,MAX(1,INDEX('4. CPI-tabel'!$D$20:$Z$42,MAX($E136,2010)-2003,Z$28-2003)),0))</f>
        <v>1.1148612551086896</v>
      </c>
      <c r="AA136" s="118">
        <f>IF($C136="TD",INDEX('4. CPI-tabel'!$D$20:$Z$42,$E136-2003,AA$28-2003),
IF(AA$28&gt;=$E136,MAX(1,INDEX('4. CPI-tabel'!$D$20:$Z$42,MAX($E136,2010)-2003,AA$28-2003)),0))</f>
        <v>1.1460773702517328</v>
      </c>
      <c r="AB136" s="118">
        <f>IF($C136="TD",INDEX('4. CPI-tabel'!$D$20:$Z$42,$E136-2003,AB$28-2003),
IF(AB$28&gt;=$E136,MAX(1,INDEX('4. CPI-tabel'!$D$20:$Z$42,MAX($E136,2010)-2003,AB$28-2003)),0))</f>
        <v>1.1575381439542503</v>
      </c>
      <c r="AC136" s="118">
        <f>IF($C136="TD",INDEX('4. CPI-tabel'!$D$20:$Z$42,$E136-2003,AC$28-2003),
IF(AC$28&gt;=$E136,MAX(1,INDEX('4. CPI-tabel'!$D$20:$Z$42,MAX($E136,2010)-2003,AC$28-2003)),0))</f>
        <v>1.1667984491058843</v>
      </c>
      <c r="AD136" s="118">
        <f>IF($C136="TD",INDEX('4. CPI-tabel'!$D$20:$Z$42,$E136-2003,AD$28-2003),
IF(AD$28&gt;=$E136,MAX(1,INDEX('4. CPI-tabel'!$D$20:$Z$42,MAX($E136,2010)-2003,AD$28-2003)),0))</f>
        <v>1.1691320460040959</v>
      </c>
      <c r="AE136" s="118">
        <f>IF($C136="TD",INDEX('4. CPI-tabel'!$D$20:$Z$42,$E136-2003,AE$28-2003),
IF(AE$28&gt;=$E136,MAX(1,INDEX('4. CPI-tabel'!$D$20:$Z$42,MAX($E136,2010)-2003,AE$28-2003)),0))</f>
        <v>1.1854998946481532</v>
      </c>
      <c r="AF136" s="118">
        <f>IF($C136="TD",INDEX('4. CPI-tabel'!$D$20:$Z$42,$E136-2003,AF$28-2003),
IF(AF$28&gt;=$E136,MAX(1,INDEX('4. CPI-tabel'!$D$20:$Z$42,MAX($E136,2010)-2003,AF$28-2003)),0))</f>
        <v>1.2103953924357642</v>
      </c>
      <c r="AG136" s="118">
        <f>IF($C136="TD",INDEX('4. CPI-tabel'!$D$20:$Z$42,$E136-2003,AG$28-2003),
IF(AG$28&gt;=$E136,MAX(1,INDEX('4. CPI-tabel'!$D$20:$Z$42,MAX($E136,2010)-2003,AG$28-2003)),0))</f>
        <v>1.2442864634239656</v>
      </c>
      <c r="AH136" s="118">
        <f>IF($C136="TD",INDEX('4. CPI-tabel'!$D$20:$Z$42,$E136-2003,AH$28-2003),
IF(AH$28&gt;=$E136,MAX(1,INDEX('4. CPI-tabel'!$D$20:$Z$42,MAX($E136,2010)-2003,AH$28-2003)),0))</f>
        <v>1.2529964686679333</v>
      </c>
      <c r="AI136" s="118">
        <f>IF($C136="TD",INDEX('4. CPI-tabel'!$D$20:$Z$42,$E136-2003,AI$28-2003),
IF(AI$28&gt;=$E136,MAX(1,INDEX('4. CPI-tabel'!$D$20:$Z$42,MAX($E136,2010)-2003,AI$28-2003)),0))</f>
        <v>1.2529964686679333</v>
      </c>
      <c r="AJ136" s="118">
        <f>IF($C136="TD",INDEX('4. CPI-tabel'!$D$20:$Z$42,$E136-2003,AJ$28-2003),
IF(AJ$28&gt;=$E136,MAX(1,INDEX('4. CPI-tabel'!$D$20:$Z$42,MAX($E136,2010)-2003,AJ$28-2003)),0))</f>
        <v>1.2529964686679333</v>
      </c>
      <c r="AK136" s="118">
        <f>IF($C136="TD",INDEX('4. CPI-tabel'!$D$20:$Z$42,$E136-2003,AK$28-2003),
IF(AK$28&gt;=$E136,MAX(1,INDEX('4. CPI-tabel'!$D$20:$Z$42,MAX($E136,2010)-2003,AK$28-2003)),0))</f>
        <v>1.2529964686679333</v>
      </c>
      <c r="AL136" s="118">
        <f>IF($C136="TD",INDEX('4. CPI-tabel'!$D$20:$Z$42,$E136-2003,AL$28-2003),
IF(AL$28&gt;=$E136,MAX(1,INDEX('4. CPI-tabel'!$D$20:$Z$42,MAX($E136,2010)-2003,AL$28-2003)),0))</f>
        <v>1.2529964686679333</v>
      </c>
      <c r="AM136" s="118">
        <f>IF($C136="TD",INDEX('4. CPI-tabel'!$D$20:$Z$42,$E136-2003,AM$28-2003),
IF(AM$28&gt;=$E136,MAX(1,INDEX('4. CPI-tabel'!$D$20:$Z$42,MAX($E136,2010)-2003,AM$28-2003)),0))</f>
        <v>1.2529964686679333</v>
      </c>
      <c r="AO136" s="87">
        <f t="shared" si="21"/>
        <v>20904.827092018637</v>
      </c>
      <c r="AP136" s="87">
        <f t="shared" si="22"/>
        <v>21448.352596411118</v>
      </c>
      <c r="AQ136" s="87">
        <f t="shared" si="23"/>
        <v>21941.664706128573</v>
      </c>
      <c r="AR136" s="87">
        <f t="shared" si="24"/>
        <v>22556.031317900171</v>
      </c>
      <c r="AS136" s="87">
        <f t="shared" si="25"/>
        <v>22781.591631079176</v>
      </c>
      <c r="AT136" s="87">
        <f t="shared" si="26"/>
        <v>22963.844364127806</v>
      </c>
      <c r="AU136" s="87">
        <f t="shared" si="27"/>
        <v>23009.77205285606</v>
      </c>
      <c r="AV136" s="87">
        <f t="shared" si="28"/>
        <v>23331.908861596046</v>
      </c>
      <c r="AW136" s="87">
        <f t="shared" si="29"/>
        <v>23821.878947689558</v>
      </c>
      <c r="AX136" s="87">
        <f t="shared" si="30"/>
        <v>24488.891558224866</v>
      </c>
      <c r="AY136" s="87">
        <f t="shared" si="31"/>
        <v>24660.31379913244</v>
      </c>
      <c r="AZ136" s="87">
        <f t="shared" si="32"/>
        <v>29592.376558958924</v>
      </c>
      <c r="BA136" s="87">
        <f t="shared" si="33"/>
        <v>27301.353857620164</v>
      </c>
      <c r="BB136" s="87">
        <f t="shared" si="34"/>
        <v>25187.700655739896</v>
      </c>
      <c r="BC136" s="87">
        <f t="shared" si="35"/>
        <v>24012.274625138696</v>
      </c>
      <c r="BD136" s="87">
        <f t="shared" si="36"/>
        <v>24012.274625138696</v>
      </c>
    </row>
    <row r="137" spans="1:56" s="20" customFormat="1" x14ac:dyDescent="0.2">
      <c r="A137" s="41"/>
      <c r="B137" s="86">
        <f>'3. Investeringen'!B123</f>
        <v>109</v>
      </c>
      <c r="C137" s="86" t="str">
        <f>'3. Investeringen'!F123</f>
        <v>TD</v>
      </c>
      <c r="D137" s="86" t="str">
        <f>'3. Investeringen'!G123</f>
        <v>Nieuwe investeringen TD</v>
      </c>
      <c r="E137" s="121">
        <f>'3. Investeringen'!K123</f>
        <v>2007</v>
      </c>
      <c r="G137" s="86">
        <f>'7. Nominale afschrijvingen'!R126</f>
        <v>2953.0729000000006</v>
      </c>
      <c r="H137" s="86">
        <f>'7. Nominale afschrijvingen'!S126</f>
        <v>2953.0729000000001</v>
      </c>
      <c r="I137" s="86">
        <f>'7. Nominale afschrijvingen'!T126</f>
        <v>2953.0729000000001</v>
      </c>
      <c r="J137" s="86">
        <f>'7. Nominale afschrijvingen'!U126</f>
        <v>2953.0729000000001</v>
      </c>
      <c r="K137" s="86">
        <f>'7. Nominale afschrijvingen'!V126</f>
        <v>2953.0729000000001</v>
      </c>
      <c r="L137" s="86">
        <f>'7. Nominale afschrijvingen'!W126</f>
        <v>2953.0729000000001</v>
      </c>
      <c r="M137" s="86">
        <f>'7. Nominale afschrijvingen'!X126</f>
        <v>1476.5364500000001</v>
      </c>
      <c r="N137" s="86">
        <f>'7. Nominale afschrijvingen'!Y126</f>
        <v>0</v>
      </c>
      <c r="O137" s="86">
        <f>'7. Nominale afschrijvingen'!Z126</f>
        <v>0</v>
      </c>
      <c r="P137" s="86">
        <f>'7. Nominale afschrijvingen'!AA126</f>
        <v>0</v>
      </c>
      <c r="Q137" s="86">
        <f>'7. Nominale afschrijvingen'!AB126</f>
        <v>0</v>
      </c>
      <c r="R137" s="86">
        <f>'7. Nominale afschrijvingen'!AC126</f>
        <v>0</v>
      </c>
      <c r="S137" s="86">
        <f>'7. Nominale afschrijvingen'!AD126</f>
        <v>0</v>
      </c>
      <c r="T137" s="86">
        <f>'7. Nominale afschrijvingen'!AE126</f>
        <v>0</v>
      </c>
      <c r="U137" s="86">
        <f>'7. Nominale afschrijvingen'!AF126</f>
        <v>0</v>
      </c>
      <c r="V137" s="86">
        <f>'7. Nominale afschrijvingen'!AG126</f>
        <v>0</v>
      </c>
      <c r="W137" s="65"/>
      <c r="X137" s="118">
        <f>IF($C137="TD",INDEX('4. CPI-tabel'!$D$20:$Z$42,$E137-2003,X$28-2003),
IF(X$28&gt;=$E137,MAX(1,INDEX('4. CPI-tabel'!$D$20:$Z$42,MAX($E137,2010)-2003,X$28-2003)),0))</f>
        <v>1.0621792868399995</v>
      </c>
      <c r="Y137" s="118">
        <f>IF($C137="TD",INDEX('4. CPI-tabel'!$D$20:$Z$42,$E137-2003,Y$28-2003),
IF(Y$28&gt;=$E137,MAX(1,INDEX('4. CPI-tabel'!$D$20:$Z$42,MAX($E137,2010)-2003,Y$28-2003)),0))</f>
        <v>1.0897959482978394</v>
      </c>
      <c r="Z137" s="118">
        <f>IF($C137="TD",INDEX('4. CPI-tabel'!$D$20:$Z$42,$E137-2003,Z$28-2003),
IF(Z$28&gt;=$E137,MAX(1,INDEX('4. CPI-tabel'!$D$20:$Z$42,MAX($E137,2010)-2003,Z$28-2003)),0))</f>
        <v>1.1148612551086896</v>
      </c>
      <c r="AA137" s="118">
        <f>IF($C137="TD",INDEX('4. CPI-tabel'!$D$20:$Z$42,$E137-2003,AA$28-2003),
IF(AA$28&gt;=$E137,MAX(1,INDEX('4. CPI-tabel'!$D$20:$Z$42,MAX($E137,2010)-2003,AA$28-2003)),0))</f>
        <v>1.1460773702517328</v>
      </c>
      <c r="AB137" s="118">
        <f>IF($C137="TD",INDEX('4. CPI-tabel'!$D$20:$Z$42,$E137-2003,AB$28-2003),
IF(AB$28&gt;=$E137,MAX(1,INDEX('4. CPI-tabel'!$D$20:$Z$42,MAX($E137,2010)-2003,AB$28-2003)),0))</f>
        <v>1.1575381439542503</v>
      </c>
      <c r="AC137" s="118">
        <f>IF($C137="TD",INDEX('4. CPI-tabel'!$D$20:$Z$42,$E137-2003,AC$28-2003),
IF(AC$28&gt;=$E137,MAX(1,INDEX('4. CPI-tabel'!$D$20:$Z$42,MAX($E137,2010)-2003,AC$28-2003)),0))</f>
        <v>1.1667984491058843</v>
      </c>
      <c r="AD137" s="118">
        <f>IF($C137="TD",INDEX('4. CPI-tabel'!$D$20:$Z$42,$E137-2003,AD$28-2003),
IF(AD$28&gt;=$E137,MAX(1,INDEX('4. CPI-tabel'!$D$20:$Z$42,MAX($E137,2010)-2003,AD$28-2003)),0))</f>
        <v>1.1691320460040959</v>
      </c>
      <c r="AE137" s="118">
        <f>IF($C137="TD",INDEX('4. CPI-tabel'!$D$20:$Z$42,$E137-2003,AE$28-2003),
IF(AE$28&gt;=$E137,MAX(1,INDEX('4. CPI-tabel'!$D$20:$Z$42,MAX($E137,2010)-2003,AE$28-2003)),0))</f>
        <v>1.1854998946481532</v>
      </c>
      <c r="AF137" s="118">
        <f>IF($C137="TD",INDEX('4. CPI-tabel'!$D$20:$Z$42,$E137-2003,AF$28-2003),
IF(AF$28&gt;=$E137,MAX(1,INDEX('4. CPI-tabel'!$D$20:$Z$42,MAX($E137,2010)-2003,AF$28-2003)),0))</f>
        <v>1.2103953924357642</v>
      </c>
      <c r="AG137" s="118">
        <f>IF($C137="TD",INDEX('4. CPI-tabel'!$D$20:$Z$42,$E137-2003,AG$28-2003),
IF(AG$28&gt;=$E137,MAX(1,INDEX('4. CPI-tabel'!$D$20:$Z$42,MAX($E137,2010)-2003,AG$28-2003)),0))</f>
        <v>1.2442864634239656</v>
      </c>
      <c r="AH137" s="118">
        <f>IF($C137="TD",INDEX('4. CPI-tabel'!$D$20:$Z$42,$E137-2003,AH$28-2003),
IF(AH$28&gt;=$E137,MAX(1,INDEX('4. CPI-tabel'!$D$20:$Z$42,MAX($E137,2010)-2003,AH$28-2003)),0))</f>
        <v>1.2529964686679333</v>
      </c>
      <c r="AI137" s="118">
        <f>IF($C137="TD",INDEX('4. CPI-tabel'!$D$20:$Z$42,$E137-2003,AI$28-2003),
IF(AI$28&gt;=$E137,MAX(1,INDEX('4. CPI-tabel'!$D$20:$Z$42,MAX($E137,2010)-2003,AI$28-2003)),0))</f>
        <v>1.2529964686679333</v>
      </c>
      <c r="AJ137" s="118">
        <f>IF($C137="TD",INDEX('4. CPI-tabel'!$D$20:$Z$42,$E137-2003,AJ$28-2003),
IF(AJ$28&gt;=$E137,MAX(1,INDEX('4. CPI-tabel'!$D$20:$Z$42,MAX($E137,2010)-2003,AJ$28-2003)),0))</f>
        <v>1.2529964686679333</v>
      </c>
      <c r="AK137" s="118">
        <f>IF($C137="TD",INDEX('4. CPI-tabel'!$D$20:$Z$42,$E137-2003,AK$28-2003),
IF(AK$28&gt;=$E137,MAX(1,INDEX('4. CPI-tabel'!$D$20:$Z$42,MAX($E137,2010)-2003,AK$28-2003)),0))</f>
        <v>1.2529964686679333</v>
      </c>
      <c r="AL137" s="118">
        <f>IF($C137="TD",INDEX('4. CPI-tabel'!$D$20:$Z$42,$E137-2003,AL$28-2003),
IF(AL$28&gt;=$E137,MAX(1,INDEX('4. CPI-tabel'!$D$20:$Z$42,MAX($E137,2010)-2003,AL$28-2003)),0))</f>
        <v>1.2529964686679333</v>
      </c>
      <c r="AM137" s="118">
        <f>IF($C137="TD",INDEX('4. CPI-tabel'!$D$20:$Z$42,$E137-2003,AM$28-2003),
IF(AM$28&gt;=$E137,MAX(1,INDEX('4. CPI-tabel'!$D$20:$Z$42,MAX($E137,2010)-2003,AM$28-2003)),0))</f>
        <v>1.2529964686679333</v>
      </c>
      <c r="AO137" s="87">
        <f t="shared" si="21"/>
        <v>3136.6928669085296</v>
      </c>
      <c r="AP137" s="87">
        <f t="shared" si="22"/>
        <v>3218.2468814481508</v>
      </c>
      <c r="AQ137" s="87">
        <f t="shared" si="23"/>
        <v>3292.2665597214582</v>
      </c>
      <c r="AR137" s="87">
        <f t="shared" si="24"/>
        <v>3384.4500233936587</v>
      </c>
      <c r="AS137" s="87">
        <f t="shared" si="25"/>
        <v>3418.2945236275955</v>
      </c>
      <c r="AT137" s="87">
        <f t="shared" si="26"/>
        <v>3445.6408798166162</v>
      </c>
      <c r="AU137" s="87">
        <f t="shared" si="27"/>
        <v>1726.2660807881246</v>
      </c>
      <c r="AV137" s="87">
        <f t="shared" si="28"/>
        <v>0</v>
      </c>
      <c r="AW137" s="87">
        <f t="shared" si="29"/>
        <v>0</v>
      </c>
      <c r="AX137" s="87">
        <f t="shared" si="30"/>
        <v>0</v>
      </c>
      <c r="AY137" s="87">
        <f t="shared" si="31"/>
        <v>0</v>
      </c>
      <c r="AZ137" s="87">
        <f t="shared" si="32"/>
        <v>0</v>
      </c>
      <c r="BA137" s="87">
        <f t="shared" si="33"/>
        <v>0</v>
      </c>
      <c r="BB137" s="87">
        <f t="shared" si="34"/>
        <v>0</v>
      </c>
      <c r="BC137" s="87">
        <f t="shared" si="35"/>
        <v>0</v>
      </c>
      <c r="BD137" s="87">
        <f t="shared" si="36"/>
        <v>0</v>
      </c>
    </row>
    <row r="138" spans="1:56" s="20" customFormat="1" x14ac:dyDescent="0.2">
      <c r="A138" s="41"/>
      <c r="B138" s="86">
        <f>'3. Investeringen'!B124</f>
        <v>110</v>
      </c>
      <c r="C138" s="86" t="str">
        <f>'3. Investeringen'!F124</f>
        <v>TD</v>
      </c>
      <c r="D138" s="86" t="str">
        <f>'3. Investeringen'!G124</f>
        <v>Nieuwe investeringen TD</v>
      </c>
      <c r="E138" s="121">
        <f>'3. Investeringen'!K124</f>
        <v>2007</v>
      </c>
      <c r="G138" s="86">
        <f>'7. Nominale afschrijvingen'!R127</f>
        <v>0</v>
      </c>
      <c r="H138" s="86">
        <f>'7. Nominale afschrijvingen'!S127</f>
        <v>0</v>
      </c>
      <c r="I138" s="86">
        <f>'7. Nominale afschrijvingen'!T127</f>
        <v>0</v>
      </c>
      <c r="J138" s="86">
        <f>'7. Nominale afschrijvingen'!U127</f>
        <v>0</v>
      </c>
      <c r="K138" s="86">
        <f>'7. Nominale afschrijvingen'!V127</f>
        <v>0</v>
      </c>
      <c r="L138" s="86">
        <f>'7. Nominale afschrijvingen'!W127</f>
        <v>0</v>
      </c>
      <c r="M138" s="86">
        <f>'7. Nominale afschrijvingen'!X127</f>
        <v>0</v>
      </c>
      <c r="N138" s="86">
        <f>'7. Nominale afschrijvingen'!Y127</f>
        <v>0</v>
      </c>
      <c r="O138" s="86">
        <f>'7. Nominale afschrijvingen'!Z127</f>
        <v>0</v>
      </c>
      <c r="P138" s="86">
        <f>'7. Nominale afschrijvingen'!AA127</f>
        <v>0</v>
      </c>
      <c r="Q138" s="86">
        <f>'7. Nominale afschrijvingen'!AB127</f>
        <v>0</v>
      </c>
      <c r="R138" s="86">
        <f>'7. Nominale afschrijvingen'!AC127</f>
        <v>0</v>
      </c>
      <c r="S138" s="86">
        <f>'7. Nominale afschrijvingen'!AD127</f>
        <v>0</v>
      </c>
      <c r="T138" s="86">
        <f>'7. Nominale afschrijvingen'!AE127</f>
        <v>0</v>
      </c>
      <c r="U138" s="86">
        <f>'7. Nominale afschrijvingen'!AF127</f>
        <v>0</v>
      </c>
      <c r="V138" s="86">
        <f>'7. Nominale afschrijvingen'!AG127</f>
        <v>0</v>
      </c>
      <c r="W138" s="65"/>
      <c r="X138" s="118">
        <f>IF($C138="TD",INDEX('4. CPI-tabel'!$D$20:$Z$42,$E138-2003,X$28-2003),
IF(X$28&gt;=$E138,MAX(1,INDEX('4. CPI-tabel'!$D$20:$Z$42,MAX($E138,2010)-2003,X$28-2003)),0))</f>
        <v>1.0621792868399995</v>
      </c>
      <c r="Y138" s="118">
        <f>IF($C138="TD",INDEX('4. CPI-tabel'!$D$20:$Z$42,$E138-2003,Y$28-2003),
IF(Y$28&gt;=$E138,MAX(1,INDEX('4. CPI-tabel'!$D$20:$Z$42,MAX($E138,2010)-2003,Y$28-2003)),0))</f>
        <v>1.0897959482978394</v>
      </c>
      <c r="Z138" s="118">
        <f>IF($C138="TD",INDEX('4. CPI-tabel'!$D$20:$Z$42,$E138-2003,Z$28-2003),
IF(Z$28&gt;=$E138,MAX(1,INDEX('4. CPI-tabel'!$D$20:$Z$42,MAX($E138,2010)-2003,Z$28-2003)),0))</f>
        <v>1.1148612551086896</v>
      </c>
      <c r="AA138" s="118">
        <f>IF($C138="TD",INDEX('4. CPI-tabel'!$D$20:$Z$42,$E138-2003,AA$28-2003),
IF(AA$28&gt;=$E138,MAX(1,INDEX('4. CPI-tabel'!$D$20:$Z$42,MAX($E138,2010)-2003,AA$28-2003)),0))</f>
        <v>1.1460773702517328</v>
      </c>
      <c r="AB138" s="118">
        <f>IF($C138="TD",INDEX('4. CPI-tabel'!$D$20:$Z$42,$E138-2003,AB$28-2003),
IF(AB$28&gt;=$E138,MAX(1,INDEX('4. CPI-tabel'!$D$20:$Z$42,MAX($E138,2010)-2003,AB$28-2003)),0))</f>
        <v>1.1575381439542503</v>
      </c>
      <c r="AC138" s="118">
        <f>IF($C138="TD",INDEX('4. CPI-tabel'!$D$20:$Z$42,$E138-2003,AC$28-2003),
IF(AC$28&gt;=$E138,MAX(1,INDEX('4. CPI-tabel'!$D$20:$Z$42,MAX($E138,2010)-2003,AC$28-2003)),0))</f>
        <v>1.1667984491058843</v>
      </c>
      <c r="AD138" s="118">
        <f>IF($C138="TD",INDEX('4. CPI-tabel'!$D$20:$Z$42,$E138-2003,AD$28-2003),
IF(AD$28&gt;=$E138,MAX(1,INDEX('4. CPI-tabel'!$D$20:$Z$42,MAX($E138,2010)-2003,AD$28-2003)),0))</f>
        <v>1.1691320460040959</v>
      </c>
      <c r="AE138" s="118">
        <f>IF($C138="TD",INDEX('4. CPI-tabel'!$D$20:$Z$42,$E138-2003,AE$28-2003),
IF(AE$28&gt;=$E138,MAX(1,INDEX('4. CPI-tabel'!$D$20:$Z$42,MAX($E138,2010)-2003,AE$28-2003)),0))</f>
        <v>1.1854998946481532</v>
      </c>
      <c r="AF138" s="118">
        <f>IF($C138="TD",INDEX('4. CPI-tabel'!$D$20:$Z$42,$E138-2003,AF$28-2003),
IF(AF$28&gt;=$E138,MAX(1,INDEX('4. CPI-tabel'!$D$20:$Z$42,MAX($E138,2010)-2003,AF$28-2003)),0))</f>
        <v>1.2103953924357642</v>
      </c>
      <c r="AG138" s="118">
        <f>IF($C138="TD",INDEX('4. CPI-tabel'!$D$20:$Z$42,$E138-2003,AG$28-2003),
IF(AG$28&gt;=$E138,MAX(1,INDEX('4. CPI-tabel'!$D$20:$Z$42,MAX($E138,2010)-2003,AG$28-2003)),0))</f>
        <v>1.2442864634239656</v>
      </c>
      <c r="AH138" s="118">
        <f>IF($C138="TD",INDEX('4. CPI-tabel'!$D$20:$Z$42,$E138-2003,AH$28-2003),
IF(AH$28&gt;=$E138,MAX(1,INDEX('4. CPI-tabel'!$D$20:$Z$42,MAX($E138,2010)-2003,AH$28-2003)),0))</f>
        <v>1.2529964686679333</v>
      </c>
      <c r="AI138" s="118">
        <f>IF($C138="TD",INDEX('4. CPI-tabel'!$D$20:$Z$42,$E138-2003,AI$28-2003),
IF(AI$28&gt;=$E138,MAX(1,INDEX('4. CPI-tabel'!$D$20:$Z$42,MAX($E138,2010)-2003,AI$28-2003)),0))</f>
        <v>1.2529964686679333</v>
      </c>
      <c r="AJ138" s="118">
        <f>IF($C138="TD",INDEX('4. CPI-tabel'!$D$20:$Z$42,$E138-2003,AJ$28-2003),
IF(AJ$28&gt;=$E138,MAX(1,INDEX('4. CPI-tabel'!$D$20:$Z$42,MAX($E138,2010)-2003,AJ$28-2003)),0))</f>
        <v>1.2529964686679333</v>
      </c>
      <c r="AK138" s="118">
        <f>IF($C138="TD",INDEX('4. CPI-tabel'!$D$20:$Z$42,$E138-2003,AK$28-2003),
IF(AK$28&gt;=$E138,MAX(1,INDEX('4. CPI-tabel'!$D$20:$Z$42,MAX($E138,2010)-2003,AK$28-2003)),0))</f>
        <v>1.2529964686679333</v>
      </c>
      <c r="AL138" s="118">
        <f>IF($C138="TD",INDEX('4. CPI-tabel'!$D$20:$Z$42,$E138-2003,AL$28-2003),
IF(AL$28&gt;=$E138,MAX(1,INDEX('4. CPI-tabel'!$D$20:$Z$42,MAX($E138,2010)-2003,AL$28-2003)),0))</f>
        <v>1.2529964686679333</v>
      </c>
      <c r="AM138" s="118">
        <f>IF($C138="TD",INDEX('4. CPI-tabel'!$D$20:$Z$42,$E138-2003,AM$28-2003),
IF(AM$28&gt;=$E138,MAX(1,INDEX('4. CPI-tabel'!$D$20:$Z$42,MAX($E138,2010)-2003,AM$28-2003)),0))</f>
        <v>1.2529964686679333</v>
      </c>
      <c r="AO138" s="87">
        <f t="shared" si="21"/>
        <v>0</v>
      </c>
      <c r="AP138" s="87">
        <f t="shared" si="22"/>
        <v>0</v>
      </c>
      <c r="AQ138" s="87">
        <f t="shared" si="23"/>
        <v>0</v>
      </c>
      <c r="AR138" s="87">
        <f t="shared" si="24"/>
        <v>0</v>
      </c>
      <c r="AS138" s="87">
        <f t="shared" si="25"/>
        <v>0</v>
      </c>
      <c r="AT138" s="87">
        <f t="shared" si="26"/>
        <v>0</v>
      </c>
      <c r="AU138" s="87">
        <f t="shared" si="27"/>
        <v>0</v>
      </c>
      <c r="AV138" s="87">
        <f t="shared" si="28"/>
        <v>0</v>
      </c>
      <c r="AW138" s="87">
        <f t="shared" si="29"/>
        <v>0</v>
      </c>
      <c r="AX138" s="87">
        <f t="shared" si="30"/>
        <v>0</v>
      </c>
      <c r="AY138" s="87">
        <f t="shared" si="31"/>
        <v>0</v>
      </c>
      <c r="AZ138" s="87">
        <f t="shared" si="32"/>
        <v>0</v>
      </c>
      <c r="BA138" s="87">
        <f t="shared" si="33"/>
        <v>0</v>
      </c>
      <c r="BB138" s="87">
        <f t="shared" si="34"/>
        <v>0</v>
      </c>
      <c r="BC138" s="87">
        <f t="shared" si="35"/>
        <v>0</v>
      </c>
      <c r="BD138" s="87">
        <f t="shared" si="36"/>
        <v>0</v>
      </c>
    </row>
    <row r="139" spans="1:56" s="20" customFormat="1" x14ac:dyDescent="0.2">
      <c r="A139" s="41"/>
      <c r="B139" s="86">
        <f>'3. Investeringen'!B125</f>
        <v>111</v>
      </c>
      <c r="C139" s="86" t="str">
        <f>'3. Investeringen'!F125</f>
        <v>TD</v>
      </c>
      <c r="D139" s="86" t="str">
        <f>'3. Investeringen'!G125</f>
        <v>Nieuwe investeringen TD</v>
      </c>
      <c r="E139" s="121">
        <f>'3. Investeringen'!K125</f>
        <v>2008</v>
      </c>
      <c r="G139" s="86">
        <f>'7. Nominale afschrijvingen'!R128</f>
        <v>23974.628025419057</v>
      </c>
      <c r="H139" s="86">
        <f>'7. Nominale afschrijvingen'!S128</f>
        <v>23974.628025419057</v>
      </c>
      <c r="I139" s="86">
        <f>'7. Nominale afschrijvingen'!T128</f>
        <v>23974.628025419057</v>
      </c>
      <c r="J139" s="86">
        <f>'7. Nominale afschrijvingen'!U128</f>
        <v>23974.628025419057</v>
      </c>
      <c r="K139" s="86">
        <f>'7. Nominale afschrijvingen'!V128</f>
        <v>23974.628025419057</v>
      </c>
      <c r="L139" s="86">
        <f>'7. Nominale afschrijvingen'!W128</f>
        <v>23974.628025419057</v>
      </c>
      <c r="M139" s="86">
        <f>'7. Nominale afschrijvingen'!X128</f>
        <v>23974.628025419057</v>
      </c>
      <c r="N139" s="86">
        <f>'7. Nominale afschrijvingen'!Y128</f>
        <v>23974.628025419057</v>
      </c>
      <c r="O139" s="86">
        <f>'7. Nominale afschrijvingen'!Z128</f>
        <v>23974.628025419057</v>
      </c>
      <c r="P139" s="86">
        <f>'7. Nominale afschrijvingen'!AA128</f>
        <v>23974.628025419057</v>
      </c>
      <c r="Q139" s="86">
        <f>'7. Nominale afschrijvingen'!AB128</f>
        <v>23974.628025419057</v>
      </c>
      <c r="R139" s="86">
        <f>'7. Nominale afschrijvingen'!AC128</f>
        <v>28769.553630502865</v>
      </c>
      <c r="S139" s="86">
        <f>'7. Nominale afschrijvingen'!AD128</f>
        <v>27937.662923114829</v>
      </c>
      <c r="T139" s="86">
        <f>'7. Nominale afschrijvingen'!AE128</f>
        <v>27129.826886783798</v>
      </c>
      <c r="U139" s="86">
        <f>'7. Nominale afschrijvingen'!AF128</f>
        <v>26345.349964756315</v>
      </c>
      <c r="V139" s="86">
        <f>'7. Nominale afschrijvingen'!AG128</f>
        <v>25583.556712763362</v>
      </c>
      <c r="W139" s="65"/>
      <c r="X139" s="118">
        <f>IF($C139="TD",INDEX('4. CPI-tabel'!$D$20:$Z$42,$E139-2003,X$28-2003),
IF(X$28&gt;=$E139,MAX(1,INDEX('4. CPI-tabel'!$D$20:$Z$42,MAX($E139,2010)-2003,X$28-2003)),0))</f>
        <v>1.0506224399999999</v>
      </c>
      <c r="Y139" s="118">
        <f>IF($C139="TD",INDEX('4. CPI-tabel'!$D$20:$Z$42,$E139-2003,Y$28-2003),
IF(Y$28&gt;=$E139,MAX(1,INDEX('4. CPI-tabel'!$D$20:$Z$42,MAX($E139,2010)-2003,Y$28-2003)),0))</f>
        <v>1.0779386234399999</v>
      </c>
      <c r="Z139" s="118">
        <f>IF($C139="TD",INDEX('4. CPI-tabel'!$D$20:$Z$42,$E139-2003,Z$28-2003),
IF(Z$28&gt;=$E139,MAX(1,INDEX('4. CPI-tabel'!$D$20:$Z$42,MAX($E139,2010)-2003,Z$28-2003)),0))</f>
        <v>1.1027312117791197</v>
      </c>
      <c r="AA139" s="118">
        <f>IF($C139="TD",INDEX('4. CPI-tabel'!$D$20:$Z$42,$E139-2003,AA$28-2003),
IF(AA$28&gt;=$E139,MAX(1,INDEX('4. CPI-tabel'!$D$20:$Z$42,MAX($E139,2010)-2003,AA$28-2003)),0))</f>
        <v>1.133607685708935</v>
      </c>
      <c r="AB139" s="118">
        <f>IF($C139="TD",INDEX('4. CPI-tabel'!$D$20:$Z$42,$E139-2003,AB$28-2003),
IF(AB$28&gt;=$E139,MAX(1,INDEX('4. CPI-tabel'!$D$20:$Z$42,MAX($E139,2010)-2003,AB$28-2003)),0))</f>
        <v>1.1449437625660244</v>
      </c>
      <c r="AC139" s="118">
        <f>IF($C139="TD",INDEX('4. CPI-tabel'!$D$20:$Z$42,$E139-2003,AC$28-2003),
IF(AC$28&gt;=$E139,MAX(1,INDEX('4. CPI-tabel'!$D$20:$Z$42,MAX($E139,2010)-2003,AC$28-2003)),0))</f>
        <v>1.1541033126665525</v>
      </c>
      <c r="AD139" s="118">
        <f>IF($C139="TD",INDEX('4. CPI-tabel'!$D$20:$Z$42,$E139-2003,AD$28-2003),
IF(AD$28&gt;=$E139,MAX(1,INDEX('4. CPI-tabel'!$D$20:$Z$42,MAX($E139,2010)-2003,AD$28-2003)),0))</f>
        <v>1.1564115192918856</v>
      </c>
      <c r="AE139" s="118">
        <f>IF($C139="TD",INDEX('4. CPI-tabel'!$D$20:$Z$42,$E139-2003,AE$28-2003),
IF(AE$28&gt;=$E139,MAX(1,INDEX('4. CPI-tabel'!$D$20:$Z$42,MAX($E139,2010)-2003,AE$28-2003)),0))</f>
        <v>1.1726012805619719</v>
      </c>
      <c r="AF139" s="118">
        <f>IF($C139="TD",INDEX('4. CPI-tabel'!$D$20:$Z$42,$E139-2003,AF$28-2003),
IF(AF$28&gt;=$E139,MAX(1,INDEX('4. CPI-tabel'!$D$20:$Z$42,MAX($E139,2010)-2003,AF$28-2003)),0))</f>
        <v>1.1972259074537732</v>
      </c>
      <c r="AG139" s="118">
        <f>IF($C139="TD",INDEX('4. CPI-tabel'!$D$20:$Z$42,$E139-2003,AG$28-2003),
IF(AG$28&gt;=$E139,MAX(1,INDEX('4. CPI-tabel'!$D$20:$Z$42,MAX($E139,2010)-2003,AG$28-2003)),0))</f>
        <v>1.2307482328624788</v>
      </c>
      <c r="AH139" s="118">
        <f>IF($C139="TD",INDEX('4. CPI-tabel'!$D$20:$Z$42,$E139-2003,AH$28-2003),
IF(AH$28&gt;=$E139,MAX(1,INDEX('4. CPI-tabel'!$D$20:$Z$42,MAX($E139,2010)-2003,AH$28-2003)),0))</f>
        <v>1.2393634704925161</v>
      </c>
      <c r="AI139" s="118">
        <f>IF($C139="TD",INDEX('4. CPI-tabel'!$D$20:$Z$42,$E139-2003,AI$28-2003),
IF(AI$28&gt;=$E139,MAX(1,INDEX('4. CPI-tabel'!$D$20:$Z$42,MAX($E139,2010)-2003,AI$28-2003)),0))</f>
        <v>1.2393634704925161</v>
      </c>
      <c r="AJ139" s="118">
        <f>IF($C139="TD",INDEX('4. CPI-tabel'!$D$20:$Z$42,$E139-2003,AJ$28-2003),
IF(AJ$28&gt;=$E139,MAX(1,INDEX('4. CPI-tabel'!$D$20:$Z$42,MAX($E139,2010)-2003,AJ$28-2003)),0))</f>
        <v>1.2393634704925161</v>
      </c>
      <c r="AK139" s="118">
        <f>IF($C139="TD",INDEX('4. CPI-tabel'!$D$20:$Z$42,$E139-2003,AK$28-2003),
IF(AK$28&gt;=$E139,MAX(1,INDEX('4. CPI-tabel'!$D$20:$Z$42,MAX($E139,2010)-2003,AK$28-2003)),0))</f>
        <v>1.2393634704925161</v>
      </c>
      <c r="AL139" s="118">
        <f>IF($C139="TD",INDEX('4. CPI-tabel'!$D$20:$Z$42,$E139-2003,AL$28-2003),
IF(AL$28&gt;=$E139,MAX(1,INDEX('4. CPI-tabel'!$D$20:$Z$42,MAX($E139,2010)-2003,AL$28-2003)),0))</f>
        <v>1.2393634704925161</v>
      </c>
      <c r="AM139" s="118">
        <f>IF($C139="TD",INDEX('4. CPI-tabel'!$D$20:$Z$42,$E139-2003,AM$28-2003),
IF(AM$28&gt;=$E139,MAX(1,INDEX('4. CPI-tabel'!$D$20:$Z$42,MAX($E139,2010)-2003,AM$28-2003)),0))</f>
        <v>1.2393634704925161</v>
      </c>
      <c r="AO139" s="87">
        <f t="shared" si="21"/>
        <v>25188.28219415815</v>
      </c>
      <c r="AP139" s="87">
        <f t="shared" si="22"/>
        <v>25843.17753120626</v>
      </c>
      <c r="AQ139" s="87">
        <f t="shared" si="23"/>
        <v>26437.570614423999</v>
      </c>
      <c r="AR139" s="87">
        <f t="shared" si="24"/>
        <v>27177.822591627872</v>
      </c>
      <c r="AS139" s="87">
        <f t="shared" si="25"/>
        <v>27449.600817544149</v>
      </c>
      <c r="AT139" s="87">
        <f t="shared" si="26"/>
        <v>27669.197624084503</v>
      </c>
      <c r="AU139" s="87">
        <f t="shared" si="27"/>
        <v>27724.536019332671</v>
      </c>
      <c r="AV139" s="87">
        <f t="shared" si="28"/>
        <v>28112.679523603325</v>
      </c>
      <c r="AW139" s="87">
        <f t="shared" si="29"/>
        <v>28703.045793598994</v>
      </c>
      <c r="AX139" s="87">
        <f t="shared" si="30"/>
        <v>29506.731075819764</v>
      </c>
      <c r="AY139" s="87">
        <f t="shared" si="31"/>
        <v>29713.278193350499</v>
      </c>
      <c r="AZ139" s="87">
        <f t="shared" si="32"/>
        <v>35655.933832020593</v>
      </c>
      <c r="BA139" s="87">
        <f t="shared" si="33"/>
        <v>34624.918877841686</v>
      </c>
      <c r="BB139" s="87">
        <f t="shared" si="34"/>
        <v>33623.716404265542</v>
      </c>
      <c r="BC139" s="87">
        <f t="shared" si="35"/>
        <v>32651.46436366027</v>
      </c>
      <c r="BD139" s="87">
        <f t="shared" si="36"/>
        <v>31707.325635072506</v>
      </c>
    </row>
    <row r="140" spans="1:56" s="20" customFormat="1" x14ac:dyDescent="0.2">
      <c r="A140" s="41"/>
      <c r="B140" s="86">
        <f>'3. Investeringen'!B126</f>
        <v>112</v>
      </c>
      <c r="C140" s="86" t="str">
        <f>'3. Investeringen'!F126</f>
        <v>TD</v>
      </c>
      <c r="D140" s="86" t="str">
        <f>'3. Investeringen'!G126</f>
        <v>Nieuwe investeringen TD</v>
      </c>
      <c r="E140" s="121">
        <f>'3. Investeringen'!K126</f>
        <v>2008</v>
      </c>
      <c r="G140" s="86">
        <f>'7. Nominale afschrijvingen'!R129</f>
        <v>112773.84225328996</v>
      </c>
      <c r="H140" s="86">
        <f>'7. Nominale afschrijvingen'!S129</f>
        <v>112773.84225328996</v>
      </c>
      <c r="I140" s="86">
        <f>'7. Nominale afschrijvingen'!T129</f>
        <v>112773.84225328996</v>
      </c>
      <c r="J140" s="86">
        <f>'7. Nominale afschrijvingen'!U129</f>
        <v>112773.84225328996</v>
      </c>
      <c r="K140" s="86">
        <f>'7. Nominale afschrijvingen'!V129</f>
        <v>112773.84225328996</v>
      </c>
      <c r="L140" s="86">
        <f>'7. Nominale afschrijvingen'!W129</f>
        <v>112773.84225328996</v>
      </c>
      <c r="M140" s="86">
        <f>'7. Nominale afschrijvingen'!X129</f>
        <v>112773.84225328996</v>
      </c>
      <c r="N140" s="86">
        <f>'7. Nominale afschrijvingen'!Y129</f>
        <v>112773.84225328996</v>
      </c>
      <c r="O140" s="86">
        <f>'7. Nominale afschrijvingen'!Z129</f>
        <v>112773.84225328996</v>
      </c>
      <c r="P140" s="86">
        <f>'7. Nominale afschrijvingen'!AA129</f>
        <v>112773.84225328996</v>
      </c>
      <c r="Q140" s="86">
        <f>'7. Nominale afschrijvingen'!AB129</f>
        <v>112773.84225328996</v>
      </c>
      <c r="R140" s="86">
        <f>'7. Nominale afschrijvingen'!AC129</f>
        <v>135328.61070394795</v>
      </c>
      <c r="S140" s="86">
        <f>'7. Nominale afschrijvingen'!AD129</f>
        <v>130173.23505808327</v>
      </c>
      <c r="T140" s="86">
        <f>'7. Nominale afschrijvingen'!AE129</f>
        <v>125214.25467491819</v>
      </c>
      <c r="U140" s="86">
        <f>'7. Nominale afschrijvingen'!AF129</f>
        <v>120444.18783015941</v>
      </c>
      <c r="V140" s="86">
        <f>'7. Nominale afschrijvingen'!AG129</f>
        <v>115855.83781758191</v>
      </c>
      <c r="W140" s="65"/>
      <c r="X140" s="118">
        <f>IF($C140="TD",INDEX('4. CPI-tabel'!$D$20:$Z$42,$E140-2003,X$28-2003),
IF(X$28&gt;=$E140,MAX(1,INDEX('4. CPI-tabel'!$D$20:$Z$42,MAX($E140,2010)-2003,X$28-2003)),0))</f>
        <v>1.0506224399999999</v>
      </c>
      <c r="Y140" s="118">
        <f>IF($C140="TD",INDEX('4. CPI-tabel'!$D$20:$Z$42,$E140-2003,Y$28-2003),
IF(Y$28&gt;=$E140,MAX(1,INDEX('4. CPI-tabel'!$D$20:$Z$42,MAX($E140,2010)-2003,Y$28-2003)),0))</f>
        <v>1.0779386234399999</v>
      </c>
      <c r="Z140" s="118">
        <f>IF($C140="TD",INDEX('4. CPI-tabel'!$D$20:$Z$42,$E140-2003,Z$28-2003),
IF(Z$28&gt;=$E140,MAX(1,INDEX('4. CPI-tabel'!$D$20:$Z$42,MAX($E140,2010)-2003,Z$28-2003)),0))</f>
        <v>1.1027312117791197</v>
      </c>
      <c r="AA140" s="118">
        <f>IF($C140="TD",INDEX('4. CPI-tabel'!$D$20:$Z$42,$E140-2003,AA$28-2003),
IF(AA$28&gt;=$E140,MAX(1,INDEX('4. CPI-tabel'!$D$20:$Z$42,MAX($E140,2010)-2003,AA$28-2003)),0))</f>
        <v>1.133607685708935</v>
      </c>
      <c r="AB140" s="118">
        <f>IF($C140="TD",INDEX('4. CPI-tabel'!$D$20:$Z$42,$E140-2003,AB$28-2003),
IF(AB$28&gt;=$E140,MAX(1,INDEX('4. CPI-tabel'!$D$20:$Z$42,MAX($E140,2010)-2003,AB$28-2003)),0))</f>
        <v>1.1449437625660244</v>
      </c>
      <c r="AC140" s="118">
        <f>IF($C140="TD",INDEX('4. CPI-tabel'!$D$20:$Z$42,$E140-2003,AC$28-2003),
IF(AC$28&gt;=$E140,MAX(1,INDEX('4. CPI-tabel'!$D$20:$Z$42,MAX($E140,2010)-2003,AC$28-2003)),0))</f>
        <v>1.1541033126665525</v>
      </c>
      <c r="AD140" s="118">
        <f>IF($C140="TD",INDEX('4. CPI-tabel'!$D$20:$Z$42,$E140-2003,AD$28-2003),
IF(AD$28&gt;=$E140,MAX(1,INDEX('4. CPI-tabel'!$D$20:$Z$42,MAX($E140,2010)-2003,AD$28-2003)),0))</f>
        <v>1.1564115192918856</v>
      </c>
      <c r="AE140" s="118">
        <f>IF($C140="TD",INDEX('4. CPI-tabel'!$D$20:$Z$42,$E140-2003,AE$28-2003),
IF(AE$28&gt;=$E140,MAX(1,INDEX('4. CPI-tabel'!$D$20:$Z$42,MAX($E140,2010)-2003,AE$28-2003)),0))</f>
        <v>1.1726012805619719</v>
      </c>
      <c r="AF140" s="118">
        <f>IF($C140="TD",INDEX('4. CPI-tabel'!$D$20:$Z$42,$E140-2003,AF$28-2003),
IF(AF$28&gt;=$E140,MAX(1,INDEX('4. CPI-tabel'!$D$20:$Z$42,MAX($E140,2010)-2003,AF$28-2003)),0))</f>
        <v>1.1972259074537732</v>
      </c>
      <c r="AG140" s="118">
        <f>IF($C140="TD",INDEX('4. CPI-tabel'!$D$20:$Z$42,$E140-2003,AG$28-2003),
IF(AG$28&gt;=$E140,MAX(1,INDEX('4. CPI-tabel'!$D$20:$Z$42,MAX($E140,2010)-2003,AG$28-2003)),0))</f>
        <v>1.2307482328624788</v>
      </c>
      <c r="AH140" s="118">
        <f>IF($C140="TD",INDEX('4. CPI-tabel'!$D$20:$Z$42,$E140-2003,AH$28-2003),
IF(AH$28&gt;=$E140,MAX(1,INDEX('4. CPI-tabel'!$D$20:$Z$42,MAX($E140,2010)-2003,AH$28-2003)),0))</f>
        <v>1.2393634704925161</v>
      </c>
      <c r="AI140" s="118">
        <f>IF($C140="TD",INDEX('4. CPI-tabel'!$D$20:$Z$42,$E140-2003,AI$28-2003),
IF(AI$28&gt;=$E140,MAX(1,INDEX('4. CPI-tabel'!$D$20:$Z$42,MAX($E140,2010)-2003,AI$28-2003)),0))</f>
        <v>1.2393634704925161</v>
      </c>
      <c r="AJ140" s="118">
        <f>IF($C140="TD",INDEX('4. CPI-tabel'!$D$20:$Z$42,$E140-2003,AJ$28-2003),
IF(AJ$28&gt;=$E140,MAX(1,INDEX('4. CPI-tabel'!$D$20:$Z$42,MAX($E140,2010)-2003,AJ$28-2003)),0))</f>
        <v>1.2393634704925161</v>
      </c>
      <c r="AK140" s="118">
        <f>IF($C140="TD",INDEX('4. CPI-tabel'!$D$20:$Z$42,$E140-2003,AK$28-2003),
IF(AK$28&gt;=$E140,MAX(1,INDEX('4. CPI-tabel'!$D$20:$Z$42,MAX($E140,2010)-2003,AK$28-2003)),0))</f>
        <v>1.2393634704925161</v>
      </c>
      <c r="AL140" s="118">
        <f>IF($C140="TD",INDEX('4. CPI-tabel'!$D$20:$Z$42,$E140-2003,AL$28-2003),
IF(AL$28&gt;=$E140,MAX(1,INDEX('4. CPI-tabel'!$D$20:$Z$42,MAX($E140,2010)-2003,AL$28-2003)),0))</f>
        <v>1.2393634704925161</v>
      </c>
      <c r="AM140" s="118">
        <f>IF($C140="TD",INDEX('4. CPI-tabel'!$D$20:$Z$42,$E140-2003,AM$28-2003),
IF(AM$28&gt;=$E140,MAX(1,INDEX('4. CPI-tabel'!$D$20:$Z$42,MAX($E140,2010)-2003,AM$28-2003)),0))</f>
        <v>1.2393634704925161</v>
      </c>
      <c r="AO140" s="87">
        <f t="shared" si="21"/>
        <v>118482.72931632659</v>
      </c>
      <c r="AP140" s="87">
        <f t="shared" si="22"/>
        <v>121563.28027855107</v>
      </c>
      <c r="AQ140" s="87">
        <f t="shared" si="23"/>
        <v>124359.23572495772</v>
      </c>
      <c r="AR140" s="87">
        <f t="shared" si="24"/>
        <v>127841.29432525653</v>
      </c>
      <c r="AS140" s="87">
        <f t="shared" si="25"/>
        <v>129119.7072685091</v>
      </c>
      <c r="AT140" s="87">
        <f t="shared" si="26"/>
        <v>130152.66492665718</v>
      </c>
      <c r="AU140" s="87">
        <f t="shared" si="27"/>
        <v>130412.97025651048</v>
      </c>
      <c r="AV140" s="87">
        <f t="shared" si="28"/>
        <v>132238.75184010161</v>
      </c>
      <c r="AW140" s="87">
        <f t="shared" si="29"/>
        <v>135015.76562874374</v>
      </c>
      <c r="AX140" s="87">
        <f t="shared" si="30"/>
        <v>138796.20706634855</v>
      </c>
      <c r="AY140" s="87">
        <f t="shared" si="31"/>
        <v>139767.78051581298</v>
      </c>
      <c r="AZ140" s="87">
        <f t="shared" si="32"/>
        <v>167721.33661897559</v>
      </c>
      <c r="BA140" s="87">
        <f t="shared" si="33"/>
        <v>161331.95236682415</v>
      </c>
      <c r="BB140" s="87">
        <f t="shared" si="34"/>
        <v>155185.97322904036</v>
      </c>
      <c r="BC140" s="87">
        <f t="shared" si="35"/>
        <v>149274.12662983884</v>
      </c>
      <c r="BD140" s="87">
        <f t="shared" si="36"/>
        <v>143587.49323441641</v>
      </c>
    </row>
    <row r="141" spans="1:56" s="20" customFormat="1" x14ac:dyDescent="0.2">
      <c r="A141" s="41"/>
      <c r="B141" s="86">
        <f>'3. Investeringen'!B127</f>
        <v>113</v>
      </c>
      <c r="C141" s="86" t="str">
        <f>'3. Investeringen'!F127</f>
        <v>TD</v>
      </c>
      <c r="D141" s="86" t="str">
        <f>'3. Investeringen'!G127</f>
        <v>Nieuwe investeringen TD</v>
      </c>
      <c r="E141" s="121">
        <f>'3. Investeringen'!K127</f>
        <v>2008</v>
      </c>
      <c r="G141" s="86">
        <f>'7. Nominale afschrijvingen'!R130</f>
        <v>47641.872666666663</v>
      </c>
      <c r="H141" s="86">
        <f>'7. Nominale afschrijvingen'!S130</f>
        <v>47641.872666666663</v>
      </c>
      <c r="I141" s="86">
        <f>'7. Nominale afschrijvingen'!T130</f>
        <v>47641.872666666663</v>
      </c>
      <c r="J141" s="86">
        <f>'7. Nominale afschrijvingen'!U130</f>
        <v>47641.872666666663</v>
      </c>
      <c r="K141" s="86">
        <f>'7. Nominale afschrijvingen'!V130</f>
        <v>47641.872666666663</v>
      </c>
      <c r="L141" s="86">
        <f>'7. Nominale afschrijvingen'!W130</f>
        <v>47641.872666666663</v>
      </c>
      <c r="M141" s="86">
        <f>'7. Nominale afschrijvingen'!X130</f>
        <v>47641.872666666663</v>
      </c>
      <c r="N141" s="86">
        <f>'7. Nominale afschrijvingen'!Y130</f>
        <v>47641.872666666663</v>
      </c>
      <c r="O141" s="86">
        <f>'7. Nominale afschrijvingen'!Z130</f>
        <v>47641.872666666663</v>
      </c>
      <c r="P141" s="86">
        <f>'7. Nominale afschrijvingen'!AA130</f>
        <v>47641.872666666663</v>
      </c>
      <c r="Q141" s="86">
        <f>'7. Nominale afschrijvingen'!AB130</f>
        <v>47641.872666666663</v>
      </c>
      <c r="R141" s="86">
        <f>'7. Nominale afschrijvingen'!AC130</f>
        <v>57170.247200000005</v>
      </c>
      <c r="S141" s="86">
        <f>'7. Nominale afschrijvingen'!AD130</f>
        <v>53012.411040000006</v>
      </c>
      <c r="T141" s="86">
        <f>'7. Nominale afschrijvingen'!AE130</f>
        <v>49156.962964363636</v>
      </c>
      <c r="U141" s="86">
        <f>'7. Nominale afschrijvingen'!AF130</f>
        <v>46426.020577454554</v>
      </c>
      <c r="V141" s="86">
        <f>'7. Nominale afschrijvingen'!AG130</f>
        <v>46426.020577454554</v>
      </c>
      <c r="W141" s="65"/>
      <c r="X141" s="118">
        <f>IF($C141="TD",INDEX('4. CPI-tabel'!$D$20:$Z$42,$E141-2003,X$28-2003),
IF(X$28&gt;=$E141,MAX(1,INDEX('4. CPI-tabel'!$D$20:$Z$42,MAX($E141,2010)-2003,X$28-2003)),0))</f>
        <v>1.0506224399999999</v>
      </c>
      <c r="Y141" s="118">
        <f>IF($C141="TD",INDEX('4. CPI-tabel'!$D$20:$Z$42,$E141-2003,Y$28-2003),
IF(Y$28&gt;=$E141,MAX(1,INDEX('4. CPI-tabel'!$D$20:$Z$42,MAX($E141,2010)-2003,Y$28-2003)),0))</f>
        <v>1.0779386234399999</v>
      </c>
      <c r="Z141" s="118">
        <f>IF($C141="TD",INDEX('4. CPI-tabel'!$D$20:$Z$42,$E141-2003,Z$28-2003),
IF(Z$28&gt;=$E141,MAX(1,INDEX('4. CPI-tabel'!$D$20:$Z$42,MAX($E141,2010)-2003,Z$28-2003)),0))</f>
        <v>1.1027312117791197</v>
      </c>
      <c r="AA141" s="118">
        <f>IF($C141="TD",INDEX('4. CPI-tabel'!$D$20:$Z$42,$E141-2003,AA$28-2003),
IF(AA$28&gt;=$E141,MAX(1,INDEX('4. CPI-tabel'!$D$20:$Z$42,MAX($E141,2010)-2003,AA$28-2003)),0))</f>
        <v>1.133607685708935</v>
      </c>
      <c r="AB141" s="118">
        <f>IF($C141="TD",INDEX('4. CPI-tabel'!$D$20:$Z$42,$E141-2003,AB$28-2003),
IF(AB$28&gt;=$E141,MAX(1,INDEX('4. CPI-tabel'!$D$20:$Z$42,MAX($E141,2010)-2003,AB$28-2003)),0))</f>
        <v>1.1449437625660244</v>
      </c>
      <c r="AC141" s="118">
        <f>IF($C141="TD",INDEX('4. CPI-tabel'!$D$20:$Z$42,$E141-2003,AC$28-2003),
IF(AC$28&gt;=$E141,MAX(1,INDEX('4. CPI-tabel'!$D$20:$Z$42,MAX($E141,2010)-2003,AC$28-2003)),0))</f>
        <v>1.1541033126665525</v>
      </c>
      <c r="AD141" s="118">
        <f>IF($C141="TD",INDEX('4. CPI-tabel'!$D$20:$Z$42,$E141-2003,AD$28-2003),
IF(AD$28&gt;=$E141,MAX(1,INDEX('4. CPI-tabel'!$D$20:$Z$42,MAX($E141,2010)-2003,AD$28-2003)),0))</f>
        <v>1.1564115192918856</v>
      </c>
      <c r="AE141" s="118">
        <f>IF($C141="TD",INDEX('4. CPI-tabel'!$D$20:$Z$42,$E141-2003,AE$28-2003),
IF(AE$28&gt;=$E141,MAX(1,INDEX('4. CPI-tabel'!$D$20:$Z$42,MAX($E141,2010)-2003,AE$28-2003)),0))</f>
        <v>1.1726012805619719</v>
      </c>
      <c r="AF141" s="118">
        <f>IF($C141="TD",INDEX('4. CPI-tabel'!$D$20:$Z$42,$E141-2003,AF$28-2003),
IF(AF$28&gt;=$E141,MAX(1,INDEX('4. CPI-tabel'!$D$20:$Z$42,MAX($E141,2010)-2003,AF$28-2003)),0))</f>
        <v>1.1972259074537732</v>
      </c>
      <c r="AG141" s="118">
        <f>IF($C141="TD",INDEX('4. CPI-tabel'!$D$20:$Z$42,$E141-2003,AG$28-2003),
IF(AG$28&gt;=$E141,MAX(1,INDEX('4. CPI-tabel'!$D$20:$Z$42,MAX($E141,2010)-2003,AG$28-2003)),0))</f>
        <v>1.2307482328624788</v>
      </c>
      <c r="AH141" s="118">
        <f>IF($C141="TD",INDEX('4. CPI-tabel'!$D$20:$Z$42,$E141-2003,AH$28-2003),
IF(AH$28&gt;=$E141,MAX(1,INDEX('4. CPI-tabel'!$D$20:$Z$42,MAX($E141,2010)-2003,AH$28-2003)),0))</f>
        <v>1.2393634704925161</v>
      </c>
      <c r="AI141" s="118">
        <f>IF($C141="TD",INDEX('4. CPI-tabel'!$D$20:$Z$42,$E141-2003,AI$28-2003),
IF(AI$28&gt;=$E141,MAX(1,INDEX('4. CPI-tabel'!$D$20:$Z$42,MAX($E141,2010)-2003,AI$28-2003)),0))</f>
        <v>1.2393634704925161</v>
      </c>
      <c r="AJ141" s="118">
        <f>IF($C141="TD",INDEX('4. CPI-tabel'!$D$20:$Z$42,$E141-2003,AJ$28-2003),
IF(AJ$28&gt;=$E141,MAX(1,INDEX('4. CPI-tabel'!$D$20:$Z$42,MAX($E141,2010)-2003,AJ$28-2003)),0))</f>
        <v>1.2393634704925161</v>
      </c>
      <c r="AK141" s="118">
        <f>IF($C141="TD",INDEX('4. CPI-tabel'!$D$20:$Z$42,$E141-2003,AK$28-2003),
IF(AK$28&gt;=$E141,MAX(1,INDEX('4. CPI-tabel'!$D$20:$Z$42,MAX($E141,2010)-2003,AK$28-2003)),0))</f>
        <v>1.2393634704925161</v>
      </c>
      <c r="AL141" s="118">
        <f>IF($C141="TD",INDEX('4. CPI-tabel'!$D$20:$Z$42,$E141-2003,AL$28-2003),
IF(AL$28&gt;=$E141,MAX(1,INDEX('4. CPI-tabel'!$D$20:$Z$42,MAX($E141,2010)-2003,AL$28-2003)),0))</f>
        <v>1.2393634704925161</v>
      </c>
      <c r="AM141" s="118">
        <f>IF($C141="TD",INDEX('4. CPI-tabel'!$D$20:$Z$42,$E141-2003,AM$28-2003),
IF(AM$28&gt;=$E141,MAX(1,INDEX('4. CPI-tabel'!$D$20:$Z$42,MAX($E141,2010)-2003,AM$28-2003)),0))</f>
        <v>1.2393634704925161</v>
      </c>
      <c r="AO141" s="87">
        <f t="shared" si="21"/>
        <v>50053.620507222629</v>
      </c>
      <c r="AP141" s="87">
        <f t="shared" si="22"/>
        <v>51355.014640410423</v>
      </c>
      <c r="AQ141" s="87">
        <f t="shared" si="23"/>
        <v>52536.179977139851</v>
      </c>
      <c r="AR141" s="87">
        <f t="shared" si="24"/>
        <v>54007.193016499761</v>
      </c>
      <c r="AS141" s="87">
        <f t="shared" si="25"/>
        <v>54547.264946664764</v>
      </c>
      <c r="AT141" s="87">
        <f t="shared" si="26"/>
        <v>54983.643066238081</v>
      </c>
      <c r="AU141" s="87">
        <f t="shared" si="27"/>
        <v>55093.610352370553</v>
      </c>
      <c r="AV141" s="87">
        <f t="shared" si="28"/>
        <v>55864.920897303731</v>
      </c>
      <c r="AW141" s="87">
        <f t="shared" si="29"/>
        <v>57038.084236147108</v>
      </c>
      <c r="AX141" s="87">
        <f t="shared" si="30"/>
        <v>58635.150594759223</v>
      </c>
      <c r="AY141" s="87">
        <f t="shared" si="31"/>
        <v>59045.596648922532</v>
      </c>
      <c r="AZ141" s="87">
        <f t="shared" si="32"/>
        <v>70854.715978707056</v>
      </c>
      <c r="BA141" s="87">
        <f t="shared" si="33"/>
        <v>65701.645725710187</v>
      </c>
      <c r="BB141" s="87">
        <f t="shared" si="34"/>
        <v>60923.344218385799</v>
      </c>
      <c r="BC141" s="87">
        <f t="shared" si="35"/>
        <v>57538.713984031041</v>
      </c>
      <c r="BD141" s="87">
        <f t="shared" si="36"/>
        <v>57538.713984031041</v>
      </c>
    </row>
    <row r="142" spans="1:56" s="20" customFormat="1" x14ac:dyDescent="0.2">
      <c r="A142" s="41"/>
      <c r="B142" s="86">
        <f>'3. Investeringen'!B128</f>
        <v>114</v>
      </c>
      <c r="C142" s="86" t="str">
        <f>'3. Investeringen'!F128</f>
        <v>TD</v>
      </c>
      <c r="D142" s="86" t="str">
        <f>'3. Investeringen'!G128</f>
        <v>Nieuwe investeringen TD</v>
      </c>
      <c r="E142" s="121">
        <f>'3. Investeringen'!K128</f>
        <v>2008</v>
      </c>
      <c r="G142" s="86">
        <f>'7. Nominale afschrijvingen'!R131</f>
        <v>3438.2820500000007</v>
      </c>
      <c r="H142" s="86">
        <f>'7. Nominale afschrijvingen'!S131</f>
        <v>3438.2820500000007</v>
      </c>
      <c r="I142" s="86">
        <f>'7. Nominale afschrijvingen'!T131</f>
        <v>3438.2820500000007</v>
      </c>
      <c r="J142" s="86">
        <f>'7. Nominale afschrijvingen'!U131</f>
        <v>3438.2820500000007</v>
      </c>
      <c r="K142" s="86">
        <f>'7. Nominale afschrijvingen'!V131</f>
        <v>3438.2820500000007</v>
      </c>
      <c r="L142" s="86">
        <f>'7. Nominale afschrijvingen'!W131</f>
        <v>3438.2820500000007</v>
      </c>
      <c r="M142" s="86">
        <f>'7. Nominale afschrijvingen'!X131</f>
        <v>3438.2820500000007</v>
      </c>
      <c r="N142" s="86">
        <f>'7. Nominale afschrijvingen'!Y131</f>
        <v>1719.1410250000004</v>
      </c>
      <c r="O142" s="86">
        <f>'7. Nominale afschrijvingen'!Z131</f>
        <v>0</v>
      </c>
      <c r="P142" s="86">
        <f>'7. Nominale afschrijvingen'!AA131</f>
        <v>0</v>
      </c>
      <c r="Q142" s="86">
        <f>'7. Nominale afschrijvingen'!AB131</f>
        <v>0</v>
      </c>
      <c r="R142" s="86">
        <f>'7. Nominale afschrijvingen'!AC131</f>
        <v>0</v>
      </c>
      <c r="S142" s="86">
        <f>'7. Nominale afschrijvingen'!AD131</f>
        <v>0</v>
      </c>
      <c r="T142" s="86">
        <f>'7. Nominale afschrijvingen'!AE131</f>
        <v>0</v>
      </c>
      <c r="U142" s="86">
        <f>'7. Nominale afschrijvingen'!AF131</f>
        <v>0</v>
      </c>
      <c r="V142" s="86">
        <f>'7. Nominale afschrijvingen'!AG131</f>
        <v>0</v>
      </c>
      <c r="W142" s="65"/>
      <c r="X142" s="118">
        <f>IF($C142="TD",INDEX('4. CPI-tabel'!$D$20:$Z$42,$E142-2003,X$28-2003),
IF(X$28&gt;=$E142,MAX(1,INDEX('4. CPI-tabel'!$D$20:$Z$42,MAX($E142,2010)-2003,X$28-2003)),0))</f>
        <v>1.0506224399999999</v>
      </c>
      <c r="Y142" s="118">
        <f>IF($C142="TD",INDEX('4. CPI-tabel'!$D$20:$Z$42,$E142-2003,Y$28-2003),
IF(Y$28&gt;=$E142,MAX(1,INDEX('4. CPI-tabel'!$D$20:$Z$42,MAX($E142,2010)-2003,Y$28-2003)),0))</f>
        <v>1.0779386234399999</v>
      </c>
      <c r="Z142" s="118">
        <f>IF($C142="TD",INDEX('4. CPI-tabel'!$D$20:$Z$42,$E142-2003,Z$28-2003),
IF(Z$28&gt;=$E142,MAX(1,INDEX('4. CPI-tabel'!$D$20:$Z$42,MAX($E142,2010)-2003,Z$28-2003)),0))</f>
        <v>1.1027312117791197</v>
      </c>
      <c r="AA142" s="118">
        <f>IF($C142="TD",INDEX('4. CPI-tabel'!$D$20:$Z$42,$E142-2003,AA$28-2003),
IF(AA$28&gt;=$E142,MAX(1,INDEX('4. CPI-tabel'!$D$20:$Z$42,MAX($E142,2010)-2003,AA$28-2003)),0))</f>
        <v>1.133607685708935</v>
      </c>
      <c r="AB142" s="118">
        <f>IF($C142="TD",INDEX('4. CPI-tabel'!$D$20:$Z$42,$E142-2003,AB$28-2003),
IF(AB$28&gt;=$E142,MAX(1,INDEX('4. CPI-tabel'!$D$20:$Z$42,MAX($E142,2010)-2003,AB$28-2003)),0))</f>
        <v>1.1449437625660244</v>
      </c>
      <c r="AC142" s="118">
        <f>IF($C142="TD",INDEX('4. CPI-tabel'!$D$20:$Z$42,$E142-2003,AC$28-2003),
IF(AC$28&gt;=$E142,MAX(1,INDEX('4. CPI-tabel'!$D$20:$Z$42,MAX($E142,2010)-2003,AC$28-2003)),0))</f>
        <v>1.1541033126665525</v>
      </c>
      <c r="AD142" s="118">
        <f>IF($C142="TD",INDEX('4. CPI-tabel'!$D$20:$Z$42,$E142-2003,AD$28-2003),
IF(AD$28&gt;=$E142,MAX(1,INDEX('4. CPI-tabel'!$D$20:$Z$42,MAX($E142,2010)-2003,AD$28-2003)),0))</f>
        <v>1.1564115192918856</v>
      </c>
      <c r="AE142" s="118">
        <f>IF($C142="TD",INDEX('4. CPI-tabel'!$D$20:$Z$42,$E142-2003,AE$28-2003),
IF(AE$28&gt;=$E142,MAX(1,INDEX('4. CPI-tabel'!$D$20:$Z$42,MAX($E142,2010)-2003,AE$28-2003)),0))</f>
        <v>1.1726012805619719</v>
      </c>
      <c r="AF142" s="118">
        <f>IF($C142="TD",INDEX('4. CPI-tabel'!$D$20:$Z$42,$E142-2003,AF$28-2003),
IF(AF$28&gt;=$E142,MAX(1,INDEX('4. CPI-tabel'!$D$20:$Z$42,MAX($E142,2010)-2003,AF$28-2003)),0))</f>
        <v>1.1972259074537732</v>
      </c>
      <c r="AG142" s="118">
        <f>IF($C142="TD",INDEX('4. CPI-tabel'!$D$20:$Z$42,$E142-2003,AG$28-2003),
IF(AG$28&gt;=$E142,MAX(1,INDEX('4. CPI-tabel'!$D$20:$Z$42,MAX($E142,2010)-2003,AG$28-2003)),0))</f>
        <v>1.2307482328624788</v>
      </c>
      <c r="AH142" s="118">
        <f>IF($C142="TD",INDEX('4. CPI-tabel'!$D$20:$Z$42,$E142-2003,AH$28-2003),
IF(AH$28&gt;=$E142,MAX(1,INDEX('4. CPI-tabel'!$D$20:$Z$42,MAX($E142,2010)-2003,AH$28-2003)),0))</f>
        <v>1.2393634704925161</v>
      </c>
      <c r="AI142" s="118">
        <f>IF($C142="TD",INDEX('4. CPI-tabel'!$D$20:$Z$42,$E142-2003,AI$28-2003),
IF(AI$28&gt;=$E142,MAX(1,INDEX('4. CPI-tabel'!$D$20:$Z$42,MAX($E142,2010)-2003,AI$28-2003)),0))</f>
        <v>1.2393634704925161</v>
      </c>
      <c r="AJ142" s="118">
        <f>IF($C142="TD",INDEX('4. CPI-tabel'!$D$20:$Z$42,$E142-2003,AJ$28-2003),
IF(AJ$28&gt;=$E142,MAX(1,INDEX('4. CPI-tabel'!$D$20:$Z$42,MAX($E142,2010)-2003,AJ$28-2003)),0))</f>
        <v>1.2393634704925161</v>
      </c>
      <c r="AK142" s="118">
        <f>IF($C142="TD",INDEX('4. CPI-tabel'!$D$20:$Z$42,$E142-2003,AK$28-2003),
IF(AK$28&gt;=$E142,MAX(1,INDEX('4. CPI-tabel'!$D$20:$Z$42,MAX($E142,2010)-2003,AK$28-2003)),0))</f>
        <v>1.2393634704925161</v>
      </c>
      <c r="AL142" s="118">
        <f>IF($C142="TD",INDEX('4. CPI-tabel'!$D$20:$Z$42,$E142-2003,AL$28-2003),
IF(AL$28&gt;=$E142,MAX(1,INDEX('4. CPI-tabel'!$D$20:$Z$42,MAX($E142,2010)-2003,AL$28-2003)),0))</f>
        <v>1.2393634704925161</v>
      </c>
      <c r="AM142" s="118">
        <f>IF($C142="TD",INDEX('4. CPI-tabel'!$D$20:$Z$42,$E142-2003,AM$28-2003),
IF(AM$28&gt;=$E142,MAX(1,INDEX('4. CPI-tabel'!$D$20:$Z$42,MAX($E142,2010)-2003,AM$28-2003)),0))</f>
        <v>1.2393634704925161</v>
      </c>
      <c r="AO142" s="87">
        <f t="shared" si="21"/>
        <v>3612.3362767792023</v>
      </c>
      <c r="AP142" s="87">
        <f t="shared" si="22"/>
        <v>3706.2570199754618</v>
      </c>
      <c r="AQ142" s="87">
        <f t="shared" si="23"/>
        <v>3791.5009314348968</v>
      </c>
      <c r="AR142" s="87">
        <f t="shared" si="24"/>
        <v>3897.6629575150737</v>
      </c>
      <c r="AS142" s="87">
        <f t="shared" si="25"/>
        <v>3936.6395870902243</v>
      </c>
      <c r="AT142" s="87">
        <f t="shared" si="26"/>
        <v>3968.132703786946</v>
      </c>
      <c r="AU142" s="87">
        <f t="shared" si="27"/>
        <v>3976.0689691945195</v>
      </c>
      <c r="AV142" s="87">
        <f t="shared" si="28"/>
        <v>2015.8669673816214</v>
      </c>
      <c r="AW142" s="87">
        <f t="shared" si="29"/>
        <v>0</v>
      </c>
      <c r="AX142" s="87">
        <f t="shared" si="30"/>
        <v>0</v>
      </c>
      <c r="AY142" s="87">
        <f t="shared" si="31"/>
        <v>0</v>
      </c>
      <c r="AZ142" s="87">
        <f t="shared" si="32"/>
        <v>0</v>
      </c>
      <c r="BA142" s="87">
        <f t="shared" si="33"/>
        <v>0</v>
      </c>
      <c r="BB142" s="87">
        <f t="shared" si="34"/>
        <v>0</v>
      </c>
      <c r="BC142" s="87">
        <f t="shared" si="35"/>
        <v>0</v>
      </c>
      <c r="BD142" s="87">
        <f t="shared" si="36"/>
        <v>0</v>
      </c>
    </row>
    <row r="143" spans="1:56" s="20" customFormat="1" x14ac:dyDescent="0.2">
      <c r="A143" s="41"/>
      <c r="B143" s="86">
        <f>'3. Investeringen'!B129</f>
        <v>115</v>
      </c>
      <c r="C143" s="86" t="str">
        <f>'3. Investeringen'!F129</f>
        <v>TD</v>
      </c>
      <c r="D143" s="86" t="str">
        <f>'3. Investeringen'!G129</f>
        <v>Nieuwe investeringen TD</v>
      </c>
      <c r="E143" s="121">
        <f>'3. Investeringen'!K129</f>
        <v>2008</v>
      </c>
      <c r="G143" s="86">
        <f>'7. Nominale afschrijvingen'!R132</f>
        <v>0</v>
      </c>
      <c r="H143" s="86">
        <f>'7. Nominale afschrijvingen'!S132</f>
        <v>0</v>
      </c>
      <c r="I143" s="86">
        <f>'7. Nominale afschrijvingen'!T132</f>
        <v>0</v>
      </c>
      <c r="J143" s="86">
        <f>'7. Nominale afschrijvingen'!U132</f>
        <v>0</v>
      </c>
      <c r="K143" s="86">
        <f>'7. Nominale afschrijvingen'!V132</f>
        <v>0</v>
      </c>
      <c r="L143" s="86">
        <f>'7. Nominale afschrijvingen'!W132</f>
        <v>0</v>
      </c>
      <c r="M143" s="86">
        <f>'7. Nominale afschrijvingen'!X132</f>
        <v>0</v>
      </c>
      <c r="N143" s="86">
        <f>'7. Nominale afschrijvingen'!Y132</f>
        <v>0</v>
      </c>
      <c r="O143" s="86">
        <f>'7. Nominale afschrijvingen'!Z132</f>
        <v>0</v>
      </c>
      <c r="P143" s="86">
        <f>'7. Nominale afschrijvingen'!AA132</f>
        <v>0</v>
      </c>
      <c r="Q143" s="86">
        <f>'7. Nominale afschrijvingen'!AB132</f>
        <v>0</v>
      </c>
      <c r="R143" s="86">
        <f>'7. Nominale afschrijvingen'!AC132</f>
        <v>0</v>
      </c>
      <c r="S143" s="86">
        <f>'7. Nominale afschrijvingen'!AD132</f>
        <v>0</v>
      </c>
      <c r="T143" s="86">
        <f>'7. Nominale afschrijvingen'!AE132</f>
        <v>0</v>
      </c>
      <c r="U143" s="86">
        <f>'7. Nominale afschrijvingen'!AF132</f>
        <v>0</v>
      </c>
      <c r="V143" s="86">
        <f>'7. Nominale afschrijvingen'!AG132</f>
        <v>0</v>
      </c>
      <c r="W143" s="65"/>
      <c r="X143" s="118">
        <f>IF($C143="TD",INDEX('4. CPI-tabel'!$D$20:$Z$42,$E143-2003,X$28-2003),
IF(X$28&gt;=$E143,MAX(1,INDEX('4. CPI-tabel'!$D$20:$Z$42,MAX($E143,2010)-2003,X$28-2003)),0))</f>
        <v>1.0506224399999999</v>
      </c>
      <c r="Y143" s="118">
        <f>IF($C143="TD",INDEX('4. CPI-tabel'!$D$20:$Z$42,$E143-2003,Y$28-2003),
IF(Y$28&gt;=$E143,MAX(1,INDEX('4. CPI-tabel'!$D$20:$Z$42,MAX($E143,2010)-2003,Y$28-2003)),0))</f>
        <v>1.0779386234399999</v>
      </c>
      <c r="Z143" s="118">
        <f>IF($C143="TD",INDEX('4. CPI-tabel'!$D$20:$Z$42,$E143-2003,Z$28-2003),
IF(Z$28&gt;=$E143,MAX(1,INDEX('4. CPI-tabel'!$D$20:$Z$42,MAX($E143,2010)-2003,Z$28-2003)),0))</f>
        <v>1.1027312117791197</v>
      </c>
      <c r="AA143" s="118">
        <f>IF($C143="TD",INDEX('4. CPI-tabel'!$D$20:$Z$42,$E143-2003,AA$28-2003),
IF(AA$28&gt;=$E143,MAX(1,INDEX('4. CPI-tabel'!$D$20:$Z$42,MAX($E143,2010)-2003,AA$28-2003)),0))</f>
        <v>1.133607685708935</v>
      </c>
      <c r="AB143" s="118">
        <f>IF($C143="TD",INDEX('4. CPI-tabel'!$D$20:$Z$42,$E143-2003,AB$28-2003),
IF(AB$28&gt;=$E143,MAX(1,INDEX('4. CPI-tabel'!$D$20:$Z$42,MAX($E143,2010)-2003,AB$28-2003)),0))</f>
        <v>1.1449437625660244</v>
      </c>
      <c r="AC143" s="118">
        <f>IF($C143="TD",INDEX('4. CPI-tabel'!$D$20:$Z$42,$E143-2003,AC$28-2003),
IF(AC$28&gt;=$E143,MAX(1,INDEX('4. CPI-tabel'!$D$20:$Z$42,MAX($E143,2010)-2003,AC$28-2003)),0))</f>
        <v>1.1541033126665525</v>
      </c>
      <c r="AD143" s="118">
        <f>IF($C143="TD",INDEX('4. CPI-tabel'!$D$20:$Z$42,$E143-2003,AD$28-2003),
IF(AD$28&gt;=$E143,MAX(1,INDEX('4. CPI-tabel'!$D$20:$Z$42,MAX($E143,2010)-2003,AD$28-2003)),0))</f>
        <v>1.1564115192918856</v>
      </c>
      <c r="AE143" s="118">
        <f>IF($C143="TD",INDEX('4. CPI-tabel'!$D$20:$Z$42,$E143-2003,AE$28-2003),
IF(AE$28&gt;=$E143,MAX(1,INDEX('4. CPI-tabel'!$D$20:$Z$42,MAX($E143,2010)-2003,AE$28-2003)),0))</f>
        <v>1.1726012805619719</v>
      </c>
      <c r="AF143" s="118">
        <f>IF($C143="TD",INDEX('4. CPI-tabel'!$D$20:$Z$42,$E143-2003,AF$28-2003),
IF(AF$28&gt;=$E143,MAX(1,INDEX('4. CPI-tabel'!$D$20:$Z$42,MAX($E143,2010)-2003,AF$28-2003)),0))</f>
        <v>1.1972259074537732</v>
      </c>
      <c r="AG143" s="118">
        <f>IF($C143="TD",INDEX('4. CPI-tabel'!$D$20:$Z$42,$E143-2003,AG$28-2003),
IF(AG$28&gt;=$E143,MAX(1,INDEX('4. CPI-tabel'!$D$20:$Z$42,MAX($E143,2010)-2003,AG$28-2003)),0))</f>
        <v>1.2307482328624788</v>
      </c>
      <c r="AH143" s="118">
        <f>IF($C143="TD",INDEX('4. CPI-tabel'!$D$20:$Z$42,$E143-2003,AH$28-2003),
IF(AH$28&gt;=$E143,MAX(1,INDEX('4. CPI-tabel'!$D$20:$Z$42,MAX($E143,2010)-2003,AH$28-2003)),0))</f>
        <v>1.2393634704925161</v>
      </c>
      <c r="AI143" s="118">
        <f>IF($C143="TD",INDEX('4. CPI-tabel'!$D$20:$Z$42,$E143-2003,AI$28-2003),
IF(AI$28&gt;=$E143,MAX(1,INDEX('4. CPI-tabel'!$D$20:$Z$42,MAX($E143,2010)-2003,AI$28-2003)),0))</f>
        <v>1.2393634704925161</v>
      </c>
      <c r="AJ143" s="118">
        <f>IF($C143="TD",INDEX('4. CPI-tabel'!$D$20:$Z$42,$E143-2003,AJ$28-2003),
IF(AJ$28&gt;=$E143,MAX(1,INDEX('4. CPI-tabel'!$D$20:$Z$42,MAX($E143,2010)-2003,AJ$28-2003)),0))</f>
        <v>1.2393634704925161</v>
      </c>
      <c r="AK143" s="118">
        <f>IF($C143="TD",INDEX('4. CPI-tabel'!$D$20:$Z$42,$E143-2003,AK$28-2003),
IF(AK$28&gt;=$E143,MAX(1,INDEX('4. CPI-tabel'!$D$20:$Z$42,MAX($E143,2010)-2003,AK$28-2003)),0))</f>
        <v>1.2393634704925161</v>
      </c>
      <c r="AL143" s="118">
        <f>IF($C143="TD",INDEX('4. CPI-tabel'!$D$20:$Z$42,$E143-2003,AL$28-2003),
IF(AL$28&gt;=$E143,MAX(1,INDEX('4. CPI-tabel'!$D$20:$Z$42,MAX($E143,2010)-2003,AL$28-2003)),0))</f>
        <v>1.2393634704925161</v>
      </c>
      <c r="AM143" s="118">
        <f>IF($C143="TD",INDEX('4. CPI-tabel'!$D$20:$Z$42,$E143-2003,AM$28-2003),
IF(AM$28&gt;=$E143,MAX(1,INDEX('4. CPI-tabel'!$D$20:$Z$42,MAX($E143,2010)-2003,AM$28-2003)),0))</f>
        <v>1.2393634704925161</v>
      </c>
      <c r="AO143" s="87">
        <f t="shared" si="21"/>
        <v>0</v>
      </c>
      <c r="AP143" s="87">
        <f t="shared" si="22"/>
        <v>0</v>
      </c>
      <c r="AQ143" s="87">
        <f t="shared" si="23"/>
        <v>0</v>
      </c>
      <c r="AR143" s="87">
        <f t="shared" si="24"/>
        <v>0</v>
      </c>
      <c r="AS143" s="87">
        <f t="shared" si="25"/>
        <v>0</v>
      </c>
      <c r="AT143" s="87">
        <f t="shared" si="26"/>
        <v>0</v>
      </c>
      <c r="AU143" s="87">
        <f t="shared" si="27"/>
        <v>0</v>
      </c>
      <c r="AV143" s="87">
        <f t="shared" si="28"/>
        <v>0</v>
      </c>
      <c r="AW143" s="87">
        <f t="shared" si="29"/>
        <v>0</v>
      </c>
      <c r="AX143" s="87">
        <f t="shared" si="30"/>
        <v>0</v>
      </c>
      <c r="AY143" s="87">
        <f t="shared" si="31"/>
        <v>0</v>
      </c>
      <c r="AZ143" s="87">
        <f t="shared" si="32"/>
        <v>0</v>
      </c>
      <c r="BA143" s="87">
        <f t="shared" si="33"/>
        <v>0</v>
      </c>
      <c r="BB143" s="87">
        <f t="shared" si="34"/>
        <v>0</v>
      </c>
      <c r="BC143" s="87">
        <f t="shared" si="35"/>
        <v>0</v>
      </c>
      <c r="BD143" s="87">
        <f t="shared" si="36"/>
        <v>0</v>
      </c>
    </row>
    <row r="144" spans="1:56" s="20" customFormat="1" x14ac:dyDescent="0.2">
      <c r="A144" s="41"/>
      <c r="B144" s="86">
        <f>'3. Investeringen'!B130</f>
        <v>116</v>
      </c>
      <c r="C144" s="86" t="str">
        <f>'3. Investeringen'!F130</f>
        <v>TD</v>
      </c>
      <c r="D144" s="86" t="str">
        <f>'3. Investeringen'!G130</f>
        <v>Nieuwe investeringen TD</v>
      </c>
      <c r="E144" s="121">
        <f>'3. Investeringen'!K130</f>
        <v>2009</v>
      </c>
      <c r="G144" s="86">
        <f>'7. Nominale afschrijvingen'!R133</f>
        <v>13614.121631636361</v>
      </c>
      <c r="H144" s="86">
        <f>'7. Nominale afschrijvingen'!S133</f>
        <v>13614.121631636361</v>
      </c>
      <c r="I144" s="86">
        <f>'7. Nominale afschrijvingen'!T133</f>
        <v>13614.121631636361</v>
      </c>
      <c r="J144" s="86">
        <f>'7. Nominale afschrijvingen'!U133</f>
        <v>13614.121631636361</v>
      </c>
      <c r="K144" s="86">
        <f>'7. Nominale afschrijvingen'!V133</f>
        <v>13614.121631636361</v>
      </c>
      <c r="L144" s="86">
        <f>'7. Nominale afschrijvingen'!W133</f>
        <v>13614.121631636361</v>
      </c>
      <c r="M144" s="86">
        <f>'7. Nominale afschrijvingen'!X133</f>
        <v>13614.121631636361</v>
      </c>
      <c r="N144" s="86">
        <f>'7. Nominale afschrijvingen'!Y133</f>
        <v>13614.121631636361</v>
      </c>
      <c r="O144" s="86">
        <f>'7. Nominale afschrijvingen'!Z133</f>
        <v>13614.121631636361</v>
      </c>
      <c r="P144" s="86">
        <f>'7. Nominale afschrijvingen'!AA133</f>
        <v>13614.121631636361</v>
      </c>
      <c r="Q144" s="86">
        <f>'7. Nominale afschrijvingen'!AB133</f>
        <v>13614.121631636361</v>
      </c>
      <c r="R144" s="86">
        <f>'7. Nominale afschrijvingen'!AC133</f>
        <v>16336.945957963631</v>
      </c>
      <c r="S144" s="86">
        <f>'7. Nominale afschrijvingen'!AD133</f>
        <v>15875.667483856425</v>
      </c>
      <c r="T144" s="86">
        <f>'7. Nominale afschrijvingen'!AE133</f>
        <v>15427.413343135773</v>
      </c>
      <c r="U144" s="86">
        <f>'7. Nominale afschrijvingen'!AF133</f>
        <v>14991.815789917822</v>
      </c>
      <c r="V144" s="86">
        <f>'7. Nominale afschrijvingen'!AG133</f>
        <v>14568.517461731906</v>
      </c>
      <c r="W144" s="65"/>
      <c r="X144" s="118">
        <f>IF($C144="TD",INDEX('4. CPI-tabel'!$D$20:$Z$42,$E144-2003,X$28-2003),
IF(X$28&gt;=$E144,MAX(1,INDEX('4. CPI-tabel'!$D$20:$Z$42,MAX($E144,2010)-2003,X$28-2003)),0))</f>
        <v>1.0180449999999999</v>
      </c>
      <c r="Y144" s="118">
        <f>IF($C144="TD",INDEX('4. CPI-tabel'!$D$20:$Z$42,$E144-2003,Y$28-2003),
IF(Y$28&gt;=$E144,MAX(1,INDEX('4. CPI-tabel'!$D$20:$Z$42,MAX($E144,2010)-2003,Y$28-2003)),0))</f>
        <v>1.0445141699999998</v>
      </c>
      <c r="Z144" s="118">
        <f>IF($C144="TD",INDEX('4. CPI-tabel'!$D$20:$Z$42,$E144-2003,Z$28-2003),
IF(Z$28&gt;=$E144,MAX(1,INDEX('4. CPI-tabel'!$D$20:$Z$42,MAX($E144,2010)-2003,Z$28-2003)),0))</f>
        <v>1.0685379959099996</v>
      </c>
      <c r="AA144" s="118">
        <f>IF($C144="TD",INDEX('4. CPI-tabel'!$D$20:$Z$42,$E144-2003,AA$28-2003),
IF(AA$28&gt;=$E144,MAX(1,INDEX('4. CPI-tabel'!$D$20:$Z$42,MAX($E144,2010)-2003,AA$28-2003)),0))</f>
        <v>1.0984570597954797</v>
      </c>
      <c r="AB144" s="118">
        <f>IF($C144="TD",INDEX('4. CPI-tabel'!$D$20:$Z$42,$E144-2003,AB$28-2003),
IF(AB$28&gt;=$E144,MAX(1,INDEX('4. CPI-tabel'!$D$20:$Z$42,MAX($E144,2010)-2003,AB$28-2003)),0))</f>
        <v>1.1094416303934345</v>
      </c>
      <c r="AC144" s="118">
        <f>IF($C144="TD",INDEX('4. CPI-tabel'!$D$20:$Z$42,$E144-2003,AC$28-2003),
IF(AC$28&gt;=$E144,MAX(1,INDEX('4. CPI-tabel'!$D$20:$Z$42,MAX($E144,2010)-2003,AC$28-2003)),0))</f>
        <v>1.1183171634365821</v>
      </c>
      <c r="AD144" s="118">
        <f>IF($C144="TD",INDEX('4. CPI-tabel'!$D$20:$Z$42,$E144-2003,AD$28-2003),
IF(AD$28&gt;=$E144,MAX(1,INDEX('4. CPI-tabel'!$D$20:$Z$42,MAX($E144,2010)-2003,AD$28-2003)),0))</f>
        <v>1.1205537977634552</v>
      </c>
      <c r="AE144" s="118">
        <f>IF($C144="TD",INDEX('4. CPI-tabel'!$D$20:$Z$42,$E144-2003,AE$28-2003),
IF(AE$28&gt;=$E144,MAX(1,INDEX('4. CPI-tabel'!$D$20:$Z$42,MAX($E144,2010)-2003,AE$28-2003)),0))</f>
        <v>1.1362415509321435</v>
      </c>
      <c r="AF144" s="118">
        <f>IF($C144="TD",INDEX('4. CPI-tabel'!$D$20:$Z$42,$E144-2003,AF$28-2003),
IF(AF$28&gt;=$E144,MAX(1,INDEX('4. CPI-tabel'!$D$20:$Z$42,MAX($E144,2010)-2003,AF$28-2003)),0))</f>
        <v>1.1601026235017184</v>
      </c>
      <c r="AG144" s="118">
        <f>IF($C144="TD",INDEX('4. CPI-tabel'!$D$20:$Z$42,$E144-2003,AG$28-2003),
IF(AG$28&gt;=$E144,MAX(1,INDEX('4. CPI-tabel'!$D$20:$Z$42,MAX($E144,2010)-2003,AG$28-2003)),0))</f>
        <v>1.1925854969597667</v>
      </c>
      <c r="AH144" s="118">
        <f>IF($C144="TD",INDEX('4. CPI-tabel'!$D$20:$Z$42,$E144-2003,AH$28-2003),
IF(AH$28&gt;=$E144,MAX(1,INDEX('4. CPI-tabel'!$D$20:$Z$42,MAX($E144,2010)-2003,AH$28-2003)),0))</f>
        <v>1.200933595438485</v>
      </c>
      <c r="AI144" s="118">
        <f>IF($C144="TD",INDEX('4. CPI-tabel'!$D$20:$Z$42,$E144-2003,AI$28-2003),
IF(AI$28&gt;=$E144,MAX(1,INDEX('4. CPI-tabel'!$D$20:$Z$42,MAX($E144,2010)-2003,AI$28-2003)),0))</f>
        <v>1.200933595438485</v>
      </c>
      <c r="AJ144" s="118">
        <f>IF($C144="TD",INDEX('4. CPI-tabel'!$D$20:$Z$42,$E144-2003,AJ$28-2003),
IF(AJ$28&gt;=$E144,MAX(1,INDEX('4. CPI-tabel'!$D$20:$Z$42,MAX($E144,2010)-2003,AJ$28-2003)),0))</f>
        <v>1.200933595438485</v>
      </c>
      <c r="AK144" s="118">
        <f>IF($C144="TD",INDEX('4. CPI-tabel'!$D$20:$Z$42,$E144-2003,AK$28-2003),
IF(AK$28&gt;=$E144,MAX(1,INDEX('4. CPI-tabel'!$D$20:$Z$42,MAX($E144,2010)-2003,AK$28-2003)),0))</f>
        <v>1.200933595438485</v>
      </c>
      <c r="AL144" s="118">
        <f>IF($C144="TD",INDEX('4. CPI-tabel'!$D$20:$Z$42,$E144-2003,AL$28-2003),
IF(AL$28&gt;=$E144,MAX(1,INDEX('4. CPI-tabel'!$D$20:$Z$42,MAX($E144,2010)-2003,AL$28-2003)),0))</f>
        <v>1.200933595438485</v>
      </c>
      <c r="AM144" s="118">
        <f>IF($C144="TD",INDEX('4. CPI-tabel'!$D$20:$Z$42,$E144-2003,AM$28-2003),
IF(AM$28&gt;=$E144,MAX(1,INDEX('4. CPI-tabel'!$D$20:$Z$42,MAX($E144,2010)-2003,AM$28-2003)),0))</f>
        <v>1.200933595438485</v>
      </c>
      <c r="AO144" s="87">
        <f t="shared" si="21"/>
        <v>13859.788456479237</v>
      </c>
      <c r="AP144" s="87">
        <f t="shared" si="22"/>
        <v>14220.142956347696</v>
      </c>
      <c r="AQ144" s="87">
        <f t="shared" si="23"/>
        <v>14547.206244343692</v>
      </c>
      <c r="AR144" s="87">
        <f t="shared" si="24"/>
        <v>14954.528019185316</v>
      </c>
      <c r="AS144" s="87">
        <f t="shared" si="25"/>
        <v>15104.073299377169</v>
      </c>
      <c r="AT144" s="87">
        <f t="shared" si="26"/>
        <v>15224.905885772187</v>
      </c>
      <c r="AU144" s="87">
        <f t="shared" si="27"/>
        <v>15255.355697543731</v>
      </c>
      <c r="AV144" s="87">
        <f t="shared" si="28"/>
        <v>15468.930677309343</v>
      </c>
      <c r="AW144" s="87">
        <f t="shared" si="29"/>
        <v>15793.778221532837</v>
      </c>
      <c r="AX144" s="87">
        <f t="shared" si="30"/>
        <v>16236.004011735758</v>
      </c>
      <c r="AY144" s="87">
        <f t="shared" si="31"/>
        <v>16349.656039817908</v>
      </c>
      <c r="AZ144" s="87">
        <f t="shared" si="32"/>
        <v>19619.587247781488</v>
      </c>
      <c r="BA144" s="87">
        <f t="shared" si="33"/>
        <v>19065.622431373544</v>
      </c>
      <c r="BB144" s="87">
        <f t="shared" si="34"/>
        <v>18527.298974487701</v>
      </c>
      <c r="BC144" s="87">
        <f t="shared" si="35"/>
        <v>18004.175238737462</v>
      </c>
      <c r="BD144" s="87">
        <f t="shared" si="36"/>
        <v>17495.822055526049</v>
      </c>
    </row>
    <row r="145" spans="1:56" s="20" customFormat="1" x14ac:dyDescent="0.2">
      <c r="A145" s="41"/>
      <c r="B145" s="86">
        <f>'3. Investeringen'!B131</f>
        <v>117</v>
      </c>
      <c r="C145" s="86" t="str">
        <f>'3. Investeringen'!F131</f>
        <v>TD</v>
      </c>
      <c r="D145" s="86" t="str">
        <f>'3. Investeringen'!G131</f>
        <v>Nieuwe investeringen TD</v>
      </c>
      <c r="E145" s="121">
        <f>'3. Investeringen'!K131</f>
        <v>2009</v>
      </c>
      <c r="G145" s="86">
        <f>'7. Nominale afschrijvingen'!R134</f>
        <v>73248.568445333352</v>
      </c>
      <c r="H145" s="86">
        <f>'7. Nominale afschrijvingen'!S134</f>
        <v>73248.568445333352</v>
      </c>
      <c r="I145" s="86">
        <f>'7. Nominale afschrijvingen'!T134</f>
        <v>73248.568445333352</v>
      </c>
      <c r="J145" s="86">
        <f>'7. Nominale afschrijvingen'!U134</f>
        <v>73248.568445333352</v>
      </c>
      <c r="K145" s="86">
        <f>'7. Nominale afschrijvingen'!V134</f>
        <v>73248.568445333352</v>
      </c>
      <c r="L145" s="86">
        <f>'7. Nominale afschrijvingen'!W134</f>
        <v>73248.568445333352</v>
      </c>
      <c r="M145" s="86">
        <f>'7. Nominale afschrijvingen'!X134</f>
        <v>73248.568445333352</v>
      </c>
      <c r="N145" s="86">
        <f>'7. Nominale afschrijvingen'!Y134</f>
        <v>73248.568445333352</v>
      </c>
      <c r="O145" s="86">
        <f>'7. Nominale afschrijvingen'!Z134</f>
        <v>73248.568445333352</v>
      </c>
      <c r="P145" s="86">
        <f>'7. Nominale afschrijvingen'!AA134</f>
        <v>73248.568445333352</v>
      </c>
      <c r="Q145" s="86">
        <f>'7. Nominale afschrijvingen'!AB134</f>
        <v>73248.568445333352</v>
      </c>
      <c r="R145" s="86">
        <f>'7. Nominale afschrijvingen'!AC134</f>
        <v>87898.282134400011</v>
      </c>
      <c r="S145" s="86">
        <f>'7. Nominale afschrijvingen'!AD134</f>
        <v>84652.807101745231</v>
      </c>
      <c r="T145" s="86">
        <f>'7. Nominale afschrijvingen'!AE134</f>
        <v>81527.16499337311</v>
      </c>
      <c r="U145" s="86">
        <f>'7. Nominale afschrijvingen'!AF134</f>
        <v>78516.931209002403</v>
      </c>
      <c r="V145" s="86">
        <f>'7. Nominale afschrijvingen'!AG134</f>
        <v>75617.844518208469</v>
      </c>
      <c r="W145" s="65"/>
      <c r="X145" s="118">
        <f>IF($C145="TD",INDEX('4. CPI-tabel'!$D$20:$Z$42,$E145-2003,X$28-2003),
IF(X$28&gt;=$E145,MAX(1,INDEX('4. CPI-tabel'!$D$20:$Z$42,MAX($E145,2010)-2003,X$28-2003)),0))</f>
        <v>1.0180449999999999</v>
      </c>
      <c r="Y145" s="118">
        <f>IF($C145="TD",INDEX('4. CPI-tabel'!$D$20:$Z$42,$E145-2003,Y$28-2003),
IF(Y$28&gt;=$E145,MAX(1,INDEX('4. CPI-tabel'!$D$20:$Z$42,MAX($E145,2010)-2003,Y$28-2003)),0))</f>
        <v>1.0445141699999998</v>
      </c>
      <c r="Z145" s="118">
        <f>IF($C145="TD",INDEX('4. CPI-tabel'!$D$20:$Z$42,$E145-2003,Z$28-2003),
IF(Z$28&gt;=$E145,MAX(1,INDEX('4. CPI-tabel'!$D$20:$Z$42,MAX($E145,2010)-2003,Z$28-2003)),0))</f>
        <v>1.0685379959099996</v>
      </c>
      <c r="AA145" s="118">
        <f>IF($C145="TD",INDEX('4. CPI-tabel'!$D$20:$Z$42,$E145-2003,AA$28-2003),
IF(AA$28&gt;=$E145,MAX(1,INDEX('4. CPI-tabel'!$D$20:$Z$42,MAX($E145,2010)-2003,AA$28-2003)),0))</f>
        <v>1.0984570597954797</v>
      </c>
      <c r="AB145" s="118">
        <f>IF($C145="TD",INDEX('4. CPI-tabel'!$D$20:$Z$42,$E145-2003,AB$28-2003),
IF(AB$28&gt;=$E145,MAX(1,INDEX('4. CPI-tabel'!$D$20:$Z$42,MAX($E145,2010)-2003,AB$28-2003)),0))</f>
        <v>1.1094416303934345</v>
      </c>
      <c r="AC145" s="118">
        <f>IF($C145="TD",INDEX('4. CPI-tabel'!$D$20:$Z$42,$E145-2003,AC$28-2003),
IF(AC$28&gt;=$E145,MAX(1,INDEX('4. CPI-tabel'!$D$20:$Z$42,MAX($E145,2010)-2003,AC$28-2003)),0))</f>
        <v>1.1183171634365821</v>
      </c>
      <c r="AD145" s="118">
        <f>IF($C145="TD",INDEX('4. CPI-tabel'!$D$20:$Z$42,$E145-2003,AD$28-2003),
IF(AD$28&gt;=$E145,MAX(1,INDEX('4. CPI-tabel'!$D$20:$Z$42,MAX($E145,2010)-2003,AD$28-2003)),0))</f>
        <v>1.1205537977634552</v>
      </c>
      <c r="AE145" s="118">
        <f>IF($C145="TD",INDEX('4. CPI-tabel'!$D$20:$Z$42,$E145-2003,AE$28-2003),
IF(AE$28&gt;=$E145,MAX(1,INDEX('4. CPI-tabel'!$D$20:$Z$42,MAX($E145,2010)-2003,AE$28-2003)),0))</f>
        <v>1.1362415509321435</v>
      </c>
      <c r="AF145" s="118">
        <f>IF($C145="TD",INDEX('4. CPI-tabel'!$D$20:$Z$42,$E145-2003,AF$28-2003),
IF(AF$28&gt;=$E145,MAX(1,INDEX('4. CPI-tabel'!$D$20:$Z$42,MAX($E145,2010)-2003,AF$28-2003)),0))</f>
        <v>1.1601026235017184</v>
      </c>
      <c r="AG145" s="118">
        <f>IF($C145="TD",INDEX('4. CPI-tabel'!$D$20:$Z$42,$E145-2003,AG$28-2003),
IF(AG$28&gt;=$E145,MAX(1,INDEX('4. CPI-tabel'!$D$20:$Z$42,MAX($E145,2010)-2003,AG$28-2003)),0))</f>
        <v>1.1925854969597667</v>
      </c>
      <c r="AH145" s="118">
        <f>IF($C145="TD",INDEX('4. CPI-tabel'!$D$20:$Z$42,$E145-2003,AH$28-2003),
IF(AH$28&gt;=$E145,MAX(1,INDEX('4. CPI-tabel'!$D$20:$Z$42,MAX($E145,2010)-2003,AH$28-2003)),0))</f>
        <v>1.200933595438485</v>
      </c>
      <c r="AI145" s="118">
        <f>IF($C145="TD",INDEX('4. CPI-tabel'!$D$20:$Z$42,$E145-2003,AI$28-2003),
IF(AI$28&gt;=$E145,MAX(1,INDEX('4. CPI-tabel'!$D$20:$Z$42,MAX($E145,2010)-2003,AI$28-2003)),0))</f>
        <v>1.200933595438485</v>
      </c>
      <c r="AJ145" s="118">
        <f>IF($C145="TD",INDEX('4. CPI-tabel'!$D$20:$Z$42,$E145-2003,AJ$28-2003),
IF(AJ$28&gt;=$E145,MAX(1,INDEX('4. CPI-tabel'!$D$20:$Z$42,MAX($E145,2010)-2003,AJ$28-2003)),0))</f>
        <v>1.200933595438485</v>
      </c>
      <c r="AK145" s="118">
        <f>IF($C145="TD",INDEX('4. CPI-tabel'!$D$20:$Z$42,$E145-2003,AK$28-2003),
IF(AK$28&gt;=$E145,MAX(1,INDEX('4. CPI-tabel'!$D$20:$Z$42,MAX($E145,2010)-2003,AK$28-2003)),0))</f>
        <v>1.200933595438485</v>
      </c>
      <c r="AL145" s="118">
        <f>IF($C145="TD",INDEX('4. CPI-tabel'!$D$20:$Z$42,$E145-2003,AL$28-2003),
IF(AL$28&gt;=$E145,MAX(1,INDEX('4. CPI-tabel'!$D$20:$Z$42,MAX($E145,2010)-2003,AL$28-2003)),0))</f>
        <v>1.200933595438485</v>
      </c>
      <c r="AM145" s="118">
        <f>IF($C145="TD",INDEX('4. CPI-tabel'!$D$20:$Z$42,$E145-2003,AM$28-2003),
IF(AM$28&gt;=$E145,MAX(1,INDEX('4. CPI-tabel'!$D$20:$Z$42,MAX($E145,2010)-2003,AM$28-2003)),0))</f>
        <v>1.200933595438485</v>
      </c>
      <c r="AO145" s="87">
        <f t="shared" si="21"/>
        <v>74570.338862929377</v>
      </c>
      <c r="AP145" s="87">
        <f t="shared" si="22"/>
        <v>76509.167673365548</v>
      </c>
      <c r="AQ145" s="87">
        <f t="shared" si="23"/>
        <v>78268.87852985294</v>
      </c>
      <c r="AR145" s="87">
        <f t="shared" si="24"/>
        <v>80460.407128688821</v>
      </c>
      <c r="AS145" s="87">
        <f t="shared" si="25"/>
        <v>81265.011199975706</v>
      </c>
      <c r="AT145" s="87">
        <f t="shared" si="26"/>
        <v>81915.131289575525</v>
      </c>
      <c r="AU145" s="87">
        <f t="shared" si="27"/>
        <v>82078.96155215468</v>
      </c>
      <c r="AV145" s="87">
        <f t="shared" si="28"/>
        <v>83228.067013884836</v>
      </c>
      <c r="AW145" s="87">
        <f t="shared" si="29"/>
        <v>84975.856421176417</v>
      </c>
      <c r="AX145" s="87">
        <f t="shared" si="30"/>
        <v>87355.180400969359</v>
      </c>
      <c r="AY145" s="87">
        <f t="shared" si="31"/>
        <v>87966.666663776137</v>
      </c>
      <c r="AZ145" s="87">
        <f t="shared" si="32"/>
        <v>105559.99999653136</v>
      </c>
      <c r="BA145" s="87">
        <f t="shared" si="33"/>
        <v>101662.39999665941</v>
      </c>
      <c r="BB145" s="87">
        <f t="shared" si="34"/>
        <v>97908.711381398156</v>
      </c>
      <c r="BC145" s="87">
        <f t="shared" si="35"/>
        <v>94293.620499623445</v>
      </c>
      <c r="BD145" s="87">
        <f t="shared" si="36"/>
        <v>90812.009896560427</v>
      </c>
    </row>
    <row r="146" spans="1:56" s="20" customFormat="1" x14ac:dyDescent="0.2">
      <c r="A146" s="41"/>
      <c r="B146" s="86">
        <f>'3. Investeringen'!B132</f>
        <v>118</v>
      </c>
      <c r="C146" s="86" t="str">
        <f>'3. Investeringen'!F132</f>
        <v>TD</v>
      </c>
      <c r="D146" s="86" t="str">
        <f>'3. Investeringen'!G132</f>
        <v>Nieuwe investeringen TD</v>
      </c>
      <c r="E146" s="121">
        <f>'3. Investeringen'!K132</f>
        <v>2009</v>
      </c>
      <c r="G146" s="86">
        <f>'7. Nominale afschrijvingen'!R135</f>
        <v>16975.480863668567</v>
      </c>
      <c r="H146" s="86">
        <f>'7. Nominale afschrijvingen'!S135</f>
        <v>16975.48086366857</v>
      </c>
      <c r="I146" s="86">
        <f>'7. Nominale afschrijvingen'!T135</f>
        <v>16975.48086366857</v>
      </c>
      <c r="J146" s="86">
        <f>'7. Nominale afschrijvingen'!U135</f>
        <v>16975.48086366857</v>
      </c>
      <c r="K146" s="86">
        <f>'7. Nominale afschrijvingen'!V135</f>
        <v>16975.48086366857</v>
      </c>
      <c r="L146" s="86">
        <f>'7. Nominale afschrijvingen'!W135</f>
        <v>16975.48086366857</v>
      </c>
      <c r="M146" s="86">
        <f>'7. Nominale afschrijvingen'!X135</f>
        <v>16975.48086366857</v>
      </c>
      <c r="N146" s="86">
        <f>'7. Nominale afschrijvingen'!Y135</f>
        <v>16975.48086366857</v>
      </c>
      <c r="O146" s="86">
        <f>'7. Nominale afschrijvingen'!Z135</f>
        <v>16975.48086366857</v>
      </c>
      <c r="P146" s="86">
        <f>'7. Nominale afschrijvingen'!AA135</f>
        <v>16975.48086366857</v>
      </c>
      <c r="Q146" s="86">
        <f>'7. Nominale afschrijvingen'!AB135</f>
        <v>16975.48086366857</v>
      </c>
      <c r="R146" s="86">
        <f>'7. Nominale afschrijvingen'!AC135</f>
        <v>20370.577036402276</v>
      </c>
      <c r="S146" s="86">
        <f>'7. Nominale afschrijvingen'!AD135</f>
        <v>18973.737468191834</v>
      </c>
      <c r="T146" s="86">
        <f>'7. Nominale afschrijvingen'!AE135</f>
        <v>17672.681184658679</v>
      </c>
      <c r="U146" s="86">
        <f>'7. Nominale afschrijvingen'!AF135</f>
        <v>16555.442718961865</v>
      </c>
      <c r="V146" s="86">
        <f>'7. Nominale afschrijvingen'!AG135</f>
        <v>16555.442718961865</v>
      </c>
      <c r="W146" s="65"/>
      <c r="X146" s="118">
        <f>IF($C146="TD",INDEX('4. CPI-tabel'!$D$20:$Z$42,$E146-2003,X$28-2003),
IF(X$28&gt;=$E146,MAX(1,INDEX('4. CPI-tabel'!$D$20:$Z$42,MAX($E146,2010)-2003,X$28-2003)),0))</f>
        <v>1.0180449999999999</v>
      </c>
      <c r="Y146" s="118">
        <f>IF($C146="TD",INDEX('4. CPI-tabel'!$D$20:$Z$42,$E146-2003,Y$28-2003),
IF(Y$28&gt;=$E146,MAX(1,INDEX('4. CPI-tabel'!$D$20:$Z$42,MAX($E146,2010)-2003,Y$28-2003)),0))</f>
        <v>1.0445141699999998</v>
      </c>
      <c r="Z146" s="118">
        <f>IF($C146="TD",INDEX('4. CPI-tabel'!$D$20:$Z$42,$E146-2003,Z$28-2003),
IF(Z$28&gt;=$E146,MAX(1,INDEX('4. CPI-tabel'!$D$20:$Z$42,MAX($E146,2010)-2003,Z$28-2003)),0))</f>
        <v>1.0685379959099996</v>
      </c>
      <c r="AA146" s="118">
        <f>IF($C146="TD",INDEX('4. CPI-tabel'!$D$20:$Z$42,$E146-2003,AA$28-2003),
IF(AA$28&gt;=$E146,MAX(1,INDEX('4. CPI-tabel'!$D$20:$Z$42,MAX($E146,2010)-2003,AA$28-2003)),0))</f>
        <v>1.0984570597954797</v>
      </c>
      <c r="AB146" s="118">
        <f>IF($C146="TD",INDEX('4. CPI-tabel'!$D$20:$Z$42,$E146-2003,AB$28-2003),
IF(AB$28&gt;=$E146,MAX(1,INDEX('4. CPI-tabel'!$D$20:$Z$42,MAX($E146,2010)-2003,AB$28-2003)),0))</f>
        <v>1.1094416303934345</v>
      </c>
      <c r="AC146" s="118">
        <f>IF($C146="TD",INDEX('4. CPI-tabel'!$D$20:$Z$42,$E146-2003,AC$28-2003),
IF(AC$28&gt;=$E146,MAX(1,INDEX('4. CPI-tabel'!$D$20:$Z$42,MAX($E146,2010)-2003,AC$28-2003)),0))</f>
        <v>1.1183171634365821</v>
      </c>
      <c r="AD146" s="118">
        <f>IF($C146="TD",INDEX('4. CPI-tabel'!$D$20:$Z$42,$E146-2003,AD$28-2003),
IF(AD$28&gt;=$E146,MAX(1,INDEX('4. CPI-tabel'!$D$20:$Z$42,MAX($E146,2010)-2003,AD$28-2003)),0))</f>
        <v>1.1205537977634552</v>
      </c>
      <c r="AE146" s="118">
        <f>IF($C146="TD",INDEX('4. CPI-tabel'!$D$20:$Z$42,$E146-2003,AE$28-2003),
IF(AE$28&gt;=$E146,MAX(1,INDEX('4. CPI-tabel'!$D$20:$Z$42,MAX($E146,2010)-2003,AE$28-2003)),0))</f>
        <v>1.1362415509321435</v>
      </c>
      <c r="AF146" s="118">
        <f>IF($C146="TD",INDEX('4. CPI-tabel'!$D$20:$Z$42,$E146-2003,AF$28-2003),
IF(AF$28&gt;=$E146,MAX(1,INDEX('4. CPI-tabel'!$D$20:$Z$42,MAX($E146,2010)-2003,AF$28-2003)),0))</f>
        <v>1.1601026235017184</v>
      </c>
      <c r="AG146" s="118">
        <f>IF($C146="TD",INDEX('4. CPI-tabel'!$D$20:$Z$42,$E146-2003,AG$28-2003),
IF(AG$28&gt;=$E146,MAX(1,INDEX('4. CPI-tabel'!$D$20:$Z$42,MAX($E146,2010)-2003,AG$28-2003)),0))</f>
        <v>1.1925854969597667</v>
      </c>
      <c r="AH146" s="118">
        <f>IF($C146="TD",INDEX('4. CPI-tabel'!$D$20:$Z$42,$E146-2003,AH$28-2003),
IF(AH$28&gt;=$E146,MAX(1,INDEX('4. CPI-tabel'!$D$20:$Z$42,MAX($E146,2010)-2003,AH$28-2003)),0))</f>
        <v>1.200933595438485</v>
      </c>
      <c r="AI146" s="118">
        <f>IF($C146="TD",INDEX('4. CPI-tabel'!$D$20:$Z$42,$E146-2003,AI$28-2003),
IF(AI$28&gt;=$E146,MAX(1,INDEX('4. CPI-tabel'!$D$20:$Z$42,MAX($E146,2010)-2003,AI$28-2003)),0))</f>
        <v>1.200933595438485</v>
      </c>
      <c r="AJ146" s="118">
        <f>IF($C146="TD",INDEX('4. CPI-tabel'!$D$20:$Z$42,$E146-2003,AJ$28-2003),
IF(AJ$28&gt;=$E146,MAX(1,INDEX('4. CPI-tabel'!$D$20:$Z$42,MAX($E146,2010)-2003,AJ$28-2003)),0))</f>
        <v>1.200933595438485</v>
      </c>
      <c r="AK146" s="118">
        <f>IF($C146="TD",INDEX('4. CPI-tabel'!$D$20:$Z$42,$E146-2003,AK$28-2003),
IF(AK$28&gt;=$E146,MAX(1,INDEX('4. CPI-tabel'!$D$20:$Z$42,MAX($E146,2010)-2003,AK$28-2003)),0))</f>
        <v>1.200933595438485</v>
      </c>
      <c r="AL146" s="118">
        <f>IF($C146="TD",INDEX('4. CPI-tabel'!$D$20:$Z$42,$E146-2003,AL$28-2003),
IF(AL$28&gt;=$E146,MAX(1,INDEX('4. CPI-tabel'!$D$20:$Z$42,MAX($E146,2010)-2003,AL$28-2003)),0))</f>
        <v>1.200933595438485</v>
      </c>
      <c r="AM146" s="118">
        <f>IF($C146="TD",INDEX('4. CPI-tabel'!$D$20:$Z$42,$E146-2003,AM$28-2003),
IF(AM$28&gt;=$E146,MAX(1,INDEX('4. CPI-tabel'!$D$20:$Z$42,MAX($E146,2010)-2003,AM$28-2003)),0))</f>
        <v>1.200933595438485</v>
      </c>
      <c r="AO146" s="87">
        <f t="shared" si="21"/>
        <v>17281.803415853465</v>
      </c>
      <c r="AP146" s="87">
        <f t="shared" si="22"/>
        <v>17731.130304665658</v>
      </c>
      <c r="AQ146" s="87">
        <f t="shared" si="23"/>
        <v>18138.946301672964</v>
      </c>
      <c r="AR146" s="87">
        <f t="shared" si="24"/>
        <v>18646.836798119806</v>
      </c>
      <c r="AS146" s="87">
        <f t="shared" si="25"/>
        <v>18833.305166101007</v>
      </c>
      <c r="AT146" s="87">
        <f t="shared" si="26"/>
        <v>18983.971607429816</v>
      </c>
      <c r="AU146" s="87">
        <f t="shared" si="27"/>
        <v>19021.939550644674</v>
      </c>
      <c r="AV146" s="87">
        <f t="shared" si="28"/>
        <v>19288.2467043537</v>
      </c>
      <c r="AW146" s="87">
        <f t="shared" si="29"/>
        <v>19693.299885145127</v>
      </c>
      <c r="AX146" s="87">
        <f t="shared" si="30"/>
        <v>20244.712281929191</v>
      </c>
      <c r="AY146" s="87">
        <f t="shared" si="31"/>
        <v>20386.425267902694</v>
      </c>
      <c r="AZ146" s="87">
        <f t="shared" si="32"/>
        <v>24463.710321483224</v>
      </c>
      <c r="BA146" s="87">
        <f t="shared" si="33"/>
        <v>22786.198756581514</v>
      </c>
      <c r="BB146" s="87">
        <f t="shared" si="34"/>
        <v>21223.71655613021</v>
      </c>
      <c r="BC146" s="87">
        <f t="shared" si="35"/>
        <v>19881.98734855876</v>
      </c>
      <c r="BD146" s="87">
        <f t="shared" si="36"/>
        <v>19881.98734855876</v>
      </c>
    </row>
    <row r="147" spans="1:56" s="20" customFormat="1" x14ac:dyDescent="0.2">
      <c r="A147" s="41"/>
      <c r="B147" s="86">
        <f>'3. Investeringen'!B133</f>
        <v>119</v>
      </c>
      <c r="C147" s="86" t="str">
        <f>'3. Investeringen'!F133</f>
        <v>TD</v>
      </c>
      <c r="D147" s="86" t="str">
        <f>'3. Investeringen'!G133</f>
        <v>Nieuwe investeringen TD</v>
      </c>
      <c r="E147" s="121">
        <f>'3. Investeringen'!K133</f>
        <v>2009</v>
      </c>
      <c r="G147" s="86">
        <f>'7. Nominale afschrijvingen'!R136</f>
        <v>390.44760000076002</v>
      </c>
      <c r="H147" s="86">
        <f>'7. Nominale afschrijvingen'!S136</f>
        <v>390.44760000076002</v>
      </c>
      <c r="I147" s="86">
        <f>'7. Nominale afschrijvingen'!T136</f>
        <v>390.44760000076002</v>
      </c>
      <c r="J147" s="86">
        <f>'7. Nominale afschrijvingen'!U136</f>
        <v>390.44760000076002</v>
      </c>
      <c r="K147" s="86">
        <f>'7. Nominale afschrijvingen'!V136</f>
        <v>390.44760000076002</v>
      </c>
      <c r="L147" s="86">
        <f>'7. Nominale afschrijvingen'!W136</f>
        <v>390.44760000076002</v>
      </c>
      <c r="M147" s="86">
        <f>'7. Nominale afschrijvingen'!X136</f>
        <v>390.44760000076002</v>
      </c>
      <c r="N147" s="86">
        <f>'7. Nominale afschrijvingen'!Y136</f>
        <v>390.44760000076002</v>
      </c>
      <c r="O147" s="86">
        <f>'7. Nominale afschrijvingen'!Z136</f>
        <v>390.44760000076002</v>
      </c>
      <c r="P147" s="86">
        <f>'7. Nominale afschrijvingen'!AA136</f>
        <v>390.44760000076002</v>
      </c>
      <c r="Q147" s="86">
        <f>'7. Nominale afschrijvingen'!AB136</f>
        <v>390.44760000076002</v>
      </c>
      <c r="R147" s="86">
        <f>'7. Nominale afschrijvingen'!AC136</f>
        <v>468.53712000091207</v>
      </c>
      <c r="S147" s="86">
        <f>'7. Nominale afschrijvingen'!AD136</f>
        <v>423.55755648082453</v>
      </c>
      <c r="T147" s="86">
        <f>'7. Nominale afschrijvingen'!AE136</f>
        <v>382.89603105866536</v>
      </c>
      <c r="U147" s="86">
        <f>'7. Nominale afschrijvingen'!AF136</f>
        <v>379.53729394411567</v>
      </c>
      <c r="V147" s="86">
        <f>'7. Nominale afschrijvingen'!AG136</f>
        <v>379.53729394411567</v>
      </c>
      <c r="W147" s="65"/>
      <c r="X147" s="118">
        <f>IF($C147="TD",INDEX('4. CPI-tabel'!$D$20:$Z$42,$E147-2003,X$28-2003),
IF(X$28&gt;=$E147,MAX(1,INDEX('4. CPI-tabel'!$D$20:$Z$42,MAX($E147,2010)-2003,X$28-2003)),0))</f>
        <v>1.0180449999999999</v>
      </c>
      <c r="Y147" s="118">
        <f>IF($C147="TD",INDEX('4. CPI-tabel'!$D$20:$Z$42,$E147-2003,Y$28-2003),
IF(Y$28&gt;=$E147,MAX(1,INDEX('4. CPI-tabel'!$D$20:$Z$42,MAX($E147,2010)-2003,Y$28-2003)),0))</f>
        <v>1.0445141699999998</v>
      </c>
      <c r="Z147" s="118">
        <f>IF($C147="TD",INDEX('4. CPI-tabel'!$D$20:$Z$42,$E147-2003,Z$28-2003),
IF(Z$28&gt;=$E147,MAX(1,INDEX('4. CPI-tabel'!$D$20:$Z$42,MAX($E147,2010)-2003,Z$28-2003)),0))</f>
        <v>1.0685379959099996</v>
      </c>
      <c r="AA147" s="118">
        <f>IF($C147="TD",INDEX('4. CPI-tabel'!$D$20:$Z$42,$E147-2003,AA$28-2003),
IF(AA$28&gt;=$E147,MAX(1,INDEX('4. CPI-tabel'!$D$20:$Z$42,MAX($E147,2010)-2003,AA$28-2003)),0))</f>
        <v>1.0984570597954797</v>
      </c>
      <c r="AB147" s="118">
        <f>IF($C147="TD",INDEX('4. CPI-tabel'!$D$20:$Z$42,$E147-2003,AB$28-2003),
IF(AB$28&gt;=$E147,MAX(1,INDEX('4. CPI-tabel'!$D$20:$Z$42,MAX($E147,2010)-2003,AB$28-2003)),0))</f>
        <v>1.1094416303934345</v>
      </c>
      <c r="AC147" s="118">
        <f>IF($C147="TD",INDEX('4. CPI-tabel'!$D$20:$Z$42,$E147-2003,AC$28-2003),
IF(AC$28&gt;=$E147,MAX(1,INDEX('4. CPI-tabel'!$D$20:$Z$42,MAX($E147,2010)-2003,AC$28-2003)),0))</f>
        <v>1.1183171634365821</v>
      </c>
      <c r="AD147" s="118">
        <f>IF($C147="TD",INDEX('4. CPI-tabel'!$D$20:$Z$42,$E147-2003,AD$28-2003),
IF(AD$28&gt;=$E147,MAX(1,INDEX('4. CPI-tabel'!$D$20:$Z$42,MAX($E147,2010)-2003,AD$28-2003)),0))</f>
        <v>1.1205537977634552</v>
      </c>
      <c r="AE147" s="118">
        <f>IF($C147="TD",INDEX('4. CPI-tabel'!$D$20:$Z$42,$E147-2003,AE$28-2003),
IF(AE$28&gt;=$E147,MAX(1,INDEX('4. CPI-tabel'!$D$20:$Z$42,MAX($E147,2010)-2003,AE$28-2003)),0))</f>
        <v>1.1362415509321435</v>
      </c>
      <c r="AF147" s="118">
        <f>IF($C147="TD",INDEX('4. CPI-tabel'!$D$20:$Z$42,$E147-2003,AF$28-2003),
IF(AF$28&gt;=$E147,MAX(1,INDEX('4. CPI-tabel'!$D$20:$Z$42,MAX($E147,2010)-2003,AF$28-2003)),0))</f>
        <v>1.1601026235017184</v>
      </c>
      <c r="AG147" s="118">
        <f>IF($C147="TD",INDEX('4. CPI-tabel'!$D$20:$Z$42,$E147-2003,AG$28-2003),
IF(AG$28&gt;=$E147,MAX(1,INDEX('4. CPI-tabel'!$D$20:$Z$42,MAX($E147,2010)-2003,AG$28-2003)),0))</f>
        <v>1.1925854969597667</v>
      </c>
      <c r="AH147" s="118">
        <f>IF($C147="TD",INDEX('4. CPI-tabel'!$D$20:$Z$42,$E147-2003,AH$28-2003),
IF(AH$28&gt;=$E147,MAX(1,INDEX('4. CPI-tabel'!$D$20:$Z$42,MAX($E147,2010)-2003,AH$28-2003)),0))</f>
        <v>1.200933595438485</v>
      </c>
      <c r="AI147" s="118">
        <f>IF($C147="TD",INDEX('4. CPI-tabel'!$D$20:$Z$42,$E147-2003,AI$28-2003),
IF(AI$28&gt;=$E147,MAX(1,INDEX('4. CPI-tabel'!$D$20:$Z$42,MAX($E147,2010)-2003,AI$28-2003)),0))</f>
        <v>1.200933595438485</v>
      </c>
      <c r="AJ147" s="118">
        <f>IF($C147="TD",INDEX('4. CPI-tabel'!$D$20:$Z$42,$E147-2003,AJ$28-2003),
IF(AJ$28&gt;=$E147,MAX(1,INDEX('4. CPI-tabel'!$D$20:$Z$42,MAX($E147,2010)-2003,AJ$28-2003)),0))</f>
        <v>1.200933595438485</v>
      </c>
      <c r="AK147" s="118">
        <f>IF($C147="TD",INDEX('4. CPI-tabel'!$D$20:$Z$42,$E147-2003,AK$28-2003),
IF(AK$28&gt;=$E147,MAX(1,INDEX('4. CPI-tabel'!$D$20:$Z$42,MAX($E147,2010)-2003,AK$28-2003)),0))</f>
        <v>1.200933595438485</v>
      </c>
      <c r="AL147" s="118">
        <f>IF($C147="TD",INDEX('4. CPI-tabel'!$D$20:$Z$42,$E147-2003,AL$28-2003),
IF(AL$28&gt;=$E147,MAX(1,INDEX('4. CPI-tabel'!$D$20:$Z$42,MAX($E147,2010)-2003,AL$28-2003)),0))</f>
        <v>1.200933595438485</v>
      </c>
      <c r="AM147" s="118">
        <f>IF($C147="TD",INDEX('4. CPI-tabel'!$D$20:$Z$42,$E147-2003,AM$28-2003),
IF(AM$28&gt;=$E147,MAX(1,INDEX('4. CPI-tabel'!$D$20:$Z$42,MAX($E147,2010)-2003,AM$28-2003)),0))</f>
        <v>1.200933595438485</v>
      </c>
      <c r="AO147" s="87">
        <f t="shared" si="21"/>
        <v>397.49322694277367</v>
      </c>
      <c r="AP147" s="87">
        <f t="shared" si="22"/>
        <v>407.82805084328578</v>
      </c>
      <c r="AQ147" s="87">
        <f t="shared" si="23"/>
        <v>417.20809601268127</v>
      </c>
      <c r="AR147" s="87">
        <f t="shared" si="24"/>
        <v>428.88992270103637</v>
      </c>
      <c r="AS147" s="87">
        <f t="shared" si="25"/>
        <v>433.17882192804672</v>
      </c>
      <c r="AT147" s="87">
        <f t="shared" si="26"/>
        <v>436.64425250347114</v>
      </c>
      <c r="AU147" s="87">
        <f t="shared" si="27"/>
        <v>437.51754100847808</v>
      </c>
      <c r="AV147" s="87">
        <f t="shared" si="28"/>
        <v>443.64278658259678</v>
      </c>
      <c r="AW147" s="87">
        <f t="shared" si="29"/>
        <v>452.95928510083127</v>
      </c>
      <c r="AX147" s="87">
        <f t="shared" si="30"/>
        <v>465.64214508365461</v>
      </c>
      <c r="AY147" s="87">
        <f t="shared" si="31"/>
        <v>468.90164009924013</v>
      </c>
      <c r="AZ147" s="87">
        <f t="shared" si="32"/>
        <v>562.6819681190882</v>
      </c>
      <c r="BA147" s="87">
        <f t="shared" si="33"/>
        <v>508.66449917965576</v>
      </c>
      <c r="BB147" s="87">
        <f t="shared" si="34"/>
        <v>459.83270725840879</v>
      </c>
      <c r="BC147" s="87">
        <f t="shared" si="35"/>
        <v>455.79908701929998</v>
      </c>
      <c r="BD147" s="87">
        <f t="shared" si="36"/>
        <v>455.79908701929998</v>
      </c>
    </row>
    <row r="148" spans="1:56" s="20" customFormat="1" x14ac:dyDescent="0.2">
      <c r="A148" s="41"/>
      <c r="B148" s="86">
        <f>'3. Investeringen'!B134</f>
        <v>120</v>
      </c>
      <c r="C148" s="86" t="str">
        <f>'3. Investeringen'!F134</f>
        <v>TD</v>
      </c>
      <c r="D148" s="86" t="str">
        <f>'3. Investeringen'!G134</f>
        <v>Nieuwe investeringen TD</v>
      </c>
      <c r="E148" s="121">
        <f>'3. Investeringen'!K134</f>
        <v>2009</v>
      </c>
      <c r="G148" s="86">
        <f>'7. Nominale afschrijvingen'!R137</f>
        <v>6139.856162</v>
      </c>
      <c r="H148" s="86">
        <f>'7. Nominale afschrijvingen'!S137</f>
        <v>6139.8561619999991</v>
      </c>
      <c r="I148" s="86">
        <f>'7. Nominale afschrijvingen'!T137</f>
        <v>6139.8561619999991</v>
      </c>
      <c r="J148" s="86">
        <f>'7. Nominale afschrijvingen'!U137</f>
        <v>6139.8561619999991</v>
      </c>
      <c r="K148" s="86">
        <f>'7. Nominale afschrijvingen'!V137</f>
        <v>6139.8561619999991</v>
      </c>
      <c r="L148" s="86">
        <f>'7. Nominale afschrijvingen'!W137</f>
        <v>6139.8561619999991</v>
      </c>
      <c r="M148" s="86">
        <f>'7. Nominale afschrijvingen'!X137</f>
        <v>6139.8561619999991</v>
      </c>
      <c r="N148" s="86">
        <f>'7. Nominale afschrijvingen'!Y137</f>
        <v>6139.8561619999991</v>
      </c>
      <c r="O148" s="86">
        <f>'7. Nominale afschrijvingen'!Z137</f>
        <v>3069.9280809999996</v>
      </c>
      <c r="P148" s="86">
        <f>'7. Nominale afschrijvingen'!AA137</f>
        <v>0</v>
      </c>
      <c r="Q148" s="86">
        <f>'7. Nominale afschrijvingen'!AB137</f>
        <v>0</v>
      </c>
      <c r="R148" s="86">
        <f>'7. Nominale afschrijvingen'!AC137</f>
        <v>0</v>
      </c>
      <c r="S148" s="86">
        <f>'7. Nominale afschrijvingen'!AD137</f>
        <v>0</v>
      </c>
      <c r="T148" s="86">
        <f>'7. Nominale afschrijvingen'!AE137</f>
        <v>0</v>
      </c>
      <c r="U148" s="86">
        <f>'7. Nominale afschrijvingen'!AF137</f>
        <v>0</v>
      </c>
      <c r="V148" s="86">
        <f>'7. Nominale afschrijvingen'!AG137</f>
        <v>0</v>
      </c>
      <c r="W148" s="65"/>
      <c r="X148" s="118">
        <f>IF($C148="TD",INDEX('4. CPI-tabel'!$D$20:$Z$42,$E148-2003,X$28-2003),
IF(X$28&gt;=$E148,MAX(1,INDEX('4. CPI-tabel'!$D$20:$Z$42,MAX($E148,2010)-2003,X$28-2003)),0))</f>
        <v>1.0180449999999999</v>
      </c>
      <c r="Y148" s="118">
        <f>IF($C148="TD",INDEX('4. CPI-tabel'!$D$20:$Z$42,$E148-2003,Y$28-2003),
IF(Y$28&gt;=$E148,MAX(1,INDEX('4. CPI-tabel'!$D$20:$Z$42,MAX($E148,2010)-2003,Y$28-2003)),0))</f>
        <v>1.0445141699999998</v>
      </c>
      <c r="Z148" s="118">
        <f>IF($C148="TD",INDEX('4. CPI-tabel'!$D$20:$Z$42,$E148-2003,Z$28-2003),
IF(Z$28&gt;=$E148,MAX(1,INDEX('4. CPI-tabel'!$D$20:$Z$42,MAX($E148,2010)-2003,Z$28-2003)),0))</f>
        <v>1.0685379959099996</v>
      </c>
      <c r="AA148" s="118">
        <f>IF($C148="TD",INDEX('4. CPI-tabel'!$D$20:$Z$42,$E148-2003,AA$28-2003),
IF(AA$28&gt;=$E148,MAX(1,INDEX('4. CPI-tabel'!$D$20:$Z$42,MAX($E148,2010)-2003,AA$28-2003)),0))</f>
        <v>1.0984570597954797</v>
      </c>
      <c r="AB148" s="118">
        <f>IF($C148="TD",INDEX('4. CPI-tabel'!$D$20:$Z$42,$E148-2003,AB$28-2003),
IF(AB$28&gt;=$E148,MAX(1,INDEX('4. CPI-tabel'!$D$20:$Z$42,MAX($E148,2010)-2003,AB$28-2003)),0))</f>
        <v>1.1094416303934345</v>
      </c>
      <c r="AC148" s="118">
        <f>IF($C148="TD",INDEX('4. CPI-tabel'!$D$20:$Z$42,$E148-2003,AC$28-2003),
IF(AC$28&gt;=$E148,MAX(1,INDEX('4. CPI-tabel'!$D$20:$Z$42,MAX($E148,2010)-2003,AC$28-2003)),0))</f>
        <v>1.1183171634365821</v>
      </c>
      <c r="AD148" s="118">
        <f>IF($C148="TD",INDEX('4. CPI-tabel'!$D$20:$Z$42,$E148-2003,AD$28-2003),
IF(AD$28&gt;=$E148,MAX(1,INDEX('4. CPI-tabel'!$D$20:$Z$42,MAX($E148,2010)-2003,AD$28-2003)),0))</f>
        <v>1.1205537977634552</v>
      </c>
      <c r="AE148" s="118">
        <f>IF($C148="TD",INDEX('4. CPI-tabel'!$D$20:$Z$42,$E148-2003,AE$28-2003),
IF(AE$28&gt;=$E148,MAX(1,INDEX('4. CPI-tabel'!$D$20:$Z$42,MAX($E148,2010)-2003,AE$28-2003)),0))</f>
        <v>1.1362415509321435</v>
      </c>
      <c r="AF148" s="118">
        <f>IF($C148="TD",INDEX('4. CPI-tabel'!$D$20:$Z$42,$E148-2003,AF$28-2003),
IF(AF$28&gt;=$E148,MAX(1,INDEX('4. CPI-tabel'!$D$20:$Z$42,MAX($E148,2010)-2003,AF$28-2003)),0))</f>
        <v>1.1601026235017184</v>
      </c>
      <c r="AG148" s="118">
        <f>IF($C148="TD",INDEX('4. CPI-tabel'!$D$20:$Z$42,$E148-2003,AG$28-2003),
IF(AG$28&gt;=$E148,MAX(1,INDEX('4. CPI-tabel'!$D$20:$Z$42,MAX($E148,2010)-2003,AG$28-2003)),0))</f>
        <v>1.1925854969597667</v>
      </c>
      <c r="AH148" s="118">
        <f>IF($C148="TD",INDEX('4. CPI-tabel'!$D$20:$Z$42,$E148-2003,AH$28-2003),
IF(AH$28&gt;=$E148,MAX(1,INDEX('4. CPI-tabel'!$D$20:$Z$42,MAX($E148,2010)-2003,AH$28-2003)),0))</f>
        <v>1.200933595438485</v>
      </c>
      <c r="AI148" s="118">
        <f>IF($C148="TD",INDEX('4. CPI-tabel'!$D$20:$Z$42,$E148-2003,AI$28-2003),
IF(AI$28&gt;=$E148,MAX(1,INDEX('4. CPI-tabel'!$D$20:$Z$42,MAX($E148,2010)-2003,AI$28-2003)),0))</f>
        <v>1.200933595438485</v>
      </c>
      <c r="AJ148" s="118">
        <f>IF($C148="TD",INDEX('4. CPI-tabel'!$D$20:$Z$42,$E148-2003,AJ$28-2003),
IF(AJ$28&gt;=$E148,MAX(1,INDEX('4. CPI-tabel'!$D$20:$Z$42,MAX($E148,2010)-2003,AJ$28-2003)),0))</f>
        <v>1.200933595438485</v>
      </c>
      <c r="AK148" s="118">
        <f>IF($C148="TD",INDEX('4. CPI-tabel'!$D$20:$Z$42,$E148-2003,AK$28-2003),
IF(AK$28&gt;=$E148,MAX(1,INDEX('4. CPI-tabel'!$D$20:$Z$42,MAX($E148,2010)-2003,AK$28-2003)),0))</f>
        <v>1.200933595438485</v>
      </c>
      <c r="AL148" s="118">
        <f>IF($C148="TD",INDEX('4. CPI-tabel'!$D$20:$Z$42,$E148-2003,AL$28-2003),
IF(AL$28&gt;=$E148,MAX(1,INDEX('4. CPI-tabel'!$D$20:$Z$42,MAX($E148,2010)-2003,AL$28-2003)),0))</f>
        <v>1.200933595438485</v>
      </c>
      <c r="AM148" s="118">
        <f>IF($C148="TD",INDEX('4. CPI-tabel'!$D$20:$Z$42,$E148-2003,AM$28-2003),
IF(AM$28&gt;=$E148,MAX(1,INDEX('4. CPI-tabel'!$D$20:$Z$42,MAX($E148,2010)-2003,AM$28-2003)),0))</f>
        <v>1.200933595438485</v>
      </c>
      <c r="AO148" s="87">
        <f t="shared" si="21"/>
        <v>6250.6498664432893</v>
      </c>
      <c r="AP148" s="87">
        <f t="shared" si="22"/>
        <v>6413.1667629708136</v>
      </c>
      <c r="AQ148" s="87">
        <f t="shared" si="23"/>
        <v>6560.6695985191409</v>
      </c>
      <c r="AR148" s="87">
        <f t="shared" si="24"/>
        <v>6744.3683472776775</v>
      </c>
      <c r="AS148" s="87">
        <f t="shared" si="25"/>
        <v>6811.8120307504541</v>
      </c>
      <c r="AT148" s="87">
        <f t="shared" si="26"/>
        <v>6866.3065269964582</v>
      </c>
      <c r="AU148" s="87">
        <f t="shared" si="27"/>
        <v>6880.0391400504514</v>
      </c>
      <c r="AV148" s="87">
        <f t="shared" si="28"/>
        <v>6976.3596880111572</v>
      </c>
      <c r="AW148" s="87">
        <f t="shared" si="29"/>
        <v>3561.4316207296956</v>
      </c>
      <c r="AX148" s="87">
        <f t="shared" si="30"/>
        <v>0</v>
      </c>
      <c r="AY148" s="87">
        <f t="shared" si="31"/>
        <v>0</v>
      </c>
      <c r="AZ148" s="87">
        <f t="shared" si="32"/>
        <v>0</v>
      </c>
      <c r="BA148" s="87">
        <f t="shared" si="33"/>
        <v>0</v>
      </c>
      <c r="BB148" s="87">
        <f t="shared" si="34"/>
        <v>0</v>
      </c>
      <c r="BC148" s="87">
        <f t="shared" si="35"/>
        <v>0</v>
      </c>
      <c r="BD148" s="87">
        <f t="shared" si="36"/>
        <v>0</v>
      </c>
    </row>
    <row r="149" spans="1:56" s="20" customFormat="1" x14ac:dyDescent="0.2">
      <c r="A149" s="41"/>
      <c r="B149" s="86">
        <f>'3. Investeringen'!B135</f>
        <v>121</v>
      </c>
      <c r="C149" s="86" t="str">
        <f>'3. Investeringen'!F135</f>
        <v>TD</v>
      </c>
      <c r="D149" s="86" t="str">
        <f>'3. Investeringen'!G135</f>
        <v>Nieuwe investeringen TD</v>
      </c>
      <c r="E149" s="121">
        <f>'3. Investeringen'!K135</f>
        <v>2009</v>
      </c>
      <c r="G149" s="86">
        <f>'7. Nominale afschrijvingen'!R138</f>
        <v>0</v>
      </c>
      <c r="H149" s="86">
        <f>'7. Nominale afschrijvingen'!S138</f>
        <v>0</v>
      </c>
      <c r="I149" s="86">
        <f>'7. Nominale afschrijvingen'!T138</f>
        <v>0</v>
      </c>
      <c r="J149" s="86">
        <f>'7. Nominale afschrijvingen'!U138</f>
        <v>0</v>
      </c>
      <c r="K149" s="86">
        <f>'7. Nominale afschrijvingen'!V138</f>
        <v>0</v>
      </c>
      <c r="L149" s="86">
        <f>'7. Nominale afschrijvingen'!W138</f>
        <v>0</v>
      </c>
      <c r="M149" s="86">
        <f>'7. Nominale afschrijvingen'!X138</f>
        <v>0</v>
      </c>
      <c r="N149" s="86">
        <f>'7. Nominale afschrijvingen'!Y138</f>
        <v>0</v>
      </c>
      <c r="O149" s="86">
        <f>'7. Nominale afschrijvingen'!Z138</f>
        <v>0</v>
      </c>
      <c r="P149" s="86">
        <f>'7. Nominale afschrijvingen'!AA138</f>
        <v>0</v>
      </c>
      <c r="Q149" s="86">
        <f>'7. Nominale afschrijvingen'!AB138</f>
        <v>0</v>
      </c>
      <c r="R149" s="86">
        <f>'7. Nominale afschrijvingen'!AC138</f>
        <v>0</v>
      </c>
      <c r="S149" s="86">
        <f>'7. Nominale afschrijvingen'!AD138</f>
        <v>0</v>
      </c>
      <c r="T149" s="86">
        <f>'7. Nominale afschrijvingen'!AE138</f>
        <v>0</v>
      </c>
      <c r="U149" s="86">
        <f>'7. Nominale afschrijvingen'!AF138</f>
        <v>0</v>
      </c>
      <c r="V149" s="86">
        <f>'7. Nominale afschrijvingen'!AG138</f>
        <v>0</v>
      </c>
      <c r="W149" s="65"/>
      <c r="X149" s="118">
        <f>IF($C149="TD",INDEX('4. CPI-tabel'!$D$20:$Z$42,$E149-2003,X$28-2003),
IF(X$28&gt;=$E149,MAX(1,INDEX('4. CPI-tabel'!$D$20:$Z$42,MAX($E149,2010)-2003,X$28-2003)),0))</f>
        <v>1.0180449999999999</v>
      </c>
      <c r="Y149" s="118">
        <f>IF($C149="TD",INDEX('4. CPI-tabel'!$D$20:$Z$42,$E149-2003,Y$28-2003),
IF(Y$28&gt;=$E149,MAX(1,INDEX('4. CPI-tabel'!$D$20:$Z$42,MAX($E149,2010)-2003,Y$28-2003)),0))</f>
        <v>1.0445141699999998</v>
      </c>
      <c r="Z149" s="118">
        <f>IF($C149="TD",INDEX('4. CPI-tabel'!$D$20:$Z$42,$E149-2003,Z$28-2003),
IF(Z$28&gt;=$E149,MAX(1,INDEX('4. CPI-tabel'!$D$20:$Z$42,MAX($E149,2010)-2003,Z$28-2003)),0))</f>
        <v>1.0685379959099996</v>
      </c>
      <c r="AA149" s="118">
        <f>IF($C149="TD",INDEX('4. CPI-tabel'!$D$20:$Z$42,$E149-2003,AA$28-2003),
IF(AA$28&gt;=$E149,MAX(1,INDEX('4. CPI-tabel'!$D$20:$Z$42,MAX($E149,2010)-2003,AA$28-2003)),0))</f>
        <v>1.0984570597954797</v>
      </c>
      <c r="AB149" s="118">
        <f>IF($C149="TD",INDEX('4. CPI-tabel'!$D$20:$Z$42,$E149-2003,AB$28-2003),
IF(AB$28&gt;=$E149,MAX(1,INDEX('4. CPI-tabel'!$D$20:$Z$42,MAX($E149,2010)-2003,AB$28-2003)),0))</f>
        <v>1.1094416303934345</v>
      </c>
      <c r="AC149" s="118">
        <f>IF($C149="TD",INDEX('4. CPI-tabel'!$D$20:$Z$42,$E149-2003,AC$28-2003),
IF(AC$28&gt;=$E149,MAX(1,INDEX('4. CPI-tabel'!$D$20:$Z$42,MAX($E149,2010)-2003,AC$28-2003)),0))</f>
        <v>1.1183171634365821</v>
      </c>
      <c r="AD149" s="118">
        <f>IF($C149="TD",INDEX('4. CPI-tabel'!$D$20:$Z$42,$E149-2003,AD$28-2003),
IF(AD$28&gt;=$E149,MAX(1,INDEX('4. CPI-tabel'!$D$20:$Z$42,MAX($E149,2010)-2003,AD$28-2003)),0))</f>
        <v>1.1205537977634552</v>
      </c>
      <c r="AE149" s="118">
        <f>IF($C149="TD",INDEX('4. CPI-tabel'!$D$20:$Z$42,$E149-2003,AE$28-2003),
IF(AE$28&gt;=$E149,MAX(1,INDEX('4. CPI-tabel'!$D$20:$Z$42,MAX($E149,2010)-2003,AE$28-2003)),0))</f>
        <v>1.1362415509321435</v>
      </c>
      <c r="AF149" s="118">
        <f>IF($C149="TD",INDEX('4. CPI-tabel'!$D$20:$Z$42,$E149-2003,AF$28-2003),
IF(AF$28&gt;=$E149,MAX(1,INDEX('4. CPI-tabel'!$D$20:$Z$42,MAX($E149,2010)-2003,AF$28-2003)),0))</f>
        <v>1.1601026235017184</v>
      </c>
      <c r="AG149" s="118">
        <f>IF($C149="TD",INDEX('4. CPI-tabel'!$D$20:$Z$42,$E149-2003,AG$28-2003),
IF(AG$28&gt;=$E149,MAX(1,INDEX('4. CPI-tabel'!$D$20:$Z$42,MAX($E149,2010)-2003,AG$28-2003)),0))</f>
        <v>1.1925854969597667</v>
      </c>
      <c r="AH149" s="118">
        <f>IF($C149="TD",INDEX('4. CPI-tabel'!$D$20:$Z$42,$E149-2003,AH$28-2003),
IF(AH$28&gt;=$E149,MAX(1,INDEX('4. CPI-tabel'!$D$20:$Z$42,MAX($E149,2010)-2003,AH$28-2003)),0))</f>
        <v>1.200933595438485</v>
      </c>
      <c r="AI149" s="118">
        <f>IF($C149="TD",INDEX('4. CPI-tabel'!$D$20:$Z$42,$E149-2003,AI$28-2003),
IF(AI$28&gt;=$E149,MAX(1,INDEX('4. CPI-tabel'!$D$20:$Z$42,MAX($E149,2010)-2003,AI$28-2003)),0))</f>
        <v>1.200933595438485</v>
      </c>
      <c r="AJ149" s="118">
        <f>IF($C149="TD",INDEX('4. CPI-tabel'!$D$20:$Z$42,$E149-2003,AJ$28-2003),
IF(AJ$28&gt;=$E149,MAX(1,INDEX('4. CPI-tabel'!$D$20:$Z$42,MAX($E149,2010)-2003,AJ$28-2003)),0))</f>
        <v>1.200933595438485</v>
      </c>
      <c r="AK149" s="118">
        <f>IF($C149="TD",INDEX('4. CPI-tabel'!$D$20:$Z$42,$E149-2003,AK$28-2003),
IF(AK$28&gt;=$E149,MAX(1,INDEX('4. CPI-tabel'!$D$20:$Z$42,MAX($E149,2010)-2003,AK$28-2003)),0))</f>
        <v>1.200933595438485</v>
      </c>
      <c r="AL149" s="118">
        <f>IF($C149="TD",INDEX('4. CPI-tabel'!$D$20:$Z$42,$E149-2003,AL$28-2003),
IF(AL$28&gt;=$E149,MAX(1,INDEX('4. CPI-tabel'!$D$20:$Z$42,MAX($E149,2010)-2003,AL$28-2003)),0))</f>
        <v>1.200933595438485</v>
      </c>
      <c r="AM149" s="118">
        <f>IF($C149="TD",INDEX('4. CPI-tabel'!$D$20:$Z$42,$E149-2003,AM$28-2003),
IF(AM$28&gt;=$E149,MAX(1,INDEX('4. CPI-tabel'!$D$20:$Z$42,MAX($E149,2010)-2003,AM$28-2003)),0))</f>
        <v>1.200933595438485</v>
      </c>
      <c r="AO149" s="87">
        <f t="shared" si="21"/>
        <v>0</v>
      </c>
      <c r="AP149" s="87">
        <f t="shared" si="22"/>
        <v>0</v>
      </c>
      <c r="AQ149" s="87">
        <f t="shared" si="23"/>
        <v>0</v>
      </c>
      <c r="AR149" s="87">
        <f t="shared" si="24"/>
        <v>0</v>
      </c>
      <c r="AS149" s="87">
        <f t="shared" si="25"/>
        <v>0</v>
      </c>
      <c r="AT149" s="87">
        <f t="shared" si="26"/>
        <v>0</v>
      </c>
      <c r="AU149" s="87">
        <f t="shared" si="27"/>
        <v>0</v>
      </c>
      <c r="AV149" s="87">
        <f t="shared" si="28"/>
        <v>0</v>
      </c>
      <c r="AW149" s="87">
        <f t="shared" si="29"/>
        <v>0</v>
      </c>
      <c r="AX149" s="87">
        <f t="shared" si="30"/>
        <v>0</v>
      </c>
      <c r="AY149" s="87">
        <f t="shared" si="31"/>
        <v>0</v>
      </c>
      <c r="AZ149" s="87">
        <f t="shared" si="32"/>
        <v>0</v>
      </c>
      <c r="BA149" s="87">
        <f t="shared" si="33"/>
        <v>0</v>
      </c>
      <c r="BB149" s="87">
        <f t="shared" si="34"/>
        <v>0</v>
      </c>
      <c r="BC149" s="87">
        <f t="shared" si="35"/>
        <v>0</v>
      </c>
      <c r="BD149" s="87">
        <f t="shared" si="36"/>
        <v>0</v>
      </c>
    </row>
    <row r="150" spans="1:56" s="79" customFormat="1" x14ac:dyDescent="0.2">
      <c r="B150" s="86">
        <f>'3. Investeringen'!B136</f>
        <v>122</v>
      </c>
      <c r="C150" s="86" t="str">
        <f>'3. Investeringen'!F136</f>
        <v>TD</v>
      </c>
      <c r="D150" s="86" t="str">
        <f>'3. Investeringen'!G136</f>
        <v>Nieuwe investeringen TD</v>
      </c>
      <c r="E150" s="121">
        <f>'3. Investeringen'!K136</f>
        <v>2010</v>
      </c>
      <c r="F150" s="20"/>
      <c r="G150" s="86">
        <f>'7. Nominale afschrijvingen'!R139</f>
        <v>31780.93436363637</v>
      </c>
      <c r="H150" s="86">
        <f>'7. Nominale afschrijvingen'!S139</f>
        <v>31780.934363636366</v>
      </c>
      <c r="I150" s="86">
        <f>'7. Nominale afschrijvingen'!T139</f>
        <v>31780.934363636366</v>
      </c>
      <c r="J150" s="86">
        <f>'7. Nominale afschrijvingen'!U139</f>
        <v>31780.934363636366</v>
      </c>
      <c r="K150" s="86">
        <f>'7. Nominale afschrijvingen'!V139</f>
        <v>31780.934363636366</v>
      </c>
      <c r="L150" s="86">
        <f>'7. Nominale afschrijvingen'!W139</f>
        <v>31780.934363636366</v>
      </c>
      <c r="M150" s="86">
        <f>'7. Nominale afschrijvingen'!X139</f>
        <v>31780.934363636366</v>
      </c>
      <c r="N150" s="86">
        <f>'7. Nominale afschrijvingen'!Y139</f>
        <v>31780.934363636366</v>
      </c>
      <c r="O150" s="86">
        <f>'7. Nominale afschrijvingen'!Z139</f>
        <v>31780.934363636366</v>
      </c>
      <c r="P150" s="86">
        <f>'7. Nominale afschrijvingen'!AA139</f>
        <v>31780.934363636366</v>
      </c>
      <c r="Q150" s="86">
        <f>'7. Nominale afschrijvingen'!AB139</f>
        <v>31780.934363636366</v>
      </c>
      <c r="R150" s="86">
        <f>'7. Nominale afschrijvingen'!AC139</f>
        <v>38137.121236363644</v>
      </c>
      <c r="S150" s="86">
        <f>'7. Nominale afschrijvingen'!AD139</f>
        <v>37085.062719498441</v>
      </c>
      <c r="T150" s="86">
        <f>'7. Nominale afschrijvingen'!AE139</f>
        <v>36062.026506546754</v>
      </c>
      <c r="U150" s="86">
        <f>'7. Nominale afschrijvingen'!AF139</f>
        <v>35067.211982228226</v>
      </c>
      <c r="V150" s="86">
        <f>'7. Nominale afschrijvingen'!AG139</f>
        <v>34099.84061720124</v>
      </c>
      <c r="W150" s="65"/>
      <c r="X150" s="118">
        <f>IF($C150="TD",INDEX('4. CPI-tabel'!$D$20:$Z$42,$E150-2003,X$28-2003),
IF(X$28&gt;=$E150,MAX(1,INDEX('4. CPI-tabel'!$D$20:$Z$42,MAX($E150,2010)-2003,X$28-2003)),0))</f>
        <v>1.0149999999999999</v>
      </c>
      <c r="Y150" s="118">
        <f>IF($C150="TD",INDEX('4. CPI-tabel'!$D$20:$Z$42,$E150-2003,Y$28-2003),
IF(Y$28&gt;=$E150,MAX(1,INDEX('4. CPI-tabel'!$D$20:$Z$42,MAX($E150,2010)-2003,Y$28-2003)),0))</f>
        <v>1.0413899999999998</v>
      </c>
      <c r="Z150" s="118">
        <f>IF($C150="TD",INDEX('4. CPI-tabel'!$D$20:$Z$42,$E150-2003,Z$28-2003),
IF(Z$28&gt;=$E150,MAX(1,INDEX('4. CPI-tabel'!$D$20:$Z$42,MAX($E150,2010)-2003,Z$28-2003)),0))</f>
        <v>1.0653419699999997</v>
      </c>
      <c r="AA150" s="118">
        <f>IF($C150="TD",INDEX('4. CPI-tabel'!$D$20:$Z$42,$E150-2003,AA$28-2003),
IF(AA$28&gt;=$E150,MAX(1,INDEX('4. CPI-tabel'!$D$20:$Z$42,MAX($E150,2010)-2003,AA$28-2003)),0))</f>
        <v>1.0951715451599997</v>
      </c>
      <c r="AB150" s="118">
        <f>IF($C150="TD",INDEX('4. CPI-tabel'!$D$20:$Z$42,$E150-2003,AB$28-2003),
IF(AB$28&gt;=$E150,MAX(1,INDEX('4. CPI-tabel'!$D$20:$Z$42,MAX($E150,2010)-2003,AB$28-2003)),0))</f>
        <v>1.1061232606115996</v>
      </c>
      <c r="AC150" s="118">
        <f>IF($C150="TD",INDEX('4. CPI-tabel'!$D$20:$Z$42,$E150-2003,AC$28-2003),
IF(AC$28&gt;=$E150,MAX(1,INDEX('4. CPI-tabel'!$D$20:$Z$42,MAX($E150,2010)-2003,AC$28-2003)),0))</f>
        <v>1.1149722466964924</v>
      </c>
      <c r="AD150" s="118">
        <f>IF($C150="TD",INDEX('4. CPI-tabel'!$D$20:$Z$42,$E150-2003,AD$28-2003),
IF(AD$28&gt;=$E150,MAX(1,INDEX('4. CPI-tabel'!$D$20:$Z$42,MAX($E150,2010)-2003,AD$28-2003)),0))</f>
        <v>1.1172021911898855</v>
      </c>
      <c r="AE150" s="118">
        <f>IF($C150="TD",INDEX('4. CPI-tabel'!$D$20:$Z$42,$E150-2003,AE$28-2003),
IF(AE$28&gt;=$E150,MAX(1,INDEX('4. CPI-tabel'!$D$20:$Z$42,MAX($E150,2010)-2003,AE$28-2003)),0))</f>
        <v>1.132843021866544</v>
      </c>
      <c r="AF150" s="118">
        <f>IF($C150="TD",INDEX('4. CPI-tabel'!$D$20:$Z$42,$E150-2003,AF$28-2003),
IF(AF$28&gt;=$E150,MAX(1,INDEX('4. CPI-tabel'!$D$20:$Z$42,MAX($E150,2010)-2003,AF$28-2003)),0))</f>
        <v>1.1566327253257414</v>
      </c>
      <c r="AG150" s="118">
        <f>IF($C150="TD",INDEX('4. CPI-tabel'!$D$20:$Z$42,$E150-2003,AG$28-2003),
IF(AG$28&gt;=$E150,MAX(1,INDEX('4. CPI-tabel'!$D$20:$Z$42,MAX($E150,2010)-2003,AG$28-2003)),0))</f>
        <v>1.1890184416348621</v>
      </c>
      <c r="AH150" s="118">
        <f>IF($C150="TD",INDEX('4. CPI-tabel'!$D$20:$Z$42,$E150-2003,AH$28-2003),
IF(AH$28&gt;=$E150,MAX(1,INDEX('4. CPI-tabel'!$D$20:$Z$42,MAX($E150,2010)-2003,AH$28-2003)),0))</f>
        <v>1.197341570726306</v>
      </c>
      <c r="AI150" s="118">
        <f>IF($C150="TD",INDEX('4. CPI-tabel'!$D$20:$Z$42,$E150-2003,AI$28-2003),
IF(AI$28&gt;=$E150,MAX(1,INDEX('4. CPI-tabel'!$D$20:$Z$42,MAX($E150,2010)-2003,AI$28-2003)),0))</f>
        <v>1.197341570726306</v>
      </c>
      <c r="AJ150" s="118">
        <f>IF($C150="TD",INDEX('4. CPI-tabel'!$D$20:$Z$42,$E150-2003,AJ$28-2003),
IF(AJ$28&gt;=$E150,MAX(1,INDEX('4. CPI-tabel'!$D$20:$Z$42,MAX($E150,2010)-2003,AJ$28-2003)),0))</f>
        <v>1.197341570726306</v>
      </c>
      <c r="AK150" s="118">
        <f>IF($C150="TD",INDEX('4. CPI-tabel'!$D$20:$Z$42,$E150-2003,AK$28-2003),
IF(AK$28&gt;=$E150,MAX(1,INDEX('4. CPI-tabel'!$D$20:$Z$42,MAX($E150,2010)-2003,AK$28-2003)),0))</f>
        <v>1.197341570726306</v>
      </c>
      <c r="AL150" s="118">
        <f>IF($C150="TD",INDEX('4. CPI-tabel'!$D$20:$Z$42,$E150-2003,AL$28-2003),
IF(AL$28&gt;=$E150,MAX(1,INDEX('4. CPI-tabel'!$D$20:$Z$42,MAX($E150,2010)-2003,AL$28-2003)),0))</f>
        <v>1.197341570726306</v>
      </c>
      <c r="AM150" s="118">
        <f>IF($C150="TD",INDEX('4. CPI-tabel'!$D$20:$Z$42,$E150-2003,AM$28-2003),
IF(AM$28&gt;=$E150,MAX(1,INDEX('4. CPI-tabel'!$D$20:$Z$42,MAX($E150,2010)-2003,AM$28-2003)),0))</f>
        <v>1.197341570726306</v>
      </c>
      <c r="AN150" s="20"/>
      <c r="AO150" s="87">
        <f t="shared" si="21"/>
        <v>32257.648379090911</v>
      </c>
      <c r="AP150" s="87">
        <f t="shared" si="22"/>
        <v>33096.347236947273</v>
      </c>
      <c r="AQ150" s="87">
        <f t="shared" si="23"/>
        <v>33857.563223397054</v>
      </c>
      <c r="AR150" s="87">
        <f t="shared" si="24"/>
        <v>34805.574993652168</v>
      </c>
      <c r="AS150" s="87">
        <f t="shared" si="25"/>
        <v>35153.630743588692</v>
      </c>
      <c r="AT150" s="87">
        <f t="shared" si="26"/>
        <v>35434.859789537397</v>
      </c>
      <c r="AU150" s="87">
        <f t="shared" si="27"/>
        <v>35505.729509116478</v>
      </c>
      <c r="AV150" s="87">
        <f t="shared" si="28"/>
        <v>36002.809722244114</v>
      </c>
      <c r="AW150" s="87">
        <f t="shared" si="29"/>
        <v>36758.868726411238</v>
      </c>
      <c r="AX150" s="87">
        <f t="shared" si="30"/>
        <v>37788.117050750749</v>
      </c>
      <c r="AY150" s="87">
        <f t="shared" si="31"/>
        <v>38052.633870106001</v>
      </c>
      <c r="AZ150" s="87">
        <f t="shared" si="32"/>
        <v>45663.160644127209</v>
      </c>
      <c r="BA150" s="87">
        <f t="shared" si="33"/>
        <v>44403.487247047837</v>
      </c>
      <c r="BB150" s="87">
        <f t="shared" si="34"/>
        <v>43178.563460922371</v>
      </c>
      <c r="BC150" s="87">
        <f t="shared" si="35"/>
        <v>41987.430675793483</v>
      </c>
      <c r="BD150" s="87">
        <f t="shared" si="36"/>
        <v>40829.156726116416</v>
      </c>
    </row>
    <row r="151" spans="1:56" s="79" customFormat="1" x14ac:dyDescent="0.2">
      <c r="B151" s="86">
        <f>'3. Investeringen'!B137</f>
        <v>123</v>
      </c>
      <c r="C151" s="86" t="str">
        <f>'3. Investeringen'!F137</f>
        <v>TD</v>
      </c>
      <c r="D151" s="86" t="str">
        <f>'3. Investeringen'!G137</f>
        <v>Nieuwe investeringen TD</v>
      </c>
      <c r="E151" s="121">
        <f>'3. Investeringen'!K137</f>
        <v>2010</v>
      </c>
      <c r="F151" s="20"/>
      <c r="G151" s="86">
        <f>'7. Nominale afschrijvingen'!R140</f>
        <v>69268.475333333336</v>
      </c>
      <c r="H151" s="86">
        <f>'7. Nominale afschrijvingen'!S140</f>
        <v>69268.475333333336</v>
      </c>
      <c r="I151" s="86">
        <f>'7. Nominale afschrijvingen'!T140</f>
        <v>69268.475333333336</v>
      </c>
      <c r="J151" s="86">
        <f>'7. Nominale afschrijvingen'!U140</f>
        <v>69268.475333333336</v>
      </c>
      <c r="K151" s="86">
        <f>'7. Nominale afschrijvingen'!V140</f>
        <v>69268.475333333336</v>
      </c>
      <c r="L151" s="86">
        <f>'7. Nominale afschrijvingen'!W140</f>
        <v>69268.475333333336</v>
      </c>
      <c r="M151" s="86">
        <f>'7. Nominale afschrijvingen'!X140</f>
        <v>69268.475333333336</v>
      </c>
      <c r="N151" s="86">
        <f>'7. Nominale afschrijvingen'!Y140</f>
        <v>69268.475333333336</v>
      </c>
      <c r="O151" s="86">
        <f>'7. Nominale afschrijvingen'!Z140</f>
        <v>69268.475333333336</v>
      </c>
      <c r="P151" s="86">
        <f>'7. Nominale afschrijvingen'!AA140</f>
        <v>69268.475333333336</v>
      </c>
      <c r="Q151" s="86">
        <f>'7. Nominale afschrijvingen'!AB140</f>
        <v>69268.475333333336</v>
      </c>
      <c r="R151" s="86">
        <f>'7. Nominale afschrijvingen'!AC140</f>
        <v>83122.170400000003</v>
      </c>
      <c r="S151" s="86">
        <f>'7. Nominale afschrijvingen'!AD140</f>
        <v>80144.659818507469</v>
      </c>
      <c r="T151" s="86">
        <f>'7. Nominale afschrijvingen'!AE140</f>
        <v>77273.806332471388</v>
      </c>
      <c r="U151" s="86">
        <f>'7. Nominale afschrijvingen'!AF140</f>
        <v>74505.789389218684</v>
      </c>
      <c r="V151" s="86">
        <f>'7. Nominale afschrijvingen'!AG140</f>
        <v>71836.925291694424</v>
      </c>
      <c r="W151" s="65"/>
      <c r="X151" s="118">
        <f>IF($C151="TD",INDEX('4. CPI-tabel'!$D$20:$Z$42,$E151-2003,X$28-2003),
IF(X$28&gt;=$E151,MAX(1,INDEX('4. CPI-tabel'!$D$20:$Z$42,MAX($E151,2010)-2003,X$28-2003)),0))</f>
        <v>1.0149999999999999</v>
      </c>
      <c r="Y151" s="118">
        <f>IF($C151="TD",INDEX('4. CPI-tabel'!$D$20:$Z$42,$E151-2003,Y$28-2003),
IF(Y$28&gt;=$E151,MAX(1,INDEX('4. CPI-tabel'!$D$20:$Z$42,MAX($E151,2010)-2003,Y$28-2003)),0))</f>
        <v>1.0413899999999998</v>
      </c>
      <c r="Z151" s="118">
        <f>IF($C151="TD",INDEX('4. CPI-tabel'!$D$20:$Z$42,$E151-2003,Z$28-2003),
IF(Z$28&gt;=$E151,MAX(1,INDEX('4. CPI-tabel'!$D$20:$Z$42,MAX($E151,2010)-2003,Z$28-2003)),0))</f>
        <v>1.0653419699999997</v>
      </c>
      <c r="AA151" s="118">
        <f>IF($C151="TD",INDEX('4. CPI-tabel'!$D$20:$Z$42,$E151-2003,AA$28-2003),
IF(AA$28&gt;=$E151,MAX(1,INDEX('4. CPI-tabel'!$D$20:$Z$42,MAX($E151,2010)-2003,AA$28-2003)),0))</f>
        <v>1.0951715451599997</v>
      </c>
      <c r="AB151" s="118">
        <f>IF($C151="TD",INDEX('4. CPI-tabel'!$D$20:$Z$42,$E151-2003,AB$28-2003),
IF(AB$28&gt;=$E151,MAX(1,INDEX('4. CPI-tabel'!$D$20:$Z$42,MAX($E151,2010)-2003,AB$28-2003)),0))</f>
        <v>1.1061232606115996</v>
      </c>
      <c r="AC151" s="118">
        <f>IF($C151="TD",INDEX('4. CPI-tabel'!$D$20:$Z$42,$E151-2003,AC$28-2003),
IF(AC$28&gt;=$E151,MAX(1,INDEX('4. CPI-tabel'!$D$20:$Z$42,MAX($E151,2010)-2003,AC$28-2003)),0))</f>
        <v>1.1149722466964924</v>
      </c>
      <c r="AD151" s="118">
        <f>IF($C151="TD",INDEX('4. CPI-tabel'!$D$20:$Z$42,$E151-2003,AD$28-2003),
IF(AD$28&gt;=$E151,MAX(1,INDEX('4. CPI-tabel'!$D$20:$Z$42,MAX($E151,2010)-2003,AD$28-2003)),0))</f>
        <v>1.1172021911898855</v>
      </c>
      <c r="AE151" s="118">
        <f>IF($C151="TD",INDEX('4. CPI-tabel'!$D$20:$Z$42,$E151-2003,AE$28-2003),
IF(AE$28&gt;=$E151,MAX(1,INDEX('4. CPI-tabel'!$D$20:$Z$42,MAX($E151,2010)-2003,AE$28-2003)),0))</f>
        <v>1.132843021866544</v>
      </c>
      <c r="AF151" s="118">
        <f>IF($C151="TD",INDEX('4. CPI-tabel'!$D$20:$Z$42,$E151-2003,AF$28-2003),
IF(AF$28&gt;=$E151,MAX(1,INDEX('4. CPI-tabel'!$D$20:$Z$42,MAX($E151,2010)-2003,AF$28-2003)),0))</f>
        <v>1.1566327253257414</v>
      </c>
      <c r="AG151" s="118">
        <f>IF($C151="TD",INDEX('4. CPI-tabel'!$D$20:$Z$42,$E151-2003,AG$28-2003),
IF(AG$28&gt;=$E151,MAX(1,INDEX('4. CPI-tabel'!$D$20:$Z$42,MAX($E151,2010)-2003,AG$28-2003)),0))</f>
        <v>1.1890184416348621</v>
      </c>
      <c r="AH151" s="118">
        <f>IF($C151="TD",INDEX('4. CPI-tabel'!$D$20:$Z$42,$E151-2003,AH$28-2003),
IF(AH$28&gt;=$E151,MAX(1,INDEX('4. CPI-tabel'!$D$20:$Z$42,MAX($E151,2010)-2003,AH$28-2003)),0))</f>
        <v>1.197341570726306</v>
      </c>
      <c r="AI151" s="118">
        <f>IF($C151="TD",INDEX('4. CPI-tabel'!$D$20:$Z$42,$E151-2003,AI$28-2003),
IF(AI$28&gt;=$E151,MAX(1,INDEX('4. CPI-tabel'!$D$20:$Z$42,MAX($E151,2010)-2003,AI$28-2003)),0))</f>
        <v>1.197341570726306</v>
      </c>
      <c r="AJ151" s="118">
        <f>IF($C151="TD",INDEX('4. CPI-tabel'!$D$20:$Z$42,$E151-2003,AJ$28-2003),
IF(AJ$28&gt;=$E151,MAX(1,INDEX('4. CPI-tabel'!$D$20:$Z$42,MAX($E151,2010)-2003,AJ$28-2003)),0))</f>
        <v>1.197341570726306</v>
      </c>
      <c r="AK151" s="118">
        <f>IF($C151="TD",INDEX('4. CPI-tabel'!$D$20:$Z$42,$E151-2003,AK$28-2003),
IF(AK$28&gt;=$E151,MAX(1,INDEX('4. CPI-tabel'!$D$20:$Z$42,MAX($E151,2010)-2003,AK$28-2003)),0))</f>
        <v>1.197341570726306</v>
      </c>
      <c r="AL151" s="118">
        <f>IF($C151="TD",INDEX('4. CPI-tabel'!$D$20:$Z$42,$E151-2003,AL$28-2003),
IF(AL$28&gt;=$E151,MAX(1,INDEX('4. CPI-tabel'!$D$20:$Z$42,MAX($E151,2010)-2003,AL$28-2003)),0))</f>
        <v>1.197341570726306</v>
      </c>
      <c r="AM151" s="118">
        <f>IF($C151="TD",INDEX('4. CPI-tabel'!$D$20:$Z$42,$E151-2003,AM$28-2003),
IF(AM$28&gt;=$E151,MAX(1,INDEX('4. CPI-tabel'!$D$20:$Z$42,MAX($E151,2010)-2003,AM$28-2003)),0))</f>
        <v>1.197341570726306</v>
      </c>
      <c r="AN151" s="20"/>
      <c r="AO151" s="87">
        <f t="shared" si="21"/>
        <v>70307.502463333323</v>
      </c>
      <c r="AP151" s="87">
        <f t="shared" si="22"/>
        <v>72135.497527379994</v>
      </c>
      <c r="AQ151" s="87">
        <f t="shared" si="23"/>
        <v>73794.61397050973</v>
      </c>
      <c r="AR151" s="87">
        <f t="shared" si="24"/>
        <v>75860.863161683999</v>
      </c>
      <c r="AS151" s="87">
        <f t="shared" si="25"/>
        <v>76619.471793300821</v>
      </c>
      <c r="AT151" s="87">
        <f t="shared" si="26"/>
        <v>77232.427567647232</v>
      </c>
      <c r="AU151" s="87">
        <f t="shared" si="27"/>
        <v>77386.892422782534</v>
      </c>
      <c r="AV151" s="87">
        <f t="shared" si="28"/>
        <v>78470.308916701499</v>
      </c>
      <c r="AW151" s="87">
        <f t="shared" si="29"/>
        <v>80118.18540395223</v>
      </c>
      <c r="AX151" s="87">
        <f t="shared" si="30"/>
        <v>82361.494595262891</v>
      </c>
      <c r="AY151" s="87">
        <f t="shared" si="31"/>
        <v>82938.025057429724</v>
      </c>
      <c r="AZ151" s="87">
        <f t="shared" si="32"/>
        <v>99525.630068915663</v>
      </c>
      <c r="BA151" s="87">
        <f t="shared" si="33"/>
        <v>95960.5328724172</v>
      </c>
      <c r="BB151" s="87">
        <f t="shared" si="34"/>
        <v>92523.140650121655</v>
      </c>
      <c r="BC151" s="87">
        <f t="shared" si="35"/>
        <v>89208.878895490445</v>
      </c>
      <c r="BD151" s="87">
        <f t="shared" si="36"/>
        <v>86013.336964905699</v>
      </c>
    </row>
    <row r="152" spans="1:56" s="79" customFormat="1" x14ac:dyDescent="0.2">
      <c r="B152" s="86">
        <f>'3. Investeringen'!B138</f>
        <v>124</v>
      </c>
      <c r="C152" s="86" t="str">
        <f>'3. Investeringen'!F138</f>
        <v>TD</v>
      </c>
      <c r="D152" s="86" t="str">
        <f>'3. Investeringen'!G138</f>
        <v>Nieuwe investeringen TD</v>
      </c>
      <c r="E152" s="121">
        <f>'3. Investeringen'!K138</f>
        <v>2010</v>
      </c>
      <c r="F152" s="20"/>
      <c r="G152" s="86">
        <f>'7. Nominale afschrijvingen'!R141</f>
        <v>23298.48433333333</v>
      </c>
      <c r="H152" s="86">
        <f>'7. Nominale afschrijvingen'!S141</f>
        <v>23298.48433333333</v>
      </c>
      <c r="I152" s="86">
        <f>'7. Nominale afschrijvingen'!T141</f>
        <v>23298.48433333333</v>
      </c>
      <c r="J152" s="86">
        <f>'7. Nominale afschrijvingen'!U141</f>
        <v>23298.48433333333</v>
      </c>
      <c r="K152" s="86">
        <f>'7. Nominale afschrijvingen'!V141</f>
        <v>23298.48433333333</v>
      </c>
      <c r="L152" s="86">
        <f>'7. Nominale afschrijvingen'!W141</f>
        <v>23298.48433333333</v>
      </c>
      <c r="M152" s="86">
        <f>'7. Nominale afschrijvingen'!X141</f>
        <v>23298.48433333333</v>
      </c>
      <c r="N152" s="86">
        <f>'7. Nominale afschrijvingen'!Y141</f>
        <v>23298.48433333333</v>
      </c>
      <c r="O152" s="86">
        <f>'7. Nominale afschrijvingen'!Z141</f>
        <v>23298.48433333333</v>
      </c>
      <c r="P152" s="86">
        <f>'7. Nominale afschrijvingen'!AA141</f>
        <v>23298.48433333333</v>
      </c>
      <c r="Q152" s="86">
        <f>'7. Nominale afschrijvingen'!AB141</f>
        <v>23298.48433333333</v>
      </c>
      <c r="R152" s="86">
        <f>'7. Nominale afschrijvingen'!AC141</f>
        <v>27958.181200000003</v>
      </c>
      <c r="S152" s="86">
        <f>'7. Nominale afschrijvingen'!AD141</f>
        <v>26144.677554594597</v>
      </c>
      <c r="T152" s="86">
        <f>'7. Nominale afschrijvingen'!AE141</f>
        <v>24448.806578080352</v>
      </c>
      <c r="U152" s="86">
        <f>'7. Nominale afschrijvingen'!AF141</f>
        <v>22862.938043285951</v>
      </c>
      <c r="V152" s="86">
        <f>'7. Nominale afschrijvingen'!AG141</f>
        <v>22731.541847634879</v>
      </c>
      <c r="W152" s="65"/>
      <c r="X152" s="118">
        <f>IF($C152="TD",INDEX('4. CPI-tabel'!$D$20:$Z$42,$E152-2003,X$28-2003),
IF(X$28&gt;=$E152,MAX(1,INDEX('4. CPI-tabel'!$D$20:$Z$42,MAX($E152,2010)-2003,X$28-2003)),0))</f>
        <v>1.0149999999999999</v>
      </c>
      <c r="Y152" s="118">
        <f>IF($C152="TD",INDEX('4. CPI-tabel'!$D$20:$Z$42,$E152-2003,Y$28-2003),
IF(Y$28&gt;=$E152,MAX(1,INDEX('4. CPI-tabel'!$D$20:$Z$42,MAX($E152,2010)-2003,Y$28-2003)),0))</f>
        <v>1.0413899999999998</v>
      </c>
      <c r="Z152" s="118">
        <f>IF($C152="TD",INDEX('4. CPI-tabel'!$D$20:$Z$42,$E152-2003,Z$28-2003),
IF(Z$28&gt;=$E152,MAX(1,INDEX('4. CPI-tabel'!$D$20:$Z$42,MAX($E152,2010)-2003,Z$28-2003)),0))</f>
        <v>1.0653419699999997</v>
      </c>
      <c r="AA152" s="118">
        <f>IF($C152="TD",INDEX('4. CPI-tabel'!$D$20:$Z$42,$E152-2003,AA$28-2003),
IF(AA$28&gt;=$E152,MAX(1,INDEX('4. CPI-tabel'!$D$20:$Z$42,MAX($E152,2010)-2003,AA$28-2003)),0))</f>
        <v>1.0951715451599997</v>
      </c>
      <c r="AB152" s="118">
        <f>IF($C152="TD",INDEX('4. CPI-tabel'!$D$20:$Z$42,$E152-2003,AB$28-2003),
IF(AB$28&gt;=$E152,MAX(1,INDEX('4. CPI-tabel'!$D$20:$Z$42,MAX($E152,2010)-2003,AB$28-2003)),0))</f>
        <v>1.1061232606115996</v>
      </c>
      <c r="AC152" s="118">
        <f>IF($C152="TD",INDEX('4. CPI-tabel'!$D$20:$Z$42,$E152-2003,AC$28-2003),
IF(AC$28&gt;=$E152,MAX(1,INDEX('4. CPI-tabel'!$D$20:$Z$42,MAX($E152,2010)-2003,AC$28-2003)),0))</f>
        <v>1.1149722466964924</v>
      </c>
      <c r="AD152" s="118">
        <f>IF($C152="TD",INDEX('4. CPI-tabel'!$D$20:$Z$42,$E152-2003,AD$28-2003),
IF(AD$28&gt;=$E152,MAX(1,INDEX('4. CPI-tabel'!$D$20:$Z$42,MAX($E152,2010)-2003,AD$28-2003)),0))</f>
        <v>1.1172021911898855</v>
      </c>
      <c r="AE152" s="118">
        <f>IF($C152="TD",INDEX('4. CPI-tabel'!$D$20:$Z$42,$E152-2003,AE$28-2003),
IF(AE$28&gt;=$E152,MAX(1,INDEX('4. CPI-tabel'!$D$20:$Z$42,MAX($E152,2010)-2003,AE$28-2003)),0))</f>
        <v>1.132843021866544</v>
      </c>
      <c r="AF152" s="118">
        <f>IF($C152="TD",INDEX('4. CPI-tabel'!$D$20:$Z$42,$E152-2003,AF$28-2003),
IF(AF$28&gt;=$E152,MAX(1,INDEX('4. CPI-tabel'!$D$20:$Z$42,MAX($E152,2010)-2003,AF$28-2003)),0))</f>
        <v>1.1566327253257414</v>
      </c>
      <c r="AG152" s="118">
        <f>IF($C152="TD",INDEX('4. CPI-tabel'!$D$20:$Z$42,$E152-2003,AG$28-2003),
IF(AG$28&gt;=$E152,MAX(1,INDEX('4. CPI-tabel'!$D$20:$Z$42,MAX($E152,2010)-2003,AG$28-2003)),0))</f>
        <v>1.1890184416348621</v>
      </c>
      <c r="AH152" s="118">
        <f>IF($C152="TD",INDEX('4. CPI-tabel'!$D$20:$Z$42,$E152-2003,AH$28-2003),
IF(AH$28&gt;=$E152,MAX(1,INDEX('4. CPI-tabel'!$D$20:$Z$42,MAX($E152,2010)-2003,AH$28-2003)),0))</f>
        <v>1.197341570726306</v>
      </c>
      <c r="AI152" s="118">
        <f>IF($C152="TD",INDEX('4. CPI-tabel'!$D$20:$Z$42,$E152-2003,AI$28-2003),
IF(AI$28&gt;=$E152,MAX(1,INDEX('4. CPI-tabel'!$D$20:$Z$42,MAX($E152,2010)-2003,AI$28-2003)),0))</f>
        <v>1.197341570726306</v>
      </c>
      <c r="AJ152" s="118">
        <f>IF($C152="TD",INDEX('4. CPI-tabel'!$D$20:$Z$42,$E152-2003,AJ$28-2003),
IF(AJ$28&gt;=$E152,MAX(1,INDEX('4. CPI-tabel'!$D$20:$Z$42,MAX($E152,2010)-2003,AJ$28-2003)),0))</f>
        <v>1.197341570726306</v>
      </c>
      <c r="AK152" s="118">
        <f>IF($C152="TD",INDEX('4. CPI-tabel'!$D$20:$Z$42,$E152-2003,AK$28-2003),
IF(AK$28&gt;=$E152,MAX(1,INDEX('4. CPI-tabel'!$D$20:$Z$42,MAX($E152,2010)-2003,AK$28-2003)),0))</f>
        <v>1.197341570726306</v>
      </c>
      <c r="AL152" s="118">
        <f>IF($C152="TD",INDEX('4. CPI-tabel'!$D$20:$Z$42,$E152-2003,AL$28-2003),
IF(AL$28&gt;=$E152,MAX(1,INDEX('4. CPI-tabel'!$D$20:$Z$42,MAX($E152,2010)-2003,AL$28-2003)),0))</f>
        <v>1.197341570726306</v>
      </c>
      <c r="AM152" s="118">
        <f>IF($C152="TD",INDEX('4. CPI-tabel'!$D$20:$Z$42,$E152-2003,AM$28-2003),
IF(AM$28&gt;=$E152,MAX(1,INDEX('4. CPI-tabel'!$D$20:$Z$42,MAX($E152,2010)-2003,AM$28-2003)),0))</f>
        <v>1.197341570726306</v>
      </c>
      <c r="AN152" s="20"/>
      <c r="AO152" s="87">
        <f t="shared" si="21"/>
        <v>23647.961598333328</v>
      </c>
      <c r="AP152" s="87">
        <f t="shared" si="22"/>
        <v>24262.808599889991</v>
      </c>
      <c r="AQ152" s="87">
        <f t="shared" si="23"/>
        <v>24820.853197687462</v>
      </c>
      <c r="AR152" s="87">
        <f t="shared" si="24"/>
        <v>25515.83708722271</v>
      </c>
      <c r="AS152" s="87">
        <f t="shared" si="25"/>
        <v>25770.995458094934</v>
      </c>
      <c r="AT152" s="87">
        <f t="shared" si="26"/>
        <v>25977.163421759695</v>
      </c>
      <c r="AU152" s="87">
        <f t="shared" si="27"/>
        <v>26029.117748603214</v>
      </c>
      <c r="AV152" s="87">
        <f t="shared" si="28"/>
        <v>26393.52539708366</v>
      </c>
      <c r="AW152" s="87">
        <f t="shared" si="29"/>
        <v>26947.789430422417</v>
      </c>
      <c r="AX152" s="87">
        <f t="shared" si="30"/>
        <v>27702.327534474247</v>
      </c>
      <c r="AY152" s="87">
        <f t="shared" si="31"/>
        <v>27896.24382721556</v>
      </c>
      <c r="AZ152" s="87">
        <f t="shared" si="32"/>
        <v>33475.49259265868</v>
      </c>
      <c r="BA152" s="87">
        <f t="shared" si="33"/>
        <v>31304.10928935109</v>
      </c>
      <c r="BB152" s="87">
        <f t="shared" si="34"/>
        <v>29273.57247058237</v>
      </c>
      <c r="BC152" s="87">
        <f t="shared" si="35"/>
        <v>27374.746148166218</v>
      </c>
      <c r="BD152" s="87">
        <f t="shared" si="36"/>
        <v>27217.4200208779</v>
      </c>
    </row>
    <row r="153" spans="1:56" s="79" customFormat="1" x14ac:dyDescent="0.2">
      <c r="B153" s="86">
        <f>'3. Investeringen'!B139</f>
        <v>125</v>
      </c>
      <c r="C153" s="86" t="str">
        <f>'3. Investeringen'!F139</f>
        <v>TD</v>
      </c>
      <c r="D153" s="86" t="str">
        <f>'3. Investeringen'!G139</f>
        <v>Nieuwe investeringen TD</v>
      </c>
      <c r="E153" s="121">
        <f>'3. Investeringen'!K139</f>
        <v>2010</v>
      </c>
      <c r="F153" s="20"/>
      <c r="G153" s="86">
        <f>'7. Nominale afschrijvingen'!R142</f>
        <v>0</v>
      </c>
      <c r="H153" s="86">
        <f>'7. Nominale afschrijvingen'!S142</f>
        <v>0</v>
      </c>
      <c r="I153" s="86">
        <f>'7. Nominale afschrijvingen'!T142</f>
        <v>0</v>
      </c>
      <c r="J153" s="86">
        <f>'7. Nominale afschrijvingen'!U142</f>
        <v>0</v>
      </c>
      <c r="K153" s="86">
        <f>'7. Nominale afschrijvingen'!V142</f>
        <v>0</v>
      </c>
      <c r="L153" s="86">
        <f>'7. Nominale afschrijvingen'!W142</f>
        <v>0</v>
      </c>
      <c r="M153" s="86">
        <f>'7. Nominale afschrijvingen'!X142</f>
        <v>0</v>
      </c>
      <c r="N153" s="86">
        <f>'7. Nominale afschrijvingen'!Y142</f>
        <v>0</v>
      </c>
      <c r="O153" s="86">
        <f>'7. Nominale afschrijvingen'!Z142</f>
        <v>0</v>
      </c>
      <c r="P153" s="86">
        <f>'7. Nominale afschrijvingen'!AA142</f>
        <v>0</v>
      </c>
      <c r="Q153" s="86">
        <f>'7. Nominale afschrijvingen'!AB142</f>
        <v>0</v>
      </c>
      <c r="R153" s="86">
        <f>'7. Nominale afschrijvingen'!AC142</f>
        <v>0</v>
      </c>
      <c r="S153" s="86">
        <f>'7. Nominale afschrijvingen'!AD142</f>
        <v>0</v>
      </c>
      <c r="T153" s="86">
        <f>'7. Nominale afschrijvingen'!AE142</f>
        <v>0</v>
      </c>
      <c r="U153" s="86">
        <f>'7. Nominale afschrijvingen'!AF142</f>
        <v>0</v>
      </c>
      <c r="V153" s="86">
        <f>'7. Nominale afschrijvingen'!AG142</f>
        <v>0</v>
      </c>
      <c r="W153" s="65"/>
      <c r="X153" s="118">
        <f>IF($C153="TD",INDEX('4. CPI-tabel'!$D$20:$Z$42,$E153-2003,X$28-2003),
IF(X$28&gt;=$E153,MAX(1,INDEX('4. CPI-tabel'!$D$20:$Z$42,MAX($E153,2010)-2003,X$28-2003)),0))</f>
        <v>1.0149999999999999</v>
      </c>
      <c r="Y153" s="118">
        <f>IF($C153="TD",INDEX('4. CPI-tabel'!$D$20:$Z$42,$E153-2003,Y$28-2003),
IF(Y$28&gt;=$E153,MAX(1,INDEX('4. CPI-tabel'!$D$20:$Z$42,MAX($E153,2010)-2003,Y$28-2003)),0))</f>
        <v>1.0413899999999998</v>
      </c>
      <c r="Z153" s="118">
        <f>IF($C153="TD",INDEX('4. CPI-tabel'!$D$20:$Z$42,$E153-2003,Z$28-2003),
IF(Z$28&gt;=$E153,MAX(1,INDEX('4. CPI-tabel'!$D$20:$Z$42,MAX($E153,2010)-2003,Z$28-2003)),0))</f>
        <v>1.0653419699999997</v>
      </c>
      <c r="AA153" s="118">
        <f>IF($C153="TD",INDEX('4. CPI-tabel'!$D$20:$Z$42,$E153-2003,AA$28-2003),
IF(AA$28&gt;=$E153,MAX(1,INDEX('4. CPI-tabel'!$D$20:$Z$42,MAX($E153,2010)-2003,AA$28-2003)),0))</f>
        <v>1.0951715451599997</v>
      </c>
      <c r="AB153" s="118">
        <f>IF($C153="TD",INDEX('4. CPI-tabel'!$D$20:$Z$42,$E153-2003,AB$28-2003),
IF(AB$28&gt;=$E153,MAX(1,INDEX('4. CPI-tabel'!$D$20:$Z$42,MAX($E153,2010)-2003,AB$28-2003)),0))</f>
        <v>1.1061232606115996</v>
      </c>
      <c r="AC153" s="118">
        <f>IF($C153="TD",INDEX('4. CPI-tabel'!$D$20:$Z$42,$E153-2003,AC$28-2003),
IF(AC$28&gt;=$E153,MAX(1,INDEX('4. CPI-tabel'!$D$20:$Z$42,MAX($E153,2010)-2003,AC$28-2003)),0))</f>
        <v>1.1149722466964924</v>
      </c>
      <c r="AD153" s="118">
        <f>IF($C153="TD",INDEX('4. CPI-tabel'!$D$20:$Z$42,$E153-2003,AD$28-2003),
IF(AD$28&gt;=$E153,MAX(1,INDEX('4. CPI-tabel'!$D$20:$Z$42,MAX($E153,2010)-2003,AD$28-2003)),0))</f>
        <v>1.1172021911898855</v>
      </c>
      <c r="AE153" s="118">
        <f>IF($C153="TD",INDEX('4. CPI-tabel'!$D$20:$Z$42,$E153-2003,AE$28-2003),
IF(AE$28&gt;=$E153,MAX(1,INDEX('4. CPI-tabel'!$D$20:$Z$42,MAX($E153,2010)-2003,AE$28-2003)),0))</f>
        <v>1.132843021866544</v>
      </c>
      <c r="AF153" s="118">
        <f>IF($C153="TD",INDEX('4. CPI-tabel'!$D$20:$Z$42,$E153-2003,AF$28-2003),
IF(AF$28&gt;=$E153,MAX(1,INDEX('4. CPI-tabel'!$D$20:$Z$42,MAX($E153,2010)-2003,AF$28-2003)),0))</f>
        <v>1.1566327253257414</v>
      </c>
      <c r="AG153" s="118">
        <f>IF($C153="TD",INDEX('4. CPI-tabel'!$D$20:$Z$42,$E153-2003,AG$28-2003),
IF(AG$28&gt;=$E153,MAX(1,INDEX('4. CPI-tabel'!$D$20:$Z$42,MAX($E153,2010)-2003,AG$28-2003)),0))</f>
        <v>1.1890184416348621</v>
      </c>
      <c r="AH153" s="118">
        <f>IF($C153="TD",INDEX('4. CPI-tabel'!$D$20:$Z$42,$E153-2003,AH$28-2003),
IF(AH$28&gt;=$E153,MAX(1,INDEX('4. CPI-tabel'!$D$20:$Z$42,MAX($E153,2010)-2003,AH$28-2003)),0))</f>
        <v>1.197341570726306</v>
      </c>
      <c r="AI153" s="118">
        <f>IF($C153="TD",INDEX('4. CPI-tabel'!$D$20:$Z$42,$E153-2003,AI$28-2003),
IF(AI$28&gt;=$E153,MAX(1,INDEX('4. CPI-tabel'!$D$20:$Z$42,MAX($E153,2010)-2003,AI$28-2003)),0))</f>
        <v>1.197341570726306</v>
      </c>
      <c r="AJ153" s="118">
        <f>IF($C153="TD",INDEX('4. CPI-tabel'!$D$20:$Z$42,$E153-2003,AJ$28-2003),
IF(AJ$28&gt;=$E153,MAX(1,INDEX('4. CPI-tabel'!$D$20:$Z$42,MAX($E153,2010)-2003,AJ$28-2003)),0))</f>
        <v>1.197341570726306</v>
      </c>
      <c r="AK153" s="118">
        <f>IF($C153="TD",INDEX('4. CPI-tabel'!$D$20:$Z$42,$E153-2003,AK$28-2003),
IF(AK$28&gt;=$E153,MAX(1,INDEX('4. CPI-tabel'!$D$20:$Z$42,MAX($E153,2010)-2003,AK$28-2003)),0))</f>
        <v>1.197341570726306</v>
      </c>
      <c r="AL153" s="118">
        <f>IF($C153="TD",INDEX('4. CPI-tabel'!$D$20:$Z$42,$E153-2003,AL$28-2003),
IF(AL$28&gt;=$E153,MAX(1,INDEX('4. CPI-tabel'!$D$20:$Z$42,MAX($E153,2010)-2003,AL$28-2003)),0))</f>
        <v>1.197341570726306</v>
      </c>
      <c r="AM153" s="118">
        <f>IF($C153="TD",INDEX('4. CPI-tabel'!$D$20:$Z$42,$E153-2003,AM$28-2003),
IF(AM$28&gt;=$E153,MAX(1,INDEX('4. CPI-tabel'!$D$20:$Z$42,MAX($E153,2010)-2003,AM$28-2003)),0))</f>
        <v>1.197341570726306</v>
      </c>
      <c r="AN153" s="20"/>
      <c r="AO153" s="87">
        <f t="shared" si="21"/>
        <v>0</v>
      </c>
      <c r="AP153" s="87">
        <f t="shared" si="22"/>
        <v>0</v>
      </c>
      <c r="AQ153" s="87">
        <f t="shared" si="23"/>
        <v>0</v>
      </c>
      <c r="AR153" s="87">
        <f t="shared" si="24"/>
        <v>0</v>
      </c>
      <c r="AS153" s="87">
        <f t="shared" si="25"/>
        <v>0</v>
      </c>
      <c r="AT153" s="87">
        <f t="shared" si="26"/>
        <v>0</v>
      </c>
      <c r="AU153" s="87">
        <f t="shared" si="27"/>
        <v>0</v>
      </c>
      <c r="AV153" s="87">
        <f t="shared" si="28"/>
        <v>0</v>
      </c>
      <c r="AW153" s="87">
        <f t="shared" si="29"/>
        <v>0</v>
      </c>
      <c r="AX153" s="87">
        <f t="shared" si="30"/>
        <v>0</v>
      </c>
      <c r="AY153" s="87">
        <f t="shared" si="31"/>
        <v>0</v>
      </c>
      <c r="AZ153" s="87">
        <f t="shared" si="32"/>
        <v>0</v>
      </c>
      <c r="BA153" s="87">
        <f t="shared" si="33"/>
        <v>0</v>
      </c>
      <c r="BB153" s="87">
        <f t="shared" si="34"/>
        <v>0</v>
      </c>
      <c r="BC153" s="87">
        <f t="shared" si="35"/>
        <v>0</v>
      </c>
      <c r="BD153" s="87">
        <f t="shared" si="36"/>
        <v>0</v>
      </c>
    </row>
    <row r="154" spans="1:56" s="79" customFormat="1" x14ac:dyDescent="0.2">
      <c r="B154" s="86">
        <f>'3. Investeringen'!B140</f>
        <v>126</v>
      </c>
      <c r="C154" s="86" t="str">
        <f>'3. Investeringen'!F140</f>
        <v>TD</v>
      </c>
      <c r="D154" s="86" t="str">
        <f>'3. Investeringen'!G140</f>
        <v>Nieuwe investeringen TD</v>
      </c>
      <c r="E154" s="121">
        <f>'3. Investeringen'!K140</f>
        <v>2011</v>
      </c>
      <c r="F154" s="20"/>
      <c r="G154" s="86">
        <f>'7. Nominale afschrijvingen'!R143</f>
        <v>12968.213275545457</v>
      </c>
      <c r="H154" s="86">
        <f>'7. Nominale afschrijvingen'!S143</f>
        <v>25936.426551090914</v>
      </c>
      <c r="I154" s="86">
        <f>'7. Nominale afschrijvingen'!T143</f>
        <v>25936.426551090914</v>
      </c>
      <c r="J154" s="86">
        <f>'7. Nominale afschrijvingen'!U143</f>
        <v>25936.426551090914</v>
      </c>
      <c r="K154" s="86">
        <f>'7. Nominale afschrijvingen'!V143</f>
        <v>25936.426551090914</v>
      </c>
      <c r="L154" s="86">
        <f>'7. Nominale afschrijvingen'!W143</f>
        <v>25936.426551090914</v>
      </c>
      <c r="M154" s="86">
        <f>'7. Nominale afschrijvingen'!X143</f>
        <v>25936.426551090914</v>
      </c>
      <c r="N154" s="86">
        <f>'7. Nominale afschrijvingen'!Y143</f>
        <v>25936.426551090914</v>
      </c>
      <c r="O154" s="86">
        <f>'7. Nominale afschrijvingen'!Z143</f>
        <v>25936.426551090914</v>
      </c>
      <c r="P154" s="86">
        <f>'7. Nominale afschrijvingen'!AA143</f>
        <v>25936.426551090914</v>
      </c>
      <c r="Q154" s="86">
        <f>'7. Nominale afschrijvingen'!AB143</f>
        <v>25936.426551090914</v>
      </c>
      <c r="R154" s="86">
        <f>'7. Nominale afschrijvingen'!AC143</f>
        <v>31123.711861309097</v>
      </c>
      <c r="S154" s="86">
        <f>'7. Nominale afschrijvingen'!AD143</f>
        <v>30284.420754936717</v>
      </c>
      <c r="T154" s="86">
        <f>'7. Nominale afschrijvingen'!AE143</f>
        <v>29467.76221772494</v>
      </c>
      <c r="U154" s="86">
        <f>'7. Nominale afschrijvingen'!AF143</f>
        <v>28673.12593320202</v>
      </c>
      <c r="V154" s="86">
        <f>'7. Nominale afschrijvingen'!AG143</f>
        <v>27899.918042868485</v>
      </c>
      <c r="W154" s="65"/>
      <c r="X154" s="118">
        <f>IF($C154="TD",INDEX('4. CPI-tabel'!$D$20:$Z$42,$E154-2003,X$28-2003),
IF(X$28&gt;=$E154,MAX(1,INDEX('4. CPI-tabel'!$D$20:$Z$42,MAX($E154,2010)-2003,X$28-2003)),0))</f>
        <v>1</v>
      </c>
      <c r="Y154" s="118">
        <f>IF($C154="TD",INDEX('4. CPI-tabel'!$D$20:$Z$42,$E154-2003,Y$28-2003),
IF(Y$28&gt;=$E154,MAX(1,INDEX('4. CPI-tabel'!$D$20:$Z$42,MAX($E154,2010)-2003,Y$28-2003)),0))</f>
        <v>1.026</v>
      </c>
      <c r="Z154" s="118">
        <f>IF($C154="TD",INDEX('4. CPI-tabel'!$D$20:$Z$42,$E154-2003,Z$28-2003),
IF(Z$28&gt;=$E154,MAX(1,INDEX('4. CPI-tabel'!$D$20:$Z$42,MAX($E154,2010)-2003,Z$28-2003)),0))</f>
        <v>1.049598</v>
      </c>
      <c r="AA154" s="118">
        <f>IF($C154="TD",INDEX('4. CPI-tabel'!$D$20:$Z$42,$E154-2003,AA$28-2003),
IF(AA$28&gt;=$E154,MAX(1,INDEX('4. CPI-tabel'!$D$20:$Z$42,MAX($E154,2010)-2003,AA$28-2003)),0))</f>
        <v>1.0789867440000001</v>
      </c>
      <c r="AB154" s="118">
        <f>IF($C154="TD",INDEX('4. CPI-tabel'!$D$20:$Z$42,$E154-2003,AB$28-2003),
IF(AB$28&gt;=$E154,MAX(1,INDEX('4. CPI-tabel'!$D$20:$Z$42,MAX($E154,2010)-2003,AB$28-2003)),0))</f>
        <v>1.08977661144</v>
      </c>
      <c r="AC154" s="118">
        <f>IF($C154="TD",INDEX('4. CPI-tabel'!$D$20:$Z$42,$E154-2003,AC$28-2003),
IF(AC$28&gt;=$E154,MAX(1,INDEX('4. CPI-tabel'!$D$20:$Z$42,MAX($E154,2010)-2003,AC$28-2003)),0))</f>
        <v>1.09849482433152</v>
      </c>
      <c r="AD154" s="118">
        <f>IF($C154="TD",INDEX('4. CPI-tabel'!$D$20:$Z$42,$E154-2003,AD$28-2003),
IF(AD$28&gt;=$E154,MAX(1,INDEX('4. CPI-tabel'!$D$20:$Z$42,MAX($E154,2010)-2003,AD$28-2003)),0))</f>
        <v>1.1006918139801831</v>
      </c>
      <c r="AE154" s="118">
        <f>IF($C154="TD",INDEX('4. CPI-tabel'!$D$20:$Z$42,$E154-2003,AE$28-2003),
IF(AE$28&gt;=$E154,MAX(1,INDEX('4. CPI-tabel'!$D$20:$Z$42,MAX($E154,2010)-2003,AE$28-2003)),0))</f>
        <v>1.1161014993759057</v>
      </c>
      <c r="AF154" s="118">
        <f>IF($C154="TD",INDEX('4. CPI-tabel'!$D$20:$Z$42,$E154-2003,AF$28-2003),
IF(AF$28&gt;=$E154,MAX(1,INDEX('4. CPI-tabel'!$D$20:$Z$42,MAX($E154,2010)-2003,AF$28-2003)),0))</f>
        <v>1.1395396308627996</v>
      </c>
      <c r="AG154" s="118">
        <f>IF($C154="TD",INDEX('4. CPI-tabel'!$D$20:$Z$42,$E154-2003,AG$28-2003),
IF(AG$28&gt;=$E154,MAX(1,INDEX('4. CPI-tabel'!$D$20:$Z$42,MAX($E154,2010)-2003,AG$28-2003)),0))</f>
        <v>1.171446740526958</v>
      </c>
      <c r="AH154" s="118">
        <f>IF($C154="TD",INDEX('4. CPI-tabel'!$D$20:$Z$42,$E154-2003,AH$28-2003),
IF(AH$28&gt;=$E154,MAX(1,INDEX('4. CPI-tabel'!$D$20:$Z$42,MAX($E154,2010)-2003,AH$28-2003)),0))</f>
        <v>1.1796468677106466</v>
      </c>
      <c r="AI154" s="118">
        <f>IF($C154="TD",INDEX('4. CPI-tabel'!$D$20:$Z$42,$E154-2003,AI$28-2003),
IF(AI$28&gt;=$E154,MAX(1,INDEX('4. CPI-tabel'!$D$20:$Z$42,MAX($E154,2010)-2003,AI$28-2003)),0))</f>
        <v>1.1796468677106466</v>
      </c>
      <c r="AJ154" s="118">
        <f>IF($C154="TD",INDEX('4. CPI-tabel'!$D$20:$Z$42,$E154-2003,AJ$28-2003),
IF(AJ$28&gt;=$E154,MAX(1,INDEX('4. CPI-tabel'!$D$20:$Z$42,MAX($E154,2010)-2003,AJ$28-2003)),0))</f>
        <v>1.1796468677106466</v>
      </c>
      <c r="AK154" s="118">
        <f>IF($C154="TD",INDEX('4. CPI-tabel'!$D$20:$Z$42,$E154-2003,AK$28-2003),
IF(AK$28&gt;=$E154,MAX(1,INDEX('4. CPI-tabel'!$D$20:$Z$42,MAX($E154,2010)-2003,AK$28-2003)),0))</f>
        <v>1.1796468677106466</v>
      </c>
      <c r="AL154" s="118">
        <f>IF($C154="TD",INDEX('4. CPI-tabel'!$D$20:$Z$42,$E154-2003,AL$28-2003),
IF(AL$28&gt;=$E154,MAX(1,INDEX('4. CPI-tabel'!$D$20:$Z$42,MAX($E154,2010)-2003,AL$28-2003)),0))</f>
        <v>1.1796468677106466</v>
      </c>
      <c r="AM154" s="118">
        <f>IF($C154="TD",INDEX('4. CPI-tabel'!$D$20:$Z$42,$E154-2003,AM$28-2003),
IF(AM$28&gt;=$E154,MAX(1,INDEX('4. CPI-tabel'!$D$20:$Z$42,MAX($E154,2010)-2003,AM$28-2003)),0))</f>
        <v>1.1796468677106466</v>
      </c>
      <c r="AN154" s="20"/>
      <c r="AO154" s="87">
        <f t="shared" si="21"/>
        <v>12968.213275545457</v>
      </c>
      <c r="AP154" s="87">
        <f t="shared" si="22"/>
        <v>26610.773641419277</v>
      </c>
      <c r="AQ154" s="87">
        <f t="shared" si="23"/>
        <v>27222.821435171922</v>
      </c>
      <c r="AR154" s="87">
        <f t="shared" si="24"/>
        <v>27985.060435356736</v>
      </c>
      <c r="AS154" s="87">
        <f t="shared" si="25"/>
        <v>28264.911039710303</v>
      </c>
      <c r="AT154" s="87">
        <f t="shared" si="26"/>
        <v>28491.030328027984</v>
      </c>
      <c r="AU154" s="87">
        <f t="shared" si="27"/>
        <v>28548.012388684041</v>
      </c>
      <c r="AV154" s="87">
        <f t="shared" si="28"/>
        <v>28947.684562125622</v>
      </c>
      <c r="AW154" s="87">
        <f t="shared" si="29"/>
        <v>29555.585937930256</v>
      </c>
      <c r="AX154" s="87">
        <f t="shared" si="30"/>
        <v>30383.1423441923</v>
      </c>
      <c r="AY154" s="87">
        <f t="shared" si="31"/>
        <v>30595.824340601645</v>
      </c>
      <c r="AZ154" s="87">
        <f t="shared" si="32"/>
        <v>36714.989208721978</v>
      </c>
      <c r="BA154" s="87">
        <f t="shared" si="33"/>
        <v>35724.922083992395</v>
      </c>
      <c r="BB154" s="87">
        <f t="shared" si="34"/>
        <v>34761.55339858136</v>
      </c>
      <c r="BC154" s="87">
        <f t="shared" si="35"/>
        <v>33824.163194574678</v>
      </c>
      <c r="BD154" s="87">
        <f t="shared" si="36"/>
        <v>32912.05092865356</v>
      </c>
    </row>
    <row r="155" spans="1:56" s="79" customFormat="1" x14ac:dyDescent="0.2">
      <c r="B155" s="86">
        <f>'3. Investeringen'!B141</f>
        <v>127</v>
      </c>
      <c r="C155" s="86" t="str">
        <f>'3. Investeringen'!F141</f>
        <v>TD</v>
      </c>
      <c r="D155" s="86" t="str">
        <f>'3. Investeringen'!G141</f>
        <v>Nieuwe investeringen TD</v>
      </c>
      <c r="E155" s="121">
        <f>'3. Investeringen'!K141</f>
        <v>2011</v>
      </c>
      <c r="F155" s="20"/>
      <c r="G155" s="86">
        <f>'7. Nominale afschrijvingen'!R144</f>
        <v>35971.626523000006</v>
      </c>
      <c r="H155" s="86">
        <f>'7. Nominale afschrijvingen'!S144</f>
        <v>71943.253045999998</v>
      </c>
      <c r="I155" s="86">
        <f>'7. Nominale afschrijvingen'!T144</f>
        <v>71943.253045999998</v>
      </c>
      <c r="J155" s="86">
        <f>'7. Nominale afschrijvingen'!U144</f>
        <v>71943.253045999998</v>
      </c>
      <c r="K155" s="86">
        <f>'7. Nominale afschrijvingen'!V144</f>
        <v>71943.253045999998</v>
      </c>
      <c r="L155" s="86">
        <f>'7. Nominale afschrijvingen'!W144</f>
        <v>71943.253045999998</v>
      </c>
      <c r="M155" s="86">
        <f>'7. Nominale afschrijvingen'!X144</f>
        <v>71943.253045999998</v>
      </c>
      <c r="N155" s="86">
        <f>'7. Nominale afschrijvingen'!Y144</f>
        <v>71943.253045999998</v>
      </c>
      <c r="O155" s="86">
        <f>'7. Nominale afschrijvingen'!Z144</f>
        <v>71943.253045999998</v>
      </c>
      <c r="P155" s="86">
        <f>'7. Nominale afschrijvingen'!AA144</f>
        <v>71943.253045999998</v>
      </c>
      <c r="Q155" s="86">
        <f>'7. Nominale afschrijvingen'!AB144</f>
        <v>71943.253045999998</v>
      </c>
      <c r="R155" s="86">
        <f>'7. Nominale afschrijvingen'!AC144</f>
        <v>86331.903655200003</v>
      </c>
      <c r="S155" s="86">
        <f>'7. Nominale afschrijvingen'!AD144</f>
        <v>83329.054832410446</v>
      </c>
      <c r="T155" s="86">
        <f>'7. Nominale afschrijvingen'!AE144</f>
        <v>80430.652925196162</v>
      </c>
      <c r="U155" s="86">
        <f>'7. Nominale afschrijvingen'!AF144</f>
        <v>77633.064997363253</v>
      </c>
      <c r="V155" s="86">
        <f>'7. Nominale afschrijvingen'!AG144</f>
        <v>74932.784475715831</v>
      </c>
      <c r="W155" s="65"/>
      <c r="X155" s="118">
        <f>IF($C155="TD",INDEX('4. CPI-tabel'!$D$20:$Z$42,$E155-2003,X$28-2003),
IF(X$28&gt;=$E155,MAX(1,INDEX('4. CPI-tabel'!$D$20:$Z$42,MAX($E155,2010)-2003,X$28-2003)),0))</f>
        <v>1</v>
      </c>
      <c r="Y155" s="118">
        <f>IF($C155="TD",INDEX('4. CPI-tabel'!$D$20:$Z$42,$E155-2003,Y$28-2003),
IF(Y$28&gt;=$E155,MAX(1,INDEX('4. CPI-tabel'!$D$20:$Z$42,MAX($E155,2010)-2003,Y$28-2003)),0))</f>
        <v>1.026</v>
      </c>
      <c r="Z155" s="118">
        <f>IF($C155="TD",INDEX('4. CPI-tabel'!$D$20:$Z$42,$E155-2003,Z$28-2003),
IF(Z$28&gt;=$E155,MAX(1,INDEX('4. CPI-tabel'!$D$20:$Z$42,MAX($E155,2010)-2003,Z$28-2003)),0))</f>
        <v>1.049598</v>
      </c>
      <c r="AA155" s="118">
        <f>IF($C155="TD",INDEX('4. CPI-tabel'!$D$20:$Z$42,$E155-2003,AA$28-2003),
IF(AA$28&gt;=$E155,MAX(1,INDEX('4. CPI-tabel'!$D$20:$Z$42,MAX($E155,2010)-2003,AA$28-2003)),0))</f>
        <v>1.0789867440000001</v>
      </c>
      <c r="AB155" s="118">
        <f>IF($C155="TD",INDEX('4. CPI-tabel'!$D$20:$Z$42,$E155-2003,AB$28-2003),
IF(AB$28&gt;=$E155,MAX(1,INDEX('4. CPI-tabel'!$D$20:$Z$42,MAX($E155,2010)-2003,AB$28-2003)),0))</f>
        <v>1.08977661144</v>
      </c>
      <c r="AC155" s="118">
        <f>IF($C155="TD",INDEX('4. CPI-tabel'!$D$20:$Z$42,$E155-2003,AC$28-2003),
IF(AC$28&gt;=$E155,MAX(1,INDEX('4. CPI-tabel'!$D$20:$Z$42,MAX($E155,2010)-2003,AC$28-2003)),0))</f>
        <v>1.09849482433152</v>
      </c>
      <c r="AD155" s="118">
        <f>IF($C155="TD",INDEX('4. CPI-tabel'!$D$20:$Z$42,$E155-2003,AD$28-2003),
IF(AD$28&gt;=$E155,MAX(1,INDEX('4. CPI-tabel'!$D$20:$Z$42,MAX($E155,2010)-2003,AD$28-2003)),0))</f>
        <v>1.1006918139801831</v>
      </c>
      <c r="AE155" s="118">
        <f>IF($C155="TD",INDEX('4. CPI-tabel'!$D$20:$Z$42,$E155-2003,AE$28-2003),
IF(AE$28&gt;=$E155,MAX(1,INDEX('4. CPI-tabel'!$D$20:$Z$42,MAX($E155,2010)-2003,AE$28-2003)),0))</f>
        <v>1.1161014993759057</v>
      </c>
      <c r="AF155" s="118">
        <f>IF($C155="TD",INDEX('4. CPI-tabel'!$D$20:$Z$42,$E155-2003,AF$28-2003),
IF(AF$28&gt;=$E155,MAX(1,INDEX('4. CPI-tabel'!$D$20:$Z$42,MAX($E155,2010)-2003,AF$28-2003)),0))</f>
        <v>1.1395396308627996</v>
      </c>
      <c r="AG155" s="118">
        <f>IF($C155="TD",INDEX('4. CPI-tabel'!$D$20:$Z$42,$E155-2003,AG$28-2003),
IF(AG$28&gt;=$E155,MAX(1,INDEX('4. CPI-tabel'!$D$20:$Z$42,MAX($E155,2010)-2003,AG$28-2003)),0))</f>
        <v>1.171446740526958</v>
      </c>
      <c r="AH155" s="118">
        <f>IF($C155="TD",INDEX('4. CPI-tabel'!$D$20:$Z$42,$E155-2003,AH$28-2003),
IF(AH$28&gt;=$E155,MAX(1,INDEX('4. CPI-tabel'!$D$20:$Z$42,MAX($E155,2010)-2003,AH$28-2003)),0))</f>
        <v>1.1796468677106466</v>
      </c>
      <c r="AI155" s="118">
        <f>IF($C155="TD",INDEX('4. CPI-tabel'!$D$20:$Z$42,$E155-2003,AI$28-2003),
IF(AI$28&gt;=$E155,MAX(1,INDEX('4. CPI-tabel'!$D$20:$Z$42,MAX($E155,2010)-2003,AI$28-2003)),0))</f>
        <v>1.1796468677106466</v>
      </c>
      <c r="AJ155" s="118">
        <f>IF($C155="TD",INDEX('4. CPI-tabel'!$D$20:$Z$42,$E155-2003,AJ$28-2003),
IF(AJ$28&gt;=$E155,MAX(1,INDEX('4. CPI-tabel'!$D$20:$Z$42,MAX($E155,2010)-2003,AJ$28-2003)),0))</f>
        <v>1.1796468677106466</v>
      </c>
      <c r="AK155" s="118">
        <f>IF($C155="TD",INDEX('4. CPI-tabel'!$D$20:$Z$42,$E155-2003,AK$28-2003),
IF(AK$28&gt;=$E155,MAX(1,INDEX('4. CPI-tabel'!$D$20:$Z$42,MAX($E155,2010)-2003,AK$28-2003)),0))</f>
        <v>1.1796468677106466</v>
      </c>
      <c r="AL155" s="118">
        <f>IF($C155="TD",INDEX('4. CPI-tabel'!$D$20:$Z$42,$E155-2003,AL$28-2003),
IF(AL$28&gt;=$E155,MAX(1,INDEX('4. CPI-tabel'!$D$20:$Z$42,MAX($E155,2010)-2003,AL$28-2003)),0))</f>
        <v>1.1796468677106466</v>
      </c>
      <c r="AM155" s="118">
        <f>IF($C155="TD",INDEX('4. CPI-tabel'!$D$20:$Z$42,$E155-2003,AM$28-2003),
IF(AM$28&gt;=$E155,MAX(1,INDEX('4. CPI-tabel'!$D$20:$Z$42,MAX($E155,2010)-2003,AM$28-2003)),0))</f>
        <v>1.1796468677106466</v>
      </c>
      <c r="AN155" s="20"/>
      <c r="AO155" s="87">
        <f t="shared" si="21"/>
        <v>35971.626523000006</v>
      </c>
      <c r="AP155" s="87">
        <f t="shared" si="22"/>
        <v>73813.777625196002</v>
      </c>
      <c r="AQ155" s="87">
        <f t="shared" si="23"/>
        <v>75511.494510575503</v>
      </c>
      <c r="AR155" s="87">
        <f t="shared" si="24"/>
        <v>77625.816356871626</v>
      </c>
      <c r="AS155" s="87">
        <f t="shared" si="25"/>
        <v>78402.074520440336</v>
      </c>
      <c r="AT155" s="87">
        <f t="shared" si="26"/>
        <v>79029.291116603854</v>
      </c>
      <c r="AU155" s="87">
        <f t="shared" si="27"/>
        <v>79187.349698837075</v>
      </c>
      <c r="AV155" s="87">
        <f t="shared" si="28"/>
        <v>80295.972594620791</v>
      </c>
      <c r="AW155" s="87">
        <f t="shared" si="29"/>
        <v>81982.188019107823</v>
      </c>
      <c r="AX155" s="87">
        <f t="shared" si="30"/>
        <v>84277.689283642831</v>
      </c>
      <c r="AY155" s="87">
        <f t="shared" si="31"/>
        <v>84867.633108628332</v>
      </c>
      <c r="AZ155" s="87">
        <f t="shared" si="32"/>
        <v>101841.159730354</v>
      </c>
      <c r="BA155" s="87">
        <f t="shared" si="33"/>
        <v>98298.858522341703</v>
      </c>
      <c r="BB155" s="87">
        <f t="shared" si="34"/>
        <v>94879.767791129809</v>
      </c>
      <c r="BC155" s="87">
        <f t="shared" si="35"/>
        <v>91579.601954916609</v>
      </c>
      <c r="BD155" s="87">
        <f t="shared" si="36"/>
        <v>88394.224495615155</v>
      </c>
    </row>
    <row r="156" spans="1:56" s="79" customFormat="1" x14ac:dyDescent="0.2">
      <c r="B156" s="86">
        <f>'3. Investeringen'!B142</f>
        <v>128</v>
      </c>
      <c r="C156" s="86" t="str">
        <f>'3. Investeringen'!F142</f>
        <v>TD</v>
      </c>
      <c r="D156" s="86" t="str">
        <f>'3. Investeringen'!G142</f>
        <v>Nieuwe investeringen TD</v>
      </c>
      <c r="E156" s="121">
        <f>'3. Investeringen'!K142</f>
        <v>2011</v>
      </c>
      <c r="F156" s="20"/>
      <c r="G156" s="86">
        <f>'7. Nominale afschrijvingen'!R145</f>
        <v>11463.448727166666</v>
      </c>
      <c r="H156" s="86">
        <f>'7. Nominale afschrijvingen'!S145</f>
        <v>22926.897454333335</v>
      </c>
      <c r="I156" s="86">
        <f>'7. Nominale afschrijvingen'!T145</f>
        <v>22926.897454333335</v>
      </c>
      <c r="J156" s="86">
        <f>'7. Nominale afschrijvingen'!U145</f>
        <v>22926.897454333335</v>
      </c>
      <c r="K156" s="86">
        <f>'7. Nominale afschrijvingen'!V145</f>
        <v>22926.897454333335</v>
      </c>
      <c r="L156" s="86">
        <f>'7. Nominale afschrijvingen'!W145</f>
        <v>22926.897454333335</v>
      </c>
      <c r="M156" s="86">
        <f>'7. Nominale afschrijvingen'!X145</f>
        <v>22926.897454333335</v>
      </c>
      <c r="N156" s="86">
        <f>'7. Nominale afschrijvingen'!Y145</f>
        <v>22926.897454333335</v>
      </c>
      <c r="O156" s="86">
        <f>'7. Nominale afschrijvingen'!Z145</f>
        <v>22926.897454333335</v>
      </c>
      <c r="P156" s="86">
        <f>'7. Nominale afschrijvingen'!AA145</f>
        <v>22926.897454333335</v>
      </c>
      <c r="Q156" s="86">
        <f>'7. Nominale afschrijvingen'!AB145</f>
        <v>22926.897454333335</v>
      </c>
      <c r="R156" s="86">
        <f>'7. Nominale afschrijvingen'!AC145</f>
        <v>27512.276945199996</v>
      </c>
      <c r="S156" s="86">
        <f>'7. Nominale afschrijvingen'!AD145</f>
        <v>25819.213748572303</v>
      </c>
      <c r="T156" s="86">
        <f>'7. Nominale afschrijvingen'!AE145</f>
        <v>24230.33905635247</v>
      </c>
      <c r="U156" s="86">
        <f>'7. Nominale afschrijvingen'!AF145</f>
        <v>22739.241268269245</v>
      </c>
      <c r="V156" s="86">
        <f>'7. Nominale afschrijvingen'!AG145</f>
        <v>22372.479312329418</v>
      </c>
      <c r="W156" s="65"/>
      <c r="X156" s="118">
        <f>IF($C156="TD",INDEX('4. CPI-tabel'!$D$20:$Z$42,$E156-2003,X$28-2003),
IF(X$28&gt;=$E156,MAX(1,INDEX('4. CPI-tabel'!$D$20:$Z$42,MAX($E156,2010)-2003,X$28-2003)),0))</f>
        <v>1</v>
      </c>
      <c r="Y156" s="118">
        <f>IF($C156="TD",INDEX('4. CPI-tabel'!$D$20:$Z$42,$E156-2003,Y$28-2003),
IF(Y$28&gt;=$E156,MAX(1,INDEX('4. CPI-tabel'!$D$20:$Z$42,MAX($E156,2010)-2003,Y$28-2003)),0))</f>
        <v>1.026</v>
      </c>
      <c r="Z156" s="118">
        <f>IF($C156="TD",INDEX('4. CPI-tabel'!$D$20:$Z$42,$E156-2003,Z$28-2003),
IF(Z$28&gt;=$E156,MAX(1,INDEX('4. CPI-tabel'!$D$20:$Z$42,MAX($E156,2010)-2003,Z$28-2003)),0))</f>
        <v>1.049598</v>
      </c>
      <c r="AA156" s="118">
        <f>IF($C156="TD",INDEX('4. CPI-tabel'!$D$20:$Z$42,$E156-2003,AA$28-2003),
IF(AA$28&gt;=$E156,MAX(1,INDEX('4. CPI-tabel'!$D$20:$Z$42,MAX($E156,2010)-2003,AA$28-2003)),0))</f>
        <v>1.0789867440000001</v>
      </c>
      <c r="AB156" s="118">
        <f>IF($C156="TD",INDEX('4. CPI-tabel'!$D$20:$Z$42,$E156-2003,AB$28-2003),
IF(AB$28&gt;=$E156,MAX(1,INDEX('4. CPI-tabel'!$D$20:$Z$42,MAX($E156,2010)-2003,AB$28-2003)),0))</f>
        <v>1.08977661144</v>
      </c>
      <c r="AC156" s="118">
        <f>IF($C156="TD",INDEX('4. CPI-tabel'!$D$20:$Z$42,$E156-2003,AC$28-2003),
IF(AC$28&gt;=$E156,MAX(1,INDEX('4. CPI-tabel'!$D$20:$Z$42,MAX($E156,2010)-2003,AC$28-2003)),0))</f>
        <v>1.09849482433152</v>
      </c>
      <c r="AD156" s="118">
        <f>IF($C156="TD",INDEX('4. CPI-tabel'!$D$20:$Z$42,$E156-2003,AD$28-2003),
IF(AD$28&gt;=$E156,MAX(1,INDEX('4. CPI-tabel'!$D$20:$Z$42,MAX($E156,2010)-2003,AD$28-2003)),0))</f>
        <v>1.1006918139801831</v>
      </c>
      <c r="AE156" s="118">
        <f>IF($C156="TD",INDEX('4. CPI-tabel'!$D$20:$Z$42,$E156-2003,AE$28-2003),
IF(AE$28&gt;=$E156,MAX(1,INDEX('4. CPI-tabel'!$D$20:$Z$42,MAX($E156,2010)-2003,AE$28-2003)),0))</f>
        <v>1.1161014993759057</v>
      </c>
      <c r="AF156" s="118">
        <f>IF($C156="TD",INDEX('4. CPI-tabel'!$D$20:$Z$42,$E156-2003,AF$28-2003),
IF(AF$28&gt;=$E156,MAX(1,INDEX('4. CPI-tabel'!$D$20:$Z$42,MAX($E156,2010)-2003,AF$28-2003)),0))</f>
        <v>1.1395396308627996</v>
      </c>
      <c r="AG156" s="118">
        <f>IF($C156="TD",INDEX('4. CPI-tabel'!$D$20:$Z$42,$E156-2003,AG$28-2003),
IF(AG$28&gt;=$E156,MAX(1,INDEX('4. CPI-tabel'!$D$20:$Z$42,MAX($E156,2010)-2003,AG$28-2003)),0))</f>
        <v>1.171446740526958</v>
      </c>
      <c r="AH156" s="118">
        <f>IF($C156="TD",INDEX('4. CPI-tabel'!$D$20:$Z$42,$E156-2003,AH$28-2003),
IF(AH$28&gt;=$E156,MAX(1,INDEX('4. CPI-tabel'!$D$20:$Z$42,MAX($E156,2010)-2003,AH$28-2003)),0))</f>
        <v>1.1796468677106466</v>
      </c>
      <c r="AI156" s="118">
        <f>IF($C156="TD",INDEX('4. CPI-tabel'!$D$20:$Z$42,$E156-2003,AI$28-2003),
IF(AI$28&gt;=$E156,MAX(1,INDEX('4. CPI-tabel'!$D$20:$Z$42,MAX($E156,2010)-2003,AI$28-2003)),0))</f>
        <v>1.1796468677106466</v>
      </c>
      <c r="AJ156" s="118">
        <f>IF($C156="TD",INDEX('4. CPI-tabel'!$D$20:$Z$42,$E156-2003,AJ$28-2003),
IF(AJ$28&gt;=$E156,MAX(1,INDEX('4. CPI-tabel'!$D$20:$Z$42,MAX($E156,2010)-2003,AJ$28-2003)),0))</f>
        <v>1.1796468677106466</v>
      </c>
      <c r="AK156" s="118">
        <f>IF($C156="TD",INDEX('4. CPI-tabel'!$D$20:$Z$42,$E156-2003,AK$28-2003),
IF(AK$28&gt;=$E156,MAX(1,INDEX('4. CPI-tabel'!$D$20:$Z$42,MAX($E156,2010)-2003,AK$28-2003)),0))</f>
        <v>1.1796468677106466</v>
      </c>
      <c r="AL156" s="118">
        <f>IF($C156="TD",INDEX('4. CPI-tabel'!$D$20:$Z$42,$E156-2003,AL$28-2003),
IF(AL$28&gt;=$E156,MAX(1,INDEX('4. CPI-tabel'!$D$20:$Z$42,MAX($E156,2010)-2003,AL$28-2003)),0))</f>
        <v>1.1796468677106466</v>
      </c>
      <c r="AM156" s="118">
        <f>IF($C156="TD",INDEX('4. CPI-tabel'!$D$20:$Z$42,$E156-2003,AM$28-2003),
IF(AM$28&gt;=$E156,MAX(1,INDEX('4. CPI-tabel'!$D$20:$Z$42,MAX($E156,2010)-2003,AM$28-2003)),0))</f>
        <v>1.1796468677106466</v>
      </c>
      <c r="AN156" s="20"/>
      <c r="AO156" s="87">
        <f t="shared" si="21"/>
        <v>11463.448727166666</v>
      </c>
      <c r="AP156" s="87">
        <f t="shared" si="22"/>
        <v>23522.996788146003</v>
      </c>
      <c r="AQ156" s="87">
        <f t="shared" si="23"/>
        <v>24064.025714273361</v>
      </c>
      <c r="AR156" s="87">
        <f t="shared" si="24"/>
        <v>24737.818434273016</v>
      </c>
      <c r="AS156" s="87">
        <f t="shared" si="25"/>
        <v>24985.196618615744</v>
      </c>
      <c r="AT156" s="87">
        <f t="shared" si="26"/>
        <v>25185.078191564669</v>
      </c>
      <c r="AU156" s="87">
        <f t="shared" si="27"/>
        <v>25235.4483479478</v>
      </c>
      <c r="AV156" s="87">
        <f t="shared" si="28"/>
        <v>25588.744624819072</v>
      </c>
      <c r="AW156" s="87">
        <f t="shared" si="29"/>
        <v>26126.10826194027</v>
      </c>
      <c r="AX156" s="87">
        <f t="shared" si="30"/>
        <v>26857.639293274595</v>
      </c>
      <c r="AY156" s="87">
        <f t="shared" si="31"/>
        <v>27045.642768327518</v>
      </c>
      <c r="AZ156" s="87">
        <f t="shared" si="32"/>
        <v>32454.771321993012</v>
      </c>
      <c r="BA156" s="87">
        <f t="shared" si="33"/>
        <v>30457.554625254979</v>
      </c>
      <c r="BB156" s="87">
        <f t="shared" si="34"/>
        <v>28583.243571393137</v>
      </c>
      <c r="BC156" s="87">
        <f t="shared" si="35"/>
        <v>26824.274736230487</v>
      </c>
      <c r="BD156" s="87">
        <f t="shared" si="36"/>
        <v>26391.62514371064</v>
      </c>
    </row>
    <row r="157" spans="1:56" s="79" customFormat="1" x14ac:dyDescent="0.2">
      <c r="B157" s="86">
        <f>'3. Investeringen'!B143</f>
        <v>129</v>
      </c>
      <c r="C157" s="86" t="str">
        <f>'3. Investeringen'!F143</f>
        <v>TD</v>
      </c>
      <c r="D157" s="86" t="str">
        <f>'3. Investeringen'!G143</f>
        <v>Nieuwe investeringen TD</v>
      </c>
      <c r="E157" s="121">
        <f>'3. Investeringen'!K143</f>
        <v>2011</v>
      </c>
      <c r="F157" s="20"/>
      <c r="G157" s="86">
        <f>'7. Nominale afschrijvingen'!R146</f>
        <v>0</v>
      </c>
      <c r="H157" s="86">
        <f>'7. Nominale afschrijvingen'!S146</f>
        <v>0</v>
      </c>
      <c r="I157" s="86">
        <f>'7. Nominale afschrijvingen'!T146</f>
        <v>0</v>
      </c>
      <c r="J157" s="86">
        <f>'7. Nominale afschrijvingen'!U146</f>
        <v>0</v>
      </c>
      <c r="K157" s="86">
        <f>'7. Nominale afschrijvingen'!V146</f>
        <v>0</v>
      </c>
      <c r="L157" s="86">
        <f>'7. Nominale afschrijvingen'!W146</f>
        <v>0</v>
      </c>
      <c r="M157" s="86">
        <f>'7. Nominale afschrijvingen'!X146</f>
        <v>0</v>
      </c>
      <c r="N157" s="86">
        <f>'7. Nominale afschrijvingen'!Y146</f>
        <v>0</v>
      </c>
      <c r="O157" s="86">
        <f>'7. Nominale afschrijvingen'!Z146</f>
        <v>0</v>
      </c>
      <c r="P157" s="86">
        <f>'7. Nominale afschrijvingen'!AA146</f>
        <v>0</v>
      </c>
      <c r="Q157" s="86">
        <f>'7. Nominale afschrijvingen'!AB146</f>
        <v>0</v>
      </c>
      <c r="R157" s="86">
        <f>'7. Nominale afschrijvingen'!AC146</f>
        <v>0</v>
      </c>
      <c r="S157" s="86">
        <f>'7. Nominale afschrijvingen'!AD146</f>
        <v>0</v>
      </c>
      <c r="T157" s="86">
        <f>'7. Nominale afschrijvingen'!AE146</f>
        <v>0</v>
      </c>
      <c r="U157" s="86">
        <f>'7. Nominale afschrijvingen'!AF146</f>
        <v>0</v>
      </c>
      <c r="V157" s="86">
        <f>'7. Nominale afschrijvingen'!AG146</f>
        <v>0</v>
      </c>
      <c r="W157" s="65"/>
      <c r="X157" s="118">
        <f>IF($C157="TD",INDEX('4. CPI-tabel'!$D$20:$Z$42,$E157-2003,X$28-2003),
IF(X$28&gt;=$E157,MAX(1,INDEX('4. CPI-tabel'!$D$20:$Z$42,MAX($E157,2010)-2003,X$28-2003)),0))</f>
        <v>1</v>
      </c>
      <c r="Y157" s="118">
        <f>IF($C157="TD",INDEX('4. CPI-tabel'!$D$20:$Z$42,$E157-2003,Y$28-2003),
IF(Y$28&gt;=$E157,MAX(1,INDEX('4. CPI-tabel'!$D$20:$Z$42,MAX($E157,2010)-2003,Y$28-2003)),0))</f>
        <v>1.026</v>
      </c>
      <c r="Z157" s="118">
        <f>IF($C157="TD",INDEX('4. CPI-tabel'!$D$20:$Z$42,$E157-2003,Z$28-2003),
IF(Z$28&gt;=$E157,MAX(1,INDEX('4. CPI-tabel'!$D$20:$Z$42,MAX($E157,2010)-2003,Z$28-2003)),0))</f>
        <v>1.049598</v>
      </c>
      <c r="AA157" s="118">
        <f>IF($C157="TD",INDEX('4. CPI-tabel'!$D$20:$Z$42,$E157-2003,AA$28-2003),
IF(AA$28&gt;=$E157,MAX(1,INDEX('4. CPI-tabel'!$D$20:$Z$42,MAX($E157,2010)-2003,AA$28-2003)),0))</f>
        <v>1.0789867440000001</v>
      </c>
      <c r="AB157" s="118">
        <f>IF($C157="TD",INDEX('4. CPI-tabel'!$D$20:$Z$42,$E157-2003,AB$28-2003),
IF(AB$28&gt;=$E157,MAX(1,INDEX('4. CPI-tabel'!$D$20:$Z$42,MAX($E157,2010)-2003,AB$28-2003)),0))</f>
        <v>1.08977661144</v>
      </c>
      <c r="AC157" s="118">
        <f>IF($C157="TD",INDEX('4. CPI-tabel'!$D$20:$Z$42,$E157-2003,AC$28-2003),
IF(AC$28&gt;=$E157,MAX(1,INDEX('4. CPI-tabel'!$D$20:$Z$42,MAX($E157,2010)-2003,AC$28-2003)),0))</f>
        <v>1.09849482433152</v>
      </c>
      <c r="AD157" s="118">
        <f>IF($C157="TD",INDEX('4. CPI-tabel'!$D$20:$Z$42,$E157-2003,AD$28-2003),
IF(AD$28&gt;=$E157,MAX(1,INDEX('4. CPI-tabel'!$D$20:$Z$42,MAX($E157,2010)-2003,AD$28-2003)),0))</f>
        <v>1.1006918139801831</v>
      </c>
      <c r="AE157" s="118">
        <f>IF($C157="TD",INDEX('4. CPI-tabel'!$D$20:$Z$42,$E157-2003,AE$28-2003),
IF(AE$28&gt;=$E157,MAX(1,INDEX('4. CPI-tabel'!$D$20:$Z$42,MAX($E157,2010)-2003,AE$28-2003)),0))</f>
        <v>1.1161014993759057</v>
      </c>
      <c r="AF157" s="118">
        <f>IF($C157="TD",INDEX('4. CPI-tabel'!$D$20:$Z$42,$E157-2003,AF$28-2003),
IF(AF$28&gt;=$E157,MAX(1,INDEX('4. CPI-tabel'!$D$20:$Z$42,MAX($E157,2010)-2003,AF$28-2003)),0))</f>
        <v>1.1395396308627996</v>
      </c>
      <c r="AG157" s="118">
        <f>IF($C157="TD",INDEX('4. CPI-tabel'!$D$20:$Z$42,$E157-2003,AG$28-2003),
IF(AG$28&gt;=$E157,MAX(1,INDEX('4. CPI-tabel'!$D$20:$Z$42,MAX($E157,2010)-2003,AG$28-2003)),0))</f>
        <v>1.171446740526958</v>
      </c>
      <c r="AH157" s="118">
        <f>IF($C157="TD",INDEX('4. CPI-tabel'!$D$20:$Z$42,$E157-2003,AH$28-2003),
IF(AH$28&gt;=$E157,MAX(1,INDEX('4. CPI-tabel'!$D$20:$Z$42,MAX($E157,2010)-2003,AH$28-2003)),0))</f>
        <v>1.1796468677106466</v>
      </c>
      <c r="AI157" s="118">
        <f>IF($C157="TD",INDEX('4. CPI-tabel'!$D$20:$Z$42,$E157-2003,AI$28-2003),
IF(AI$28&gt;=$E157,MAX(1,INDEX('4. CPI-tabel'!$D$20:$Z$42,MAX($E157,2010)-2003,AI$28-2003)),0))</f>
        <v>1.1796468677106466</v>
      </c>
      <c r="AJ157" s="118">
        <f>IF($C157="TD",INDEX('4. CPI-tabel'!$D$20:$Z$42,$E157-2003,AJ$28-2003),
IF(AJ$28&gt;=$E157,MAX(1,INDEX('4. CPI-tabel'!$D$20:$Z$42,MAX($E157,2010)-2003,AJ$28-2003)),0))</f>
        <v>1.1796468677106466</v>
      </c>
      <c r="AK157" s="118">
        <f>IF($C157="TD",INDEX('4. CPI-tabel'!$D$20:$Z$42,$E157-2003,AK$28-2003),
IF(AK$28&gt;=$E157,MAX(1,INDEX('4. CPI-tabel'!$D$20:$Z$42,MAX($E157,2010)-2003,AK$28-2003)),0))</f>
        <v>1.1796468677106466</v>
      </c>
      <c r="AL157" s="118">
        <f>IF($C157="TD",INDEX('4. CPI-tabel'!$D$20:$Z$42,$E157-2003,AL$28-2003),
IF(AL$28&gt;=$E157,MAX(1,INDEX('4. CPI-tabel'!$D$20:$Z$42,MAX($E157,2010)-2003,AL$28-2003)),0))</f>
        <v>1.1796468677106466</v>
      </c>
      <c r="AM157" s="118">
        <f>IF($C157="TD",INDEX('4. CPI-tabel'!$D$20:$Z$42,$E157-2003,AM$28-2003),
IF(AM$28&gt;=$E157,MAX(1,INDEX('4. CPI-tabel'!$D$20:$Z$42,MAX($E157,2010)-2003,AM$28-2003)),0))</f>
        <v>1.1796468677106466</v>
      </c>
      <c r="AN157" s="20"/>
      <c r="AO157" s="87">
        <f t="shared" ref="AO157:AO220" si="37">G157*X157</f>
        <v>0</v>
      </c>
      <c r="AP157" s="87">
        <f t="shared" ref="AP157:AP220" si="38">H157*Y157</f>
        <v>0</v>
      </c>
      <c r="AQ157" s="87">
        <f t="shared" ref="AQ157:AQ220" si="39">I157*Z157</f>
        <v>0</v>
      </c>
      <c r="AR157" s="87">
        <f t="shared" ref="AR157:AR220" si="40">J157*AA157</f>
        <v>0</v>
      </c>
      <c r="AS157" s="87">
        <f t="shared" ref="AS157:AS220" si="41">K157*AB157</f>
        <v>0</v>
      </c>
      <c r="AT157" s="87">
        <f t="shared" ref="AT157:AT220" si="42">L157*AC157</f>
        <v>0</v>
      </c>
      <c r="AU157" s="87">
        <f t="shared" ref="AU157:AU220" si="43">M157*AD157</f>
        <v>0</v>
      </c>
      <c r="AV157" s="87">
        <f t="shared" ref="AV157:AV220" si="44">N157*AE157</f>
        <v>0</v>
      </c>
      <c r="AW157" s="87">
        <f t="shared" ref="AW157:AW220" si="45">O157*AF157</f>
        <v>0</v>
      </c>
      <c r="AX157" s="87">
        <f t="shared" ref="AX157:AX220" si="46">P157*AG157</f>
        <v>0</v>
      </c>
      <c r="AY157" s="87">
        <f t="shared" ref="AY157:AY220" si="47">Q157*AH157</f>
        <v>0</v>
      </c>
      <c r="AZ157" s="87">
        <f t="shared" ref="AZ157:AZ220" si="48">R157*AI157</f>
        <v>0</v>
      </c>
      <c r="BA157" s="87">
        <f t="shared" ref="BA157:BA220" si="49">S157*AJ157</f>
        <v>0</v>
      </c>
      <c r="BB157" s="87">
        <f t="shared" ref="BB157:BB220" si="50">T157*AK157</f>
        <v>0</v>
      </c>
      <c r="BC157" s="87">
        <f t="shared" ref="BC157:BC220" si="51">U157*AL157</f>
        <v>0</v>
      </c>
      <c r="BD157" s="87">
        <f t="shared" ref="BD157:BD220" si="52">V157*AM157</f>
        <v>0</v>
      </c>
    </row>
    <row r="158" spans="1:56" s="79" customFormat="1" x14ac:dyDescent="0.2">
      <c r="B158" s="86">
        <f>'3. Investeringen'!B144</f>
        <v>130</v>
      </c>
      <c r="C158" s="86" t="str">
        <f>'3. Investeringen'!F144</f>
        <v>TD</v>
      </c>
      <c r="D158" s="86" t="str">
        <f>'3. Investeringen'!G144</f>
        <v>Nieuwe investeringen TD</v>
      </c>
      <c r="E158" s="121">
        <f>'3. Investeringen'!K144</f>
        <v>2012</v>
      </c>
      <c r="F158" s="20"/>
      <c r="G158" s="86">
        <f>'7. Nominale afschrijvingen'!R147</f>
        <v>0</v>
      </c>
      <c r="H158" s="86">
        <f>'7. Nominale afschrijvingen'!S147</f>
        <v>17676.653206713461</v>
      </c>
      <c r="I158" s="86">
        <f>'7. Nominale afschrijvingen'!T147</f>
        <v>35353.306413426923</v>
      </c>
      <c r="J158" s="86">
        <f>'7. Nominale afschrijvingen'!U147</f>
        <v>35353.306413426923</v>
      </c>
      <c r="K158" s="86">
        <f>'7. Nominale afschrijvingen'!V147</f>
        <v>35353.306413426923</v>
      </c>
      <c r="L158" s="86">
        <f>'7. Nominale afschrijvingen'!W147</f>
        <v>35353.306413426923</v>
      </c>
      <c r="M158" s="86">
        <f>'7. Nominale afschrijvingen'!X147</f>
        <v>35353.306413426923</v>
      </c>
      <c r="N158" s="86">
        <f>'7. Nominale afschrijvingen'!Y147</f>
        <v>35353.306413426923</v>
      </c>
      <c r="O158" s="86">
        <f>'7. Nominale afschrijvingen'!Z147</f>
        <v>35353.306413426923</v>
      </c>
      <c r="P158" s="86">
        <f>'7. Nominale afschrijvingen'!AA147</f>
        <v>35353.306413426923</v>
      </c>
      <c r="Q158" s="86">
        <f>'7. Nominale afschrijvingen'!AB147</f>
        <v>35353.306413426923</v>
      </c>
      <c r="R158" s="86">
        <f>'7. Nominale afschrijvingen'!AC147</f>
        <v>42423.967696112304</v>
      </c>
      <c r="S158" s="86">
        <f>'7. Nominale afschrijvingen'!AD147</f>
        <v>41305.093822808238</v>
      </c>
      <c r="T158" s="86">
        <f>'7. Nominale afschrijvingen'!AE147</f>
        <v>40215.728710997915</v>
      </c>
      <c r="U158" s="86">
        <f>'7. Nominale afschrijvingen'!AF147</f>
        <v>39155.094107630939</v>
      </c>
      <c r="V158" s="86">
        <f>'7. Nominale afschrijvingen'!AG147</f>
        <v>38122.432285012103</v>
      </c>
      <c r="W158" s="65"/>
      <c r="X158" s="118">
        <f>IF($C158="TD",INDEX('4. CPI-tabel'!$D$20:$Z$42,$E158-2003,X$28-2003),
IF(X$28&gt;=$E158,MAX(1,INDEX('4. CPI-tabel'!$D$20:$Z$42,MAX($E158,2010)-2003,X$28-2003)),0))</f>
        <v>0</v>
      </c>
      <c r="Y158" s="118">
        <f>IF($C158="TD",INDEX('4. CPI-tabel'!$D$20:$Z$42,$E158-2003,Y$28-2003),
IF(Y$28&gt;=$E158,MAX(1,INDEX('4. CPI-tabel'!$D$20:$Z$42,MAX($E158,2010)-2003,Y$28-2003)),0))</f>
        <v>1</v>
      </c>
      <c r="Z158" s="118">
        <f>IF($C158="TD",INDEX('4. CPI-tabel'!$D$20:$Z$42,$E158-2003,Z$28-2003),
IF(Z$28&gt;=$E158,MAX(1,INDEX('4. CPI-tabel'!$D$20:$Z$42,MAX($E158,2010)-2003,Z$28-2003)),0))</f>
        <v>1.0229999999999999</v>
      </c>
      <c r="AA158" s="118">
        <f>IF($C158="TD",INDEX('4. CPI-tabel'!$D$20:$Z$42,$E158-2003,AA$28-2003),
IF(AA$28&gt;=$E158,MAX(1,INDEX('4. CPI-tabel'!$D$20:$Z$42,MAX($E158,2010)-2003,AA$28-2003)),0))</f>
        <v>1.051644</v>
      </c>
      <c r="AB158" s="118">
        <f>IF($C158="TD",INDEX('4. CPI-tabel'!$D$20:$Z$42,$E158-2003,AB$28-2003),
IF(AB$28&gt;=$E158,MAX(1,INDEX('4. CPI-tabel'!$D$20:$Z$42,MAX($E158,2010)-2003,AB$28-2003)),0))</f>
        <v>1.06216044</v>
      </c>
      <c r="AC158" s="118">
        <f>IF($C158="TD",INDEX('4. CPI-tabel'!$D$20:$Z$42,$E158-2003,AC$28-2003),
IF(AC$28&gt;=$E158,MAX(1,INDEX('4. CPI-tabel'!$D$20:$Z$42,MAX($E158,2010)-2003,AC$28-2003)),0))</f>
        <v>1.0706577235199999</v>
      </c>
      <c r="AD158" s="118">
        <f>IF($C158="TD",INDEX('4. CPI-tabel'!$D$20:$Z$42,$E158-2003,AD$28-2003),
IF(AD$28&gt;=$E158,MAX(1,INDEX('4. CPI-tabel'!$D$20:$Z$42,MAX($E158,2010)-2003,AD$28-2003)),0))</f>
        <v>1.0727990389670399</v>
      </c>
      <c r="AE158" s="118">
        <f>IF($C158="TD",INDEX('4. CPI-tabel'!$D$20:$Z$42,$E158-2003,AE$28-2003),
IF(AE$28&gt;=$E158,MAX(1,INDEX('4. CPI-tabel'!$D$20:$Z$42,MAX($E158,2010)-2003,AE$28-2003)),0))</f>
        <v>1.0878182255125783</v>
      </c>
      <c r="AF158" s="118">
        <f>IF($C158="TD",INDEX('4. CPI-tabel'!$D$20:$Z$42,$E158-2003,AF$28-2003),
IF(AF$28&gt;=$E158,MAX(1,INDEX('4. CPI-tabel'!$D$20:$Z$42,MAX($E158,2010)-2003,AF$28-2003)),0))</f>
        <v>1.1106624082483423</v>
      </c>
      <c r="AG158" s="118">
        <f>IF($C158="TD",INDEX('4. CPI-tabel'!$D$20:$Z$42,$E158-2003,AG$28-2003),
IF(AG$28&gt;=$E158,MAX(1,INDEX('4. CPI-tabel'!$D$20:$Z$42,MAX($E158,2010)-2003,AG$28-2003)),0))</f>
        <v>1.1417609556792958</v>
      </c>
      <c r="AH158" s="118">
        <f>IF($C158="TD",INDEX('4. CPI-tabel'!$D$20:$Z$42,$E158-2003,AH$28-2003),
IF(AH$28&gt;=$E158,MAX(1,INDEX('4. CPI-tabel'!$D$20:$Z$42,MAX($E158,2010)-2003,AH$28-2003)),0))</f>
        <v>1.1497532823690508</v>
      </c>
      <c r="AI158" s="118">
        <f>IF($C158="TD",INDEX('4. CPI-tabel'!$D$20:$Z$42,$E158-2003,AI$28-2003),
IF(AI$28&gt;=$E158,MAX(1,INDEX('4. CPI-tabel'!$D$20:$Z$42,MAX($E158,2010)-2003,AI$28-2003)),0))</f>
        <v>1.1497532823690508</v>
      </c>
      <c r="AJ158" s="118">
        <f>IF($C158="TD",INDEX('4. CPI-tabel'!$D$20:$Z$42,$E158-2003,AJ$28-2003),
IF(AJ$28&gt;=$E158,MAX(1,INDEX('4. CPI-tabel'!$D$20:$Z$42,MAX($E158,2010)-2003,AJ$28-2003)),0))</f>
        <v>1.1497532823690508</v>
      </c>
      <c r="AK158" s="118">
        <f>IF($C158="TD",INDEX('4. CPI-tabel'!$D$20:$Z$42,$E158-2003,AK$28-2003),
IF(AK$28&gt;=$E158,MAX(1,INDEX('4. CPI-tabel'!$D$20:$Z$42,MAX($E158,2010)-2003,AK$28-2003)),0))</f>
        <v>1.1497532823690508</v>
      </c>
      <c r="AL158" s="118">
        <f>IF($C158="TD",INDEX('4. CPI-tabel'!$D$20:$Z$42,$E158-2003,AL$28-2003),
IF(AL$28&gt;=$E158,MAX(1,INDEX('4. CPI-tabel'!$D$20:$Z$42,MAX($E158,2010)-2003,AL$28-2003)),0))</f>
        <v>1.1497532823690508</v>
      </c>
      <c r="AM158" s="118">
        <f>IF($C158="TD",INDEX('4. CPI-tabel'!$D$20:$Z$42,$E158-2003,AM$28-2003),
IF(AM$28&gt;=$E158,MAX(1,INDEX('4. CPI-tabel'!$D$20:$Z$42,MAX($E158,2010)-2003,AM$28-2003)),0))</f>
        <v>1.1497532823690508</v>
      </c>
      <c r="AN158" s="20"/>
      <c r="AO158" s="87">
        <f t="shared" si="37"/>
        <v>0</v>
      </c>
      <c r="AP158" s="87">
        <f t="shared" si="38"/>
        <v>17676.653206713461</v>
      </c>
      <c r="AQ158" s="87">
        <f t="shared" si="39"/>
        <v>36166.432460935735</v>
      </c>
      <c r="AR158" s="87">
        <f t="shared" si="40"/>
        <v>37179.092569841945</v>
      </c>
      <c r="AS158" s="87">
        <f t="shared" si="41"/>
        <v>37550.883495540358</v>
      </c>
      <c r="AT158" s="87">
        <f t="shared" si="42"/>
        <v>37851.290563504677</v>
      </c>
      <c r="AU158" s="87">
        <f t="shared" si="43"/>
        <v>37926.993144631691</v>
      </c>
      <c r="AV158" s="87">
        <f t="shared" si="44"/>
        <v>38457.971048656531</v>
      </c>
      <c r="AW158" s="87">
        <f t="shared" si="45"/>
        <v>39265.588440678308</v>
      </c>
      <c r="AX158" s="87">
        <f t="shared" si="46"/>
        <v>40365.024917017297</v>
      </c>
      <c r="AY158" s="87">
        <f t="shared" si="47"/>
        <v>40647.580091436423</v>
      </c>
      <c r="AZ158" s="87">
        <f t="shared" si="48"/>
        <v>48777.096109723701</v>
      </c>
      <c r="BA158" s="87">
        <f t="shared" si="49"/>
        <v>47490.667201335375</v>
      </c>
      <c r="BB158" s="87">
        <f t="shared" si="50"/>
        <v>46238.166088333128</v>
      </c>
      <c r="BC158" s="87">
        <f t="shared" si="51"/>
        <v>45018.697971717753</v>
      </c>
      <c r="BD158" s="87">
        <f t="shared" si="52"/>
        <v>43831.391651584541</v>
      </c>
    </row>
    <row r="159" spans="1:56" s="79" customFormat="1" x14ac:dyDescent="0.2">
      <c r="B159" s="86">
        <f>'3. Investeringen'!B145</f>
        <v>131</v>
      </c>
      <c r="C159" s="86" t="str">
        <f>'3. Investeringen'!F145</f>
        <v>TD</v>
      </c>
      <c r="D159" s="86" t="str">
        <f>'3. Investeringen'!G145</f>
        <v>Nieuwe investeringen TD</v>
      </c>
      <c r="E159" s="121">
        <f>'3. Investeringen'!K145</f>
        <v>2012</v>
      </c>
      <c r="F159" s="20"/>
      <c r="G159" s="86">
        <f>'7. Nominale afschrijvingen'!R148</f>
        <v>0</v>
      </c>
      <c r="H159" s="86">
        <f>'7. Nominale afschrijvingen'!S148</f>
        <v>48788.743144560569</v>
      </c>
      <c r="I159" s="86">
        <f>'7. Nominale afschrijvingen'!T148</f>
        <v>97577.486289121123</v>
      </c>
      <c r="J159" s="86">
        <f>'7. Nominale afschrijvingen'!U148</f>
        <v>97577.486289121123</v>
      </c>
      <c r="K159" s="86">
        <f>'7. Nominale afschrijvingen'!V148</f>
        <v>97577.486289121123</v>
      </c>
      <c r="L159" s="86">
        <f>'7. Nominale afschrijvingen'!W148</f>
        <v>97577.486289121123</v>
      </c>
      <c r="M159" s="86">
        <f>'7. Nominale afschrijvingen'!X148</f>
        <v>97577.486289121123</v>
      </c>
      <c r="N159" s="86">
        <f>'7. Nominale afschrijvingen'!Y148</f>
        <v>97577.486289121123</v>
      </c>
      <c r="O159" s="86">
        <f>'7. Nominale afschrijvingen'!Z148</f>
        <v>97577.486289121123</v>
      </c>
      <c r="P159" s="86">
        <f>'7. Nominale afschrijvingen'!AA148</f>
        <v>97577.486289121123</v>
      </c>
      <c r="Q159" s="86">
        <f>'7. Nominale afschrijvingen'!AB148</f>
        <v>97577.486289121123</v>
      </c>
      <c r="R159" s="86">
        <f>'7. Nominale afschrijvingen'!AC148</f>
        <v>117092.98354694535</v>
      </c>
      <c r="S159" s="86">
        <f>'7. Nominale afschrijvingen'!AD148</f>
        <v>113134.91086366832</v>
      </c>
      <c r="T159" s="86">
        <f>'7. Nominale afschrijvingen'!AE148</f>
        <v>109310.63218658658</v>
      </c>
      <c r="U159" s="86">
        <f>'7. Nominale afschrijvingen'!AF148</f>
        <v>105615.62490140619</v>
      </c>
      <c r="V159" s="86">
        <f>'7. Nominale afschrijvingen'!AG148</f>
        <v>102045.51927093613</v>
      </c>
      <c r="W159" s="65"/>
      <c r="X159" s="118">
        <f>IF($C159="TD",INDEX('4. CPI-tabel'!$D$20:$Z$42,$E159-2003,X$28-2003),
IF(X$28&gt;=$E159,MAX(1,INDEX('4. CPI-tabel'!$D$20:$Z$42,MAX($E159,2010)-2003,X$28-2003)),0))</f>
        <v>0</v>
      </c>
      <c r="Y159" s="118">
        <f>IF($C159="TD",INDEX('4. CPI-tabel'!$D$20:$Z$42,$E159-2003,Y$28-2003),
IF(Y$28&gt;=$E159,MAX(1,INDEX('4. CPI-tabel'!$D$20:$Z$42,MAX($E159,2010)-2003,Y$28-2003)),0))</f>
        <v>1</v>
      </c>
      <c r="Z159" s="118">
        <f>IF($C159="TD",INDEX('4. CPI-tabel'!$D$20:$Z$42,$E159-2003,Z$28-2003),
IF(Z$28&gt;=$E159,MAX(1,INDEX('4. CPI-tabel'!$D$20:$Z$42,MAX($E159,2010)-2003,Z$28-2003)),0))</f>
        <v>1.0229999999999999</v>
      </c>
      <c r="AA159" s="118">
        <f>IF($C159="TD",INDEX('4. CPI-tabel'!$D$20:$Z$42,$E159-2003,AA$28-2003),
IF(AA$28&gt;=$E159,MAX(1,INDEX('4. CPI-tabel'!$D$20:$Z$42,MAX($E159,2010)-2003,AA$28-2003)),0))</f>
        <v>1.051644</v>
      </c>
      <c r="AB159" s="118">
        <f>IF($C159="TD",INDEX('4. CPI-tabel'!$D$20:$Z$42,$E159-2003,AB$28-2003),
IF(AB$28&gt;=$E159,MAX(1,INDEX('4. CPI-tabel'!$D$20:$Z$42,MAX($E159,2010)-2003,AB$28-2003)),0))</f>
        <v>1.06216044</v>
      </c>
      <c r="AC159" s="118">
        <f>IF($C159="TD",INDEX('4. CPI-tabel'!$D$20:$Z$42,$E159-2003,AC$28-2003),
IF(AC$28&gt;=$E159,MAX(1,INDEX('4. CPI-tabel'!$D$20:$Z$42,MAX($E159,2010)-2003,AC$28-2003)),0))</f>
        <v>1.0706577235199999</v>
      </c>
      <c r="AD159" s="118">
        <f>IF($C159="TD",INDEX('4. CPI-tabel'!$D$20:$Z$42,$E159-2003,AD$28-2003),
IF(AD$28&gt;=$E159,MAX(1,INDEX('4. CPI-tabel'!$D$20:$Z$42,MAX($E159,2010)-2003,AD$28-2003)),0))</f>
        <v>1.0727990389670399</v>
      </c>
      <c r="AE159" s="118">
        <f>IF($C159="TD",INDEX('4. CPI-tabel'!$D$20:$Z$42,$E159-2003,AE$28-2003),
IF(AE$28&gt;=$E159,MAX(1,INDEX('4. CPI-tabel'!$D$20:$Z$42,MAX($E159,2010)-2003,AE$28-2003)),0))</f>
        <v>1.0878182255125783</v>
      </c>
      <c r="AF159" s="118">
        <f>IF($C159="TD",INDEX('4. CPI-tabel'!$D$20:$Z$42,$E159-2003,AF$28-2003),
IF(AF$28&gt;=$E159,MAX(1,INDEX('4. CPI-tabel'!$D$20:$Z$42,MAX($E159,2010)-2003,AF$28-2003)),0))</f>
        <v>1.1106624082483423</v>
      </c>
      <c r="AG159" s="118">
        <f>IF($C159="TD",INDEX('4. CPI-tabel'!$D$20:$Z$42,$E159-2003,AG$28-2003),
IF(AG$28&gt;=$E159,MAX(1,INDEX('4. CPI-tabel'!$D$20:$Z$42,MAX($E159,2010)-2003,AG$28-2003)),0))</f>
        <v>1.1417609556792958</v>
      </c>
      <c r="AH159" s="118">
        <f>IF($C159="TD",INDEX('4. CPI-tabel'!$D$20:$Z$42,$E159-2003,AH$28-2003),
IF(AH$28&gt;=$E159,MAX(1,INDEX('4. CPI-tabel'!$D$20:$Z$42,MAX($E159,2010)-2003,AH$28-2003)),0))</f>
        <v>1.1497532823690508</v>
      </c>
      <c r="AI159" s="118">
        <f>IF($C159="TD",INDEX('4. CPI-tabel'!$D$20:$Z$42,$E159-2003,AI$28-2003),
IF(AI$28&gt;=$E159,MAX(1,INDEX('4. CPI-tabel'!$D$20:$Z$42,MAX($E159,2010)-2003,AI$28-2003)),0))</f>
        <v>1.1497532823690508</v>
      </c>
      <c r="AJ159" s="118">
        <f>IF($C159="TD",INDEX('4. CPI-tabel'!$D$20:$Z$42,$E159-2003,AJ$28-2003),
IF(AJ$28&gt;=$E159,MAX(1,INDEX('4. CPI-tabel'!$D$20:$Z$42,MAX($E159,2010)-2003,AJ$28-2003)),0))</f>
        <v>1.1497532823690508</v>
      </c>
      <c r="AK159" s="118">
        <f>IF($C159="TD",INDEX('4. CPI-tabel'!$D$20:$Z$42,$E159-2003,AK$28-2003),
IF(AK$28&gt;=$E159,MAX(1,INDEX('4. CPI-tabel'!$D$20:$Z$42,MAX($E159,2010)-2003,AK$28-2003)),0))</f>
        <v>1.1497532823690508</v>
      </c>
      <c r="AL159" s="118">
        <f>IF($C159="TD",INDEX('4. CPI-tabel'!$D$20:$Z$42,$E159-2003,AL$28-2003),
IF(AL$28&gt;=$E159,MAX(1,INDEX('4. CPI-tabel'!$D$20:$Z$42,MAX($E159,2010)-2003,AL$28-2003)),0))</f>
        <v>1.1497532823690508</v>
      </c>
      <c r="AM159" s="118">
        <f>IF($C159="TD",INDEX('4. CPI-tabel'!$D$20:$Z$42,$E159-2003,AM$28-2003),
IF(AM$28&gt;=$E159,MAX(1,INDEX('4. CPI-tabel'!$D$20:$Z$42,MAX($E159,2010)-2003,AM$28-2003)),0))</f>
        <v>1.1497532823690508</v>
      </c>
      <c r="AN159" s="20"/>
      <c r="AO159" s="87">
        <f t="shared" si="37"/>
        <v>0</v>
      </c>
      <c r="AP159" s="87">
        <f t="shared" si="38"/>
        <v>48788.743144560569</v>
      </c>
      <c r="AQ159" s="87">
        <f t="shared" si="39"/>
        <v>99821.768473770906</v>
      </c>
      <c r="AR159" s="87">
        <f t="shared" si="40"/>
        <v>102616.77799103649</v>
      </c>
      <c r="AS159" s="87">
        <f t="shared" si="41"/>
        <v>103642.94577094686</v>
      </c>
      <c r="AT159" s="87">
        <f t="shared" si="42"/>
        <v>104472.08933711442</v>
      </c>
      <c r="AU159" s="87">
        <f t="shared" si="43"/>
        <v>104681.03351578864</v>
      </c>
      <c r="AV159" s="87">
        <f t="shared" si="44"/>
        <v>106146.56798500968</v>
      </c>
      <c r="AW159" s="87">
        <f t="shared" si="45"/>
        <v>108375.64591269486</v>
      </c>
      <c r="AX159" s="87">
        <f t="shared" si="46"/>
        <v>111410.16399825031</v>
      </c>
      <c r="AY159" s="87">
        <f t="shared" si="47"/>
        <v>112190.03514623806</v>
      </c>
      <c r="AZ159" s="87">
        <f t="shared" si="48"/>
        <v>134628.04217548569</v>
      </c>
      <c r="BA159" s="87">
        <f t="shared" si="49"/>
        <v>130077.23511603264</v>
      </c>
      <c r="BB159" s="87">
        <f t="shared" si="50"/>
        <v>125680.25815436392</v>
      </c>
      <c r="BC159" s="87">
        <f t="shared" si="51"/>
        <v>121431.91139985023</v>
      </c>
      <c r="BD159" s="87">
        <f t="shared" si="52"/>
        <v>117327.17073281304</v>
      </c>
    </row>
    <row r="160" spans="1:56" s="79" customFormat="1" x14ac:dyDescent="0.2">
      <c r="B160" s="86">
        <f>'3. Investeringen'!B146</f>
        <v>132</v>
      </c>
      <c r="C160" s="86" t="str">
        <f>'3. Investeringen'!F146</f>
        <v>TD</v>
      </c>
      <c r="D160" s="86" t="str">
        <f>'3. Investeringen'!G146</f>
        <v>Nieuwe investeringen TD</v>
      </c>
      <c r="E160" s="121">
        <f>'3. Investeringen'!K146</f>
        <v>2012</v>
      </c>
      <c r="F160" s="20"/>
      <c r="G160" s="86">
        <f>'7. Nominale afschrijvingen'!R149</f>
        <v>0</v>
      </c>
      <c r="H160" s="86">
        <f>'7. Nominale afschrijvingen'!S149</f>
        <v>14447.500931716979</v>
      </c>
      <c r="I160" s="86">
        <f>'7. Nominale afschrijvingen'!T149</f>
        <v>28895.001863433958</v>
      </c>
      <c r="J160" s="86">
        <f>'7. Nominale afschrijvingen'!U149</f>
        <v>28895.001863433958</v>
      </c>
      <c r="K160" s="86">
        <f>'7. Nominale afschrijvingen'!V149</f>
        <v>28895.001863433958</v>
      </c>
      <c r="L160" s="86">
        <f>'7. Nominale afschrijvingen'!W149</f>
        <v>28895.001863433958</v>
      </c>
      <c r="M160" s="86">
        <f>'7. Nominale afschrijvingen'!X149</f>
        <v>28895.001863433958</v>
      </c>
      <c r="N160" s="86">
        <f>'7. Nominale afschrijvingen'!Y149</f>
        <v>28895.001863433958</v>
      </c>
      <c r="O160" s="86">
        <f>'7. Nominale afschrijvingen'!Z149</f>
        <v>28895.001863433958</v>
      </c>
      <c r="P160" s="86">
        <f>'7. Nominale afschrijvingen'!AA149</f>
        <v>28895.001863433958</v>
      </c>
      <c r="Q160" s="86">
        <f>'7. Nominale afschrijvingen'!AB149</f>
        <v>28895.001863433958</v>
      </c>
      <c r="R160" s="86">
        <f>'7. Nominale afschrijvingen'!AC149</f>
        <v>34674.002236120745</v>
      </c>
      <c r="S160" s="86">
        <f>'7. Nominale afschrijvingen'!AD149</f>
        <v>32644.304544250263</v>
      </c>
      <c r="T160" s="86">
        <f>'7. Nominale afschrijvingen'!AE149</f>
        <v>30733.418424586835</v>
      </c>
      <c r="U160" s="86">
        <f>'7. Nominale afschrijvingen'!AF149</f>
        <v>28934.389053391507</v>
      </c>
      <c r="V160" s="86">
        <f>'7. Nominale afschrijvingen'!AG149</f>
        <v>28203.722663154349</v>
      </c>
      <c r="W160" s="65"/>
      <c r="X160" s="118">
        <f>IF($C160="TD",INDEX('4. CPI-tabel'!$D$20:$Z$42,$E160-2003,X$28-2003),
IF(X$28&gt;=$E160,MAX(1,INDEX('4. CPI-tabel'!$D$20:$Z$42,MAX($E160,2010)-2003,X$28-2003)),0))</f>
        <v>0</v>
      </c>
      <c r="Y160" s="118">
        <f>IF($C160="TD",INDEX('4. CPI-tabel'!$D$20:$Z$42,$E160-2003,Y$28-2003),
IF(Y$28&gt;=$E160,MAX(1,INDEX('4. CPI-tabel'!$D$20:$Z$42,MAX($E160,2010)-2003,Y$28-2003)),0))</f>
        <v>1</v>
      </c>
      <c r="Z160" s="118">
        <f>IF($C160="TD",INDEX('4. CPI-tabel'!$D$20:$Z$42,$E160-2003,Z$28-2003),
IF(Z$28&gt;=$E160,MAX(1,INDEX('4. CPI-tabel'!$D$20:$Z$42,MAX($E160,2010)-2003,Z$28-2003)),0))</f>
        <v>1.0229999999999999</v>
      </c>
      <c r="AA160" s="118">
        <f>IF($C160="TD",INDEX('4. CPI-tabel'!$D$20:$Z$42,$E160-2003,AA$28-2003),
IF(AA$28&gt;=$E160,MAX(1,INDEX('4. CPI-tabel'!$D$20:$Z$42,MAX($E160,2010)-2003,AA$28-2003)),0))</f>
        <v>1.051644</v>
      </c>
      <c r="AB160" s="118">
        <f>IF($C160="TD",INDEX('4. CPI-tabel'!$D$20:$Z$42,$E160-2003,AB$28-2003),
IF(AB$28&gt;=$E160,MAX(1,INDEX('4. CPI-tabel'!$D$20:$Z$42,MAX($E160,2010)-2003,AB$28-2003)),0))</f>
        <v>1.06216044</v>
      </c>
      <c r="AC160" s="118">
        <f>IF($C160="TD",INDEX('4. CPI-tabel'!$D$20:$Z$42,$E160-2003,AC$28-2003),
IF(AC$28&gt;=$E160,MAX(1,INDEX('4. CPI-tabel'!$D$20:$Z$42,MAX($E160,2010)-2003,AC$28-2003)),0))</f>
        <v>1.0706577235199999</v>
      </c>
      <c r="AD160" s="118">
        <f>IF($C160="TD",INDEX('4. CPI-tabel'!$D$20:$Z$42,$E160-2003,AD$28-2003),
IF(AD$28&gt;=$E160,MAX(1,INDEX('4. CPI-tabel'!$D$20:$Z$42,MAX($E160,2010)-2003,AD$28-2003)),0))</f>
        <v>1.0727990389670399</v>
      </c>
      <c r="AE160" s="118">
        <f>IF($C160="TD",INDEX('4. CPI-tabel'!$D$20:$Z$42,$E160-2003,AE$28-2003),
IF(AE$28&gt;=$E160,MAX(1,INDEX('4. CPI-tabel'!$D$20:$Z$42,MAX($E160,2010)-2003,AE$28-2003)),0))</f>
        <v>1.0878182255125783</v>
      </c>
      <c r="AF160" s="118">
        <f>IF($C160="TD",INDEX('4. CPI-tabel'!$D$20:$Z$42,$E160-2003,AF$28-2003),
IF(AF$28&gt;=$E160,MAX(1,INDEX('4. CPI-tabel'!$D$20:$Z$42,MAX($E160,2010)-2003,AF$28-2003)),0))</f>
        <v>1.1106624082483423</v>
      </c>
      <c r="AG160" s="118">
        <f>IF($C160="TD",INDEX('4. CPI-tabel'!$D$20:$Z$42,$E160-2003,AG$28-2003),
IF(AG$28&gt;=$E160,MAX(1,INDEX('4. CPI-tabel'!$D$20:$Z$42,MAX($E160,2010)-2003,AG$28-2003)),0))</f>
        <v>1.1417609556792958</v>
      </c>
      <c r="AH160" s="118">
        <f>IF($C160="TD",INDEX('4. CPI-tabel'!$D$20:$Z$42,$E160-2003,AH$28-2003),
IF(AH$28&gt;=$E160,MAX(1,INDEX('4. CPI-tabel'!$D$20:$Z$42,MAX($E160,2010)-2003,AH$28-2003)),0))</f>
        <v>1.1497532823690508</v>
      </c>
      <c r="AI160" s="118">
        <f>IF($C160="TD",INDEX('4. CPI-tabel'!$D$20:$Z$42,$E160-2003,AI$28-2003),
IF(AI$28&gt;=$E160,MAX(1,INDEX('4. CPI-tabel'!$D$20:$Z$42,MAX($E160,2010)-2003,AI$28-2003)),0))</f>
        <v>1.1497532823690508</v>
      </c>
      <c r="AJ160" s="118">
        <f>IF($C160="TD",INDEX('4. CPI-tabel'!$D$20:$Z$42,$E160-2003,AJ$28-2003),
IF(AJ$28&gt;=$E160,MAX(1,INDEX('4. CPI-tabel'!$D$20:$Z$42,MAX($E160,2010)-2003,AJ$28-2003)),0))</f>
        <v>1.1497532823690508</v>
      </c>
      <c r="AK160" s="118">
        <f>IF($C160="TD",INDEX('4. CPI-tabel'!$D$20:$Z$42,$E160-2003,AK$28-2003),
IF(AK$28&gt;=$E160,MAX(1,INDEX('4. CPI-tabel'!$D$20:$Z$42,MAX($E160,2010)-2003,AK$28-2003)),0))</f>
        <v>1.1497532823690508</v>
      </c>
      <c r="AL160" s="118">
        <f>IF($C160="TD",INDEX('4. CPI-tabel'!$D$20:$Z$42,$E160-2003,AL$28-2003),
IF(AL$28&gt;=$E160,MAX(1,INDEX('4. CPI-tabel'!$D$20:$Z$42,MAX($E160,2010)-2003,AL$28-2003)),0))</f>
        <v>1.1497532823690508</v>
      </c>
      <c r="AM160" s="118">
        <f>IF($C160="TD",INDEX('4. CPI-tabel'!$D$20:$Z$42,$E160-2003,AM$28-2003),
IF(AM$28&gt;=$E160,MAX(1,INDEX('4. CPI-tabel'!$D$20:$Z$42,MAX($E160,2010)-2003,AM$28-2003)),0))</f>
        <v>1.1497532823690508</v>
      </c>
      <c r="AN160" s="20"/>
      <c r="AO160" s="87">
        <f t="shared" si="37"/>
        <v>0</v>
      </c>
      <c r="AP160" s="87">
        <f t="shared" si="38"/>
        <v>14447.500931716979</v>
      </c>
      <c r="AQ160" s="87">
        <f t="shared" si="39"/>
        <v>29559.586906292938</v>
      </c>
      <c r="AR160" s="87">
        <f t="shared" si="40"/>
        <v>30387.25533966914</v>
      </c>
      <c r="AS160" s="87">
        <f t="shared" si="41"/>
        <v>30691.127893065834</v>
      </c>
      <c r="AT160" s="87">
        <f t="shared" si="42"/>
        <v>30936.656916210355</v>
      </c>
      <c r="AU160" s="87">
        <f t="shared" si="43"/>
        <v>30998.530230042776</v>
      </c>
      <c r="AV160" s="87">
        <f t="shared" si="44"/>
        <v>31432.509653263372</v>
      </c>
      <c r="AW160" s="87">
        <f t="shared" si="45"/>
        <v>32092.592355981898</v>
      </c>
      <c r="AX160" s="87">
        <f t="shared" si="46"/>
        <v>32991.184941949388</v>
      </c>
      <c r="AY160" s="87">
        <f t="shared" si="47"/>
        <v>33222.123236543033</v>
      </c>
      <c r="AZ160" s="87">
        <f t="shared" si="48"/>
        <v>39866.547883851636</v>
      </c>
      <c r="BA160" s="87">
        <f t="shared" si="49"/>
        <v>37532.896300406661</v>
      </c>
      <c r="BB160" s="87">
        <f t="shared" si="50"/>
        <v>35335.848712090177</v>
      </c>
      <c r="BC160" s="87">
        <f t="shared" si="51"/>
        <v>33267.408787480017</v>
      </c>
      <c r="BD160" s="87">
        <f t="shared" si="52"/>
        <v>32427.3227069881</v>
      </c>
    </row>
    <row r="161" spans="2:56" s="79" customFormat="1" x14ac:dyDescent="0.2">
      <c r="B161" s="86">
        <f>'3. Investeringen'!B147</f>
        <v>133</v>
      </c>
      <c r="C161" s="86" t="str">
        <f>'3. Investeringen'!F147</f>
        <v>TD</v>
      </c>
      <c r="D161" s="86" t="str">
        <f>'3. Investeringen'!G147</f>
        <v>Nieuwe investeringen TD</v>
      </c>
      <c r="E161" s="121">
        <f>'3. Investeringen'!K147</f>
        <v>2012</v>
      </c>
      <c r="F161" s="20"/>
      <c r="G161" s="86">
        <f>'7. Nominale afschrijvingen'!R150</f>
        <v>0</v>
      </c>
      <c r="H161" s="86">
        <f>'7. Nominale afschrijvingen'!S150</f>
        <v>107.41112715947703</v>
      </c>
      <c r="I161" s="86">
        <f>'7. Nominale afschrijvingen'!T150</f>
        <v>214.82225431895407</v>
      </c>
      <c r="J161" s="86">
        <f>'7. Nominale afschrijvingen'!U150</f>
        <v>214.82225431895407</v>
      </c>
      <c r="K161" s="86">
        <f>'7. Nominale afschrijvingen'!V150</f>
        <v>214.82225431895407</v>
      </c>
      <c r="L161" s="86">
        <f>'7. Nominale afschrijvingen'!W150</f>
        <v>214.82225431895407</v>
      </c>
      <c r="M161" s="86">
        <f>'7. Nominale afschrijvingen'!X150</f>
        <v>214.82225431895407</v>
      </c>
      <c r="N161" s="86">
        <f>'7. Nominale afschrijvingen'!Y150</f>
        <v>214.82225431895407</v>
      </c>
      <c r="O161" s="86">
        <f>'7. Nominale afschrijvingen'!Z150</f>
        <v>214.82225431895407</v>
      </c>
      <c r="P161" s="86">
        <f>'7. Nominale afschrijvingen'!AA150</f>
        <v>214.82225431895407</v>
      </c>
      <c r="Q161" s="86">
        <f>'7. Nominale afschrijvingen'!AB150</f>
        <v>214.82225431895407</v>
      </c>
      <c r="R161" s="86">
        <f>'7. Nominale afschrijvingen'!AC150</f>
        <v>257.78670518274487</v>
      </c>
      <c r="S161" s="86">
        <f>'7. Nominale afschrijvingen'!AD150</f>
        <v>237.82902478150012</v>
      </c>
      <c r="T161" s="86">
        <f>'7. Nominale afschrijvingen'!AE150</f>
        <v>219.41645512099689</v>
      </c>
      <c r="U161" s="86">
        <f>'7. Nominale afschrijvingen'!AF150</f>
        <v>209.17702054868369</v>
      </c>
      <c r="V161" s="86">
        <f>'7. Nominale afschrijvingen'!AG150</f>
        <v>209.17702054868369</v>
      </c>
      <c r="W161" s="65"/>
      <c r="X161" s="118">
        <f>IF($C161="TD",INDEX('4. CPI-tabel'!$D$20:$Z$42,$E161-2003,X$28-2003),
IF(X$28&gt;=$E161,MAX(1,INDEX('4. CPI-tabel'!$D$20:$Z$42,MAX($E161,2010)-2003,X$28-2003)),0))</f>
        <v>0</v>
      </c>
      <c r="Y161" s="118">
        <f>IF($C161="TD",INDEX('4. CPI-tabel'!$D$20:$Z$42,$E161-2003,Y$28-2003),
IF(Y$28&gt;=$E161,MAX(1,INDEX('4. CPI-tabel'!$D$20:$Z$42,MAX($E161,2010)-2003,Y$28-2003)),0))</f>
        <v>1</v>
      </c>
      <c r="Z161" s="118">
        <f>IF($C161="TD",INDEX('4. CPI-tabel'!$D$20:$Z$42,$E161-2003,Z$28-2003),
IF(Z$28&gt;=$E161,MAX(1,INDEX('4. CPI-tabel'!$D$20:$Z$42,MAX($E161,2010)-2003,Z$28-2003)),0))</f>
        <v>1.0229999999999999</v>
      </c>
      <c r="AA161" s="118">
        <f>IF($C161="TD",INDEX('4. CPI-tabel'!$D$20:$Z$42,$E161-2003,AA$28-2003),
IF(AA$28&gt;=$E161,MAX(1,INDEX('4. CPI-tabel'!$D$20:$Z$42,MAX($E161,2010)-2003,AA$28-2003)),0))</f>
        <v>1.051644</v>
      </c>
      <c r="AB161" s="118">
        <f>IF($C161="TD",INDEX('4. CPI-tabel'!$D$20:$Z$42,$E161-2003,AB$28-2003),
IF(AB$28&gt;=$E161,MAX(1,INDEX('4. CPI-tabel'!$D$20:$Z$42,MAX($E161,2010)-2003,AB$28-2003)),0))</f>
        <v>1.06216044</v>
      </c>
      <c r="AC161" s="118">
        <f>IF($C161="TD",INDEX('4. CPI-tabel'!$D$20:$Z$42,$E161-2003,AC$28-2003),
IF(AC$28&gt;=$E161,MAX(1,INDEX('4. CPI-tabel'!$D$20:$Z$42,MAX($E161,2010)-2003,AC$28-2003)),0))</f>
        <v>1.0706577235199999</v>
      </c>
      <c r="AD161" s="118">
        <f>IF($C161="TD",INDEX('4. CPI-tabel'!$D$20:$Z$42,$E161-2003,AD$28-2003),
IF(AD$28&gt;=$E161,MAX(1,INDEX('4. CPI-tabel'!$D$20:$Z$42,MAX($E161,2010)-2003,AD$28-2003)),0))</f>
        <v>1.0727990389670399</v>
      </c>
      <c r="AE161" s="118">
        <f>IF($C161="TD",INDEX('4. CPI-tabel'!$D$20:$Z$42,$E161-2003,AE$28-2003),
IF(AE$28&gt;=$E161,MAX(1,INDEX('4. CPI-tabel'!$D$20:$Z$42,MAX($E161,2010)-2003,AE$28-2003)),0))</f>
        <v>1.0878182255125783</v>
      </c>
      <c r="AF161" s="118">
        <f>IF($C161="TD",INDEX('4. CPI-tabel'!$D$20:$Z$42,$E161-2003,AF$28-2003),
IF(AF$28&gt;=$E161,MAX(1,INDEX('4. CPI-tabel'!$D$20:$Z$42,MAX($E161,2010)-2003,AF$28-2003)),0))</f>
        <v>1.1106624082483423</v>
      </c>
      <c r="AG161" s="118">
        <f>IF($C161="TD",INDEX('4. CPI-tabel'!$D$20:$Z$42,$E161-2003,AG$28-2003),
IF(AG$28&gt;=$E161,MAX(1,INDEX('4. CPI-tabel'!$D$20:$Z$42,MAX($E161,2010)-2003,AG$28-2003)),0))</f>
        <v>1.1417609556792958</v>
      </c>
      <c r="AH161" s="118">
        <f>IF($C161="TD",INDEX('4. CPI-tabel'!$D$20:$Z$42,$E161-2003,AH$28-2003),
IF(AH$28&gt;=$E161,MAX(1,INDEX('4. CPI-tabel'!$D$20:$Z$42,MAX($E161,2010)-2003,AH$28-2003)),0))</f>
        <v>1.1497532823690508</v>
      </c>
      <c r="AI161" s="118">
        <f>IF($C161="TD",INDEX('4. CPI-tabel'!$D$20:$Z$42,$E161-2003,AI$28-2003),
IF(AI$28&gt;=$E161,MAX(1,INDEX('4. CPI-tabel'!$D$20:$Z$42,MAX($E161,2010)-2003,AI$28-2003)),0))</f>
        <v>1.1497532823690508</v>
      </c>
      <c r="AJ161" s="118">
        <f>IF($C161="TD",INDEX('4. CPI-tabel'!$D$20:$Z$42,$E161-2003,AJ$28-2003),
IF(AJ$28&gt;=$E161,MAX(1,INDEX('4. CPI-tabel'!$D$20:$Z$42,MAX($E161,2010)-2003,AJ$28-2003)),0))</f>
        <v>1.1497532823690508</v>
      </c>
      <c r="AK161" s="118">
        <f>IF($C161="TD",INDEX('4. CPI-tabel'!$D$20:$Z$42,$E161-2003,AK$28-2003),
IF(AK$28&gt;=$E161,MAX(1,INDEX('4. CPI-tabel'!$D$20:$Z$42,MAX($E161,2010)-2003,AK$28-2003)),0))</f>
        <v>1.1497532823690508</v>
      </c>
      <c r="AL161" s="118">
        <f>IF($C161="TD",INDEX('4. CPI-tabel'!$D$20:$Z$42,$E161-2003,AL$28-2003),
IF(AL$28&gt;=$E161,MAX(1,INDEX('4. CPI-tabel'!$D$20:$Z$42,MAX($E161,2010)-2003,AL$28-2003)),0))</f>
        <v>1.1497532823690508</v>
      </c>
      <c r="AM161" s="118">
        <f>IF($C161="TD",INDEX('4. CPI-tabel'!$D$20:$Z$42,$E161-2003,AM$28-2003),
IF(AM$28&gt;=$E161,MAX(1,INDEX('4. CPI-tabel'!$D$20:$Z$42,MAX($E161,2010)-2003,AM$28-2003)),0))</f>
        <v>1.1497532823690508</v>
      </c>
      <c r="AN161" s="20"/>
      <c r="AO161" s="87">
        <f t="shared" si="37"/>
        <v>0</v>
      </c>
      <c r="AP161" s="87">
        <f t="shared" si="38"/>
        <v>107.41112715947703</v>
      </c>
      <c r="AQ161" s="87">
        <f t="shared" si="39"/>
        <v>219.76316616828998</v>
      </c>
      <c r="AR161" s="87">
        <f t="shared" si="40"/>
        <v>225.91653482100213</v>
      </c>
      <c r="AS161" s="87">
        <f t="shared" si="41"/>
        <v>228.17570016921215</v>
      </c>
      <c r="AT161" s="87">
        <f t="shared" si="42"/>
        <v>230.00110577056583</v>
      </c>
      <c r="AU161" s="87">
        <f t="shared" si="43"/>
        <v>230.46110798210697</v>
      </c>
      <c r="AV161" s="87">
        <f t="shared" si="44"/>
        <v>233.68756349385643</v>
      </c>
      <c r="AW161" s="87">
        <f t="shared" si="45"/>
        <v>238.59500232722738</v>
      </c>
      <c r="AX161" s="87">
        <f t="shared" si="46"/>
        <v>245.27566239238973</v>
      </c>
      <c r="AY161" s="87">
        <f t="shared" si="47"/>
        <v>246.99259202913643</v>
      </c>
      <c r="AZ161" s="87">
        <f t="shared" si="48"/>
        <v>296.39111043496371</v>
      </c>
      <c r="BA161" s="87">
        <f t="shared" si="49"/>
        <v>273.4447018851601</v>
      </c>
      <c r="BB161" s="87">
        <f t="shared" si="50"/>
        <v>252.27478948114771</v>
      </c>
      <c r="BC161" s="87">
        <f t="shared" si="51"/>
        <v>240.50196597202745</v>
      </c>
      <c r="BD161" s="87">
        <f t="shared" si="52"/>
        <v>240.50196597202745</v>
      </c>
    </row>
    <row r="162" spans="2:56" s="79" customFormat="1" x14ac:dyDescent="0.2">
      <c r="B162" s="86">
        <f>'3. Investeringen'!B148</f>
        <v>134</v>
      </c>
      <c r="C162" s="86" t="str">
        <f>'3. Investeringen'!F148</f>
        <v>TD</v>
      </c>
      <c r="D162" s="86" t="str">
        <f>'3. Investeringen'!G148</f>
        <v>Nieuwe investeringen TD</v>
      </c>
      <c r="E162" s="121">
        <f>'3. Investeringen'!K148</f>
        <v>2012</v>
      </c>
      <c r="F162" s="20"/>
      <c r="G162" s="86">
        <f>'7. Nominale afschrijvingen'!R151</f>
        <v>0</v>
      </c>
      <c r="H162" s="86">
        <f>'7. Nominale afschrijvingen'!S151</f>
        <v>13046.747613391213</v>
      </c>
      <c r="I162" s="86">
        <f>'7. Nominale afschrijvingen'!T151</f>
        <v>26093.495226782426</v>
      </c>
      <c r="J162" s="86">
        <f>'7. Nominale afschrijvingen'!U151</f>
        <v>26093.495226782426</v>
      </c>
      <c r="K162" s="86">
        <f>'7. Nominale afschrijvingen'!V151</f>
        <v>26093.495226782426</v>
      </c>
      <c r="L162" s="86">
        <f>'7. Nominale afschrijvingen'!W151</f>
        <v>26093.495226782426</v>
      </c>
      <c r="M162" s="86">
        <f>'7. Nominale afschrijvingen'!X151</f>
        <v>26093.495226782426</v>
      </c>
      <c r="N162" s="86">
        <f>'7. Nominale afschrijvingen'!Y151</f>
        <v>26093.495226782426</v>
      </c>
      <c r="O162" s="86">
        <f>'7. Nominale afschrijvingen'!Z151</f>
        <v>26093.495226782426</v>
      </c>
      <c r="P162" s="86">
        <f>'7. Nominale afschrijvingen'!AA151</f>
        <v>26093.495226782426</v>
      </c>
      <c r="Q162" s="86">
        <f>'7. Nominale afschrijvingen'!AB151</f>
        <v>26093.495226782426</v>
      </c>
      <c r="R162" s="86">
        <f>'7. Nominale afschrijvingen'!AC151</f>
        <v>13046.747613391199</v>
      </c>
      <c r="S162" s="86">
        <f>'7. Nominale afschrijvingen'!AD151</f>
        <v>0</v>
      </c>
      <c r="T162" s="86">
        <f>'7. Nominale afschrijvingen'!AE151</f>
        <v>0</v>
      </c>
      <c r="U162" s="86">
        <f>'7. Nominale afschrijvingen'!AF151</f>
        <v>0</v>
      </c>
      <c r="V162" s="86">
        <f>'7. Nominale afschrijvingen'!AG151</f>
        <v>0</v>
      </c>
      <c r="W162" s="65"/>
      <c r="X162" s="118">
        <f>IF($C162="TD",INDEX('4. CPI-tabel'!$D$20:$Z$42,$E162-2003,X$28-2003),
IF(X$28&gt;=$E162,MAX(1,INDEX('4. CPI-tabel'!$D$20:$Z$42,MAX($E162,2010)-2003,X$28-2003)),0))</f>
        <v>0</v>
      </c>
      <c r="Y162" s="118">
        <f>IF($C162="TD",INDEX('4. CPI-tabel'!$D$20:$Z$42,$E162-2003,Y$28-2003),
IF(Y$28&gt;=$E162,MAX(1,INDEX('4. CPI-tabel'!$D$20:$Z$42,MAX($E162,2010)-2003,Y$28-2003)),0))</f>
        <v>1</v>
      </c>
      <c r="Z162" s="118">
        <f>IF($C162="TD",INDEX('4. CPI-tabel'!$D$20:$Z$42,$E162-2003,Z$28-2003),
IF(Z$28&gt;=$E162,MAX(1,INDEX('4. CPI-tabel'!$D$20:$Z$42,MAX($E162,2010)-2003,Z$28-2003)),0))</f>
        <v>1.0229999999999999</v>
      </c>
      <c r="AA162" s="118">
        <f>IF($C162="TD",INDEX('4. CPI-tabel'!$D$20:$Z$42,$E162-2003,AA$28-2003),
IF(AA$28&gt;=$E162,MAX(1,INDEX('4. CPI-tabel'!$D$20:$Z$42,MAX($E162,2010)-2003,AA$28-2003)),0))</f>
        <v>1.051644</v>
      </c>
      <c r="AB162" s="118">
        <f>IF($C162="TD",INDEX('4. CPI-tabel'!$D$20:$Z$42,$E162-2003,AB$28-2003),
IF(AB$28&gt;=$E162,MAX(1,INDEX('4. CPI-tabel'!$D$20:$Z$42,MAX($E162,2010)-2003,AB$28-2003)),0))</f>
        <v>1.06216044</v>
      </c>
      <c r="AC162" s="118">
        <f>IF($C162="TD",INDEX('4. CPI-tabel'!$D$20:$Z$42,$E162-2003,AC$28-2003),
IF(AC$28&gt;=$E162,MAX(1,INDEX('4. CPI-tabel'!$D$20:$Z$42,MAX($E162,2010)-2003,AC$28-2003)),0))</f>
        <v>1.0706577235199999</v>
      </c>
      <c r="AD162" s="118">
        <f>IF($C162="TD",INDEX('4. CPI-tabel'!$D$20:$Z$42,$E162-2003,AD$28-2003),
IF(AD$28&gt;=$E162,MAX(1,INDEX('4. CPI-tabel'!$D$20:$Z$42,MAX($E162,2010)-2003,AD$28-2003)),0))</f>
        <v>1.0727990389670399</v>
      </c>
      <c r="AE162" s="118">
        <f>IF($C162="TD",INDEX('4. CPI-tabel'!$D$20:$Z$42,$E162-2003,AE$28-2003),
IF(AE$28&gt;=$E162,MAX(1,INDEX('4. CPI-tabel'!$D$20:$Z$42,MAX($E162,2010)-2003,AE$28-2003)),0))</f>
        <v>1.0878182255125783</v>
      </c>
      <c r="AF162" s="118">
        <f>IF($C162="TD",INDEX('4. CPI-tabel'!$D$20:$Z$42,$E162-2003,AF$28-2003),
IF(AF$28&gt;=$E162,MAX(1,INDEX('4. CPI-tabel'!$D$20:$Z$42,MAX($E162,2010)-2003,AF$28-2003)),0))</f>
        <v>1.1106624082483423</v>
      </c>
      <c r="AG162" s="118">
        <f>IF($C162="TD",INDEX('4. CPI-tabel'!$D$20:$Z$42,$E162-2003,AG$28-2003),
IF(AG$28&gt;=$E162,MAX(1,INDEX('4. CPI-tabel'!$D$20:$Z$42,MAX($E162,2010)-2003,AG$28-2003)),0))</f>
        <v>1.1417609556792958</v>
      </c>
      <c r="AH162" s="118">
        <f>IF($C162="TD",INDEX('4. CPI-tabel'!$D$20:$Z$42,$E162-2003,AH$28-2003),
IF(AH$28&gt;=$E162,MAX(1,INDEX('4. CPI-tabel'!$D$20:$Z$42,MAX($E162,2010)-2003,AH$28-2003)),0))</f>
        <v>1.1497532823690508</v>
      </c>
      <c r="AI162" s="118">
        <f>IF($C162="TD",INDEX('4. CPI-tabel'!$D$20:$Z$42,$E162-2003,AI$28-2003),
IF(AI$28&gt;=$E162,MAX(1,INDEX('4. CPI-tabel'!$D$20:$Z$42,MAX($E162,2010)-2003,AI$28-2003)),0))</f>
        <v>1.1497532823690508</v>
      </c>
      <c r="AJ162" s="118">
        <f>IF($C162="TD",INDEX('4. CPI-tabel'!$D$20:$Z$42,$E162-2003,AJ$28-2003),
IF(AJ$28&gt;=$E162,MAX(1,INDEX('4. CPI-tabel'!$D$20:$Z$42,MAX($E162,2010)-2003,AJ$28-2003)),0))</f>
        <v>1.1497532823690508</v>
      </c>
      <c r="AK162" s="118">
        <f>IF($C162="TD",INDEX('4. CPI-tabel'!$D$20:$Z$42,$E162-2003,AK$28-2003),
IF(AK$28&gt;=$E162,MAX(1,INDEX('4. CPI-tabel'!$D$20:$Z$42,MAX($E162,2010)-2003,AK$28-2003)),0))</f>
        <v>1.1497532823690508</v>
      </c>
      <c r="AL162" s="118">
        <f>IF($C162="TD",INDEX('4. CPI-tabel'!$D$20:$Z$42,$E162-2003,AL$28-2003),
IF(AL$28&gt;=$E162,MAX(1,INDEX('4. CPI-tabel'!$D$20:$Z$42,MAX($E162,2010)-2003,AL$28-2003)),0))</f>
        <v>1.1497532823690508</v>
      </c>
      <c r="AM162" s="118">
        <f>IF($C162="TD",INDEX('4. CPI-tabel'!$D$20:$Z$42,$E162-2003,AM$28-2003),
IF(AM$28&gt;=$E162,MAX(1,INDEX('4. CPI-tabel'!$D$20:$Z$42,MAX($E162,2010)-2003,AM$28-2003)),0))</f>
        <v>1.1497532823690508</v>
      </c>
      <c r="AN162" s="20"/>
      <c r="AO162" s="87">
        <f t="shared" si="37"/>
        <v>0</v>
      </c>
      <c r="AP162" s="87">
        <f t="shared" si="38"/>
        <v>13046.747613391213</v>
      </c>
      <c r="AQ162" s="87">
        <f t="shared" si="39"/>
        <v>26693.645616998419</v>
      </c>
      <c r="AR162" s="87">
        <f t="shared" si="40"/>
        <v>27441.067694274378</v>
      </c>
      <c r="AS162" s="87">
        <f t="shared" si="41"/>
        <v>27715.478371217123</v>
      </c>
      <c r="AT162" s="87">
        <f t="shared" si="42"/>
        <v>27937.202198186857</v>
      </c>
      <c r="AU162" s="87">
        <f t="shared" si="43"/>
        <v>27993.076602583231</v>
      </c>
      <c r="AV162" s="87">
        <f t="shared" si="44"/>
        <v>28384.979675019393</v>
      </c>
      <c r="AW162" s="87">
        <f t="shared" si="45"/>
        <v>28981.064248194794</v>
      </c>
      <c r="AX162" s="87">
        <f t="shared" si="46"/>
        <v>29792.534047144247</v>
      </c>
      <c r="AY162" s="87">
        <f t="shared" si="47"/>
        <v>30001.081785474256</v>
      </c>
      <c r="AZ162" s="87">
        <f t="shared" si="48"/>
        <v>15000.540892737112</v>
      </c>
      <c r="BA162" s="87">
        <f t="shared" si="49"/>
        <v>0</v>
      </c>
      <c r="BB162" s="87">
        <f t="shared" si="50"/>
        <v>0</v>
      </c>
      <c r="BC162" s="87">
        <f t="shared" si="51"/>
        <v>0</v>
      </c>
      <c r="BD162" s="87">
        <f t="shared" si="52"/>
        <v>0</v>
      </c>
    </row>
    <row r="163" spans="2:56" s="79" customFormat="1" x14ac:dyDescent="0.2">
      <c r="B163" s="86">
        <f>'3. Investeringen'!B149</f>
        <v>135</v>
      </c>
      <c r="C163" s="86" t="str">
        <f>'3. Investeringen'!F149</f>
        <v>TD</v>
      </c>
      <c r="D163" s="86" t="str">
        <f>'3. Investeringen'!G149</f>
        <v>Nieuwe investeringen TD</v>
      </c>
      <c r="E163" s="121">
        <f>'3. Investeringen'!K149</f>
        <v>2012</v>
      </c>
      <c r="F163" s="20"/>
      <c r="G163" s="86">
        <f>'7. Nominale afschrijvingen'!R152</f>
        <v>0</v>
      </c>
      <c r="H163" s="86">
        <f>'7. Nominale afschrijvingen'!S152</f>
        <v>0</v>
      </c>
      <c r="I163" s="86">
        <f>'7. Nominale afschrijvingen'!T152</f>
        <v>0</v>
      </c>
      <c r="J163" s="86">
        <f>'7. Nominale afschrijvingen'!U152</f>
        <v>0</v>
      </c>
      <c r="K163" s="86">
        <f>'7. Nominale afschrijvingen'!V152</f>
        <v>0</v>
      </c>
      <c r="L163" s="86">
        <f>'7. Nominale afschrijvingen'!W152</f>
        <v>0</v>
      </c>
      <c r="M163" s="86">
        <f>'7. Nominale afschrijvingen'!X152</f>
        <v>0</v>
      </c>
      <c r="N163" s="86">
        <f>'7. Nominale afschrijvingen'!Y152</f>
        <v>0</v>
      </c>
      <c r="O163" s="86">
        <f>'7. Nominale afschrijvingen'!Z152</f>
        <v>0</v>
      </c>
      <c r="P163" s="86">
        <f>'7. Nominale afschrijvingen'!AA152</f>
        <v>0</v>
      </c>
      <c r="Q163" s="86">
        <f>'7. Nominale afschrijvingen'!AB152</f>
        <v>0</v>
      </c>
      <c r="R163" s="86">
        <f>'7. Nominale afschrijvingen'!AC152</f>
        <v>0</v>
      </c>
      <c r="S163" s="86">
        <f>'7. Nominale afschrijvingen'!AD152</f>
        <v>0</v>
      </c>
      <c r="T163" s="86">
        <f>'7. Nominale afschrijvingen'!AE152</f>
        <v>0</v>
      </c>
      <c r="U163" s="86">
        <f>'7. Nominale afschrijvingen'!AF152</f>
        <v>0</v>
      </c>
      <c r="V163" s="86">
        <f>'7. Nominale afschrijvingen'!AG152</f>
        <v>0</v>
      </c>
      <c r="W163" s="65"/>
      <c r="X163" s="118">
        <f>IF($C163="TD",INDEX('4. CPI-tabel'!$D$20:$Z$42,$E163-2003,X$28-2003),
IF(X$28&gt;=$E163,MAX(1,INDEX('4. CPI-tabel'!$D$20:$Z$42,MAX($E163,2010)-2003,X$28-2003)),0))</f>
        <v>0</v>
      </c>
      <c r="Y163" s="118">
        <f>IF($C163="TD",INDEX('4. CPI-tabel'!$D$20:$Z$42,$E163-2003,Y$28-2003),
IF(Y$28&gt;=$E163,MAX(1,INDEX('4. CPI-tabel'!$D$20:$Z$42,MAX($E163,2010)-2003,Y$28-2003)),0))</f>
        <v>1</v>
      </c>
      <c r="Z163" s="118">
        <f>IF($C163="TD",INDEX('4. CPI-tabel'!$D$20:$Z$42,$E163-2003,Z$28-2003),
IF(Z$28&gt;=$E163,MAX(1,INDEX('4. CPI-tabel'!$D$20:$Z$42,MAX($E163,2010)-2003,Z$28-2003)),0))</f>
        <v>1.0229999999999999</v>
      </c>
      <c r="AA163" s="118">
        <f>IF($C163="TD",INDEX('4. CPI-tabel'!$D$20:$Z$42,$E163-2003,AA$28-2003),
IF(AA$28&gt;=$E163,MAX(1,INDEX('4. CPI-tabel'!$D$20:$Z$42,MAX($E163,2010)-2003,AA$28-2003)),0))</f>
        <v>1.051644</v>
      </c>
      <c r="AB163" s="118">
        <f>IF($C163="TD",INDEX('4. CPI-tabel'!$D$20:$Z$42,$E163-2003,AB$28-2003),
IF(AB$28&gt;=$E163,MAX(1,INDEX('4. CPI-tabel'!$D$20:$Z$42,MAX($E163,2010)-2003,AB$28-2003)),0))</f>
        <v>1.06216044</v>
      </c>
      <c r="AC163" s="118">
        <f>IF($C163="TD",INDEX('4. CPI-tabel'!$D$20:$Z$42,$E163-2003,AC$28-2003),
IF(AC$28&gt;=$E163,MAX(1,INDEX('4. CPI-tabel'!$D$20:$Z$42,MAX($E163,2010)-2003,AC$28-2003)),0))</f>
        <v>1.0706577235199999</v>
      </c>
      <c r="AD163" s="118">
        <f>IF($C163="TD",INDEX('4. CPI-tabel'!$D$20:$Z$42,$E163-2003,AD$28-2003),
IF(AD$28&gt;=$E163,MAX(1,INDEX('4. CPI-tabel'!$D$20:$Z$42,MAX($E163,2010)-2003,AD$28-2003)),0))</f>
        <v>1.0727990389670399</v>
      </c>
      <c r="AE163" s="118">
        <f>IF($C163="TD",INDEX('4. CPI-tabel'!$D$20:$Z$42,$E163-2003,AE$28-2003),
IF(AE$28&gt;=$E163,MAX(1,INDEX('4. CPI-tabel'!$D$20:$Z$42,MAX($E163,2010)-2003,AE$28-2003)),0))</f>
        <v>1.0878182255125783</v>
      </c>
      <c r="AF163" s="118">
        <f>IF($C163="TD",INDEX('4. CPI-tabel'!$D$20:$Z$42,$E163-2003,AF$28-2003),
IF(AF$28&gt;=$E163,MAX(1,INDEX('4. CPI-tabel'!$D$20:$Z$42,MAX($E163,2010)-2003,AF$28-2003)),0))</f>
        <v>1.1106624082483423</v>
      </c>
      <c r="AG163" s="118">
        <f>IF($C163="TD",INDEX('4. CPI-tabel'!$D$20:$Z$42,$E163-2003,AG$28-2003),
IF(AG$28&gt;=$E163,MAX(1,INDEX('4. CPI-tabel'!$D$20:$Z$42,MAX($E163,2010)-2003,AG$28-2003)),0))</f>
        <v>1.1417609556792958</v>
      </c>
      <c r="AH163" s="118">
        <f>IF($C163="TD",INDEX('4. CPI-tabel'!$D$20:$Z$42,$E163-2003,AH$28-2003),
IF(AH$28&gt;=$E163,MAX(1,INDEX('4. CPI-tabel'!$D$20:$Z$42,MAX($E163,2010)-2003,AH$28-2003)),0))</f>
        <v>1.1497532823690508</v>
      </c>
      <c r="AI163" s="118">
        <f>IF($C163="TD",INDEX('4. CPI-tabel'!$D$20:$Z$42,$E163-2003,AI$28-2003),
IF(AI$28&gt;=$E163,MAX(1,INDEX('4. CPI-tabel'!$D$20:$Z$42,MAX($E163,2010)-2003,AI$28-2003)),0))</f>
        <v>1.1497532823690508</v>
      </c>
      <c r="AJ163" s="118">
        <f>IF($C163="TD",INDEX('4. CPI-tabel'!$D$20:$Z$42,$E163-2003,AJ$28-2003),
IF(AJ$28&gt;=$E163,MAX(1,INDEX('4. CPI-tabel'!$D$20:$Z$42,MAX($E163,2010)-2003,AJ$28-2003)),0))</f>
        <v>1.1497532823690508</v>
      </c>
      <c r="AK163" s="118">
        <f>IF($C163="TD",INDEX('4. CPI-tabel'!$D$20:$Z$42,$E163-2003,AK$28-2003),
IF(AK$28&gt;=$E163,MAX(1,INDEX('4. CPI-tabel'!$D$20:$Z$42,MAX($E163,2010)-2003,AK$28-2003)),0))</f>
        <v>1.1497532823690508</v>
      </c>
      <c r="AL163" s="118">
        <f>IF($C163="TD",INDEX('4. CPI-tabel'!$D$20:$Z$42,$E163-2003,AL$28-2003),
IF(AL$28&gt;=$E163,MAX(1,INDEX('4. CPI-tabel'!$D$20:$Z$42,MAX($E163,2010)-2003,AL$28-2003)),0))</f>
        <v>1.1497532823690508</v>
      </c>
      <c r="AM163" s="118">
        <f>IF($C163="TD",INDEX('4. CPI-tabel'!$D$20:$Z$42,$E163-2003,AM$28-2003),
IF(AM$28&gt;=$E163,MAX(1,INDEX('4. CPI-tabel'!$D$20:$Z$42,MAX($E163,2010)-2003,AM$28-2003)),0))</f>
        <v>1.1497532823690508</v>
      </c>
      <c r="AN163" s="20"/>
      <c r="AO163" s="87">
        <f t="shared" si="37"/>
        <v>0</v>
      </c>
      <c r="AP163" s="87">
        <f t="shared" si="38"/>
        <v>0</v>
      </c>
      <c r="AQ163" s="87">
        <f t="shared" si="39"/>
        <v>0</v>
      </c>
      <c r="AR163" s="87">
        <f t="shared" si="40"/>
        <v>0</v>
      </c>
      <c r="AS163" s="87">
        <f t="shared" si="41"/>
        <v>0</v>
      </c>
      <c r="AT163" s="87">
        <f t="shared" si="42"/>
        <v>0</v>
      </c>
      <c r="AU163" s="87">
        <f t="shared" si="43"/>
        <v>0</v>
      </c>
      <c r="AV163" s="87">
        <f t="shared" si="44"/>
        <v>0</v>
      </c>
      <c r="AW163" s="87">
        <f t="shared" si="45"/>
        <v>0</v>
      </c>
      <c r="AX163" s="87">
        <f t="shared" si="46"/>
        <v>0</v>
      </c>
      <c r="AY163" s="87">
        <f t="shared" si="47"/>
        <v>0</v>
      </c>
      <c r="AZ163" s="87">
        <f t="shared" si="48"/>
        <v>0</v>
      </c>
      <c r="BA163" s="87">
        <f t="shared" si="49"/>
        <v>0</v>
      </c>
      <c r="BB163" s="87">
        <f t="shared" si="50"/>
        <v>0</v>
      </c>
      <c r="BC163" s="87">
        <f t="shared" si="51"/>
        <v>0</v>
      </c>
      <c r="BD163" s="87">
        <f t="shared" si="52"/>
        <v>0</v>
      </c>
    </row>
    <row r="164" spans="2:56" s="79" customFormat="1" x14ac:dyDescent="0.2">
      <c r="B164" s="86">
        <f>'3. Investeringen'!B150</f>
        <v>136</v>
      </c>
      <c r="C164" s="86" t="str">
        <f>'3. Investeringen'!F150</f>
        <v>TD</v>
      </c>
      <c r="D164" s="86" t="str">
        <f>'3. Investeringen'!G150</f>
        <v>Nieuwe investeringen TD</v>
      </c>
      <c r="E164" s="121">
        <f>'3. Investeringen'!K150</f>
        <v>2013</v>
      </c>
      <c r="F164" s="20"/>
      <c r="G164" s="86">
        <f>'7. Nominale afschrijvingen'!R153</f>
        <v>0</v>
      </c>
      <c r="H164" s="86">
        <f>'7. Nominale afschrijvingen'!S153</f>
        <v>0</v>
      </c>
      <c r="I164" s="86">
        <f>'7. Nominale afschrijvingen'!T153</f>
        <v>15270.838571456363</v>
      </c>
      <c r="J164" s="86">
        <f>'7. Nominale afschrijvingen'!U153</f>
        <v>30541.677142912726</v>
      </c>
      <c r="K164" s="86">
        <f>'7. Nominale afschrijvingen'!V153</f>
        <v>30541.677142912726</v>
      </c>
      <c r="L164" s="86">
        <f>'7. Nominale afschrijvingen'!W153</f>
        <v>30541.677142912726</v>
      </c>
      <c r="M164" s="86">
        <f>'7. Nominale afschrijvingen'!X153</f>
        <v>30541.677142912726</v>
      </c>
      <c r="N164" s="86">
        <f>'7. Nominale afschrijvingen'!Y153</f>
        <v>30541.677142912726</v>
      </c>
      <c r="O164" s="86">
        <f>'7. Nominale afschrijvingen'!Z153</f>
        <v>30541.677142912726</v>
      </c>
      <c r="P164" s="86">
        <f>'7. Nominale afschrijvingen'!AA153</f>
        <v>30541.677142912726</v>
      </c>
      <c r="Q164" s="86">
        <f>'7. Nominale afschrijvingen'!AB153</f>
        <v>30541.677142912726</v>
      </c>
      <c r="R164" s="86">
        <f>'7. Nominale afschrijvingen'!AC153</f>
        <v>36650.012571495266</v>
      </c>
      <c r="S164" s="86">
        <f>'7. Nominale afschrijvingen'!AD153</f>
        <v>35704.205795456677</v>
      </c>
      <c r="T164" s="86">
        <f>'7. Nominale afschrijvingen'!AE153</f>
        <v>34782.806936219087</v>
      </c>
      <c r="U164" s="86">
        <f>'7. Nominale afschrijvingen'!AF153</f>
        <v>33885.186112058596</v>
      </c>
      <c r="V164" s="86">
        <f>'7. Nominale afschrijvingen'!AG153</f>
        <v>33010.729696263537</v>
      </c>
      <c r="W164" s="65"/>
      <c r="X164" s="118">
        <f>IF($C164="TD",INDEX('4. CPI-tabel'!$D$20:$Z$42,$E164-2003,X$28-2003),
IF(X$28&gt;=$E164,MAX(1,INDEX('4. CPI-tabel'!$D$20:$Z$42,MAX($E164,2010)-2003,X$28-2003)),0))</f>
        <v>0</v>
      </c>
      <c r="Y164" s="118">
        <f>IF($C164="TD",INDEX('4. CPI-tabel'!$D$20:$Z$42,$E164-2003,Y$28-2003),
IF(Y$28&gt;=$E164,MAX(1,INDEX('4. CPI-tabel'!$D$20:$Z$42,MAX($E164,2010)-2003,Y$28-2003)),0))</f>
        <v>0</v>
      </c>
      <c r="Z164" s="118">
        <f>IF($C164="TD",INDEX('4. CPI-tabel'!$D$20:$Z$42,$E164-2003,Z$28-2003),
IF(Z$28&gt;=$E164,MAX(1,INDEX('4. CPI-tabel'!$D$20:$Z$42,MAX($E164,2010)-2003,Z$28-2003)),0))</f>
        <v>1</v>
      </c>
      <c r="AA164" s="118">
        <f>IF($C164="TD",INDEX('4. CPI-tabel'!$D$20:$Z$42,$E164-2003,AA$28-2003),
IF(AA$28&gt;=$E164,MAX(1,INDEX('4. CPI-tabel'!$D$20:$Z$42,MAX($E164,2010)-2003,AA$28-2003)),0))</f>
        <v>1.028</v>
      </c>
      <c r="AB164" s="118">
        <f>IF($C164="TD",INDEX('4. CPI-tabel'!$D$20:$Z$42,$E164-2003,AB$28-2003),
IF(AB$28&gt;=$E164,MAX(1,INDEX('4. CPI-tabel'!$D$20:$Z$42,MAX($E164,2010)-2003,AB$28-2003)),0))</f>
        <v>1.0382800000000001</v>
      </c>
      <c r="AC164" s="118">
        <f>IF($C164="TD",INDEX('4. CPI-tabel'!$D$20:$Z$42,$E164-2003,AC$28-2003),
IF(AC$28&gt;=$E164,MAX(1,INDEX('4. CPI-tabel'!$D$20:$Z$42,MAX($E164,2010)-2003,AC$28-2003)),0))</f>
        <v>1.0465862400000001</v>
      </c>
      <c r="AD164" s="118">
        <f>IF($C164="TD",INDEX('4. CPI-tabel'!$D$20:$Z$42,$E164-2003,AD$28-2003),
IF(AD$28&gt;=$E164,MAX(1,INDEX('4. CPI-tabel'!$D$20:$Z$42,MAX($E164,2010)-2003,AD$28-2003)),0))</f>
        <v>1.0486794124800001</v>
      </c>
      <c r="AE164" s="118">
        <f>IF($C164="TD",INDEX('4. CPI-tabel'!$D$20:$Z$42,$E164-2003,AE$28-2003),
IF(AE$28&gt;=$E164,MAX(1,INDEX('4. CPI-tabel'!$D$20:$Z$42,MAX($E164,2010)-2003,AE$28-2003)),0))</f>
        <v>1.0633609242547202</v>
      </c>
      <c r="AF164" s="118">
        <f>IF($C164="TD",INDEX('4. CPI-tabel'!$D$20:$Z$42,$E164-2003,AF$28-2003),
IF(AF$28&gt;=$E164,MAX(1,INDEX('4. CPI-tabel'!$D$20:$Z$42,MAX($E164,2010)-2003,AF$28-2003)),0))</f>
        <v>1.0856915036640693</v>
      </c>
      <c r="AG164" s="118">
        <f>IF($C164="TD",INDEX('4. CPI-tabel'!$D$20:$Z$42,$E164-2003,AG$28-2003),
IF(AG$28&gt;=$E164,MAX(1,INDEX('4. CPI-tabel'!$D$20:$Z$42,MAX($E164,2010)-2003,AG$28-2003)),0))</f>
        <v>1.1160908657666633</v>
      </c>
      <c r="AH164" s="118">
        <f>IF($C164="TD",INDEX('4. CPI-tabel'!$D$20:$Z$42,$E164-2003,AH$28-2003),
IF(AH$28&gt;=$E164,MAX(1,INDEX('4. CPI-tabel'!$D$20:$Z$42,MAX($E164,2010)-2003,AH$28-2003)),0))</f>
        <v>1.1239035018270298</v>
      </c>
      <c r="AI164" s="118">
        <f>IF($C164="TD",INDEX('4. CPI-tabel'!$D$20:$Z$42,$E164-2003,AI$28-2003),
IF(AI$28&gt;=$E164,MAX(1,INDEX('4. CPI-tabel'!$D$20:$Z$42,MAX($E164,2010)-2003,AI$28-2003)),0))</f>
        <v>1.1239035018270298</v>
      </c>
      <c r="AJ164" s="118">
        <f>IF($C164="TD",INDEX('4. CPI-tabel'!$D$20:$Z$42,$E164-2003,AJ$28-2003),
IF(AJ$28&gt;=$E164,MAX(1,INDEX('4. CPI-tabel'!$D$20:$Z$42,MAX($E164,2010)-2003,AJ$28-2003)),0))</f>
        <v>1.1239035018270298</v>
      </c>
      <c r="AK164" s="118">
        <f>IF($C164="TD",INDEX('4. CPI-tabel'!$D$20:$Z$42,$E164-2003,AK$28-2003),
IF(AK$28&gt;=$E164,MAX(1,INDEX('4. CPI-tabel'!$D$20:$Z$42,MAX($E164,2010)-2003,AK$28-2003)),0))</f>
        <v>1.1239035018270298</v>
      </c>
      <c r="AL164" s="118">
        <f>IF($C164="TD",INDEX('4. CPI-tabel'!$D$20:$Z$42,$E164-2003,AL$28-2003),
IF(AL$28&gt;=$E164,MAX(1,INDEX('4. CPI-tabel'!$D$20:$Z$42,MAX($E164,2010)-2003,AL$28-2003)),0))</f>
        <v>1.1239035018270298</v>
      </c>
      <c r="AM164" s="118">
        <f>IF($C164="TD",INDEX('4. CPI-tabel'!$D$20:$Z$42,$E164-2003,AM$28-2003),
IF(AM$28&gt;=$E164,MAX(1,INDEX('4. CPI-tabel'!$D$20:$Z$42,MAX($E164,2010)-2003,AM$28-2003)),0))</f>
        <v>1.1239035018270298</v>
      </c>
      <c r="AN164" s="20"/>
      <c r="AO164" s="87">
        <f t="shared" si="37"/>
        <v>0</v>
      </c>
      <c r="AP164" s="87">
        <f t="shared" si="38"/>
        <v>0</v>
      </c>
      <c r="AQ164" s="87">
        <f t="shared" si="39"/>
        <v>15270.838571456363</v>
      </c>
      <c r="AR164" s="87">
        <f t="shared" si="40"/>
        <v>31396.844102914281</v>
      </c>
      <c r="AS164" s="87">
        <f t="shared" si="41"/>
        <v>31710.812543943426</v>
      </c>
      <c r="AT164" s="87">
        <f t="shared" si="42"/>
        <v>31964.499044294975</v>
      </c>
      <c r="AU164" s="87">
        <f t="shared" si="43"/>
        <v>32028.428042383566</v>
      </c>
      <c r="AV164" s="87">
        <f t="shared" si="44"/>
        <v>32476.826034976937</v>
      </c>
      <c r="AW164" s="87">
        <f t="shared" si="45"/>
        <v>33158.839381711456</v>
      </c>
      <c r="AX164" s="87">
        <f t="shared" si="46"/>
        <v>34087.286884399378</v>
      </c>
      <c r="AY164" s="87">
        <f t="shared" si="47"/>
        <v>34325.897892590168</v>
      </c>
      <c r="AZ164" s="87">
        <f t="shared" si="48"/>
        <v>41191.077471108198</v>
      </c>
      <c r="BA164" s="87">
        <f t="shared" si="49"/>
        <v>40128.081923466692</v>
      </c>
      <c r="BB164" s="87">
        <f t="shared" si="50"/>
        <v>39092.518518990131</v>
      </c>
      <c r="BC164" s="87">
        <f t="shared" si="51"/>
        <v>38083.679331403291</v>
      </c>
      <c r="BD164" s="87">
        <f t="shared" si="52"/>
        <v>37100.874703496112</v>
      </c>
    </row>
    <row r="165" spans="2:56" s="79" customFormat="1" x14ac:dyDescent="0.2">
      <c r="B165" s="86">
        <f>'3. Investeringen'!B151</f>
        <v>137</v>
      </c>
      <c r="C165" s="86" t="str">
        <f>'3. Investeringen'!F151</f>
        <v>TD</v>
      </c>
      <c r="D165" s="86" t="str">
        <f>'3. Investeringen'!G151</f>
        <v>Nieuwe investeringen TD</v>
      </c>
      <c r="E165" s="121">
        <f>'3. Investeringen'!K151</f>
        <v>2013</v>
      </c>
      <c r="F165" s="20"/>
      <c r="G165" s="86">
        <f>'7. Nominale afschrijvingen'!R154</f>
        <v>0</v>
      </c>
      <c r="H165" s="86">
        <f>'7. Nominale afschrijvingen'!S154</f>
        <v>0</v>
      </c>
      <c r="I165" s="86">
        <f>'7. Nominale afschrijvingen'!T154</f>
        <v>41043.927980426</v>
      </c>
      <c r="J165" s="86">
        <f>'7. Nominale afschrijvingen'!U154</f>
        <v>82087.855960852001</v>
      </c>
      <c r="K165" s="86">
        <f>'7. Nominale afschrijvingen'!V154</f>
        <v>82087.855960852001</v>
      </c>
      <c r="L165" s="86">
        <f>'7. Nominale afschrijvingen'!W154</f>
        <v>82087.855960852001</v>
      </c>
      <c r="M165" s="86">
        <f>'7. Nominale afschrijvingen'!X154</f>
        <v>82087.855960852001</v>
      </c>
      <c r="N165" s="86">
        <f>'7. Nominale afschrijvingen'!Y154</f>
        <v>82087.855960852001</v>
      </c>
      <c r="O165" s="86">
        <f>'7. Nominale afschrijvingen'!Z154</f>
        <v>82087.855960852001</v>
      </c>
      <c r="P165" s="86">
        <f>'7. Nominale afschrijvingen'!AA154</f>
        <v>82087.855960852001</v>
      </c>
      <c r="Q165" s="86">
        <f>'7. Nominale afschrijvingen'!AB154</f>
        <v>82087.855960852001</v>
      </c>
      <c r="R165" s="86">
        <f>'7. Nominale afschrijvingen'!AC154</f>
        <v>98505.427153022378</v>
      </c>
      <c r="S165" s="86">
        <f>'7. Nominale afschrijvingen'!AD154</f>
        <v>95266.89256169014</v>
      </c>
      <c r="T165" s="86">
        <f>'7. Nominale afschrijvingen'!AE154</f>
        <v>92134.830340483895</v>
      </c>
      <c r="U165" s="86">
        <f>'7. Nominale afschrijvingen'!AF154</f>
        <v>89105.740027920052</v>
      </c>
      <c r="V165" s="86">
        <f>'7. Nominale afschrijvingen'!AG154</f>
        <v>86176.236246180211</v>
      </c>
      <c r="W165" s="65"/>
      <c r="X165" s="118">
        <f>IF($C165="TD",INDEX('4. CPI-tabel'!$D$20:$Z$42,$E165-2003,X$28-2003),
IF(X$28&gt;=$E165,MAX(1,INDEX('4. CPI-tabel'!$D$20:$Z$42,MAX($E165,2010)-2003,X$28-2003)),0))</f>
        <v>0</v>
      </c>
      <c r="Y165" s="118">
        <f>IF($C165="TD",INDEX('4. CPI-tabel'!$D$20:$Z$42,$E165-2003,Y$28-2003),
IF(Y$28&gt;=$E165,MAX(1,INDEX('4. CPI-tabel'!$D$20:$Z$42,MAX($E165,2010)-2003,Y$28-2003)),0))</f>
        <v>0</v>
      </c>
      <c r="Z165" s="118">
        <f>IF($C165="TD",INDEX('4. CPI-tabel'!$D$20:$Z$42,$E165-2003,Z$28-2003),
IF(Z$28&gt;=$E165,MAX(1,INDEX('4. CPI-tabel'!$D$20:$Z$42,MAX($E165,2010)-2003,Z$28-2003)),0))</f>
        <v>1</v>
      </c>
      <c r="AA165" s="118">
        <f>IF($C165="TD",INDEX('4. CPI-tabel'!$D$20:$Z$42,$E165-2003,AA$28-2003),
IF(AA$28&gt;=$E165,MAX(1,INDEX('4. CPI-tabel'!$D$20:$Z$42,MAX($E165,2010)-2003,AA$28-2003)),0))</f>
        <v>1.028</v>
      </c>
      <c r="AB165" s="118">
        <f>IF($C165="TD",INDEX('4. CPI-tabel'!$D$20:$Z$42,$E165-2003,AB$28-2003),
IF(AB$28&gt;=$E165,MAX(1,INDEX('4. CPI-tabel'!$D$20:$Z$42,MAX($E165,2010)-2003,AB$28-2003)),0))</f>
        <v>1.0382800000000001</v>
      </c>
      <c r="AC165" s="118">
        <f>IF($C165="TD",INDEX('4. CPI-tabel'!$D$20:$Z$42,$E165-2003,AC$28-2003),
IF(AC$28&gt;=$E165,MAX(1,INDEX('4. CPI-tabel'!$D$20:$Z$42,MAX($E165,2010)-2003,AC$28-2003)),0))</f>
        <v>1.0465862400000001</v>
      </c>
      <c r="AD165" s="118">
        <f>IF($C165="TD",INDEX('4. CPI-tabel'!$D$20:$Z$42,$E165-2003,AD$28-2003),
IF(AD$28&gt;=$E165,MAX(1,INDEX('4. CPI-tabel'!$D$20:$Z$42,MAX($E165,2010)-2003,AD$28-2003)),0))</f>
        <v>1.0486794124800001</v>
      </c>
      <c r="AE165" s="118">
        <f>IF($C165="TD",INDEX('4. CPI-tabel'!$D$20:$Z$42,$E165-2003,AE$28-2003),
IF(AE$28&gt;=$E165,MAX(1,INDEX('4. CPI-tabel'!$D$20:$Z$42,MAX($E165,2010)-2003,AE$28-2003)),0))</f>
        <v>1.0633609242547202</v>
      </c>
      <c r="AF165" s="118">
        <f>IF($C165="TD",INDEX('4. CPI-tabel'!$D$20:$Z$42,$E165-2003,AF$28-2003),
IF(AF$28&gt;=$E165,MAX(1,INDEX('4. CPI-tabel'!$D$20:$Z$42,MAX($E165,2010)-2003,AF$28-2003)),0))</f>
        <v>1.0856915036640693</v>
      </c>
      <c r="AG165" s="118">
        <f>IF($C165="TD",INDEX('4. CPI-tabel'!$D$20:$Z$42,$E165-2003,AG$28-2003),
IF(AG$28&gt;=$E165,MAX(1,INDEX('4. CPI-tabel'!$D$20:$Z$42,MAX($E165,2010)-2003,AG$28-2003)),0))</f>
        <v>1.1160908657666633</v>
      </c>
      <c r="AH165" s="118">
        <f>IF($C165="TD",INDEX('4. CPI-tabel'!$D$20:$Z$42,$E165-2003,AH$28-2003),
IF(AH$28&gt;=$E165,MAX(1,INDEX('4. CPI-tabel'!$D$20:$Z$42,MAX($E165,2010)-2003,AH$28-2003)),0))</f>
        <v>1.1239035018270298</v>
      </c>
      <c r="AI165" s="118">
        <f>IF($C165="TD",INDEX('4. CPI-tabel'!$D$20:$Z$42,$E165-2003,AI$28-2003),
IF(AI$28&gt;=$E165,MAX(1,INDEX('4. CPI-tabel'!$D$20:$Z$42,MAX($E165,2010)-2003,AI$28-2003)),0))</f>
        <v>1.1239035018270298</v>
      </c>
      <c r="AJ165" s="118">
        <f>IF($C165="TD",INDEX('4. CPI-tabel'!$D$20:$Z$42,$E165-2003,AJ$28-2003),
IF(AJ$28&gt;=$E165,MAX(1,INDEX('4. CPI-tabel'!$D$20:$Z$42,MAX($E165,2010)-2003,AJ$28-2003)),0))</f>
        <v>1.1239035018270298</v>
      </c>
      <c r="AK165" s="118">
        <f>IF($C165="TD",INDEX('4. CPI-tabel'!$D$20:$Z$42,$E165-2003,AK$28-2003),
IF(AK$28&gt;=$E165,MAX(1,INDEX('4. CPI-tabel'!$D$20:$Z$42,MAX($E165,2010)-2003,AK$28-2003)),0))</f>
        <v>1.1239035018270298</v>
      </c>
      <c r="AL165" s="118">
        <f>IF($C165="TD",INDEX('4. CPI-tabel'!$D$20:$Z$42,$E165-2003,AL$28-2003),
IF(AL$28&gt;=$E165,MAX(1,INDEX('4. CPI-tabel'!$D$20:$Z$42,MAX($E165,2010)-2003,AL$28-2003)),0))</f>
        <v>1.1239035018270298</v>
      </c>
      <c r="AM165" s="118">
        <f>IF($C165="TD",INDEX('4. CPI-tabel'!$D$20:$Z$42,$E165-2003,AM$28-2003),
IF(AM$28&gt;=$E165,MAX(1,INDEX('4. CPI-tabel'!$D$20:$Z$42,MAX($E165,2010)-2003,AM$28-2003)),0))</f>
        <v>1.1239035018270298</v>
      </c>
      <c r="AN165" s="20"/>
      <c r="AO165" s="87">
        <f t="shared" si="37"/>
        <v>0</v>
      </c>
      <c r="AP165" s="87">
        <f t="shared" si="38"/>
        <v>0</v>
      </c>
      <c r="AQ165" s="87">
        <f t="shared" si="39"/>
        <v>41043.927980426</v>
      </c>
      <c r="AR165" s="87">
        <f t="shared" si="40"/>
        <v>84386.315927755859</v>
      </c>
      <c r="AS165" s="87">
        <f t="shared" si="41"/>
        <v>85230.179087033423</v>
      </c>
      <c r="AT165" s="87">
        <f t="shared" si="42"/>
        <v>85912.020519729689</v>
      </c>
      <c r="AU165" s="87">
        <f t="shared" si="43"/>
        <v>86083.844560769154</v>
      </c>
      <c r="AV165" s="87">
        <f t="shared" si="44"/>
        <v>87289.018384619922</v>
      </c>
      <c r="AW165" s="87">
        <f t="shared" si="45"/>
        <v>89122.087770696948</v>
      </c>
      <c r="AX165" s="87">
        <f t="shared" si="46"/>
        <v>91617.506228276456</v>
      </c>
      <c r="AY165" s="87">
        <f t="shared" si="47"/>
        <v>92258.828771874381</v>
      </c>
      <c r="AZ165" s="87">
        <f t="shared" si="48"/>
        <v>110710.59452624923</v>
      </c>
      <c r="BA165" s="87">
        <f t="shared" si="49"/>
        <v>107070.79415826297</v>
      </c>
      <c r="BB165" s="87">
        <f t="shared" si="50"/>
        <v>103550.65845990913</v>
      </c>
      <c r="BC165" s="87">
        <f t="shared" si="51"/>
        <v>100146.25325026829</v>
      </c>
      <c r="BD165" s="87">
        <f t="shared" si="52"/>
        <v>96853.773691355353</v>
      </c>
    </row>
    <row r="166" spans="2:56" s="79" customFormat="1" x14ac:dyDescent="0.2">
      <c r="B166" s="86">
        <f>'3. Investeringen'!B152</f>
        <v>138</v>
      </c>
      <c r="C166" s="86" t="str">
        <f>'3. Investeringen'!F152</f>
        <v>TD</v>
      </c>
      <c r="D166" s="86" t="str">
        <f>'3. Investeringen'!G152</f>
        <v>Nieuwe investeringen TD</v>
      </c>
      <c r="E166" s="121">
        <f>'3. Investeringen'!K152</f>
        <v>2013</v>
      </c>
      <c r="F166" s="20"/>
      <c r="G166" s="86">
        <f>'7. Nominale afschrijvingen'!R155</f>
        <v>0</v>
      </c>
      <c r="H166" s="86">
        <f>'7. Nominale afschrijvingen'!S155</f>
        <v>0</v>
      </c>
      <c r="I166" s="86">
        <f>'7. Nominale afschrijvingen'!T155</f>
        <v>13016.657613910973</v>
      </c>
      <c r="J166" s="86">
        <f>'7. Nominale afschrijvingen'!U155</f>
        <v>26033.315227821946</v>
      </c>
      <c r="K166" s="86">
        <f>'7. Nominale afschrijvingen'!V155</f>
        <v>26033.315227821946</v>
      </c>
      <c r="L166" s="86">
        <f>'7. Nominale afschrijvingen'!W155</f>
        <v>26033.315227821946</v>
      </c>
      <c r="M166" s="86">
        <f>'7. Nominale afschrijvingen'!X155</f>
        <v>26033.315227821946</v>
      </c>
      <c r="N166" s="86">
        <f>'7. Nominale afschrijvingen'!Y155</f>
        <v>26033.315227821946</v>
      </c>
      <c r="O166" s="86">
        <f>'7. Nominale afschrijvingen'!Z155</f>
        <v>26033.315227821946</v>
      </c>
      <c r="P166" s="86">
        <f>'7. Nominale afschrijvingen'!AA155</f>
        <v>26033.315227821946</v>
      </c>
      <c r="Q166" s="86">
        <f>'7. Nominale afschrijvingen'!AB155</f>
        <v>26033.315227821946</v>
      </c>
      <c r="R166" s="86">
        <f>'7. Nominale afschrijvingen'!AC155</f>
        <v>31239.978273386336</v>
      </c>
      <c r="S166" s="86">
        <f>'7. Nominale afschrijvingen'!AD155</f>
        <v>29496.351579057791</v>
      </c>
      <c r="T166" s="86">
        <f>'7. Nominale afschrijvingen'!AE155</f>
        <v>27850.04358394759</v>
      </c>
      <c r="U166" s="86">
        <f>'7. Nominale afschrijvingen'!AF155</f>
        <v>26295.622546704002</v>
      </c>
      <c r="V166" s="86">
        <f>'7. Nominale afschrijvingen'!AG155</f>
        <v>25419.101795147202</v>
      </c>
      <c r="W166" s="65"/>
      <c r="X166" s="118">
        <f>IF($C166="TD",INDEX('4. CPI-tabel'!$D$20:$Z$42,$E166-2003,X$28-2003),
IF(X$28&gt;=$E166,MAX(1,INDEX('4. CPI-tabel'!$D$20:$Z$42,MAX($E166,2010)-2003,X$28-2003)),0))</f>
        <v>0</v>
      </c>
      <c r="Y166" s="118">
        <f>IF($C166="TD",INDEX('4. CPI-tabel'!$D$20:$Z$42,$E166-2003,Y$28-2003),
IF(Y$28&gt;=$E166,MAX(1,INDEX('4. CPI-tabel'!$D$20:$Z$42,MAX($E166,2010)-2003,Y$28-2003)),0))</f>
        <v>0</v>
      </c>
      <c r="Z166" s="118">
        <f>IF($C166="TD",INDEX('4. CPI-tabel'!$D$20:$Z$42,$E166-2003,Z$28-2003),
IF(Z$28&gt;=$E166,MAX(1,INDEX('4. CPI-tabel'!$D$20:$Z$42,MAX($E166,2010)-2003,Z$28-2003)),0))</f>
        <v>1</v>
      </c>
      <c r="AA166" s="118">
        <f>IF($C166="TD",INDEX('4. CPI-tabel'!$D$20:$Z$42,$E166-2003,AA$28-2003),
IF(AA$28&gt;=$E166,MAX(1,INDEX('4. CPI-tabel'!$D$20:$Z$42,MAX($E166,2010)-2003,AA$28-2003)),0))</f>
        <v>1.028</v>
      </c>
      <c r="AB166" s="118">
        <f>IF($C166="TD",INDEX('4. CPI-tabel'!$D$20:$Z$42,$E166-2003,AB$28-2003),
IF(AB$28&gt;=$E166,MAX(1,INDEX('4. CPI-tabel'!$D$20:$Z$42,MAX($E166,2010)-2003,AB$28-2003)),0))</f>
        <v>1.0382800000000001</v>
      </c>
      <c r="AC166" s="118">
        <f>IF($C166="TD",INDEX('4. CPI-tabel'!$D$20:$Z$42,$E166-2003,AC$28-2003),
IF(AC$28&gt;=$E166,MAX(1,INDEX('4. CPI-tabel'!$D$20:$Z$42,MAX($E166,2010)-2003,AC$28-2003)),0))</f>
        <v>1.0465862400000001</v>
      </c>
      <c r="AD166" s="118">
        <f>IF($C166="TD",INDEX('4. CPI-tabel'!$D$20:$Z$42,$E166-2003,AD$28-2003),
IF(AD$28&gt;=$E166,MAX(1,INDEX('4. CPI-tabel'!$D$20:$Z$42,MAX($E166,2010)-2003,AD$28-2003)),0))</f>
        <v>1.0486794124800001</v>
      </c>
      <c r="AE166" s="118">
        <f>IF($C166="TD",INDEX('4. CPI-tabel'!$D$20:$Z$42,$E166-2003,AE$28-2003),
IF(AE$28&gt;=$E166,MAX(1,INDEX('4. CPI-tabel'!$D$20:$Z$42,MAX($E166,2010)-2003,AE$28-2003)),0))</f>
        <v>1.0633609242547202</v>
      </c>
      <c r="AF166" s="118">
        <f>IF($C166="TD",INDEX('4. CPI-tabel'!$D$20:$Z$42,$E166-2003,AF$28-2003),
IF(AF$28&gt;=$E166,MAX(1,INDEX('4. CPI-tabel'!$D$20:$Z$42,MAX($E166,2010)-2003,AF$28-2003)),0))</f>
        <v>1.0856915036640693</v>
      </c>
      <c r="AG166" s="118">
        <f>IF($C166="TD",INDEX('4. CPI-tabel'!$D$20:$Z$42,$E166-2003,AG$28-2003),
IF(AG$28&gt;=$E166,MAX(1,INDEX('4. CPI-tabel'!$D$20:$Z$42,MAX($E166,2010)-2003,AG$28-2003)),0))</f>
        <v>1.1160908657666633</v>
      </c>
      <c r="AH166" s="118">
        <f>IF($C166="TD",INDEX('4. CPI-tabel'!$D$20:$Z$42,$E166-2003,AH$28-2003),
IF(AH$28&gt;=$E166,MAX(1,INDEX('4. CPI-tabel'!$D$20:$Z$42,MAX($E166,2010)-2003,AH$28-2003)),0))</f>
        <v>1.1239035018270298</v>
      </c>
      <c r="AI166" s="118">
        <f>IF($C166="TD",INDEX('4. CPI-tabel'!$D$20:$Z$42,$E166-2003,AI$28-2003),
IF(AI$28&gt;=$E166,MAX(1,INDEX('4. CPI-tabel'!$D$20:$Z$42,MAX($E166,2010)-2003,AI$28-2003)),0))</f>
        <v>1.1239035018270298</v>
      </c>
      <c r="AJ166" s="118">
        <f>IF($C166="TD",INDEX('4. CPI-tabel'!$D$20:$Z$42,$E166-2003,AJ$28-2003),
IF(AJ$28&gt;=$E166,MAX(1,INDEX('4. CPI-tabel'!$D$20:$Z$42,MAX($E166,2010)-2003,AJ$28-2003)),0))</f>
        <v>1.1239035018270298</v>
      </c>
      <c r="AK166" s="118">
        <f>IF($C166="TD",INDEX('4. CPI-tabel'!$D$20:$Z$42,$E166-2003,AK$28-2003),
IF(AK$28&gt;=$E166,MAX(1,INDEX('4. CPI-tabel'!$D$20:$Z$42,MAX($E166,2010)-2003,AK$28-2003)),0))</f>
        <v>1.1239035018270298</v>
      </c>
      <c r="AL166" s="118">
        <f>IF($C166="TD",INDEX('4. CPI-tabel'!$D$20:$Z$42,$E166-2003,AL$28-2003),
IF(AL$28&gt;=$E166,MAX(1,INDEX('4. CPI-tabel'!$D$20:$Z$42,MAX($E166,2010)-2003,AL$28-2003)),0))</f>
        <v>1.1239035018270298</v>
      </c>
      <c r="AM166" s="118">
        <f>IF($C166="TD",INDEX('4. CPI-tabel'!$D$20:$Z$42,$E166-2003,AM$28-2003),
IF(AM$28&gt;=$E166,MAX(1,INDEX('4. CPI-tabel'!$D$20:$Z$42,MAX($E166,2010)-2003,AM$28-2003)),0))</f>
        <v>1.1239035018270298</v>
      </c>
      <c r="AN166" s="20"/>
      <c r="AO166" s="87">
        <f t="shared" si="37"/>
        <v>0</v>
      </c>
      <c r="AP166" s="87">
        <f t="shared" si="38"/>
        <v>0</v>
      </c>
      <c r="AQ166" s="87">
        <f t="shared" si="39"/>
        <v>13016.657613910973</v>
      </c>
      <c r="AR166" s="87">
        <f t="shared" si="40"/>
        <v>26762.248054200962</v>
      </c>
      <c r="AS166" s="87">
        <f t="shared" si="41"/>
        <v>27029.870534742971</v>
      </c>
      <c r="AT166" s="87">
        <f t="shared" si="42"/>
        <v>27246.109499020917</v>
      </c>
      <c r="AU166" s="87">
        <f t="shared" si="43"/>
        <v>27300.601718018959</v>
      </c>
      <c r="AV166" s="87">
        <f t="shared" si="44"/>
        <v>27682.810142071226</v>
      </c>
      <c r="AW166" s="87">
        <f t="shared" si="45"/>
        <v>28264.149155054722</v>
      </c>
      <c r="AX166" s="87">
        <f t="shared" si="46"/>
        <v>29055.545331396253</v>
      </c>
      <c r="AY166" s="87">
        <f t="shared" si="47"/>
        <v>29258.934148716024</v>
      </c>
      <c r="AZ166" s="87">
        <f t="shared" si="48"/>
        <v>35110.720978459234</v>
      </c>
      <c r="BA166" s="87">
        <f t="shared" si="49"/>
        <v>33151.052830824294</v>
      </c>
      <c r="BB166" s="87">
        <f t="shared" si="50"/>
        <v>31300.761510034099</v>
      </c>
      <c r="BC166" s="87">
        <f t="shared" si="51"/>
        <v>29553.742262962427</v>
      </c>
      <c r="BD166" s="87">
        <f t="shared" si="52"/>
        <v>28568.617520863681</v>
      </c>
    </row>
    <row r="167" spans="2:56" s="79" customFormat="1" x14ac:dyDescent="0.2">
      <c r="B167" s="86">
        <f>'3. Investeringen'!B153</f>
        <v>139</v>
      </c>
      <c r="C167" s="86" t="str">
        <f>'3. Investeringen'!F153</f>
        <v>TD</v>
      </c>
      <c r="D167" s="86" t="str">
        <f>'3. Investeringen'!G153</f>
        <v>Nieuwe investeringen TD</v>
      </c>
      <c r="E167" s="121">
        <f>'3. Investeringen'!K153</f>
        <v>2013</v>
      </c>
      <c r="F167" s="20"/>
      <c r="G167" s="86">
        <f>'7. Nominale afschrijvingen'!R156</f>
        <v>0</v>
      </c>
      <c r="H167" s="86">
        <f>'7. Nominale afschrijvingen'!S156</f>
        <v>0</v>
      </c>
      <c r="I167" s="86">
        <f>'7. Nominale afschrijvingen'!T156</f>
        <v>28.025877088232143</v>
      </c>
      <c r="J167" s="86">
        <f>'7. Nominale afschrijvingen'!U156</f>
        <v>56.051754176464279</v>
      </c>
      <c r="K167" s="86">
        <f>'7. Nominale afschrijvingen'!V156</f>
        <v>56.051754176464279</v>
      </c>
      <c r="L167" s="86">
        <f>'7. Nominale afschrijvingen'!W156</f>
        <v>56.051754176464279</v>
      </c>
      <c r="M167" s="86">
        <f>'7. Nominale afschrijvingen'!X156</f>
        <v>56.051754176464279</v>
      </c>
      <c r="N167" s="86">
        <f>'7. Nominale afschrijvingen'!Y156</f>
        <v>56.051754176464279</v>
      </c>
      <c r="O167" s="86">
        <f>'7. Nominale afschrijvingen'!Z156</f>
        <v>56.051754176464279</v>
      </c>
      <c r="P167" s="86">
        <f>'7. Nominale afschrijvingen'!AA156</f>
        <v>56.051754176464279</v>
      </c>
      <c r="Q167" s="86">
        <f>'7. Nominale afschrijvingen'!AB156</f>
        <v>56.051754176464279</v>
      </c>
      <c r="R167" s="86">
        <f>'7. Nominale afschrijvingen'!AC156</f>
        <v>67.262105011757143</v>
      </c>
      <c r="S167" s="86">
        <f>'7. Nominale afschrijvingen'!AD156</f>
        <v>62.370315556356623</v>
      </c>
      <c r="T167" s="86">
        <f>'7. Nominale afschrijvingen'!AE156</f>
        <v>57.834292606803409</v>
      </c>
      <c r="U167" s="86">
        <f>'7. Nominale afschrijvingen'!AF156</f>
        <v>54.621276350869891</v>
      </c>
      <c r="V167" s="86">
        <f>'7. Nominale afschrijvingen'!AG156</f>
        <v>54.621276350869891</v>
      </c>
      <c r="W167" s="65"/>
      <c r="X167" s="118">
        <f>IF($C167="TD",INDEX('4. CPI-tabel'!$D$20:$Z$42,$E167-2003,X$28-2003),
IF(X$28&gt;=$E167,MAX(1,INDEX('4. CPI-tabel'!$D$20:$Z$42,MAX($E167,2010)-2003,X$28-2003)),0))</f>
        <v>0</v>
      </c>
      <c r="Y167" s="118">
        <f>IF($C167="TD",INDEX('4. CPI-tabel'!$D$20:$Z$42,$E167-2003,Y$28-2003),
IF(Y$28&gt;=$E167,MAX(1,INDEX('4. CPI-tabel'!$D$20:$Z$42,MAX($E167,2010)-2003,Y$28-2003)),0))</f>
        <v>0</v>
      </c>
      <c r="Z167" s="118">
        <f>IF($C167="TD",INDEX('4. CPI-tabel'!$D$20:$Z$42,$E167-2003,Z$28-2003),
IF(Z$28&gt;=$E167,MAX(1,INDEX('4. CPI-tabel'!$D$20:$Z$42,MAX($E167,2010)-2003,Z$28-2003)),0))</f>
        <v>1</v>
      </c>
      <c r="AA167" s="118">
        <f>IF($C167="TD",INDEX('4. CPI-tabel'!$D$20:$Z$42,$E167-2003,AA$28-2003),
IF(AA$28&gt;=$E167,MAX(1,INDEX('4. CPI-tabel'!$D$20:$Z$42,MAX($E167,2010)-2003,AA$28-2003)),0))</f>
        <v>1.028</v>
      </c>
      <c r="AB167" s="118">
        <f>IF($C167="TD",INDEX('4. CPI-tabel'!$D$20:$Z$42,$E167-2003,AB$28-2003),
IF(AB$28&gt;=$E167,MAX(1,INDEX('4. CPI-tabel'!$D$20:$Z$42,MAX($E167,2010)-2003,AB$28-2003)),0))</f>
        <v>1.0382800000000001</v>
      </c>
      <c r="AC167" s="118">
        <f>IF($C167="TD",INDEX('4. CPI-tabel'!$D$20:$Z$42,$E167-2003,AC$28-2003),
IF(AC$28&gt;=$E167,MAX(1,INDEX('4. CPI-tabel'!$D$20:$Z$42,MAX($E167,2010)-2003,AC$28-2003)),0))</f>
        <v>1.0465862400000001</v>
      </c>
      <c r="AD167" s="118">
        <f>IF($C167="TD",INDEX('4. CPI-tabel'!$D$20:$Z$42,$E167-2003,AD$28-2003),
IF(AD$28&gt;=$E167,MAX(1,INDEX('4. CPI-tabel'!$D$20:$Z$42,MAX($E167,2010)-2003,AD$28-2003)),0))</f>
        <v>1.0486794124800001</v>
      </c>
      <c r="AE167" s="118">
        <f>IF($C167="TD",INDEX('4. CPI-tabel'!$D$20:$Z$42,$E167-2003,AE$28-2003),
IF(AE$28&gt;=$E167,MAX(1,INDEX('4. CPI-tabel'!$D$20:$Z$42,MAX($E167,2010)-2003,AE$28-2003)),0))</f>
        <v>1.0633609242547202</v>
      </c>
      <c r="AF167" s="118">
        <f>IF($C167="TD",INDEX('4. CPI-tabel'!$D$20:$Z$42,$E167-2003,AF$28-2003),
IF(AF$28&gt;=$E167,MAX(1,INDEX('4. CPI-tabel'!$D$20:$Z$42,MAX($E167,2010)-2003,AF$28-2003)),0))</f>
        <v>1.0856915036640693</v>
      </c>
      <c r="AG167" s="118">
        <f>IF($C167="TD",INDEX('4. CPI-tabel'!$D$20:$Z$42,$E167-2003,AG$28-2003),
IF(AG$28&gt;=$E167,MAX(1,INDEX('4. CPI-tabel'!$D$20:$Z$42,MAX($E167,2010)-2003,AG$28-2003)),0))</f>
        <v>1.1160908657666633</v>
      </c>
      <c r="AH167" s="118">
        <f>IF($C167="TD",INDEX('4. CPI-tabel'!$D$20:$Z$42,$E167-2003,AH$28-2003),
IF(AH$28&gt;=$E167,MAX(1,INDEX('4. CPI-tabel'!$D$20:$Z$42,MAX($E167,2010)-2003,AH$28-2003)),0))</f>
        <v>1.1239035018270298</v>
      </c>
      <c r="AI167" s="118">
        <f>IF($C167="TD",INDEX('4. CPI-tabel'!$D$20:$Z$42,$E167-2003,AI$28-2003),
IF(AI$28&gt;=$E167,MAX(1,INDEX('4. CPI-tabel'!$D$20:$Z$42,MAX($E167,2010)-2003,AI$28-2003)),0))</f>
        <v>1.1239035018270298</v>
      </c>
      <c r="AJ167" s="118">
        <f>IF($C167="TD",INDEX('4. CPI-tabel'!$D$20:$Z$42,$E167-2003,AJ$28-2003),
IF(AJ$28&gt;=$E167,MAX(1,INDEX('4. CPI-tabel'!$D$20:$Z$42,MAX($E167,2010)-2003,AJ$28-2003)),0))</f>
        <v>1.1239035018270298</v>
      </c>
      <c r="AK167" s="118">
        <f>IF($C167="TD",INDEX('4. CPI-tabel'!$D$20:$Z$42,$E167-2003,AK$28-2003),
IF(AK$28&gt;=$E167,MAX(1,INDEX('4. CPI-tabel'!$D$20:$Z$42,MAX($E167,2010)-2003,AK$28-2003)),0))</f>
        <v>1.1239035018270298</v>
      </c>
      <c r="AL167" s="118">
        <f>IF($C167="TD",INDEX('4. CPI-tabel'!$D$20:$Z$42,$E167-2003,AL$28-2003),
IF(AL$28&gt;=$E167,MAX(1,INDEX('4. CPI-tabel'!$D$20:$Z$42,MAX($E167,2010)-2003,AL$28-2003)),0))</f>
        <v>1.1239035018270298</v>
      </c>
      <c r="AM167" s="118">
        <f>IF($C167="TD",INDEX('4. CPI-tabel'!$D$20:$Z$42,$E167-2003,AM$28-2003),
IF(AM$28&gt;=$E167,MAX(1,INDEX('4. CPI-tabel'!$D$20:$Z$42,MAX($E167,2010)-2003,AM$28-2003)),0))</f>
        <v>1.1239035018270298</v>
      </c>
      <c r="AN167" s="20"/>
      <c r="AO167" s="87">
        <f t="shared" si="37"/>
        <v>0</v>
      </c>
      <c r="AP167" s="87">
        <f t="shared" si="38"/>
        <v>0</v>
      </c>
      <c r="AQ167" s="87">
        <f t="shared" si="39"/>
        <v>28.025877088232143</v>
      </c>
      <c r="AR167" s="87">
        <f t="shared" si="40"/>
        <v>57.62120329340528</v>
      </c>
      <c r="AS167" s="87">
        <f t="shared" si="41"/>
        <v>58.197415326339339</v>
      </c>
      <c r="AT167" s="87">
        <f t="shared" si="42"/>
        <v>58.662994648950054</v>
      </c>
      <c r="AU167" s="87">
        <f t="shared" si="43"/>
        <v>58.78032063824795</v>
      </c>
      <c r="AV167" s="87">
        <f t="shared" si="44"/>
        <v>59.603245127183428</v>
      </c>
      <c r="AW167" s="87">
        <f t="shared" si="45"/>
        <v>60.854913274854276</v>
      </c>
      <c r="AX167" s="87">
        <f t="shared" si="46"/>
        <v>62.5588508465502</v>
      </c>
      <c r="AY167" s="87">
        <f t="shared" si="47"/>
        <v>62.996762802476049</v>
      </c>
      <c r="AZ167" s="87">
        <f t="shared" si="48"/>
        <v>75.596115362971261</v>
      </c>
      <c r="BA167" s="87">
        <f t="shared" si="49"/>
        <v>70.098216063846081</v>
      </c>
      <c r="BB167" s="87">
        <f t="shared" si="50"/>
        <v>65.000163986475457</v>
      </c>
      <c r="BC167" s="87">
        <f t="shared" si="51"/>
        <v>61.389043765004601</v>
      </c>
      <c r="BD167" s="87">
        <f t="shared" si="52"/>
        <v>61.389043765004601</v>
      </c>
    </row>
    <row r="168" spans="2:56" s="79" customFormat="1" x14ac:dyDescent="0.2">
      <c r="B168" s="86">
        <f>'3. Investeringen'!B154</f>
        <v>140</v>
      </c>
      <c r="C168" s="86" t="str">
        <f>'3. Investeringen'!F154</f>
        <v>TD</v>
      </c>
      <c r="D168" s="86" t="str">
        <f>'3. Investeringen'!G154</f>
        <v>Nieuwe investeringen TD</v>
      </c>
      <c r="E168" s="121">
        <f>'3. Investeringen'!K154</f>
        <v>2013</v>
      </c>
      <c r="F168" s="20"/>
      <c r="G168" s="86">
        <f>'7. Nominale afschrijvingen'!R157</f>
        <v>0</v>
      </c>
      <c r="H168" s="86">
        <f>'7. Nominale afschrijvingen'!S157</f>
        <v>0</v>
      </c>
      <c r="I168" s="86">
        <f>'7. Nominale afschrijvingen'!T157</f>
        <v>19632.297106582348</v>
      </c>
      <c r="J168" s="86">
        <f>'7. Nominale afschrijvingen'!U157</f>
        <v>39264.594213164695</v>
      </c>
      <c r="K168" s="86">
        <f>'7. Nominale afschrijvingen'!V157</f>
        <v>39264.594213164695</v>
      </c>
      <c r="L168" s="86">
        <f>'7. Nominale afschrijvingen'!W157</f>
        <v>39264.594213164695</v>
      </c>
      <c r="M168" s="86">
        <f>'7. Nominale afschrijvingen'!X157</f>
        <v>39264.594213164695</v>
      </c>
      <c r="N168" s="86">
        <f>'7. Nominale afschrijvingen'!Y157</f>
        <v>39264.594213164695</v>
      </c>
      <c r="O168" s="86">
        <f>'7. Nominale afschrijvingen'!Z157</f>
        <v>39264.594213164695</v>
      </c>
      <c r="P168" s="86">
        <f>'7. Nominale afschrijvingen'!AA157</f>
        <v>39264.594213164695</v>
      </c>
      <c r="Q168" s="86">
        <f>'7. Nominale afschrijvingen'!AB157</f>
        <v>39264.594213164695</v>
      </c>
      <c r="R168" s="86">
        <f>'7. Nominale afschrijvingen'!AC157</f>
        <v>47117.513055797572</v>
      </c>
      <c r="S168" s="86">
        <f>'7. Nominale afschrijvingen'!AD157</f>
        <v>11779.378263949395</v>
      </c>
      <c r="T168" s="86">
        <f>'7. Nominale afschrijvingen'!AE157</f>
        <v>0</v>
      </c>
      <c r="U168" s="86">
        <f>'7. Nominale afschrijvingen'!AF157</f>
        <v>0</v>
      </c>
      <c r="V168" s="86">
        <f>'7. Nominale afschrijvingen'!AG157</f>
        <v>0</v>
      </c>
      <c r="W168" s="65"/>
      <c r="X168" s="118">
        <f>IF($C168="TD",INDEX('4. CPI-tabel'!$D$20:$Z$42,$E168-2003,X$28-2003),
IF(X$28&gt;=$E168,MAX(1,INDEX('4. CPI-tabel'!$D$20:$Z$42,MAX($E168,2010)-2003,X$28-2003)),0))</f>
        <v>0</v>
      </c>
      <c r="Y168" s="118">
        <f>IF($C168="TD",INDEX('4. CPI-tabel'!$D$20:$Z$42,$E168-2003,Y$28-2003),
IF(Y$28&gt;=$E168,MAX(1,INDEX('4. CPI-tabel'!$D$20:$Z$42,MAX($E168,2010)-2003,Y$28-2003)),0))</f>
        <v>0</v>
      </c>
      <c r="Z168" s="118">
        <f>IF($C168="TD",INDEX('4. CPI-tabel'!$D$20:$Z$42,$E168-2003,Z$28-2003),
IF(Z$28&gt;=$E168,MAX(1,INDEX('4. CPI-tabel'!$D$20:$Z$42,MAX($E168,2010)-2003,Z$28-2003)),0))</f>
        <v>1</v>
      </c>
      <c r="AA168" s="118">
        <f>IF($C168="TD",INDEX('4. CPI-tabel'!$D$20:$Z$42,$E168-2003,AA$28-2003),
IF(AA$28&gt;=$E168,MAX(1,INDEX('4. CPI-tabel'!$D$20:$Z$42,MAX($E168,2010)-2003,AA$28-2003)),0))</f>
        <v>1.028</v>
      </c>
      <c r="AB168" s="118">
        <f>IF($C168="TD",INDEX('4. CPI-tabel'!$D$20:$Z$42,$E168-2003,AB$28-2003),
IF(AB$28&gt;=$E168,MAX(1,INDEX('4. CPI-tabel'!$D$20:$Z$42,MAX($E168,2010)-2003,AB$28-2003)),0))</f>
        <v>1.0382800000000001</v>
      </c>
      <c r="AC168" s="118">
        <f>IF($C168="TD",INDEX('4. CPI-tabel'!$D$20:$Z$42,$E168-2003,AC$28-2003),
IF(AC$28&gt;=$E168,MAX(1,INDEX('4. CPI-tabel'!$D$20:$Z$42,MAX($E168,2010)-2003,AC$28-2003)),0))</f>
        <v>1.0465862400000001</v>
      </c>
      <c r="AD168" s="118">
        <f>IF($C168="TD",INDEX('4. CPI-tabel'!$D$20:$Z$42,$E168-2003,AD$28-2003),
IF(AD$28&gt;=$E168,MAX(1,INDEX('4. CPI-tabel'!$D$20:$Z$42,MAX($E168,2010)-2003,AD$28-2003)),0))</f>
        <v>1.0486794124800001</v>
      </c>
      <c r="AE168" s="118">
        <f>IF($C168="TD",INDEX('4. CPI-tabel'!$D$20:$Z$42,$E168-2003,AE$28-2003),
IF(AE$28&gt;=$E168,MAX(1,INDEX('4. CPI-tabel'!$D$20:$Z$42,MAX($E168,2010)-2003,AE$28-2003)),0))</f>
        <v>1.0633609242547202</v>
      </c>
      <c r="AF168" s="118">
        <f>IF($C168="TD",INDEX('4. CPI-tabel'!$D$20:$Z$42,$E168-2003,AF$28-2003),
IF(AF$28&gt;=$E168,MAX(1,INDEX('4. CPI-tabel'!$D$20:$Z$42,MAX($E168,2010)-2003,AF$28-2003)),0))</f>
        <v>1.0856915036640693</v>
      </c>
      <c r="AG168" s="118">
        <f>IF($C168="TD",INDEX('4. CPI-tabel'!$D$20:$Z$42,$E168-2003,AG$28-2003),
IF(AG$28&gt;=$E168,MAX(1,INDEX('4. CPI-tabel'!$D$20:$Z$42,MAX($E168,2010)-2003,AG$28-2003)),0))</f>
        <v>1.1160908657666633</v>
      </c>
      <c r="AH168" s="118">
        <f>IF($C168="TD",INDEX('4. CPI-tabel'!$D$20:$Z$42,$E168-2003,AH$28-2003),
IF(AH$28&gt;=$E168,MAX(1,INDEX('4. CPI-tabel'!$D$20:$Z$42,MAX($E168,2010)-2003,AH$28-2003)),0))</f>
        <v>1.1239035018270298</v>
      </c>
      <c r="AI168" s="118">
        <f>IF($C168="TD",INDEX('4. CPI-tabel'!$D$20:$Z$42,$E168-2003,AI$28-2003),
IF(AI$28&gt;=$E168,MAX(1,INDEX('4. CPI-tabel'!$D$20:$Z$42,MAX($E168,2010)-2003,AI$28-2003)),0))</f>
        <v>1.1239035018270298</v>
      </c>
      <c r="AJ168" s="118">
        <f>IF($C168="TD",INDEX('4. CPI-tabel'!$D$20:$Z$42,$E168-2003,AJ$28-2003),
IF(AJ$28&gt;=$E168,MAX(1,INDEX('4. CPI-tabel'!$D$20:$Z$42,MAX($E168,2010)-2003,AJ$28-2003)),0))</f>
        <v>1.1239035018270298</v>
      </c>
      <c r="AK168" s="118">
        <f>IF($C168="TD",INDEX('4. CPI-tabel'!$D$20:$Z$42,$E168-2003,AK$28-2003),
IF(AK$28&gt;=$E168,MAX(1,INDEX('4. CPI-tabel'!$D$20:$Z$42,MAX($E168,2010)-2003,AK$28-2003)),0))</f>
        <v>1.1239035018270298</v>
      </c>
      <c r="AL168" s="118">
        <f>IF($C168="TD",INDEX('4. CPI-tabel'!$D$20:$Z$42,$E168-2003,AL$28-2003),
IF(AL$28&gt;=$E168,MAX(1,INDEX('4. CPI-tabel'!$D$20:$Z$42,MAX($E168,2010)-2003,AL$28-2003)),0))</f>
        <v>1.1239035018270298</v>
      </c>
      <c r="AM168" s="118">
        <f>IF($C168="TD",INDEX('4. CPI-tabel'!$D$20:$Z$42,$E168-2003,AM$28-2003),
IF(AM$28&gt;=$E168,MAX(1,INDEX('4. CPI-tabel'!$D$20:$Z$42,MAX($E168,2010)-2003,AM$28-2003)),0))</f>
        <v>1.1239035018270298</v>
      </c>
      <c r="AN168" s="20"/>
      <c r="AO168" s="87">
        <f t="shared" si="37"/>
        <v>0</v>
      </c>
      <c r="AP168" s="87">
        <f t="shared" si="38"/>
        <v>0</v>
      </c>
      <c r="AQ168" s="87">
        <f t="shared" si="39"/>
        <v>19632.297106582348</v>
      </c>
      <c r="AR168" s="87">
        <f t="shared" si="40"/>
        <v>40364.002851133308</v>
      </c>
      <c r="AS168" s="87">
        <f t="shared" si="41"/>
        <v>40767.642879644642</v>
      </c>
      <c r="AT168" s="87">
        <f t="shared" si="42"/>
        <v>41093.784022681801</v>
      </c>
      <c r="AU168" s="87">
        <f t="shared" si="43"/>
        <v>41175.97159072716</v>
      </c>
      <c r="AV168" s="87">
        <f t="shared" si="44"/>
        <v>41752.435192997349</v>
      </c>
      <c r="AW168" s="87">
        <f t="shared" si="45"/>
        <v>42629.236332050292</v>
      </c>
      <c r="AX168" s="87">
        <f t="shared" si="46"/>
        <v>43822.854949347704</v>
      </c>
      <c r="AY168" s="87">
        <f t="shared" si="47"/>
        <v>44129.614933993129</v>
      </c>
      <c r="AZ168" s="87">
        <f t="shared" si="48"/>
        <v>52955.537920791685</v>
      </c>
      <c r="BA168" s="87">
        <f t="shared" si="49"/>
        <v>13238.884480197923</v>
      </c>
      <c r="BB168" s="87">
        <f t="shared" si="50"/>
        <v>0</v>
      </c>
      <c r="BC168" s="87">
        <f t="shared" si="51"/>
        <v>0</v>
      </c>
      <c r="BD168" s="87">
        <f t="shared" si="52"/>
        <v>0</v>
      </c>
    </row>
    <row r="169" spans="2:56" s="79" customFormat="1" x14ac:dyDescent="0.2">
      <c r="B169" s="86">
        <f>'3. Investeringen'!B155</f>
        <v>141</v>
      </c>
      <c r="C169" s="86" t="str">
        <f>'3. Investeringen'!F155</f>
        <v>TD</v>
      </c>
      <c r="D169" s="86" t="str">
        <f>'3. Investeringen'!G155</f>
        <v>Nieuwe investeringen TD</v>
      </c>
      <c r="E169" s="121">
        <f>'3. Investeringen'!K155</f>
        <v>2013</v>
      </c>
      <c r="F169" s="20"/>
      <c r="G169" s="86">
        <f>'7. Nominale afschrijvingen'!R158</f>
        <v>0</v>
      </c>
      <c r="H169" s="86">
        <f>'7. Nominale afschrijvingen'!S158</f>
        <v>0</v>
      </c>
      <c r="I169" s="86">
        <f>'7. Nominale afschrijvingen'!T158</f>
        <v>0</v>
      </c>
      <c r="J169" s="86">
        <f>'7. Nominale afschrijvingen'!U158</f>
        <v>0</v>
      </c>
      <c r="K169" s="86">
        <f>'7. Nominale afschrijvingen'!V158</f>
        <v>0</v>
      </c>
      <c r="L169" s="86">
        <f>'7. Nominale afschrijvingen'!W158</f>
        <v>0</v>
      </c>
      <c r="M169" s="86">
        <f>'7. Nominale afschrijvingen'!X158</f>
        <v>0</v>
      </c>
      <c r="N169" s="86">
        <f>'7. Nominale afschrijvingen'!Y158</f>
        <v>0</v>
      </c>
      <c r="O169" s="86">
        <f>'7. Nominale afschrijvingen'!Z158</f>
        <v>0</v>
      </c>
      <c r="P169" s="86">
        <f>'7. Nominale afschrijvingen'!AA158</f>
        <v>0</v>
      </c>
      <c r="Q169" s="86">
        <f>'7. Nominale afschrijvingen'!AB158</f>
        <v>0</v>
      </c>
      <c r="R169" s="86">
        <f>'7. Nominale afschrijvingen'!AC158</f>
        <v>0</v>
      </c>
      <c r="S169" s="86">
        <f>'7. Nominale afschrijvingen'!AD158</f>
        <v>0</v>
      </c>
      <c r="T169" s="86">
        <f>'7. Nominale afschrijvingen'!AE158</f>
        <v>0</v>
      </c>
      <c r="U169" s="86">
        <f>'7. Nominale afschrijvingen'!AF158</f>
        <v>0</v>
      </c>
      <c r="V169" s="86">
        <f>'7. Nominale afschrijvingen'!AG158</f>
        <v>0</v>
      </c>
      <c r="W169" s="65"/>
      <c r="X169" s="118">
        <f>IF($C169="TD",INDEX('4. CPI-tabel'!$D$20:$Z$42,$E169-2003,X$28-2003),
IF(X$28&gt;=$E169,MAX(1,INDEX('4. CPI-tabel'!$D$20:$Z$42,MAX($E169,2010)-2003,X$28-2003)),0))</f>
        <v>0</v>
      </c>
      <c r="Y169" s="118">
        <f>IF($C169="TD",INDEX('4. CPI-tabel'!$D$20:$Z$42,$E169-2003,Y$28-2003),
IF(Y$28&gt;=$E169,MAX(1,INDEX('4. CPI-tabel'!$D$20:$Z$42,MAX($E169,2010)-2003,Y$28-2003)),0))</f>
        <v>0</v>
      </c>
      <c r="Z169" s="118">
        <f>IF($C169="TD",INDEX('4. CPI-tabel'!$D$20:$Z$42,$E169-2003,Z$28-2003),
IF(Z$28&gt;=$E169,MAX(1,INDEX('4. CPI-tabel'!$D$20:$Z$42,MAX($E169,2010)-2003,Z$28-2003)),0))</f>
        <v>1</v>
      </c>
      <c r="AA169" s="118">
        <f>IF($C169="TD",INDEX('4. CPI-tabel'!$D$20:$Z$42,$E169-2003,AA$28-2003),
IF(AA$28&gt;=$E169,MAX(1,INDEX('4. CPI-tabel'!$D$20:$Z$42,MAX($E169,2010)-2003,AA$28-2003)),0))</f>
        <v>1.028</v>
      </c>
      <c r="AB169" s="118">
        <f>IF($C169="TD",INDEX('4. CPI-tabel'!$D$20:$Z$42,$E169-2003,AB$28-2003),
IF(AB$28&gt;=$E169,MAX(1,INDEX('4. CPI-tabel'!$D$20:$Z$42,MAX($E169,2010)-2003,AB$28-2003)),0))</f>
        <v>1.0382800000000001</v>
      </c>
      <c r="AC169" s="118">
        <f>IF($C169="TD",INDEX('4. CPI-tabel'!$D$20:$Z$42,$E169-2003,AC$28-2003),
IF(AC$28&gt;=$E169,MAX(1,INDEX('4. CPI-tabel'!$D$20:$Z$42,MAX($E169,2010)-2003,AC$28-2003)),0))</f>
        <v>1.0465862400000001</v>
      </c>
      <c r="AD169" s="118">
        <f>IF($C169="TD",INDEX('4. CPI-tabel'!$D$20:$Z$42,$E169-2003,AD$28-2003),
IF(AD$28&gt;=$E169,MAX(1,INDEX('4. CPI-tabel'!$D$20:$Z$42,MAX($E169,2010)-2003,AD$28-2003)),0))</f>
        <v>1.0486794124800001</v>
      </c>
      <c r="AE169" s="118">
        <f>IF($C169="TD",INDEX('4. CPI-tabel'!$D$20:$Z$42,$E169-2003,AE$28-2003),
IF(AE$28&gt;=$E169,MAX(1,INDEX('4. CPI-tabel'!$D$20:$Z$42,MAX($E169,2010)-2003,AE$28-2003)),0))</f>
        <v>1.0633609242547202</v>
      </c>
      <c r="AF169" s="118">
        <f>IF($C169="TD",INDEX('4. CPI-tabel'!$D$20:$Z$42,$E169-2003,AF$28-2003),
IF(AF$28&gt;=$E169,MAX(1,INDEX('4. CPI-tabel'!$D$20:$Z$42,MAX($E169,2010)-2003,AF$28-2003)),0))</f>
        <v>1.0856915036640693</v>
      </c>
      <c r="AG169" s="118">
        <f>IF($C169="TD",INDEX('4. CPI-tabel'!$D$20:$Z$42,$E169-2003,AG$28-2003),
IF(AG$28&gt;=$E169,MAX(1,INDEX('4. CPI-tabel'!$D$20:$Z$42,MAX($E169,2010)-2003,AG$28-2003)),0))</f>
        <v>1.1160908657666633</v>
      </c>
      <c r="AH169" s="118">
        <f>IF($C169="TD",INDEX('4. CPI-tabel'!$D$20:$Z$42,$E169-2003,AH$28-2003),
IF(AH$28&gt;=$E169,MAX(1,INDEX('4. CPI-tabel'!$D$20:$Z$42,MAX($E169,2010)-2003,AH$28-2003)),0))</f>
        <v>1.1239035018270298</v>
      </c>
      <c r="AI169" s="118">
        <f>IF($C169="TD",INDEX('4. CPI-tabel'!$D$20:$Z$42,$E169-2003,AI$28-2003),
IF(AI$28&gt;=$E169,MAX(1,INDEX('4. CPI-tabel'!$D$20:$Z$42,MAX($E169,2010)-2003,AI$28-2003)),0))</f>
        <v>1.1239035018270298</v>
      </c>
      <c r="AJ169" s="118">
        <f>IF($C169="TD",INDEX('4. CPI-tabel'!$D$20:$Z$42,$E169-2003,AJ$28-2003),
IF(AJ$28&gt;=$E169,MAX(1,INDEX('4. CPI-tabel'!$D$20:$Z$42,MAX($E169,2010)-2003,AJ$28-2003)),0))</f>
        <v>1.1239035018270298</v>
      </c>
      <c r="AK169" s="118">
        <f>IF($C169="TD",INDEX('4. CPI-tabel'!$D$20:$Z$42,$E169-2003,AK$28-2003),
IF(AK$28&gt;=$E169,MAX(1,INDEX('4. CPI-tabel'!$D$20:$Z$42,MAX($E169,2010)-2003,AK$28-2003)),0))</f>
        <v>1.1239035018270298</v>
      </c>
      <c r="AL169" s="118">
        <f>IF($C169="TD",INDEX('4. CPI-tabel'!$D$20:$Z$42,$E169-2003,AL$28-2003),
IF(AL$28&gt;=$E169,MAX(1,INDEX('4. CPI-tabel'!$D$20:$Z$42,MAX($E169,2010)-2003,AL$28-2003)),0))</f>
        <v>1.1239035018270298</v>
      </c>
      <c r="AM169" s="118">
        <f>IF($C169="TD",INDEX('4. CPI-tabel'!$D$20:$Z$42,$E169-2003,AM$28-2003),
IF(AM$28&gt;=$E169,MAX(1,INDEX('4. CPI-tabel'!$D$20:$Z$42,MAX($E169,2010)-2003,AM$28-2003)),0))</f>
        <v>1.1239035018270298</v>
      </c>
      <c r="AN169" s="20"/>
      <c r="AO169" s="87">
        <f t="shared" si="37"/>
        <v>0</v>
      </c>
      <c r="AP169" s="87">
        <f t="shared" si="38"/>
        <v>0</v>
      </c>
      <c r="AQ169" s="87">
        <f t="shared" si="39"/>
        <v>0</v>
      </c>
      <c r="AR169" s="87">
        <f t="shared" si="40"/>
        <v>0</v>
      </c>
      <c r="AS169" s="87">
        <f t="shared" si="41"/>
        <v>0</v>
      </c>
      <c r="AT169" s="87">
        <f t="shared" si="42"/>
        <v>0</v>
      </c>
      <c r="AU169" s="87">
        <f t="shared" si="43"/>
        <v>0</v>
      </c>
      <c r="AV169" s="87">
        <f t="shared" si="44"/>
        <v>0</v>
      </c>
      <c r="AW169" s="87">
        <f t="shared" si="45"/>
        <v>0</v>
      </c>
      <c r="AX169" s="87">
        <f t="shared" si="46"/>
        <v>0</v>
      </c>
      <c r="AY169" s="87">
        <f t="shared" si="47"/>
        <v>0</v>
      </c>
      <c r="AZ169" s="87">
        <f t="shared" si="48"/>
        <v>0</v>
      </c>
      <c r="BA169" s="87">
        <f t="shared" si="49"/>
        <v>0</v>
      </c>
      <c r="BB169" s="87">
        <f t="shared" si="50"/>
        <v>0</v>
      </c>
      <c r="BC169" s="87">
        <f t="shared" si="51"/>
        <v>0</v>
      </c>
      <c r="BD169" s="87">
        <f t="shared" si="52"/>
        <v>0</v>
      </c>
    </row>
    <row r="170" spans="2:56" s="79" customFormat="1" x14ac:dyDescent="0.2">
      <c r="B170" s="86">
        <f>'3. Investeringen'!B156</f>
        <v>142</v>
      </c>
      <c r="C170" s="86" t="str">
        <f>'3. Investeringen'!F156</f>
        <v>TD</v>
      </c>
      <c r="D170" s="86" t="str">
        <f>'3. Investeringen'!G156</f>
        <v>Nieuwe investeringen TD</v>
      </c>
      <c r="E170" s="121">
        <f>'3. Investeringen'!K156</f>
        <v>2014</v>
      </c>
      <c r="F170" s="20"/>
      <c r="G170" s="86">
        <f>'7. Nominale afschrijvingen'!R159</f>
        <v>0</v>
      </c>
      <c r="H170" s="86">
        <f>'7. Nominale afschrijvingen'!S159</f>
        <v>0</v>
      </c>
      <c r="I170" s="86">
        <f>'7. Nominale afschrijvingen'!T159</f>
        <v>0</v>
      </c>
      <c r="J170" s="86">
        <f>'7. Nominale afschrijvingen'!U159</f>
        <v>19512.552778591547</v>
      </c>
      <c r="K170" s="86">
        <f>'7. Nominale afschrijvingen'!V159</f>
        <v>39025.105557183095</v>
      </c>
      <c r="L170" s="86">
        <f>'7. Nominale afschrijvingen'!W159</f>
        <v>39025.105557183095</v>
      </c>
      <c r="M170" s="86">
        <f>'7. Nominale afschrijvingen'!X159</f>
        <v>39025.105557183095</v>
      </c>
      <c r="N170" s="86">
        <f>'7. Nominale afschrijvingen'!Y159</f>
        <v>39025.105557183095</v>
      </c>
      <c r="O170" s="86">
        <f>'7. Nominale afschrijvingen'!Z159</f>
        <v>39025.105557183095</v>
      </c>
      <c r="P170" s="86">
        <f>'7. Nominale afschrijvingen'!AA159</f>
        <v>39025.105557183095</v>
      </c>
      <c r="Q170" s="86">
        <f>'7. Nominale afschrijvingen'!AB159</f>
        <v>39025.105557183095</v>
      </c>
      <c r="R170" s="86">
        <f>'7. Nominale afschrijvingen'!AC159</f>
        <v>46830.126668619705</v>
      </c>
      <c r="S170" s="86">
        <f>'7. Nominale afschrijvingen'!AD159</f>
        <v>45647.049784359842</v>
      </c>
      <c r="T170" s="86">
        <f>'7. Nominale afschrijvingen'!AE159</f>
        <v>44493.861158228647</v>
      </c>
      <c r="U170" s="86">
        <f>'7. Nominale afschrijvingen'!AF159</f>
        <v>43369.805718441814</v>
      </c>
      <c r="V170" s="86">
        <f>'7. Nominale afschrijvingen'!AG159</f>
        <v>42274.147468712763</v>
      </c>
      <c r="W170" s="65"/>
      <c r="X170" s="118">
        <f>IF($C170="TD",INDEX('4. CPI-tabel'!$D$20:$Z$42,$E170-2003,X$28-2003),
IF(X$28&gt;=$E170,MAX(1,INDEX('4. CPI-tabel'!$D$20:$Z$42,MAX($E170,2010)-2003,X$28-2003)),0))</f>
        <v>0</v>
      </c>
      <c r="Y170" s="118">
        <f>IF($C170="TD",INDEX('4. CPI-tabel'!$D$20:$Z$42,$E170-2003,Y$28-2003),
IF(Y$28&gt;=$E170,MAX(1,INDEX('4. CPI-tabel'!$D$20:$Z$42,MAX($E170,2010)-2003,Y$28-2003)),0))</f>
        <v>0</v>
      </c>
      <c r="Z170" s="118">
        <f>IF($C170="TD",INDEX('4. CPI-tabel'!$D$20:$Z$42,$E170-2003,Z$28-2003),
IF(Z$28&gt;=$E170,MAX(1,INDEX('4. CPI-tabel'!$D$20:$Z$42,MAX($E170,2010)-2003,Z$28-2003)),0))</f>
        <v>0</v>
      </c>
      <c r="AA170" s="118">
        <f>IF($C170="TD",INDEX('4. CPI-tabel'!$D$20:$Z$42,$E170-2003,AA$28-2003),
IF(AA$28&gt;=$E170,MAX(1,INDEX('4. CPI-tabel'!$D$20:$Z$42,MAX($E170,2010)-2003,AA$28-2003)),0))</f>
        <v>1</v>
      </c>
      <c r="AB170" s="118">
        <f>IF($C170="TD",INDEX('4. CPI-tabel'!$D$20:$Z$42,$E170-2003,AB$28-2003),
IF(AB$28&gt;=$E170,MAX(1,INDEX('4. CPI-tabel'!$D$20:$Z$42,MAX($E170,2010)-2003,AB$28-2003)),0))</f>
        <v>1.01</v>
      </c>
      <c r="AC170" s="118">
        <f>IF($C170="TD",INDEX('4. CPI-tabel'!$D$20:$Z$42,$E170-2003,AC$28-2003),
IF(AC$28&gt;=$E170,MAX(1,INDEX('4. CPI-tabel'!$D$20:$Z$42,MAX($E170,2010)-2003,AC$28-2003)),0))</f>
        <v>1.0180800000000001</v>
      </c>
      <c r="AD170" s="118">
        <f>IF($C170="TD",INDEX('4. CPI-tabel'!$D$20:$Z$42,$E170-2003,AD$28-2003),
IF(AD$28&gt;=$E170,MAX(1,INDEX('4. CPI-tabel'!$D$20:$Z$42,MAX($E170,2010)-2003,AD$28-2003)),0))</f>
        <v>1.0201161600000002</v>
      </c>
      <c r="AE170" s="118">
        <f>IF($C170="TD",INDEX('4. CPI-tabel'!$D$20:$Z$42,$E170-2003,AE$28-2003),
IF(AE$28&gt;=$E170,MAX(1,INDEX('4. CPI-tabel'!$D$20:$Z$42,MAX($E170,2010)-2003,AE$28-2003)),0))</f>
        <v>1.0343977862400002</v>
      </c>
      <c r="AF170" s="118">
        <f>IF($C170="TD",INDEX('4. CPI-tabel'!$D$20:$Z$42,$E170-2003,AF$28-2003),
IF(AF$28&gt;=$E170,MAX(1,INDEX('4. CPI-tabel'!$D$20:$Z$42,MAX($E170,2010)-2003,AF$28-2003)),0))</f>
        <v>1.0561201397510402</v>
      </c>
      <c r="AG170" s="118">
        <f>IF($C170="TD",INDEX('4. CPI-tabel'!$D$20:$Z$42,$E170-2003,AG$28-2003),
IF(AG$28&gt;=$E170,MAX(1,INDEX('4. CPI-tabel'!$D$20:$Z$42,MAX($E170,2010)-2003,AG$28-2003)),0))</f>
        <v>1.0856915036640693</v>
      </c>
      <c r="AH170" s="118">
        <f>IF($C170="TD",INDEX('4. CPI-tabel'!$D$20:$Z$42,$E170-2003,AH$28-2003),
IF(AH$28&gt;=$E170,MAX(1,INDEX('4. CPI-tabel'!$D$20:$Z$42,MAX($E170,2010)-2003,AH$28-2003)),0))</f>
        <v>1.0932913441897176</v>
      </c>
      <c r="AI170" s="118">
        <f>IF($C170="TD",INDEX('4. CPI-tabel'!$D$20:$Z$42,$E170-2003,AI$28-2003),
IF(AI$28&gt;=$E170,MAX(1,INDEX('4. CPI-tabel'!$D$20:$Z$42,MAX($E170,2010)-2003,AI$28-2003)),0))</f>
        <v>1.0932913441897176</v>
      </c>
      <c r="AJ170" s="118">
        <f>IF($C170="TD",INDEX('4. CPI-tabel'!$D$20:$Z$42,$E170-2003,AJ$28-2003),
IF(AJ$28&gt;=$E170,MAX(1,INDEX('4. CPI-tabel'!$D$20:$Z$42,MAX($E170,2010)-2003,AJ$28-2003)),0))</f>
        <v>1.0932913441897176</v>
      </c>
      <c r="AK170" s="118">
        <f>IF($C170="TD",INDEX('4. CPI-tabel'!$D$20:$Z$42,$E170-2003,AK$28-2003),
IF(AK$28&gt;=$E170,MAX(1,INDEX('4. CPI-tabel'!$D$20:$Z$42,MAX($E170,2010)-2003,AK$28-2003)),0))</f>
        <v>1.0932913441897176</v>
      </c>
      <c r="AL170" s="118">
        <f>IF($C170="TD",INDEX('4. CPI-tabel'!$D$20:$Z$42,$E170-2003,AL$28-2003),
IF(AL$28&gt;=$E170,MAX(1,INDEX('4. CPI-tabel'!$D$20:$Z$42,MAX($E170,2010)-2003,AL$28-2003)),0))</f>
        <v>1.0932913441897176</v>
      </c>
      <c r="AM170" s="118">
        <f>IF($C170="TD",INDEX('4. CPI-tabel'!$D$20:$Z$42,$E170-2003,AM$28-2003),
IF(AM$28&gt;=$E170,MAX(1,INDEX('4. CPI-tabel'!$D$20:$Z$42,MAX($E170,2010)-2003,AM$28-2003)),0))</f>
        <v>1.0932913441897176</v>
      </c>
      <c r="AN170" s="20"/>
      <c r="AO170" s="87">
        <f t="shared" si="37"/>
        <v>0</v>
      </c>
      <c r="AP170" s="87">
        <f t="shared" si="38"/>
        <v>0</v>
      </c>
      <c r="AQ170" s="87">
        <f t="shared" si="39"/>
        <v>0</v>
      </c>
      <c r="AR170" s="87">
        <f t="shared" si="40"/>
        <v>19512.552778591547</v>
      </c>
      <c r="AS170" s="87">
        <f t="shared" si="41"/>
        <v>39415.356612754927</v>
      </c>
      <c r="AT170" s="87">
        <f t="shared" si="42"/>
        <v>39730.679465656969</v>
      </c>
      <c r="AU170" s="87">
        <f t="shared" si="43"/>
        <v>39810.140824588285</v>
      </c>
      <c r="AV170" s="87">
        <f t="shared" si="44"/>
        <v>40367.482796132521</v>
      </c>
      <c r="AW170" s="87">
        <f t="shared" si="45"/>
        <v>41215.199934851305</v>
      </c>
      <c r="AX170" s="87">
        <f t="shared" si="46"/>
        <v>42369.225533027144</v>
      </c>
      <c r="AY170" s="87">
        <f t="shared" si="47"/>
        <v>42665.810111758328</v>
      </c>
      <c r="AZ170" s="87">
        <f t="shared" si="48"/>
        <v>51198.972134109979</v>
      </c>
      <c r="BA170" s="87">
        <f t="shared" si="49"/>
        <v>49905.524417037734</v>
      </c>
      <c r="BB170" s="87">
        <f t="shared" si="50"/>
        <v>48644.753273870461</v>
      </c>
      <c r="BC170" s="87">
        <f t="shared" si="51"/>
        <v>47415.83319116215</v>
      </c>
      <c r="BD170" s="87">
        <f t="shared" si="52"/>
        <v>46217.959510543325</v>
      </c>
    </row>
    <row r="171" spans="2:56" s="79" customFormat="1" x14ac:dyDescent="0.2">
      <c r="B171" s="86">
        <f>'3. Investeringen'!B157</f>
        <v>143</v>
      </c>
      <c r="C171" s="86" t="str">
        <f>'3. Investeringen'!F157</f>
        <v>TD</v>
      </c>
      <c r="D171" s="86" t="str">
        <f>'3. Investeringen'!G157</f>
        <v>Nieuwe investeringen TD</v>
      </c>
      <c r="E171" s="121">
        <f>'3. Investeringen'!K157</f>
        <v>2014</v>
      </c>
      <c r="F171" s="20"/>
      <c r="G171" s="86">
        <f>'7. Nominale afschrijvingen'!R160</f>
        <v>0</v>
      </c>
      <c r="H171" s="86">
        <f>'7. Nominale afschrijvingen'!S160</f>
        <v>0</v>
      </c>
      <c r="I171" s="86">
        <f>'7. Nominale afschrijvingen'!T160</f>
        <v>0</v>
      </c>
      <c r="J171" s="86">
        <f>'7. Nominale afschrijvingen'!U160</f>
        <v>52079.255898982279</v>
      </c>
      <c r="K171" s="86">
        <f>'7. Nominale afschrijvingen'!V160</f>
        <v>104158.51179796456</v>
      </c>
      <c r="L171" s="86">
        <f>'7. Nominale afschrijvingen'!W160</f>
        <v>104158.51179796456</v>
      </c>
      <c r="M171" s="86">
        <f>'7. Nominale afschrijvingen'!X160</f>
        <v>104158.51179796456</v>
      </c>
      <c r="N171" s="86">
        <f>'7. Nominale afschrijvingen'!Y160</f>
        <v>104158.51179796456</v>
      </c>
      <c r="O171" s="86">
        <f>'7. Nominale afschrijvingen'!Z160</f>
        <v>104158.51179796456</v>
      </c>
      <c r="P171" s="86">
        <f>'7. Nominale afschrijvingen'!AA160</f>
        <v>104158.51179796456</v>
      </c>
      <c r="Q171" s="86">
        <f>'7. Nominale afschrijvingen'!AB160</f>
        <v>104158.51179796456</v>
      </c>
      <c r="R171" s="86">
        <f>'7. Nominale afschrijvingen'!AC160</f>
        <v>124990.21415755746</v>
      </c>
      <c r="S171" s="86">
        <f>'7. Nominale afschrijvingen'!AD160</f>
        <v>120990.52730451562</v>
      </c>
      <c r="T171" s="86">
        <f>'7. Nominale afschrijvingen'!AE160</f>
        <v>117118.83043077111</v>
      </c>
      <c r="U171" s="86">
        <f>'7. Nominale afschrijvingen'!AF160</f>
        <v>113371.02785698643</v>
      </c>
      <c r="V171" s="86">
        <f>'7. Nominale afschrijvingen'!AG160</f>
        <v>109743.15496556286</v>
      </c>
      <c r="W171" s="65"/>
      <c r="X171" s="118">
        <f>IF($C171="TD",INDEX('4. CPI-tabel'!$D$20:$Z$42,$E171-2003,X$28-2003),
IF(X$28&gt;=$E171,MAX(1,INDEX('4. CPI-tabel'!$D$20:$Z$42,MAX($E171,2010)-2003,X$28-2003)),0))</f>
        <v>0</v>
      </c>
      <c r="Y171" s="118">
        <f>IF($C171="TD",INDEX('4. CPI-tabel'!$D$20:$Z$42,$E171-2003,Y$28-2003),
IF(Y$28&gt;=$E171,MAX(1,INDEX('4. CPI-tabel'!$D$20:$Z$42,MAX($E171,2010)-2003,Y$28-2003)),0))</f>
        <v>0</v>
      </c>
      <c r="Z171" s="118">
        <f>IF($C171="TD",INDEX('4. CPI-tabel'!$D$20:$Z$42,$E171-2003,Z$28-2003),
IF(Z$28&gt;=$E171,MAX(1,INDEX('4. CPI-tabel'!$D$20:$Z$42,MAX($E171,2010)-2003,Z$28-2003)),0))</f>
        <v>0</v>
      </c>
      <c r="AA171" s="118">
        <f>IF($C171="TD",INDEX('4. CPI-tabel'!$D$20:$Z$42,$E171-2003,AA$28-2003),
IF(AA$28&gt;=$E171,MAX(1,INDEX('4. CPI-tabel'!$D$20:$Z$42,MAX($E171,2010)-2003,AA$28-2003)),0))</f>
        <v>1</v>
      </c>
      <c r="AB171" s="118">
        <f>IF($C171="TD",INDEX('4. CPI-tabel'!$D$20:$Z$42,$E171-2003,AB$28-2003),
IF(AB$28&gt;=$E171,MAX(1,INDEX('4. CPI-tabel'!$D$20:$Z$42,MAX($E171,2010)-2003,AB$28-2003)),0))</f>
        <v>1.01</v>
      </c>
      <c r="AC171" s="118">
        <f>IF($C171="TD",INDEX('4. CPI-tabel'!$D$20:$Z$42,$E171-2003,AC$28-2003),
IF(AC$28&gt;=$E171,MAX(1,INDEX('4. CPI-tabel'!$D$20:$Z$42,MAX($E171,2010)-2003,AC$28-2003)),0))</f>
        <v>1.0180800000000001</v>
      </c>
      <c r="AD171" s="118">
        <f>IF($C171="TD",INDEX('4. CPI-tabel'!$D$20:$Z$42,$E171-2003,AD$28-2003),
IF(AD$28&gt;=$E171,MAX(1,INDEX('4. CPI-tabel'!$D$20:$Z$42,MAX($E171,2010)-2003,AD$28-2003)),0))</f>
        <v>1.0201161600000002</v>
      </c>
      <c r="AE171" s="118">
        <f>IF($C171="TD",INDEX('4. CPI-tabel'!$D$20:$Z$42,$E171-2003,AE$28-2003),
IF(AE$28&gt;=$E171,MAX(1,INDEX('4. CPI-tabel'!$D$20:$Z$42,MAX($E171,2010)-2003,AE$28-2003)),0))</f>
        <v>1.0343977862400002</v>
      </c>
      <c r="AF171" s="118">
        <f>IF($C171="TD",INDEX('4. CPI-tabel'!$D$20:$Z$42,$E171-2003,AF$28-2003),
IF(AF$28&gt;=$E171,MAX(1,INDEX('4. CPI-tabel'!$D$20:$Z$42,MAX($E171,2010)-2003,AF$28-2003)),0))</f>
        <v>1.0561201397510402</v>
      </c>
      <c r="AG171" s="118">
        <f>IF($C171="TD",INDEX('4. CPI-tabel'!$D$20:$Z$42,$E171-2003,AG$28-2003),
IF(AG$28&gt;=$E171,MAX(1,INDEX('4. CPI-tabel'!$D$20:$Z$42,MAX($E171,2010)-2003,AG$28-2003)),0))</f>
        <v>1.0856915036640693</v>
      </c>
      <c r="AH171" s="118">
        <f>IF($C171="TD",INDEX('4. CPI-tabel'!$D$20:$Z$42,$E171-2003,AH$28-2003),
IF(AH$28&gt;=$E171,MAX(1,INDEX('4. CPI-tabel'!$D$20:$Z$42,MAX($E171,2010)-2003,AH$28-2003)),0))</f>
        <v>1.0932913441897176</v>
      </c>
      <c r="AI171" s="118">
        <f>IF($C171="TD",INDEX('4. CPI-tabel'!$D$20:$Z$42,$E171-2003,AI$28-2003),
IF(AI$28&gt;=$E171,MAX(1,INDEX('4. CPI-tabel'!$D$20:$Z$42,MAX($E171,2010)-2003,AI$28-2003)),0))</f>
        <v>1.0932913441897176</v>
      </c>
      <c r="AJ171" s="118">
        <f>IF($C171="TD",INDEX('4. CPI-tabel'!$D$20:$Z$42,$E171-2003,AJ$28-2003),
IF(AJ$28&gt;=$E171,MAX(1,INDEX('4. CPI-tabel'!$D$20:$Z$42,MAX($E171,2010)-2003,AJ$28-2003)),0))</f>
        <v>1.0932913441897176</v>
      </c>
      <c r="AK171" s="118">
        <f>IF($C171="TD",INDEX('4. CPI-tabel'!$D$20:$Z$42,$E171-2003,AK$28-2003),
IF(AK$28&gt;=$E171,MAX(1,INDEX('4. CPI-tabel'!$D$20:$Z$42,MAX($E171,2010)-2003,AK$28-2003)),0))</f>
        <v>1.0932913441897176</v>
      </c>
      <c r="AL171" s="118">
        <f>IF($C171="TD",INDEX('4. CPI-tabel'!$D$20:$Z$42,$E171-2003,AL$28-2003),
IF(AL$28&gt;=$E171,MAX(1,INDEX('4. CPI-tabel'!$D$20:$Z$42,MAX($E171,2010)-2003,AL$28-2003)),0))</f>
        <v>1.0932913441897176</v>
      </c>
      <c r="AM171" s="118">
        <f>IF($C171="TD",INDEX('4. CPI-tabel'!$D$20:$Z$42,$E171-2003,AM$28-2003),
IF(AM$28&gt;=$E171,MAX(1,INDEX('4. CPI-tabel'!$D$20:$Z$42,MAX($E171,2010)-2003,AM$28-2003)),0))</f>
        <v>1.0932913441897176</v>
      </c>
      <c r="AN171" s="20"/>
      <c r="AO171" s="87">
        <f t="shared" si="37"/>
        <v>0</v>
      </c>
      <c r="AP171" s="87">
        <f t="shared" si="38"/>
        <v>0</v>
      </c>
      <c r="AQ171" s="87">
        <f t="shared" si="39"/>
        <v>0</v>
      </c>
      <c r="AR171" s="87">
        <f t="shared" si="40"/>
        <v>52079.255898982279</v>
      </c>
      <c r="AS171" s="87">
        <f t="shared" si="41"/>
        <v>105200.0969159442</v>
      </c>
      <c r="AT171" s="87">
        <f t="shared" si="42"/>
        <v>106041.69769127177</v>
      </c>
      <c r="AU171" s="87">
        <f t="shared" si="43"/>
        <v>106253.78108665432</v>
      </c>
      <c r="AV171" s="87">
        <f t="shared" si="44"/>
        <v>107741.33402186749</v>
      </c>
      <c r="AW171" s="87">
        <f t="shared" si="45"/>
        <v>110003.9020363267</v>
      </c>
      <c r="AX171" s="87">
        <f t="shared" si="46"/>
        <v>113084.01129334385</v>
      </c>
      <c r="AY171" s="87">
        <f t="shared" si="47"/>
        <v>113875.59937239724</v>
      </c>
      <c r="AZ171" s="87">
        <f t="shared" si="48"/>
        <v>136650.71924687669</v>
      </c>
      <c r="BA171" s="87">
        <f t="shared" si="49"/>
        <v>132277.89623097662</v>
      </c>
      <c r="BB171" s="87">
        <f t="shared" si="50"/>
        <v>128045.00355158535</v>
      </c>
      <c r="BC171" s="87">
        <f t="shared" si="51"/>
        <v>123947.56343793462</v>
      </c>
      <c r="BD171" s="87">
        <f t="shared" si="52"/>
        <v>119981.24140792071</v>
      </c>
    </row>
    <row r="172" spans="2:56" s="79" customFormat="1" x14ac:dyDescent="0.2">
      <c r="B172" s="86">
        <f>'3. Investeringen'!B158</f>
        <v>144</v>
      </c>
      <c r="C172" s="86" t="str">
        <f>'3. Investeringen'!F158</f>
        <v>TD</v>
      </c>
      <c r="D172" s="86" t="str">
        <f>'3. Investeringen'!G158</f>
        <v>Nieuwe investeringen TD</v>
      </c>
      <c r="E172" s="121">
        <f>'3. Investeringen'!K158</f>
        <v>2014</v>
      </c>
      <c r="F172" s="20"/>
      <c r="G172" s="86">
        <f>'7. Nominale afschrijvingen'!R161</f>
        <v>0</v>
      </c>
      <c r="H172" s="86">
        <f>'7. Nominale afschrijvingen'!S161</f>
        <v>0</v>
      </c>
      <c r="I172" s="86">
        <f>'7. Nominale afschrijvingen'!T161</f>
        <v>0</v>
      </c>
      <c r="J172" s="86">
        <f>'7. Nominale afschrijvingen'!U161</f>
        <v>16060.227321932896</v>
      </c>
      <c r="K172" s="86">
        <f>'7. Nominale afschrijvingen'!V161</f>
        <v>32120.454643865793</v>
      </c>
      <c r="L172" s="86">
        <f>'7. Nominale afschrijvingen'!W161</f>
        <v>32120.454643865793</v>
      </c>
      <c r="M172" s="86">
        <f>'7. Nominale afschrijvingen'!X161</f>
        <v>32120.454643865793</v>
      </c>
      <c r="N172" s="86">
        <f>'7. Nominale afschrijvingen'!Y161</f>
        <v>32120.454643865793</v>
      </c>
      <c r="O172" s="86">
        <f>'7. Nominale afschrijvingen'!Z161</f>
        <v>32120.454643865793</v>
      </c>
      <c r="P172" s="86">
        <f>'7. Nominale afschrijvingen'!AA161</f>
        <v>32120.454643865793</v>
      </c>
      <c r="Q172" s="86">
        <f>'7. Nominale afschrijvingen'!AB161</f>
        <v>32120.454643865793</v>
      </c>
      <c r="R172" s="86">
        <f>'7. Nominale afschrijvingen'!AC161</f>
        <v>38544.545572638948</v>
      </c>
      <c r="S172" s="86">
        <f>'7. Nominale afschrijvingen'!AD161</f>
        <v>36488.836475431541</v>
      </c>
      <c r="T172" s="86">
        <f>'7. Nominale afschrijvingen'!AE161</f>
        <v>34542.765196741857</v>
      </c>
      <c r="U172" s="86">
        <f>'7. Nominale afschrijvingen'!AF161</f>
        <v>32700.484386248954</v>
      </c>
      <c r="V172" s="86">
        <f>'7. Nominale afschrijvingen'!AG161</f>
        <v>31374.789073292915</v>
      </c>
      <c r="W172" s="65"/>
      <c r="X172" s="118">
        <f>IF($C172="TD",INDEX('4. CPI-tabel'!$D$20:$Z$42,$E172-2003,X$28-2003),
IF(X$28&gt;=$E172,MAX(1,INDEX('4. CPI-tabel'!$D$20:$Z$42,MAX($E172,2010)-2003,X$28-2003)),0))</f>
        <v>0</v>
      </c>
      <c r="Y172" s="118">
        <f>IF($C172="TD",INDEX('4. CPI-tabel'!$D$20:$Z$42,$E172-2003,Y$28-2003),
IF(Y$28&gt;=$E172,MAX(1,INDEX('4. CPI-tabel'!$D$20:$Z$42,MAX($E172,2010)-2003,Y$28-2003)),0))</f>
        <v>0</v>
      </c>
      <c r="Z172" s="118">
        <f>IF($C172="TD",INDEX('4. CPI-tabel'!$D$20:$Z$42,$E172-2003,Z$28-2003),
IF(Z$28&gt;=$E172,MAX(1,INDEX('4. CPI-tabel'!$D$20:$Z$42,MAX($E172,2010)-2003,Z$28-2003)),0))</f>
        <v>0</v>
      </c>
      <c r="AA172" s="118">
        <f>IF($C172="TD",INDEX('4. CPI-tabel'!$D$20:$Z$42,$E172-2003,AA$28-2003),
IF(AA$28&gt;=$E172,MAX(1,INDEX('4. CPI-tabel'!$D$20:$Z$42,MAX($E172,2010)-2003,AA$28-2003)),0))</f>
        <v>1</v>
      </c>
      <c r="AB172" s="118">
        <f>IF($C172="TD",INDEX('4. CPI-tabel'!$D$20:$Z$42,$E172-2003,AB$28-2003),
IF(AB$28&gt;=$E172,MAX(1,INDEX('4. CPI-tabel'!$D$20:$Z$42,MAX($E172,2010)-2003,AB$28-2003)),0))</f>
        <v>1.01</v>
      </c>
      <c r="AC172" s="118">
        <f>IF($C172="TD",INDEX('4. CPI-tabel'!$D$20:$Z$42,$E172-2003,AC$28-2003),
IF(AC$28&gt;=$E172,MAX(1,INDEX('4. CPI-tabel'!$D$20:$Z$42,MAX($E172,2010)-2003,AC$28-2003)),0))</f>
        <v>1.0180800000000001</v>
      </c>
      <c r="AD172" s="118">
        <f>IF($C172="TD",INDEX('4. CPI-tabel'!$D$20:$Z$42,$E172-2003,AD$28-2003),
IF(AD$28&gt;=$E172,MAX(1,INDEX('4. CPI-tabel'!$D$20:$Z$42,MAX($E172,2010)-2003,AD$28-2003)),0))</f>
        <v>1.0201161600000002</v>
      </c>
      <c r="AE172" s="118">
        <f>IF($C172="TD",INDEX('4. CPI-tabel'!$D$20:$Z$42,$E172-2003,AE$28-2003),
IF(AE$28&gt;=$E172,MAX(1,INDEX('4. CPI-tabel'!$D$20:$Z$42,MAX($E172,2010)-2003,AE$28-2003)),0))</f>
        <v>1.0343977862400002</v>
      </c>
      <c r="AF172" s="118">
        <f>IF($C172="TD",INDEX('4. CPI-tabel'!$D$20:$Z$42,$E172-2003,AF$28-2003),
IF(AF$28&gt;=$E172,MAX(1,INDEX('4. CPI-tabel'!$D$20:$Z$42,MAX($E172,2010)-2003,AF$28-2003)),0))</f>
        <v>1.0561201397510402</v>
      </c>
      <c r="AG172" s="118">
        <f>IF($C172="TD",INDEX('4. CPI-tabel'!$D$20:$Z$42,$E172-2003,AG$28-2003),
IF(AG$28&gt;=$E172,MAX(1,INDEX('4. CPI-tabel'!$D$20:$Z$42,MAX($E172,2010)-2003,AG$28-2003)),0))</f>
        <v>1.0856915036640693</v>
      </c>
      <c r="AH172" s="118">
        <f>IF($C172="TD",INDEX('4. CPI-tabel'!$D$20:$Z$42,$E172-2003,AH$28-2003),
IF(AH$28&gt;=$E172,MAX(1,INDEX('4. CPI-tabel'!$D$20:$Z$42,MAX($E172,2010)-2003,AH$28-2003)),0))</f>
        <v>1.0932913441897176</v>
      </c>
      <c r="AI172" s="118">
        <f>IF($C172="TD",INDEX('4. CPI-tabel'!$D$20:$Z$42,$E172-2003,AI$28-2003),
IF(AI$28&gt;=$E172,MAX(1,INDEX('4. CPI-tabel'!$D$20:$Z$42,MAX($E172,2010)-2003,AI$28-2003)),0))</f>
        <v>1.0932913441897176</v>
      </c>
      <c r="AJ172" s="118">
        <f>IF($C172="TD",INDEX('4. CPI-tabel'!$D$20:$Z$42,$E172-2003,AJ$28-2003),
IF(AJ$28&gt;=$E172,MAX(1,INDEX('4. CPI-tabel'!$D$20:$Z$42,MAX($E172,2010)-2003,AJ$28-2003)),0))</f>
        <v>1.0932913441897176</v>
      </c>
      <c r="AK172" s="118">
        <f>IF($C172="TD",INDEX('4. CPI-tabel'!$D$20:$Z$42,$E172-2003,AK$28-2003),
IF(AK$28&gt;=$E172,MAX(1,INDEX('4. CPI-tabel'!$D$20:$Z$42,MAX($E172,2010)-2003,AK$28-2003)),0))</f>
        <v>1.0932913441897176</v>
      </c>
      <c r="AL172" s="118">
        <f>IF($C172="TD",INDEX('4. CPI-tabel'!$D$20:$Z$42,$E172-2003,AL$28-2003),
IF(AL$28&gt;=$E172,MAX(1,INDEX('4. CPI-tabel'!$D$20:$Z$42,MAX($E172,2010)-2003,AL$28-2003)),0))</f>
        <v>1.0932913441897176</v>
      </c>
      <c r="AM172" s="118">
        <f>IF($C172="TD",INDEX('4. CPI-tabel'!$D$20:$Z$42,$E172-2003,AM$28-2003),
IF(AM$28&gt;=$E172,MAX(1,INDEX('4. CPI-tabel'!$D$20:$Z$42,MAX($E172,2010)-2003,AM$28-2003)),0))</f>
        <v>1.0932913441897176</v>
      </c>
      <c r="AN172" s="20"/>
      <c r="AO172" s="87">
        <f t="shared" si="37"/>
        <v>0</v>
      </c>
      <c r="AP172" s="87">
        <f t="shared" si="38"/>
        <v>0</v>
      </c>
      <c r="AQ172" s="87">
        <f t="shared" si="39"/>
        <v>0</v>
      </c>
      <c r="AR172" s="87">
        <f t="shared" si="40"/>
        <v>16060.227321932896</v>
      </c>
      <c r="AS172" s="87">
        <f t="shared" si="41"/>
        <v>32441.65919030445</v>
      </c>
      <c r="AT172" s="87">
        <f t="shared" si="42"/>
        <v>32701.19246382689</v>
      </c>
      <c r="AU172" s="87">
        <f t="shared" si="43"/>
        <v>32766.594848754547</v>
      </c>
      <c r="AV172" s="87">
        <f t="shared" si="44"/>
        <v>33225.327176637111</v>
      </c>
      <c r="AW172" s="87">
        <f t="shared" si="45"/>
        <v>33923.059047346491</v>
      </c>
      <c r="AX172" s="87">
        <f t="shared" si="46"/>
        <v>34872.904700672188</v>
      </c>
      <c r="AY172" s="87">
        <f t="shared" si="47"/>
        <v>35117.015033576892</v>
      </c>
      <c r="AZ172" s="87">
        <f t="shared" si="48"/>
        <v>42140.418040292265</v>
      </c>
      <c r="BA172" s="87">
        <f t="shared" si="49"/>
        <v>39892.929078143345</v>
      </c>
      <c r="BB172" s="87">
        <f t="shared" si="50"/>
        <v>37765.306193975703</v>
      </c>
      <c r="BC172" s="87">
        <f t="shared" si="51"/>
        <v>35751.15653029699</v>
      </c>
      <c r="BD172" s="87">
        <f t="shared" si="52"/>
        <v>34301.785319609276</v>
      </c>
    </row>
    <row r="173" spans="2:56" s="79" customFormat="1" x14ac:dyDescent="0.2">
      <c r="B173" s="86">
        <f>'3. Investeringen'!B159</f>
        <v>145</v>
      </c>
      <c r="C173" s="86" t="str">
        <f>'3. Investeringen'!F159</f>
        <v>TD</v>
      </c>
      <c r="D173" s="86" t="str">
        <f>'3. Investeringen'!G159</f>
        <v>Nieuwe investeringen TD</v>
      </c>
      <c r="E173" s="121">
        <f>'3. Investeringen'!K159</f>
        <v>2014</v>
      </c>
      <c r="F173" s="20"/>
      <c r="G173" s="86">
        <f>'7. Nominale afschrijvingen'!R162</f>
        <v>0</v>
      </c>
      <c r="H173" s="86">
        <f>'7. Nominale afschrijvingen'!S162</f>
        <v>0</v>
      </c>
      <c r="I173" s="86">
        <f>'7. Nominale afschrijvingen'!T162</f>
        <v>0</v>
      </c>
      <c r="J173" s="86">
        <f>'7. Nominale afschrijvingen'!U162</f>
        <v>65.450870300739084</v>
      </c>
      <c r="K173" s="86">
        <f>'7. Nominale afschrijvingen'!V162</f>
        <v>130.90174060147817</v>
      </c>
      <c r="L173" s="86">
        <f>'7. Nominale afschrijvingen'!W162</f>
        <v>130.90174060147817</v>
      </c>
      <c r="M173" s="86">
        <f>'7. Nominale afschrijvingen'!X162</f>
        <v>130.90174060147817</v>
      </c>
      <c r="N173" s="86">
        <f>'7. Nominale afschrijvingen'!Y162</f>
        <v>130.90174060147817</v>
      </c>
      <c r="O173" s="86">
        <f>'7. Nominale afschrijvingen'!Z162</f>
        <v>130.90174060147817</v>
      </c>
      <c r="P173" s="86">
        <f>'7. Nominale afschrijvingen'!AA162</f>
        <v>130.90174060147817</v>
      </c>
      <c r="Q173" s="86">
        <f>'7. Nominale afschrijvingen'!AB162</f>
        <v>130.90174060147817</v>
      </c>
      <c r="R173" s="86">
        <f>'7. Nominale afschrijvingen'!AC162</f>
        <v>157.08208872177377</v>
      </c>
      <c r="S173" s="86">
        <f>'7. Nominale afschrijvingen'!AD162</f>
        <v>146.31074549513787</v>
      </c>
      <c r="T173" s="86">
        <f>'7. Nominale afschrijvingen'!AE162</f>
        <v>136.27800866118557</v>
      </c>
      <c r="U173" s="86">
        <f>'7. Nominale afschrijvingen'!AF162</f>
        <v>127.66273225157038</v>
      </c>
      <c r="V173" s="86">
        <f>'7. Nominale afschrijvingen'!AG162</f>
        <v>127.66273225157038</v>
      </c>
      <c r="W173" s="65"/>
      <c r="X173" s="118">
        <f>IF($C173="TD",INDEX('4. CPI-tabel'!$D$20:$Z$42,$E173-2003,X$28-2003),
IF(X$28&gt;=$E173,MAX(1,INDEX('4. CPI-tabel'!$D$20:$Z$42,MAX($E173,2010)-2003,X$28-2003)),0))</f>
        <v>0</v>
      </c>
      <c r="Y173" s="118">
        <f>IF($C173="TD",INDEX('4. CPI-tabel'!$D$20:$Z$42,$E173-2003,Y$28-2003),
IF(Y$28&gt;=$E173,MAX(1,INDEX('4. CPI-tabel'!$D$20:$Z$42,MAX($E173,2010)-2003,Y$28-2003)),0))</f>
        <v>0</v>
      </c>
      <c r="Z173" s="118">
        <f>IF($C173="TD",INDEX('4. CPI-tabel'!$D$20:$Z$42,$E173-2003,Z$28-2003),
IF(Z$28&gt;=$E173,MAX(1,INDEX('4. CPI-tabel'!$D$20:$Z$42,MAX($E173,2010)-2003,Z$28-2003)),0))</f>
        <v>0</v>
      </c>
      <c r="AA173" s="118">
        <f>IF($C173="TD",INDEX('4. CPI-tabel'!$D$20:$Z$42,$E173-2003,AA$28-2003),
IF(AA$28&gt;=$E173,MAX(1,INDEX('4. CPI-tabel'!$D$20:$Z$42,MAX($E173,2010)-2003,AA$28-2003)),0))</f>
        <v>1</v>
      </c>
      <c r="AB173" s="118">
        <f>IF($C173="TD",INDEX('4. CPI-tabel'!$D$20:$Z$42,$E173-2003,AB$28-2003),
IF(AB$28&gt;=$E173,MAX(1,INDEX('4. CPI-tabel'!$D$20:$Z$42,MAX($E173,2010)-2003,AB$28-2003)),0))</f>
        <v>1.01</v>
      </c>
      <c r="AC173" s="118">
        <f>IF($C173="TD",INDEX('4. CPI-tabel'!$D$20:$Z$42,$E173-2003,AC$28-2003),
IF(AC$28&gt;=$E173,MAX(1,INDEX('4. CPI-tabel'!$D$20:$Z$42,MAX($E173,2010)-2003,AC$28-2003)),0))</f>
        <v>1.0180800000000001</v>
      </c>
      <c r="AD173" s="118">
        <f>IF($C173="TD",INDEX('4. CPI-tabel'!$D$20:$Z$42,$E173-2003,AD$28-2003),
IF(AD$28&gt;=$E173,MAX(1,INDEX('4. CPI-tabel'!$D$20:$Z$42,MAX($E173,2010)-2003,AD$28-2003)),0))</f>
        <v>1.0201161600000002</v>
      </c>
      <c r="AE173" s="118">
        <f>IF($C173="TD",INDEX('4. CPI-tabel'!$D$20:$Z$42,$E173-2003,AE$28-2003),
IF(AE$28&gt;=$E173,MAX(1,INDEX('4. CPI-tabel'!$D$20:$Z$42,MAX($E173,2010)-2003,AE$28-2003)),0))</f>
        <v>1.0343977862400002</v>
      </c>
      <c r="AF173" s="118">
        <f>IF($C173="TD",INDEX('4. CPI-tabel'!$D$20:$Z$42,$E173-2003,AF$28-2003),
IF(AF$28&gt;=$E173,MAX(1,INDEX('4. CPI-tabel'!$D$20:$Z$42,MAX($E173,2010)-2003,AF$28-2003)),0))</f>
        <v>1.0561201397510402</v>
      </c>
      <c r="AG173" s="118">
        <f>IF($C173="TD",INDEX('4. CPI-tabel'!$D$20:$Z$42,$E173-2003,AG$28-2003),
IF(AG$28&gt;=$E173,MAX(1,INDEX('4. CPI-tabel'!$D$20:$Z$42,MAX($E173,2010)-2003,AG$28-2003)),0))</f>
        <v>1.0856915036640693</v>
      </c>
      <c r="AH173" s="118">
        <f>IF($C173="TD",INDEX('4. CPI-tabel'!$D$20:$Z$42,$E173-2003,AH$28-2003),
IF(AH$28&gt;=$E173,MAX(1,INDEX('4. CPI-tabel'!$D$20:$Z$42,MAX($E173,2010)-2003,AH$28-2003)),0))</f>
        <v>1.0932913441897176</v>
      </c>
      <c r="AI173" s="118">
        <f>IF($C173="TD",INDEX('4. CPI-tabel'!$D$20:$Z$42,$E173-2003,AI$28-2003),
IF(AI$28&gt;=$E173,MAX(1,INDEX('4. CPI-tabel'!$D$20:$Z$42,MAX($E173,2010)-2003,AI$28-2003)),0))</f>
        <v>1.0932913441897176</v>
      </c>
      <c r="AJ173" s="118">
        <f>IF($C173="TD",INDEX('4. CPI-tabel'!$D$20:$Z$42,$E173-2003,AJ$28-2003),
IF(AJ$28&gt;=$E173,MAX(1,INDEX('4. CPI-tabel'!$D$20:$Z$42,MAX($E173,2010)-2003,AJ$28-2003)),0))</f>
        <v>1.0932913441897176</v>
      </c>
      <c r="AK173" s="118">
        <f>IF($C173="TD",INDEX('4. CPI-tabel'!$D$20:$Z$42,$E173-2003,AK$28-2003),
IF(AK$28&gt;=$E173,MAX(1,INDEX('4. CPI-tabel'!$D$20:$Z$42,MAX($E173,2010)-2003,AK$28-2003)),0))</f>
        <v>1.0932913441897176</v>
      </c>
      <c r="AL173" s="118">
        <f>IF($C173="TD",INDEX('4. CPI-tabel'!$D$20:$Z$42,$E173-2003,AL$28-2003),
IF(AL$28&gt;=$E173,MAX(1,INDEX('4. CPI-tabel'!$D$20:$Z$42,MAX($E173,2010)-2003,AL$28-2003)),0))</f>
        <v>1.0932913441897176</v>
      </c>
      <c r="AM173" s="118">
        <f>IF($C173="TD",INDEX('4. CPI-tabel'!$D$20:$Z$42,$E173-2003,AM$28-2003),
IF(AM$28&gt;=$E173,MAX(1,INDEX('4. CPI-tabel'!$D$20:$Z$42,MAX($E173,2010)-2003,AM$28-2003)),0))</f>
        <v>1.0932913441897176</v>
      </c>
      <c r="AN173" s="20"/>
      <c r="AO173" s="87">
        <f t="shared" si="37"/>
        <v>0</v>
      </c>
      <c r="AP173" s="87">
        <f t="shared" si="38"/>
        <v>0</v>
      </c>
      <c r="AQ173" s="87">
        <f t="shared" si="39"/>
        <v>0</v>
      </c>
      <c r="AR173" s="87">
        <f t="shared" si="40"/>
        <v>65.450870300739084</v>
      </c>
      <c r="AS173" s="87">
        <f t="shared" si="41"/>
        <v>132.21075800749296</v>
      </c>
      <c r="AT173" s="87">
        <f t="shared" si="42"/>
        <v>133.26844407155289</v>
      </c>
      <c r="AU173" s="87">
        <f t="shared" si="43"/>
        <v>133.53498095969601</v>
      </c>
      <c r="AV173" s="87">
        <f t="shared" si="44"/>
        <v>135.40447069313177</v>
      </c>
      <c r="AW173" s="87">
        <f t="shared" si="45"/>
        <v>138.24796457768755</v>
      </c>
      <c r="AX173" s="87">
        <f t="shared" si="46"/>
        <v>142.11890758586279</v>
      </c>
      <c r="AY173" s="87">
        <f t="shared" si="47"/>
        <v>143.11373993896379</v>
      </c>
      <c r="AZ173" s="87">
        <f t="shared" si="48"/>
        <v>171.73648792675652</v>
      </c>
      <c r="BA173" s="87">
        <f t="shared" si="49"/>
        <v>159.96027161177895</v>
      </c>
      <c r="BB173" s="87">
        <f t="shared" si="50"/>
        <v>148.99156727268556</v>
      </c>
      <c r="BC173" s="87">
        <f t="shared" si="51"/>
        <v>139.57256014625139</v>
      </c>
      <c r="BD173" s="87">
        <f t="shared" si="52"/>
        <v>139.57256014625139</v>
      </c>
    </row>
    <row r="174" spans="2:56" s="79" customFormat="1" x14ac:dyDescent="0.2">
      <c r="B174" s="86">
        <f>'3. Investeringen'!B160</f>
        <v>146</v>
      </c>
      <c r="C174" s="86" t="str">
        <f>'3. Investeringen'!F160</f>
        <v>TD</v>
      </c>
      <c r="D174" s="86" t="str">
        <f>'3. Investeringen'!G160</f>
        <v>Nieuwe investeringen TD</v>
      </c>
      <c r="E174" s="121">
        <f>'3. Investeringen'!K160</f>
        <v>2014</v>
      </c>
      <c r="F174" s="20"/>
      <c r="G174" s="86">
        <f>'7. Nominale afschrijvingen'!R163</f>
        <v>0</v>
      </c>
      <c r="H174" s="86">
        <f>'7. Nominale afschrijvingen'!S163</f>
        <v>0</v>
      </c>
      <c r="I174" s="86">
        <f>'7. Nominale afschrijvingen'!T163</f>
        <v>0</v>
      </c>
      <c r="J174" s="86">
        <f>'7. Nominale afschrijvingen'!U163</f>
        <v>13669.745465801994</v>
      </c>
      <c r="K174" s="86">
        <f>'7. Nominale afschrijvingen'!V163</f>
        <v>27339.490931603988</v>
      </c>
      <c r="L174" s="86">
        <f>'7. Nominale afschrijvingen'!W163</f>
        <v>27339.490931603988</v>
      </c>
      <c r="M174" s="86">
        <f>'7. Nominale afschrijvingen'!X163</f>
        <v>27339.490931603988</v>
      </c>
      <c r="N174" s="86">
        <f>'7. Nominale afschrijvingen'!Y163</f>
        <v>27339.490931603988</v>
      </c>
      <c r="O174" s="86">
        <f>'7. Nominale afschrijvingen'!Z163</f>
        <v>27339.490931603988</v>
      </c>
      <c r="P174" s="86">
        <f>'7. Nominale afschrijvingen'!AA163</f>
        <v>27339.490931603988</v>
      </c>
      <c r="Q174" s="86">
        <f>'7. Nominale afschrijvingen'!AB163</f>
        <v>27339.490931603988</v>
      </c>
      <c r="R174" s="86">
        <f>'7. Nominale afschrijvingen'!AC163</f>
        <v>32807.389117924773</v>
      </c>
      <c r="S174" s="86">
        <f>'7. Nominale afschrijvingen'!AD163</f>
        <v>23694.225474056777</v>
      </c>
      <c r="T174" s="86">
        <f>'7. Nominale afschrijvingen'!AE163</f>
        <v>11847.112737028388</v>
      </c>
      <c r="U174" s="86">
        <f>'7. Nominale afschrijvingen'!AF163</f>
        <v>0</v>
      </c>
      <c r="V174" s="86">
        <f>'7. Nominale afschrijvingen'!AG163</f>
        <v>0</v>
      </c>
      <c r="W174" s="65"/>
      <c r="X174" s="118">
        <f>IF($C174="TD",INDEX('4. CPI-tabel'!$D$20:$Z$42,$E174-2003,X$28-2003),
IF(X$28&gt;=$E174,MAX(1,INDEX('4. CPI-tabel'!$D$20:$Z$42,MAX($E174,2010)-2003,X$28-2003)),0))</f>
        <v>0</v>
      </c>
      <c r="Y174" s="118">
        <f>IF($C174="TD",INDEX('4. CPI-tabel'!$D$20:$Z$42,$E174-2003,Y$28-2003),
IF(Y$28&gt;=$E174,MAX(1,INDEX('4. CPI-tabel'!$D$20:$Z$42,MAX($E174,2010)-2003,Y$28-2003)),0))</f>
        <v>0</v>
      </c>
      <c r="Z174" s="118">
        <f>IF($C174="TD",INDEX('4. CPI-tabel'!$D$20:$Z$42,$E174-2003,Z$28-2003),
IF(Z$28&gt;=$E174,MAX(1,INDEX('4. CPI-tabel'!$D$20:$Z$42,MAX($E174,2010)-2003,Z$28-2003)),0))</f>
        <v>0</v>
      </c>
      <c r="AA174" s="118">
        <f>IF($C174="TD",INDEX('4. CPI-tabel'!$D$20:$Z$42,$E174-2003,AA$28-2003),
IF(AA$28&gt;=$E174,MAX(1,INDEX('4. CPI-tabel'!$D$20:$Z$42,MAX($E174,2010)-2003,AA$28-2003)),0))</f>
        <v>1</v>
      </c>
      <c r="AB174" s="118">
        <f>IF($C174="TD",INDEX('4. CPI-tabel'!$D$20:$Z$42,$E174-2003,AB$28-2003),
IF(AB$28&gt;=$E174,MAX(1,INDEX('4. CPI-tabel'!$D$20:$Z$42,MAX($E174,2010)-2003,AB$28-2003)),0))</f>
        <v>1.01</v>
      </c>
      <c r="AC174" s="118">
        <f>IF($C174="TD",INDEX('4. CPI-tabel'!$D$20:$Z$42,$E174-2003,AC$28-2003),
IF(AC$28&gt;=$E174,MAX(1,INDEX('4. CPI-tabel'!$D$20:$Z$42,MAX($E174,2010)-2003,AC$28-2003)),0))</f>
        <v>1.0180800000000001</v>
      </c>
      <c r="AD174" s="118">
        <f>IF($C174="TD",INDEX('4. CPI-tabel'!$D$20:$Z$42,$E174-2003,AD$28-2003),
IF(AD$28&gt;=$E174,MAX(1,INDEX('4. CPI-tabel'!$D$20:$Z$42,MAX($E174,2010)-2003,AD$28-2003)),0))</f>
        <v>1.0201161600000002</v>
      </c>
      <c r="AE174" s="118">
        <f>IF($C174="TD",INDEX('4. CPI-tabel'!$D$20:$Z$42,$E174-2003,AE$28-2003),
IF(AE$28&gt;=$E174,MAX(1,INDEX('4. CPI-tabel'!$D$20:$Z$42,MAX($E174,2010)-2003,AE$28-2003)),0))</f>
        <v>1.0343977862400002</v>
      </c>
      <c r="AF174" s="118">
        <f>IF($C174="TD",INDEX('4. CPI-tabel'!$D$20:$Z$42,$E174-2003,AF$28-2003),
IF(AF$28&gt;=$E174,MAX(1,INDEX('4. CPI-tabel'!$D$20:$Z$42,MAX($E174,2010)-2003,AF$28-2003)),0))</f>
        <v>1.0561201397510402</v>
      </c>
      <c r="AG174" s="118">
        <f>IF($C174="TD",INDEX('4. CPI-tabel'!$D$20:$Z$42,$E174-2003,AG$28-2003),
IF(AG$28&gt;=$E174,MAX(1,INDEX('4. CPI-tabel'!$D$20:$Z$42,MAX($E174,2010)-2003,AG$28-2003)),0))</f>
        <v>1.0856915036640693</v>
      </c>
      <c r="AH174" s="118">
        <f>IF($C174="TD",INDEX('4. CPI-tabel'!$D$20:$Z$42,$E174-2003,AH$28-2003),
IF(AH$28&gt;=$E174,MAX(1,INDEX('4. CPI-tabel'!$D$20:$Z$42,MAX($E174,2010)-2003,AH$28-2003)),0))</f>
        <v>1.0932913441897176</v>
      </c>
      <c r="AI174" s="118">
        <f>IF($C174="TD",INDEX('4. CPI-tabel'!$D$20:$Z$42,$E174-2003,AI$28-2003),
IF(AI$28&gt;=$E174,MAX(1,INDEX('4. CPI-tabel'!$D$20:$Z$42,MAX($E174,2010)-2003,AI$28-2003)),0))</f>
        <v>1.0932913441897176</v>
      </c>
      <c r="AJ174" s="118">
        <f>IF($C174="TD",INDEX('4. CPI-tabel'!$D$20:$Z$42,$E174-2003,AJ$28-2003),
IF(AJ$28&gt;=$E174,MAX(1,INDEX('4. CPI-tabel'!$D$20:$Z$42,MAX($E174,2010)-2003,AJ$28-2003)),0))</f>
        <v>1.0932913441897176</v>
      </c>
      <c r="AK174" s="118">
        <f>IF($C174="TD",INDEX('4. CPI-tabel'!$D$20:$Z$42,$E174-2003,AK$28-2003),
IF(AK$28&gt;=$E174,MAX(1,INDEX('4. CPI-tabel'!$D$20:$Z$42,MAX($E174,2010)-2003,AK$28-2003)),0))</f>
        <v>1.0932913441897176</v>
      </c>
      <c r="AL174" s="118">
        <f>IF($C174="TD",INDEX('4. CPI-tabel'!$D$20:$Z$42,$E174-2003,AL$28-2003),
IF(AL$28&gt;=$E174,MAX(1,INDEX('4. CPI-tabel'!$D$20:$Z$42,MAX($E174,2010)-2003,AL$28-2003)),0))</f>
        <v>1.0932913441897176</v>
      </c>
      <c r="AM174" s="118">
        <f>IF($C174="TD",INDEX('4. CPI-tabel'!$D$20:$Z$42,$E174-2003,AM$28-2003),
IF(AM$28&gt;=$E174,MAX(1,INDEX('4. CPI-tabel'!$D$20:$Z$42,MAX($E174,2010)-2003,AM$28-2003)),0))</f>
        <v>1.0932913441897176</v>
      </c>
      <c r="AN174" s="20"/>
      <c r="AO174" s="87">
        <f t="shared" si="37"/>
        <v>0</v>
      </c>
      <c r="AP174" s="87">
        <f t="shared" si="38"/>
        <v>0</v>
      </c>
      <c r="AQ174" s="87">
        <f t="shared" si="39"/>
        <v>0</v>
      </c>
      <c r="AR174" s="87">
        <f t="shared" si="40"/>
        <v>13669.745465801994</v>
      </c>
      <c r="AS174" s="87">
        <f t="shared" si="41"/>
        <v>27612.885840920029</v>
      </c>
      <c r="AT174" s="87">
        <f t="shared" si="42"/>
        <v>27833.788927647391</v>
      </c>
      <c r="AU174" s="87">
        <f t="shared" si="43"/>
        <v>27889.456505502687</v>
      </c>
      <c r="AV174" s="87">
        <f t="shared" si="44"/>
        <v>28279.908896579727</v>
      </c>
      <c r="AW174" s="87">
        <f t="shared" si="45"/>
        <v>28873.786983407903</v>
      </c>
      <c r="AX174" s="87">
        <f t="shared" si="46"/>
        <v>29682.25301894332</v>
      </c>
      <c r="AY174" s="87">
        <f t="shared" si="47"/>
        <v>29890.028790075921</v>
      </c>
      <c r="AZ174" s="87">
        <f t="shared" si="48"/>
        <v>35868.034548091091</v>
      </c>
      <c r="BA174" s="87">
        <f t="shared" si="49"/>
        <v>25904.691618065783</v>
      </c>
      <c r="BB174" s="87">
        <f t="shared" si="50"/>
        <v>12952.345809032891</v>
      </c>
      <c r="BC174" s="87">
        <f t="shared" si="51"/>
        <v>0</v>
      </c>
      <c r="BD174" s="87">
        <f t="shared" si="52"/>
        <v>0</v>
      </c>
    </row>
    <row r="175" spans="2:56" s="79" customFormat="1" x14ac:dyDescent="0.2">
      <c r="B175" s="86">
        <f>'3. Investeringen'!B161</f>
        <v>147</v>
      </c>
      <c r="C175" s="86" t="str">
        <f>'3. Investeringen'!F161</f>
        <v>TD</v>
      </c>
      <c r="D175" s="86" t="str">
        <f>'3. Investeringen'!G161</f>
        <v>Nieuwe investeringen TD</v>
      </c>
      <c r="E175" s="121">
        <f>'3. Investeringen'!K161</f>
        <v>2014</v>
      </c>
      <c r="F175" s="20"/>
      <c r="G175" s="86">
        <f>'7. Nominale afschrijvingen'!R164</f>
        <v>0</v>
      </c>
      <c r="H175" s="86">
        <f>'7. Nominale afschrijvingen'!S164</f>
        <v>0</v>
      </c>
      <c r="I175" s="86">
        <f>'7. Nominale afschrijvingen'!T164</f>
        <v>0</v>
      </c>
      <c r="J175" s="86">
        <f>'7. Nominale afschrijvingen'!U164</f>
        <v>0</v>
      </c>
      <c r="K175" s="86">
        <f>'7. Nominale afschrijvingen'!V164</f>
        <v>0</v>
      </c>
      <c r="L175" s="86">
        <f>'7. Nominale afschrijvingen'!W164</f>
        <v>0</v>
      </c>
      <c r="M175" s="86">
        <f>'7. Nominale afschrijvingen'!X164</f>
        <v>0</v>
      </c>
      <c r="N175" s="86">
        <f>'7. Nominale afschrijvingen'!Y164</f>
        <v>0</v>
      </c>
      <c r="O175" s="86">
        <f>'7. Nominale afschrijvingen'!Z164</f>
        <v>0</v>
      </c>
      <c r="P175" s="86">
        <f>'7. Nominale afschrijvingen'!AA164</f>
        <v>0</v>
      </c>
      <c r="Q175" s="86">
        <f>'7. Nominale afschrijvingen'!AB164</f>
        <v>0</v>
      </c>
      <c r="R175" s="86">
        <f>'7. Nominale afschrijvingen'!AC164</f>
        <v>0</v>
      </c>
      <c r="S175" s="86">
        <f>'7. Nominale afschrijvingen'!AD164</f>
        <v>0</v>
      </c>
      <c r="T175" s="86">
        <f>'7. Nominale afschrijvingen'!AE164</f>
        <v>0</v>
      </c>
      <c r="U175" s="86">
        <f>'7. Nominale afschrijvingen'!AF164</f>
        <v>0</v>
      </c>
      <c r="V175" s="86">
        <f>'7. Nominale afschrijvingen'!AG164</f>
        <v>0</v>
      </c>
      <c r="W175" s="65"/>
      <c r="X175" s="118">
        <f>IF($C175="TD",INDEX('4. CPI-tabel'!$D$20:$Z$42,$E175-2003,X$28-2003),
IF(X$28&gt;=$E175,MAX(1,INDEX('4. CPI-tabel'!$D$20:$Z$42,MAX($E175,2010)-2003,X$28-2003)),0))</f>
        <v>0</v>
      </c>
      <c r="Y175" s="118">
        <f>IF($C175="TD",INDEX('4. CPI-tabel'!$D$20:$Z$42,$E175-2003,Y$28-2003),
IF(Y$28&gt;=$E175,MAX(1,INDEX('4. CPI-tabel'!$D$20:$Z$42,MAX($E175,2010)-2003,Y$28-2003)),0))</f>
        <v>0</v>
      </c>
      <c r="Z175" s="118">
        <f>IF($C175="TD",INDEX('4. CPI-tabel'!$D$20:$Z$42,$E175-2003,Z$28-2003),
IF(Z$28&gt;=$E175,MAX(1,INDEX('4. CPI-tabel'!$D$20:$Z$42,MAX($E175,2010)-2003,Z$28-2003)),0))</f>
        <v>0</v>
      </c>
      <c r="AA175" s="118">
        <f>IF($C175="TD",INDEX('4. CPI-tabel'!$D$20:$Z$42,$E175-2003,AA$28-2003),
IF(AA$28&gt;=$E175,MAX(1,INDEX('4. CPI-tabel'!$D$20:$Z$42,MAX($E175,2010)-2003,AA$28-2003)),0))</f>
        <v>1</v>
      </c>
      <c r="AB175" s="118">
        <f>IF($C175="TD",INDEX('4. CPI-tabel'!$D$20:$Z$42,$E175-2003,AB$28-2003),
IF(AB$28&gt;=$E175,MAX(1,INDEX('4. CPI-tabel'!$D$20:$Z$42,MAX($E175,2010)-2003,AB$28-2003)),0))</f>
        <v>1.01</v>
      </c>
      <c r="AC175" s="118">
        <f>IF($C175="TD",INDEX('4. CPI-tabel'!$D$20:$Z$42,$E175-2003,AC$28-2003),
IF(AC$28&gt;=$E175,MAX(1,INDEX('4. CPI-tabel'!$D$20:$Z$42,MAX($E175,2010)-2003,AC$28-2003)),0))</f>
        <v>1.0180800000000001</v>
      </c>
      <c r="AD175" s="118">
        <f>IF($C175="TD",INDEX('4. CPI-tabel'!$D$20:$Z$42,$E175-2003,AD$28-2003),
IF(AD$28&gt;=$E175,MAX(1,INDEX('4. CPI-tabel'!$D$20:$Z$42,MAX($E175,2010)-2003,AD$28-2003)),0))</f>
        <v>1.0201161600000002</v>
      </c>
      <c r="AE175" s="118">
        <f>IF($C175="TD",INDEX('4. CPI-tabel'!$D$20:$Z$42,$E175-2003,AE$28-2003),
IF(AE$28&gt;=$E175,MAX(1,INDEX('4. CPI-tabel'!$D$20:$Z$42,MAX($E175,2010)-2003,AE$28-2003)),0))</f>
        <v>1.0343977862400002</v>
      </c>
      <c r="AF175" s="118">
        <f>IF($C175="TD",INDEX('4. CPI-tabel'!$D$20:$Z$42,$E175-2003,AF$28-2003),
IF(AF$28&gt;=$E175,MAX(1,INDEX('4. CPI-tabel'!$D$20:$Z$42,MAX($E175,2010)-2003,AF$28-2003)),0))</f>
        <v>1.0561201397510402</v>
      </c>
      <c r="AG175" s="118">
        <f>IF($C175="TD",INDEX('4. CPI-tabel'!$D$20:$Z$42,$E175-2003,AG$28-2003),
IF(AG$28&gt;=$E175,MAX(1,INDEX('4. CPI-tabel'!$D$20:$Z$42,MAX($E175,2010)-2003,AG$28-2003)),0))</f>
        <v>1.0856915036640693</v>
      </c>
      <c r="AH175" s="118">
        <f>IF($C175="TD",INDEX('4. CPI-tabel'!$D$20:$Z$42,$E175-2003,AH$28-2003),
IF(AH$28&gt;=$E175,MAX(1,INDEX('4. CPI-tabel'!$D$20:$Z$42,MAX($E175,2010)-2003,AH$28-2003)),0))</f>
        <v>1.0932913441897176</v>
      </c>
      <c r="AI175" s="118">
        <f>IF($C175="TD",INDEX('4. CPI-tabel'!$D$20:$Z$42,$E175-2003,AI$28-2003),
IF(AI$28&gt;=$E175,MAX(1,INDEX('4. CPI-tabel'!$D$20:$Z$42,MAX($E175,2010)-2003,AI$28-2003)),0))</f>
        <v>1.0932913441897176</v>
      </c>
      <c r="AJ175" s="118">
        <f>IF($C175="TD",INDEX('4. CPI-tabel'!$D$20:$Z$42,$E175-2003,AJ$28-2003),
IF(AJ$28&gt;=$E175,MAX(1,INDEX('4. CPI-tabel'!$D$20:$Z$42,MAX($E175,2010)-2003,AJ$28-2003)),0))</f>
        <v>1.0932913441897176</v>
      </c>
      <c r="AK175" s="118">
        <f>IF($C175="TD",INDEX('4. CPI-tabel'!$D$20:$Z$42,$E175-2003,AK$28-2003),
IF(AK$28&gt;=$E175,MAX(1,INDEX('4. CPI-tabel'!$D$20:$Z$42,MAX($E175,2010)-2003,AK$28-2003)),0))</f>
        <v>1.0932913441897176</v>
      </c>
      <c r="AL175" s="118">
        <f>IF($C175="TD",INDEX('4. CPI-tabel'!$D$20:$Z$42,$E175-2003,AL$28-2003),
IF(AL$28&gt;=$E175,MAX(1,INDEX('4. CPI-tabel'!$D$20:$Z$42,MAX($E175,2010)-2003,AL$28-2003)),0))</f>
        <v>1.0932913441897176</v>
      </c>
      <c r="AM175" s="118">
        <f>IF($C175="TD",INDEX('4. CPI-tabel'!$D$20:$Z$42,$E175-2003,AM$28-2003),
IF(AM$28&gt;=$E175,MAX(1,INDEX('4. CPI-tabel'!$D$20:$Z$42,MAX($E175,2010)-2003,AM$28-2003)),0))</f>
        <v>1.0932913441897176</v>
      </c>
      <c r="AN175" s="20"/>
      <c r="AO175" s="87">
        <f t="shared" si="37"/>
        <v>0</v>
      </c>
      <c r="AP175" s="87">
        <f t="shared" si="38"/>
        <v>0</v>
      </c>
      <c r="AQ175" s="87">
        <f t="shared" si="39"/>
        <v>0</v>
      </c>
      <c r="AR175" s="87">
        <f t="shared" si="40"/>
        <v>0</v>
      </c>
      <c r="AS175" s="87">
        <f t="shared" si="41"/>
        <v>0</v>
      </c>
      <c r="AT175" s="87">
        <f t="shared" si="42"/>
        <v>0</v>
      </c>
      <c r="AU175" s="87">
        <f t="shared" si="43"/>
        <v>0</v>
      </c>
      <c r="AV175" s="87">
        <f t="shared" si="44"/>
        <v>0</v>
      </c>
      <c r="AW175" s="87">
        <f t="shared" si="45"/>
        <v>0</v>
      </c>
      <c r="AX175" s="87">
        <f t="shared" si="46"/>
        <v>0</v>
      </c>
      <c r="AY175" s="87">
        <f t="shared" si="47"/>
        <v>0</v>
      </c>
      <c r="AZ175" s="87">
        <f t="shared" si="48"/>
        <v>0</v>
      </c>
      <c r="BA175" s="87">
        <f t="shared" si="49"/>
        <v>0</v>
      </c>
      <c r="BB175" s="87">
        <f t="shared" si="50"/>
        <v>0</v>
      </c>
      <c r="BC175" s="87">
        <f t="shared" si="51"/>
        <v>0</v>
      </c>
      <c r="BD175" s="87">
        <f t="shared" si="52"/>
        <v>0</v>
      </c>
    </row>
    <row r="176" spans="2:56" s="79" customFormat="1" x14ac:dyDescent="0.2">
      <c r="B176" s="86">
        <f>'3. Investeringen'!B162</f>
        <v>148</v>
      </c>
      <c r="C176" s="86" t="str">
        <f>'3. Investeringen'!F162</f>
        <v>TD</v>
      </c>
      <c r="D176" s="86" t="str">
        <f>'3. Investeringen'!G162</f>
        <v>Nieuwe investeringen TD</v>
      </c>
      <c r="E176" s="121">
        <f>'3. Investeringen'!K162</f>
        <v>2015</v>
      </c>
      <c r="F176" s="20"/>
      <c r="G176" s="86">
        <f>'7. Nominale afschrijvingen'!R165</f>
        <v>0</v>
      </c>
      <c r="H176" s="86">
        <f>'7. Nominale afschrijvingen'!S165</f>
        <v>0</v>
      </c>
      <c r="I176" s="86">
        <f>'7. Nominale afschrijvingen'!T165</f>
        <v>0</v>
      </c>
      <c r="J176" s="86">
        <f>'7. Nominale afschrijvingen'!U165</f>
        <v>0</v>
      </c>
      <c r="K176" s="86">
        <f>'7. Nominale afschrijvingen'!V165</f>
        <v>12488.484230996139</v>
      </c>
      <c r="L176" s="86">
        <f>'7. Nominale afschrijvingen'!W165</f>
        <v>24976.968461992277</v>
      </c>
      <c r="M176" s="86">
        <f>'7. Nominale afschrijvingen'!X165</f>
        <v>24976.968461992277</v>
      </c>
      <c r="N176" s="86">
        <f>'7. Nominale afschrijvingen'!Y165</f>
        <v>24976.968461992277</v>
      </c>
      <c r="O176" s="86">
        <f>'7. Nominale afschrijvingen'!Z165</f>
        <v>24976.968461992277</v>
      </c>
      <c r="P176" s="86">
        <f>'7. Nominale afschrijvingen'!AA165</f>
        <v>24976.968461992277</v>
      </c>
      <c r="Q176" s="86">
        <f>'7. Nominale afschrijvingen'!AB165</f>
        <v>24976.968461992277</v>
      </c>
      <c r="R176" s="86">
        <f>'7. Nominale afschrijvingen'!AC165</f>
        <v>29972.362154390732</v>
      </c>
      <c r="S176" s="86">
        <f>'7. Nominale afschrijvingen'!AD165</f>
        <v>29230.777936137765</v>
      </c>
      <c r="T176" s="86">
        <f>'7. Nominale afschrijvingen'!AE165</f>
        <v>28507.542193387966</v>
      </c>
      <c r="U176" s="86">
        <f>'7. Nominale afschrijvingen'!AF165</f>
        <v>27802.200943242286</v>
      </c>
      <c r="V176" s="86">
        <f>'7. Nominale afschrijvingen'!AG165</f>
        <v>27114.31143536825</v>
      </c>
      <c r="W176" s="65"/>
      <c r="X176" s="118">
        <f>IF($C176="TD",INDEX('4. CPI-tabel'!$D$20:$Z$42,$E176-2003,X$28-2003),
IF(X$28&gt;=$E176,MAX(1,INDEX('4. CPI-tabel'!$D$20:$Z$42,MAX($E176,2010)-2003,X$28-2003)),0))</f>
        <v>0</v>
      </c>
      <c r="Y176" s="118">
        <f>IF($C176="TD",INDEX('4. CPI-tabel'!$D$20:$Z$42,$E176-2003,Y$28-2003),
IF(Y$28&gt;=$E176,MAX(1,INDEX('4. CPI-tabel'!$D$20:$Z$42,MAX($E176,2010)-2003,Y$28-2003)),0))</f>
        <v>0</v>
      </c>
      <c r="Z176" s="118">
        <f>IF($C176="TD",INDEX('4. CPI-tabel'!$D$20:$Z$42,$E176-2003,Z$28-2003),
IF(Z$28&gt;=$E176,MAX(1,INDEX('4. CPI-tabel'!$D$20:$Z$42,MAX($E176,2010)-2003,Z$28-2003)),0))</f>
        <v>0</v>
      </c>
      <c r="AA176" s="118">
        <f>IF($C176="TD",INDEX('4. CPI-tabel'!$D$20:$Z$42,$E176-2003,AA$28-2003),
IF(AA$28&gt;=$E176,MAX(1,INDEX('4. CPI-tabel'!$D$20:$Z$42,MAX($E176,2010)-2003,AA$28-2003)),0))</f>
        <v>0</v>
      </c>
      <c r="AB176" s="118">
        <f>IF($C176="TD",INDEX('4. CPI-tabel'!$D$20:$Z$42,$E176-2003,AB$28-2003),
IF(AB$28&gt;=$E176,MAX(1,INDEX('4. CPI-tabel'!$D$20:$Z$42,MAX($E176,2010)-2003,AB$28-2003)),0))</f>
        <v>1</v>
      </c>
      <c r="AC176" s="118">
        <f>IF($C176="TD",INDEX('4. CPI-tabel'!$D$20:$Z$42,$E176-2003,AC$28-2003),
IF(AC$28&gt;=$E176,MAX(1,INDEX('4. CPI-tabel'!$D$20:$Z$42,MAX($E176,2010)-2003,AC$28-2003)),0))</f>
        <v>1.008</v>
      </c>
      <c r="AD176" s="118">
        <f>IF($C176="TD",INDEX('4. CPI-tabel'!$D$20:$Z$42,$E176-2003,AD$28-2003),
IF(AD$28&gt;=$E176,MAX(1,INDEX('4. CPI-tabel'!$D$20:$Z$42,MAX($E176,2010)-2003,AD$28-2003)),0))</f>
        <v>1.010016</v>
      </c>
      <c r="AE176" s="118">
        <f>IF($C176="TD",INDEX('4. CPI-tabel'!$D$20:$Z$42,$E176-2003,AE$28-2003),
IF(AE$28&gt;=$E176,MAX(1,INDEX('4. CPI-tabel'!$D$20:$Z$42,MAX($E176,2010)-2003,AE$28-2003)),0))</f>
        <v>1.0241562239999999</v>
      </c>
      <c r="AF176" s="118">
        <f>IF($C176="TD",INDEX('4. CPI-tabel'!$D$20:$Z$42,$E176-2003,AF$28-2003),
IF(AF$28&gt;=$E176,MAX(1,INDEX('4. CPI-tabel'!$D$20:$Z$42,MAX($E176,2010)-2003,AF$28-2003)),0))</f>
        <v>1.0456635047039999</v>
      </c>
      <c r="AG176" s="118">
        <f>IF($C176="TD",INDEX('4. CPI-tabel'!$D$20:$Z$42,$E176-2003,AG$28-2003),
IF(AG$28&gt;=$E176,MAX(1,INDEX('4. CPI-tabel'!$D$20:$Z$42,MAX($E176,2010)-2003,AG$28-2003)),0))</f>
        <v>1.0749420828357119</v>
      </c>
      <c r="AH176" s="118">
        <f>IF($C176="TD",INDEX('4. CPI-tabel'!$D$20:$Z$42,$E176-2003,AH$28-2003),
IF(AH$28&gt;=$E176,MAX(1,INDEX('4. CPI-tabel'!$D$20:$Z$42,MAX($E176,2010)-2003,AH$28-2003)),0))</f>
        <v>1.0824666774155618</v>
      </c>
      <c r="AI176" s="118">
        <f>IF($C176="TD",INDEX('4. CPI-tabel'!$D$20:$Z$42,$E176-2003,AI$28-2003),
IF(AI$28&gt;=$E176,MAX(1,INDEX('4. CPI-tabel'!$D$20:$Z$42,MAX($E176,2010)-2003,AI$28-2003)),0))</f>
        <v>1.0824666774155618</v>
      </c>
      <c r="AJ176" s="118">
        <f>IF($C176="TD",INDEX('4. CPI-tabel'!$D$20:$Z$42,$E176-2003,AJ$28-2003),
IF(AJ$28&gt;=$E176,MAX(1,INDEX('4. CPI-tabel'!$D$20:$Z$42,MAX($E176,2010)-2003,AJ$28-2003)),0))</f>
        <v>1.0824666774155618</v>
      </c>
      <c r="AK176" s="118">
        <f>IF($C176="TD",INDEX('4. CPI-tabel'!$D$20:$Z$42,$E176-2003,AK$28-2003),
IF(AK$28&gt;=$E176,MAX(1,INDEX('4. CPI-tabel'!$D$20:$Z$42,MAX($E176,2010)-2003,AK$28-2003)),0))</f>
        <v>1.0824666774155618</v>
      </c>
      <c r="AL176" s="118">
        <f>IF($C176="TD",INDEX('4. CPI-tabel'!$D$20:$Z$42,$E176-2003,AL$28-2003),
IF(AL$28&gt;=$E176,MAX(1,INDEX('4. CPI-tabel'!$D$20:$Z$42,MAX($E176,2010)-2003,AL$28-2003)),0))</f>
        <v>1.0824666774155618</v>
      </c>
      <c r="AM176" s="118">
        <f>IF($C176="TD",INDEX('4. CPI-tabel'!$D$20:$Z$42,$E176-2003,AM$28-2003),
IF(AM$28&gt;=$E176,MAX(1,INDEX('4. CPI-tabel'!$D$20:$Z$42,MAX($E176,2010)-2003,AM$28-2003)),0))</f>
        <v>1.0824666774155618</v>
      </c>
      <c r="AN176" s="20"/>
      <c r="AO176" s="87">
        <f t="shared" si="37"/>
        <v>0</v>
      </c>
      <c r="AP176" s="87">
        <f t="shared" si="38"/>
        <v>0</v>
      </c>
      <c r="AQ176" s="87">
        <f t="shared" si="39"/>
        <v>0</v>
      </c>
      <c r="AR176" s="87">
        <f t="shared" si="40"/>
        <v>0</v>
      </c>
      <c r="AS176" s="87">
        <f t="shared" si="41"/>
        <v>12488.484230996139</v>
      </c>
      <c r="AT176" s="87">
        <f t="shared" si="42"/>
        <v>25176.784209688216</v>
      </c>
      <c r="AU176" s="87">
        <f t="shared" si="43"/>
        <v>25227.137778107593</v>
      </c>
      <c r="AV176" s="87">
        <f t="shared" si="44"/>
        <v>25580.317707001097</v>
      </c>
      <c r="AW176" s="87">
        <f t="shared" si="45"/>
        <v>26117.50437884812</v>
      </c>
      <c r="AX176" s="87">
        <f t="shared" si="46"/>
        <v>26848.794501455868</v>
      </c>
      <c r="AY176" s="87">
        <f t="shared" si="47"/>
        <v>27036.736062966054</v>
      </c>
      <c r="AZ176" s="87">
        <f t="shared" si="48"/>
        <v>32444.083275559264</v>
      </c>
      <c r="BA176" s="87">
        <f t="shared" si="49"/>
        <v>31641.343070803159</v>
      </c>
      <c r="BB176" s="87">
        <f t="shared" si="50"/>
        <v>30858.464479360609</v>
      </c>
      <c r="BC176" s="87">
        <f t="shared" si="51"/>
        <v>30094.956079871274</v>
      </c>
      <c r="BD176" s="87">
        <f t="shared" si="52"/>
        <v>29350.338609853843</v>
      </c>
    </row>
    <row r="177" spans="2:56" s="79" customFormat="1" x14ac:dyDescent="0.2">
      <c r="B177" s="86">
        <f>'3. Investeringen'!B163</f>
        <v>149</v>
      </c>
      <c r="C177" s="86" t="str">
        <f>'3. Investeringen'!F163</f>
        <v>TD</v>
      </c>
      <c r="D177" s="86" t="str">
        <f>'3. Investeringen'!G163</f>
        <v>Nieuwe investeringen TD</v>
      </c>
      <c r="E177" s="121">
        <f>'3. Investeringen'!K163</f>
        <v>2015</v>
      </c>
      <c r="F177" s="20"/>
      <c r="G177" s="86">
        <f>'7. Nominale afschrijvingen'!R166</f>
        <v>0</v>
      </c>
      <c r="H177" s="86">
        <f>'7. Nominale afschrijvingen'!S166</f>
        <v>0</v>
      </c>
      <c r="I177" s="86">
        <f>'7. Nominale afschrijvingen'!T166</f>
        <v>0</v>
      </c>
      <c r="J177" s="86">
        <f>'7. Nominale afschrijvingen'!U166</f>
        <v>0</v>
      </c>
      <c r="K177" s="86">
        <f>'7. Nominale afschrijvingen'!V166</f>
        <v>33554.338391288664</v>
      </c>
      <c r="L177" s="86">
        <f>'7. Nominale afschrijvingen'!W166</f>
        <v>67108.676782577313</v>
      </c>
      <c r="M177" s="86">
        <f>'7. Nominale afschrijvingen'!X166</f>
        <v>67108.676782577313</v>
      </c>
      <c r="N177" s="86">
        <f>'7. Nominale afschrijvingen'!Y166</f>
        <v>67108.676782577313</v>
      </c>
      <c r="O177" s="86">
        <f>'7. Nominale afschrijvingen'!Z166</f>
        <v>67108.676782577313</v>
      </c>
      <c r="P177" s="86">
        <f>'7. Nominale afschrijvingen'!AA166</f>
        <v>67108.676782577313</v>
      </c>
      <c r="Q177" s="86">
        <f>'7. Nominale afschrijvingen'!AB166</f>
        <v>67108.676782577313</v>
      </c>
      <c r="R177" s="86">
        <f>'7. Nominale afschrijvingen'!AC166</f>
        <v>80530.41213909279</v>
      </c>
      <c r="S177" s="86">
        <f>'7. Nominale afschrijvingen'!AD166</f>
        <v>78020.373319173013</v>
      </c>
      <c r="T177" s="86">
        <f>'7. Nominale afschrijvingen'!AE166</f>
        <v>75588.569475458527</v>
      </c>
      <c r="U177" s="86">
        <f>'7. Nominale afschrijvingen'!AF166</f>
        <v>73232.562115184497</v>
      </c>
      <c r="V177" s="86">
        <f>'7. Nominale afschrijvingen'!AG166</f>
        <v>70949.988750555378</v>
      </c>
      <c r="W177" s="65"/>
      <c r="X177" s="118">
        <f>IF($C177="TD",INDEX('4. CPI-tabel'!$D$20:$Z$42,$E177-2003,X$28-2003),
IF(X$28&gt;=$E177,MAX(1,INDEX('4. CPI-tabel'!$D$20:$Z$42,MAX($E177,2010)-2003,X$28-2003)),0))</f>
        <v>0</v>
      </c>
      <c r="Y177" s="118">
        <f>IF($C177="TD",INDEX('4. CPI-tabel'!$D$20:$Z$42,$E177-2003,Y$28-2003),
IF(Y$28&gt;=$E177,MAX(1,INDEX('4. CPI-tabel'!$D$20:$Z$42,MAX($E177,2010)-2003,Y$28-2003)),0))</f>
        <v>0</v>
      </c>
      <c r="Z177" s="118">
        <f>IF($C177="TD",INDEX('4. CPI-tabel'!$D$20:$Z$42,$E177-2003,Z$28-2003),
IF(Z$28&gt;=$E177,MAX(1,INDEX('4. CPI-tabel'!$D$20:$Z$42,MAX($E177,2010)-2003,Z$28-2003)),0))</f>
        <v>0</v>
      </c>
      <c r="AA177" s="118">
        <f>IF($C177="TD",INDEX('4. CPI-tabel'!$D$20:$Z$42,$E177-2003,AA$28-2003),
IF(AA$28&gt;=$E177,MAX(1,INDEX('4. CPI-tabel'!$D$20:$Z$42,MAX($E177,2010)-2003,AA$28-2003)),0))</f>
        <v>0</v>
      </c>
      <c r="AB177" s="118">
        <f>IF($C177="TD",INDEX('4. CPI-tabel'!$D$20:$Z$42,$E177-2003,AB$28-2003),
IF(AB$28&gt;=$E177,MAX(1,INDEX('4. CPI-tabel'!$D$20:$Z$42,MAX($E177,2010)-2003,AB$28-2003)),0))</f>
        <v>1</v>
      </c>
      <c r="AC177" s="118">
        <f>IF($C177="TD",INDEX('4. CPI-tabel'!$D$20:$Z$42,$E177-2003,AC$28-2003),
IF(AC$28&gt;=$E177,MAX(1,INDEX('4. CPI-tabel'!$D$20:$Z$42,MAX($E177,2010)-2003,AC$28-2003)),0))</f>
        <v>1.008</v>
      </c>
      <c r="AD177" s="118">
        <f>IF($C177="TD",INDEX('4. CPI-tabel'!$D$20:$Z$42,$E177-2003,AD$28-2003),
IF(AD$28&gt;=$E177,MAX(1,INDEX('4. CPI-tabel'!$D$20:$Z$42,MAX($E177,2010)-2003,AD$28-2003)),0))</f>
        <v>1.010016</v>
      </c>
      <c r="AE177" s="118">
        <f>IF($C177="TD",INDEX('4. CPI-tabel'!$D$20:$Z$42,$E177-2003,AE$28-2003),
IF(AE$28&gt;=$E177,MAX(1,INDEX('4. CPI-tabel'!$D$20:$Z$42,MAX($E177,2010)-2003,AE$28-2003)),0))</f>
        <v>1.0241562239999999</v>
      </c>
      <c r="AF177" s="118">
        <f>IF($C177="TD",INDEX('4. CPI-tabel'!$D$20:$Z$42,$E177-2003,AF$28-2003),
IF(AF$28&gt;=$E177,MAX(1,INDEX('4. CPI-tabel'!$D$20:$Z$42,MAX($E177,2010)-2003,AF$28-2003)),0))</f>
        <v>1.0456635047039999</v>
      </c>
      <c r="AG177" s="118">
        <f>IF($C177="TD",INDEX('4. CPI-tabel'!$D$20:$Z$42,$E177-2003,AG$28-2003),
IF(AG$28&gt;=$E177,MAX(1,INDEX('4. CPI-tabel'!$D$20:$Z$42,MAX($E177,2010)-2003,AG$28-2003)),0))</f>
        <v>1.0749420828357119</v>
      </c>
      <c r="AH177" s="118">
        <f>IF($C177="TD",INDEX('4. CPI-tabel'!$D$20:$Z$42,$E177-2003,AH$28-2003),
IF(AH$28&gt;=$E177,MAX(1,INDEX('4. CPI-tabel'!$D$20:$Z$42,MAX($E177,2010)-2003,AH$28-2003)),0))</f>
        <v>1.0824666774155618</v>
      </c>
      <c r="AI177" s="118">
        <f>IF($C177="TD",INDEX('4. CPI-tabel'!$D$20:$Z$42,$E177-2003,AI$28-2003),
IF(AI$28&gt;=$E177,MAX(1,INDEX('4. CPI-tabel'!$D$20:$Z$42,MAX($E177,2010)-2003,AI$28-2003)),0))</f>
        <v>1.0824666774155618</v>
      </c>
      <c r="AJ177" s="118">
        <f>IF($C177="TD",INDEX('4. CPI-tabel'!$D$20:$Z$42,$E177-2003,AJ$28-2003),
IF(AJ$28&gt;=$E177,MAX(1,INDEX('4. CPI-tabel'!$D$20:$Z$42,MAX($E177,2010)-2003,AJ$28-2003)),0))</f>
        <v>1.0824666774155618</v>
      </c>
      <c r="AK177" s="118">
        <f>IF($C177="TD",INDEX('4. CPI-tabel'!$D$20:$Z$42,$E177-2003,AK$28-2003),
IF(AK$28&gt;=$E177,MAX(1,INDEX('4. CPI-tabel'!$D$20:$Z$42,MAX($E177,2010)-2003,AK$28-2003)),0))</f>
        <v>1.0824666774155618</v>
      </c>
      <c r="AL177" s="118">
        <f>IF($C177="TD",INDEX('4. CPI-tabel'!$D$20:$Z$42,$E177-2003,AL$28-2003),
IF(AL$28&gt;=$E177,MAX(1,INDEX('4. CPI-tabel'!$D$20:$Z$42,MAX($E177,2010)-2003,AL$28-2003)),0))</f>
        <v>1.0824666774155618</v>
      </c>
      <c r="AM177" s="118">
        <f>IF($C177="TD",INDEX('4. CPI-tabel'!$D$20:$Z$42,$E177-2003,AM$28-2003),
IF(AM$28&gt;=$E177,MAX(1,INDEX('4. CPI-tabel'!$D$20:$Z$42,MAX($E177,2010)-2003,AM$28-2003)),0))</f>
        <v>1.0824666774155618</v>
      </c>
      <c r="AN177" s="20"/>
      <c r="AO177" s="87">
        <f t="shared" si="37"/>
        <v>0</v>
      </c>
      <c r="AP177" s="87">
        <f t="shared" si="38"/>
        <v>0</v>
      </c>
      <c r="AQ177" s="87">
        <f t="shared" si="39"/>
        <v>0</v>
      </c>
      <c r="AR177" s="87">
        <f t="shared" si="40"/>
        <v>0</v>
      </c>
      <c r="AS177" s="87">
        <f t="shared" si="41"/>
        <v>33554.338391288664</v>
      </c>
      <c r="AT177" s="87">
        <f t="shared" si="42"/>
        <v>67645.546196837939</v>
      </c>
      <c r="AU177" s="87">
        <f t="shared" si="43"/>
        <v>67780.837289231611</v>
      </c>
      <c r="AV177" s="87">
        <f t="shared" si="44"/>
        <v>68729.769011280849</v>
      </c>
      <c r="AW177" s="87">
        <f t="shared" si="45"/>
        <v>70173.09416051775</v>
      </c>
      <c r="AX177" s="87">
        <f t="shared" si="46"/>
        <v>72137.940797012241</v>
      </c>
      <c r="AY177" s="87">
        <f t="shared" si="47"/>
        <v>72642.906382591318</v>
      </c>
      <c r="AZ177" s="87">
        <f t="shared" si="48"/>
        <v>87171.487659109596</v>
      </c>
      <c r="BA177" s="87">
        <f t="shared" si="49"/>
        <v>84454.454277526966</v>
      </c>
      <c r="BB177" s="87">
        <f t="shared" si="50"/>
        <v>81822.107650694947</v>
      </c>
      <c r="BC177" s="87">
        <f t="shared" si="51"/>
        <v>79271.80819145251</v>
      </c>
      <c r="BD177" s="87">
        <f t="shared" si="52"/>
        <v>76800.998585485169</v>
      </c>
    </row>
    <row r="178" spans="2:56" s="79" customFormat="1" x14ac:dyDescent="0.2">
      <c r="B178" s="86">
        <f>'3. Investeringen'!B164</f>
        <v>150</v>
      </c>
      <c r="C178" s="86" t="str">
        <f>'3. Investeringen'!F164</f>
        <v>TD</v>
      </c>
      <c r="D178" s="86" t="str">
        <f>'3. Investeringen'!G164</f>
        <v>Nieuwe investeringen TD</v>
      </c>
      <c r="E178" s="121">
        <f>'3. Investeringen'!K164</f>
        <v>2015</v>
      </c>
      <c r="F178" s="20"/>
      <c r="G178" s="86">
        <f>'7. Nominale afschrijvingen'!R167</f>
        <v>0</v>
      </c>
      <c r="H178" s="86">
        <f>'7. Nominale afschrijvingen'!S167</f>
        <v>0</v>
      </c>
      <c r="I178" s="86">
        <f>'7. Nominale afschrijvingen'!T167</f>
        <v>0</v>
      </c>
      <c r="J178" s="86">
        <f>'7. Nominale afschrijvingen'!U167</f>
        <v>0</v>
      </c>
      <c r="K178" s="86">
        <f>'7. Nominale afschrijvingen'!V167</f>
        <v>10265.392501698539</v>
      </c>
      <c r="L178" s="86">
        <f>'7. Nominale afschrijvingen'!W167</f>
        <v>20530.785003397075</v>
      </c>
      <c r="M178" s="86">
        <f>'7. Nominale afschrijvingen'!X167</f>
        <v>20530.785003397075</v>
      </c>
      <c r="N178" s="86">
        <f>'7. Nominale afschrijvingen'!Y167</f>
        <v>20530.785003397075</v>
      </c>
      <c r="O178" s="86">
        <f>'7. Nominale afschrijvingen'!Z167</f>
        <v>20530.785003397075</v>
      </c>
      <c r="P178" s="86">
        <f>'7. Nominale afschrijvingen'!AA167</f>
        <v>20530.785003397075</v>
      </c>
      <c r="Q178" s="86">
        <f>'7. Nominale afschrijvingen'!AB167</f>
        <v>20530.785003397075</v>
      </c>
      <c r="R178" s="86">
        <f>'7. Nominale afschrijvingen'!AC167</f>
        <v>24636.942004076493</v>
      </c>
      <c r="S178" s="86">
        <f>'7. Nominale afschrijvingen'!AD167</f>
        <v>23378.885391102373</v>
      </c>
      <c r="T178" s="86">
        <f>'7. Nominale afschrijvingen'!AE167</f>
        <v>22185.069966875872</v>
      </c>
      <c r="U178" s="86">
        <f>'7. Nominale afschrijvingen'!AF167</f>
        <v>21052.215330269442</v>
      </c>
      <c r="V178" s="86">
        <f>'7. Nominale afschrijvingen'!AG167</f>
        <v>20062.581276282421</v>
      </c>
      <c r="W178" s="65"/>
      <c r="X178" s="118">
        <f>IF($C178="TD",INDEX('4. CPI-tabel'!$D$20:$Z$42,$E178-2003,X$28-2003),
IF(X$28&gt;=$E178,MAX(1,INDEX('4. CPI-tabel'!$D$20:$Z$42,MAX($E178,2010)-2003,X$28-2003)),0))</f>
        <v>0</v>
      </c>
      <c r="Y178" s="118">
        <f>IF($C178="TD",INDEX('4. CPI-tabel'!$D$20:$Z$42,$E178-2003,Y$28-2003),
IF(Y$28&gt;=$E178,MAX(1,INDEX('4. CPI-tabel'!$D$20:$Z$42,MAX($E178,2010)-2003,Y$28-2003)),0))</f>
        <v>0</v>
      </c>
      <c r="Z178" s="118">
        <f>IF($C178="TD",INDEX('4. CPI-tabel'!$D$20:$Z$42,$E178-2003,Z$28-2003),
IF(Z$28&gt;=$E178,MAX(1,INDEX('4. CPI-tabel'!$D$20:$Z$42,MAX($E178,2010)-2003,Z$28-2003)),0))</f>
        <v>0</v>
      </c>
      <c r="AA178" s="118">
        <f>IF($C178="TD",INDEX('4. CPI-tabel'!$D$20:$Z$42,$E178-2003,AA$28-2003),
IF(AA$28&gt;=$E178,MAX(1,INDEX('4. CPI-tabel'!$D$20:$Z$42,MAX($E178,2010)-2003,AA$28-2003)),0))</f>
        <v>0</v>
      </c>
      <c r="AB178" s="118">
        <f>IF($C178="TD",INDEX('4. CPI-tabel'!$D$20:$Z$42,$E178-2003,AB$28-2003),
IF(AB$28&gt;=$E178,MAX(1,INDEX('4. CPI-tabel'!$D$20:$Z$42,MAX($E178,2010)-2003,AB$28-2003)),0))</f>
        <v>1</v>
      </c>
      <c r="AC178" s="118">
        <f>IF($C178="TD",INDEX('4. CPI-tabel'!$D$20:$Z$42,$E178-2003,AC$28-2003),
IF(AC$28&gt;=$E178,MAX(1,INDEX('4. CPI-tabel'!$D$20:$Z$42,MAX($E178,2010)-2003,AC$28-2003)),0))</f>
        <v>1.008</v>
      </c>
      <c r="AD178" s="118">
        <f>IF($C178="TD",INDEX('4. CPI-tabel'!$D$20:$Z$42,$E178-2003,AD$28-2003),
IF(AD$28&gt;=$E178,MAX(1,INDEX('4. CPI-tabel'!$D$20:$Z$42,MAX($E178,2010)-2003,AD$28-2003)),0))</f>
        <v>1.010016</v>
      </c>
      <c r="AE178" s="118">
        <f>IF($C178="TD",INDEX('4. CPI-tabel'!$D$20:$Z$42,$E178-2003,AE$28-2003),
IF(AE$28&gt;=$E178,MAX(1,INDEX('4. CPI-tabel'!$D$20:$Z$42,MAX($E178,2010)-2003,AE$28-2003)),0))</f>
        <v>1.0241562239999999</v>
      </c>
      <c r="AF178" s="118">
        <f>IF($C178="TD",INDEX('4. CPI-tabel'!$D$20:$Z$42,$E178-2003,AF$28-2003),
IF(AF$28&gt;=$E178,MAX(1,INDEX('4. CPI-tabel'!$D$20:$Z$42,MAX($E178,2010)-2003,AF$28-2003)),0))</f>
        <v>1.0456635047039999</v>
      </c>
      <c r="AG178" s="118">
        <f>IF($C178="TD",INDEX('4. CPI-tabel'!$D$20:$Z$42,$E178-2003,AG$28-2003),
IF(AG$28&gt;=$E178,MAX(1,INDEX('4. CPI-tabel'!$D$20:$Z$42,MAX($E178,2010)-2003,AG$28-2003)),0))</f>
        <v>1.0749420828357119</v>
      </c>
      <c r="AH178" s="118">
        <f>IF($C178="TD",INDEX('4. CPI-tabel'!$D$20:$Z$42,$E178-2003,AH$28-2003),
IF(AH$28&gt;=$E178,MAX(1,INDEX('4. CPI-tabel'!$D$20:$Z$42,MAX($E178,2010)-2003,AH$28-2003)),0))</f>
        <v>1.0824666774155618</v>
      </c>
      <c r="AI178" s="118">
        <f>IF($C178="TD",INDEX('4. CPI-tabel'!$D$20:$Z$42,$E178-2003,AI$28-2003),
IF(AI$28&gt;=$E178,MAX(1,INDEX('4. CPI-tabel'!$D$20:$Z$42,MAX($E178,2010)-2003,AI$28-2003)),0))</f>
        <v>1.0824666774155618</v>
      </c>
      <c r="AJ178" s="118">
        <f>IF($C178="TD",INDEX('4. CPI-tabel'!$D$20:$Z$42,$E178-2003,AJ$28-2003),
IF(AJ$28&gt;=$E178,MAX(1,INDEX('4. CPI-tabel'!$D$20:$Z$42,MAX($E178,2010)-2003,AJ$28-2003)),0))</f>
        <v>1.0824666774155618</v>
      </c>
      <c r="AK178" s="118">
        <f>IF($C178="TD",INDEX('4. CPI-tabel'!$D$20:$Z$42,$E178-2003,AK$28-2003),
IF(AK$28&gt;=$E178,MAX(1,INDEX('4. CPI-tabel'!$D$20:$Z$42,MAX($E178,2010)-2003,AK$28-2003)),0))</f>
        <v>1.0824666774155618</v>
      </c>
      <c r="AL178" s="118">
        <f>IF($C178="TD",INDEX('4. CPI-tabel'!$D$20:$Z$42,$E178-2003,AL$28-2003),
IF(AL$28&gt;=$E178,MAX(1,INDEX('4. CPI-tabel'!$D$20:$Z$42,MAX($E178,2010)-2003,AL$28-2003)),0))</f>
        <v>1.0824666774155618</v>
      </c>
      <c r="AM178" s="118">
        <f>IF($C178="TD",INDEX('4. CPI-tabel'!$D$20:$Z$42,$E178-2003,AM$28-2003),
IF(AM$28&gt;=$E178,MAX(1,INDEX('4. CPI-tabel'!$D$20:$Z$42,MAX($E178,2010)-2003,AM$28-2003)),0))</f>
        <v>1.0824666774155618</v>
      </c>
      <c r="AN178" s="20"/>
      <c r="AO178" s="87">
        <f t="shared" si="37"/>
        <v>0</v>
      </c>
      <c r="AP178" s="87">
        <f t="shared" si="38"/>
        <v>0</v>
      </c>
      <c r="AQ178" s="87">
        <f t="shared" si="39"/>
        <v>0</v>
      </c>
      <c r="AR178" s="87">
        <f t="shared" si="40"/>
        <v>0</v>
      </c>
      <c r="AS178" s="87">
        <f t="shared" si="41"/>
        <v>10265.392501698539</v>
      </c>
      <c r="AT178" s="87">
        <f t="shared" si="42"/>
        <v>20695.03128342425</v>
      </c>
      <c r="AU178" s="87">
        <f t="shared" si="43"/>
        <v>20736.421345991101</v>
      </c>
      <c r="AV178" s="87">
        <f t="shared" si="44"/>
        <v>21026.731244834973</v>
      </c>
      <c r="AW178" s="87">
        <f t="shared" si="45"/>
        <v>21468.292600976511</v>
      </c>
      <c r="AX178" s="87">
        <f t="shared" si="46"/>
        <v>22069.404793803849</v>
      </c>
      <c r="AY178" s="87">
        <f t="shared" si="47"/>
        <v>22223.890627360477</v>
      </c>
      <c r="AZ178" s="87">
        <f t="shared" si="48"/>
        <v>26668.668752832575</v>
      </c>
      <c r="BA178" s="87">
        <f t="shared" si="49"/>
        <v>25306.864390985804</v>
      </c>
      <c r="BB178" s="87">
        <f t="shared" si="50"/>
        <v>24014.598975275891</v>
      </c>
      <c r="BC178" s="87">
        <f t="shared" si="51"/>
        <v>22788.321580793716</v>
      </c>
      <c r="BD178" s="87">
        <f t="shared" si="52"/>
        <v>21717.075694517094</v>
      </c>
    </row>
    <row r="179" spans="2:56" s="79" customFormat="1" x14ac:dyDescent="0.2">
      <c r="B179" s="86">
        <f>'3. Investeringen'!B165</f>
        <v>151</v>
      </c>
      <c r="C179" s="86" t="str">
        <f>'3. Investeringen'!F165</f>
        <v>TD</v>
      </c>
      <c r="D179" s="86" t="str">
        <f>'3. Investeringen'!G165</f>
        <v>Nieuwe investeringen TD</v>
      </c>
      <c r="E179" s="121">
        <f>'3. Investeringen'!K165</f>
        <v>2015</v>
      </c>
      <c r="F179" s="20"/>
      <c r="G179" s="86">
        <f>'7. Nominale afschrijvingen'!R168</f>
        <v>0</v>
      </c>
      <c r="H179" s="86">
        <f>'7. Nominale afschrijvingen'!S168</f>
        <v>0</v>
      </c>
      <c r="I179" s="86">
        <f>'7. Nominale afschrijvingen'!T168</f>
        <v>0</v>
      </c>
      <c r="J179" s="86">
        <f>'7. Nominale afschrijvingen'!U168</f>
        <v>0</v>
      </c>
      <c r="K179" s="86">
        <f>'7. Nominale afschrijvingen'!V168</f>
        <v>49.674030173008859</v>
      </c>
      <c r="L179" s="86">
        <f>'7. Nominale afschrijvingen'!W168</f>
        <v>99.348060346017718</v>
      </c>
      <c r="M179" s="86">
        <f>'7. Nominale afschrijvingen'!X168</f>
        <v>99.348060346017718</v>
      </c>
      <c r="N179" s="86">
        <f>'7. Nominale afschrijvingen'!Y168</f>
        <v>99.348060346017718</v>
      </c>
      <c r="O179" s="86">
        <f>'7. Nominale afschrijvingen'!Z168</f>
        <v>99.348060346017718</v>
      </c>
      <c r="P179" s="86">
        <f>'7. Nominale afschrijvingen'!AA168</f>
        <v>99.348060346017718</v>
      </c>
      <c r="Q179" s="86">
        <f>'7. Nominale afschrijvingen'!AB168</f>
        <v>99.348060346017718</v>
      </c>
      <c r="R179" s="86">
        <f>'7. Nominale afschrijvingen'!AC168</f>
        <v>119.21767241522126</v>
      </c>
      <c r="S179" s="86">
        <f>'7. Nominale afschrijvingen'!AD168</f>
        <v>111.48463420450422</v>
      </c>
      <c r="T179" s="86">
        <f>'7. Nominale afschrijvingen'!AE168</f>
        <v>104.25319847232016</v>
      </c>
      <c r="U179" s="86">
        <f>'7. Nominale afschrijvingen'!AF168</f>
        <v>97.490828841683168</v>
      </c>
      <c r="V179" s="86">
        <f>'7. Nominale afschrijvingen'!AG168</f>
        <v>96.93053672190338</v>
      </c>
      <c r="W179" s="65"/>
      <c r="X179" s="118">
        <f>IF($C179="TD",INDEX('4. CPI-tabel'!$D$20:$Z$42,$E179-2003,X$28-2003),
IF(X$28&gt;=$E179,MAX(1,INDEX('4. CPI-tabel'!$D$20:$Z$42,MAX($E179,2010)-2003,X$28-2003)),0))</f>
        <v>0</v>
      </c>
      <c r="Y179" s="118">
        <f>IF($C179="TD",INDEX('4. CPI-tabel'!$D$20:$Z$42,$E179-2003,Y$28-2003),
IF(Y$28&gt;=$E179,MAX(1,INDEX('4. CPI-tabel'!$D$20:$Z$42,MAX($E179,2010)-2003,Y$28-2003)),0))</f>
        <v>0</v>
      </c>
      <c r="Z179" s="118">
        <f>IF($C179="TD",INDEX('4. CPI-tabel'!$D$20:$Z$42,$E179-2003,Z$28-2003),
IF(Z$28&gt;=$E179,MAX(1,INDEX('4. CPI-tabel'!$D$20:$Z$42,MAX($E179,2010)-2003,Z$28-2003)),0))</f>
        <v>0</v>
      </c>
      <c r="AA179" s="118">
        <f>IF($C179="TD",INDEX('4. CPI-tabel'!$D$20:$Z$42,$E179-2003,AA$28-2003),
IF(AA$28&gt;=$E179,MAX(1,INDEX('4. CPI-tabel'!$D$20:$Z$42,MAX($E179,2010)-2003,AA$28-2003)),0))</f>
        <v>0</v>
      </c>
      <c r="AB179" s="118">
        <f>IF($C179="TD",INDEX('4. CPI-tabel'!$D$20:$Z$42,$E179-2003,AB$28-2003),
IF(AB$28&gt;=$E179,MAX(1,INDEX('4. CPI-tabel'!$D$20:$Z$42,MAX($E179,2010)-2003,AB$28-2003)),0))</f>
        <v>1</v>
      </c>
      <c r="AC179" s="118">
        <f>IF($C179="TD",INDEX('4. CPI-tabel'!$D$20:$Z$42,$E179-2003,AC$28-2003),
IF(AC$28&gt;=$E179,MAX(1,INDEX('4. CPI-tabel'!$D$20:$Z$42,MAX($E179,2010)-2003,AC$28-2003)),0))</f>
        <v>1.008</v>
      </c>
      <c r="AD179" s="118">
        <f>IF($C179="TD",INDEX('4. CPI-tabel'!$D$20:$Z$42,$E179-2003,AD$28-2003),
IF(AD$28&gt;=$E179,MAX(1,INDEX('4. CPI-tabel'!$D$20:$Z$42,MAX($E179,2010)-2003,AD$28-2003)),0))</f>
        <v>1.010016</v>
      </c>
      <c r="AE179" s="118">
        <f>IF($C179="TD",INDEX('4. CPI-tabel'!$D$20:$Z$42,$E179-2003,AE$28-2003),
IF(AE$28&gt;=$E179,MAX(1,INDEX('4. CPI-tabel'!$D$20:$Z$42,MAX($E179,2010)-2003,AE$28-2003)),0))</f>
        <v>1.0241562239999999</v>
      </c>
      <c r="AF179" s="118">
        <f>IF($C179="TD",INDEX('4. CPI-tabel'!$D$20:$Z$42,$E179-2003,AF$28-2003),
IF(AF$28&gt;=$E179,MAX(1,INDEX('4. CPI-tabel'!$D$20:$Z$42,MAX($E179,2010)-2003,AF$28-2003)),0))</f>
        <v>1.0456635047039999</v>
      </c>
      <c r="AG179" s="118">
        <f>IF($C179="TD",INDEX('4. CPI-tabel'!$D$20:$Z$42,$E179-2003,AG$28-2003),
IF(AG$28&gt;=$E179,MAX(1,INDEX('4. CPI-tabel'!$D$20:$Z$42,MAX($E179,2010)-2003,AG$28-2003)),0))</f>
        <v>1.0749420828357119</v>
      </c>
      <c r="AH179" s="118">
        <f>IF($C179="TD",INDEX('4. CPI-tabel'!$D$20:$Z$42,$E179-2003,AH$28-2003),
IF(AH$28&gt;=$E179,MAX(1,INDEX('4. CPI-tabel'!$D$20:$Z$42,MAX($E179,2010)-2003,AH$28-2003)),0))</f>
        <v>1.0824666774155618</v>
      </c>
      <c r="AI179" s="118">
        <f>IF($C179="TD",INDEX('4. CPI-tabel'!$D$20:$Z$42,$E179-2003,AI$28-2003),
IF(AI$28&gt;=$E179,MAX(1,INDEX('4. CPI-tabel'!$D$20:$Z$42,MAX($E179,2010)-2003,AI$28-2003)),0))</f>
        <v>1.0824666774155618</v>
      </c>
      <c r="AJ179" s="118">
        <f>IF($C179="TD",INDEX('4. CPI-tabel'!$D$20:$Z$42,$E179-2003,AJ$28-2003),
IF(AJ$28&gt;=$E179,MAX(1,INDEX('4. CPI-tabel'!$D$20:$Z$42,MAX($E179,2010)-2003,AJ$28-2003)),0))</f>
        <v>1.0824666774155618</v>
      </c>
      <c r="AK179" s="118">
        <f>IF($C179="TD",INDEX('4. CPI-tabel'!$D$20:$Z$42,$E179-2003,AK$28-2003),
IF(AK$28&gt;=$E179,MAX(1,INDEX('4. CPI-tabel'!$D$20:$Z$42,MAX($E179,2010)-2003,AK$28-2003)),0))</f>
        <v>1.0824666774155618</v>
      </c>
      <c r="AL179" s="118">
        <f>IF($C179="TD",INDEX('4. CPI-tabel'!$D$20:$Z$42,$E179-2003,AL$28-2003),
IF(AL$28&gt;=$E179,MAX(1,INDEX('4. CPI-tabel'!$D$20:$Z$42,MAX($E179,2010)-2003,AL$28-2003)),0))</f>
        <v>1.0824666774155618</v>
      </c>
      <c r="AM179" s="118">
        <f>IF($C179="TD",INDEX('4. CPI-tabel'!$D$20:$Z$42,$E179-2003,AM$28-2003),
IF(AM$28&gt;=$E179,MAX(1,INDEX('4. CPI-tabel'!$D$20:$Z$42,MAX($E179,2010)-2003,AM$28-2003)),0))</f>
        <v>1.0824666774155618</v>
      </c>
      <c r="AN179" s="20"/>
      <c r="AO179" s="87">
        <f t="shared" si="37"/>
        <v>0</v>
      </c>
      <c r="AP179" s="87">
        <f t="shared" si="38"/>
        <v>0</v>
      </c>
      <c r="AQ179" s="87">
        <f t="shared" si="39"/>
        <v>0</v>
      </c>
      <c r="AR179" s="87">
        <f t="shared" si="40"/>
        <v>0</v>
      </c>
      <c r="AS179" s="87">
        <f t="shared" si="41"/>
        <v>49.674030173008859</v>
      </c>
      <c r="AT179" s="87">
        <f t="shared" si="42"/>
        <v>100.14284482878585</v>
      </c>
      <c r="AU179" s="87">
        <f t="shared" si="43"/>
        <v>100.34313051844343</v>
      </c>
      <c r="AV179" s="87">
        <f t="shared" si="44"/>
        <v>101.74793434570164</v>
      </c>
      <c r="AW179" s="87">
        <f t="shared" si="45"/>
        <v>103.88464096696137</v>
      </c>
      <c r="AX179" s="87">
        <f t="shared" si="46"/>
        <v>106.79341091403629</v>
      </c>
      <c r="AY179" s="87">
        <f t="shared" si="47"/>
        <v>107.54096479043453</v>
      </c>
      <c r="AZ179" s="87">
        <f t="shared" si="48"/>
        <v>129.04915774852142</v>
      </c>
      <c r="BA179" s="87">
        <f t="shared" si="49"/>
        <v>120.67840157023898</v>
      </c>
      <c r="BB179" s="87">
        <f t="shared" si="50"/>
        <v>112.85061336027753</v>
      </c>
      <c r="BC179" s="87">
        <f t="shared" si="51"/>
        <v>105.530573574746</v>
      </c>
      <c r="BD179" s="87">
        <f t="shared" si="52"/>
        <v>104.92407602546585</v>
      </c>
    </row>
    <row r="180" spans="2:56" s="79" customFormat="1" x14ac:dyDescent="0.2">
      <c r="B180" s="86">
        <f>'3. Investeringen'!B166</f>
        <v>152</v>
      </c>
      <c r="C180" s="86" t="str">
        <f>'3. Investeringen'!F166</f>
        <v>TD</v>
      </c>
      <c r="D180" s="86" t="str">
        <f>'3. Investeringen'!G166</f>
        <v>Nieuwe investeringen TD</v>
      </c>
      <c r="E180" s="121">
        <f>'3. Investeringen'!K166</f>
        <v>2015</v>
      </c>
      <c r="F180" s="20"/>
      <c r="G180" s="86">
        <f>'7. Nominale afschrijvingen'!R169</f>
        <v>0</v>
      </c>
      <c r="H180" s="86">
        <f>'7. Nominale afschrijvingen'!S169</f>
        <v>0</v>
      </c>
      <c r="I180" s="86">
        <f>'7. Nominale afschrijvingen'!T169</f>
        <v>0</v>
      </c>
      <c r="J180" s="86">
        <f>'7. Nominale afschrijvingen'!U169</f>
        <v>0</v>
      </c>
      <c r="K180" s="86">
        <f>'7. Nominale afschrijvingen'!V169</f>
        <v>10918.745787846558</v>
      </c>
      <c r="L180" s="86">
        <f>'7. Nominale afschrijvingen'!W169</f>
        <v>21837.491575693111</v>
      </c>
      <c r="M180" s="86">
        <f>'7. Nominale afschrijvingen'!X169</f>
        <v>21837.491575693111</v>
      </c>
      <c r="N180" s="86">
        <f>'7. Nominale afschrijvingen'!Y169</f>
        <v>21837.491575693111</v>
      </c>
      <c r="O180" s="86">
        <f>'7. Nominale afschrijvingen'!Z169</f>
        <v>21837.491575693111</v>
      </c>
      <c r="P180" s="86">
        <f>'7. Nominale afschrijvingen'!AA169</f>
        <v>21837.491575693111</v>
      </c>
      <c r="Q180" s="86">
        <f>'7. Nominale afschrijvingen'!AB169</f>
        <v>21837.491575693111</v>
      </c>
      <c r="R180" s="86">
        <f>'7. Nominale afschrijvingen'!AC169</f>
        <v>26204.989890831737</v>
      </c>
      <c r="S180" s="86">
        <f>'7. Nominale afschrijvingen'!AD169</f>
        <v>20090.49224963766</v>
      </c>
      <c r="T180" s="86">
        <f>'7. Nominale afschrijvingen'!AE169</f>
        <v>20090.49224963766</v>
      </c>
      <c r="U180" s="86">
        <f>'7. Nominale afschrijvingen'!AF169</f>
        <v>10045.24612481883</v>
      </c>
      <c r="V180" s="86">
        <f>'7. Nominale afschrijvingen'!AG169</f>
        <v>0</v>
      </c>
      <c r="W180" s="65"/>
      <c r="X180" s="118">
        <f>IF($C180="TD",INDEX('4. CPI-tabel'!$D$20:$Z$42,$E180-2003,X$28-2003),
IF(X$28&gt;=$E180,MAX(1,INDEX('4. CPI-tabel'!$D$20:$Z$42,MAX($E180,2010)-2003,X$28-2003)),0))</f>
        <v>0</v>
      </c>
      <c r="Y180" s="118">
        <f>IF($C180="TD",INDEX('4. CPI-tabel'!$D$20:$Z$42,$E180-2003,Y$28-2003),
IF(Y$28&gt;=$E180,MAX(1,INDEX('4. CPI-tabel'!$D$20:$Z$42,MAX($E180,2010)-2003,Y$28-2003)),0))</f>
        <v>0</v>
      </c>
      <c r="Z180" s="118">
        <f>IF($C180="TD",INDEX('4. CPI-tabel'!$D$20:$Z$42,$E180-2003,Z$28-2003),
IF(Z$28&gt;=$E180,MAX(1,INDEX('4. CPI-tabel'!$D$20:$Z$42,MAX($E180,2010)-2003,Z$28-2003)),0))</f>
        <v>0</v>
      </c>
      <c r="AA180" s="118">
        <f>IF($C180="TD",INDEX('4. CPI-tabel'!$D$20:$Z$42,$E180-2003,AA$28-2003),
IF(AA$28&gt;=$E180,MAX(1,INDEX('4. CPI-tabel'!$D$20:$Z$42,MAX($E180,2010)-2003,AA$28-2003)),0))</f>
        <v>0</v>
      </c>
      <c r="AB180" s="118">
        <f>IF($C180="TD",INDEX('4. CPI-tabel'!$D$20:$Z$42,$E180-2003,AB$28-2003),
IF(AB$28&gt;=$E180,MAX(1,INDEX('4. CPI-tabel'!$D$20:$Z$42,MAX($E180,2010)-2003,AB$28-2003)),0))</f>
        <v>1</v>
      </c>
      <c r="AC180" s="118">
        <f>IF($C180="TD",INDEX('4. CPI-tabel'!$D$20:$Z$42,$E180-2003,AC$28-2003),
IF(AC$28&gt;=$E180,MAX(1,INDEX('4. CPI-tabel'!$D$20:$Z$42,MAX($E180,2010)-2003,AC$28-2003)),0))</f>
        <v>1.008</v>
      </c>
      <c r="AD180" s="118">
        <f>IF($C180="TD",INDEX('4. CPI-tabel'!$D$20:$Z$42,$E180-2003,AD$28-2003),
IF(AD$28&gt;=$E180,MAX(1,INDEX('4. CPI-tabel'!$D$20:$Z$42,MAX($E180,2010)-2003,AD$28-2003)),0))</f>
        <v>1.010016</v>
      </c>
      <c r="AE180" s="118">
        <f>IF($C180="TD",INDEX('4. CPI-tabel'!$D$20:$Z$42,$E180-2003,AE$28-2003),
IF(AE$28&gt;=$E180,MAX(1,INDEX('4. CPI-tabel'!$D$20:$Z$42,MAX($E180,2010)-2003,AE$28-2003)),0))</f>
        <v>1.0241562239999999</v>
      </c>
      <c r="AF180" s="118">
        <f>IF($C180="TD",INDEX('4. CPI-tabel'!$D$20:$Z$42,$E180-2003,AF$28-2003),
IF(AF$28&gt;=$E180,MAX(1,INDEX('4. CPI-tabel'!$D$20:$Z$42,MAX($E180,2010)-2003,AF$28-2003)),0))</f>
        <v>1.0456635047039999</v>
      </c>
      <c r="AG180" s="118">
        <f>IF($C180="TD",INDEX('4. CPI-tabel'!$D$20:$Z$42,$E180-2003,AG$28-2003),
IF(AG$28&gt;=$E180,MAX(1,INDEX('4. CPI-tabel'!$D$20:$Z$42,MAX($E180,2010)-2003,AG$28-2003)),0))</f>
        <v>1.0749420828357119</v>
      </c>
      <c r="AH180" s="118">
        <f>IF($C180="TD",INDEX('4. CPI-tabel'!$D$20:$Z$42,$E180-2003,AH$28-2003),
IF(AH$28&gt;=$E180,MAX(1,INDEX('4. CPI-tabel'!$D$20:$Z$42,MAX($E180,2010)-2003,AH$28-2003)),0))</f>
        <v>1.0824666774155618</v>
      </c>
      <c r="AI180" s="118">
        <f>IF($C180="TD",INDEX('4. CPI-tabel'!$D$20:$Z$42,$E180-2003,AI$28-2003),
IF(AI$28&gt;=$E180,MAX(1,INDEX('4. CPI-tabel'!$D$20:$Z$42,MAX($E180,2010)-2003,AI$28-2003)),0))</f>
        <v>1.0824666774155618</v>
      </c>
      <c r="AJ180" s="118">
        <f>IF($C180="TD",INDEX('4. CPI-tabel'!$D$20:$Z$42,$E180-2003,AJ$28-2003),
IF(AJ$28&gt;=$E180,MAX(1,INDEX('4. CPI-tabel'!$D$20:$Z$42,MAX($E180,2010)-2003,AJ$28-2003)),0))</f>
        <v>1.0824666774155618</v>
      </c>
      <c r="AK180" s="118">
        <f>IF($C180="TD",INDEX('4. CPI-tabel'!$D$20:$Z$42,$E180-2003,AK$28-2003),
IF(AK$28&gt;=$E180,MAX(1,INDEX('4. CPI-tabel'!$D$20:$Z$42,MAX($E180,2010)-2003,AK$28-2003)),0))</f>
        <v>1.0824666774155618</v>
      </c>
      <c r="AL180" s="118">
        <f>IF($C180="TD",INDEX('4. CPI-tabel'!$D$20:$Z$42,$E180-2003,AL$28-2003),
IF(AL$28&gt;=$E180,MAX(1,INDEX('4. CPI-tabel'!$D$20:$Z$42,MAX($E180,2010)-2003,AL$28-2003)),0))</f>
        <v>1.0824666774155618</v>
      </c>
      <c r="AM180" s="118">
        <f>IF($C180="TD",INDEX('4. CPI-tabel'!$D$20:$Z$42,$E180-2003,AM$28-2003),
IF(AM$28&gt;=$E180,MAX(1,INDEX('4. CPI-tabel'!$D$20:$Z$42,MAX($E180,2010)-2003,AM$28-2003)),0))</f>
        <v>1.0824666774155618</v>
      </c>
      <c r="AN180" s="20"/>
      <c r="AO180" s="87">
        <f t="shared" si="37"/>
        <v>0</v>
      </c>
      <c r="AP180" s="87">
        <f t="shared" si="38"/>
        <v>0</v>
      </c>
      <c r="AQ180" s="87">
        <f t="shared" si="39"/>
        <v>0</v>
      </c>
      <c r="AR180" s="87">
        <f t="shared" si="40"/>
        <v>0</v>
      </c>
      <c r="AS180" s="87">
        <f t="shared" si="41"/>
        <v>10918.745787846558</v>
      </c>
      <c r="AT180" s="87">
        <f t="shared" si="42"/>
        <v>22012.191508298656</v>
      </c>
      <c r="AU180" s="87">
        <f t="shared" si="43"/>
        <v>22056.215891315253</v>
      </c>
      <c r="AV180" s="87">
        <f t="shared" si="44"/>
        <v>22365.002913793665</v>
      </c>
      <c r="AW180" s="87">
        <f t="shared" si="45"/>
        <v>22834.667974983331</v>
      </c>
      <c r="AX180" s="87">
        <f t="shared" si="46"/>
        <v>23474.038678282865</v>
      </c>
      <c r="AY180" s="87">
        <f t="shared" si="47"/>
        <v>23638.356949030844</v>
      </c>
      <c r="AZ180" s="87">
        <f t="shared" si="48"/>
        <v>28366.028338837015</v>
      </c>
      <c r="BA180" s="87">
        <f t="shared" si="49"/>
        <v>21747.288393108374</v>
      </c>
      <c r="BB180" s="87">
        <f t="shared" si="50"/>
        <v>21747.288393108374</v>
      </c>
      <c r="BC180" s="87">
        <f t="shared" si="51"/>
        <v>10873.644196554187</v>
      </c>
      <c r="BD180" s="87">
        <f t="shared" si="52"/>
        <v>0</v>
      </c>
    </row>
    <row r="181" spans="2:56" s="79" customFormat="1" x14ac:dyDescent="0.2">
      <c r="B181" s="86">
        <f>'3. Investeringen'!B167</f>
        <v>153</v>
      </c>
      <c r="C181" s="86" t="str">
        <f>'3. Investeringen'!F167</f>
        <v>TD</v>
      </c>
      <c r="D181" s="86" t="str">
        <f>'3. Investeringen'!G167</f>
        <v>Nieuwe investeringen TD</v>
      </c>
      <c r="E181" s="121">
        <f>'3. Investeringen'!K167</f>
        <v>2015</v>
      </c>
      <c r="F181" s="20"/>
      <c r="G181" s="86">
        <f>'7. Nominale afschrijvingen'!R170</f>
        <v>0</v>
      </c>
      <c r="H181" s="86">
        <f>'7. Nominale afschrijvingen'!S170</f>
        <v>0</v>
      </c>
      <c r="I181" s="86">
        <f>'7. Nominale afschrijvingen'!T170</f>
        <v>0</v>
      </c>
      <c r="J181" s="86">
        <f>'7. Nominale afschrijvingen'!U170</f>
        <v>0</v>
      </c>
      <c r="K181" s="86">
        <f>'7. Nominale afschrijvingen'!V170</f>
        <v>0</v>
      </c>
      <c r="L181" s="86">
        <f>'7. Nominale afschrijvingen'!W170</f>
        <v>0</v>
      </c>
      <c r="M181" s="86">
        <f>'7. Nominale afschrijvingen'!X170</f>
        <v>0</v>
      </c>
      <c r="N181" s="86">
        <f>'7. Nominale afschrijvingen'!Y170</f>
        <v>0</v>
      </c>
      <c r="O181" s="86">
        <f>'7. Nominale afschrijvingen'!Z170</f>
        <v>0</v>
      </c>
      <c r="P181" s="86">
        <f>'7. Nominale afschrijvingen'!AA170</f>
        <v>0</v>
      </c>
      <c r="Q181" s="86">
        <f>'7. Nominale afschrijvingen'!AB170</f>
        <v>0</v>
      </c>
      <c r="R181" s="86">
        <f>'7. Nominale afschrijvingen'!AC170</f>
        <v>0</v>
      </c>
      <c r="S181" s="86">
        <f>'7. Nominale afschrijvingen'!AD170</f>
        <v>0</v>
      </c>
      <c r="T181" s="86">
        <f>'7. Nominale afschrijvingen'!AE170</f>
        <v>0</v>
      </c>
      <c r="U181" s="86">
        <f>'7. Nominale afschrijvingen'!AF170</f>
        <v>0</v>
      </c>
      <c r="V181" s="86">
        <f>'7. Nominale afschrijvingen'!AG170</f>
        <v>0</v>
      </c>
      <c r="W181" s="65"/>
      <c r="X181" s="118">
        <f>IF($C181="TD",INDEX('4. CPI-tabel'!$D$20:$Z$42,$E181-2003,X$28-2003),
IF(X$28&gt;=$E181,MAX(1,INDEX('4. CPI-tabel'!$D$20:$Z$42,MAX($E181,2010)-2003,X$28-2003)),0))</f>
        <v>0</v>
      </c>
      <c r="Y181" s="118">
        <f>IF($C181="TD",INDEX('4. CPI-tabel'!$D$20:$Z$42,$E181-2003,Y$28-2003),
IF(Y$28&gt;=$E181,MAX(1,INDEX('4. CPI-tabel'!$D$20:$Z$42,MAX($E181,2010)-2003,Y$28-2003)),0))</f>
        <v>0</v>
      </c>
      <c r="Z181" s="118">
        <f>IF($C181="TD",INDEX('4. CPI-tabel'!$D$20:$Z$42,$E181-2003,Z$28-2003),
IF(Z$28&gt;=$E181,MAX(1,INDEX('4. CPI-tabel'!$D$20:$Z$42,MAX($E181,2010)-2003,Z$28-2003)),0))</f>
        <v>0</v>
      </c>
      <c r="AA181" s="118">
        <f>IF($C181="TD",INDEX('4. CPI-tabel'!$D$20:$Z$42,$E181-2003,AA$28-2003),
IF(AA$28&gt;=$E181,MAX(1,INDEX('4. CPI-tabel'!$D$20:$Z$42,MAX($E181,2010)-2003,AA$28-2003)),0))</f>
        <v>0</v>
      </c>
      <c r="AB181" s="118">
        <f>IF($C181="TD",INDEX('4. CPI-tabel'!$D$20:$Z$42,$E181-2003,AB$28-2003),
IF(AB$28&gt;=$E181,MAX(1,INDEX('4. CPI-tabel'!$D$20:$Z$42,MAX($E181,2010)-2003,AB$28-2003)),0))</f>
        <v>1</v>
      </c>
      <c r="AC181" s="118">
        <f>IF($C181="TD",INDEX('4. CPI-tabel'!$D$20:$Z$42,$E181-2003,AC$28-2003),
IF(AC$28&gt;=$E181,MAX(1,INDEX('4. CPI-tabel'!$D$20:$Z$42,MAX($E181,2010)-2003,AC$28-2003)),0))</f>
        <v>1.008</v>
      </c>
      <c r="AD181" s="118">
        <f>IF($C181="TD",INDEX('4. CPI-tabel'!$D$20:$Z$42,$E181-2003,AD$28-2003),
IF(AD$28&gt;=$E181,MAX(1,INDEX('4. CPI-tabel'!$D$20:$Z$42,MAX($E181,2010)-2003,AD$28-2003)),0))</f>
        <v>1.010016</v>
      </c>
      <c r="AE181" s="118">
        <f>IF($C181="TD",INDEX('4. CPI-tabel'!$D$20:$Z$42,$E181-2003,AE$28-2003),
IF(AE$28&gt;=$E181,MAX(1,INDEX('4. CPI-tabel'!$D$20:$Z$42,MAX($E181,2010)-2003,AE$28-2003)),0))</f>
        <v>1.0241562239999999</v>
      </c>
      <c r="AF181" s="118">
        <f>IF($C181="TD",INDEX('4. CPI-tabel'!$D$20:$Z$42,$E181-2003,AF$28-2003),
IF(AF$28&gt;=$E181,MAX(1,INDEX('4. CPI-tabel'!$D$20:$Z$42,MAX($E181,2010)-2003,AF$28-2003)),0))</f>
        <v>1.0456635047039999</v>
      </c>
      <c r="AG181" s="118">
        <f>IF($C181="TD",INDEX('4. CPI-tabel'!$D$20:$Z$42,$E181-2003,AG$28-2003),
IF(AG$28&gt;=$E181,MAX(1,INDEX('4. CPI-tabel'!$D$20:$Z$42,MAX($E181,2010)-2003,AG$28-2003)),0))</f>
        <v>1.0749420828357119</v>
      </c>
      <c r="AH181" s="118">
        <f>IF($C181="TD",INDEX('4. CPI-tabel'!$D$20:$Z$42,$E181-2003,AH$28-2003),
IF(AH$28&gt;=$E181,MAX(1,INDEX('4. CPI-tabel'!$D$20:$Z$42,MAX($E181,2010)-2003,AH$28-2003)),0))</f>
        <v>1.0824666774155618</v>
      </c>
      <c r="AI181" s="118">
        <f>IF($C181="TD",INDEX('4. CPI-tabel'!$D$20:$Z$42,$E181-2003,AI$28-2003),
IF(AI$28&gt;=$E181,MAX(1,INDEX('4. CPI-tabel'!$D$20:$Z$42,MAX($E181,2010)-2003,AI$28-2003)),0))</f>
        <v>1.0824666774155618</v>
      </c>
      <c r="AJ181" s="118">
        <f>IF($C181="TD",INDEX('4. CPI-tabel'!$D$20:$Z$42,$E181-2003,AJ$28-2003),
IF(AJ$28&gt;=$E181,MAX(1,INDEX('4. CPI-tabel'!$D$20:$Z$42,MAX($E181,2010)-2003,AJ$28-2003)),0))</f>
        <v>1.0824666774155618</v>
      </c>
      <c r="AK181" s="118">
        <f>IF($C181="TD",INDEX('4. CPI-tabel'!$D$20:$Z$42,$E181-2003,AK$28-2003),
IF(AK$28&gt;=$E181,MAX(1,INDEX('4. CPI-tabel'!$D$20:$Z$42,MAX($E181,2010)-2003,AK$28-2003)),0))</f>
        <v>1.0824666774155618</v>
      </c>
      <c r="AL181" s="118">
        <f>IF($C181="TD",INDEX('4. CPI-tabel'!$D$20:$Z$42,$E181-2003,AL$28-2003),
IF(AL$28&gt;=$E181,MAX(1,INDEX('4. CPI-tabel'!$D$20:$Z$42,MAX($E181,2010)-2003,AL$28-2003)),0))</f>
        <v>1.0824666774155618</v>
      </c>
      <c r="AM181" s="118">
        <f>IF($C181="TD",INDEX('4. CPI-tabel'!$D$20:$Z$42,$E181-2003,AM$28-2003),
IF(AM$28&gt;=$E181,MAX(1,INDEX('4. CPI-tabel'!$D$20:$Z$42,MAX($E181,2010)-2003,AM$28-2003)),0))</f>
        <v>1.0824666774155618</v>
      </c>
      <c r="AN181" s="20"/>
      <c r="AO181" s="87">
        <f t="shared" si="37"/>
        <v>0</v>
      </c>
      <c r="AP181" s="87">
        <f t="shared" si="38"/>
        <v>0</v>
      </c>
      <c r="AQ181" s="87">
        <f t="shared" si="39"/>
        <v>0</v>
      </c>
      <c r="AR181" s="87">
        <f t="shared" si="40"/>
        <v>0</v>
      </c>
      <c r="AS181" s="87">
        <f t="shared" si="41"/>
        <v>0</v>
      </c>
      <c r="AT181" s="87">
        <f t="shared" si="42"/>
        <v>0</v>
      </c>
      <c r="AU181" s="87">
        <f t="shared" si="43"/>
        <v>0</v>
      </c>
      <c r="AV181" s="87">
        <f t="shared" si="44"/>
        <v>0</v>
      </c>
      <c r="AW181" s="87">
        <f t="shared" si="45"/>
        <v>0</v>
      </c>
      <c r="AX181" s="87">
        <f t="shared" si="46"/>
        <v>0</v>
      </c>
      <c r="AY181" s="87">
        <f t="shared" si="47"/>
        <v>0</v>
      </c>
      <c r="AZ181" s="87">
        <f t="shared" si="48"/>
        <v>0</v>
      </c>
      <c r="BA181" s="87">
        <f t="shared" si="49"/>
        <v>0</v>
      </c>
      <c r="BB181" s="87">
        <f t="shared" si="50"/>
        <v>0</v>
      </c>
      <c r="BC181" s="87">
        <f t="shared" si="51"/>
        <v>0</v>
      </c>
      <c r="BD181" s="87">
        <f t="shared" si="52"/>
        <v>0</v>
      </c>
    </row>
    <row r="182" spans="2:56" s="79" customFormat="1" x14ac:dyDescent="0.2">
      <c r="B182" s="86">
        <f>'3. Investeringen'!B168</f>
        <v>154</v>
      </c>
      <c r="C182" s="86" t="str">
        <f>'3. Investeringen'!F168</f>
        <v>AD</v>
      </c>
      <c r="D182" s="86" t="str">
        <f>'3. Investeringen'!G168</f>
        <v>Nieuwe investeringen AD</v>
      </c>
      <c r="E182" s="121">
        <f>'3. Investeringen'!K168</f>
        <v>2009</v>
      </c>
      <c r="F182" s="20"/>
      <c r="G182" s="86">
        <f>'7. Nominale afschrijvingen'!R171</f>
        <v>14175.844775448359</v>
      </c>
      <c r="H182" s="86">
        <f>'7. Nominale afschrijvingen'!S171</f>
        <v>14175.844775448357</v>
      </c>
      <c r="I182" s="86">
        <f>'7. Nominale afschrijvingen'!T171</f>
        <v>14175.844775448357</v>
      </c>
      <c r="J182" s="86">
        <f>'7. Nominale afschrijvingen'!U171</f>
        <v>14175.844775448357</v>
      </c>
      <c r="K182" s="86">
        <f>'7. Nominale afschrijvingen'!V171</f>
        <v>14175.844775448357</v>
      </c>
      <c r="L182" s="86">
        <f>'7. Nominale afschrijvingen'!W171</f>
        <v>14175.844775448357</v>
      </c>
      <c r="M182" s="86">
        <f>'7. Nominale afschrijvingen'!X171</f>
        <v>14175.844775448357</v>
      </c>
      <c r="N182" s="86">
        <f>'7. Nominale afschrijvingen'!Y171</f>
        <v>14175.844775448357</v>
      </c>
      <c r="O182" s="86">
        <f>'7. Nominale afschrijvingen'!Z171</f>
        <v>14175.844775448357</v>
      </c>
      <c r="P182" s="86">
        <f>'7. Nominale afschrijvingen'!AA171</f>
        <v>14175.844775448357</v>
      </c>
      <c r="Q182" s="86">
        <f>'7. Nominale afschrijvingen'!AB171</f>
        <v>14175.844775448357</v>
      </c>
      <c r="R182" s="86">
        <f>'7. Nominale afschrijvingen'!AC171</f>
        <v>17011.01373053803</v>
      </c>
      <c r="S182" s="86">
        <f>'7. Nominale afschrijvingen'!AD171</f>
        <v>16240.703674815555</v>
      </c>
      <c r="T182" s="86">
        <f>'7. Nominale afschrijvingen'!AE171</f>
        <v>15505.275583880511</v>
      </c>
      <c r="U182" s="86">
        <f>'7. Nominale afschrijvingen'!AF171</f>
        <v>14803.149897063282</v>
      </c>
      <c r="V182" s="86">
        <f>'7. Nominale afschrijvingen'!AG171</f>
        <v>14132.818580969852</v>
      </c>
      <c r="W182" s="65"/>
      <c r="X182" s="118">
        <f>IF($C182="TD",INDEX('4. CPI-tabel'!$D$20:$Z$42,$E182-2003,X$28-2003),
IF(X$28&gt;=$E182,MAX(1,INDEX('4. CPI-tabel'!$D$20:$Z$42,MAX($E182,2010)-2003,X$28-2003)),0))</f>
        <v>1.0149999999999999</v>
      </c>
      <c r="Y182" s="118">
        <f>IF($C182="TD",INDEX('4. CPI-tabel'!$D$20:$Z$42,$E182-2003,Y$28-2003),
IF(Y$28&gt;=$E182,MAX(1,INDEX('4. CPI-tabel'!$D$20:$Z$42,MAX($E182,2010)-2003,Y$28-2003)),0))</f>
        <v>1.0413899999999998</v>
      </c>
      <c r="Z182" s="118">
        <f>IF($C182="TD",INDEX('4. CPI-tabel'!$D$20:$Z$42,$E182-2003,Z$28-2003),
IF(Z$28&gt;=$E182,MAX(1,INDEX('4. CPI-tabel'!$D$20:$Z$42,MAX($E182,2010)-2003,Z$28-2003)),0))</f>
        <v>1.0653419699999997</v>
      </c>
      <c r="AA182" s="118">
        <f>IF($C182="TD",INDEX('4. CPI-tabel'!$D$20:$Z$42,$E182-2003,AA$28-2003),
IF(AA$28&gt;=$E182,MAX(1,INDEX('4. CPI-tabel'!$D$20:$Z$42,MAX($E182,2010)-2003,AA$28-2003)),0))</f>
        <v>1.0951715451599997</v>
      </c>
      <c r="AB182" s="118">
        <f>IF($C182="TD",INDEX('4. CPI-tabel'!$D$20:$Z$42,$E182-2003,AB$28-2003),
IF(AB$28&gt;=$E182,MAX(1,INDEX('4. CPI-tabel'!$D$20:$Z$42,MAX($E182,2010)-2003,AB$28-2003)),0))</f>
        <v>1.1061232606115996</v>
      </c>
      <c r="AC182" s="118">
        <f>IF($C182="TD",INDEX('4. CPI-tabel'!$D$20:$Z$42,$E182-2003,AC$28-2003),
IF(AC$28&gt;=$E182,MAX(1,INDEX('4. CPI-tabel'!$D$20:$Z$42,MAX($E182,2010)-2003,AC$28-2003)),0))</f>
        <v>1.1149722466964924</v>
      </c>
      <c r="AD182" s="118">
        <f>IF($C182="TD",INDEX('4. CPI-tabel'!$D$20:$Z$42,$E182-2003,AD$28-2003),
IF(AD$28&gt;=$E182,MAX(1,INDEX('4. CPI-tabel'!$D$20:$Z$42,MAX($E182,2010)-2003,AD$28-2003)),0))</f>
        <v>1.1172021911898855</v>
      </c>
      <c r="AE182" s="118">
        <f>IF($C182="TD",INDEX('4. CPI-tabel'!$D$20:$Z$42,$E182-2003,AE$28-2003),
IF(AE$28&gt;=$E182,MAX(1,INDEX('4. CPI-tabel'!$D$20:$Z$42,MAX($E182,2010)-2003,AE$28-2003)),0))</f>
        <v>1.132843021866544</v>
      </c>
      <c r="AF182" s="118">
        <f>IF($C182="TD",INDEX('4. CPI-tabel'!$D$20:$Z$42,$E182-2003,AF$28-2003),
IF(AF$28&gt;=$E182,MAX(1,INDEX('4. CPI-tabel'!$D$20:$Z$42,MAX($E182,2010)-2003,AF$28-2003)),0))</f>
        <v>1.1566327253257414</v>
      </c>
      <c r="AG182" s="118">
        <f>IF($C182="TD",INDEX('4. CPI-tabel'!$D$20:$Z$42,$E182-2003,AG$28-2003),
IF(AG$28&gt;=$E182,MAX(1,INDEX('4. CPI-tabel'!$D$20:$Z$42,MAX($E182,2010)-2003,AG$28-2003)),0))</f>
        <v>1.1890184416348621</v>
      </c>
      <c r="AH182" s="118">
        <f>IF($C182="TD",INDEX('4. CPI-tabel'!$D$20:$Z$42,$E182-2003,AH$28-2003),
IF(AH$28&gt;=$E182,MAX(1,INDEX('4. CPI-tabel'!$D$20:$Z$42,MAX($E182,2010)-2003,AH$28-2003)),0))</f>
        <v>1.197341570726306</v>
      </c>
      <c r="AI182" s="118">
        <f>IF($C182="TD",INDEX('4. CPI-tabel'!$D$20:$Z$42,$E182-2003,AI$28-2003),
IF(AI$28&gt;=$E182,MAX(1,INDEX('4. CPI-tabel'!$D$20:$Z$42,MAX($E182,2010)-2003,AI$28-2003)),0))</f>
        <v>1.197341570726306</v>
      </c>
      <c r="AJ182" s="118">
        <f>IF($C182="TD",INDEX('4. CPI-tabel'!$D$20:$Z$42,$E182-2003,AJ$28-2003),
IF(AJ$28&gt;=$E182,MAX(1,INDEX('4. CPI-tabel'!$D$20:$Z$42,MAX($E182,2010)-2003,AJ$28-2003)),0))</f>
        <v>1.197341570726306</v>
      </c>
      <c r="AK182" s="118">
        <f>IF($C182="TD",INDEX('4. CPI-tabel'!$D$20:$Z$42,$E182-2003,AK$28-2003),
IF(AK$28&gt;=$E182,MAX(1,INDEX('4. CPI-tabel'!$D$20:$Z$42,MAX($E182,2010)-2003,AK$28-2003)),0))</f>
        <v>1.197341570726306</v>
      </c>
      <c r="AL182" s="118">
        <f>IF($C182="TD",INDEX('4. CPI-tabel'!$D$20:$Z$42,$E182-2003,AL$28-2003),
IF(AL$28&gt;=$E182,MAX(1,INDEX('4. CPI-tabel'!$D$20:$Z$42,MAX($E182,2010)-2003,AL$28-2003)),0))</f>
        <v>1.197341570726306</v>
      </c>
      <c r="AM182" s="118">
        <f>IF($C182="TD",INDEX('4. CPI-tabel'!$D$20:$Z$42,$E182-2003,AM$28-2003),
IF(AM$28&gt;=$E182,MAX(1,INDEX('4. CPI-tabel'!$D$20:$Z$42,MAX($E182,2010)-2003,AM$28-2003)),0))</f>
        <v>1.197341570726306</v>
      </c>
      <c r="AN182" s="20"/>
      <c r="AO182" s="87">
        <f t="shared" si="37"/>
        <v>14388.482447080083</v>
      </c>
      <c r="AP182" s="87">
        <f t="shared" si="38"/>
        <v>14762.582990704163</v>
      </c>
      <c r="AQ182" s="87">
        <f t="shared" si="39"/>
        <v>15102.122399490356</v>
      </c>
      <c r="AR182" s="87">
        <f t="shared" si="40"/>
        <v>15524.981826676087</v>
      </c>
      <c r="AS182" s="87">
        <f t="shared" si="41"/>
        <v>15680.231644942845</v>
      </c>
      <c r="AT182" s="87">
        <f t="shared" si="42"/>
        <v>15805.673498102389</v>
      </c>
      <c r="AU182" s="87">
        <f t="shared" si="43"/>
        <v>15837.284845098595</v>
      </c>
      <c r="AV182" s="87">
        <f t="shared" si="44"/>
        <v>16059.006832929976</v>
      </c>
      <c r="AW182" s="87">
        <f t="shared" si="45"/>
        <v>16396.245976421505</v>
      </c>
      <c r="AX182" s="87">
        <f t="shared" si="46"/>
        <v>16855.340863761307</v>
      </c>
      <c r="AY182" s="87">
        <f t="shared" si="47"/>
        <v>16973.328249807633</v>
      </c>
      <c r="AZ182" s="87">
        <f t="shared" si="48"/>
        <v>20367.993899769164</v>
      </c>
      <c r="BA182" s="87">
        <f t="shared" si="49"/>
        <v>19445.669647704148</v>
      </c>
      <c r="BB182" s="87">
        <f t="shared" si="50"/>
        <v>18565.111022147732</v>
      </c>
      <c r="BC182" s="87">
        <f t="shared" si="51"/>
        <v>17724.426749446706</v>
      </c>
      <c r="BD182" s="87">
        <f t="shared" si="52"/>
        <v>16921.811198528365</v>
      </c>
    </row>
    <row r="183" spans="2:56" s="79" customFormat="1" x14ac:dyDescent="0.2">
      <c r="B183" s="86">
        <f>'3. Investeringen'!B169</f>
        <v>155</v>
      </c>
      <c r="C183" s="86" t="str">
        <f>'3. Investeringen'!F169</f>
        <v>AD</v>
      </c>
      <c r="D183" s="86" t="str">
        <f>'3. Investeringen'!G169</f>
        <v>Nieuwe investeringen AD</v>
      </c>
      <c r="E183" s="121">
        <f>'3. Investeringen'!K169</f>
        <v>2009</v>
      </c>
      <c r="F183" s="20"/>
      <c r="G183" s="86">
        <f>'7. Nominale afschrijvingen'!R172</f>
        <v>1617.5963126849133</v>
      </c>
      <c r="H183" s="86">
        <f>'7. Nominale afschrijvingen'!S172</f>
        <v>1617.5963126849133</v>
      </c>
      <c r="I183" s="86">
        <f>'7. Nominale afschrijvingen'!T172</f>
        <v>1617.5963126849133</v>
      </c>
      <c r="J183" s="86">
        <f>'7. Nominale afschrijvingen'!U172</f>
        <v>1617.5963126849133</v>
      </c>
      <c r="K183" s="86">
        <f>'7. Nominale afschrijvingen'!V172</f>
        <v>1617.5963126849133</v>
      </c>
      <c r="L183" s="86">
        <f>'7. Nominale afschrijvingen'!W172</f>
        <v>1617.5963126849133</v>
      </c>
      <c r="M183" s="86">
        <f>'7. Nominale afschrijvingen'!X172</f>
        <v>1617.5963126849133</v>
      </c>
      <c r="N183" s="86">
        <f>'7. Nominale afschrijvingen'!Y172</f>
        <v>1617.5963126849133</v>
      </c>
      <c r="O183" s="86">
        <f>'7. Nominale afschrijvingen'!Z172</f>
        <v>1617.5963126849133</v>
      </c>
      <c r="P183" s="86">
        <f>'7. Nominale afschrijvingen'!AA172</f>
        <v>1617.5963126849133</v>
      </c>
      <c r="Q183" s="86">
        <f>'7. Nominale afschrijvingen'!AB172</f>
        <v>1617.5963126849133</v>
      </c>
      <c r="R183" s="86">
        <f>'7. Nominale afschrijvingen'!AC172</f>
        <v>1941.1155752218958</v>
      </c>
      <c r="S183" s="86">
        <f>'7. Nominale afschrijvingen'!AD172</f>
        <v>1853.2160020043004</v>
      </c>
      <c r="T183" s="86">
        <f>'7. Nominale afschrijvingen'!AE172</f>
        <v>1769.2967868192</v>
      </c>
      <c r="U183" s="86">
        <f>'7. Nominale afschrijvingen'!AF172</f>
        <v>1689.177687038708</v>
      </c>
      <c r="V183" s="86">
        <f>'7. Nominale afschrijvingen'!AG172</f>
        <v>1612.686621965257</v>
      </c>
      <c r="W183" s="65"/>
      <c r="X183" s="118">
        <f>IF($C183="TD",INDEX('4. CPI-tabel'!$D$20:$Z$42,$E183-2003,X$28-2003),
IF(X$28&gt;=$E183,MAX(1,INDEX('4. CPI-tabel'!$D$20:$Z$42,MAX($E183,2010)-2003,X$28-2003)),0))</f>
        <v>1.0149999999999999</v>
      </c>
      <c r="Y183" s="118">
        <f>IF($C183="TD",INDEX('4. CPI-tabel'!$D$20:$Z$42,$E183-2003,Y$28-2003),
IF(Y$28&gt;=$E183,MAX(1,INDEX('4. CPI-tabel'!$D$20:$Z$42,MAX($E183,2010)-2003,Y$28-2003)),0))</f>
        <v>1.0413899999999998</v>
      </c>
      <c r="Z183" s="118">
        <f>IF($C183="TD",INDEX('4. CPI-tabel'!$D$20:$Z$42,$E183-2003,Z$28-2003),
IF(Z$28&gt;=$E183,MAX(1,INDEX('4. CPI-tabel'!$D$20:$Z$42,MAX($E183,2010)-2003,Z$28-2003)),0))</f>
        <v>1.0653419699999997</v>
      </c>
      <c r="AA183" s="118">
        <f>IF($C183="TD",INDEX('4. CPI-tabel'!$D$20:$Z$42,$E183-2003,AA$28-2003),
IF(AA$28&gt;=$E183,MAX(1,INDEX('4. CPI-tabel'!$D$20:$Z$42,MAX($E183,2010)-2003,AA$28-2003)),0))</f>
        <v>1.0951715451599997</v>
      </c>
      <c r="AB183" s="118">
        <f>IF($C183="TD",INDEX('4. CPI-tabel'!$D$20:$Z$42,$E183-2003,AB$28-2003),
IF(AB$28&gt;=$E183,MAX(1,INDEX('4. CPI-tabel'!$D$20:$Z$42,MAX($E183,2010)-2003,AB$28-2003)),0))</f>
        <v>1.1061232606115996</v>
      </c>
      <c r="AC183" s="118">
        <f>IF($C183="TD",INDEX('4. CPI-tabel'!$D$20:$Z$42,$E183-2003,AC$28-2003),
IF(AC$28&gt;=$E183,MAX(1,INDEX('4. CPI-tabel'!$D$20:$Z$42,MAX($E183,2010)-2003,AC$28-2003)),0))</f>
        <v>1.1149722466964924</v>
      </c>
      <c r="AD183" s="118">
        <f>IF($C183="TD",INDEX('4. CPI-tabel'!$D$20:$Z$42,$E183-2003,AD$28-2003),
IF(AD$28&gt;=$E183,MAX(1,INDEX('4. CPI-tabel'!$D$20:$Z$42,MAX($E183,2010)-2003,AD$28-2003)),0))</f>
        <v>1.1172021911898855</v>
      </c>
      <c r="AE183" s="118">
        <f>IF($C183="TD",INDEX('4. CPI-tabel'!$D$20:$Z$42,$E183-2003,AE$28-2003),
IF(AE$28&gt;=$E183,MAX(1,INDEX('4. CPI-tabel'!$D$20:$Z$42,MAX($E183,2010)-2003,AE$28-2003)),0))</f>
        <v>1.132843021866544</v>
      </c>
      <c r="AF183" s="118">
        <f>IF($C183="TD",INDEX('4. CPI-tabel'!$D$20:$Z$42,$E183-2003,AF$28-2003),
IF(AF$28&gt;=$E183,MAX(1,INDEX('4. CPI-tabel'!$D$20:$Z$42,MAX($E183,2010)-2003,AF$28-2003)),0))</f>
        <v>1.1566327253257414</v>
      </c>
      <c r="AG183" s="118">
        <f>IF($C183="TD",INDEX('4. CPI-tabel'!$D$20:$Z$42,$E183-2003,AG$28-2003),
IF(AG$28&gt;=$E183,MAX(1,INDEX('4. CPI-tabel'!$D$20:$Z$42,MAX($E183,2010)-2003,AG$28-2003)),0))</f>
        <v>1.1890184416348621</v>
      </c>
      <c r="AH183" s="118">
        <f>IF($C183="TD",INDEX('4. CPI-tabel'!$D$20:$Z$42,$E183-2003,AH$28-2003),
IF(AH$28&gt;=$E183,MAX(1,INDEX('4. CPI-tabel'!$D$20:$Z$42,MAX($E183,2010)-2003,AH$28-2003)),0))</f>
        <v>1.197341570726306</v>
      </c>
      <c r="AI183" s="118">
        <f>IF($C183="TD",INDEX('4. CPI-tabel'!$D$20:$Z$42,$E183-2003,AI$28-2003),
IF(AI$28&gt;=$E183,MAX(1,INDEX('4. CPI-tabel'!$D$20:$Z$42,MAX($E183,2010)-2003,AI$28-2003)),0))</f>
        <v>1.197341570726306</v>
      </c>
      <c r="AJ183" s="118">
        <f>IF($C183="TD",INDEX('4. CPI-tabel'!$D$20:$Z$42,$E183-2003,AJ$28-2003),
IF(AJ$28&gt;=$E183,MAX(1,INDEX('4. CPI-tabel'!$D$20:$Z$42,MAX($E183,2010)-2003,AJ$28-2003)),0))</f>
        <v>1.197341570726306</v>
      </c>
      <c r="AK183" s="118">
        <f>IF($C183="TD",INDEX('4. CPI-tabel'!$D$20:$Z$42,$E183-2003,AK$28-2003),
IF(AK$28&gt;=$E183,MAX(1,INDEX('4. CPI-tabel'!$D$20:$Z$42,MAX($E183,2010)-2003,AK$28-2003)),0))</f>
        <v>1.197341570726306</v>
      </c>
      <c r="AL183" s="118">
        <f>IF($C183="TD",INDEX('4. CPI-tabel'!$D$20:$Z$42,$E183-2003,AL$28-2003),
IF(AL$28&gt;=$E183,MAX(1,INDEX('4. CPI-tabel'!$D$20:$Z$42,MAX($E183,2010)-2003,AL$28-2003)),0))</f>
        <v>1.197341570726306</v>
      </c>
      <c r="AM183" s="118">
        <f>IF($C183="TD",INDEX('4. CPI-tabel'!$D$20:$Z$42,$E183-2003,AM$28-2003),
IF(AM$28&gt;=$E183,MAX(1,INDEX('4. CPI-tabel'!$D$20:$Z$42,MAX($E183,2010)-2003,AM$28-2003)),0))</f>
        <v>1.197341570726306</v>
      </c>
      <c r="AN183" s="20"/>
      <c r="AO183" s="87">
        <f t="shared" si="37"/>
        <v>1641.8602573751868</v>
      </c>
      <c r="AP183" s="87">
        <f t="shared" si="38"/>
        <v>1684.5486240669416</v>
      </c>
      <c r="AQ183" s="87">
        <f t="shared" si="39"/>
        <v>1723.2932424204812</v>
      </c>
      <c r="AR183" s="87">
        <f t="shared" si="40"/>
        <v>1771.5454532082545</v>
      </c>
      <c r="AS183" s="87">
        <f t="shared" si="41"/>
        <v>1789.260907740337</v>
      </c>
      <c r="AT183" s="87">
        <f t="shared" si="42"/>
        <v>1803.5749950022596</v>
      </c>
      <c r="AU183" s="87">
        <f t="shared" si="43"/>
        <v>1807.1821449922643</v>
      </c>
      <c r="AV183" s="87">
        <f t="shared" si="44"/>
        <v>1832.4826950221561</v>
      </c>
      <c r="AW183" s="87">
        <f t="shared" si="45"/>
        <v>1870.9648316176213</v>
      </c>
      <c r="AX183" s="87">
        <f t="shared" si="46"/>
        <v>1923.3518469029148</v>
      </c>
      <c r="AY183" s="87">
        <f t="shared" si="47"/>
        <v>1936.8153098312348</v>
      </c>
      <c r="AZ183" s="87">
        <f t="shared" si="48"/>
        <v>2324.1783717974818</v>
      </c>
      <c r="BA183" s="87">
        <f t="shared" si="49"/>
        <v>2218.932558734954</v>
      </c>
      <c r="BB183" s="87">
        <f t="shared" si="50"/>
        <v>2118.4525938111069</v>
      </c>
      <c r="BC183" s="87">
        <f t="shared" si="51"/>
        <v>2022.5226650347552</v>
      </c>
      <c r="BD183" s="87">
        <f t="shared" si="52"/>
        <v>1930.9367330331813</v>
      </c>
    </row>
    <row r="184" spans="2:56" s="79" customFormat="1" x14ac:dyDescent="0.2">
      <c r="B184" s="86">
        <f>'3. Investeringen'!B170</f>
        <v>156</v>
      </c>
      <c r="C184" s="86" t="str">
        <f>'3. Investeringen'!F170</f>
        <v>AD</v>
      </c>
      <c r="D184" s="86" t="str">
        <f>'3. Investeringen'!G170</f>
        <v>Nieuwe investeringen AD</v>
      </c>
      <c r="E184" s="121">
        <f>'3. Investeringen'!K170</f>
        <v>2010</v>
      </c>
      <c r="F184" s="20"/>
      <c r="G184" s="86">
        <f>'7. Nominale afschrijvingen'!R173</f>
        <v>13750.803386818528</v>
      </c>
      <c r="H184" s="86">
        <f>'7. Nominale afschrijvingen'!S173</f>
        <v>13750.803386818528</v>
      </c>
      <c r="I184" s="86">
        <f>'7. Nominale afschrijvingen'!T173</f>
        <v>13750.803386818528</v>
      </c>
      <c r="J184" s="86">
        <f>'7. Nominale afschrijvingen'!U173</f>
        <v>13750.803386818528</v>
      </c>
      <c r="K184" s="86">
        <f>'7. Nominale afschrijvingen'!V173</f>
        <v>13750.803386818528</v>
      </c>
      <c r="L184" s="86">
        <f>'7. Nominale afschrijvingen'!W173</f>
        <v>13750.803386818528</v>
      </c>
      <c r="M184" s="86">
        <f>'7. Nominale afschrijvingen'!X173</f>
        <v>13750.803386818528</v>
      </c>
      <c r="N184" s="86">
        <f>'7. Nominale afschrijvingen'!Y173</f>
        <v>13750.803386818528</v>
      </c>
      <c r="O184" s="86">
        <f>'7. Nominale afschrijvingen'!Z173</f>
        <v>13750.803386818528</v>
      </c>
      <c r="P184" s="86">
        <f>'7. Nominale afschrijvingen'!AA173</f>
        <v>13750.803386818528</v>
      </c>
      <c r="Q184" s="86">
        <f>'7. Nominale afschrijvingen'!AB173</f>
        <v>13750.803386818528</v>
      </c>
      <c r="R184" s="86">
        <f>'7. Nominale afschrijvingen'!AC173</f>
        <v>16500.96406418223</v>
      </c>
      <c r="S184" s="86">
        <f>'7. Nominale afschrijvingen'!AD173</f>
        <v>15780.921995927005</v>
      </c>
      <c r="T184" s="86">
        <f>'7. Nominale afschrijvingen'!AE173</f>
        <v>15092.299945195646</v>
      </c>
      <c r="U184" s="86">
        <f>'7. Nominale afschrijvingen'!AF173</f>
        <v>14433.726856678017</v>
      </c>
      <c r="V184" s="86">
        <f>'7. Nominale afschrijvingen'!AG173</f>
        <v>13803.891502932065</v>
      </c>
      <c r="W184" s="65"/>
      <c r="X184" s="118">
        <f>IF($C184="TD",INDEX('4. CPI-tabel'!$D$20:$Z$42,$E184-2003,X$28-2003),
IF(X$28&gt;=$E184,MAX(1,INDEX('4. CPI-tabel'!$D$20:$Z$42,MAX($E184,2010)-2003,X$28-2003)),0))</f>
        <v>1.0149999999999999</v>
      </c>
      <c r="Y184" s="118">
        <f>IF($C184="TD",INDEX('4. CPI-tabel'!$D$20:$Z$42,$E184-2003,Y$28-2003),
IF(Y$28&gt;=$E184,MAX(1,INDEX('4. CPI-tabel'!$D$20:$Z$42,MAX($E184,2010)-2003,Y$28-2003)),0))</f>
        <v>1.0413899999999998</v>
      </c>
      <c r="Z184" s="118">
        <f>IF($C184="TD",INDEX('4. CPI-tabel'!$D$20:$Z$42,$E184-2003,Z$28-2003),
IF(Z$28&gt;=$E184,MAX(1,INDEX('4. CPI-tabel'!$D$20:$Z$42,MAX($E184,2010)-2003,Z$28-2003)),0))</f>
        <v>1.0653419699999997</v>
      </c>
      <c r="AA184" s="118">
        <f>IF($C184="TD",INDEX('4. CPI-tabel'!$D$20:$Z$42,$E184-2003,AA$28-2003),
IF(AA$28&gt;=$E184,MAX(1,INDEX('4. CPI-tabel'!$D$20:$Z$42,MAX($E184,2010)-2003,AA$28-2003)),0))</f>
        <v>1.0951715451599997</v>
      </c>
      <c r="AB184" s="118">
        <f>IF($C184="TD",INDEX('4. CPI-tabel'!$D$20:$Z$42,$E184-2003,AB$28-2003),
IF(AB$28&gt;=$E184,MAX(1,INDEX('4. CPI-tabel'!$D$20:$Z$42,MAX($E184,2010)-2003,AB$28-2003)),0))</f>
        <v>1.1061232606115996</v>
      </c>
      <c r="AC184" s="118">
        <f>IF($C184="TD",INDEX('4. CPI-tabel'!$D$20:$Z$42,$E184-2003,AC$28-2003),
IF(AC$28&gt;=$E184,MAX(1,INDEX('4. CPI-tabel'!$D$20:$Z$42,MAX($E184,2010)-2003,AC$28-2003)),0))</f>
        <v>1.1149722466964924</v>
      </c>
      <c r="AD184" s="118">
        <f>IF($C184="TD",INDEX('4. CPI-tabel'!$D$20:$Z$42,$E184-2003,AD$28-2003),
IF(AD$28&gt;=$E184,MAX(1,INDEX('4. CPI-tabel'!$D$20:$Z$42,MAX($E184,2010)-2003,AD$28-2003)),0))</f>
        <v>1.1172021911898855</v>
      </c>
      <c r="AE184" s="118">
        <f>IF($C184="TD",INDEX('4. CPI-tabel'!$D$20:$Z$42,$E184-2003,AE$28-2003),
IF(AE$28&gt;=$E184,MAX(1,INDEX('4. CPI-tabel'!$D$20:$Z$42,MAX($E184,2010)-2003,AE$28-2003)),0))</f>
        <v>1.132843021866544</v>
      </c>
      <c r="AF184" s="118">
        <f>IF($C184="TD",INDEX('4. CPI-tabel'!$D$20:$Z$42,$E184-2003,AF$28-2003),
IF(AF$28&gt;=$E184,MAX(1,INDEX('4. CPI-tabel'!$D$20:$Z$42,MAX($E184,2010)-2003,AF$28-2003)),0))</f>
        <v>1.1566327253257414</v>
      </c>
      <c r="AG184" s="118">
        <f>IF($C184="TD",INDEX('4. CPI-tabel'!$D$20:$Z$42,$E184-2003,AG$28-2003),
IF(AG$28&gt;=$E184,MAX(1,INDEX('4. CPI-tabel'!$D$20:$Z$42,MAX($E184,2010)-2003,AG$28-2003)),0))</f>
        <v>1.1890184416348621</v>
      </c>
      <c r="AH184" s="118">
        <f>IF($C184="TD",INDEX('4. CPI-tabel'!$D$20:$Z$42,$E184-2003,AH$28-2003),
IF(AH$28&gt;=$E184,MAX(1,INDEX('4. CPI-tabel'!$D$20:$Z$42,MAX($E184,2010)-2003,AH$28-2003)),0))</f>
        <v>1.197341570726306</v>
      </c>
      <c r="AI184" s="118">
        <f>IF($C184="TD",INDEX('4. CPI-tabel'!$D$20:$Z$42,$E184-2003,AI$28-2003),
IF(AI$28&gt;=$E184,MAX(1,INDEX('4. CPI-tabel'!$D$20:$Z$42,MAX($E184,2010)-2003,AI$28-2003)),0))</f>
        <v>1.197341570726306</v>
      </c>
      <c r="AJ184" s="118">
        <f>IF($C184="TD",INDEX('4. CPI-tabel'!$D$20:$Z$42,$E184-2003,AJ$28-2003),
IF(AJ$28&gt;=$E184,MAX(1,INDEX('4. CPI-tabel'!$D$20:$Z$42,MAX($E184,2010)-2003,AJ$28-2003)),0))</f>
        <v>1.197341570726306</v>
      </c>
      <c r="AK184" s="118">
        <f>IF($C184="TD",INDEX('4. CPI-tabel'!$D$20:$Z$42,$E184-2003,AK$28-2003),
IF(AK$28&gt;=$E184,MAX(1,INDEX('4. CPI-tabel'!$D$20:$Z$42,MAX($E184,2010)-2003,AK$28-2003)),0))</f>
        <v>1.197341570726306</v>
      </c>
      <c r="AL184" s="118">
        <f>IF($C184="TD",INDEX('4. CPI-tabel'!$D$20:$Z$42,$E184-2003,AL$28-2003),
IF(AL$28&gt;=$E184,MAX(1,INDEX('4. CPI-tabel'!$D$20:$Z$42,MAX($E184,2010)-2003,AL$28-2003)),0))</f>
        <v>1.197341570726306</v>
      </c>
      <c r="AM184" s="118">
        <f>IF($C184="TD",INDEX('4. CPI-tabel'!$D$20:$Z$42,$E184-2003,AM$28-2003),
IF(AM$28&gt;=$E184,MAX(1,INDEX('4. CPI-tabel'!$D$20:$Z$42,MAX($E184,2010)-2003,AM$28-2003)),0))</f>
        <v>1.197341570726306</v>
      </c>
      <c r="AN184" s="20"/>
      <c r="AO184" s="87">
        <f t="shared" si="37"/>
        <v>13957.065437620806</v>
      </c>
      <c r="AP184" s="87">
        <f t="shared" si="38"/>
        <v>14319.949138998945</v>
      </c>
      <c r="AQ184" s="87">
        <f t="shared" si="39"/>
        <v>14649.307969195919</v>
      </c>
      <c r="AR184" s="87">
        <f t="shared" si="40"/>
        <v>15059.488592333404</v>
      </c>
      <c r="AS184" s="87">
        <f t="shared" si="41"/>
        <v>15210.083478256738</v>
      </c>
      <c r="AT184" s="87">
        <f t="shared" si="42"/>
        <v>15331.764146082793</v>
      </c>
      <c r="AU184" s="87">
        <f t="shared" si="43"/>
        <v>15362.42767437496</v>
      </c>
      <c r="AV184" s="87">
        <f t="shared" si="44"/>
        <v>15577.501661816208</v>
      </c>
      <c r="AW184" s="87">
        <f t="shared" si="45"/>
        <v>15904.62919671435</v>
      </c>
      <c r="AX184" s="87">
        <f t="shared" si="46"/>
        <v>16349.958814222351</v>
      </c>
      <c r="AY184" s="87">
        <f t="shared" si="47"/>
        <v>16464.408525921906</v>
      </c>
      <c r="AZ184" s="87">
        <f t="shared" si="48"/>
        <v>19757.290231106279</v>
      </c>
      <c r="BA184" s="87">
        <f t="shared" si="49"/>
        <v>18895.153930112552</v>
      </c>
      <c r="BB184" s="87">
        <f t="shared" si="50"/>
        <v>18070.638122253094</v>
      </c>
      <c r="BC184" s="87">
        <f t="shared" si="51"/>
        <v>17282.101186009324</v>
      </c>
      <c r="BD184" s="87">
        <f t="shared" si="52"/>
        <v>16527.973134256186</v>
      </c>
    </row>
    <row r="185" spans="2:56" s="79" customFormat="1" x14ac:dyDescent="0.2">
      <c r="B185" s="86">
        <f>'3. Investeringen'!B171</f>
        <v>157</v>
      </c>
      <c r="C185" s="86" t="str">
        <f>'3. Investeringen'!F171</f>
        <v>AD</v>
      </c>
      <c r="D185" s="86" t="str">
        <f>'3. Investeringen'!G171</f>
        <v>Nieuwe investeringen AD</v>
      </c>
      <c r="E185" s="121">
        <f>'3. Investeringen'!K171</f>
        <v>2010</v>
      </c>
      <c r="F185" s="20"/>
      <c r="G185" s="86">
        <f>'7. Nominale afschrijvingen'!R174</f>
        <v>1734.8670656448257</v>
      </c>
      <c r="H185" s="86">
        <f>'7. Nominale afschrijvingen'!S174</f>
        <v>1734.8670656448257</v>
      </c>
      <c r="I185" s="86">
        <f>'7. Nominale afschrijvingen'!T174</f>
        <v>1734.8670656448257</v>
      </c>
      <c r="J185" s="86">
        <f>'7. Nominale afschrijvingen'!U174</f>
        <v>1734.8670656448257</v>
      </c>
      <c r="K185" s="86">
        <f>'7. Nominale afschrijvingen'!V174</f>
        <v>1734.8670656448257</v>
      </c>
      <c r="L185" s="86">
        <f>'7. Nominale afschrijvingen'!W174</f>
        <v>1734.8670656448257</v>
      </c>
      <c r="M185" s="86">
        <f>'7. Nominale afschrijvingen'!X174</f>
        <v>1734.8670656448257</v>
      </c>
      <c r="N185" s="86">
        <f>'7. Nominale afschrijvingen'!Y174</f>
        <v>1734.8670656448257</v>
      </c>
      <c r="O185" s="86">
        <f>'7. Nominale afschrijvingen'!Z174</f>
        <v>1734.8670656448257</v>
      </c>
      <c r="P185" s="86">
        <f>'7. Nominale afschrijvingen'!AA174</f>
        <v>1734.8670656448257</v>
      </c>
      <c r="Q185" s="86">
        <f>'7. Nominale afschrijvingen'!AB174</f>
        <v>1734.8670656448257</v>
      </c>
      <c r="R185" s="86">
        <f>'7. Nominale afschrijvingen'!AC174</f>
        <v>2081.8404787737904</v>
      </c>
      <c r="S185" s="86">
        <f>'7. Nominale afschrijvingen'!AD174</f>
        <v>1990.9965306091158</v>
      </c>
      <c r="T185" s="86">
        <f>'7. Nominale afschrijvingen'!AE174</f>
        <v>1904.1166820007179</v>
      </c>
      <c r="U185" s="86">
        <f>'7. Nominale afschrijvingen'!AF174</f>
        <v>1821.0279540588683</v>
      </c>
      <c r="V185" s="86">
        <f>'7. Nominale afschrijvingen'!AG174</f>
        <v>1741.5649160635724</v>
      </c>
      <c r="W185" s="65"/>
      <c r="X185" s="118">
        <f>IF($C185="TD",INDEX('4. CPI-tabel'!$D$20:$Z$42,$E185-2003,X$28-2003),
IF(X$28&gt;=$E185,MAX(1,INDEX('4. CPI-tabel'!$D$20:$Z$42,MAX($E185,2010)-2003,X$28-2003)),0))</f>
        <v>1.0149999999999999</v>
      </c>
      <c r="Y185" s="118">
        <f>IF($C185="TD",INDEX('4. CPI-tabel'!$D$20:$Z$42,$E185-2003,Y$28-2003),
IF(Y$28&gt;=$E185,MAX(1,INDEX('4. CPI-tabel'!$D$20:$Z$42,MAX($E185,2010)-2003,Y$28-2003)),0))</f>
        <v>1.0413899999999998</v>
      </c>
      <c r="Z185" s="118">
        <f>IF($C185="TD",INDEX('4. CPI-tabel'!$D$20:$Z$42,$E185-2003,Z$28-2003),
IF(Z$28&gt;=$E185,MAX(1,INDEX('4. CPI-tabel'!$D$20:$Z$42,MAX($E185,2010)-2003,Z$28-2003)),0))</f>
        <v>1.0653419699999997</v>
      </c>
      <c r="AA185" s="118">
        <f>IF($C185="TD",INDEX('4. CPI-tabel'!$D$20:$Z$42,$E185-2003,AA$28-2003),
IF(AA$28&gt;=$E185,MAX(1,INDEX('4. CPI-tabel'!$D$20:$Z$42,MAX($E185,2010)-2003,AA$28-2003)),0))</f>
        <v>1.0951715451599997</v>
      </c>
      <c r="AB185" s="118">
        <f>IF($C185="TD",INDEX('4. CPI-tabel'!$D$20:$Z$42,$E185-2003,AB$28-2003),
IF(AB$28&gt;=$E185,MAX(1,INDEX('4. CPI-tabel'!$D$20:$Z$42,MAX($E185,2010)-2003,AB$28-2003)),0))</f>
        <v>1.1061232606115996</v>
      </c>
      <c r="AC185" s="118">
        <f>IF($C185="TD",INDEX('4. CPI-tabel'!$D$20:$Z$42,$E185-2003,AC$28-2003),
IF(AC$28&gt;=$E185,MAX(1,INDEX('4. CPI-tabel'!$D$20:$Z$42,MAX($E185,2010)-2003,AC$28-2003)),0))</f>
        <v>1.1149722466964924</v>
      </c>
      <c r="AD185" s="118">
        <f>IF($C185="TD",INDEX('4. CPI-tabel'!$D$20:$Z$42,$E185-2003,AD$28-2003),
IF(AD$28&gt;=$E185,MAX(1,INDEX('4. CPI-tabel'!$D$20:$Z$42,MAX($E185,2010)-2003,AD$28-2003)),0))</f>
        <v>1.1172021911898855</v>
      </c>
      <c r="AE185" s="118">
        <f>IF($C185="TD",INDEX('4. CPI-tabel'!$D$20:$Z$42,$E185-2003,AE$28-2003),
IF(AE$28&gt;=$E185,MAX(1,INDEX('4. CPI-tabel'!$D$20:$Z$42,MAX($E185,2010)-2003,AE$28-2003)),0))</f>
        <v>1.132843021866544</v>
      </c>
      <c r="AF185" s="118">
        <f>IF($C185="TD",INDEX('4. CPI-tabel'!$D$20:$Z$42,$E185-2003,AF$28-2003),
IF(AF$28&gt;=$E185,MAX(1,INDEX('4. CPI-tabel'!$D$20:$Z$42,MAX($E185,2010)-2003,AF$28-2003)),0))</f>
        <v>1.1566327253257414</v>
      </c>
      <c r="AG185" s="118">
        <f>IF($C185="TD",INDEX('4. CPI-tabel'!$D$20:$Z$42,$E185-2003,AG$28-2003),
IF(AG$28&gt;=$E185,MAX(1,INDEX('4. CPI-tabel'!$D$20:$Z$42,MAX($E185,2010)-2003,AG$28-2003)),0))</f>
        <v>1.1890184416348621</v>
      </c>
      <c r="AH185" s="118">
        <f>IF($C185="TD",INDEX('4. CPI-tabel'!$D$20:$Z$42,$E185-2003,AH$28-2003),
IF(AH$28&gt;=$E185,MAX(1,INDEX('4. CPI-tabel'!$D$20:$Z$42,MAX($E185,2010)-2003,AH$28-2003)),0))</f>
        <v>1.197341570726306</v>
      </c>
      <c r="AI185" s="118">
        <f>IF($C185="TD",INDEX('4. CPI-tabel'!$D$20:$Z$42,$E185-2003,AI$28-2003),
IF(AI$28&gt;=$E185,MAX(1,INDEX('4. CPI-tabel'!$D$20:$Z$42,MAX($E185,2010)-2003,AI$28-2003)),0))</f>
        <v>1.197341570726306</v>
      </c>
      <c r="AJ185" s="118">
        <f>IF($C185="TD",INDEX('4. CPI-tabel'!$D$20:$Z$42,$E185-2003,AJ$28-2003),
IF(AJ$28&gt;=$E185,MAX(1,INDEX('4. CPI-tabel'!$D$20:$Z$42,MAX($E185,2010)-2003,AJ$28-2003)),0))</f>
        <v>1.197341570726306</v>
      </c>
      <c r="AK185" s="118">
        <f>IF($C185="TD",INDEX('4. CPI-tabel'!$D$20:$Z$42,$E185-2003,AK$28-2003),
IF(AK$28&gt;=$E185,MAX(1,INDEX('4. CPI-tabel'!$D$20:$Z$42,MAX($E185,2010)-2003,AK$28-2003)),0))</f>
        <v>1.197341570726306</v>
      </c>
      <c r="AL185" s="118">
        <f>IF($C185="TD",INDEX('4. CPI-tabel'!$D$20:$Z$42,$E185-2003,AL$28-2003),
IF(AL$28&gt;=$E185,MAX(1,INDEX('4. CPI-tabel'!$D$20:$Z$42,MAX($E185,2010)-2003,AL$28-2003)),0))</f>
        <v>1.197341570726306</v>
      </c>
      <c r="AM185" s="118">
        <f>IF($C185="TD",INDEX('4. CPI-tabel'!$D$20:$Z$42,$E185-2003,AM$28-2003),
IF(AM$28&gt;=$E185,MAX(1,INDEX('4. CPI-tabel'!$D$20:$Z$42,MAX($E185,2010)-2003,AM$28-2003)),0))</f>
        <v>1.197341570726306</v>
      </c>
      <c r="AN185" s="20"/>
      <c r="AO185" s="87">
        <f t="shared" si="37"/>
        <v>1760.8900716294979</v>
      </c>
      <c r="AP185" s="87">
        <f t="shared" si="38"/>
        <v>1806.6732134918648</v>
      </c>
      <c r="AQ185" s="87">
        <f t="shared" si="39"/>
        <v>1848.2266974021775</v>
      </c>
      <c r="AR185" s="87">
        <f t="shared" si="40"/>
        <v>1899.9770449294385</v>
      </c>
      <c r="AS185" s="87">
        <f t="shared" si="41"/>
        <v>1918.9768153787327</v>
      </c>
      <c r="AT185" s="87">
        <f t="shared" si="42"/>
        <v>1934.3286299017625</v>
      </c>
      <c r="AU185" s="87">
        <f t="shared" si="43"/>
        <v>1938.1972871615662</v>
      </c>
      <c r="AV185" s="87">
        <f t="shared" si="44"/>
        <v>1965.3320491818283</v>
      </c>
      <c r="AW185" s="87">
        <f t="shared" si="45"/>
        <v>2006.6040222146466</v>
      </c>
      <c r="AX185" s="87">
        <f t="shared" si="46"/>
        <v>2062.7889348366566</v>
      </c>
      <c r="AY185" s="87">
        <f t="shared" si="47"/>
        <v>2077.2284573805132</v>
      </c>
      <c r="AZ185" s="87">
        <f t="shared" si="48"/>
        <v>2492.6741488566149</v>
      </c>
      <c r="BA185" s="87">
        <f t="shared" si="49"/>
        <v>2383.9029132701444</v>
      </c>
      <c r="BB185" s="87">
        <f t="shared" si="50"/>
        <v>2279.8780588729019</v>
      </c>
      <c r="BC185" s="87">
        <f t="shared" si="51"/>
        <v>2180.3924708493569</v>
      </c>
      <c r="BD185" s="87">
        <f t="shared" si="52"/>
        <v>2085.2480721213851</v>
      </c>
    </row>
    <row r="186" spans="2:56" s="79" customFormat="1" x14ac:dyDescent="0.2">
      <c r="B186" s="86">
        <f>'3. Investeringen'!B172</f>
        <v>158</v>
      </c>
      <c r="C186" s="86" t="str">
        <f>'3. Investeringen'!F172</f>
        <v>AD</v>
      </c>
      <c r="D186" s="86" t="str">
        <f>'3. Investeringen'!G172</f>
        <v>Nieuwe investeringen AD</v>
      </c>
      <c r="E186" s="121">
        <f>'3. Investeringen'!K172</f>
        <v>2011</v>
      </c>
      <c r="F186" s="20"/>
      <c r="G186" s="86">
        <f>'7. Nominale afschrijvingen'!R175</f>
        <v>46056.46089574918</v>
      </c>
      <c r="H186" s="86">
        <f>'7. Nominale afschrijvingen'!S175</f>
        <v>92112.92179149836</v>
      </c>
      <c r="I186" s="86">
        <f>'7. Nominale afschrijvingen'!T175</f>
        <v>92112.92179149836</v>
      </c>
      <c r="J186" s="86">
        <f>'7. Nominale afschrijvingen'!U175</f>
        <v>92112.92179149836</v>
      </c>
      <c r="K186" s="86">
        <f>'7. Nominale afschrijvingen'!V175</f>
        <v>92112.92179149836</v>
      </c>
      <c r="L186" s="86">
        <f>'7. Nominale afschrijvingen'!W175</f>
        <v>92112.92179149836</v>
      </c>
      <c r="M186" s="86">
        <f>'7. Nominale afschrijvingen'!X175</f>
        <v>92112.92179149836</v>
      </c>
      <c r="N186" s="86">
        <f>'7. Nominale afschrijvingen'!Y175</f>
        <v>92112.92179149836</v>
      </c>
      <c r="O186" s="86">
        <f>'7. Nominale afschrijvingen'!Z175</f>
        <v>92112.92179149836</v>
      </c>
      <c r="P186" s="86">
        <f>'7. Nominale afschrijvingen'!AA175</f>
        <v>92112.92179149836</v>
      </c>
      <c r="Q186" s="86">
        <f>'7. Nominale afschrijvingen'!AB175</f>
        <v>92112.92179149836</v>
      </c>
      <c r="R186" s="86">
        <f>'7. Nominale afschrijvingen'!AC175</f>
        <v>110535.50614979804</v>
      </c>
      <c r="S186" s="86">
        <f>'7. Nominale afschrijvingen'!AD175</f>
        <v>105881.3795750697</v>
      </c>
      <c r="T186" s="86">
        <f>'7. Nominale afschrijvingen'!AE175</f>
        <v>101423.21622454045</v>
      </c>
      <c r="U186" s="86">
        <f>'7. Nominale afschrijvingen'!AF175</f>
        <v>97152.765015086115</v>
      </c>
      <c r="V186" s="86">
        <f>'7. Nominale afschrijvingen'!AG175</f>
        <v>93062.122277608811</v>
      </c>
      <c r="W186" s="65"/>
      <c r="X186" s="118">
        <f>IF($C186="TD",INDEX('4. CPI-tabel'!$D$20:$Z$42,$E186-2003,X$28-2003),
IF(X$28&gt;=$E186,MAX(1,INDEX('4. CPI-tabel'!$D$20:$Z$42,MAX($E186,2010)-2003,X$28-2003)),0))</f>
        <v>1</v>
      </c>
      <c r="Y186" s="118">
        <f>IF($C186="TD",INDEX('4. CPI-tabel'!$D$20:$Z$42,$E186-2003,Y$28-2003),
IF(Y$28&gt;=$E186,MAX(1,INDEX('4. CPI-tabel'!$D$20:$Z$42,MAX($E186,2010)-2003,Y$28-2003)),0))</f>
        <v>1.026</v>
      </c>
      <c r="Z186" s="118">
        <f>IF($C186="TD",INDEX('4. CPI-tabel'!$D$20:$Z$42,$E186-2003,Z$28-2003),
IF(Z$28&gt;=$E186,MAX(1,INDEX('4. CPI-tabel'!$D$20:$Z$42,MAX($E186,2010)-2003,Z$28-2003)),0))</f>
        <v>1.049598</v>
      </c>
      <c r="AA186" s="118">
        <f>IF($C186="TD",INDEX('4. CPI-tabel'!$D$20:$Z$42,$E186-2003,AA$28-2003),
IF(AA$28&gt;=$E186,MAX(1,INDEX('4. CPI-tabel'!$D$20:$Z$42,MAX($E186,2010)-2003,AA$28-2003)),0))</f>
        <v>1.0789867440000001</v>
      </c>
      <c r="AB186" s="118">
        <f>IF($C186="TD",INDEX('4. CPI-tabel'!$D$20:$Z$42,$E186-2003,AB$28-2003),
IF(AB$28&gt;=$E186,MAX(1,INDEX('4. CPI-tabel'!$D$20:$Z$42,MAX($E186,2010)-2003,AB$28-2003)),0))</f>
        <v>1.08977661144</v>
      </c>
      <c r="AC186" s="118">
        <f>IF($C186="TD",INDEX('4. CPI-tabel'!$D$20:$Z$42,$E186-2003,AC$28-2003),
IF(AC$28&gt;=$E186,MAX(1,INDEX('4. CPI-tabel'!$D$20:$Z$42,MAX($E186,2010)-2003,AC$28-2003)),0))</f>
        <v>1.09849482433152</v>
      </c>
      <c r="AD186" s="118">
        <f>IF($C186="TD",INDEX('4. CPI-tabel'!$D$20:$Z$42,$E186-2003,AD$28-2003),
IF(AD$28&gt;=$E186,MAX(1,INDEX('4. CPI-tabel'!$D$20:$Z$42,MAX($E186,2010)-2003,AD$28-2003)),0))</f>
        <v>1.1006918139801831</v>
      </c>
      <c r="AE186" s="118">
        <f>IF($C186="TD",INDEX('4. CPI-tabel'!$D$20:$Z$42,$E186-2003,AE$28-2003),
IF(AE$28&gt;=$E186,MAX(1,INDEX('4. CPI-tabel'!$D$20:$Z$42,MAX($E186,2010)-2003,AE$28-2003)),0))</f>
        <v>1.1161014993759057</v>
      </c>
      <c r="AF186" s="118">
        <f>IF($C186="TD",INDEX('4. CPI-tabel'!$D$20:$Z$42,$E186-2003,AF$28-2003),
IF(AF$28&gt;=$E186,MAX(1,INDEX('4. CPI-tabel'!$D$20:$Z$42,MAX($E186,2010)-2003,AF$28-2003)),0))</f>
        <v>1.1395396308627996</v>
      </c>
      <c r="AG186" s="118">
        <f>IF($C186="TD",INDEX('4. CPI-tabel'!$D$20:$Z$42,$E186-2003,AG$28-2003),
IF(AG$28&gt;=$E186,MAX(1,INDEX('4. CPI-tabel'!$D$20:$Z$42,MAX($E186,2010)-2003,AG$28-2003)),0))</f>
        <v>1.171446740526958</v>
      </c>
      <c r="AH186" s="118">
        <f>IF($C186="TD",INDEX('4. CPI-tabel'!$D$20:$Z$42,$E186-2003,AH$28-2003),
IF(AH$28&gt;=$E186,MAX(1,INDEX('4. CPI-tabel'!$D$20:$Z$42,MAX($E186,2010)-2003,AH$28-2003)),0))</f>
        <v>1.1796468677106466</v>
      </c>
      <c r="AI186" s="118">
        <f>IF($C186="TD",INDEX('4. CPI-tabel'!$D$20:$Z$42,$E186-2003,AI$28-2003),
IF(AI$28&gt;=$E186,MAX(1,INDEX('4. CPI-tabel'!$D$20:$Z$42,MAX($E186,2010)-2003,AI$28-2003)),0))</f>
        <v>1.1796468677106466</v>
      </c>
      <c r="AJ186" s="118">
        <f>IF($C186="TD",INDEX('4. CPI-tabel'!$D$20:$Z$42,$E186-2003,AJ$28-2003),
IF(AJ$28&gt;=$E186,MAX(1,INDEX('4. CPI-tabel'!$D$20:$Z$42,MAX($E186,2010)-2003,AJ$28-2003)),0))</f>
        <v>1.1796468677106466</v>
      </c>
      <c r="AK186" s="118">
        <f>IF($C186="TD",INDEX('4. CPI-tabel'!$D$20:$Z$42,$E186-2003,AK$28-2003),
IF(AK$28&gt;=$E186,MAX(1,INDEX('4. CPI-tabel'!$D$20:$Z$42,MAX($E186,2010)-2003,AK$28-2003)),0))</f>
        <v>1.1796468677106466</v>
      </c>
      <c r="AL186" s="118">
        <f>IF($C186="TD",INDEX('4. CPI-tabel'!$D$20:$Z$42,$E186-2003,AL$28-2003),
IF(AL$28&gt;=$E186,MAX(1,INDEX('4. CPI-tabel'!$D$20:$Z$42,MAX($E186,2010)-2003,AL$28-2003)),0))</f>
        <v>1.1796468677106466</v>
      </c>
      <c r="AM186" s="118">
        <f>IF($C186="TD",INDEX('4. CPI-tabel'!$D$20:$Z$42,$E186-2003,AM$28-2003),
IF(AM$28&gt;=$E186,MAX(1,INDEX('4. CPI-tabel'!$D$20:$Z$42,MAX($E186,2010)-2003,AM$28-2003)),0))</f>
        <v>1.1796468677106466</v>
      </c>
      <c r="AN186" s="20"/>
      <c r="AO186" s="87">
        <f t="shared" si="37"/>
        <v>46056.46089574918</v>
      </c>
      <c r="AP186" s="87">
        <f t="shared" si="38"/>
        <v>94507.857758077313</v>
      </c>
      <c r="AQ186" s="87">
        <f t="shared" si="39"/>
        <v>96681.538486513105</v>
      </c>
      <c r="AR186" s="87">
        <f t="shared" si="40"/>
        <v>99388.621564135465</v>
      </c>
      <c r="AS186" s="87">
        <f t="shared" si="41"/>
        <v>100382.50777977682</v>
      </c>
      <c r="AT186" s="87">
        <f t="shared" si="42"/>
        <v>101185.56784201504</v>
      </c>
      <c r="AU186" s="87">
        <f t="shared" si="43"/>
        <v>101387.93897769907</v>
      </c>
      <c r="AV186" s="87">
        <f t="shared" si="44"/>
        <v>102807.37012338686</v>
      </c>
      <c r="AW186" s="87">
        <f t="shared" si="45"/>
        <v>104966.32489597797</v>
      </c>
      <c r="AX186" s="87">
        <f t="shared" si="46"/>
        <v>107905.38199306536</v>
      </c>
      <c r="AY186" s="87">
        <f t="shared" si="47"/>
        <v>108660.71966701681</v>
      </c>
      <c r="AZ186" s="87">
        <f t="shared" si="48"/>
        <v>130392.86360042017</v>
      </c>
      <c r="BA186" s="87">
        <f t="shared" si="49"/>
        <v>124902.63776461301</v>
      </c>
      <c r="BB186" s="87">
        <f t="shared" si="50"/>
        <v>119643.57933241877</v>
      </c>
      <c r="BC186" s="87">
        <f t="shared" si="51"/>
        <v>114605.95493947483</v>
      </c>
      <c r="BD186" s="87">
        <f t="shared" si="52"/>
        <v>109780.44104728643</v>
      </c>
    </row>
    <row r="187" spans="2:56" s="79" customFormat="1" x14ac:dyDescent="0.2">
      <c r="B187" s="86">
        <f>'3. Investeringen'!B173</f>
        <v>159</v>
      </c>
      <c r="C187" s="86" t="str">
        <f>'3. Investeringen'!F173</f>
        <v>AD</v>
      </c>
      <c r="D187" s="86" t="str">
        <f>'3. Investeringen'!G173</f>
        <v>Nieuwe investeringen AD</v>
      </c>
      <c r="E187" s="121">
        <f>'3. Investeringen'!K173</f>
        <v>2011</v>
      </c>
      <c r="F187" s="20"/>
      <c r="G187" s="86">
        <f>'7. Nominale afschrijvingen'!R176</f>
        <v>5432.2674641858348</v>
      </c>
      <c r="H187" s="86">
        <f>'7. Nominale afschrijvingen'!S176</f>
        <v>10864.53492837167</v>
      </c>
      <c r="I187" s="86">
        <f>'7. Nominale afschrijvingen'!T176</f>
        <v>10864.53492837167</v>
      </c>
      <c r="J187" s="86">
        <f>'7. Nominale afschrijvingen'!U176</f>
        <v>10864.53492837167</v>
      </c>
      <c r="K187" s="86">
        <f>'7. Nominale afschrijvingen'!V176</f>
        <v>10864.53492837167</v>
      </c>
      <c r="L187" s="86">
        <f>'7. Nominale afschrijvingen'!W176</f>
        <v>10864.53492837167</v>
      </c>
      <c r="M187" s="86">
        <f>'7. Nominale afschrijvingen'!X176</f>
        <v>10864.53492837167</v>
      </c>
      <c r="N187" s="86">
        <f>'7. Nominale afschrijvingen'!Y176</f>
        <v>10864.53492837167</v>
      </c>
      <c r="O187" s="86">
        <f>'7. Nominale afschrijvingen'!Z176</f>
        <v>10864.53492837167</v>
      </c>
      <c r="P187" s="86">
        <f>'7. Nominale afschrijvingen'!AA176</f>
        <v>10864.53492837167</v>
      </c>
      <c r="Q187" s="86">
        <f>'7. Nominale afschrijvingen'!AB176</f>
        <v>10864.53492837167</v>
      </c>
      <c r="R187" s="86">
        <f>'7. Nominale afschrijvingen'!AC176</f>
        <v>13037.441914046003</v>
      </c>
      <c r="S187" s="86">
        <f>'7. Nominale afschrijvingen'!AD176</f>
        <v>12488.49699134933</v>
      </c>
      <c r="T187" s="86">
        <f>'7. Nominale afschrijvingen'!AE176</f>
        <v>11962.665539081991</v>
      </c>
      <c r="U187" s="86">
        <f>'7. Nominale afschrijvingen'!AF176</f>
        <v>11458.974358489066</v>
      </c>
      <c r="V187" s="86">
        <f>'7. Nominale afschrijvingen'!AG176</f>
        <v>10976.491227605315</v>
      </c>
      <c r="W187" s="65"/>
      <c r="X187" s="118">
        <f>IF($C187="TD",INDEX('4. CPI-tabel'!$D$20:$Z$42,$E187-2003,X$28-2003),
IF(X$28&gt;=$E187,MAX(1,INDEX('4. CPI-tabel'!$D$20:$Z$42,MAX($E187,2010)-2003,X$28-2003)),0))</f>
        <v>1</v>
      </c>
      <c r="Y187" s="118">
        <f>IF($C187="TD",INDEX('4. CPI-tabel'!$D$20:$Z$42,$E187-2003,Y$28-2003),
IF(Y$28&gt;=$E187,MAX(1,INDEX('4. CPI-tabel'!$D$20:$Z$42,MAX($E187,2010)-2003,Y$28-2003)),0))</f>
        <v>1.026</v>
      </c>
      <c r="Z187" s="118">
        <f>IF($C187="TD",INDEX('4. CPI-tabel'!$D$20:$Z$42,$E187-2003,Z$28-2003),
IF(Z$28&gt;=$E187,MAX(1,INDEX('4. CPI-tabel'!$D$20:$Z$42,MAX($E187,2010)-2003,Z$28-2003)),0))</f>
        <v>1.049598</v>
      </c>
      <c r="AA187" s="118">
        <f>IF($C187="TD",INDEX('4. CPI-tabel'!$D$20:$Z$42,$E187-2003,AA$28-2003),
IF(AA$28&gt;=$E187,MAX(1,INDEX('4. CPI-tabel'!$D$20:$Z$42,MAX($E187,2010)-2003,AA$28-2003)),0))</f>
        <v>1.0789867440000001</v>
      </c>
      <c r="AB187" s="118">
        <f>IF($C187="TD",INDEX('4. CPI-tabel'!$D$20:$Z$42,$E187-2003,AB$28-2003),
IF(AB$28&gt;=$E187,MAX(1,INDEX('4. CPI-tabel'!$D$20:$Z$42,MAX($E187,2010)-2003,AB$28-2003)),0))</f>
        <v>1.08977661144</v>
      </c>
      <c r="AC187" s="118">
        <f>IF($C187="TD",INDEX('4. CPI-tabel'!$D$20:$Z$42,$E187-2003,AC$28-2003),
IF(AC$28&gt;=$E187,MAX(1,INDEX('4. CPI-tabel'!$D$20:$Z$42,MAX($E187,2010)-2003,AC$28-2003)),0))</f>
        <v>1.09849482433152</v>
      </c>
      <c r="AD187" s="118">
        <f>IF($C187="TD",INDEX('4. CPI-tabel'!$D$20:$Z$42,$E187-2003,AD$28-2003),
IF(AD$28&gt;=$E187,MAX(1,INDEX('4. CPI-tabel'!$D$20:$Z$42,MAX($E187,2010)-2003,AD$28-2003)),0))</f>
        <v>1.1006918139801831</v>
      </c>
      <c r="AE187" s="118">
        <f>IF($C187="TD",INDEX('4. CPI-tabel'!$D$20:$Z$42,$E187-2003,AE$28-2003),
IF(AE$28&gt;=$E187,MAX(1,INDEX('4. CPI-tabel'!$D$20:$Z$42,MAX($E187,2010)-2003,AE$28-2003)),0))</f>
        <v>1.1161014993759057</v>
      </c>
      <c r="AF187" s="118">
        <f>IF($C187="TD",INDEX('4. CPI-tabel'!$D$20:$Z$42,$E187-2003,AF$28-2003),
IF(AF$28&gt;=$E187,MAX(1,INDEX('4. CPI-tabel'!$D$20:$Z$42,MAX($E187,2010)-2003,AF$28-2003)),0))</f>
        <v>1.1395396308627996</v>
      </c>
      <c r="AG187" s="118">
        <f>IF($C187="TD",INDEX('4. CPI-tabel'!$D$20:$Z$42,$E187-2003,AG$28-2003),
IF(AG$28&gt;=$E187,MAX(1,INDEX('4. CPI-tabel'!$D$20:$Z$42,MAX($E187,2010)-2003,AG$28-2003)),0))</f>
        <v>1.171446740526958</v>
      </c>
      <c r="AH187" s="118">
        <f>IF($C187="TD",INDEX('4. CPI-tabel'!$D$20:$Z$42,$E187-2003,AH$28-2003),
IF(AH$28&gt;=$E187,MAX(1,INDEX('4. CPI-tabel'!$D$20:$Z$42,MAX($E187,2010)-2003,AH$28-2003)),0))</f>
        <v>1.1796468677106466</v>
      </c>
      <c r="AI187" s="118">
        <f>IF($C187="TD",INDEX('4. CPI-tabel'!$D$20:$Z$42,$E187-2003,AI$28-2003),
IF(AI$28&gt;=$E187,MAX(1,INDEX('4. CPI-tabel'!$D$20:$Z$42,MAX($E187,2010)-2003,AI$28-2003)),0))</f>
        <v>1.1796468677106466</v>
      </c>
      <c r="AJ187" s="118">
        <f>IF($C187="TD",INDEX('4. CPI-tabel'!$D$20:$Z$42,$E187-2003,AJ$28-2003),
IF(AJ$28&gt;=$E187,MAX(1,INDEX('4. CPI-tabel'!$D$20:$Z$42,MAX($E187,2010)-2003,AJ$28-2003)),0))</f>
        <v>1.1796468677106466</v>
      </c>
      <c r="AK187" s="118">
        <f>IF($C187="TD",INDEX('4. CPI-tabel'!$D$20:$Z$42,$E187-2003,AK$28-2003),
IF(AK$28&gt;=$E187,MAX(1,INDEX('4. CPI-tabel'!$D$20:$Z$42,MAX($E187,2010)-2003,AK$28-2003)),0))</f>
        <v>1.1796468677106466</v>
      </c>
      <c r="AL187" s="118">
        <f>IF($C187="TD",INDEX('4. CPI-tabel'!$D$20:$Z$42,$E187-2003,AL$28-2003),
IF(AL$28&gt;=$E187,MAX(1,INDEX('4. CPI-tabel'!$D$20:$Z$42,MAX($E187,2010)-2003,AL$28-2003)),0))</f>
        <v>1.1796468677106466</v>
      </c>
      <c r="AM187" s="118">
        <f>IF($C187="TD",INDEX('4. CPI-tabel'!$D$20:$Z$42,$E187-2003,AM$28-2003),
IF(AM$28&gt;=$E187,MAX(1,INDEX('4. CPI-tabel'!$D$20:$Z$42,MAX($E187,2010)-2003,AM$28-2003)),0))</f>
        <v>1.1796468677106466</v>
      </c>
      <c r="AN187" s="20"/>
      <c r="AO187" s="87">
        <f t="shared" si="37"/>
        <v>5432.2674641858348</v>
      </c>
      <c r="AP187" s="87">
        <f t="shared" si="38"/>
        <v>11147.012836509333</v>
      </c>
      <c r="AQ187" s="87">
        <f t="shared" si="39"/>
        <v>11403.394131749048</v>
      </c>
      <c r="AR187" s="87">
        <f t="shared" si="40"/>
        <v>11722.689167438022</v>
      </c>
      <c r="AS187" s="87">
        <f t="shared" si="41"/>
        <v>11839.916059112402</v>
      </c>
      <c r="AT187" s="87">
        <f t="shared" si="42"/>
        <v>11934.6353875853</v>
      </c>
      <c r="AU187" s="87">
        <f t="shared" si="43"/>
        <v>11958.504658360473</v>
      </c>
      <c r="AV187" s="87">
        <f t="shared" si="44"/>
        <v>12125.92372357752</v>
      </c>
      <c r="AW187" s="87">
        <f t="shared" si="45"/>
        <v>12380.568121772645</v>
      </c>
      <c r="AX187" s="87">
        <f t="shared" si="46"/>
        <v>12727.224029182278</v>
      </c>
      <c r="AY187" s="87">
        <f t="shared" si="47"/>
        <v>12816.314597386554</v>
      </c>
      <c r="AZ187" s="87">
        <f t="shared" si="48"/>
        <v>15379.577516863865</v>
      </c>
      <c r="BA187" s="87">
        <f t="shared" si="49"/>
        <v>14732.01635825907</v>
      </c>
      <c r="BB187" s="87">
        <f t="shared" si="50"/>
        <v>14111.720932648164</v>
      </c>
      <c r="BC187" s="87">
        <f t="shared" si="51"/>
        <v>13517.543209168243</v>
      </c>
      <c r="BD187" s="87">
        <f t="shared" si="52"/>
        <v>12948.383495098</v>
      </c>
    </row>
    <row r="188" spans="2:56" s="79" customFormat="1" x14ac:dyDescent="0.2">
      <c r="B188" s="86">
        <f>'3. Investeringen'!B174</f>
        <v>160</v>
      </c>
      <c r="C188" s="86" t="str">
        <f>'3. Investeringen'!F174</f>
        <v>AD</v>
      </c>
      <c r="D188" s="86" t="str">
        <f>'3. Investeringen'!G174</f>
        <v>Nieuwe investeringen AD</v>
      </c>
      <c r="E188" s="121">
        <f>'3. Investeringen'!K174</f>
        <v>2012</v>
      </c>
      <c r="F188" s="20"/>
      <c r="G188" s="86">
        <f>'7. Nominale afschrijvingen'!R177</f>
        <v>0</v>
      </c>
      <c r="H188" s="86">
        <f>'7. Nominale afschrijvingen'!S177</f>
        <v>65668.58974358975</v>
      </c>
      <c r="I188" s="86">
        <f>'7. Nominale afschrijvingen'!T177</f>
        <v>131337.1794871795</v>
      </c>
      <c r="J188" s="86">
        <f>'7. Nominale afschrijvingen'!U177</f>
        <v>131337.1794871795</v>
      </c>
      <c r="K188" s="86">
        <f>'7. Nominale afschrijvingen'!V177</f>
        <v>131337.1794871795</v>
      </c>
      <c r="L188" s="86">
        <f>'7. Nominale afschrijvingen'!W177</f>
        <v>131337.1794871795</v>
      </c>
      <c r="M188" s="86">
        <f>'7. Nominale afschrijvingen'!X177</f>
        <v>131337.1794871795</v>
      </c>
      <c r="N188" s="86">
        <f>'7. Nominale afschrijvingen'!Y177</f>
        <v>131337.1794871795</v>
      </c>
      <c r="O188" s="86">
        <f>'7. Nominale afschrijvingen'!Z177</f>
        <v>131337.1794871795</v>
      </c>
      <c r="P188" s="86">
        <f>'7. Nominale afschrijvingen'!AA177</f>
        <v>131337.1794871795</v>
      </c>
      <c r="Q188" s="86">
        <f>'7. Nominale afschrijvingen'!AB177</f>
        <v>131337.1794871795</v>
      </c>
      <c r="R188" s="86">
        <f>'7. Nominale afschrijvingen'!AC177</f>
        <v>157604.61538461538</v>
      </c>
      <c r="S188" s="86">
        <f>'7. Nominale afschrijvingen'!AD177</f>
        <v>151193.58018252932</v>
      </c>
      <c r="T188" s="86">
        <f>'7. Nominale afschrijvingen'!AE177</f>
        <v>145043.33285307049</v>
      </c>
      <c r="U188" s="86">
        <f>'7. Nominale afschrijvingen'!AF177</f>
        <v>139143.26507599643</v>
      </c>
      <c r="V188" s="86">
        <f>'7. Nominale afschrijvingen'!AG177</f>
        <v>133483.20005595591</v>
      </c>
      <c r="W188" s="65"/>
      <c r="X188" s="118">
        <f>IF($C188="TD",INDEX('4. CPI-tabel'!$D$20:$Z$42,$E188-2003,X$28-2003),
IF(X$28&gt;=$E188,MAX(1,INDEX('4. CPI-tabel'!$D$20:$Z$42,MAX($E188,2010)-2003,X$28-2003)),0))</f>
        <v>0</v>
      </c>
      <c r="Y188" s="118">
        <f>IF($C188="TD",INDEX('4. CPI-tabel'!$D$20:$Z$42,$E188-2003,Y$28-2003),
IF(Y$28&gt;=$E188,MAX(1,INDEX('4. CPI-tabel'!$D$20:$Z$42,MAX($E188,2010)-2003,Y$28-2003)),0))</f>
        <v>1</v>
      </c>
      <c r="Z188" s="118">
        <f>IF($C188="TD",INDEX('4. CPI-tabel'!$D$20:$Z$42,$E188-2003,Z$28-2003),
IF(Z$28&gt;=$E188,MAX(1,INDEX('4. CPI-tabel'!$D$20:$Z$42,MAX($E188,2010)-2003,Z$28-2003)),0))</f>
        <v>1.0229999999999999</v>
      </c>
      <c r="AA188" s="118">
        <f>IF($C188="TD",INDEX('4. CPI-tabel'!$D$20:$Z$42,$E188-2003,AA$28-2003),
IF(AA$28&gt;=$E188,MAX(1,INDEX('4. CPI-tabel'!$D$20:$Z$42,MAX($E188,2010)-2003,AA$28-2003)),0))</f>
        <v>1.051644</v>
      </c>
      <c r="AB188" s="118">
        <f>IF($C188="TD",INDEX('4. CPI-tabel'!$D$20:$Z$42,$E188-2003,AB$28-2003),
IF(AB$28&gt;=$E188,MAX(1,INDEX('4. CPI-tabel'!$D$20:$Z$42,MAX($E188,2010)-2003,AB$28-2003)),0))</f>
        <v>1.06216044</v>
      </c>
      <c r="AC188" s="118">
        <f>IF($C188="TD",INDEX('4. CPI-tabel'!$D$20:$Z$42,$E188-2003,AC$28-2003),
IF(AC$28&gt;=$E188,MAX(1,INDEX('4. CPI-tabel'!$D$20:$Z$42,MAX($E188,2010)-2003,AC$28-2003)),0))</f>
        <v>1.0706577235199999</v>
      </c>
      <c r="AD188" s="118">
        <f>IF($C188="TD",INDEX('4. CPI-tabel'!$D$20:$Z$42,$E188-2003,AD$28-2003),
IF(AD$28&gt;=$E188,MAX(1,INDEX('4. CPI-tabel'!$D$20:$Z$42,MAX($E188,2010)-2003,AD$28-2003)),0))</f>
        <v>1.0727990389670399</v>
      </c>
      <c r="AE188" s="118">
        <f>IF($C188="TD",INDEX('4. CPI-tabel'!$D$20:$Z$42,$E188-2003,AE$28-2003),
IF(AE$28&gt;=$E188,MAX(1,INDEX('4. CPI-tabel'!$D$20:$Z$42,MAX($E188,2010)-2003,AE$28-2003)),0))</f>
        <v>1.0878182255125783</v>
      </c>
      <c r="AF188" s="118">
        <f>IF($C188="TD",INDEX('4. CPI-tabel'!$D$20:$Z$42,$E188-2003,AF$28-2003),
IF(AF$28&gt;=$E188,MAX(1,INDEX('4. CPI-tabel'!$D$20:$Z$42,MAX($E188,2010)-2003,AF$28-2003)),0))</f>
        <v>1.1106624082483423</v>
      </c>
      <c r="AG188" s="118">
        <f>IF($C188="TD",INDEX('4. CPI-tabel'!$D$20:$Z$42,$E188-2003,AG$28-2003),
IF(AG$28&gt;=$E188,MAX(1,INDEX('4. CPI-tabel'!$D$20:$Z$42,MAX($E188,2010)-2003,AG$28-2003)),0))</f>
        <v>1.1417609556792958</v>
      </c>
      <c r="AH188" s="118">
        <f>IF($C188="TD",INDEX('4. CPI-tabel'!$D$20:$Z$42,$E188-2003,AH$28-2003),
IF(AH$28&gt;=$E188,MAX(1,INDEX('4. CPI-tabel'!$D$20:$Z$42,MAX($E188,2010)-2003,AH$28-2003)),0))</f>
        <v>1.1497532823690508</v>
      </c>
      <c r="AI188" s="118">
        <f>IF($C188="TD",INDEX('4. CPI-tabel'!$D$20:$Z$42,$E188-2003,AI$28-2003),
IF(AI$28&gt;=$E188,MAX(1,INDEX('4. CPI-tabel'!$D$20:$Z$42,MAX($E188,2010)-2003,AI$28-2003)),0))</f>
        <v>1.1497532823690508</v>
      </c>
      <c r="AJ188" s="118">
        <f>IF($C188="TD",INDEX('4. CPI-tabel'!$D$20:$Z$42,$E188-2003,AJ$28-2003),
IF(AJ$28&gt;=$E188,MAX(1,INDEX('4. CPI-tabel'!$D$20:$Z$42,MAX($E188,2010)-2003,AJ$28-2003)),0))</f>
        <v>1.1497532823690508</v>
      </c>
      <c r="AK188" s="118">
        <f>IF($C188="TD",INDEX('4. CPI-tabel'!$D$20:$Z$42,$E188-2003,AK$28-2003),
IF(AK$28&gt;=$E188,MAX(1,INDEX('4. CPI-tabel'!$D$20:$Z$42,MAX($E188,2010)-2003,AK$28-2003)),0))</f>
        <v>1.1497532823690508</v>
      </c>
      <c r="AL188" s="118">
        <f>IF($C188="TD",INDEX('4. CPI-tabel'!$D$20:$Z$42,$E188-2003,AL$28-2003),
IF(AL$28&gt;=$E188,MAX(1,INDEX('4. CPI-tabel'!$D$20:$Z$42,MAX($E188,2010)-2003,AL$28-2003)),0))</f>
        <v>1.1497532823690508</v>
      </c>
      <c r="AM188" s="118">
        <f>IF($C188="TD",INDEX('4. CPI-tabel'!$D$20:$Z$42,$E188-2003,AM$28-2003),
IF(AM$28&gt;=$E188,MAX(1,INDEX('4. CPI-tabel'!$D$20:$Z$42,MAX($E188,2010)-2003,AM$28-2003)),0))</f>
        <v>1.1497532823690508</v>
      </c>
      <c r="AN188" s="20"/>
      <c r="AO188" s="87">
        <f t="shared" si="37"/>
        <v>0</v>
      </c>
      <c r="AP188" s="87">
        <f t="shared" si="38"/>
        <v>65668.58974358975</v>
      </c>
      <c r="AQ188" s="87">
        <f t="shared" si="39"/>
        <v>134357.93461538461</v>
      </c>
      <c r="AR188" s="87">
        <f t="shared" si="40"/>
        <v>138119.95678461541</v>
      </c>
      <c r="AS188" s="87">
        <f t="shared" si="41"/>
        <v>139501.15635246155</v>
      </c>
      <c r="AT188" s="87">
        <f t="shared" si="42"/>
        <v>140617.16560328123</v>
      </c>
      <c r="AU188" s="87">
        <f t="shared" si="43"/>
        <v>140898.3999344878</v>
      </c>
      <c r="AV188" s="87">
        <f t="shared" si="44"/>
        <v>142870.97753357061</v>
      </c>
      <c r="AW188" s="87">
        <f t="shared" si="45"/>
        <v>145871.26806177557</v>
      </c>
      <c r="AX188" s="87">
        <f t="shared" si="46"/>
        <v>149955.66356750528</v>
      </c>
      <c r="AY188" s="87">
        <f t="shared" si="47"/>
        <v>151005.35321247781</v>
      </c>
      <c r="AZ188" s="87">
        <f t="shared" si="48"/>
        <v>181206.42385497334</v>
      </c>
      <c r="BA188" s="87">
        <f t="shared" si="49"/>
        <v>173835.31508799136</v>
      </c>
      <c r="BB188" s="87">
        <f t="shared" si="50"/>
        <v>166764.04803356458</v>
      </c>
      <c r="BC188" s="87">
        <f t="shared" si="51"/>
        <v>159980.42574067382</v>
      </c>
      <c r="BD188" s="87">
        <f t="shared" si="52"/>
        <v>153472.74740545999</v>
      </c>
    </row>
    <row r="189" spans="2:56" s="79" customFormat="1" x14ac:dyDescent="0.2">
      <c r="B189" s="86">
        <f>'3. Investeringen'!B175</f>
        <v>161</v>
      </c>
      <c r="C189" s="86" t="str">
        <f>'3. Investeringen'!F175</f>
        <v>AD</v>
      </c>
      <c r="D189" s="86" t="str">
        <f>'3. Investeringen'!G175</f>
        <v>Nieuwe investeringen AD</v>
      </c>
      <c r="E189" s="121">
        <f>'3. Investeringen'!K175</f>
        <v>2012</v>
      </c>
      <c r="F189" s="20"/>
      <c r="G189" s="86">
        <f>'7. Nominale afschrijvingen'!R178</f>
        <v>0</v>
      </c>
      <c r="H189" s="86">
        <f>'7. Nominale afschrijvingen'!S178</f>
        <v>12397.147191313297</v>
      </c>
      <c r="I189" s="86">
        <f>'7. Nominale afschrijvingen'!T178</f>
        <v>24794.294382626595</v>
      </c>
      <c r="J189" s="86">
        <f>'7. Nominale afschrijvingen'!U178</f>
        <v>24794.294382626595</v>
      </c>
      <c r="K189" s="86">
        <f>'7. Nominale afschrijvingen'!V178</f>
        <v>24794.294382626595</v>
      </c>
      <c r="L189" s="86">
        <f>'7. Nominale afschrijvingen'!W178</f>
        <v>24794.294382626595</v>
      </c>
      <c r="M189" s="86">
        <f>'7. Nominale afschrijvingen'!X178</f>
        <v>24794.294382626595</v>
      </c>
      <c r="N189" s="86">
        <f>'7. Nominale afschrijvingen'!Y178</f>
        <v>24794.294382626595</v>
      </c>
      <c r="O189" s="86">
        <f>'7. Nominale afschrijvingen'!Z178</f>
        <v>24794.294382626595</v>
      </c>
      <c r="P189" s="86">
        <f>'7. Nominale afschrijvingen'!AA178</f>
        <v>24794.294382626595</v>
      </c>
      <c r="Q189" s="86">
        <f>'7. Nominale afschrijvingen'!AB178</f>
        <v>24794.294382626595</v>
      </c>
      <c r="R189" s="86">
        <f>'7. Nominale afschrijvingen'!AC178</f>
        <v>29753.15325915191</v>
      </c>
      <c r="S189" s="86">
        <f>'7. Nominale afschrijvingen'!AD178</f>
        <v>28542.855499457593</v>
      </c>
      <c r="T189" s="86">
        <f>'7. Nominale afschrijvingen'!AE178</f>
        <v>27381.790191005082</v>
      </c>
      <c r="U189" s="86">
        <f>'7. Nominale afschrijvingen'!AF178</f>
        <v>26267.954657811653</v>
      </c>
      <c r="V189" s="86">
        <f>'7. Nominale afschrijvingen'!AG178</f>
        <v>25199.427688680331</v>
      </c>
      <c r="W189" s="65"/>
      <c r="X189" s="118">
        <f>IF($C189="TD",INDEX('4. CPI-tabel'!$D$20:$Z$42,$E189-2003,X$28-2003),
IF(X$28&gt;=$E189,MAX(1,INDEX('4. CPI-tabel'!$D$20:$Z$42,MAX($E189,2010)-2003,X$28-2003)),0))</f>
        <v>0</v>
      </c>
      <c r="Y189" s="118">
        <f>IF($C189="TD",INDEX('4. CPI-tabel'!$D$20:$Z$42,$E189-2003,Y$28-2003),
IF(Y$28&gt;=$E189,MAX(1,INDEX('4. CPI-tabel'!$D$20:$Z$42,MAX($E189,2010)-2003,Y$28-2003)),0))</f>
        <v>1</v>
      </c>
      <c r="Z189" s="118">
        <f>IF($C189="TD",INDEX('4. CPI-tabel'!$D$20:$Z$42,$E189-2003,Z$28-2003),
IF(Z$28&gt;=$E189,MAX(1,INDEX('4. CPI-tabel'!$D$20:$Z$42,MAX($E189,2010)-2003,Z$28-2003)),0))</f>
        <v>1.0229999999999999</v>
      </c>
      <c r="AA189" s="118">
        <f>IF($C189="TD",INDEX('4. CPI-tabel'!$D$20:$Z$42,$E189-2003,AA$28-2003),
IF(AA$28&gt;=$E189,MAX(1,INDEX('4. CPI-tabel'!$D$20:$Z$42,MAX($E189,2010)-2003,AA$28-2003)),0))</f>
        <v>1.051644</v>
      </c>
      <c r="AB189" s="118">
        <f>IF($C189="TD",INDEX('4. CPI-tabel'!$D$20:$Z$42,$E189-2003,AB$28-2003),
IF(AB$28&gt;=$E189,MAX(1,INDEX('4. CPI-tabel'!$D$20:$Z$42,MAX($E189,2010)-2003,AB$28-2003)),0))</f>
        <v>1.06216044</v>
      </c>
      <c r="AC189" s="118">
        <f>IF($C189="TD",INDEX('4. CPI-tabel'!$D$20:$Z$42,$E189-2003,AC$28-2003),
IF(AC$28&gt;=$E189,MAX(1,INDEX('4. CPI-tabel'!$D$20:$Z$42,MAX($E189,2010)-2003,AC$28-2003)),0))</f>
        <v>1.0706577235199999</v>
      </c>
      <c r="AD189" s="118">
        <f>IF($C189="TD",INDEX('4. CPI-tabel'!$D$20:$Z$42,$E189-2003,AD$28-2003),
IF(AD$28&gt;=$E189,MAX(1,INDEX('4. CPI-tabel'!$D$20:$Z$42,MAX($E189,2010)-2003,AD$28-2003)),0))</f>
        <v>1.0727990389670399</v>
      </c>
      <c r="AE189" s="118">
        <f>IF($C189="TD",INDEX('4. CPI-tabel'!$D$20:$Z$42,$E189-2003,AE$28-2003),
IF(AE$28&gt;=$E189,MAX(1,INDEX('4. CPI-tabel'!$D$20:$Z$42,MAX($E189,2010)-2003,AE$28-2003)),0))</f>
        <v>1.0878182255125783</v>
      </c>
      <c r="AF189" s="118">
        <f>IF($C189="TD",INDEX('4. CPI-tabel'!$D$20:$Z$42,$E189-2003,AF$28-2003),
IF(AF$28&gt;=$E189,MAX(1,INDEX('4. CPI-tabel'!$D$20:$Z$42,MAX($E189,2010)-2003,AF$28-2003)),0))</f>
        <v>1.1106624082483423</v>
      </c>
      <c r="AG189" s="118">
        <f>IF($C189="TD",INDEX('4. CPI-tabel'!$D$20:$Z$42,$E189-2003,AG$28-2003),
IF(AG$28&gt;=$E189,MAX(1,INDEX('4. CPI-tabel'!$D$20:$Z$42,MAX($E189,2010)-2003,AG$28-2003)),0))</f>
        <v>1.1417609556792958</v>
      </c>
      <c r="AH189" s="118">
        <f>IF($C189="TD",INDEX('4. CPI-tabel'!$D$20:$Z$42,$E189-2003,AH$28-2003),
IF(AH$28&gt;=$E189,MAX(1,INDEX('4. CPI-tabel'!$D$20:$Z$42,MAX($E189,2010)-2003,AH$28-2003)),0))</f>
        <v>1.1497532823690508</v>
      </c>
      <c r="AI189" s="118">
        <f>IF($C189="TD",INDEX('4. CPI-tabel'!$D$20:$Z$42,$E189-2003,AI$28-2003),
IF(AI$28&gt;=$E189,MAX(1,INDEX('4. CPI-tabel'!$D$20:$Z$42,MAX($E189,2010)-2003,AI$28-2003)),0))</f>
        <v>1.1497532823690508</v>
      </c>
      <c r="AJ189" s="118">
        <f>IF($C189="TD",INDEX('4. CPI-tabel'!$D$20:$Z$42,$E189-2003,AJ$28-2003),
IF(AJ$28&gt;=$E189,MAX(1,INDEX('4. CPI-tabel'!$D$20:$Z$42,MAX($E189,2010)-2003,AJ$28-2003)),0))</f>
        <v>1.1497532823690508</v>
      </c>
      <c r="AK189" s="118">
        <f>IF($C189="TD",INDEX('4. CPI-tabel'!$D$20:$Z$42,$E189-2003,AK$28-2003),
IF(AK$28&gt;=$E189,MAX(1,INDEX('4. CPI-tabel'!$D$20:$Z$42,MAX($E189,2010)-2003,AK$28-2003)),0))</f>
        <v>1.1497532823690508</v>
      </c>
      <c r="AL189" s="118">
        <f>IF($C189="TD",INDEX('4. CPI-tabel'!$D$20:$Z$42,$E189-2003,AL$28-2003),
IF(AL$28&gt;=$E189,MAX(1,INDEX('4. CPI-tabel'!$D$20:$Z$42,MAX($E189,2010)-2003,AL$28-2003)),0))</f>
        <v>1.1497532823690508</v>
      </c>
      <c r="AM189" s="118">
        <f>IF($C189="TD",INDEX('4. CPI-tabel'!$D$20:$Z$42,$E189-2003,AM$28-2003),
IF(AM$28&gt;=$E189,MAX(1,INDEX('4. CPI-tabel'!$D$20:$Z$42,MAX($E189,2010)-2003,AM$28-2003)),0))</f>
        <v>1.1497532823690508</v>
      </c>
      <c r="AN189" s="20"/>
      <c r="AO189" s="87">
        <f t="shared" si="37"/>
        <v>0</v>
      </c>
      <c r="AP189" s="87">
        <f t="shared" si="38"/>
        <v>12397.147191313297</v>
      </c>
      <c r="AQ189" s="87">
        <f t="shared" si="39"/>
        <v>25364.563153427003</v>
      </c>
      <c r="AR189" s="87">
        <f t="shared" si="40"/>
        <v>26074.770921722964</v>
      </c>
      <c r="AS189" s="87">
        <f t="shared" si="41"/>
        <v>26335.518630940191</v>
      </c>
      <c r="AT189" s="87">
        <f t="shared" si="42"/>
        <v>26546.202779987711</v>
      </c>
      <c r="AU189" s="87">
        <f t="shared" si="43"/>
        <v>26599.295185547686</v>
      </c>
      <c r="AV189" s="87">
        <f t="shared" si="44"/>
        <v>26971.685318145352</v>
      </c>
      <c r="AW189" s="87">
        <f t="shared" si="45"/>
        <v>27538.0907098264</v>
      </c>
      <c r="AX189" s="87">
        <f t="shared" si="46"/>
        <v>28309.157249701537</v>
      </c>
      <c r="AY189" s="87">
        <f t="shared" si="47"/>
        <v>28507.321350449445</v>
      </c>
      <c r="AZ189" s="87">
        <f t="shared" si="48"/>
        <v>34208.785620539333</v>
      </c>
      <c r="BA189" s="87">
        <f t="shared" si="49"/>
        <v>32817.241798686882</v>
      </c>
      <c r="BB189" s="87">
        <f t="shared" si="50"/>
        <v>31482.303149248772</v>
      </c>
      <c r="BC189" s="87">
        <f t="shared" si="51"/>
        <v>30201.667088940347</v>
      </c>
      <c r="BD189" s="87">
        <f t="shared" si="52"/>
        <v>28973.124698881755</v>
      </c>
    </row>
    <row r="190" spans="2:56" s="79" customFormat="1" x14ac:dyDescent="0.2">
      <c r="B190" s="86">
        <f>'3. Investeringen'!B176</f>
        <v>162</v>
      </c>
      <c r="C190" s="86" t="str">
        <f>'3. Investeringen'!F176</f>
        <v>AD</v>
      </c>
      <c r="D190" s="86" t="str">
        <f>'3. Investeringen'!G176</f>
        <v>Nieuwe investeringen AD</v>
      </c>
      <c r="E190" s="121">
        <f>'3. Investeringen'!K176</f>
        <v>2013</v>
      </c>
      <c r="F190" s="20"/>
      <c r="G190" s="86">
        <f>'7. Nominale afschrijvingen'!R179</f>
        <v>0</v>
      </c>
      <c r="H190" s="86">
        <f>'7. Nominale afschrijvingen'!S179</f>
        <v>0</v>
      </c>
      <c r="I190" s="86">
        <f>'7. Nominale afschrijvingen'!T179</f>
        <v>60917.307692307695</v>
      </c>
      <c r="J190" s="86">
        <f>'7. Nominale afschrijvingen'!U179</f>
        <v>121834.61538461539</v>
      </c>
      <c r="K190" s="86">
        <f>'7. Nominale afschrijvingen'!V179</f>
        <v>121834.61538461539</v>
      </c>
      <c r="L190" s="86">
        <f>'7. Nominale afschrijvingen'!W179</f>
        <v>121834.61538461539</v>
      </c>
      <c r="M190" s="86">
        <f>'7. Nominale afschrijvingen'!X179</f>
        <v>121834.61538461539</v>
      </c>
      <c r="N190" s="86">
        <f>'7. Nominale afschrijvingen'!Y179</f>
        <v>121834.61538461539</v>
      </c>
      <c r="O190" s="86">
        <f>'7. Nominale afschrijvingen'!Z179</f>
        <v>121834.61538461539</v>
      </c>
      <c r="P190" s="86">
        <f>'7. Nominale afschrijvingen'!AA179</f>
        <v>121834.61538461539</v>
      </c>
      <c r="Q190" s="86">
        <f>'7. Nominale afschrijvingen'!AB179</f>
        <v>121834.61538461539</v>
      </c>
      <c r="R190" s="86">
        <f>'7. Nominale afschrijvingen'!AC179</f>
        <v>146201.53846153844</v>
      </c>
      <c r="S190" s="86">
        <f>'7. Nominale afschrijvingen'!AD179</f>
        <v>140449.34678436315</v>
      </c>
      <c r="T190" s="86">
        <f>'7. Nominale afschrijvingen'!AE179</f>
        <v>134923.47084530626</v>
      </c>
      <c r="U190" s="86">
        <f>'7. Nominale afschrijvingen'!AF179</f>
        <v>129615.00641860567</v>
      </c>
      <c r="V190" s="86">
        <f>'7. Nominale afschrijvingen'!AG179</f>
        <v>124515.39960869332</v>
      </c>
      <c r="W190" s="65"/>
      <c r="X190" s="118">
        <f>IF($C190="TD",INDEX('4. CPI-tabel'!$D$20:$Z$42,$E190-2003,X$28-2003),
IF(X$28&gt;=$E190,MAX(1,INDEX('4. CPI-tabel'!$D$20:$Z$42,MAX($E190,2010)-2003,X$28-2003)),0))</f>
        <v>0</v>
      </c>
      <c r="Y190" s="118">
        <f>IF($C190="TD",INDEX('4. CPI-tabel'!$D$20:$Z$42,$E190-2003,Y$28-2003),
IF(Y$28&gt;=$E190,MAX(1,INDEX('4. CPI-tabel'!$D$20:$Z$42,MAX($E190,2010)-2003,Y$28-2003)),0))</f>
        <v>0</v>
      </c>
      <c r="Z190" s="118">
        <f>IF($C190="TD",INDEX('4. CPI-tabel'!$D$20:$Z$42,$E190-2003,Z$28-2003),
IF(Z$28&gt;=$E190,MAX(1,INDEX('4. CPI-tabel'!$D$20:$Z$42,MAX($E190,2010)-2003,Z$28-2003)),0))</f>
        <v>1</v>
      </c>
      <c r="AA190" s="118">
        <f>IF($C190="TD",INDEX('4. CPI-tabel'!$D$20:$Z$42,$E190-2003,AA$28-2003),
IF(AA$28&gt;=$E190,MAX(1,INDEX('4. CPI-tabel'!$D$20:$Z$42,MAX($E190,2010)-2003,AA$28-2003)),0))</f>
        <v>1.028</v>
      </c>
      <c r="AB190" s="118">
        <f>IF($C190="TD",INDEX('4. CPI-tabel'!$D$20:$Z$42,$E190-2003,AB$28-2003),
IF(AB$28&gt;=$E190,MAX(1,INDEX('4. CPI-tabel'!$D$20:$Z$42,MAX($E190,2010)-2003,AB$28-2003)),0))</f>
        <v>1.0382800000000001</v>
      </c>
      <c r="AC190" s="118">
        <f>IF($C190="TD",INDEX('4. CPI-tabel'!$D$20:$Z$42,$E190-2003,AC$28-2003),
IF(AC$28&gt;=$E190,MAX(1,INDEX('4. CPI-tabel'!$D$20:$Z$42,MAX($E190,2010)-2003,AC$28-2003)),0))</f>
        <v>1.0465862400000001</v>
      </c>
      <c r="AD190" s="118">
        <f>IF($C190="TD",INDEX('4. CPI-tabel'!$D$20:$Z$42,$E190-2003,AD$28-2003),
IF(AD$28&gt;=$E190,MAX(1,INDEX('4. CPI-tabel'!$D$20:$Z$42,MAX($E190,2010)-2003,AD$28-2003)),0))</f>
        <v>1.0486794124800001</v>
      </c>
      <c r="AE190" s="118">
        <f>IF($C190="TD",INDEX('4. CPI-tabel'!$D$20:$Z$42,$E190-2003,AE$28-2003),
IF(AE$28&gt;=$E190,MAX(1,INDEX('4. CPI-tabel'!$D$20:$Z$42,MAX($E190,2010)-2003,AE$28-2003)),0))</f>
        <v>1.0633609242547202</v>
      </c>
      <c r="AF190" s="118">
        <f>IF($C190="TD",INDEX('4. CPI-tabel'!$D$20:$Z$42,$E190-2003,AF$28-2003),
IF(AF$28&gt;=$E190,MAX(1,INDEX('4. CPI-tabel'!$D$20:$Z$42,MAX($E190,2010)-2003,AF$28-2003)),0))</f>
        <v>1.0856915036640693</v>
      </c>
      <c r="AG190" s="118">
        <f>IF($C190="TD",INDEX('4. CPI-tabel'!$D$20:$Z$42,$E190-2003,AG$28-2003),
IF(AG$28&gt;=$E190,MAX(1,INDEX('4. CPI-tabel'!$D$20:$Z$42,MAX($E190,2010)-2003,AG$28-2003)),0))</f>
        <v>1.1160908657666633</v>
      </c>
      <c r="AH190" s="118">
        <f>IF($C190="TD",INDEX('4. CPI-tabel'!$D$20:$Z$42,$E190-2003,AH$28-2003),
IF(AH$28&gt;=$E190,MAX(1,INDEX('4. CPI-tabel'!$D$20:$Z$42,MAX($E190,2010)-2003,AH$28-2003)),0))</f>
        <v>1.1239035018270298</v>
      </c>
      <c r="AI190" s="118">
        <f>IF($C190="TD",INDEX('4. CPI-tabel'!$D$20:$Z$42,$E190-2003,AI$28-2003),
IF(AI$28&gt;=$E190,MAX(1,INDEX('4. CPI-tabel'!$D$20:$Z$42,MAX($E190,2010)-2003,AI$28-2003)),0))</f>
        <v>1.1239035018270298</v>
      </c>
      <c r="AJ190" s="118">
        <f>IF($C190="TD",INDEX('4. CPI-tabel'!$D$20:$Z$42,$E190-2003,AJ$28-2003),
IF(AJ$28&gt;=$E190,MAX(1,INDEX('4. CPI-tabel'!$D$20:$Z$42,MAX($E190,2010)-2003,AJ$28-2003)),0))</f>
        <v>1.1239035018270298</v>
      </c>
      <c r="AK190" s="118">
        <f>IF($C190="TD",INDEX('4. CPI-tabel'!$D$20:$Z$42,$E190-2003,AK$28-2003),
IF(AK$28&gt;=$E190,MAX(1,INDEX('4. CPI-tabel'!$D$20:$Z$42,MAX($E190,2010)-2003,AK$28-2003)),0))</f>
        <v>1.1239035018270298</v>
      </c>
      <c r="AL190" s="118">
        <f>IF($C190="TD",INDEX('4. CPI-tabel'!$D$20:$Z$42,$E190-2003,AL$28-2003),
IF(AL$28&gt;=$E190,MAX(1,INDEX('4. CPI-tabel'!$D$20:$Z$42,MAX($E190,2010)-2003,AL$28-2003)),0))</f>
        <v>1.1239035018270298</v>
      </c>
      <c r="AM190" s="118">
        <f>IF($C190="TD",INDEX('4. CPI-tabel'!$D$20:$Z$42,$E190-2003,AM$28-2003),
IF(AM$28&gt;=$E190,MAX(1,INDEX('4. CPI-tabel'!$D$20:$Z$42,MAX($E190,2010)-2003,AM$28-2003)),0))</f>
        <v>1.1239035018270298</v>
      </c>
      <c r="AN190" s="20"/>
      <c r="AO190" s="87">
        <f t="shared" si="37"/>
        <v>0</v>
      </c>
      <c r="AP190" s="87">
        <f t="shared" si="38"/>
        <v>0</v>
      </c>
      <c r="AQ190" s="87">
        <f t="shared" si="39"/>
        <v>60917.307692307695</v>
      </c>
      <c r="AR190" s="87">
        <f t="shared" si="40"/>
        <v>125245.98461538463</v>
      </c>
      <c r="AS190" s="87">
        <f t="shared" si="41"/>
        <v>126498.44446153849</v>
      </c>
      <c r="AT190" s="87">
        <f t="shared" si="42"/>
        <v>127510.43201723079</v>
      </c>
      <c r="AU190" s="87">
        <f t="shared" si="43"/>
        <v>127765.45288126524</v>
      </c>
      <c r="AV190" s="87">
        <f t="shared" si="44"/>
        <v>129554.16922160298</v>
      </c>
      <c r="AW190" s="87">
        <f t="shared" si="45"/>
        <v>132274.80677525664</v>
      </c>
      <c r="AX190" s="87">
        <f t="shared" si="46"/>
        <v>135978.50136496383</v>
      </c>
      <c r="AY190" s="87">
        <f t="shared" si="47"/>
        <v>136930.35087451857</v>
      </c>
      <c r="AZ190" s="87">
        <f t="shared" si="48"/>
        <v>164316.42104942224</v>
      </c>
      <c r="BA190" s="87">
        <f t="shared" si="49"/>
        <v>157851.51268026463</v>
      </c>
      <c r="BB190" s="87">
        <f t="shared" si="50"/>
        <v>151640.96136169686</v>
      </c>
      <c r="BC190" s="87">
        <f t="shared" si="51"/>
        <v>145674.75960320386</v>
      </c>
      <c r="BD190" s="87">
        <f t="shared" si="52"/>
        <v>139943.29365160241</v>
      </c>
    </row>
    <row r="191" spans="2:56" s="79" customFormat="1" x14ac:dyDescent="0.2">
      <c r="B191" s="86">
        <f>'3. Investeringen'!B177</f>
        <v>163</v>
      </c>
      <c r="C191" s="86" t="str">
        <f>'3. Investeringen'!F177</f>
        <v>AD</v>
      </c>
      <c r="D191" s="86" t="str">
        <f>'3. Investeringen'!G177</f>
        <v>Nieuwe investeringen AD</v>
      </c>
      <c r="E191" s="121">
        <f>'3. Investeringen'!K177</f>
        <v>2013</v>
      </c>
      <c r="F191" s="20"/>
      <c r="G191" s="86">
        <f>'7. Nominale afschrijvingen'!R180</f>
        <v>0</v>
      </c>
      <c r="H191" s="86">
        <f>'7. Nominale afschrijvingen'!S180</f>
        <v>0</v>
      </c>
      <c r="I191" s="86">
        <f>'7. Nominale afschrijvingen'!T180</f>
        <v>12723.528121680882</v>
      </c>
      <c r="J191" s="86">
        <f>'7. Nominale afschrijvingen'!U180</f>
        <v>25447.056243361763</v>
      </c>
      <c r="K191" s="86">
        <f>'7. Nominale afschrijvingen'!V180</f>
        <v>25447.056243361763</v>
      </c>
      <c r="L191" s="86">
        <f>'7. Nominale afschrijvingen'!W180</f>
        <v>25447.056243361763</v>
      </c>
      <c r="M191" s="86">
        <f>'7. Nominale afschrijvingen'!X180</f>
        <v>25447.056243361763</v>
      </c>
      <c r="N191" s="86">
        <f>'7. Nominale afschrijvingen'!Y180</f>
        <v>25447.056243361763</v>
      </c>
      <c r="O191" s="86">
        <f>'7. Nominale afschrijvingen'!Z180</f>
        <v>25447.056243361763</v>
      </c>
      <c r="P191" s="86">
        <f>'7. Nominale afschrijvingen'!AA180</f>
        <v>25447.056243361763</v>
      </c>
      <c r="Q191" s="86">
        <f>'7. Nominale afschrijvingen'!AB180</f>
        <v>25447.056243361763</v>
      </c>
      <c r="R191" s="86">
        <f>'7. Nominale afschrijvingen'!AC180</f>
        <v>30536.467492034109</v>
      </c>
      <c r="S191" s="86">
        <f>'7. Nominale afschrijvingen'!AD180</f>
        <v>29335.032705462276</v>
      </c>
      <c r="T191" s="86">
        <f>'7. Nominale afschrijvingen'!AE180</f>
        <v>28180.867484263759</v>
      </c>
      <c r="U191" s="86">
        <f>'7. Nominale afschrijvingen'!AF180</f>
        <v>27072.112042259942</v>
      </c>
      <c r="V191" s="86">
        <f>'7. Nominale afschrijvingen'!AG180</f>
        <v>26006.979765187421</v>
      </c>
      <c r="W191" s="65"/>
      <c r="X191" s="118">
        <f>IF($C191="TD",INDEX('4. CPI-tabel'!$D$20:$Z$42,$E191-2003,X$28-2003),
IF(X$28&gt;=$E191,MAX(1,INDEX('4. CPI-tabel'!$D$20:$Z$42,MAX($E191,2010)-2003,X$28-2003)),0))</f>
        <v>0</v>
      </c>
      <c r="Y191" s="118">
        <f>IF($C191="TD",INDEX('4. CPI-tabel'!$D$20:$Z$42,$E191-2003,Y$28-2003),
IF(Y$28&gt;=$E191,MAX(1,INDEX('4. CPI-tabel'!$D$20:$Z$42,MAX($E191,2010)-2003,Y$28-2003)),0))</f>
        <v>0</v>
      </c>
      <c r="Z191" s="118">
        <f>IF($C191="TD",INDEX('4. CPI-tabel'!$D$20:$Z$42,$E191-2003,Z$28-2003),
IF(Z$28&gt;=$E191,MAX(1,INDEX('4. CPI-tabel'!$D$20:$Z$42,MAX($E191,2010)-2003,Z$28-2003)),0))</f>
        <v>1</v>
      </c>
      <c r="AA191" s="118">
        <f>IF($C191="TD",INDEX('4. CPI-tabel'!$D$20:$Z$42,$E191-2003,AA$28-2003),
IF(AA$28&gt;=$E191,MAX(1,INDEX('4. CPI-tabel'!$D$20:$Z$42,MAX($E191,2010)-2003,AA$28-2003)),0))</f>
        <v>1.028</v>
      </c>
      <c r="AB191" s="118">
        <f>IF($C191="TD",INDEX('4. CPI-tabel'!$D$20:$Z$42,$E191-2003,AB$28-2003),
IF(AB$28&gt;=$E191,MAX(1,INDEX('4. CPI-tabel'!$D$20:$Z$42,MAX($E191,2010)-2003,AB$28-2003)),0))</f>
        <v>1.0382800000000001</v>
      </c>
      <c r="AC191" s="118">
        <f>IF($C191="TD",INDEX('4. CPI-tabel'!$D$20:$Z$42,$E191-2003,AC$28-2003),
IF(AC$28&gt;=$E191,MAX(1,INDEX('4. CPI-tabel'!$D$20:$Z$42,MAX($E191,2010)-2003,AC$28-2003)),0))</f>
        <v>1.0465862400000001</v>
      </c>
      <c r="AD191" s="118">
        <f>IF($C191="TD",INDEX('4. CPI-tabel'!$D$20:$Z$42,$E191-2003,AD$28-2003),
IF(AD$28&gt;=$E191,MAX(1,INDEX('4. CPI-tabel'!$D$20:$Z$42,MAX($E191,2010)-2003,AD$28-2003)),0))</f>
        <v>1.0486794124800001</v>
      </c>
      <c r="AE191" s="118">
        <f>IF($C191="TD",INDEX('4. CPI-tabel'!$D$20:$Z$42,$E191-2003,AE$28-2003),
IF(AE$28&gt;=$E191,MAX(1,INDEX('4. CPI-tabel'!$D$20:$Z$42,MAX($E191,2010)-2003,AE$28-2003)),0))</f>
        <v>1.0633609242547202</v>
      </c>
      <c r="AF191" s="118">
        <f>IF($C191="TD",INDEX('4. CPI-tabel'!$D$20:$Z$42,$E191-2003,AF$28-2003),
IF(AF$28&gt;=$E191,MAX(1,INDEX('4. CPI-tabel'!$D$20:$Z$42,MAX($E191,2010)-2003,AF$28-2003)),0))</f>
        <v>1.0856915036640693</v>
      </c>
      <c r="AG191" s="118">
        <f>IF($C191="TD",INDEX('4. CPI-tabel'!$D$20:$Z$42,$E191-2003,AG$28-2003),
IF(AG$28&gt;=$E191,MAX(1,INDEX('4. CPI-tabel'!$D$20:$Z$42,MAX($E191,2010)-2003,AG$28-2003)),0))</f>
        <v>1.1160908657666633</v>
      </c>
      <c r="AH191" s="118">
        <f>IF($C191="TD",INDEX('4. CPI-tabel'!$D$20:$Z$42,$E191-2003,AH$28-2003),
IF(AH$28&gt;=$E191,MAX(1,INDEX('4. CPI-tabel'!$D$20:$Z$42,MAX($E191,2010)-2003,AH$28-2003)),0))</f>
        <v>1.1239035018270298</v>
      </c>
      <c r="AI191" s="118">
        <f>IF($C191="TD",INDEX('4. CPI-tabel'!$D$20:$Z$42,$E191-2003,AI$28-2003),
IF(AI$28&gt;=$E191,MAX(1,INDEX('4. CPI-tabel'!$D$20:$Z$42,MAX($E191,2010)-2003,AI$28-2003)),0))</f>
        <v>1.1239035018270298</v>
      </c>
      <c r="AJ191" s="118">
        <f>IF($C191="TD",INDEX('4. CPI-tabel'!$D$20:$Z$42,$E191-2003,AJ$28-2003),
IF(AJ$28&gt;=$E191,MAX(1,INDEX('4. CPI-tabel'!$D$20:$Z$42,MAX($E191,2010)-2003,AJ$28-2003)),0))</f>
        <v>1.1239035018270298</v>
      </c>
      <c r="AK191" s="118">
        <f>IF($C191="TD",INDEX('4. CPI-tabel'!$D$20:$Z$42,$E191-2003,AK$28-2003),
IF(AK$28&gt;=$E191,MAX(1,INDEX('4. CPI-tabel'!$D$20:$Z$42,MAX($E191,2010)-2003,AK$28-2003)),0))</f>
        <v>1.1239035018270298</v>
      </c>
      <c r="AL191" s="118">
        <f>IF($C191="TD",INDEX('4. CPI-tabel'!$D$20:$Z$42,$E191-2003,AL$28-2003),
IF(AL$28&gt;=$E191,MAX(1,INDEX('4. CPI-tabel'!$D$20:$Z$42,MAX($E191,2010)-2003,AL$28-2003)),0))</f>
        <v>1.1239035018270298</v>
      </c>
      <c r="AM191" s="118">
        <f>IF($C191="TD",INDEX('4. CPI-tabel'!$D$20:$Z$42,$E191-2003,AM$28-2003),
IF(AM$28&gt;=$E191,MAX(1,INDEX('4. CPI-tabel'!$D$20:$Z$42,MAX($E191,2010)-2003,AM$28-2003)),0))</f>
        <v>1.1239035018270298</v>
      </c>
      <c r="AN191" s="20"/>
      <c r="AO191" s="87">
        <f t="shared" si="37"/>
        <v>0</v>
      </c>
      <c r="AP191" s="87">
        <f t="shared" si="38"/>
        <v>0</v>
      </c>
      <c r="AQ191" s="87">
        <f t="shared" si="39"/>
        <v>12723.528121680882</v>
      </c>
      <c r="AR191" s="87">
        <f t="shared" si="40"/>
        <v>26159.573818175893</v>
      </c>
      <c r="AS191" s="87">
        <f t="shared" si="41"/>
        <v>26421.169556357654</v>
      </c>
      <c r="AT191" s="87">
        <f t="shared" si="42"/>
        <v>26632.538912808515</v>
      </c>
      <c r="AU191" s="87">
        <f t="shared" si="43"/>
        <v>26685.803990634133</v>
      </c>
      <c r="AV191" s="87">
        <f t="shared" si="44"/>
        <v>27059.405246503011</v>
      </c>
      <c r="AW191" s="87">
        <f t="shared" si="45"/>
        <v>27627.652756679574</v>
      </c>
      <c r="AX191" s="87">
        <f t="shared" si="46"/>
        <v>28401.227033866606</v>
      </c>
      <c r="AY191" s="87">
        <f t="shared" si="47"/>
        <v>28600.035623103668</v>
      </c>
      <c r="AZ191" s="87">
        <f t="shared" si="48"/>
        <v>34320.042747724394</v>
      </c>
      <c r="BA191" s="87">
        <f t="shared" si="49"/>
        <v>32969.745983879497</v>
      </c>
      <c r="BB191" s="87">
        <f t="shared" si="50"/>
        <v>31672.575650087518</v>
      </c>
      <c r="BC191" s="87">
        <f t="shared" si="51"/>
        <v>30426.441526149651</v>
      </c>
      <c r="BD191" s="87">
        <f t="shared" si="52"/>
        <v>29229.335630038848</v>
      </c>
    </row>
    <row r="192" spans="2:56" s="79" customFormat="1" x14ac:dyDescent="0.2">
      <c r="B192" s="86">
        <f>'3. Investeringen'!B178</f>
        <v>164</v>
      </c>
      <c r="C192" s="86" t="str">
        <f>'3. Investeringen'!F178</f>
        <v>AD</v>
      </c>
      <c r="D192" s="86" t="str">
        <f>'3. Investeringen'!G178</f>
        <v>Nieuwe investeringen AD</v>
      </c>
      <c r="E192" s="121">
        <f>'3. Investeringen'!K178</f>
        <v>2014</v>
      </c>
      <c r="F192" s="20"/>
      <c r="G192" s="86">
        <f>'7. Nominale afschrijvingen'!R181</f>
        <v>0</v>
      </c>
      <c r="H192" s="86">
        <f>'7. Nominale afschrijvingen'!S181</f>
        <v>0</v>
      </c>
      <c r="I192" s="86">
        <f>'7. Nominale afschrijvingen'!T181</f>
        <v>0</v>
      </c>
      <c r="J192" s="86">
        <f>'7. Nominale afschrijvingen'!U181</f>
        <v>53604.074755608963</v>
      </c>
      <c r="K192" s="86">
        <f>'7. Nominale afschrijvingen'!V181</f>
        <v>107208.14951121793</v>
      </c>
      <c r="L192" s="86">
        <f>'7. Nominale afschrijvingen'!W181</f>
        <v>107208.14951121793</v>
      </c>
      <c r="M192" s="86">
        <f>'7. Nominale afschrijvingen'!X181</f>
        <v>107208.14951121793</v>
      </c>
      <c r="N192" s="86">
        <f>'7. Nominale afschrijvingen'!Y181</f>
        <v>107208.14951121793</v>
      </c>
      <c r="O192" s="86">
        <f>'7. Nominale afschrijvingen'!Z181</f>
        <v>107208.14951121793</v>
      </c>
      <c r="P192" s="86">
        <f>'7. Nominale afschrijvingen'!AA181</f>
        <v>107208.14951121793</v>
      </c>
      <c r="Q192" s="86">
        <f>'7. Nominale afschrijvingen'!AB181</f>
        <v>107208.14951121793</v>
      </c>
      <c r="R192" s="86">
        <f>'7. Nominale afschrijvingen'!AC181</f>
        <v>128649.7794134615</v>
      </c>
      <c r="S192" s="86">
        <f>'7. Nominale afschrijvingen'!AD181</f>
        <v>123748.83543580581</v>
      </c>
      <c r="T192" s="86">
        <f>'7. Nominale afschrijvingen'!AE181</f>
        <v>119034.59408587035</v>
      </c>
      <c r="U192" s="86">
        <f>'7. Nominale afschrijvingen'!AF181</f>
        <v>114499.94288259911</v>
      </c>
      <c r="V192" s="86">
        <f>'7. Nominale afschrijvingen'!AG181</f>
        <v>110138.04029659533</v>
      </c>
      <c r="W192" s="65"/>
      <c r="X192" s="118">
        <f>IF($C192="TD",INDEX('4. CPI-tabel'!$D$20:$Z$42,$E192-2003,X$28-2003),
IF(X$28&gt;=$E192,MAX(1,INDEX('4. CPI-tabel'!$D$20:$Z$42,MAX($E192,2010)-2003,X$28-2003)),0))</f>
        <v>0</v>
      </c>
      <c r="Y192" s="118">
        <f>IF($C192="TD",INDEX('4. CPI-tabel'!$D$20:$Z$42,$E192-2003,Y$28-2003),
IF(Y$28&gt;=$E192,MAX(1,INDEX('4. CPI-tabel'!$D$20:$Z$42,MAX($E192,2010)-2003,Y$28-2003)),0))</f>
        <v>0</v>
      </c>
      <c r="Z192" s="118">
        <f>IF($C192="TD",INDEX('4. CPI-tabel'!$D$20:$Z$42,$E192-2003,Z$28-2003),
IF(Z$28&gt;=$E192,MAX(1,INDEX('4. CPI-tabel'!$D$20:$Z$42,MAX($E192,2010)-2003,Z$28-2003)),0))</f>
        <v>0</v>
      </c>
      <c r="AA192" s="118">
        <f>IF($C192="TD",INDEX('4. CPI-tabel'!$D$20:$Z$42,$E192-2003,AA$28-2003),
IF(AA$28&gt;=$E192,MAX(1,INDEX('4. CPI-tabel'!$D$20:$Z$42,MAX($E192,2010)-2003,AA$28-2003)),0))</f>
        <v>1</v>
      </c>
      <c r="AB192" s="118">
        <f>IF($C192="TD",INDEX('4. CPI-tabel'!$D$20:$Z$42,$E192-2003,AB$28-2003),
IF(AB$28&gt;=$E192,MAX(1,INDEX('4. CPI-tabel'!$D$20:$Z$42,MAX($E192,2010)-2003,AB$28-2003)),0))</f>
        <v>1.01</v>
      </c>
      <c r="AC192" s="118">
        <f>IF($C192="TD",INDEX('4. CPI-tabel'!$D$20:$Z$42,$E192-2003,AC$28-2003),
IF(AC$28&gt;=$E192,MAX(1,INDEX('4. CPI-tabel'!$D$20:$Z$42,MAX($E192,2010)-2003,AC$28-2003)),0))</f>
        <v>1.0180800000000001</v>
      </c>
      <c r="AD192" s="118">
        <f>IF($C192="TD",INDEX('4. CPI-tabel'!$D$20:$Z$42,$E192-2003,AD$28-2003),
IF(AD$28&gt;=$E192,MAX(1,INDEX('4. CPI-tabel'!$D$20:$Z$42,MAX($E192,2010)-2003,AD$28-2003)),0))</f>
        <v>1.0201161600000002</v>
      </c>
      <c r="AE192" s="118">
        <f>IF($C192="TD",INDEX('4. CPI-tabel'!$D$20:$Z$42,$E192-2003,AE$28-2003),
IF(AE$28&gt;=$E192,MAX(1,INDEX('4. CPI-tabel'!$D$20:$Z$42,MAX($E192,2010)-2003,AE$28-2003)),0))</f>
        <v>1.0343977862400002</v>
      </c>
      <c r="AF192" s="118">
        <f>IF($C192="TD",INDEX('4. CPI-tabel'!$D$20:$Z$42,$E192-2003,AF$28-2003),
IF(AF$28&gt;=$E192,MAX(1,INDEX('4. CPI-tabel'!$D$20:$Z$42,MAX($E192,2010)-2003,AF$28-2003)),0))</f>
        <v>1.0561201397510402</v>
      </c>
      <c r="AG192" s="118">
        <f>IF($C192="TD",INDEX('4. CPI-tabel'!$D$20:$Z$42,$E192-2003,AG$28-2003),
IF(AG$28&gt;=$E192,MAX(1,INDEX('4. CPI-tabel'!$D$20:$Z$42,MAX($E192,2010)-2003,AG$28-2003)),0))</f>
        <v>1.0856915036640693</v>
      </c>
      <c r="AH192" s="118">
        <f>IF($C192="TD",INDEX('4. CPI-tabel'!$D$20:$Z$42,$E192-2003,AH$28-2003),
IF(AH$28&gt;=$E192,MAX(1,INDEX('4. CPI-tabel'!$D$20:$Z$42,MAX($E192,2010)-2003,AH$28-2003)),0))</f>
        <v>1.0932913441897176</v>
      </c>
      <c r="AI192" s="118">
        <f>IF($C192="TD",INDEX('4. CPI-tabel'!$D$20:$Z$42,$E192-2003,AI$28-2003),
IF(AI$28&gt;=$E192,MAX(1,INDEX('4. CPI-tabel'!$D$20:$Z$42,MAX($E192,2010)-2003,AI$28-2003)),0))</f>
        <v>1.0932913441897176</v>
      </c>
      <c r="AJ192" s="118">
        <f>IF($C192="TD",INDEX('4. CPI-tabel'!$D$20:$Z$42,$E192-2003,AJ$28-2003),
IF(AJ$28&gt;=$E192,MAX(1,INDEX('4. CPI-tabel'!$D$20:$Z$42,MAX($E192,2010)-2003,AJ$28-2003)),0))</f>
        <v>1.0932913441897176</v>
      </c>
      <c r="AK192" s="118">
        <f>IF($C192="TD",INDEX('4. CPI-tabel'!$D$20:$Z$42,$E192-2003,AK$28-2003),
IF(AK$28&gt;=$E192,MAX(1,INDEX('4. CPI-tabel'!$D$20:$Z$42,MAX($E192,2010)-2003,AK$28-2003)),0))</f>
        <v>1.0932913441897176</v>
      </c>
      <c r="AL192" s="118">
        <f>IF($C192="TD",INDEX('4. CPI-tabel'!$D$20:$Z$42,$E192-2003,AL$28-2003),
IF(AL$28&gt;=$E192,MAX(1,INDEX('4. CPI-tabel'!$D$20:$Z$42,MAX($E192,2010)-2003,AL$28-2003)),0))</f>
        <v>1.0932913441897176</v>
      </c>
      <c r="AM192" s="118">
        <f>IF($C192="TD",INDEX('4. CPI-tabel'!$D$20:$Z$42,$E192-2003,AM$28-2003),
IF(AM$28&gt;=$E192,MAX(1,INDEX('4. CPI-tabel'!$D$20:$Z$42,MAX($E192,2010)-2003,AM$28-2003)),0))</f>
        <v>1.0932913441897176</v>
      </c>
      <c r="AN192" s="20"/>
      <c r="AO192" s="87">
        <f t="shared" si="37"/>
        <v>0</v>
      </c>
      <c r="AP192" s="87">
        <f t="shared" si="38"/>
        <v>0</v>
      </c>
      <c r="AQ192" s="87">
        <f t="shared" si="39"/>
        <v>0</v>
      </c>
      <c r="AR192" s="87">
        <f t="shared" si="40"/>
        <v>53604.074755608963</v>
      </c>
      <c r="AS192" s="87">
        <f t="shared" si="41"/>
        <v>108280.23100633011</v>
      </c>
      <c r="AT192" s="87">
        <f t="shared" si="42"/>
        <v>109146.47285438076</v>
      </c>
      <c r="AU192" s="87">
        <f t="shared" si="43"/>
        <v>109364.76580008952</v>
      </c>
      <c r="AV192" s="87">
        <f t="shared" si="44"/>
        <v>110895.87252129079</v>
      </c>
      <c r="AW192" s="87">
        <f t="shared" si="45"/>
        <v>113224.68584423789</v>
      </c>
      <c r="AX192" s="87">
        <f t="shared" si="46"/>
        <v>116394.97704787654</v>
      </c>
      <c r="AY192" s="87">
        <f t="shared" si="47"/>
        <v>117209.74188721167</v>
      </c>
      <c r="AZ192" s="87">
        <f t="shared" si="48"/>
        <v>140651.69026465397</v>
      </c>
      <c r="BA192" s="87">
        <f t="shared" si="49"/>
        <v>135293.53063552431</v>
      </c>
      <c r="BB192" s="87">
        <f t="shared" si="50"/>
        <v>130139.49137321861</v>
      </c>
      <c r="BC192" s="87">
        <f t="shared" si="51"/>
        <v>125181.79646376267</v>
      </c>
      <c r="BD192" s="87">
        <f t="shared" si="52"/>
        <v>120412.96612228599</v>
      </c>
    </row>
    <row r="193" spans="2:56" s="79" customFormat="1" x14ac:dyDescent="0.2">
      <c r="B193" s="86">
        <f>'3. Investeringen'!B179</f>
        <v>165</v>
      </c>
      <c r="C193" s="86" t="str">
        <f>'3. Investeringen'!F179</f>
        <v>AD</v>
      </c>
      <c r="D193" s="86" t="str">
        <f>'3. Investeringen'!G179</f>
        <v>Nieuwe investeringen AD</v>
      </c>
      <c r="E193" s="121">
        <f>'3. Investeringen'!K179</f>
        <v>2014</v>
      </c>
      <c r="F193" s="20"/>
      <c r="G193" s="86">
        <f>'7. Nominale afschrijvingen'!R182</f>
        <v>0</v>
      </c>
      <c r="H193" s="86">
        <f>'7. Nominale afschrijvingen'!S182</f>
        <v>0</v>
      </c>
      <c r="I193" s="86">
        <f>'7. Nominale afschrijvingen'!T182</f>
        <v>0</v>
      </c>
      <c r="J193" s="86">
        <f>'7. Nominale afschrijvingen'!U182</f>
        <v>8390.9821044067194</v>
      </c>
      <c r="K193" s="86">
        <f>'7. Nominale afschrijvingen'!V182</f>
        <v>16781.964208813439</v>
      </c>
      <c r="L193" s="86">
        <f>'7. Nominale afschrijvingen'!W182</f>
        <v>16781.964208813439</v>
      </c>
      <c r="M193" s="86">
        <f>'7. Nominale afschrijvingen'!X182</f>
        <v>16781.964208813439</v>
      </c>
      <c r="N193" s="86">
        <f>'7. Nominale afschrijvingen'!Y182</f>
        <v>16781.964208813439</v>
      </c>
      <c r="O193" s="86">
        <f>'7. Nominale afschrijvingen'!Z182</f>
        <v>16781.964208813439</v>
      </c>
      <c r="P193" s="86">
        <f>'7. Nominale afschrijvingen'!AA182</f>
        <v>16781.964208813439</v>
      </c>
      <c r="Q193" s="86">
        <f>'7. Nominale afschrijvingen'!AB182</f>
        <v>16781.964208813439</v>
      </c>
      <c r="R193" s="86">
        <f>'7. Nominale afschrijvingen'!AC182</f>
        <v>20138.35705057612</v>
      </c>
      <c r="S193" s="86">
        <f>'7. Nominale afschrijvingen'!AD182</f>
        <v>19371.181543887506</v>
      </c>
      <c r="T193" s="86">
        <f>'7. Nominale afschrijvingen'!AE182</f>
        <v>18633.231770787032</v>
      </c>
      <c r="U193" s="86">
        <f>'7. Nominale afschrijvingen'!AF182</f>
        <v>17923.394369995145</v>
      </c>
      <c r="V193" s="86">
        <f>'7. Nominale afschrijvingen'!AG182</f>
        <v>17240.598393995329</v>
      </c>
      <c r="W193" s="65"/>
      <c r="X193" s="118">
        <f>IF($C193="TD",INDEX('4. CPI-tabel'!$D$20:$Z$42,$E193-2003,X$28-2003),
IF(X$28&gt;=$E193,MAX(1,INDEX('4. CPI-tabel'!$D$20:$Z$42,MAX($E193,2010)-2003,X$28-2003)),0))</f>
        <v>0</v>
      </c>
      <c r="Y193" s="118">
        <f>IF($C193="TD",INDEX('4. CPI-tabel'!$D$20:$Z$42,$E193-2003,Y$28-2003),
IF(Y$28&gt;=$E193,MAX(1,INDEX('4. CPI-tabel'!$D$20:$Z$42,MAX($E193,2010)-2003,Y$28-2003)),0))</f>
        <v>0</v>
      </c>
      <c r="Z193" s="118">
        <f>IF($C193="TD",INDEX('4. CPI-tabel'!$D$20:$Z$42,$E193-2003,Z$28-2003),
IF(Z$28&gt;=$E193,MAX(1,INDEX('4. CPI-tabel'!$D$20:$Z$42,MAX($E193,2010)-2003,Z$28-2003)),0))</f>
        <v>0</v>
      </c>
      <c r="AA193" s="118">
        <f>IF($C193="TD",INDEX('4. CPI-tabel'!$D$20:$Z$42,$E193-2003,AA$28-2003),
IF(AA$28&gt;=$E193,MAX(1,INDEX('4. CPI-tabel'!$D$20:$Z$42,MAX($E193,2010)-2003,AA$28-2003)),0))</f>
        <v>1</v>
      </c>
      <c r="AB193" s="118">
        <f>IF($C193="TD",INDEX('4. CPI-tabel'!$D$20:$Z$42,$E193-2003,AB$28-2003),
IF(AB$28&gt;=$E193,MAX(1,INDEX('4. CPI-tabel'!$D$20:$Z$42,MAX($E193,2010)-2003,AB$28-2003)),0))</f>
        <v>1.01</v>
      </c>
      <c r="AC193" s="118">
        <f>IF($C193="TD",INDEX('4. CPI-tabel'!$D$20:$Z$42,$E193-2003,AC$28-2003),
IF(AC$28&gt;=$E193,MAX(1,INDEX('4. CPI-tabel'!$D$20:$Z$42,MAX($E193,2010)-2003,AC$28-2003)),0))</f>
        <v>1.0180800000000001</v>
      </c>
      <c r="AD193" s="118">
        <f>IF($C193="TD",INDEX('4. CPI-tabel'!$D$20:$Z$42,$E193-2003,AD$28-2003),
IF(AD$28&gt;=$E193,MAX(1,INDEX('4. CPI-tabel'!$D$20:$Z$42,MAX($E193,2010)-2003,AD$28-2003)),0))</f>
        <v>1.0201161600000002</v>
      </c>
      <c r="AE193" s="118">
        <f>IF($C193="TD",INDEX('4. CPI-tabel'!$D$20:$Z$42,$E193-2003,AE$28-2003),
IF(AE$28&gt;=$E193,MAX(1,INDEX('4. CPI-tabel'!$D$20:$Z$42,MAX($E193,2010)-2003,AE$28-2003)),0))</f>
        <v>1.0343977862400002</v>
      </c>
      <c r="AF193" s="118">
        <f>IF($C193="TD",INDEX('4. CPI-tabel'!$D$20:$Z$42,$E193-2003,AF$28-2003),
IF(AF$28&gt;=$E193,MAX(1,INDEX('4. CPI-tabel'!$D$20:$Z$42,MAX($E193,2010)-2003,AF$28-2003)),0))</f>
        <v>1.0561201397510402</v>
      </c>
      <c r="AG193" s="118">
        <f>IF($C193="TD",INDEX('4. CPI-tabel'!$D$20:$Z$42,$E193-2003,AG$28-2003),
IF(AG$28&gt;=$E193,MAX(1,INDEX('4. CPI-tabel'!$D$20:$Z$42,MAX($E193,2010)-2003,AG$28-2003)),0))</f>
        <v>1.0856915036640693</v>
      </c>
      <c r="AH193" s="118">
        <f>IF($C193="TD",INDEX('4. CPI-tabel'!$D$20:$Z$42,$E193-2003,AH$28-2003),
IF(AH$28&gt;=$E193,MAX(1,INDEX('4. CPI-tabel'!$D$20:$Z$42,MAX($E193,2010)-2003,AH$28-2003)),0))</f>
        <v>1.0932913441897176</v>
      </c>
      <c r="AI193" s="118">
        <f>IF($C193="TD",INDEX('4. CPI-tabel'!$D$20:$Z$42,$E193-2003,AI$28-2003),
IF(AI$28&gt;=$E193,MAX(1,INDEX('4. CPI-tabel'!$D$20:$Z$42,MAX($E193,2010)-2003,AI$28-2003)),0))</f>
        <v>1.0932913441897176</v>
      </c>
      <c r="AJ193" s="118">
        <f>IF($C193="TD",INDEX('4. CPI-tabel'!$D$20:$Z$42,$E193-2003,AJ$28-2003),
IF(AJ$28&gt;=$E193,MAX(1,INDEX('4. CPI-tabel'!$D$20:$Z$42,MAX($E193,2010)-2003,AJ$28-2003)),0))</f>
        <v>1.0932913441897176</v>
      </c>
      <c r="AK193" s="118">
        <f>IF($C193="TD",INDEX('4. CPI-tabel'!$D$20:$Z$42,$E193-2003,AK$28-2003),
IF(AK$28&gt;=$E193,MAX(1,INDEX('4. CPI-tabel'!$D$20:$Z$42,MAX($E193,2010)-2003,AK$28-2003)),0))</f>
        <v>1.0932913441897176</v>
      </c>
      <c r="AL193" s="118">
        <f>IF($C193="TD",INDEX('4. CPI-tabel'!$D$20:$Z$42,$E193-2003,AL$28-2003),
IF(AL$28&gt;=$E193,MAX(1,INDEX('4. CPI-tabel'!$D$20:$Z$42,MAX($E193,2010)-2003,AL$28-2003)),0))</f>
        <v>1.0932913441897176</v>
      </c>
      <c r="AM193" s="118">
        <f>IF($C193="TD",INDEX('4. CPI-tabel'!$D$20:$Z$42,$E193-2003,AM$28-2003),
IF(AM$28&gt;=$E193,MAX(1,INDEX('4. CPI-tabel'!$D$20:$Z$42,MAX($E193,2010)-2003,AM$28-2003)),0))</f>
        <v>1.0932913441897176</v>
      </c>
      <c r="AN193" s="20"/>
      <c r="AO193" s="87">
        <f t="shared" si="37"/>
        <v>0</v>
      </c>
      <c r="AP193" s="87">
        <f t="shared" si="38"/>
        <v>0</v>
      </c>
      <c r="AQ193" s="87">
        <f t="shared" si="39"/>
        <v>0</v>
      </c>
      <c r="AR193" s="87">
        <f t="shared" si="40"/>
        <v>8390.9821044067194</v>
      </c>
      <c r="AS193" s="87">
        <f t="shared" si="41"/>
        <v>16949.783850901575</v>
      </c>
      <c r="AT193" s="87">
        <f t="shared" si="42"/>
        <v>17085.382121708786</v>
      </c>
      <c r="AU193" s="87">
        <f t="shared" si="43"/>
        <v>17119.552885952206</v>
      </c>
      <c r="AV193" s="87">
        <f t="shared" si="44"/>
        <v>17359.226626355539</v>
      </c>
      <c r="AW193" s="87">
        <f t="shared" si="45"/>
        <v>17723.770385509004</v>
      </c>
      <c r="AX193" s="87">
        <f t="shared" si="46"/>
        <v>18220.035956303254</v>
      </c>
      <c r="AY193" s="87">
        <f t="shared" si="47"/>
        <v>18347.576207997376</v>
      </c>
      <c r="AZ193" s="87">
        <f t="shared" si="48"/>
        <v>22017.091449596843</v>
      </c>
      <c r="BA193" s="87">
        <f t="shared" si="49"/>
        <v>21178.345108659822</v>
      </c>
      <c r="BB193" s="87">
        <f t="shared" si="50"/>
        <v>20371.551009282306</v>
      </c>
      <c r="BC193" s="87">
        <f t="shared" si="51"/>
        <v>19595.491923214409</v>
      </c>
      <c r="BD193" s="87">
        <f t="shared" si="52"/>
        <v>18848.996992806242</v>
      </c>
    </row>
    <row r="194" spans="2:56" s="79" customFormat="1" x14ac:dyDescent="0.2">
      <c r="B194" s="86">
        <f>'3. Investeringen'!B180</f>
        <v>166</v>
      </c>
      <c r="C194" s="86" t="str">
        <f>'3. Investeringen'!F180</f>
        <v>AD</v>
      </c>
      <c r="D194" s="86" t="str">
        <f>'3. Investeringen'!G180</f>
        <v>Nieuwe investeringen AD</v>
      </c>
      <c r="E194" s="121">
        <f>'3. Investeringen'!K180</f>
        <v>2015</v>
      </c>
      <c r="F194" s="20"/>
      <c r="G194" s="86">
        <f>'7. Nominale afschrijvingen'!R183</f>
        <v>0</v>
      </c>
      <c r="H194" s="86">
        <f>'7. Nominale afschrijvingen'!S183</f>
        <v>0</v>
      </c>
      <c r="I194" s="86">
        <f>'7. Nominale afschrijvingen'!T183</f>
        <v>0</v>
      </c>
      <c r="J194" s="86">
        <f>'7. Nominale afschrijvingen'!U183</f>
        <v>0</v>
      </c>
      <c r="K194" s="86">
        <f>'7. Nominale afschrijvingen'!V183</f>
        <v>45291.701602564106</v>
      </c>
      <c r="L194" s="86">
        <f>'7. Nominale afschrijvingen'!W183</f>
        <v>90583.403205128212</v>
      </c>
      <c r="M194" s="86">
        <f>'7. Nominale afschrijvingen'!X183</f>
        <v>90583.403205128212</v>
      </c>
      <c r="N194" s="86">
        <f>'7. Nominale afschrijvingen'!Y183</f>
        <v>90583.403205128212</v>
      </c>
      <c r="O194" s="86">
        <f>'7. Nominale afschrijvingen'!Z183</f>
        <v>90583.403205128212</v>
      </c>
      <c r="P194" s="86">
        <f>'7. Nominale afschrijvingen'!AA183</f>
        <v>90583.403205128212</v>
      </c>
      <c r="Q194" s="86">
        <f>'7. Nominale afschrijvingen'!AB183</f>
        <v>90583.403205128212</v>
      </c>
      <c r="R194" s="86">
        <f>'7. Nominale afschrijvingen'!AC183</f>
        <v>108700.08384615385</v>
      </c>
      <c r="S194" s="86">
        <f>'7. Nominale afschrijvingen'!AD183</f>
        <v>104686.54228875741</v>
      </c>
      <c r="T194" s="86">
        <f>'7. Nominale afschrijvingen'!AE183</f>
        <v>100821.19303501867</v>
      </c>
      <c r="U194" s="86">
        <f>'7. Nominale afschrijvingen'!AF183</f>
        <v>97098.564369110289</v>
      </c>
      <c r="V194" s="86">
        <f>'7. Nominale afschrijvingen'!AG183</f>
        <v>93513.386607789289</v>
      </c>
      <c r="W194" s="65"/>
      <c r="X194" s="118">
        <f>IF($C194="TD",INDEX('4. CPI-tabel'!$D$20:$Z$42,$E194-2003,X$28-2003),
IF(X$28&gt;=$E194,MAX(1,INDEX('4. CPI-tabel'!$D$20:$Z$42,MAX($E194,2010)-2003,X$28-2003)),0))</f>
        <v>0</v>
      </c>
      <c r="Y194" s="118">
        <f>IF($C194="TD",INDEX('4. CPI-tabel'!$D$20:$Z$42,$E194-2003,Y$28-2003),
IF(Y$28&gt;=$E194,MAX(1,INDEX('4. CPI-tabel'!$D$20:$Z$42,MAX($E194,2010)-2003,Y$28-2003)),0))</f>
        <v>0</v>
      </c>
      <c r="Z194" s="118">
        <f>IF($C194="TD",INDEX('4. CPI-tabel'!$D$20:$Z$42,$E194-2003,Z$28-2003),
IF(Z$28&gt;=$E194,MAX(1,INDEX('4. CPI-tabel'!$D$20:$Z$42,MAX($E194,2010)-2003,Z$28-2003)),0))</f>
        <v>0</v>
      </c>
      <c r="AA194" s="118">
        <f>IF($C194="TD",INDEX('4. CPI-tabel'!$D$20:$Z$42,$E194-2003,AA$28-2003),
IF(AA$28&gt;=$E194,MAX(1,INDEX('4. CPI-tabel'!$D$20:$Z$42,MAX($E194,2010)-2003,AA$28-2003)),0))</f>
        <v>0</v>
      </c>
      <c r="AB194" s="118">
        <f>IF($C194="TD",INDEX('4. CPI-tabel'!$D$20:$Z$42,$E194-2003,AB$28-2003),
IF(AB$28&gt;=$E194,MAX(1,INDEX('4. CPI-tabel'!$D$20:$Z$42,MAX($E194,2010)-2003,AB$28-2003)),0))</f>
        <v>1</v>
      </c>
      <c r="AC194" s="118">
        <f>IF($C194="TD",INDEX('4. CPI-tabel'!$D$20:$Z$42,$E194-2003,AC$28-2003),
IF(AC$28&gt;=$E194,MAX(1,INDEX('4. CPI-tabel'!$D$20:$Z$42,MAX($E194,2010)-2003,AC$28-2003)),0))</f>
        <v>1.008</v>
      </c>
      <c r="AD194" s="118">
        <f>IF($C194="TD",INDEX('4. CPI-tabel'!$D$20:$Z$42,$E194-2003,AD$28-2003),
IF(AD$28&gt;=$E194,MAX(1,INDEX('4. CPI-tabel'!$D$20:$Z$42,MAX($E194,2010)-2003,AD$28-2003)),0))</f>
        <v>1.010016</v>
      </c>
      <c r="AE194" s="118">
        <f>IF($C194="TD",INDEX('4. CPI-tabel'!$D$20:$Z$42,$E194-2003,AE$28-2003),
IF(AE$28&gt;=$E194,MAX(1,INDEX('4. CPI-tabel'!$D$20:$Z$42,MAX($E194,2010)-2003,AE$28-2003)),0))</f>
        <v>1.0241562239999999</v>
      </c>
      <c r="AF194" s="118">
        <f>IF($C194="TD",INDEX('4. CPI-tabel'!$D$20:$Z$42,$E194-2003,AF$28-2003),
IF(AF$28&gt;=$E194,MAX(1,INDEX('4. CPI-tabel'!$D$20:$Z$42,MAX($E194,2010)-2003,AF$28-2003)),0))</f>
        <v>1.0456635047039999</v>
      </c>
      <c r="AG194" s="118">
        <f>IF($C194="TD",INDEX('4. CPI-tabel'!$D$20:$Z$42,$E194-2003,AG$28-2003),
IF(AG$28&gt;=$E194,MAX(1,INDEX('4. CPI-tabel'!$D$20:$Z$42,MAX($E194,2010)-2003,AG$28-2003)),0))</f>
        <v>1.0749420828357119</v>
      </c>
      <c r="AH194" s="118">
        <f>IF($C194="TD",INDEX('4. CPI-tabel'!$D$20:$Z$42,$E194-2003,AH$28-2003),
IF(AH$28&gt;=$E194,MAX(1,INDEX('4. CPI-tabel'!$D$20:$Z$42,MAX($E194,2010)-2003,AH$28-2003)),0))</f>
        <v>1.0824666774155618</v>
      </c>
      <c r="AI194" s="118">
        <f>IF($C194="TD",INDEX('4. CPI-tabel'!$D$20:$Z$42,$E194-2003,AI$28-2003),
IF(AI$28&gt;=$E194,MAX(1,INDEX('4. CPI-tabel'!$D$20:$Z$42,MAX($E194,2010)-2003,AI$28-2003)),0))</f>
        <v>1.0824666774155618</v>
      </c>
      <c r="AJ194" s="118">
        <f>IF($C194="TD",INDEX('4. CPI-tabel'!$D$20:$Z$42,$E194-2003,AJ$28-2003),
IF(AJ$28&gt;=$E194,MAX(1,INDEX('4. CPI-tabel'!$D$20:$Z$42,MAX($E194,2010)-2003,AJ$28-2003)),0))</f>
        <v>1.0824666774155618</v>
      </c>
      <c r="AK194" s="118">
        <f>IF($C194="TD",INDEX('4. CPI-tabel'!$D$20:$Z$42,$E194-2003,AK$28-2003),
IF(AK$28&gt;=$E194,MAX(1,INDEX('4. CPI-tabel'!$D$20:$Z$42,MAX($E194,2010)-2003,AK$28-2003)),0))</f>
        <v>1.0824666774155618</v>
      </c>
      <c r="AL194" s="118">
        <f>IF($C194="TD",INDEX('4. CPI-tabel'!$D$20:$Z$42,$E194-2003,AL$28-2003),
IF(AL$28&gt;=$E194,MAX(1,INDEX('4. CPI-tabel'!$D$20:$Z$42,MAX($E194,2010)-2003,AL$28-2003)),0))</f>
        <v>1.0824666774155618</v>
      </c>
      <c r="AM194" s="118">
        <f>IF($C194="TD",INDEX('4. CPI-tabel'!$D$20:$Z$42,$E194-2003,AM$28-2003),
IF(AM$28&gt;=$E194,MAX(1,INDEX('4. CPI-tabel'!$D$20:$Z$42,MAX($E194,2010)-2003,AM$28-2003)),0))</f>
        <v>1.0824666774155618</v>
      </c>
      <c r="AN194" s="20"/>
      <c r="AO194" s="87">
        <f t="shared" si="37"/>
        <v>0</v>
      </c>
      <c r="AP194" s="87">
        <f t="shared" si="38"/>
        <v>0</v>
      </c>
      <c r="AQ194" s="87">
        <f t="shared" si="39"/>
        <v>0</v>
      </c>
      <c r="AR194" s="87">
        <f t="shared" si="40"/>
        <v>0</v>
      </c>
      <c r="AS194" s="87">
        <f t="shared" si="41"/>
        <v>45291.701602564106</v>
      </c>
      <c r="AT194" s="87">
        <f t="shared" si="42"/>
        <v>91308.070430769236</v>
      </c>
      <c r="AU194" s="87">
        <f t="shared" si="43"/>
        <v>91490.68657163078</v>
      </c>
      <c r="AV194" s="87">
        <f t="shared" si="44"/>
        <v>92771.556183633598</v>
      </c>
      <c r="AW194" s="87">
        <f t="shared" si="45"/>
        <v>94719.7588634899</v>
      </c>
      <c r="AX194" s="87">
        <f t="shared" si="46"/>
        <v>97371.912111667625</v>
      </c>
      <c r="AY194" s="87">
        <f t="shared" si="47"/>
        <v>98053.515496449283</v>
      </c>
      <c r="AZ194" s="87">
        <f t="shared" si="48"/>
        <v>117664.21859573913</v>
      </c>
      <c r="BA194" s="87">
        <f t="shared" si="49"/>
        <v>113319.69360143493</v>
      </c>
      <c r="BB194" s="87">
        <f t="shared" si="50"/>
        <v>109135.58183768965</v>
      </c>
      <c r="BC194" s="87">
        <f t="shared" si="51"/>
        <v>105105.96035445188</v>
      </c>
      <c r="BD194" s="87">
        <f t="shared" si="52"/>
        <v>101225.12489521057</v>
      </c>
    </row>
    <row r="195" spans="2:56" s="79" customFormat="1" x14ac:dyDescent="0.2">
      <c r="B195" s="86">
        <f>'3. Investeringen'!B181</f>
        <v>167</v>
      </c>
      <c r="C195" s="86" t="str">
        <f>'3. Investeringen'!F181</f>
        <v>AD</v>
      </c>
      <c r="D195" s="86" t="str">
        <f>'3. Investeringen'!G181</f>
        <v>Nieuwe investeringen AD</v>
      </c>
      <c r="E195" s="121">
        <f>'3. Investeringen'!K181</f>
        <v>2015</v>
      </c>
      <c r="F195" s="20"/>
      <c r="G195" s="86">
        <f>'7. Nominale afschrijvingen'!R184</f>
        <v>0</v>
      </c>
      <c r="H195" s="86">
        <f>'7. Nominale afschrijvingen'!S184</f>
        <v>0</v>
      </c>
      <c r="I195" s="86">
        <f>'7. Nominale afschrijvingen'!T184</f>
        <v>0</v>
      </c>
      <c r="J195" s="86">
        <f>'7. Nominale afschrijvingen'!U184</f>
        <v>0</v>
      </c>
      <c r="K195" s="86">
        <f>'7. Nominale afschrijvingen'!V184</f>
        <v>7799.6735747679677</v>
      </c>
      <c r="L195" s="86">
        <f>'7. Nominale afschrijvingen'!W184</f>
        <v>15599.347149535935</v>
      </c>
      <c r="M195" s="86">
        <f>'7. Nominale afschrijvingen'!X184</f>
        <v>15599.347149535935</v>
      </c>
      <c r="N195" s="86">
        <f>'7. Nominale afschrijvingen'!Y184</f>
        <v>15599.347149535935</v>
      </c>
      <c r="O195" s="86">
        <f>'7. Nominale afschrijvingen'!Z184</f>
        <v>15599.347149535935</v>
      </c>
      <c r="P195" s="86">
        <f>'7. Nominale afschrijvingen'!AA184</f>
        <v>15599.347149535935</v>
      </c>
      <c r="Q195" s="86">
        <f>'7. Nominale afschrijvingen'!AB184</f>
        <v>15599.347149535935</v>
      </c>
      <c r="R195" s="86">
        <f>'7. Nominale afschrijvingen'!AC184</f>
        <v>18719.21657944312</v>
      </c>
      <c r="S195" s="86">
        <f>'7. Nominale afschrijvingen'!AD184</f>
        <v>18028.045505740603</v>
      </c>
      <c r="T195" s="86">
        <f>'7. Nominale afschrijvingen'!AE184</f>
        <v>17362.394594759411</v>
      </c>
      <c r="U195" s="86">
        <f>'7. Nominale afschrijvingen'!AF184</f>
        <v>16721.321563568297</v>
      </c>
      <c r="V195" s="86">
        <f>'7. Nominale afschrijvingen'!AG184</f>
        <v>16103.918921221159</v>
      </c>
      <c r="W195" s="65"/>
      <c r="X195" s="118">
        <f>IF($C195="TD",INDEX('4. CPI-tabel'!$D$20:$Z$42,$E195-2003,X$28-2003),
IF(X$28&gt;=$E195,MAX(1,INDEX('4. CPI-tabel'!$D$20:$Z$42,MAX($E195,2010)-2003,X$28-2003)),0))</f>
        <v>0</v>
      </c>
      <c r="Y195" s="118">
        <f>IF($C195="TD",INDEX('4. CPI-tabel'!$D$20:$Z$42,$E195-2003,Y$28-2003),
IF(Y$28&gt;=$E195,MAX(1,INDEX('4. CPI-tabel'!$D$20:$Z$42,MAX($E195,2010)-2003,Y$28-2003)),0))</f>
        <v>0</v>
      </c>
      <c r="Z195" s="118">
        <f>IF($C195="TD",INDEX('4. CPI-tabel'!$D$20:$Z$42,$E195-2003,Z$28-2003),
IF(Z$28&gt;=$E195,MAX(1,INDEX('4. CPI-tabel'!$D$20:$Z$42,MAX($E195,2010)-2003,Z$28-2003)),0))</f>
        <v>0</v>
      </c>
      <c r="AA195" s="118">
        <f>IF($C195="TD",INDEX('4. CPI-tabel'!$D$20:$Z$42,$E195-2003,AA$28-2003),
IF(AA$28&gt;=$E195,MAX(1,INDEX('4. CPI-tabel'!$D$20:$Z$42,MAX($E195,2010)-2003,AA$28-2003)),0))</f>
        <v>0</v>
      </c>
      <c r="AB195" s="118">
        <f>IF($C195="TD",INDEX('4. CPI-tabel'!$D$20:$Z$42,$E195-2003,AB$28-2003),
IF(AB$28&gt;=$E195,MAX(1,INDEX('4. CPI-tabel'!$D$20:$Z$42,MAX($E195,2010)-2003,AB$28-2003)),0))</f>
        <v>1</v>
      </c>
      <c r="AC195" s="118">
        <f>IF($C195="TD",INDEX('4. CPI-tabel'!$D$20:$Z$42,$E195-2003,AC$28-2003),
IF(AC$28&gt;=$E195,MAX(1,INDEX('4. CPI-tabel'!$D$20:$Z$42,MAX($E195,2010)-2003,AC$28-2003)),0))</f>
        <v>1.008</v>
      </c>
      <c r="AD195" s="118">
        <f>IF($C195="TD",INDEX('4. CPI-tabel'!$D$20:$Z$42,$E195-2003,AD$28-2003),
IF(AD$28&gt;=$E195,MAX(1,INDEX('4. CPI-tabel'!$D$20:$Z$42,MAX($E195,2010)-2003,AD$28-2003)),0))</f>
        <v>1.010016</v>
      </c>
      <c r="AE195" s="118">
        <f>IF($C195="TD",INDEX('4. CPI-tabel'!$D$20:$Z$42,$E195-2003,AE$28-2003),
IF(AE$28&gt;=$E195,MAX(1,INDEX('4. CPI-tabel'!$D$20:$Z$42,MAX($E195,2010)-2003,AE$28-2003)),0))</f>
        <v>1.0241562239999999</v>
      </c>
      <c r="AF195" s="118">
        <f>IF($C195="TD",INDEX('4. CPI-tabel'!$D$20:$Z$42,$E195-2003,AF$28-2003),
IF(AF$28&gt;=$E195,MAX(1,INDEX('4. CPI-tabel'!$D$20:$Z$42,MAX($E195,2010)-2003,AF$28-2003)),0))</f>
        <v>1.0456635047039999</v>
      </c>
      <c r="AG195" s="118">
        <f>IF($C195="TD",INDEX('4. CPI-tabel'!$D$20:$Z$42,$E195-2003,AG$28-2003),
IF(AG$28&gt;=$E195,MAX(1,INDEX('4. CPI-tabel'!$D$20:$Z$42,MAX($E195,2010)-2003,AG$28-2003)),0))</f>
        <v>1.0749420828357119</v>
      </c>
      <c r="AH195" s="118">
        <f>IF($C195="TD",INDEX('4. CPI-tabel'!$D$20:$Z$42,$E195-2003,AH$28-2003),
IF(AH$28&gt;=$E195,MAX(1,INDEX('4. CPI-tabel'!$D$20:$Z$42,MAX($E195,2010)-2003,AH$28-2003)),0))</f>
        <v>1.0824666774155618</v>
      </c>
      <c r="AI195" s="118">
        <f>IF($C195="TD",INDEX('4. CPI-tabel'!$D$20:$Z$42,$E195-2003,AI$28-2003),
IF(AI$28&gt;=$E195,MAX(1,INDEX('4. CPI-tabel'!$D$20:$Z$42,MAX($E195,2010)-2003,AI$28-2003)),0))</f>
        <v>1.0824666774155618</v>
      </c>
      <c r="AJ195" s="118">
        <f>IF($C195="TD",INDEX('4. CPI-tabel'!$D$20:$Z$42,$E195-2003,AJ$28-2003),
IF(AJ$28&gt;=$E195,MAX(1,INDEX('4. CPI-tabel'!$D$20:$Z$42,MAX($E195,2010)-2003,AJ$28-2003)),0))</f>
        <v>1.0824666774155618</v>
      </c>
      <c r="AK195" s="118">
        <f>IF($C195="TD",INDEX('4. CPI-tabel'!$D$20:$Z$42,$E195-2003,AK$28-2003),
IF(AK$28&gt;=$E195,MAX(1,INDEX('4. CPI-tabel'!$D$20:$Z$42,MAX($E195,2010)-2003,AK$28-2003)),0))</f>
        <v>1.0824666774155618</v>
      </c>
      <c r="AL195" s="118">
        <f>IF($C195="TD",INDEX('4. CPI-tabel'!$D$20:$Z$42,$E195-2003,AL$28-2003),
IF(AL$28&gt;=$E195,MAX(1,INDEX('4. CPI-tabel'!$D$20:$Z$42,MAX($E195,2010)-2003,AL$28-2003)),0))</f>
        <v>1.0824666774155618</v>
      </c>
      <c r="AM195" s="118">
        <f>IF($C195="TD",INDEX('4. CPI-tabel'!$D$20:$Z$42,$E195-2003,AM$28-2003),
IF(AM$28&gt;=$E195,MAX(1,INDEX('4. CPI-tabel'!$D$20:$Z$42,MAX($E195,2010)-2003,AM$28-2003)),0))</f>
        <v>1.0824666774155618</v>
      </c>
      <c r="AN195" s="20"/>
      <c r="AO195" s="87">
        <f t="shared" si="37"/>
        <v>0</v>
      </c>
      <c r="AP195" s="87">
        <f t="shared" si="38"/>
        <v>0</v>
      </c>
      <c r="AQ195" s="87">
        <f t="shared" si="39"/>
        <v>0</v>
      </c>
      <c r="AR195" s="87">
        <f t="shared" si="40"/>
        <v>0</v>
      </c>
      <c r="AS195" s="87">
        <f t="shared" si="41"/>
        <v>7799.6735747679677</v>
      </c>
      <c r="AT195" s="87">
        <f t="shared" si="42"/>
        <v>15724.141926732224</v>
      </c>
      <c r="AU195" s="87">
        <f t="shared" si="43"/>
        <v>15755.590210585688</v>
      </c>
      <c r="AV195" s="87">
        <f t="shared" si="44"/>
        <v>15976.168473533886</v>
      </c>
      <c r="AW195" s="87">
        <f t="shared" si="45"/>
        <v>16311.668011478097</v>
      </c>
      <c r="AX195" s="87">
        <f t="shared" si="46"/>
        <v>16768.394715799484</v>
      </c>
      <c r="AY195" s="87">
        <f t="shared" si="47"/>
        <v>16885.773478810079</v>
      </c>
      <c r="AZ195" s="87">
        <f t="shared" si="48"/>
        <v>20262.928174572091</v>
      </c>
      <c r="BA195" s="87">
        <f t="shared" si="49"/>
        <v>19514.758518895582</v>
      </c>
      <c r="BB195" s="87">
        <f t="shared" si="50"/>
        <v>18794.21358896713</v>
      </c>
      <c r="BC195" s="87">
        <f t="shared" si="51"/>
        <v>18100.273394912962</v>
      </c>
      <c r="BD195" s="87">
        <f t="shared" si="52"/>
        <v>17431.955608023865</v>
      </c>
    </row>
    <row r="196" spans="2:56" s="79" customFormat="1" x14ac:dyDescent="0.2">
      <c r="B196" s="86">
        <f>'3. Investeringen'!B182</f>
        <v>168</v>
      </c>
      <c r="C196" s="86" t="str">
        <f>'3. Investeringen'!F182</f>
        <v>AD</v>
      </c>
      <c r="D196" s="86" t="str">
        <f>'3. Investeringen'!G182</f>
        <v>Start-GAW excl. bijzonderheden AD</v>
      </c>
      <c r="E196" s="121">
        <f>'3. Investeringen'!K182</f>
        <v>2008</v>
      </c>
      <c r="F196" s="20"/>
      <c r="G196" s="86">
        <f>'7. Nominale afschrijvingen'!R185</f>
        <v>144046.56451414057</v>
      </c>
      <c r="H196" s="86">
        <f>'7. Nominale afschrijvingen'!S185</f>
        <v>144046.56451414057</v>
      </c>
      <c r="I196" s="86">
        <f>'7. Nominale afschrijvingen'!T185</f>
        <v>144046.56451414057</v>
      </c>
      <c r="J196" s="86">
        <f>'7. Nominale afschrijvingen'!U185</f>
        <v>144046.56451414057</v>
      </c>
      <c r="K196" s="86">
        <f>'7. Nominale afschrijvingen'!V185</f>
        <v>144046.56451414057</v>
      </c>
      <c r="L196" s="86">
        <f>'7. Nominale afschrijvingen'!W185</f>
        <v>144046.56451414057</v>
      </c>
      <c r="M196" s="86">
        <f>'7. Nominale afschrijvingen'!X185</f>
        <v>144046.56451414057</v>
      </c>
      <c r="N196" s="86">
        <f>'7. Nominale afschrijvingen'!Y185</f>
        <v>144046.56451414057</v>
      </c>
      <c r="O196" s="86">
        <f>'7. Nominale afschrijvingen'!Z185</f>
        <v>144046.56451414057</v>
      </c>
      <c r="P196" s="86">
        <f>'7. Nominale afschrijvingen'!AA185</f>
        <v>144046.56451414057</v>
      </c>
      <c r="Q196" s="86">
        <f>'7. Nominale afschrijvingen'!AB185</f>
        <v>144046.56451414057</v>
      </c>
      <c r="R196" s="86">
        <f>'7. Nominale afschrijvingen'!AC185</f>
        <v>172855.87741696869</v>
      </c>
      <c r="S196" s="86">
        <f>'7. Nominale afschrijvingen'!AD185</f>
        <v>149808.42709470622</v>
      </c>
      <c r="T196" s="86">
        <f>'7. Nominale afschrijvingen'!AE185</f>
        <v>139107.82515937006</v>
      </c>
      <c r="U196" s="86">
        <f>'7. Nominale afschrijvingen'!AF185</f>
        <v>139107.82515937006</v>
      </c>
      <c r="V196" s="86">
        <f>'7. Nominale afschrijvingen'!AG185</f>
        <v>139107.82515937006</v>
      </c>
      <c r="W196" s="65"/>
      <c r="X196" s="118">
        <f>IF($C196="TD",INDEX('4. CPI-tabel'!$D$20:$Z$42,$E196-2003,X$28-2003),
IF(X$28&gt;=$E196,MAX(1,INDEX('4. CPI-tabel'!$D$20:$Z$42,MAX($E196,2010)-2003,X$28-2003)),0))</f>
        <v>1.0149999999999999</v>
      </c>
      <c r="Y196" s="118">
        <f>IF($C196="TD",INDEX('4. CPI-tabel'!$D$20:$Z$42,$E196-2003,Y$28-2003),
IF(Y$28&gt;=$E196,MAX(1,INDEX('4. CPI-tabel'!$D$20:$Z$42,MAX($E196,2010)-2003,Y$28-2003)),0))</f>
        <v>1.0413899999999998</v>
      </c>
      <c r="Z196" s="118">
        <f>IF($C196="TD",INDEX('4. CPI-tabel'!$D$20:$Z$42,$E196-2003,Z$28-2003),
IF(Z$28&gt;=$E196,MAX(1,INDEX('4. CPI-tabel'!$D$20:$Z$42,MAX($E196,2010)-2003,Z$28-2003)),0))</f>
        <v>1.0653419699999997</v>
      </c>
      <c r="AA196" s="118">
        <f>IF($C196="TD",INDEX('4. CPI-tabel'!$D$20:$Z$42,$E196-2003,AA$28-2003),
IF(AA$28&gt;=$E196,MAX(1,INDEX('4. CPI-tabel'!$D$20:$Z$42,MAX($E196,2010)-2003,AA$28-2003)),0))</f>
        <v>1.0951715451599997</v>
      </c>
      <c r="AB196" s="118">
        <f>IF($C196="TD",INDEX('4. CPI-tabel'!$D$20:$Z$42,$E196-2003,AB$28-2003),
IF(AB$28&gt;=$E196,MAX(1,INDEX('4. CPI-tabel'!$D$20:$Z$42,MAX($E196,2010)-2003,AB$28-2003)),0))</f>
        <v>1.1061232606115996</v>
      </c>
      <c r="AC196" s="118">
        <f>IF($C196="TD",INDEX('4. CPI-tabel'!$D$20:$Z$42,$E196-2003,AC$28-2003),
IF(AC$28&gt;=$E196,MAX(1,INDEX('4. CPI-tabel'!$D$20:$Z$42,MAX($E196,2010)-2003,AC$28-2003)),0))</f>
        <v>1.1149722466964924</v>
      </c>
      <c r="AD196" s="118">
        <f>IF($C196="TD",INDEX('4. CPI-tabel'!$D$20:$Z$42,$E196-2003,AD$28-2003),
IF(AD$28&gt;=$E196,MAX(1,INDEX('4. CPI-tabel'!$D$20:$Z$42,MAX($E196,2010)-2003,AD$28-2003)),0))</f>
        <v>1.1172021911898855</v>
      </c>
      <c r="AE196" s="118">
        <f>IF($C196="TD",INDEX('4. CPI-tabel'!$D$20:$Z$42,$E196-2003,AE$28-2003),
IF(AE$28&gt;=$E196,MAX(1,INDEX('4. CPI-tabel'!$D$20:$Z$42,MAX($E196,2010)-2003,AE$28-2003)),0))</f>
        <v>1.132843021866544</v>
      </c>
      <c r="AF196" s="118">
        <f>IF($C196="TD",INDEX('4. CPI-tabel'!$D$20:$Z$42,$E196-2003,AF$28-2003),
IF(AF$28&gt;=$E196,MAX(1,INDEX('4. CPI-tabel'!$D$20:$Z$42,MAX($E196,2010)-2003,AF$28-2003)),0))</f>
        <v>1.1566327253257414</v>
      </c>
      <c r="AG196" s="118">
        <f>IF($C196="TD",INDEX('4. CPI-tabel'!$D$20:$Z$42,$E196-2003,AG$28-2003),
IF(AG$28&gt;=$E196,MAX(1,INDEX('4. CPI-tabel'!$D$20:$Z$42,MAX($E196,2010)-2003,AG$28-2003)),0))</f>
        <v>1.1890184416348621</v>
      </c>
      <c r="AH196" s="118">
        <f>IF($C196="TD",INDEX('4. CPI-tabel'!$D$20:$Z$42,$E196-2003,AH$28-2003),
IF(AH$28&gt;=$E196,MAX(1,INDEX('4. CPI-tabel'!$D$20:$Z$42,MAX($E196,2010)-2003,AH$28-2003)),0))</f>
        <v>1.197341570726306</v>
      </c>
      <c r="AI196" s="118">
        <f>IF($C196="TD",INDEX('4. CPI-tabel'!$D$20:$Z$42,$E196-2003,AI$28-2003),
IF(AI$28&gt;=$E196,MAX(1,INDEX('4. CPI-tabel'!$D$20:$Z$42,MAX($E196,2010)-2003,AI$28-2003)),0))</f>
        <v>1.197341570726306</v>
      </c>
      <c r="AJ196" s="118">
        <f>IF($C196="TD",INDEX('4. CPI-tabel'!$D$20:$Z$42,$E196-2003,AJ$28-2003),
IF(AJ$28&gt;=$E196,MAX(1,INDEX('4. CPI-tabel'!$D$20:$Z$42,MAX($E196,2010)-2003,AJ$28-2003)),0))</f>
        <v>1.197341570726306</v>
      </c>
      <c r="AK196" s="118">
        <f>IF($C196="TD",INDEX('4. CPI-tabel'!$D$20:$Z$42,$E196-2003,AK$28-2003),
IF(AK$28&gt;=$E196,MAX(1,INDEX('4. CPI-tabel'!$D$20:$Z$42,MAX($E196,2010)-2003,AK$28-2003)),0))</f>
        <v>1.197341570726306</v>
      </c>
      <c r="AL196" s="118">
        <f>IF($C196="TD",INDEX('4. CPI-tabel'!$D$20:$Z$42,$E196-2003,AL$28-2003),
IF(AL$28&gt;=$E196,MAX(1,INDEX('4. CPI-tabel'!$D$20:$Z$42,MAX($E196,2010)-2003,AL$28-2003)),0))</f>
        <v>1.197341570726306</v>
      </c>
      <c r="AM196" s="118">
        <f>IF($C196="TD",INDEX('4. CPI-tabel'!$D$20:$Z$42,$E196-2003,AM$28-2003),
IF(AM$28&gt;=$E196,MAX(1,INDEX('4. CPI-tabel'!$D$20:$Z$42,MAX($E196,2010)-2003,AM$28-2003)),0))</f>
        <v>1.197341570726306</v>
      </c>
      <c r="AN196" s="20"/>
      <c r="AO196" s="87">
        <f t="shared" si="37"/>
        <v>146207.26298185266</v>
      </c>
      <c r="AP196" s="87">
        <f t="shared" si="38"/>
        <v>150008.65181938082</v>
      </c>
      <c r="AQ196" s="87">
        <f t="shared" si="39"/>
        <v>153458.85081122658</v>
      </c>
      <c r="AR196" s="87">
        <f t="shared" si="40"/>
        <v>157755.69863394092</v>
      </c>
      <c r="AS196" s="87">
        <f t="shared" si="41"/>
        <v>159333.25562028031</v>
      </c>
      <c r="AT196" s="87">
        <f t="shared" si="42"/>
        <v>160607.92166524255</v>
      </c>
      <c r="AU196" s="87">
        <f t="shared" si="43"/>
        <v>160929.13750857304</v>
      </c>
      <c r="AV196" s="87">
        <f t="shared" si="44"/>
        <v>163182.14543369308</v>
      </c>
      <c r="AW196" s="87">
        <f t="shared" si="45"/>
        <v>166608.97048780063</v>
      </c>
      <c r="AX196" s="87">
        <f t="shared" si="46"/>
        <v>171274.02166145906</v>
      </c>
      <c r="AY196" s="87">
        <f t="shared" si="47"/>
        <v>172472.93981308924</v>
      </c>
      <c r="AZ196" s="87">
        <f t="shared" si="48"/>
        <v>206967.5277757071</v>
      </c>
      <c r="BA196" s="87">
        <f t="shared" si="49"/>
        <v>179371.85740561283</v>
      </c>
      <c r="BB196" s="87">
        <f t="shared" si="50"/>
        <v>166559.5818766405</v>
      </c>
      <c r="BC196" s="87">
        <f t="shared" si="51"/>
        <v>166559.5818766405</v>
      </c>
      <c r="BD196" s="87">
        <f t="shared" si="52"/>
        <v>166559.5818766405</v>
      </c>
    </row>
    <row r="197" spans="2:56" s="79" customFormat="1" x14ac:dyDescent="0.2">
      <c r="B197" s="86">
        <f>'3. Investeringen'!B183</f>
        <v>169</v>
      </c>
      <c r="C197" s="86" t="str">
        <f>'3. Investeringen'!F183</f>
        <v>TD</v>
      </c>
      <c r="D197" s="86" t="str">
        <f>'3. Investeringen'!G183</f>
        <v>Start-GAW excl. bijzonderheden TD</v>
      </c>
      <c r="E197" s="121">
        <f>'3. Investeringen'!K183</f>
        <v>2004</v>
      </c>
      <c r="F197" s="20"/>
      <c r="G197" s="86">
        <f>'7. Nominale afschrijvingen'!R186</f>
        <v>964547.9876161007</v>
      </c>
      <c r="H197" s="86">
        <f>'7. Nominale afschrijvingen'!S186</f>
        <v>964547.98761610081</v>
      </c>
      <c r="I197" s="86">
        <f>'7. Nominale afschrijvingen'!T186</f>
        <v>964547.98761610081</v>
      </c>
      <c r="J197" s="86">
        <f>'7. Nominale afschrijvingen'!U186</f>
        <v>964547.98761610081</v>
      </c>
      <c r="K197" s="86">
        <f>'7. Nominale afschrijvingen'!V186</f>
        <v>964547.98761610081</v>
      </c>
      <c r="L197" s="86">
        <f>'7. Nominale afschrijvingen'!W186</f>
        <v>964547.98761610081</v>
      </c>
      <c r="M197" s="86">
        <f>'7. Nominale afschrijvingen'!X186</f>
        <v>964547.98761610081</v>
      </c>
      <c r="N197" s="86">
        <f>'7. Nominale afschrijvingen'!Y186</f>
        <v>964547.98761610081</v>
      </c>
      <c r="O197" s="86">
        <f>'7. Nominale afschrijvingen'!Z186</f>
        <v>964547.98761610081</v>
      </c>
      <c r="P197" s="86">
        <f>'7. Nominale afschrijvingen'!AA186</f>
        <v>964547.98761610081</v>
      </c>
      <c r="Q197" s="86">
        <f>'7. Nominale afschrijvingen'!AB186</f>
        <v>964547.98761610081</v>
      </c>
      <c r="R197" s="86">
        <f>'7. Nominale afschrijvingen'!AC186</f>
        <v>1157457.5851393205</v>
      </c>
      <c r="S197" s="86">
        <f>'7. Nominale afschrijvingen'!AD186</f>
        <v>1060328.2772954612</v>
      </c>
      <c r="T197" s="86">
        <f>'7. Nominale afschrijvingen'!AE186</f>
        <v>971349.68059933814</v>
      </c>
      <c r="U197" s="86">
        <f>'7. Nominale afschrijvingen'!AF186</f>
        <v>938398.2902545234</v>
      </c>
      <c r="V197" s="86">
        <f>'7. Nominale afschrijvingen'!AG186</f>
        <v>938398.2902545234</v>
      </c>
      <c r="W197" s="65"/>
      <c r="X197" s="118">
        <f>IF($C197="TD",INDEX('4. CPI-tabel'!$D$20:$Z$42,$E197-2003,X$28-2003),
IF(X$28&gt;=$E197,MAX(1,INDEX('4. CPI-tabel'!$D$20:$Z$42,MAX($E197,2010)-2003,X$28-2003)),0))</f>
        <v>1.1084974968243537</v>
      </c>
      <c r="Y197" s="118">
        <f>IF($C197="TD",INDEX('4. CPI-tabel'!$D$20:$Z$42,$E197-2003,Y$28-2003),
IF(Y$28&gt;=$E197,MAX(1,INDEX('4. CPI-tabel'!$D$20:$Z$42,MAX($E197,2010)-2003,Y$28-2003)),0))</f>
        <v>1.137318431741787</v>
      </c>
      <c r="Z197" s="118">
        <f>IF($C197="TD",INDEX('4. CPI-tabel'!$D$20:$Z$42,$E197-2003,Z$28-2003),
IF(Z$28&gt;=$E197,MAX(1,INDEX('4. CPI-tabel'!$D$20:$Z$42,MAX($E197,2010)-2003,Z$28-2003)),0))</f>
        <v>1.1634767556718479</v>
      </c>
      <c r="AA197" s="118">
        <f>IF($C197="TD",INDEX('4. CPI-tabel'!$D$20:$Z$42,$E197-2003,AA$28-2003),
IF(AA$28&gt;=$E197,MAX(1,INDEX('4. CPI-tabel'!$D$20:$Z$42,MAX($E197,2010)-2003,AA$28-2003)),0))</f>
        <v>1.1960541048306597</v>
      </c>
      <c r="AB197" s="118">
        <f>IF($C197="TD",INDEX('4. CPI-tabel'!$D$20:$Z$42,$E197-2003,AB$28-2003),
IF(AB$28&gt;=$E197,MAX(1,INDEX('4. CPI-tabel'!$D$20:$Z$42,MAX($E197,2010)-2003,AB$28-2003)),0))</f>
        <v>1.2080146458789662</v>
      </c>
      <c r="AC197" s="118">
        <f>IF($C197="TD",INDEX('4. CPI-tabel'!$D$20:$Z$42,$E197-2003,AC$28-2003),
IF(AC$28&gt;=$E197,MAX(1,INDEX('4. CPI-tabel'!$D$20:$Z$42,MAX($E197,2010)-2003,AC$28-2003)),0))</f>
        <v>1.217678763045998</v>
      </c>
      <c r="AD197" s="118">
        <f>IF($C197="TD",INDEX('4. CPI-tabel'!$D$20:$Z$42,$E197-2003,AD$28-2003),
IF(AD$28&gt;=$E197,MAX(1,INDEX('4. CPI-tabel'!$D$20:$Z$42,MAX($E197,2010)-2003,AD$28-2003)),0))</f>
        <v>1.22011412057209</v>
      </c>
      <c r="AE197" s="118">
        <f>IF($C197="TD",INDEX('4. CPI-tabel'!$D$20:$Z$42,$E197-2003,AE$28-2003),
IF(AE$28&gt;=$E197,MAX(1,INDEX('4. CPI-tabel'!$D$20:$Z$42,MAX($E197,2010)-2003,AE$28-2003)),0))</f>
        <v>1.2371957182600992</v>
      </c>
      <c r="AF197" s="118">
        <f>IF($C197="TD",INDEX('4. CPI-tabel'!$D$20:$Z$42,$E197-2003,AF$28-2003),
IF(AF$28&gt;=$E197,MAX(1,INDEX('4. CPI-tabel'!$D$20:$Z$42,MAX($E197,2010)-2003,AF$28-2003)),0))</f>
        <v>1.2631768283435612</v>
      </c>
      <c r="AG197" s="118">
        <f>IF($C197="TD",INDEX('4. CPI-tabel'!$D$20:$Z$42,$E197-2003,AG$28-2003),
IF(AG$28&gt;=$E197,MAX(1,INDEX('4. CPI-tabel'!$D$20:$Z$42,MAX($E197,2010)-2003,AG$28-2003)),0))</f>
        <v>1.2985457795371809</v>
      </c>
      <c r="AH197" s="118">
        <f>IF($C197="TD",INDEX('4. CPI-tabel'!$D$20:$Z$42,$E197-2003,AH$28-2003),
IF(AH$28&gt;=$E197,MAX(1,INDEX('4. CPI-tabel'!$D$20:$Z$42,MAX($E197,2010)-2003,AH$28-2003)),0))</f>
        <v>1.3076355999939411</v>
      </c>
      <c r="AI197" s="118">
        <f>IF($C197="TD",INDEX('4. CPI-tabel'!$D$20:$Z$42,$E197-2003,AI$28-2003),
IF(AI$28&gt;=$E197,MAX(1,INDEX('4. CPI-tabel'!$D$20:$Z$42,MAX($E197,2010)-2003,AI$28-2003)),0))</f>
        <v>1.3076355999939411</v>
      </c>
      <c r="AJ197" s="118">
        <f>IF($C197="TD",INDEX('4. CPI-tabel'!$D$20:$Z$42,$E197-2003,AJ$28-2003),
IF(AJ$28&gt;=$E197,MAX(1,INDEX('4. CPI-tabel'!$D$20:$Z$42,MAX($E197,2010)-2003,AJ$28-2003)),0))</f>
        <v>1.3076355999939411</v>
      </c>
      <c r="AK197" s="118">
        <f>IF($C197="TD",INDEX('4. CPI-tabel'!$D$20:$Z$42,$E197-2003,AK$28-2003),
IF(AK$28&gt;=$E197,MAX(1,INDEX('4. CPI-tabel'!$D$20:$Z$42,MAX($E197,2010)-2003,AK$28-2003)),0))</f>
        <v>1.3076355999939411</v>
      </c>
      <c r="AL197" s="118">
        <f>IF($C197="TD",INDEX('4. CPI-tabel'!$D$20:$Z$42,$E197-2003,AL$28-2003),
IF(AL$28&gt;=$E197,MAX(1,INDEX('4. CPI-tabel'!$D$20:$Z$42,MAX($E197,2010)-2003,AL$28-2003)),0))</f>
        <v>1.3076355999939411</v>
      </c>
      <c r="AM197" s="118">
        <f>IF($C197="TD",INDEX('4. CPI-tabel'!$D$20:$Z$42,$E197-2003,AM$28-2003),
IF(AM$28&gt;=$E197,MAX(1,INDEX('4. CPI-tabel'!$D$20:$Z$42,MAX($E197,2010)-2003,AM$28-2003)),0))</f>
        <v>1.3076355999939411</v>
      </c>
      <c r="AN197" s="20"/>
      <c r="AO197" s="87">
        <f t="shared" si="37"/>
        <v>1069199.0298394153</v>
      </c>
      <c r="AP197" s="87">
        <f t="shared" si="38"/>
        <v>1096998.2046152405</v>
      </c>
      <c r="AQ197" s="87">
        <f t="shared" si="39"/>
        <v>1122229.1633213907</v>
      </c>
      <c r="AR197" s="87">
        <f t="shared" si="40"/>
        <v>1153651.5798943897</v>
      </c>
      <c r="AS197" s="87">
        <f t="shared" si="41"/>
        <v>1165188.0956933335</v>
      </c>
      <c r="AT197" s="87">
        <f t="shared" si="42"/>
        <v>1174509.6004588802</v>
      </c>
      <c r="AU197" s="87">
        <f t="shared" si="43"/>
        <v>1176858.619659798</v>
      </c>
      <c r="AV197" s="87">
        <f t="shared" si="44"/>
        <v>1193334.640335035</v>
      </c>
      <c r="AW197" s="87">
        <f t="shared" si="45"/>
        <v>1218394.6677820708</v>
      </c>
      <c r="AX197" s="87">
        <f t="shared" si="46"/>
        <v>1252509.7184799686</v>
      </c>
      <c r="AY197" s="87">
        <f t="shared" si="47"/>
        <v>1261277.2865093285</v>
      </c>
      <c r="AZ197" s="87">
        <f t="shared" si="48"/>
        <v>1513532.7438111934</v>
      </c>
      <c r="BA197" s="87">
        <f t="shared" si="49"/>
        <v>1386523.0030717922</v>
      </c>
      <c r="BB197" s="87">
        <f t="shared" si="50"/>
        <v>1270171.4223944386</v>
      </c>
      <c r="BC197" s="87">
        <f t="shared" si="51"/>
        <v>1227083.0113102621</v>
      </c>
      <c r="BD197" s="87">
        <f t="shared" si="52"/>
        <v>1227083.0113102621</v>
      </c>
    </row>
    <row r="198" spans="2:56" s="79" customFormat="1" x14ac:dyDescent="0.2">
      <c r="B198" s="86">
        <f>'3. Investeringen'!B184</f>
        <v>170</v>
      </c>
      <c r="C198" s="86" t="str">
        <f>'3. Investeringen'!F184</f>
        <v>TD</v>
      </c>
      <c r="D198" s="86" t="str">
        <f>'3. Investeringen'!G184</f>
        <v>Nieuwe investeringen TD</v>
      </c>
      <c r="E198" s="121">
        <f>'3. Investeringen'!K184</f>
        <v>2004</v>
      </c>
      <c r="F198" s="20"/>
      <c r="G198" s="86">
        <f>'7. Nominale afschrijvingen'!R187</f>
        <v>1698.5796363636364</v>
      </c>
      <c r="H198" s="86">
        <f>'7. Nominale afschrijvingen'!S187</f>
        <v>1698.5796363636364</v>
      </c>
      <c r="I198" s="86">
        <f>'7. Nominale afschrijvingen'!T187</f>
        <v>1698.5796363636364</v>
      </c>
      <c r="J198" s="86">
        <f>'7. Nominale afschrijvingen'!U187</f>
        <v>1698.5796363636364</v>
      </c>
      <c r="K198" s="86">
        <f>'7. Nominale afschrijvingen'!V187</f>
        <v>1698.5796363636364</v>
      </c>
      <c r="L198" s="86">
        <f>'7. Nominale afschrijvingen'!W187</f>
        <v>1698.5796363636364</v>
      </c>
      <c r="M198" s="86">
        <f>'7. Nominale afschrijvingen'!X187</f>
        <v>1698.5796363636364</v>
      </c>
      <c r="N198" s="86">
        <f>'7. Nominale afschrijvingen'!Y187</f>
        <v>1698.5796363636364</v>
      </c>
      <c r="O198" s="86">
        <f>'7. Nominale afschrijvingen'!Z187</f>
        <v>1698.5796363636364</v>
      </c>
      <c r="P198" s="86">
        <f>'7. Nominale afschrijvingen'!AA187</f>
        <v>1698.5796363636364</v>
      </c>
      <c r="Q198" s="86">
        <f>'7. Nominale afschrijvingen'!AB187</f>
        <v>1698.5796363636364</v>
      </c>
      <c r="R198" s="86">
        <f>'7. Nominale afschrijvingen'!AC187</f>
        <v>2038.2955636363636</v>
      </c>
      <c r="S198" s="86">
        <f>'7. Nominale afschrijvingen'!AD187</f>
        <v>1973.0701056</v>
      </c>
      <c r="T198" s="86">
        <f>'7. Nominale afschrijvingen'!AE187</f>
        <v>1909.9318622207998</v>
      </c>
      <c r="U198" s="86">
        <f>'7. Nominale afschrijvingen'!AF187</f>
        <v>1848.8140426297341</v>
      </c>
      <c r="V198" s="86">
        <f>'7. Nominale afschrijvingen'!AG187</f>
        <v>1789.6519932655829</v>
      </c>
      <c r="W198" s="65"/>
      <c r="X198" s="118">
        <f>IF($C198="TD",INDEX('4. CPI-tabel'!$D$20:$Z$42,$E198-2003,X$28-2003),
IF(X$28&gt;=$E198,MAX(1,INDEX('4. CPI-tabel'!$D$20:$Z$42,MAX($E198,2010)-2003,X$28-2003)),0))</f>
        <v>1.1084974968243537</v>
      </c>
      <c r="Y198" s="118">
        <f>IF($C198="TD",INDEX('4. CPI-tabel'!$D$20:$Z$42,$E198-2003,Y$28-2003),
IF(Y$28&gt;=$E198,MAX(1,INDEX('4. CPI-tabel'!$D$20:$Z$42,MAX($E198,2010)-2003,Y$28-2003)),0))</f>
        <v>1.137318431741787</v>
      </c>
      <c r="Z198" s="118">
        <f>IF($C198="TD",INDEX('4. CPI-tabel'!$D$20:$Z$42,$E198-2003,Z$28-2003),
IF(Z$28&gt;=$E198,MAX(1,INDEX('4. CPI-tabel'!$D$20:$Z$42,MAX($E198,2010)-2003,Z$28-2003)),0))</f>
        <v>1.1634767556718479</v>
      </c>
      <c r="AA198" s="118">
        <f>IF($C198="TD",INDEX('4. CPI-tabel'!$D$20:$Z$42,$E198-2003,AA$28-2003),
IF(AA$28&gt;=$E198,MAX(1,INDEX('4. CPI-tabel'!$D$20:$Z$42,MAX($E198,2010)-2003,AA$28-2003)),0))</f>
        <v>1.1960541048306597</v>
      </c>
      <c r="AB198" s="118">
        <f>IF($C198="TD",INDEX('4. CPI-tabel'!$D$20:$Z$42,$E198-2003,AB$28-2003),
IF(AB$28&gt;=$E198,MAX(1,INDEX('4. CPI-tabel'!$D$20:$Z$42,MAX($E198,2010)-2003,AB$28-2003)),0))</f>
        <v>1.2080146458789662</v>
      </c>
      <c r="AC198" s="118">
        <f>IF($C198="TD",INDEX('4. CPI-tabel'!$D$20:$Z$42,$E198-2003,AC$28-2003),
IF(AC$28&gt;=$E198,MAX(1,INDEX('4. CPI-tabel'!$D$20:$Z$42,MAX($E198,2010)-2003,AC$28-2003)),0))</f>
        <v>1.217678763045998</v>
      </c>
      <c r="AD198" s="118">
        <f>IF($C198="TD",INDEX('4. CPI-tabel'!$D$20:$Z$42,$E198-2003,AD$28-2003),
IF(AD$28&gt;=$E198,MAX(1,INDEX('4. CPI-tabel'!$D$20:$Z$42,MAX($E198,2010)-2003,AD$28-2003)),0))</f>
        <v>1.22011412057209</v>
      </c>
      <c r="AE198" s="118">
        <f>IF($C198="TD",INDEX('4. CPI-tabel'!$D$20:$Z$42,$E198-2003,AE$28-2003),
IF(AE$28&gt;=$E198,MAX(1,INDEX('4. CPI-tabel'!$D$20:$Z$42,MAX($E198,2010)-2003,AE$28-2003)),0))</f>
        <v>1.2371957182600992</v>
      </c>
      <c r="AF198" s="118">
        <f>IF($C198="TD",INDEX('4. CPI-tabel'!$D$20:$Z$42,$E198-2003,AF$28-2003),
IF(AF$28&gt;=$E198,MAX(1,INDEX('4. CPI-tabel'!$D$20:$Z$42,MAX($E198,2010)-2003,AF$28-2003)),0))</f>
        <v>1.2631768283435612</v>
      </c>
      <c r="AG198" s="118">
        <f>IF($C198="TD",INDEX('4. CPI-tabel'!$D$20:$Z$42,$E198-2003,AG$28-2003),
IF(AG$28&gt;=$E198,MAX(1,INDEX('4. CPI-tabel'!$D$20:$Z$42,MAX($E198,2010)-2003,AG$28-2003)),0))</f>
        <v>1.2985457795371809</v>
      </c>
      <c r="AH198" s="118">
        <f>IF($C198="TD",INDEX('4. CPI-tabel'!$D$20:$Z$42,$E198-2003,AH$28-2003),
IF(AH$28&gt;=$E198,MAX(1,INDEX('4. CPI-tabel'!$D$20:$Z$42,MAX($E198,2010)-2003,AH$28-2003)),0))</f>
        <v>1.3076355999939411</v>
      </c>
      <c r="AI198" s="118">
        <f>IF($C198="TD",INDEX('4. CPI-tabel'!$D$20:$Z$42,$E198-2003,AI$28-2003),
IF(AI$28&gt;=$E198,MAX(1,INDEX('4. CPI-tabel'!$D$20:$Z$42,MAX($E198,2010)-2003,AI$28-2003)),0))</f>
        <v>1.3076355999939411</v>
      </c>
      <c r="AJ198" s="118">
        <f>IF($C198="TD",INDEX('4. CPI-tabel'!$D$20:$Z$42,$E198-2003,AJ$28-2003),
IF(AJ$28&gt;=$E198,MAX(1,INDEX('4. CPI-tabel'!$D$20:$Z$42,MAX($E198,2010)-2003,AJ$28-2003)),0))</f>
        <v>1.3076355999939411</v>
      </c>
      <c r="AK198" s="118">
        <f>IF($C198="TD",INDEX('4. CPI-tabel'!$D$20:$Z$42,$E198-2003,AK$28-2003),
IF(AK$28&gt;=$E198,MAX(1,INDEX('4. CPI-tabel'!$D$20:$Z$42,MAX($E198,2010)-2003,AK$28-2003)),0))</f>
        <v>1.3076355999939411</v>
      </c>
      <c r="AL198" s="118">
        <f>IF($C198="TD",INDEX('4. CPI-tabel'!$D$20:$Z$42,$E198-2003,AL$28-2003),
IF(AL$28&gt;=$E198,MAX(1,INDEX('4. CPI-tabel'!$D$20:$Z$42,MAX($E198,2010)-2003,AL$28-2003)),0))</f>
        <v>1.3076355999939411</v>
      </c>
      <c r="AM198" s="118">
        <f>IF($C198="TD",INDEX('4. CPI-tabel'!$D$20:$Z$42,$E198-2003,AM$28-2003),
IF(AM$28&gt;=$E198,MAX(1,INDEX('4. CPI-tabel'!$D$20:$Z$42,MAX($E198,2010)-2003,AM$28-2003)),0))</f>
        <v>1.3076355999939411</v>
      </c>
      <c r="AN198" s="20"/>
      <c r="AO198" s="87">
        <f t="shared" si="37"/>
        <v>1882.871275065912</v>
      </c>
      <c r="AP198" s="87">
        <f t="shared" si="38"/>
        <v>1931.8259282176259</v>
      </c>
      <c r="AQ198" s="87">
        <f t="shared" si="39"/>
        <v>1976.2579245666309</v>
      </c>
      <c r="AR198" s="87">
        <f t="shared" si="40"/>
        <v>2031.5931464544965</v>
      </c>
      <c r="AS198" s="87">
        <f t="shared" si="41"/>
        <v>2051.9090779190415</v>
      </c>
      <c r="AT198" s="87">
        <f t="shared" si="42"/>
        <v>2068.3243505423939</v>
      </c>
      <c r="AU198" s="87">
        <f t="shared" si="43"/>
        <v>2072.4609992434785</v>
      </c>
      <c r="AV198" s="87">
        <f t="shared" si="44"/>
        <v>2101.475453232887</v>
      </c>
      <c r="AW198" s="87">
        <f t="shared" si="45"/>
        <v>2145.6064377507778</v>
      </c>
      <c r="AX198" s="87">
        <f t="shared" si="46"/>
        <v>2205.6834180077994</v>
      </c>
      <c r="AY198" s="87">
        <f t="shared" si="47"/>
        <v>2221.123201933854</v>
      </c>
      <c r="AZ198" s="87">
        <f t="shared" si="48"/>
        <v>2665.3478423206247</v>
      </c>
      <c r="BA198" s="87">
        <f t="shared" si="49"/>
        <v>2580.0567113663647</v>
      </c>
      <c r="BB198" s="87">
        <f t="shared" si="50"/>
        <v>2497.4948966026409</v>
      </c>
      <c r="BC198" s="87">
        <f t="shared" si="51"/>
        <v>2417.5750599113562</v>
      </c>
      <c r="BD198" s="87">
        <f t="shared" si="52"/>
        <v>2340.2126579941933</v>
      </c>
    </row>
    <row r="199" spans="2:56" s="79" customFormat="1" x14ac:dyDescent="0.2">
      <c r="B199" s="86">
        <f>'3. Investeringen'!B185</f>
        <v>171</v>
      </c>
      <c r="C199" s="86" t="str">
        <f>'3. Investeringen'!F185</f>
        <v>TD</v>
      </c>
      <c r="D199" s="86" t="str">
        <f>'3. Investeringen'!G185</f>
        <v>Nieuwe investeringen TD</v>
      </c>
      <c r="E199" s="121">
        <f>'3. Investeringen'!K185</f>
        <v>2004</v>
      </c>
      <c r="F199" s="20"/>
      <c r="G199" s="86">
        <f>'7. Nominale afschrijvingen'!R188</f>
        <v>8488.5691111111119</v>
      </c>
      <c r="H199" s="86">
        <f>'7. Nominale afschrijvingen'!S188</f>
        <v>8488.5691111111119</v>
      </c>
      <c r="I199" s="86">
        <f>'7. Nominale afschrijvingen'!T188</f>
        <v>8488.5691111111119</v>
      </c>
      <c r="J199" s="86">
        <f>'7. Nominale afschrijvingen'!U188</f>
        <v>8488.5691111111119</v>
      </c>
      <c r="K199" s="86">
        <f>'7. Nominale afschrijvingen'!V188</f>
        <v>8488.5691111111119</v>
      </c>
      <c r="L199" s="86">
        <f>'7. Nominale afschrijvingen'!W188</f>
        <v>8488.5691111111119</v>
      </c>
      <c r="M199" s="86">
        <f>'7. Nominale afschrijvingen'!X188</f>
        <v>8488.5691111111119</v>
      </c>
      <c r="N199" s="86">
        <f>'7. Nominale afschrijvingen'!Y188</f>
        <v>8488.5691111111119</v>
      </c>
      <c r="O199" s="86">
        <f>'7. Nominale afschrijvingen'!Z188</f>
        <v>8488.5691111111119</v>
      </c>
      <c r="P199" s="86">
        <f>'7. Nominale afschrijvingen'!AA188</f>
        <v>8488.5691111111119</v>
      </c>
      <c r="Q199" s="86">
        <f>'7. Nominale afschrijvingen'!AB188</f>
        <v>8488.5691111111119</v>
      </c>
      <c r="R199" s="86">
        <f>'7. Nominale afschrijvingen'!AC188</f>
        <v>10186.282933333334</v>
      </c>
      <c r="S199" s="86">
        <f>'7. Nominale afschrijvingen'!AD188</f>
        <v>9741.7905871515159</v>
      </c>
      <c r="T199" s="86">
        <f>'7. Nominale afschrijvingen'!AE188</f>
        <v>9316.6942706212685</v>
      </c>
      <c r="U199" s="86">
        <f>'7. Nominale afschrijvingen'!AF188</f>
        <v>8910.1476115396126</v>
      </c>
      <c r="V199" s="86">
        <f>'7. Nominale afschrijvingen'!AG188</f>
        <v>8521.341170308795</v>
      </c>
      <c r="W199" s="65"/>
      <c r="X199" s="118">
        <f>IF($C199="TD",INDEX('4. CPI-tabel'!$D$20:$Z$42,$E199-2003,X$28-2003),
IF(X$28&gt;=$E199,MAX(1,INDEX('4. CPI-tabel'!$D$20:$Z$42,MAX($E199,2010)-2003,X$28-2003)),0))</f>
        <v>1.1084974968243537</v>
      </c>
      <c r="Y199" s="118">
        <f>IF($C199="TD",INDEX('4. CPI-tabel'!$D$20:$Z$42,$E199-2003,Y$28-2003),
IF(Y$28&gt;=$E199,MAX(1,INDEX('4. CPI-tabel'!$D$20:$Z$42,MAX($E199,2010)-2003,Y$28-2003)),0))</f>
        <v>1.137318431741787</v>
      </c>
      <c r="Z199" s="118">
        <f>IF($C199="TD",INDEX('4. CPI-tabel'!$D$20:$Z$42,$E199-2003,Z$28-2003),
IF(Z$28&gt;=$E199,MAX(1,INDEX('4. CPI-tabel'!$D$20:$Z$42,MAX($E199,2010)-2003,Z$28-2003)),0))</f>
        <v>1.1634767556718479</v>
      </c>
      <c r="AA199" s="118">
        <f>IF($C199="TD",INDEX('4. CPI-tabel'!$D$20:$Z$42,$E199-2003,AA$28-2003),
IF(AA$28&gt;=$E199,MAX(1,INDEX('4. CPI-tabel'!$D$20:$Z$42,MAX($E199,2010)-2003,AA$28-2003)),0))</f>
        <v>1.1960541048306597</v>
      </c>
      <c r="AB199" s="118">
        <f>IF($C199="TD",INDEX('4. CPI-tabel'!$D$20:$Z$42,$E199-2003,AB$28-2003),
IF(AB$28&gt;=$E199,MAX(1,INDEX('4. CPI-tabel'!$D$20:$Z$42,MAX($E199,2010)-2003,AB$28-2003)),0))</f>
        <v>1.2080146458789662</v>
      </c>
      <c r="AC199" s="118">
        <f>IF($C199="TD",INDEX('4. CPI-tabel'!$D$20:$Z$42,$E199-2003,AC$28-2003),
IF(AC$28&gt;=$E199,MAX(1,INDEX('4. CPI-tabel'!$D$20:$Z$42,MAX($E199,2010)-2003,AC$28-2003)),0))</f>
        <v>1.217678763045998</v>
      </c>
      <c r="AD199" s="118">
        <f>IF($C199="TD",INDEX('4. CPI-tabel'!$D$20:$Z$42,$E199-2003,AD$28-2003),
IF(AD$28&gt;=$E199,MAX(1,INDEX('4. CPI-tabel'!$D$20:$Z$42,MAX($E199,2010)-2003,AD$28-2003)),0))</f>
        <v>1.22011412057209</v>
      </c>
      <c r="AE199" s="118">
        <f>IF($C199="TD",INDEX('4. CPI-tabel'!$D$20:$Z$42,$E199-2003,AE$28-2003),
IF(AE$28&gt;=$E199,MAX(1,INDEX('4. CPI-tabel'!$D$20:$Z$42,MAX($E199,2010)-2003,AE$28-2003)),0))</f>
        <v>1.2371957182600992</v>
      </c>
      <c r="AF199" s="118">
        <f>IF($C199="TD",INDEX('4. CPI-tabel'!$D$20:$Z$42,$E199-2003,AF$28-2003),
IF(AF$28&gt;=$E199,MAX(1,INDEX('4. CPI-tabel'!$D$20:$Z$42,MAX($E199,2010)-2003,AF$28-2003)),0))</f>
        <v>1.2631768283435612</v>
      </c>
      <c r="AG199" s="118">
        <f>IF($C199="TD",INDEX('4. CPI-tabel'!$D$20:$Z$42,$E199-2003,AG$28-2003),
IF(AG$28&gt;=$E199,MAX(1,INDEX('4. CPI-tabel'!$D$20:$Z$42,MAX($E199,2010)-2003,AG$28-2003)),0))</f>
        <v>1.2985457795371809</v>
      </c>
      <c r="AH199" s="118">
        <f>IF($C199="TD",INDEX('4. CPI-tabel'!$D$20:$Z$42,$E199-2003,AH$28-2003),
IF(AH$28&gt;=$E199,MAX(1,INDEX('4. CPI-tabel'!$D$20:$Z$42,MAX($E199,2010)-2003,AH$28-2003)),0))</f>
        <v>1.3076355999939411</v>
      </c>
      <c r="AI199" s="118">
        <f>IF($C199="TD",INDEX('4. CPI-tabel'!$D$20:$Z$42,$E199-2003,AI$28-2003),
IF(AI$28&gt;=$E199,MAX(1,INDEX('4. CPI-tabel'!$D$20:$Z$42,MAX($E199,2010)-2003,AI$28-2003)),0))</f>
        <v>1.3076355999939411</v>
      </c>
      <c r="AJ199" s="118">
        <f>IF($C199="TD",INDEX('4. CPI-tabel'!$D$20:$Z$42,$E199-2003,AJ$28-2003),
IF(AJ$28&gt;=$E199,MAX(1,INDEX('4. CPI-tabel'!$D$20:$Z$42,MAX($E199,2010)-2003,AJ$28-2003)),0))</f>
        <v>1.3076355999939411</v>
      </c>
      <c r="AK199" s="118">
        <f>IF($C199="TD",INDEX('4. CPI-tabel'!$D$20:$Z$42,$E199-2003,AK$28-2003),
IF(AK$28&gt;=$E199,MAX(1,INDEX('4. CPI-tabel'!$D$20:$Z$42,MAX($E199,2010)-2003,AK$28-2003)),0))</f>
        <v>1.3076355999939411</v>
      </c>
      <c r="AL199" s="118">
        <f>IF($C199="TD",INDEX('4. CPI-tabel'!$D$20:$Z$42,$E199-2003,AL$28-2003),
IF(AL$28&gt;=$E199,MAX(1,INDEX('4. CPI-tabel'!$D$20:$Z$42,MAX($E199,2010)-2003,AL$28-2003)),0))</f>
        <v>1.3076355999939411</v>
      </c>
      <c r="AM199" s="118">
        <f>IF($C199="TD",INDEX('4. CPI-tabel'!$D$20:$Z$42,$E199-2003,AM$28-2003),
IF(AM$28&gt;=$E199,MAX(1,INDEX('4. CPI-tabel'!$D$20:$Z$42,MAX($E199,2010)-2003,AM$28-2003)),0))</f>
        <v>1.3076355999939411</v>
      </c>
      <c r="AN199" s="20"/>
      <c r="AO199" s="87">
        <f t="shared" si="37"/>
        <v>9409.5576112871968</v>
      </c>
      <c r="AP199" s="87">
        <f t="shared" si="38"/>
        <v>9654.2061091806645</v>
      </c>
      <c r="AQ199" s="87">
        <f t="shared" si="39"/>
        <v>9876.2528496918185</v>
      </c>
      <c r="AR199" s="87">
        <f t="shared" si="40"/>
        <v>10152.787929483189</v>
      </c>
      <c r="AS199" s="87">
        <f t="shared" si="41"/>
        <v>10254.315808778021</v>
      </c>
      <c r="AT199" s="87">
        <f t="shared" si="42"/>
        <v>10336.350335248246</v>
      </c>
      <c r="AU199" s="87">
        <f t="shared" si="43"/>
        <v>10357.023035918743</v>
      </c>
      <c r="AV199" s="87">
        <f t="shared" si="44"/>
        <v>10502.021358421604</v>
      </c>
      <c r="AW199" s="87">
        <f t="shared" si="45"/>
        <v>10722.563806948456</v>
      </c>
      <c r="AX199" s="87">
        <f t="shared" si="46"/>
        <v>11022.795593543013</v>
      </c>
      <c r="AY199" s="87">
        <f t="shared" si="47"/>
        <v>11099.955162697814</v>
      </c>
      <c r="AZ199" s="87">
        <f t="shared" si="48"/>
        <v>13319.946195237377</v>
      </c>
      <c r="BA199" s="87">
        <f t="shared" si="49"/>
        <v>12738.7121794452</v>
      </c>
      <c r="BB199" s="87">
        <f t="shared" si="50"/>
        <v>12182.841102523957</v>
      </c>
      <c r="BC199" s="87">
        <f t="shared" si="51"/>
        <v>11651.226218050182</v>
      </c>
      <c r="BD199" s="87">
        <f t="shared" si="52"/>
        <v>11142.809073989813</v>
      </c>
    </row>
    <row r="200" spans="2:56" s="79" customFormat="1" x14ac:dyDescent="0.2">
      <c r="B200" s="86">
        <f>'3. Investeringen'!B186</f>
        <v>172</v>
      </c>
      <c r="C200" s="86" t="str">
        <f>'3. Investeringen'!F186</f>
        <v>TD</v>
      </c>
      <c r="D200" s="86" t="str">
        <f>'3. Investeringen'!G186</f>
        <v>Nieuwe investeringen TD</v>
      </c>
      <c r="E200" s="121">
        <f>'3. Investeringen'!K186</f>
        <v>2004</v>
      </c>
      <c r="F200" s="20"/>
      <c r="G200" s="86">
        <f>'7. Nominale afschrijvingen'!R189</f>
        <v>2271.6276666666668</v>
      </c>
      <c r="H200" s="86">
        <f>'7. Nominale afschrijvingen'!S189</f>
        <v>2271.6276666666668</v>
      </c>
      <c r="I200" s="86">
        <f>'7. Nominale afschrijvingen'!T189</f>
        <v>2271.6276666666668</v>
      </c>
      <c r="J200" s="86">
        <f>'7. Nominale afschrijvingen'!U189</f>
        <v>2271.6276666666668</v>
      </c>
      <c r="K200" s="86">
        <f>'7. Nominale afschrijvingen'!V189</f>
        <v>2271.6276666666668</v>
      </c>
      <c r="L200" s="86">
        <f>'7. Nominale afschrijvingen'!W189</f>
        <v>2271.6276666666668</v>
      </c>
      <c r="M200" s="86">
        <f>'7. Nominale afschrijvingen'!X189</f>
        <v>2271.6276666666668</v>
      </c>
      <c r="N200" s="86">
        <f>'7. Nominale afschrijvingen'!Y189</f>
        <v>2271.6276666666668</v>
      </c>
      <c r="O200" s="86">
        <f>'7. Nominale afschrijvingen'!Z189</f>
        <v>2271.6276666666668</v>
      </c>
      <c r="P200" s="86">
        <f>'7. Nominale afschrijvingen'!AA189</f>
        <v>2271.6276666666668</v>
      </c>
      <c r="Q200" s="86">
        <f>'7. Nominale afschrijvingen'!AB189</f>
        <v>2271.6276666666668</v>
      </c>
      <c r="R200" s="86">
        <f>'7. Nominale afschrijvingen'!AC189</f>
        <v>2725.9531999999995</v>
      </c>
      <c r="S200" s="86">
        <f>'7. Nominale afschrijvingen'!AD189</f>
        <v>2464.2616927999998</v>
      </c>
      <c r="T200" s="86">
        <f>'7. Nominale afschrijvingen'!AE189</f>
        <v>2227.6925702911999</v>
      </c>
      <c r="U200" s="86">
        <f>'7. Nominale afschrijvingen'!AF189</f>
        <v>2208.1514073939084</v>
      </c>
      <c r="V200" s="86">
        <f>'7. Nominale afschrijvingen'!AG189</f>
        <v>2208.1514073939084</v>
      </c>
      <c r="W200" s="65"/>
      <c r="X200" s="118">
        <f>IF($C200="TD",INDEX('4. CPI-tabel'!$D$20:$Z$42,$E200-2003,X$28-2003),
IF(X$28&gt;=$E200,MAX(1,INDEX('4. CPI-tabel'!$D$20:$Z$42,MAX($E200,2010)-2003,X$28-2003)),0))</f>
        <v>1.1084974968243537</v>
      </c>
      <c r="Y200" s="118">
        <f>IF($C200="TD",INDEX('4. CPI-tabel'!$D$20:$Z$42,$E200-2003,Y$28-2003),
IF(Y$28&gt;=$E200,MAX(1,INDEX('4. CPI-tabel'!$D$20:$Z$42,MAX($E200,2010)-2003,Y$28-2003)),0))</f>
        <v>1.137318431741787</v>
      </c>
      <c r="Z200" s="118">
        <f>IF($C200="TD",INDEX('4. CPI-tabel'!$D$20:$Z$42,$E200-2003,Z$28-2003),
IF(Z$28&gt;=$E200,MAX(1,INDEX('4. CPI-tabel'!$D$20:$Z$42,MAX($E200,2010)-2003,Z$28-2003)),0))</f>
        <v>1.1634767556718479</v>
      </c>
      <c r="AA200" s="118">
        <f>IF($C200="TD",INDEX('4. CPI-tabel'!$D$20:$Z$42,$E200-2003,AA$28-2003),
IF(AA$28&gt;=$E200,MAX(1,INDEX('4. CPI-tabel'!$D$20:$Z$42,MAX($E200,2010)-2003,AA$28-2003)),0))</f>
        <v>1.1960541048306597</v>
      </c>
      <c r="AB200" s="118">
        <f>IF($C200="TD",INDEX('4. CPI-tabel'!$D$20:$Z$42,$E200-2003,AB$28-2003),
IF(AB$28&gt;=$E200,MAX(1,INDEX('4. CPI-tabel'!$D$20:$Z$42,MAX($E200,2010)-2003,AB$28-2003)),0))</f>
        <v>1.2080146458789662</v>
      </c>
      <c r="AC200" s="118">
        <f>IF($C200="TD",INDEX('4. CPI-tabel'!$D$20:$Z$42,$E200-2003,AC$28-2003),
IF(AC$28&gt;=$E200,MAX(1,INDEX('4. CPI-tabel'!$D$20:$Z$42,MAX($E200,2010)-2003,AC$28-2003)),0))</f>
        <v>1.217678763045998</v>
      </c>
      <c r="AD200" s="118">
        <f>IF($C200="TD",INDEX('4. CPI-tabel'!$D$20:$Z$42,$E200-2003,AD$28-2003),
IF(AD$28&gt;=$E200,MAX(1,INDEX('4. CPI-tabel'!$D$20:$Z$42,MAX($E200,2010)-2003,AD$28-2003)),0))</f>
        <v>1.22011412057209</v>
      </c>
      <c r="AE200" s="118">
        <f>IF($C200="TD",INDEX('4. CPI-tabel'!$D$20:$Z$42,$E200-2003,AE$28-2003),
IF(AE$28&gt;=$E200,MAX(1,INDEX('4. CPI-tabel'!$D$20:$Z$42,MAX($E200,2010)-2003,AE$28-2003)),0))</f>
        <v>1.2371957182600992</v>
      </c>
      <c r="AF200" s="118">
        <f>IF($C200="TD",INDEX('4. CPI-tabel'!$D$20:$Z$42,$E200-2003,AF$28-2003),
IF(AF$28&gt;=$E200,MAX(1,INDEX('4. CPI-tabel'!$D$20:$Z$42,MAX($E200,2010)-2003,AF$28-2003)),0))</f>
        <v>1.2631768283435612</v>
      </c>
      <c r="AG200" s="118">
        <f>IF($C200="TD",INDEX('4. CPI-tabel'!$D$20:$Z$42,$E200-2003,AG$28-2003),
IF(AG$28&gt;=$E200,MAX(1,INDEX('4. CPI-tabel'!$D$20:$Z$42,MAX($E200,2010)-2003,AG$28-2003)),0))</f>
        <v>1.2985457795371809</v>
      </c>
      <c r="AH200" s="118">
        <f>IF($C200="TD",INDEX('4. CPI-tabel'!$D$20:$Z$42,$E200-2003,AH$28-2003),
IF(AH$28&gt;=$E200,MAX(1,INDEX('4. CPI-tabel'!$D$20:$Z$42,MAX($E200,2010)-2003,AH$28-2003)),0))</f>
        <v>1.3076355999939411</v>
      </c>
      <c r="AI200" s="118">
        <f>IF($C200="TD",INDEX('4. CPI-tabel'!$D$20:$Z$42,$E200-2003,AI$28-2003),
IF(AI$28&gt;=$E200,MAX(1,INDEX('4. CPI-tabel'!$D$20:$Z$42,MAX($E200,2010)-2003,AI$28-2003)),0))</f>
        <v>1.3076355999939411</v>
      </c>
      <c r="AJ200" s="118">
        <f>IF($C200="TD",INDEX('4. CPI-tabel'!$D$20:$Z$42,$E200-2003,AJ$28-2003),
IF(AJ$28&gt;=$E200,MAX(1,INDEX('4. CPI-tabel'!$D$20:$Z$42,MAX($E200,2010)-2003,AJ$28-2003)),0))</f>
        <v>1.3076355999939411</v>
      </c>
      <c r="AK200" s="118">
        <f>IF($C200="TD",INDEX('4. CPI-tabel'!$D$20:$Z$42,$E200-2003,AK$28-2003),
IF(AK$28&gt;=$E200,MAX(1,INDEX('4. CPI-tabel'!$D$20:$Z$42,MAX($E200,2010)-2003,AK$28-2003)),0))</f>
        <v>1.3076355999939411</v>
      </c>
      <c r="AL200" s="118">
        <f>IF($C200="TD",INDEX('4. CPI-tabel'!$D$20:$Z$42,$E200-2003,AL$28-2003),
IF(AL$28&gt;=$E200,MAX(1,INDEX('4. CPI-tabel'!$D$20:$Z$42,MAX($E200,2010)-2003,AL$28-2003)),0))</f>
        <v>1.3076355999939411</v>
      </c>
      <c r="AM200" s="118">
        <f>IF($C200="TD",INDEX('4. CPI-tabel'!$D$20:$Z$42,$E200-2003,AM$28-2003),
IF(AM$28&gt;=$E200,MAX(1,INDEX('4. CPI-tabel'!$D$20:$Z$42,MAX($E200,2010)-2003,AM$28-2003)),0))</f>
        <v>1.3076355999939411</v>
      </c>
      <c r="AN200" s="20"/>
      <c r="AO200" s="87">
        <f t="shared" si="37"/>
        <v>2518.0935822169477</v>
      </c>
      <c r="AP200" s="87">
        <f t="shared" si="38"/>
        <v>2583.5640153545883</v>
      </c>
      <c r="AQ200" s="87">
        <f t="shared" si="39"/>
        <v>2642.9859877077433</v>
      </c>
      <c r="AR200" s="87">
        <f t="shared" si="40"/>
        <v>2716.9895953635601</v>
      </c>
      <c r="AS200" s="87">
        <f t="shared" si="41"/>
        <v>2744.1594913171957</v>
      </c>
      <c r="AT200" s="87">
        <f t="shared" si="42"/>
        <v>2766.1127672477332</v>
      </c>
      <c r="AU200" s="87">
        <f t="shared" si="43"/>
        <v>2771.6449927822291</v>
      </c>
      <c r="AV200" s="87">
        <f t="shared" si="44"/>
        <v>2810.4480226811802</v>
      </c>
      <c r="AW200" s="87">
        <f t="shared" si="45"/>
        <v>2869.4674311574845</v>
      </c>
      <c r="AX200" s="87">
        <f t="shared" si="46"/>
        <v>2949.812519229894</v>
      </c>
      <c r="AY200" s="87">
        <f t="shared" si="47"/>
        <v>2970.4612068645033</v>
      </c>
      <c r="AZ200" s="87">
        <f t="shared" si="48"/>
        <v>3564.5534482374028</v>
      </c>
      <c r="BA200" s="87">
        <f t="shared" si="49"/>
        <v>3222.3563172066124</v>
      </c>
      <c r="BB200" s="87">
        <f t="shared" si="50"/>
        <v>2913.010110754778</v>
      </c>
      <c r="BC200" s="87">
        <f t="shared" si="51"/>
        <v>2887.457390484999</v>
      </c>
      <c r="BD200" s="87">
        <f t="shared" si="52"/>
        <v>2887.457390484999</v>
      </c>
    </row>
    <row r="201" spans="2:56" s="79" customFormat="1" x14ac:dyDescent="0.2">
      <c r="B201" s="86">
        <f>'3. Investeringen'!B187</f>
        <v>173</v>
      </c>
      <c r="C201" s="86" t="str">
        <f>'3. Investeringen'!F187</f>
        <v>TD</v>
      </c>
      <c r="D201" s="86" t="str">
        <f>'3. Investeringen'!G187</f>
        <v>Nieuwe investeringen TD</v>
      </c>
      <c r="E201" s="121">
        <f>'3. Investeringen'!K187</f>
        <v>2005</v>
      </c>
      <c r="F201" s="20"/>
      <c r="G201" s="86">
        <f>'7. Nominale afschrijvingen'!R190</f>
        <v>-41.446000000000005</v>
      </c>
      <c r="H201" s="86">
        <f>'7. Nominale afschrijvingen'!S190</f>
        <v>-41.446000000000005</v>
      </c>
      <c r="I201" s="86">
        <f>'7. Nominale afschrijvingen'!T190</f>
        <v>-41.446000000000005</v>
      </c>
      <c r="J201" s="86">
        <f>'7. Nominale afschrijvingen'!U190</f>
        <v>-41.446000000000005</v>
      </c>
      <c r="K201" s="86">
        <f>'7. Nominale afschrijvingen'!V190</f>
        <v>-41.446000000000005</v>
      </c>
      <c r="L201" s="86">
        <f>'7. Nominale afschrijvingen'!W190</f>
        <v>-41.446000000000005</v>
      </c>
      <c r="M201" s="86">
        <f>'7. Nominale afschrijvingen'!X190</f>
        <v>-41.446000000000005</v>
      </c>
      <c r="N201" s="86">
        <f>'7. Nominale afschrijvingen'!Y190</f>
        <v>-41.446000000000005</v>
      </c>
      <c r="O201" s="86">
        <f>'7. Nominale afschrijvingen'!Z190</f>
        <v>-41.446000000000005</v>
      </c>
      <c r="P201" s="86">
        <f>'7. Nominale afschrijvingen'!AA190</f>
        <v>-41.446000000000005</v>
      </c>
      <c r="Q201" s="86">
        <f>'7. Nominale afschrijvingen'!AB190</f>
        <v>-41.446000000000005</v>
      </c>
      <c r="R201" s="86">
        <f>'7. Nominale afschrijvingen'!AC190</f>
        <v>-49.735199999999999</v>
      </c>
      <c r="S201" s="86">
        <f>'7. Nominale afschrijvingen'!AD190</f>
        <v>-48.185011948051944</v>
      </c>
      <c r="T201" s="86">
        <f>'7. Nominale afschrijvingen'!AE190</f>
        <v>-46.683141445775007</v>
      </c>
      <c r="U201" s="86">
        <f>'7. Nominale afschrijvingen'!AF190</f>
        <v>-45.228082491620981</v>
      </c>
      <c r="V201" s="86">
        <f>'7. Nominale afschrijvingen'!AG190</f>
        <v>-43.818376024349675</v>
      </c>
      <c r="W201" s="65"/>
      <c r="X201" s="118">
        <f>IF($C201="TD",INDEX('4. CPI-tabel'!$D$20:$Z$42,$E201-2003,X$28-2003),
IF(X$28&gt;=$E201,MAX(1,INDEX('4. CPI-tabel'!$D$20:$Z$42,MAX($E201,2010)-2003,X$28-2003)),0))</f>
        <v>1.0964366931991631</v>
      </c>
      <c r="Y201" s="118">
        <f>IF($C201="TD",INDEX('4. CPI-tabel'!$D$20:$Z$42,$E201-2003,Y$28-2003),
IF(Y$28&gt;=$E201,MAX(1,INDEX('4. CPI-tabel'!$D$20:$Z$42,MAX($E201,2010)-2003,Y$28-2003)),0))</f>
        <v>1.1249440472223413</v>
      </c>
      <c r="Z201" s="118">
        <f>IF($C201="TD",INDEX('4. CPI-tabel'!$D$20:$Z$42,$E201-2003,Z$28-2003),
IF(Z$28&gt;=$E201,MAX(1,INDEX('4. CPI-tabel'!$D$20:$Z$42,MAX($E201,2010)-2003,Z$28-2003)),0))</f>
        <v>1.1508177603084551</v>
      </c>
      <c r="AA201" s="118">
        <f>IF($C201="TD",INDEX('4. CPI-tabel'!$D$20:$Z$42,$E201-2003,AA$28-2003),
IF(AA$28&gt;=$E201,MAX(1,INDEX('4. CPI-tabel'!$D$20:$Z$42,MAX($E201,2010)-2003,AA$28-2003)),0))</f>
        <v>1.1830406575970918</v>
      </c>
      <c r="AB201" s="118">
        <f>IF($C201="TD",INDEX('4. CPI-tabel'!$D$20:$Z$42,$E201-2003,AB$28-2003),
IF(AB$28&gt;=$E201,MAX(1,INDEX('4. CPI-tabel'!$D$20:$Z$42,MAX($E201,2010)-2003,AB$28-2003)),0))</f>
        <v>1.1948710641730627</v>
      </c>
      <c r="AC201" s="118">
        <f>IF($C201="TD",INDEX('4. CPI-tabel'!$D$20:$Z$42,$E201-2003,AC$28-2003),
IF(AC$28&gt;=$E201,MAX(1,INDEX('4. CPI-tabel'!$D$20:$Z$42,MAX($E201,2010)-2003,AC$28-2003)),0))</f>
        <v>1.2044300326864472</v>
      </c>
      <c r="AD201" s="118">
        <f>IF($C201="TD",INDEX('4. CPI-tabel'!$D$20:$Z$42,$E201-2003,AD$28-2003),
IF(AD$28&gt;=$E201,MAX(1,INDEX('4. CPI-tabel'!$D$20:$Z$42,MAX($E201,2010)-2003,AD$28-2003)),0))</f>
        <v>1.2068388927518201</v>
      </c>
      <c r="AE201" s="118">
        <f>IF($C201="TD",INDEX('4. CPI-tabel'!$D$20:$Z$42,$E201-2003,AE$28-2003),
IF(AE$28&gt;=$E201,MAX(1,INDEX('4. CPI-tabel'!$D$20:$Z$42,MAX($E201,2010)-2003,AE$28-2003)),0))</f>
        <v>1.2237346372503457</v>
      </c>
      <c r="AF201" s="118">
        <f>IF($C201="TD",INDEX('4. CPI-tabel'!$D$20:$Z$42,$E201-2003,AF$28-2003),
IF(AF$28&gt;=$E201,MAX(1,INDEX('4. CPI-tabel'!$D$20:$Z$42,MAX($E201,2010)-2003,AF$28-2003)),0))</f>
        <v>1.2494330646326028</v>
      </c>
      <c r="AG201" s="118">
        <f>IF($C201="TD",INDEX('4. CPI-tabel'!$D$20:$Z$42,$E201-2003,AG$28-2003),
IF(AG$28&gt;=$E201,MAX(1,INDEX('4. CPI-tabel'!$D$20:$Z$42,MAX($E201,2010)-2003,AG$28-2003)),0))</f>
        <v>1.2844171904423158</v>
      </c>
      <c r="AH201" s="118">
        <f>IF($C201="TD",INDEX('4. CPI-tabel'!$D$20:$Z$42,$E201-2003,AH$28-2003),
IF(AH$28&gt;=$E201,MAX(1,INDEX('4. CPI-tabel'!$D$20:$Z$42,MAX($E201,2010)-2003,AH$28-2003)),0))</f>
        <v>1.2934081107754118</v>
      </c>
      <c r="AI201" s="118">
        <f>IF($C201="TD",INDEX('4. CPI-tabel'!$D$20:$Z$42,$E201-2003,AI$28-2003),
IF(AI$28&gt;=$E201,MAX(1,INDEX('4. CPI-tabel'!$D$20:$Z$42,MAX($E201,2010)-2003,AI$28-2003)),0))</f>
        <v>1.2934081107754118</v>
      </c>
      <c r="AJ201" s="118">
        <f>IF($C201="TD",INDEX('4. CPI-tabel'!$D$20:$Z$42,$E201-2003,AJ$28-2003),
IF(AJ$28&gt;=$E201,MAX(1,INDEX('4. CPI-tabel'!$D$20:$Z$42,MAX($E201,2010)-2003,AJ$28-2003)),0))</f>
        <v>1.2934081107754118</v>
      </c>
      <c r="AK201" s="118">
        <f>IF($C201="TD",INDEX('4. CPI-tabel'!$D$20:$Z$42,$E201-2003,AK$28-2003),
IF(AK$28&gt;=$E201,MAX(1,INDEX('4. CPI-tabel'!$D$20:$Z$42,MAX($E201,2010)-2003,AK$28-2003)),0))</f>
        <v>1.2934081107754118</v>
      </c>
      <c r="AL201" s="118">
        <f>IF($C201="TD",INDEX('4. CPI-tabel'!$D$20:$Z$42,$E201-2003,AL$28-2003),
IF(AL$28&gt;=$E201,MAX(1,INDEX('4. CPI-tabel'!$D$20:$Z$42,MAX($E201,2010)-2003,AL$28-2003)),0))</f>
        <v>1.2934081107754118</v>
      </c>
      <c r="AM201" s="118">
        <f>IF($C201="TD",INDEX('4. CPI-tabel'!$D$20:$Z$42,$E201-2003,AM$28-2003),
IF(AM$28&gt;=$E201,MAX(1,INDEX('4. CPI-tabel'!$D$20:$Z$42,MAX($E201,2010)-2003,AM$28-2003)),0))</f>
        <v>1.2934081107754118</v>
      </c>
      <c r="AN201" s="20"/>
      <c r="AO201" s="87">
        <f t="shared" si="37"/>
        <v>-45.44291518633252</v>
      </c>
      <c r="AP201" s="87">
        <f t="shared" si="38"/>
        <v>-46.624430981177163</v>
      </c>
      <c r="AQ201" s="87">
        <f t="shared" si="39"/>
        <v>-47.696792893744231</v>
      </c>
      <c r="AR201" s="87">
        <f t="shared" si="40"/>
        <v>-49.03230309476907</v>
      </c>
      <c r="AS201" s="87">
        <f t="shared" si="41"/>
        <v>-49.522626125716762</v>
      </c>
      <c r="AT201" s="87">
        <f t="shared" si="42"/>
        <v>-49.918807134722499</v>
      </c>
      <c r="AU201" s="87">
        <f t="shared" si="43"/>
        <v>-50.018644748991939</v>
      </c>
      <c r="AV201" s="87">
        <f t="shared" si="44"/>
        <v>-50.718905775477836</v>
      </c>
      <c r="AW201" s="87">
        <f t="shared" si="45"/>
        <v>-51.784002796762863</v>
      </c>
      <c r="AX201" s="87">
        <f t="shared" si="46"/>
        <v>-53.233954875072229</v>
      </c>
      <c r="AY201" s="87">
        <f t="shared" si="47"/>
        <v>-53.606592559197729</v>
      </c>
      <c r="AZ201" s="87">
        <f t="shared" si="48"/>
        <v>-64.327911071037263</v>
      </c>
      <c r="BA201" s="87">
        <f t="shared" si="49"/>
        <v>-62.32288527142051</v>
      </c>
      <c r="BB201" s="87">
        <f t="shared" si="50"/>
        <v>-60.380353782441183</v>
      </c>
      <c r="BC201" s="87">
        <f t="shared" si="51"/>
        <v>-58.498368729481975</v>
      </c>
      <c r="BD201" s="87">
        <f t="shared" si="52"/>
        <v>-56.675042950900718</v>
      </c>
    </row>
    <row r="202" spans="2:56" s="79" customFormat="1" x14ac:dyDescent="0.2">
      <c r="B202" s="86">
        <f>'3. Investeringen'!B188</f>
        <v>174</v>
      </c>
      <c r="C202" s="86" t="str">
        <f>'3. Investeringen'!F188</f>
        <v>TD</v>
      </c>
      <c r="D202" s="86" t="str">
        <f>'3. Investeringen'!G188</f>
        <v>Nieuwe investeringen TD</v>
      </c>
      <c r="E202" s="121">
        <f>'3. Investeringen'!K188</f>
        <v>2005</v>
      </c>
      <c r="F202" s="20"/>
      <c r="G202" s="86">
        <f>'7. Nominale afschrijvingen'!R191</f>
        <v>6182.3415555555557</v>
      </c>
      <c r="H202" s="86">
        <f>'7. Nominale afschrijvingen'!S191</f>
        <v>6182.3415555555557</v>
      </c>
      <c r="I202" s="86">
        <f>'7. Nominale afschrijvingen'!T191</f>
        <v>6182.3415555555557</v>
      </c>
      <c r="J202" s="86">
        <f>'7. Nominale afschrijvingen'!U191</f>
        <v>6182.3415555555557</v>
      </c>
      <c r="K202" s="86">
        <f>'7. Nominale afschrijvingen'!V191</f>
        <v>6182.3415555555557</v>
      </c>
      <c r="L202" s="86">
        <f>'7. Nominale afschrijvingen'!W191</f>
        <v>6182.3415555555557</v>
      </c>
      <c r="M202" s="86">
        <f>'7. Nominale afschrijvingen'!X191</f>
        <v>6182.3415555555557</v>
      </c>
      <c r="N202" s="86">
        <f>'7. Nominale afschrijvingen'!Y191</f>
        <v>6182.3415555555557</v>
      </c>
      <c r="O202" s="86">
        <f>'7. Nominale afschrijvingen'!Z191</f>
        <v>6182.3415555555557</v>
      </c>
      <c r="P202" s="86">
        <f>'7. Nominale afschrijvingen'!AA191</f>
        <v>6182.3415555555557</v>
      </c>
      <c r="Q202" s="86">
        <f>'7. Nominale afschrijvingen'!AB191</f>
        <v>6182.3415555555557</v>
      </c>
      <c r="R202" s="86">
        <f>'7. Nominale afschrijvingen'!AC191</f>
        <v>7418.8098666666665</v>
      </c>
      <c r="S202" s="86">
        <f>'7. Nominale afschrijvingen'!AD191</f>
        <v>7106.4389249122796</v>
      </c>
      <c r="T202" s="86">
        <f>'7. Nominale afschrijvingen'!AE191</f>
        <v>6807.2204438633416</v>
      </c>
      <c r="U202" s="86">
        <f>'7. Nominale afschrijvingen'!AF191</f>
        <v>6520.6006357006754</v>
      </c>
      <c r="V202" s="86">
        <f>'7. Nominale afschrijvingen'!AG191</f>
        <v>6246.0490299869625</v>
      </c>
      <c r="W202" s="65"/>
      <c r="X202" s="118">
        <f>IF($C202="TD",INDEX('4. CPI-tabel'!$D$20:$Z$42,$E202-2003,X$28-2003),
IF(X$28&gt;=$E202,MAX(1,INDEX('4. CPI-tabel'!$D$20:$Z$42,MAX($E202,2010)-2003,X$28-2003)),0))</f>
        <v>1.0964366931991631</v>
      </c>
      <c r="Y202" s="118">
        <f>IF($C202="TD",INDEX('4. CPI-tabel'!$D$20:$Z$42,$E202-2003,Y$28-2003),
IF(Y$28&gt;=$E202,MAX(1,INDEX('4. CPI-tabel'!$D$20:$Z$42,MAX($E202,2010)-2003,Y$28-2003)),0))</f>
        <v>1.1249440472223413</v>
      </c>
      <c r="Z202" s="118">
        <f>IF($C202="TD",INDEX('4. CPI-tabel'!$D$20:$Z$42,$E202-2003,Z$28-2003),
IF(Z$28&gt;=$E202,MAX(1,INDEX('4. CPI-tabel'!$D$20:$Z$42,MAX($E202,2010)-2003,Z$28-2003)),0))</f>
        <v>1.1508177603084551</v>
      </c>
      <c r="AA202" s="118">
        <f>IF($C202="TD",INDEX('4. CPI-tabel'!$D$20:$Z$42,$E202-2003,AA$28-2003),
IF(AA$28&gt;=$E202,MAX(1,INDEX('4. CPI-tabel'!$D$20:$Z$42,MAX($E202,2010)-2003,AA$28-2003)),0))</f>
        <v>1.1830406575970918</v>
      </c>
      <c r="AB202" s="118">
        <f>IF($C202="TD",INDEX('4. CPI-tabel'!$D$20:$Z$42,$E202-2003,AB$28-2003),
IF(AB$28&gt;=$E202,MAX(1,INDEX('4. CPI-tabel'!$D$20:$Z$42,MAX($E202,2010)-2003,AB$28-2003)),0))</f>
        <v>1.1948710641730627</v>
      </c>
      <c r="AC202" s="118">
        <f>IF($C202="TD",INDEX('4. CPI-tabel'!$D$20:$Z$42,$E202-2003,AC$28-2003),
IF(AC$28&gt;=$E202,MAX(1,INDEX('4. CPI-tabel'!$D$20:$Z$42,MAX($E202,2010)-2003,AC$28-2003)),0))</f>
        <v>1.2044300326864472</v>
      </c>
      <c r="AD202" s="118">
        <f>IF($C202="TD",INDEX('4. CPI-tabel'!$D$20:$Z$42,$E202-2003,AD$28-2003),
IF(AD$28&gt;=$E202,MAX(1,INDEX('4. CPI-tabel'!$D$20:$Z$42,MAX($E202,2010)-2003,AD$28-2003)),0))</f>
        <v>1.2068388927518201</v>
      </c>
      <c r="AE202" s="118">
        <f>IF($C202="TD",INDEX('4. CPI-tabel'!$D$20:$Z$42,$E202-2003,AE$28-2003),
IF(AE$28&gt;=$E202,MAX(1,INDEX('4. CPI-tabel'!$D$20:$Z$42,MAX($E202,2010)-2003,AE$28-2003)),0))</f>
        <v>1.2237346372503457</v>
      </c>
      <c r="AF202" s="118">
        <f>IF($C202="TD",INDEX('4. CPI-tabel'!$D$20:$Z$42,$E202-2003,AF$28-2003),
IF(AF$28&gt;=$E202,MAX(1,INDEX('4. CPI-tabel'!$D$20:$Z$42,MAX($E202,2010)-2003,AF$28-2003)),0))</f>
        <v>1.2494330646326028</v>
      </c>
      <c r="AG202" s="118">
        <f>IF($C202="TD",INDEX('4. CPI-tabel'!$D$20:$Z$42,$E202-2003,AG$28-2003),
IF(AG$28&gt;=$E202,MAX(1,INDEX('4. CPI-tabel'!$D$20:$Z$42,MAX($E202,2010)-2003,AG$28-2003)),0))</f>
        <v>1.2844171904423158</v>
      </c>
      <c r="AH202" s="118">
        <f>IF($C202="TD",INDEX('4. CPI-tabel'!$D$20:$Z$42,$E202-2003,AH$28-2003),
IF(AH$28&gt;=$E202,MAX(1,INDEX('4. CPI-tabel'!$D$20:$Z$42,MAX($E202,2010)-2003,AH$28-2003)),0))</f>
        <v>1.2934081107754118</v>
      </c>
      <c r="AI202" s="118">
        <f>IF($C202="TD",INDEX('4. CPI-tabel'!$D$20:$Z$42,$E202-2003,AI$28-2003),
IF(AI$28&gt;=$E202,MAX(1,INDEX('4. CPI-tabel'!$D$20:$Z$42,MAX($E202,2010)-2003,AI$28-2003)),0))</f>
        <v>1.2934081107754118</v>
      </c>
      <c r="AJ202" s="118">
        <f>IF($C202="TD",INDEX('4. CPI-tabel'!$D$20:$Z$42,$E202-2003,AJ$28-2003),
IF(AJ$28&gt;=$E202,MAX(1,INDEX('4. CPI-tabel'!$D$20:$Z$42,MAX($E202,2010)-2003,AJ$28-2003)),0))</f>
        <v>1.2934081107754118</v>
      </c>
      <c r="AK202" s="118">
        <f>IF($C202="TD",INDEX('4. CPI-tabel'!$D$20:$Z$42,$E202-2003,AK$28-2003),
IF(AK$28&gt;=$E202,MAX(1,INDEX('4. CPI-tabel'!$D$20:$Z$42,MAX($E202,2010)-2003,AK$28-2003)),0))</f>
        <v>1.2934081107754118</v>
      </c>
      <c r="AL202" s="118">
        <f>IF($C202="TD",INDEX('4. CPI-tabel'!$D$20:$Z$42,$E202-2003,AL$28-2003),
IF(AL$28&gt;=$E202,MAX(1,INDEX('4. CPI-tabel'!$D$20:$Z$42,MAX($E202,2010)-2003,AL$28-2003)),0))</f>
        <v>1.2934081107754118</v>
      </c>
      <c r="AM202" s="118">
        <f>IF($C202="TD",INDEX('4. CPI-tabel'!$D$20:$Z$42,$E202-2003,AM$28-2003),
IF(AM$28&gt;=$E202,MAX(1,INDEX('4. CPI-tabel'!$D$20:$Z$42,MAX($E202,2010)-2003,AM$28-2003)),0))</f>
        <v>1.2934081107754118</v>
      </c>
      <c r="AN202" s="20"/>
      <c r="AO202" s="87">
        <f t="shared" si="37"/>
        <v>6778.5461314011036</v>
      </c>
      <c r="AP202" s="87">
        <f t="shared" si="38"/>
        <v>6954.7883308175324</v>
      </c>
      <c r="AQ202" s="87">
        <f t="shared" si="39"/>
        <v>7114.7484624263343</v>
      </c>
      <c r="AR202" s="87">
        <f t="shared" si="40"/>
        <v>7313.9614193742718</v>
      </c>
      <c r="AS202" s="87">
        <f t="shared" si="41"/>
        <v>7387.1010335680148</v>
      </c>
      <c r="AT202" s="87">
        <f t="shared" si="42"/>
        <v>7446.1978418365588</v>
      </c>
      <c r="AU202" s="87">
        <f t="shared" si="43"/>
        <v>7461.0902375202322</v>
      </c>
      <c r="AV202" s="87">
        <f t="shared" si="44"/>
        <v>7565.5455008455156</v>
      </c>
      <c r="AW202" s="87">
        <f t="shared" si="45"/>
        <v>7724.4219563632714</v>
      </c>
      <c r="AX202" s="87">
        <f t="shared" si="46"/>
        <v>7940.7057711414436</v>
      </c>
      <c r="AY202" s="87">
        <f t="shared" si="47"/>
        <v>7996.2907115394319</v>
      </c>
      <c r="AZ202" s="87">
        <f t="shared" si="48"/>
        <v>9595.5488538473182</v>
      </c>
      <c r="BA202" s="87">
        <f t="shared" si="49"/>
        <v>9191.5257442116399</v>
      </c>
      <c r="BB202" s="87">
        <f t="shared" si="50"/>
        <v>8804.5141339290458</v>
      </c>
      <c r="BC202" s="87">
        <f t="shared" si="51"/>
        <v>8433.7977493425606</v>
      </c>
      <c r="BD202" s="87">
        <f t="shared" si="52"/>
        <v>8078.6904756860313</v>
      </c>
    </row>
    <row r="203" spans="2:56" s="79" customFormat="1" x14ac:dyDescent="0.2">
      <c r="B203" s="86">
        <f>'3. Investeringen'!B189</f>
        <v>175</v>
      </c>
      <c r="C203" s="86" t="str">
        <f>'3. Investeringen'!F189</f>
        <v>TD</v>
      </c>
      <c r="D203" s="86" t="str">
        <f>'3. Investeringen'!G189</f>
        <v>Nieuwe investeringen TD</v>
      </c>
      <c r="E203" s="121">
        <f>'3. Investeringen'!K189</f>
        <v>2005</v>
      </c>
      <c r="F203" s="20"/>
      <c r="G203" s="86">
        <f>'7. Nominale afschrijvingen'!R192</f>
        <v>198.35399999999998</v>
      </c>
      <c r="H203" s="86">
        <f>'7. Nominale afschrijvingen'!S192</f>
        <v>198.35399999999998</v>
      </c>
      <c r="I203" s="86">
        <f>'7. Nominale afschrijvingen'!T192</f>
        <v>198.35399999999998</v>
      </c>
      <c r="J203" s="86">
        <f>'7. Nominale afschrijvingen'!U192</f>
        <v>198.35399999999998</v>
      </c>
      <c r="K203" s="86">
        <f>'7. Nominale afschrijvingen'!V192</f>
        <v>198.35399999999998</v>
      </c>
      <c r="L203" s="86">
        <f>'7. Nominale afschrijvingen'!W192</f>
        <v>198.35399999999998</v>
      </c>
      <c r="M203" s="86">
        <f>'7. Nominale afschrijvingen'!X192</f>
        <v>198.35399999999998</v>
      </c>
      <c r="N203" s="86">
        <f>'7. Nominale afschrijvingen'!Y192</f>
        <v>198.35399999999998</v>
      </c>
      <c r="O203" s="86">
        <f>'7. Nominale afschrijvingen'!Z192</f>
        <v>198.35399999999998</v>
      </c>
      <c r="P203" s="86">
        <f>'7. Nominale afschrijvingen'!AA192</f>
        <v>198.35399999999998</v>
      </c>
      <c r="Q203" s="86">
        <f>'7. Nominale afschrijvingen'!AB192</f>
        <v>198.35399999999998</v>
      </c>
      <c r="R203" s="86">
        <f>'7. Nominale afschrijvingen'!AC192</f>
        <v>238.02479999999997</v>
      </c>
      <c r="S203" s="86">
        <f>'7. Nominale afschrijvingen'!AD192</f>
        <v>216.86703999999995</v>
      </c>
      <c r="T203" s="86">
        <f>'7. Nominale afschrijvingen'!AE192</f>
        <v>197.58996977777772</v>
      </c>
      <c r="U203" s="86">
        <f>'7. Nominale afschrijvingen'!AF192</f>
        <v>192.88544668783064</v>
      </c>
      <c r="V203" s="86">
        <f>'7. Nominale afschrijvingen'!AG192</f>
        <v>192.88544668783064</v>
      </c>
      <c r="W203" s="65"/>
      <c r="X203" s="118">
        <f>IF($C203="TD",INDEX('4. CPI-tabel'!$D$20:$Z$42,$E203-2003,X$28-2003),
IF(X$28&gt;=$E203,MAX(1,INDEX('4. CPI-tabel'!$D$20:$Z$42,MAX($E203,2010)-2003,X$28-2003)),0))</f>
        <v>1.0964366931991631</v>
      </c>
      <c r="Y203" s="118">
        <f>IF($C203="TD",INDEX('4. CPI-tabel'!$D$20:$Z$42,$E203-2003,Y$28-2003),
IF(Y$28&gt;=$E203,MAX(1,INDEX('4. CPI-tabel'!$D$20:$Z$42,MAX($E203,2010)-2003,Y$28-2003)),0))</f>
        <v>1.1249440472223413</v>
      </c>
      <c r="Z203" s="118">
        <f>IF($C203="TD",INDEX('4. CPI-tabel'!$D$20:$Z$42,$E203-2003,Z$28-2003),
IF(Z$28&gt;=$E203,MAX(1,INDEX('4. CPI-tabel'!$D$20:$Z$42,MAX($E203,2010)-2003,Z$28-2003)),0))</f>
        <v>1.1508177603084551</v>
      </c>
      <c r="AA203" s="118">
        <f>IF($C203="TD",INDEX('4. CPI-tabel'!$D$20:$Z$42,$E203-2003,AA$28-2003),
IF(AA$28&gt;=$E203,MAX(1,INDEX('4. CPI-tabel'!$D$20:$Z$42,MAX($E203,2010)-2003,AA$28-2003)),0))</f>
        <v>1.1830406575970918</v>
      </c>
      <c r="AB203" s="118">
        <f>IF($C203="TD",INDEX('4. CPI-tabel'!$D$20:$Z$42,$E203-2003,AB$28-2003),
IF(AB$28&gt;=$E203,MAX(1,INDEX('4. CPI-tabel'!$D$20:$Z$42,MAX($E203,2010)-2003,AB$28-2003)),0))</f>
        <v>1.1948710641730627</v>
      </c>
      <c r="AC203" s="118">
        <f>IF($C203="TD",INDEX('4. CPI-tabel'!$D$20:$Z$42,$E203-2003,AC$28-2003),
IF(AC$28&gt;=$E203,MAX(1,INDEX('4. CPI-tabel'!$D$20:$Z$42,MAX($E203,2010)-2003,AC$28-2003)),0))</f>
        <v>1.2044300326864472</v>
      </c>
      <c r="AD203" s="118">
        <f>IF($C203="TD",INDEX('4. CPI-tabel'!$D$20:$Z$42,$E203-2003,AD$28-2003),
IF(AD$28&gt;=$E203,MAX(1,INDEX('4. CPI-tabel'!$D$20:$Z$42,MAX($E203,2010)-2003,AD$28-2003)),0))</f>
        <v>1.2068388927518201</v>
      </c>
      <c r="AE203" s="118">
        <f>IF($C203="TD",INDEX('4. CPI-tabel'!$D$20:$Z$42,$E203-2003,AE$28-2003),
IF(AE$28&gt;=$E203,MAX(1,INDEX('4. CPI-tabel'!$D$20:$Z$42,MAX($E203,2010)-2003,AE$28-2003)),0))</f>
        <v>1.2237346372503457</v>
      </c>
      <c r="AF203" s="118">
        <f>IF($C203="TD",INDEX('4. CPI-tabel'!$D$20:$Z$42,$E203-2003,AF$28-2003),
IF(AF$28&gt;=$E203,MAX(1,INDEX('4. CPI-tabel'!$D$20:$Z$42,MAX($E203,2010)-2003,AF$28-2003)),0))</f>
        <v>1.2494330646326028</v>
      </c>
      <c r="AG203" s="118">
        <f>IF($C203="TD",INDEX('4. CPI-tabel'!$D$20:$Z$42,$E203-2003,AG$28-2003),
IF(AG$28&gt;=$E203,MAX(1,INDEX('4. CPI-tabel'!$D$20:$Z$42,MAX($E203,2010)-2003,AG$28-2003)),0))</f>
        <v>1.2844171904423158</v>
      </c>
      <c r="AH203" s="118">
        <f>IF($C203="TD",INDEX('4. CPI-tabel'!$D$20:$Z$42,$E203-2003,AH$28-2003),
IF(AH$28&gt;=$E203,MAX(1,INDEX('4. CPI-tabel'!$D$20:$Z$42,MAX($E203,2010)-2003,AH$28-2003)),0))</f>
        <v>1.2934081107754118</v>
      </c>
      <c r="AI203" s="118">
        <f>IF($C203="TD",INDEX('4. CPI-tabel'!$D$20:$Z$42,$E203-2003,AI$28-2003),
IF(AI$28&gt;=$E203,MAX(1,INDEX('4. CPI-tabel'!$D$20:$Z$42,MAX($E203,2010)-2003,AI$28-2003)),0))</f>
        <v>1.2934081107754118</v>
      </c>
      <c r="AJ203" s="118">
        <f>IF($C203="TD",INDEX('4. CPI-tabel'!$D$20:$Z$42,$E203-2003,AJ$28-2003),
IF(AJ$28&gt;=$E203,MAX(1,INDEX('4. CPI-tabel'!$D$20:$Z$42,MAX($E203,2010)-2003,AJ$28-2003)),0))</f>
        <v>1.2934081107754118</v>
      </c>
      <c r="AK203" s="118">
        <f>IF($C203="TD",INDEX('4. CPI-tabel'!$D$20:$Z$42,$E203-2003,AK$28-2003),
IF(AK$28&gt;=$E203,MAX(1,INDEX('4. CPI-tabel'!$D$20:$Z$42,MAX($E203,2010)-2003,AK$28-2003)),0))</f>
        <v>1.2934081107754118</v>
      </c>
      <c r="AL203" s="118">
        <f>IF($C203="TD",INDEX('4. CPI-tabel'!$D$20:$Z$42,$E203-2003,AL$28-2003),
IF(AL$28&gt;=$E203,MAX(1,INDEX('4. CPI-tabel'!$D$20:$Z$42,MAX($E203,2010)-2003,AL$28-2003)),0))</f>
        <v>1.2934081107754118</v>
      </c>
      <c r="AM203" s="118">
        <f>IF($C203="TD",INDEX('4. CPI-tabel'!$D$20:$Z$42,$E203-2003,AM$28-2003),
IF(AM$28&gt;=$E203,MAX(1,INDEX('4. CPI-tabel'!$D$20:$Z$42,MAX($E203,2010)-2003,AM$28-2003)),0))</f>
        <v>1.2934081107754118</v>
      </c>
      <c r="AN203" s="20"/>
      <c r="AO203" s="87">
        <f t="shared" si="37"/>
        <v>217.48260384282679</v>
      </c>
      <c r="AP203" s="87">
        <f t="shared" si="38"/>
        <v>223.13715154274027</v>
      </c>
      <c r="AQ203" s="87">
        <f t="shared" si="39"/>
        <v>228.26930602822327</v>
      </c>
      <c r="AR203" s="87">
        <f t="shared" si="40"/>
        <v>234.66084659701352</v>
      </c>
      <c r="AS203" s="87">
        <f t="shared" si="41"/>
        <v>237.00745506298367</v>
      </c>
      <c r="AT203" s="87">
        <f t="shared" si="42"/>
        <v>238.90351470348753</v>
      </c>
      <c r="AU203" s="87">
        <f t="shared" si="43"/>
        <v>239.38132173289452</v>
      </c>
      <c r="AV203" s="87">
        <f t="shared" si="44"/>
        <v>242.73266023715505</v>
      </c>
      <c r="AW203" s="87">
        <f t="shared" si="45"/>
        <v>247.8300461021353</v>
      </c>
      <c r="AX203" s="87">
        <f t="shared" si="46"/>
        <v>254.7692873929951</v>
      </c>
      <c r="AY203" s="87">
        <f t="shared" si="47"/>
        <v>256.55267240474603</v>
      </c>
      <c r="AZ203" s="87">
        <f t="shared" si="48"/>
        <v>307.86320688569521</v>
      </c>
      <c r="BA203" s="87">
        <f t="shared" si="49"/>
        <v>280.49758849585561</v>
      </c>
      <c r="BB203" s="87">
        <f t="shared" si="50"/>
        <v>255.5644695184462</v>
      </c>
      <c r="BC203" s="87">
        <f t="shared" si="51"/>
        <v>249.47960119657844</v>
      </c>
      <c r="BD203" s="87">
        <f t="shared" si="52"/>
        <v>249.47960119657844</v>
      </c>
    </row>
    <row r="204" spans="2:56" s="79" customFormat="1" x14ac:dyDescent="0.2">
      <c r="B204" s="86">
        <f>'3. Investeringen'!B190</f>
        <v>176</v>
      </c>
      <c r="C204" s="86" t="str">
        <f>'3. Investeringen'!F190</f>
        <v>TD</v>
      </c>
      <c r="D204" s="86" t="str">
        <f>'3. Investeringen'!G190</f>
        <v>Nieuwe investeringen TD</v>
      </c>
      <c r="E204" s="121">
        <f>'3. Investeringen'!K190</f>
        <v>2006</v>
      </c>
      <c r="F204" s="20"/>
      <c r="G204" s="86">
        <f>'7. Nominale afschrijvingen'!R193</f>
        <v>6343.6457777777769</v>
      </c>
      <c r="H204" s="86">
        <f>'7. Nominale afschrijvingen'!S193</f>
        <v>6343.6457777777778</v>
      </c>
      <c r="I204" s="86">
        <f>'7. Nominale afschrijvingen'!T193</f>
        <v>6343.6457777777778</v>
      </c>
      <c r="J204" s="86">
        <f>'7. Nominale afschrijvingen'!U193</f>
        <v>6343.6457777777778</v>
      </c>
      <c r="K204" s="86">
        <f>'7. Nominale afschrijvingen'!V193</f>
        <v>6343.6457777777778</v>
      </c>
      <c r="L204" s="86">
        <f>'7. Nominale afschrijvingen'!W193</f>
        <v>6343.6457777777778</v>
      </c>
      <c r="M204" s="86">
        <f>'7. Nominale afschrijvingen'!X193</f>
        <v>6343.6457777777778</v>
      </c>
      <c r="N204" s="86">
        <f>'7. Nominale afschrijvingen'!Y193</f>
        <v>6343.6457777777778</v>
      </c>
      <c r="O204" s="86">
        <f>'7. Nominale afschrijvingen'!Z193</f>
        <v>6343.6457777777778</v>
      </c>
      <c r="P204" s="86">
        <f>'7. Nominale afschrijvingen'!AA193</f>
        <v>6343.6457777777778</v>
      </c>
      <c r="Q204" s="86">
        <f>'7. Nominale afschrijvingen'!AB193</f>
        <v>6343.6457777777778</v>
      </c>
      <c r="R204" s="86">
        <f>'7. Nominale afschrijvingen'!AC193</f>
        <v>7612.3749333333326</v>
      </c>
      <c r="S204" s="86">
        <f>'7. Nominale afschrijvingen'!AD193</f>
        <v>7302.7190038418066</v>
      </c>
      <c r="T204" s="86">
        <f>'7. Nominale afschrijvingen'!AE193</f>
        <v>7005.6592477533268</v>
      </c>
      <c r="U204" s="86">
        <f>'7. Nominale afschrijvingen'!AF193</f>
        <v>6720.6832783531918</v>
      </c>
      <c r="V204" s="86">
        <f>'7. Nominale afschrijvingen'!AG193</f>
        <v>6447.2995517761128</v>
      </c>
      <c r="W204" s="65"/>
      <c r="X204" s="118">
        <f>IF($C204="TD",INDEX('4. CPI-tabel'!$D$20:$Z$42,$E204-2003,X$28-2003),
IF(X$28&gt;=$E204,MAX(1,INDEX('4. CPI-tabel'!$D$20:$Z$42,MAX($E204,2010)-2003,X$28-2003)),0))</f>
        <v>1.0770497968557597</v>
      </c>
      <c r="Y204" s="118">
        <f>IF($C204="TD",INDEX('4. CPI-tabel'!$D$20:$Z$42,$E204-2003,Y$28-2003),
IF(Y$28&gt;=$E204,MAX(1,INDEX('4. CPI-tabel'!$D$20:$Z$42,MAX($E204,2010)-2003,Y$28-2003)),0))</f>
        <v>1.1050530915740095</v>
      </c>
      <c r="Z204" s="118">
        <f>IF($C204="TD",INDEX('4. CPI-tabel'!$D$20:$Z$42,$E204-2003,Z$28-2003),
IF(Z$28&gt;=$E204,MAX(1,INDEX('4. CPI-tabel'!$D$20:$Z$42,MAX($E204,2010)-2003,Z$28-2003)),0))</f>
        <v>1.1304693126802117</v>
      </c>
      <c r="AA204" s="118">
        <f>IF($C204="TD",INDEX('4. CPI-tabel'!$D$20:$Z$42,$E204-2003,AA$28-2003),
IF(AA$28&gt;=$E204,MAX(1,INDEX('4. CPI-tabel'!$D$20:$Z$42,MAX($E204,2010)-2003,AA$28-2003)),0))</f>
        <v>1.1621224534352577</v>
      </c>
      <c r="AB204" s="118">
        <f>IF($C204="TD",INDEX('4. CPI-tabel'!$D$20:$Z$42,$E204-2003,AB$28-2003),
IF(AB$28&gt;=$E204,MAX(1,INDEX('4. CPI-tabel'!$D$20:$Z$42,MAX($E204,2010)-2003,AB$28-2003)),0))</f>
        <v>1.1737436779696102</v>
      </c>
      <c r="AC204" s="118">
        <f>IF($C204="TD",INDEX('4. CPI-tabel'!$D$20:$Z$42,$E204-2003,AC$28-2003),
IF(AC$28&gt;=$E204,MAX(1,INDEX('4. CPI-tabel'!$D$20:$Z$42,MAX($E204,2010)-2003,AC$28-2003)),0))</f>
        <v>1.183133627393367</v>
      </c>
      <c r="AD204" s="118">
        <f>IF($C204="TD",INDEX('4. CPI-tabel'!$D$20:$Z$42,$E204-2003,AD$28-2003),
IF(AD$28&gt;=$E204,MAX(1,INDEX('4. CPI-tabel'!$D$20:$Z$42,MAX($E204,2010)-2003,AD$28-2003)),0))</f>
        <v>1.1854998946481539</v>
      </c>
      <c r="AE204" s="118">
        <f>IF($C204="TD",INDEX('4. CPI-tabel'!$D$20:$Z$42,$E204-2003,AE$28-2003),
IF(AE$28&gt;=$E204,MAX(1,INDEX('4. CPI-tabel'!$D$20:$Z$42,MAX($E204,2010)-2003,AE$28-2003)),0))</f>
        <v>1.2020968931732281</v>
      </c>
      <c r="AF204" s="118">
        <f>IF($C204="TD",INDEX('4. CPI-tabel'!$D$20:$Z$42,$E204-2003,AF$28-2003),
IF(AF$28&gt;=$E204,MAX(1,INDEX('4. CPI-tabel'!$D$20:$Z$42,MAX($E204,2010)-2003,AF$28-2003)),0))</f>
        <v>1.2273409279298657</v>
      </c>
      <c r="AG204" s="118">
        <f>IF($C204="TD",INDEX('4. CPI-tabel'!$D$20:$Z$42,$E204-2003,AG$28-2003),
IF(AG$28&gt;=$E204,MAX(1,INDEX('4. CPI-tabel'!$D$20:$Z$42,MAX($E204,2010)-2003,AG$28-2003)),0))</f>
        <v>1.2617064739119019</v>
      </c>
      <c r="AH204" s="118">
        <f>IF($C204="TD",INDEX('4. CPI-tabel'!$D$20:$Z$42,$E204-2003,AH$28-2003),
IF(AH$28&gt;=$E204,MAX(1,INDEX('4. CPI-tabel'!$D$20:$Z$42,MAX($E204,2010)-2003,AH$28-2003)),0))</f>
        <v>1.270538419229285</v>
      </c>
      <c r="AI204" s="118">
        <f>IF($C204="TD",INDEX('4. CPI-tabel'!$D$20:$Z$42,$E204-2003,AI$28-2003),
IF(AI$28&gt;=$E204,MAX(1,INDEX('4. CPI-tabel'!$D$20:$Z$42,MAX($E204,2010)-2003,AI$28-2003)),0))</f>
        <v>1.270538419229285</v>
      </c>
      <c r="AJ204" s="118">
        <f>IF($C204="TD",INDEX('4. CPI-tabel'!$D$20:$Z$42,$E204-2003,AJ$28-2003),
IF(AJ$28&gt;=$E204,MAX(1,INDEX('4. CPI-tabel'!$D$20:$Z$42,MAX($E204,2010)-2003,AJ$28-2003)),0))</f>
        <v>1.270538419229285</v>
      </c>
      <c r="AK204" s="118">
        <f>IF($C204="TD",INDEX('4. CPI-tabel'!$D$20:$Z$42,$E204-2003,AK$28-2003),
IF(AK$28&gt;=$E204,MAX(1,INDEX('4. CPI-tabel'!$D$20:$Z$42,MAX($E204,2010)-2003,AK$28-2003)),0))</f>
        <v>1.270538419229285</v>
      </c>
      <c r="AL204" s="118">
        <f>IF($C204="TD",INDEX('4. CPI-tabel'!$D$20:$Z$42,$E204-2003,AL$28-2003),
IF(AL$28&gt;=$E204,MAX(1,INDEX('4. CPI-tabel'!$D$20:$Z$42,MAX($E204,2010)-2003,AL$28-2003)),0))</f>
        <v>1.270538419229285</v>
      </c>
      <c r="AM204" s="118">
        <f>IF($C204="TD",INDEX('4. CPI-tabel'!$D$20:$Z$42,$E204-2003,AM$28-2003),
IF(AM$28&gt;=$E204,MAX(1,INDEX('4. CPI-tabel'!$D$20:$Z$42,MAX($E204,2010)-2003,AM$28-2003)),0))</f>
        <v>1.270538419229285</v>
      </c>
      <c r="AN204" s="20"/>
      <c r="AO204" s="87">
        <f t="shared" si="37"/>
        <v>6832.4223962804526</v>
      </c>
      <c r="AP204" s="87">
        <f t="shared" si="38"/>
        <v>7010.0653785837458</v>
      </c>
      <c r="AQ204" s="87">
        <f t="shared" si="39"/>
        <v>7171.2968822911716</v>
      </c>
      <c r="AR204" s="87">
        <f t="shared" si="40"/>
        <v>7372.0931949953247</v>
      </c>
      <c r="AS204" s="87">
        <f t="shared" si="41"/>
        <v>7445.8141269452772</v>
      </c>
      <c r="AT204" s="87">
        <f t="shared" si="42"/>
        <v>7505.3806399608393</v>
      </c>
      <c r="AU204" s="87">
        <f t="shared" si="43"/>
        <v>7520.3914012407613</v>
      </c>
      <c r="AV204" s="87">
        <f t="shared" si="44"/>
        <v>7625.6768808581328</v>
      </c>
      <c r="AW204" s="87">
        <f t="shared" si="45"/>
        <v>7785.8160953561528</v>
      </c>
      <c r="AX204" s="87">
        <f t="shared" si="46"/>
        <v>8003.8189460261246</v>
      </c>
      <c r="AY204" s="87">
        <f t="shared" si="47"/>
        <v>8059.8456786483057</v>
      </c>
      <c r="AZ204" s="87">
        <f t="shared" si="48"/>
        <v>9671.8148143779654</v>
      </c>
      <c r="BA204" s="87">
        <f t="shared" si="49"/>
        <v>9278.3850592168274</v>
      </c>
      <c r="BB204" s="87">
        <f t="shared" si="50"/>
        <v>8900.9592262995338</v>
      </c>
      <c r="BC204" s="87">
        <f t="shared" si="51"/>
        <v>8538.8863086195524</v>
      </c>
      <c r="BD204" s="87">
        <f t="shared" si="52"/>
        <v>8191.5417808112998</v>
      </c>
    </row>
    <row r="205" spans="2:56" s="79" customFormat="1" x14ac:dyDescent="0.2">
      <c r="B205" s="86">
        <f>'3. Investeringen'!B191</f>
        <v>177</v>
      </c>
      <c r="C205" s="86" t="str">
        <f>'3. Investeringen'!F191</f>
        <v>TD</v>
      </c>
      <c r="D205" s="86" t="str">
        <f>'3. Investeringen'!G191</f>
        <v>Nieuwe investeringen TD</v>
      </c>
      <c r="E205" s="121">
        <f>'3. Investeringen'!K191</f>
        <v>2006</v>
      </c>
      <c r="F205" s="20"/>
      <c r="G205" s="86">
        <f>'7. Nominale afschrijvingen'!R194</f>
        <v>-2.4333333333333331</v>
      </c>
      <c r="H205" s="86">
        <f>'7. Nominale afschrijvingen'!S194</f>
        <v>-2.4333333333333336</v>
      </c>
      <c r="I205" s="86">
        <f>'7. Nominale afschrijvingen'!T194</f>
        <v>-2.4333333333333336</v>
      </c>
      <c r="J205" s="86">
        <f>'7. Nominale afschrijvingen'!U194</f>
        <v>-2.4333333333333336</v>
      </c>
      <c r="K205" s="86">
        <f>'7. Nominale afschrijvingen'!V194</f>
        <v>-2.4333333333333336</v>
      </c>
      <c r="L205" s="86">
        <f>'7. Nominale afschrijvingen'!W194</f>
        <v>-2.4333333333333336</v>
      </c>
      <c r="M205" s="86">
        <f>'7. Nominale afschrijvingen'!X194</f>
        <v>-2.4333333333333336</v>
      </c>
      <c r="N205" s="86">
        <f>'7. Nominale afschrijvingen'!Y194</f>
        <v>-2.4333333333333336</v>
      </c>
      <c r="O205" s="86">
        <f>'7. Nominale afschrijvingen'!Z194</f>
        <v>-2.4333333333333336</v>
      </c>
      <c r="P205" s="86">
        <f>'7. Nominale afschrijvingen'!AA194</f>
        <v>-2.4333333333333336</v>
      </c>
      <c r="Q205" s="86">
        <f>'7. Nominale afschrijvingen'!AB194</f>
        <v>-2.4333333333333336</v>
      </c>
      <c r="R205" s="86">
        <f>'7. Nominale afschrijvingen'!AC194</f>
        <v>-2.92</v>
      </c>
      <c r="S205" s="86">
        <f>'7. Nominale afschrijvingen'!AD194</f>
        <v>-2.6783448275862067</v>
      </c>
      <c r="T205" s="86">
        <f>'7. Nominale afschrijvingen'!AE194</f>
        <v>-2.4566887039238998</v>
      </c>
      <c r="U205" s="86">
        <f>'7. Nominale afschrijvingen'!AF194</f>
        <v>-2.367678243636802</v>
      </c>
      <c r="V205" s="86">
        <f>'7. Nominale afschrijvingen'!AG194</f>
        <v>-2.367678243636802</v>
      </c>
      <c r="W205" s="65"/>
      <c r="X205" s="118">
        <f>IF($C205="TD",INDEX('4. CPI-tabel'!$D$20:$Z$42,$E205-2003,X$28-2003),
IF(X$28&gt;=$E205,MAX(1,INDEX('4. CPI-tabel'!$D$20:$Z$42,MAX($E205,2010)-2003,X$28-2003)),0))</f>
        <v>1.0770497968557597</v>
      </c>
      <c r="Y205" s="118">
        <f>IF($C205="TD",INDEX('4. CPI-tabel'!$D$20:$Z$42,$E205-2003,Y$28-2003),
IF(Y$28&gt;=$E205,MAX(1,INDEX('4. CPI-tabel'!$D$20:$Z$42,MAX($E205,2010)-2003,Y$28-2003)),0))</f>
        <v>1.1050530915740095</v>
      </c>
      <c r="Z205" s="118">
        <f>IF($C205="TD",INDEX('4. CPI-tabel'!$D$20:$Z$42,$E205-2003,Z$28-2003),
IF(Z$28&gt;=$E205,MAX(1,INDEX('4. CPI-tabel'!$D$20:$Z$42,MAX($E205,2010)-2003,Z$28-2003)),0))</f>
        <v>1.1304693126802117</v>
      </c>
      <c r="AA205" s="118">
        <f>IF($C205="TD",INDEX('4. CPI-tabel'!$D$20:$Z$42,$E205-2003,AA$28-2003),
IF(AA$28&gt;=$E205,MAX(1,INDEX('4. CPI-tabel'!$D$20:$Z$42,MAX($E205,2010)-2003,AA$28-2003)),0))</f>
        <v>1.1621224534352577</v>
      </c>
      <c r="AB205" s="118">
        <f>IF($C205="TD",INDEX('4. CPI-tabel'!$D$20:$Z$42,$E205-2003,AB$28-2003),
IF(AB$28&gt;=$E205,MAX(1,INDEX('4. CPI-tabel'!$D$20:$Z$42,MAX($E205,2010)-2003,AB$28-2003)),0))</f>
        <v>1.1737436779696102</v>
      </c>
      <c r="AC205" s="118">
        <f>IF($C205="TD",INDEX('4. CPI-tabel'!$D$20:$Z$42,$E205-2003,AC$28-2003),
IF(AC$28&gt;=$E205,MAX(1,INDEX('4. CPI-tabel'!$D$20:$Z$42,MAX($E205,2010)-2003,AC$28-2003)),0))</f>
        <v>1.183133627393367</v>
      </c>
      <c r="AD205" s="118">
        <f>IF($C205="TD",INDEX('4. CPI-tabel'!$D$20:$Z$42,$E205-2003,AD$28-2003),
IF(AD$28&gt;=$E205,MAX(1,INDEX('4. CPI-tabel'!$D$20:$Z$42,MAX($E205,2010)-2003,AD$28-2003)),0))</f>
        <v>1.1854998946481539</v>
      </c>
      <c r="AE205" s="118">
        <f>IF($C205="TD",INDEX('4. CPI-tabel'!$D$20:$Z$42,$E205-2003,AE$28-2003),
IF(AE$28&gt;=$E205,MAX(1,INDEX('4. CPI-tabel'!$D$20:$Z$42,MAX($E205,2010)-2003,AE$28-2003)),0))</f>
        <v>1.2020968931732281</v>
      </c>
      <c r="AF205" s="118">
        <f>IF($C205="TD",INDEX('4. CPI-tabel'!$D$20:$Z$42,$E205-2003,AF$28-2003),
IF(AF$28&gt;=$E205,MAX(1,INDEX('4. CPI-tabel'!$D$20:$Z$42,MAX($E205,2010)-2003,AF$28-2003)),0))</f>
        <v>1.2273409279298657</v>
      </c>
      <c r="AG205" s="118">
        <f>IF($C205="TD",INDEX('4. CPI-tabel'!$D$20:$Z$42,$E205-2003,AG$28-2003),
IF(AG$28&gt;=$E205,MAX(1,INDEX('4. CPI-tabel'!$D$20:$Z$42,MAX($E205,2010)-2003,AG$28-2003)),0))</f>
        <v>1.2617064739119019</v>
      </c>
      <c r="AH205" s="118">
        <f>IF($C205="TD",INDEX('4. CPI-tabel'!$D$20:$Z$42,$E205-2003,AH$28-2003),
IF(AH$28&gt;=$E205,MAX(1,INDEX('4. CPI-tabel'!$D$20:$Z$42,MAX($E205,2010)-2003,AH$28-2003)),0))</f>
        <v>1.270538419229285</v>
      </c>
      <c r="AI205" s="118">
        <f>IF($C205="TD",INDEX('4. CPI-tabel'!$D$20:$Z$42,$E205-2003,AI$28-2003),
IF(AI$28&gt;=$E205,MAX(1,INDEX('4. CPI-tabel'!$D$20:$Z$42,MAX($E205,2010)-2003,AI$28-2003)),0))</f>
        <v>1.270538419229285</v>
      </c>
      <c r="AJ205" s="118">
        <f>IF($C205="TD",INDEX('4. CPI-tabel'!$D$20:$Z$42,$E205-2003,AJ$28-2003),
IF(AJ$28&gt;=$E205,MAX(1,INDEX('4. CPI-tabel'!$D$20:$Z$42,MAX($E205,2010)-2003,AJ$28-2003)),0))</f>
        <v>1.270538419229285</v>
      </c>
      <c r="AK205" s="118">
        <f>IF($C205="TD",INDEX('4. CPI-tabel'!$D$20:$Z$42,$E205-2003,AK$28-2003),
IF(AK$28&gt;=$E205,MAX(1,INDEX('4. CPI-tabel'!$D$20:$Z$42,MAX($E205,2010)-2003,AK$28-2003)),0))</f>
        <v>1.270538419229285</v>
      </c>
      <c r="AL205" s="118">
        <f>IF($C205="TD",INDEX('4. CPI-tabel'!$D$20:$Z$42,$E205-2003,AL$28-2003),
IF(AL$28&gt;=$E205,MAX(1,INDEX('4. CPI-tabel'!$D$20:$Z$42,MAX($E205,2010)-2003,AL$28-2003)),0))</f>
        <v>1.270538419229285</v>
      </c>
      <c r="AM205" s="118">
        <f>IF($C205="TD",INDEX('4. CPI-tabel'!$D$20:$Z$42,$E205-2003,AM$28-2003),
IF(AM$28&gt;=$E205,MAX(1,INDEX('4. CPI-tabel'!$D$20:$Z$42,MAX($E205,2010)-2003,AM$28-2003)),0))</f>
        <v>1.270538419229285</v>
      </c>
      <c r="AN205" s="20"/>
      <c r="AO205" s="87">
        <f t="shared" si="37"/>
        <v>-2.6208211723490153</v>
      </c>
      <c r="AP205" s="87">
        <f t="shared" si="38"/>
        <v>-2.68896252283009</v>
      </c>
      <c r="AQ205" s="87">
        <f t="shared" si="39"/>
        <v>-2.7508086608551818</v>
      </c>
      <c r="AR205" s="87">
        <f t="shared" si="40"/>
        <v>-2.8278313033591274</v>
      </c>
      <c r="AS205" s="87">
        <f t="shared" si="41"/>
        <v>-2.8561096163927187</v>
      </c>
      <c r="AT205" s="87">
        <f t="shared" si="42"/>
        <v>-2.8789584933238599</v>
      </c>
      <c r="AU205" s="87">
        <f t="shared" si="43"/>
        <v>-2.8847164103105079</v>
      </c>
      <c r="AV205" s="87">
        <f t="shared" si="44"/>
        <v>-2.9251024400548555</v>
      </c>
      <c r="AW205" s="87">
        <f t="shared" si="45"/>
        <v>-2.9865295912960068</v>
      </c>
      <c r="AX205" s="87">
        <f t="shared" si="46"/>
        <v>-3.0701524198522949</v>
      </c>
      <c r="AY205" s="87">
        <f t="shared" si="47"/>
        <v>-3.0916434867912606</v>
      </c>
      <c r="AZ205" s="87">
        <f t="shared" si="48"/>
        <v>-3.7099721841495121</v>
      </c>
      <c r="BA205" s="87">
        <f t="shared" si="49"/>
        <v>-3.402940003392311</v>
      </c>
      <c r="BB205" s="87">
        <f t="shared" si="50"/>
        <v>-3.1213173824219127</v>
      </c>
      <c r="BC205" s="87">
        <f t="shared" si="51"/>
        <v>-3.0082261729138722</v>
      </c>
      <c r="BD205" s="87">
        <f t="shared" si="52"/>
        <v>-3.0082261729138722</v>
      </c>
    </row>
    <row r="206" spans="2:56" s="79" customFormat="1" x14ac:dyDescent="0.2">
      <c r="B206" s="86">
        <f>'3. Investeringen'!B192</f>
        <v>178</v>
      </c>
      <c r="C206" s="86" t="str">
        <f>'3. Investeringen'!F192</f>
        <v>TD</v>
      </c>
      <c r="D206" s="86" t="str">
        <f>'3. Investeringen'!G192</f>
        <v>Nieuwe investeringen TD</v>
      </c>
      <c r="E206" s="121">
        <f>'3. Investeringen'!K192</f>
        <v>2007</v>
      </c>
      <c r="F206" s="20"/>
      <c r="G206" s="86">
        <f>'7. Nominale afschrijvingen'!R195</f>
        <v>4934.5028888888892</v>
      </c>
      <c r="H206" s="86">
        <f>'7. Nominale afschrijvingen'!S195</f>
        <v>4934.5028888888892</v>
      </c>
      <c r="I206" s="86">
        <f>'7. Nominale afschrijvingen'!T195</f>
        <v>4934.5028888888892</v>
      </c>
      <c r="J206" s="86">
        <f>'7. Nominale afschrijvingen'!U195</f>
        <v>4934.5028888888892</v>
      </c>
      <c r="K206" s="86">
        <f>'7. Nominale afschrijvingen'!V195</f>
        <v>4934.5028888888892</v>
      </c>
      <c r="L206" s="86">
        <f>'7. Nominale afschrijvingen'!W195</f>
        <v>4934.5028888888892</v>
      </c>
      <c r="M206" s="86">
        <f>'7. Nominale afschrijvingen'!X195</f>
        <v>4934.5028888888892</v>
      </c>
      <c r="N206" s="86">
        <f>'7. Nominale afschrijvingen'!Y195</f>
        <v>4934.5028888888892</v>
      </c>
      <c r="O206" s="86">
        <f>'7. Nominale afschrijvingen'!Z195</f>
        <v>4934.5028888888892</v>
      </c>
      <c r="P206" s="86">
        <f>'7. Nominale afschrijvingen'!AA195</f>
        <v>4934.5028888888892</v>
      </c>
      <c r="Q206" s="86">
        <f>'7. Nominale afschrijvingen'!AB195</f>
        <v>4934.5028888888892</v>
      </c>
      <c r="R206" s="86">
        <f>'7. Nominale afschrijvingen'!AC195</f>
        <v>5921.4034666666657</v>
      </c>
      <c r="S206" s="86">
        <f>'7. Nominale afschrijvingen'!AD195</f>
        <v>5688.4302155191253</v>
      </c>
      <c r="T206" s="86">
        <f>'7. Nominale afschrijvingen'!AE195</f>
        <v>5464.6231250724704</v>
      </c>
      <c r="U206" s="86">
        <f>'7. Nominale afschrijvingen'!AF195</f>
        <v>5249.6215594958485</v>
      </c>
      <c r="V206" s="86">
        <f>'7. Nominale afschrijvingen'!AG195</f>
        <v>5043.0790719091265</v>
      </c>
      <c r="W206" s="65"/>
      <c r="X206" s="118">
        <f>IF($C206="TD",INDEX('4. CPI-tabel'!$D$20:$Z$42,$E206-2003,X$28-2003),
IF(X$28&gt;=$E206,MAX(1,INDEX('4. CPI-tabel'!$D$20:$Z$42,MAX($E206,2010)-2003,X$28-2003)),0))</f>
        <v>1.0621792868399995</v>
      </c>
      <c r="Y206" s="118">
        <f>IF($C206="TD",INDEX('4. CPI-tabel'!$D$20:$Z$42,$E206-2003,Y$28-2003),
IF(Y$28&gt;=$E206,MAX(1,INDEX('4. CPI-tabel'!$D$20:$Z$42,MAX($E206,2010)-2003,Y$28-2003)),0))</f>
        <v>1.0897959482978394</v>
      </c>
      <c r="Z206" s="118">
        <f>IF($C206="TD",INDEX('4. CPI-tabel'!$D$20:$Z$42,$E206-2003,Z$28-2003),
IF(Z$28&gt;=$E206,MAX(1,INDEX('4. CPI-tabel'!$D$20:$Z$42,MAX($E206,2010)-2003,Z$28-2003)),0))</f>
        <v>1.1148612551086896</v>
      </c>
      <c r="AA206" s="118">
        <f>IF($C206="TD",INDEX('4. CPI-tabel'!$D$20:$Z$42,$E206-2003,AA$28-2003),
IF(AA$28&gt;=$E206,MAX(1,INDEX('4. CPI-tabel'!$D$20:$Z$42,MAX($E206,2010)-2003,AA$28-2003)),0))</f>
        <v>1.1460773702517328</v>
      </c>
      <c r="AB206" s="118">
        <f>IF($C206="TD",INDEX('4. CPI-tabel'!$D$20:$Z$42,$E206-2003,AB$28-2003),
IF(AB$28&gt;=$E206,MAX(1,INDEX('4. CPI-tabel'!$D$20:$Z$42,MAX($E206,2010)-2003,AB$28-2003)),0))</f>
        <v>1.1575381439542503</v>
      </c>
      <c r="AC206" s="118">
        <f>IF($C206="TD",INDEX('4. CPI-tabel'!$D$20:$Z$42,$E206-2003,AC$28-2003),
IF(AC$28&gt;=$E206,MAX(1,INDEX('4. CPI-tabel'!$D$20:$Z$42,MAX($E206,2010)-2003,AC$28-2003)),0))</f>
        <v>1.1667984491058843</v>
      </c>
      <c r="AD206" s="118">
        <f>IF($C206="TD",INDEX('4. CPI-tabel'!$D$20:$Z$42,$E206-2003,AD$28-2003),
IF(AD$28&gt;=$E206,MAX(1,INDEX('4. CPI-tabel'!$D$20:$Z$42,MAX($E206,2010)-2003,AD$28-2003)),0))</f>
        <v>1.1691320460040959</v>
      </c>
      <c r="AE206" s="118">
        <f>IF($C206="TD",INDEX('4. CPI-tabel'!$D$20:$Z$42,$E206-2003,AE$28-2003),
IF(AE$28&gt;=$E206,MAX(1,INDEX('4. CPI-tabel'!$D$20:$Z$42,MAX($E206,2010)-2003,AE$28-2003)),0))</f>
        <v>1.1854998946481532</v>
      </c>
      <c r="AF206" s="118">
        <f>IF($C206="TD",INDEX('4. CPI-tabel'!$D$20:$Z$42,$E206-2003,AF$28-2003),
IF(AF$28&gt;=$E206,MAX(1,INDEX('4. CPI-tabel'!$D$20:$Z$42,MAX($E206,2010)-2003,AF$28-2003)),0))</f>
        <v>1.2103953924357642</v>
      </c>
      <c r="AG206" s="118">
        <f>IF($C206="TD",INDEX('4. CPI-tabel'!$D$20:$Z$42,$E206-2003,AG$28-2003),
IF(AG$28&gt;=$E206,MAX(1,INDEX('4. CPI-tabel'!$D$20:$Z$42,MAX($E206,2010)-2003,AG$28-2003)),0))</f>
        <v>1.2442864634239656</v>
      </c>
      <c r="AH206" s="118">
        <f>IF($C206="TD",INDEX('4. CPI-tabel'!$D$20:$Z$42,$E206-2003,AH$28-2003),
IF(AH$28&gt;=$E206,MAX(1,INDEX('4. CPI-tabel'!$D$20:$Z$42,MAX($E206,2010)-2003,AH$28-2003)),0))</f>
        <v>1.2529964686679333</v>
      </c>
      <c r="AI206" s="118">
        <f>IF($C206="TD",INDEX('4. CPI-tabel'!$D$20:$Z$42,$E206-2003,AI$28-2003),
IF(AI$28&gt;=$E206,MAX(1,INDEX('4. CPI-tabel'!$D$20:$Z$42,MAX($E206,2010)-2003,AI$28-2003)),0))</f>
        <v>1.2529964686679333</v>
      </c>
      <c r="AJ206" s="118">
        <f>IF($C206="TD",INDEX('4. CPI-tabel'!$D$20:$Z$42,$E206-2003,AJ$28-2003),
IF(AJ$28&gt;=$E206,MAX(1,INDEX('4. CPI-tabel'!$D$20:$Z$42,MAX($E206,2010)-2003,AJ$28-2003)),0))</f>
        <v>1.2529964686679333</v>
      </c>
      <c r="AK206" s="118">
        <f>IF($C206="TD",INDEX('4. CPI-tabel'!$D$20:$Z$42,$E206-2003,AK$28-2003),
IF(AK$28&gt;=$E206,MAX(1,INDEX('4. CPI-tabel'!$D$20:$Z$42,MAX($E206,2010)-2003,AK$28-2003)),0))</f>
        <v>1.2529964686679333</v>
      </c>
      <c r="AL206" s="118">
        <f>IF($C206="TD",INDEX('4. CPI-tabel'!$D$20:$Z$42,$E206-2003,AL$28-2003),
IF(AL$28&gt;=$E206,MAX(1,INDEX('4. CPI-tabel'!$D$20:$Z$42,MAX($E206,2010)-2003,AL$28-2003)),0))</f>
        <v>1.2529964686679333</v>
      </c>
      <c r="AM206" s="118">
        <f>IF($C206="TD",INDEX('4. CPI-tabel'!$D$20:$Z$42,$E206-2003,AM$28-2003),
IF(AM$28&gt;=$E206,MAX(1,INDEX('4. CPI-tabel'!$D$20:$Z$42,MAX($E206,2010)-2003,AM$28-2003)),0))</f>
        <v>1.2529964686679333</v>
      </c>
      <c r="AN206" s="20"/>
      <c r="AO206" s="87">
        <f t="shared" si="37"/>
        <v>5241.3267594299177</v>
      </c>
      <c r="AP206" s="87">
        <f t="shared" si="38"/>
        <v>5377.6012551750955</v>
      </c>
      <c r="AQ206" s="87">
        <f t="shared" si="39"/>
        <v>5501.2860840441217</v>
      </c>
      <c r="AR206" s="87">
        <f t="shared" si="40"/>
        <v>5655.3220943973565</v>
      </c>
      <c r="AS206" s="87">
        <f t="shared" si="41"/>
        <v>5711.8753153413309</v>
      </c>
      <c r="AT206" s="87">
        <f t="shared" si="42"/>
        <v>5757.5703178640615</v>
      </c>
      <c r="AU206" s="87">
        <f t="shared" si="43"/>
        <v>5769.0854584997887</v>
      </c>
      <c r="AV206" s="87">
        <f t="shared" si="44"/>
        <v>5849.8526549187854</v>
      </c>
      <c r="AW206" s="87">
        <f t="shared" si="45"/>
        <v>5972.6995606720793</v>
      </c>
      <c r="AX206" s="87">
        <f t="shared" si="46"/>
        <v>6139.9351483708979</v>
      </c>
      <c r="AY206" s="87">
        <f t="shared" si="47"/>
        <v>6182.9146944094937</v>
      </c>
      <c r="AZ206" s="87">
        <f t="shared" si="48"/>
        <v>7419.4976332913911</v>
      </c>
      <c r="BA206" s="87">
        <f t="shared" si="49"/>
        <v>7127.5829723094348</v>
      </c>
      <c r="BB206" s="87">
        <f t="shared" si="50"/>
        <v>6847.1534783169318</v>
      </c>
      <c r="BC206" s="87">
        <f t="shared" si="51"/>
        <v>6577.7572758913475</v>
      </c>
      <c r="BD206" s="87">
        <f t="shared" si="52"/>
        <v>6318.9602683152943</v>
      </c>
    </row>
    <row r="207" spans="2:56" s="79" customFormat="1" x14ac:dyDescent="0.2">
      <c r="B207" s="86">
        <f>'3. Investeringen'!B193</f>
        <v>179</v>
      </c>
      <c r="C207" s="86" t="str">
        <f>'3. Investeringen'!F193</f>
        <v>TD</v>
      </c>
      <c r="D207" s="86" t="str">
        <f>'3. Investeringen'!G193</f>
        <v>Nieuwe investeringen TD</v>
      </c>
      <c r="E207" s="121">
        <f>'3. Investeringen'!K193</f>
        <v>2007</v>
      </c>
      <c r="F207" s="20"/>
      <c r="G207" s="86">
        <f>'7. Nominale afschrijvingen'!R196</f>
        <v>236.89533333333333</v>
      </c>
      <c r="H207" s="86">
        <f>'7. Nominale afschrijvingen'!S196</f>
        <v>236.89533333333333</v>
      </c>
      <c r="I207" s="86">
        <f>'7. Nominale afschrijvingen'!T196</f>
        <v>236.89533333333333</v>
      </c>
      <c r="J207" s="86">
        <f>'7. Nominale afschrijvingen'!U196</f>
        <v>236.89533333333333</v>
      </c>
      <c r="K207" s="86">
        <f>'7. Nominale afschrijvingen'!V196</f>
        <v>236.89533333333333</v>
      </c>
      <c r="L207" s="86">
        <f>'7. Nominale afschrijvingen'!W196</f>
        <v>236.89533333333333</v>
      </c>
      <c r="M207" s="86">
        <f>'7. Nominale afschrijvingen'!X196</f>
        <v>236.89533333333333</v>
      </c>
      <c r="N207" s="86">
        <f>'7. Nominale afschrijvingen'!Y196</f>
        <v>236.89533333333333</v>
      </c>
      <c r="O207" s="86">
        <f>'7. Nominale afschrijvingen'!Z196</f>
        <v>236.89533333333333</v>
      </c>
      <c r="P207" s="86">
        <f>'7. Nominale afschrijvingen'!AA196</f>
        <v>236.89533333333333</v>
      </c>
      <c r="Q207" s="86">
        <f>'7. Nominale afschrijvingen'!AB196</f>
        <v>236.89533333333333</v>
      </c>
      <c r="R207" s="86">
        <f>'7. Nominale afschrijvingen'!AC196</f>
        <v>284.27439999999996</v>
      </c>
      <c r="S207" s="86">
        <f>'7. Nominale afschrijvingen'!AD196</f>
        <v>262.26605935483872</v>
      </c>
      <c r="T207" s="86">
        <f>'7. Nominale afschrijvingen'!AE196</f>
        <v>241.96159024349637</v>
      </c>
      <c r="U207" s="86">
        <f>'7. Nominale afschrijvingen'!AF196</f>
        <v>230.67004936546655</v>
      </c>
      <c r="V207" s="86">
        <f>'7. Nominale afschrijvingen'!AG196</f>
        <v>230.67004936546655</v>
      </c>
      <c r="W207" s="65"/>
      <c r="X207" s="118">
        <f>IF($C207="TD",INDEX('4. CPI-tabel'!$D$20:$Z$42,$E207-2003,X$28-2003),
IF(X$28&gt;=$E207,MAX(1,INDEX('4. CPI-tabel'!$D$20:$Z$42,MAX($E207,2010)-2003,X$28-2003)),0))</f>
        <v>1.0621792868399995</v>
      </c>
      <c r="Y207" s="118">
        <f>IF($C207="TD",INDEX('4. CPI-tabel'!$D$20:$Z$42,$E207-2003,Y$28-2003),
IF(Y$28&gt;=$E207,MAX(1,INDEX('4. CPI-tabel'!$D$20:$Z$42,MAX($E207,2010)-2003,Y$28-2003)),0))</f>
        <v>1.0897959482978394</v>
      </c>
      <c r="Z207" s="118">
        <f>IF($C207="TD",INDEX('4. CPI-tabel'!$D$20:$Z$42,$E207-2003,Z$28-2003),
IF(Z$28&gt;=$E207,MAX(1,INDEX('4. CPI-tabel'!$D$20:$Z$42,MAX($E207,2010)-2003,Z$28-2003)),0))</f>
        <v>1.1148612551086896</v>
      </c>
      <c r="AA207" s="118">
        <f>IF($C207="TD",INDEX('4. CPI-tabel'!$D$20:$Z$42,$E207-2003,AA$28-2003),
IF(AA$28&gt;=$E207,MAX(1,INDEX('4. CPI-tabel'!$D$20:$Z$42,MAX($E207,2010)-2003,AA$28-2003)),0))</f>
        <v>1.1460773702517328</v>
      </c>
      <c r="AB207" s="118">
        <f>IF($C207="TD",INDEX('4. CPI-tabel'!$D$20:$Z$42,$E207-2003,AB$28-2003),
IF(AB$28&gt;=$E207,MAX(1,INDEX('4. CPI-tabel'!$D$20:$Z$42,MAX($E207,2010)-2003,AB$28-2003)),0))</f>
        <v>1.1575381439542503</v>
      </c>
      <c r="AC207" s="118">
        <f>IF($C207="TD",INDEX('4. CPI-tabel'!$D$20:$Z$42,$E207-2003,AC$28-2003),
IF(AC$28&gt;=$E207,MAX(1,INDEX('4. CPI-tabel'!$D$20:$Z$42,MAX($E207,2010)-2003,AC$28-2003)),0))</f>
        <v>1.1667984491058843</v>
      </c>
      <c r="AD207" s="118">
        <f>IF($C207="TD",INDEX('4. CPI-tabel'!$D$20:$Z$42,$E207-2003,AD$28-2003),
IF(AD$28&gt;=$E207,MAX(1,INDEX('4. CPI-tabel'!$D$20:$Z$42,MAX($E207,2010)-2003,AD$28-2003)),0))</f>
        <v>1.1691320460040959</v>
      </c>
      <c r="AE207" s="118">
        <f>IF($C207="TD",INDEX('4. CPI-tabel'!$D$20:$Z$42,$E207-2003,AE$28-2003),
IF(AE$28&gt;=$E207,MAX(1,INDEX('4. CPI-tabel'!$D$20:$Z$42,MAX($E207,2010)-2003,AE$28-2003)),0))</f>
        <v>1.1854998946481532</v>
      </c>
      <c r="AF207" s="118">
        <f>IF($C207="TD",INDEX('4. CPI-tabel'!$D$20:$Z$42,$E207-2003,AF$28-2003),
IF(AF$28&gt;=$E207,MAX(1,INDEX('4. CPI-tabel'!$D$20:$Z$42,MAX($E207,2010)-2003,AF$28-2003)),0))</f>
        <v>1.2103953924357642</v>
      </c>
      <c r="AG207" s="118">
        <f>IF($C207="TD",INDEX('4. CPI-tabel'!$D$20:$Z$42,$E207-2003,AG$28-2003),
IF(AG$28&gt;=$E207,MAX(1,INDEX('4. CPI-tabel'!$D$20:$Z$42,MAX($E207,2010)-2003,AG$28-2003)),0))</f>
        <v>1.2442864634239656</v>
      </c>
      <c r="AH207" s="118">
        <f>IF($C207="TD",INDEX('4. CPI-tabel'!$D$20:$Z$42,$E207-2003,AH$28-2003),
IF(AH$28&gt;=$E207,MAX(1,INDEX('4. CPI-tabel'!$D$20:$Z$42,MAX($E207,2010)-2003,AH$28-2003)),0))</f>
        <v>1.2529964686679333</v>
      </c>
      <c r="AI207" s="118">
        <f>IF($C207="TD",INDEX('4. CPI-tabel'!$D$20:$Z$42,$E207-2003,AI$28-2003),
IF(AI$28&gt;=$E207,MAX(1,INDEX('4. CPI-tabel'!$D$20:$Z$42,MAX($E207,2010)-2003,AI$28-2003)),0))</f>
        <v>1.2529964686679333</v>
      </c>
      <c r="AJ207" s="118">
        <f>IF($C207="TD",INDEX('4. CPI-tabel'!$D$20:$Z$42,$E207-2003,AJ$28-2003),
IF(AJ$28&gt;=$E207,MAX(1,INDEX('4. CPI-tabel'!$D$20:$Z$42,MAX($E207,2010)-2003,AJ$28-2003)),0))</f>
        <v>1.2529964686679333</v>
      </c>
      <c r="AK207" s="118">
        <f>IF($C207="TD",INDEX('4. CPI-tabel'!$D$20:$Z$42,$E207-2003,AK$28-2003),
IF(AK$28&gt;=$E207,MAX(1,INDEX('4. CPI-tabel'!$D$20:$Z$42,MAX($E207,2010)-2003,AK$28-2003)),0))</f>
        <v>1.2529964686679333</v>
      </c>
      <c r="AL207" s="118">
        <f>IF($C207="TD",INDEX('4. CPI-tabel'!$D$20:$Z$42,$E207-2003,AL$28-2003),
IF(AL$28&gt;=$E207,MAX(1,INDEX('4. CPI-tabel'!$D$20:$Z$42,MAX($E207,2010)-2003,AL$28-2003)),0))</f>
        <v>1.2529964686679333</v>
      </c>
      <c r="AM207" s="118">
        <f>IF($C207="TD",INDEX('4. CPI-tabel'!$D$20:$Z$42,$E207-2003,AM$28-2003),
IF(AM$28&gt;=$E207,MAX(1,INDEX('4. CPI-tabel'!$D$20:$Z$42,MAX($E207,2010)-2003,AM$28-2003)),0))</f>
        <v>1.2529964686679333</v>
      </c>
      <c r="AN207" s="20"/>
      <c r="AO207" s="87">
        <f t="shared" si="37"/>
        <v>251.62531621572396</v>
      </c>
      <c r="AP207" s="87">
        <f t="shared" si="38"/>
        <v>258.16757443733275</v>
      </c>
      <c r="AQ207" s="87">
        <f t="shared" si="39"/>
        <v>264.1054286493914</v>
      </c>
      <c r="AR207" s="87">
        <f t="shared" si="40"/>
        <v>271.50038065157435</v>
      </c>
      <c r="AS207" s="87">
        <f t="shared" si="41"/>
        <v>274.21538445809011</v>
      </c>
      <c r="AT207" s="87">
        <f t="shared" si="42"/>
        <v>276.40910753375482</v>
      </c>
      <c r="AU207" s="87">
        <f t="shared" si="43"/>
        <v>276.9619257488223</v>
      </c>
      <c r="AV207" s="87">
        <f t="shared" si="44"/>
        <v>280.8393927093058</v>
      </c>
      <c r="AW207" s="87">
        <f t="shared" si="45"/>
        <v>286.73701995620115</v>
      </c>
      <c r="AX207" s="87">
        <f t="shared" si="46"/>
        <v>294.76565651497481</v>
      </c>
      <c r="AY207" s="87">
        <f t="shared" si="47"/>
        <v>296.82901611057963</v>
      </c>
      <c r="AZ207" s="87">
        <f t="shared" si="48"/>
        <v>356.19481933269549</v>
      </c>
      <c r="BA207" s="87">
        <f t="shared" si="49"/>
        <v>328.61844622306751</v>
      </c>
      <c r="BB207" s="87">
        <f t="shared" si="50"/>
        <v>303.17701812837845</v>
      </c>
      <c r="BC207" s="87">
        <f t="shared" si="51"/>
        <v>289.02875728238746</v>
      </c>
      <c r="BD207" s="87">
        <f t="shared" si="52"/>
        <v>289.02875728238746</v>
      </c>
    </row>
    <row r="208" spans="2:56" s="79" customFormat="1" x14ac:dyDescent="0.2">
      <c r="B208" s="86">
        <f>'3. Investeringen'!B194</f>
        <v>180</v>
      </c>
      <c r="C208" s="86" t="str">
        <f>'3. Investeringen'!F194</f>
        <v>TD</v>
      </c>
      <c r="D208" s="86" t="str">
        <f>'3. Investeringen'!G194</f>
        <v>Nieuwe investeringen TD</v>
      </c>
      <c r="E208" s="121">
        <f>'3. Investeringen'!K194</f>
        <v>2007</v>
      </c>
      <c r="F208" s="20"/>
      <c r="G208" s="86">
        <f>'7. Nominale afschrijvingen'!R197</f>
        <v>266798.04199999996</v>
      </c>
      <c r="H208" s="86">
        <f>'7. Nominale afschrijvingen'!S197</f>
        <v>133399.02100000001</v>
      </c>
      <c r="I208" s="86">
        <f>'7. Nominale afschrijvingen'!T197</f>
        <v>0</v>
      </c>
      <c r="J208" s="86">
        <f>'7. Nominale afschrijvingen'!U197</f>
        <v>0</v>
      </c>
      <c r="K208" s="86">
        <f>'7. Nominale afschrijvingen'!V197</f>
        <v>0</v>
      </c>
      <c r="L208" s="86">
        <f>'7. Nominale afschrijvingen'!W197</f>
        <v>0</v>
      </c>
      <c r="M208" s="86">
        <f>'7. Nominale afschrijvingen'!X197</f>
        <v>0</v>
      </c>
      <c r="N208" s="86">
        <f>'7. Nominale afschrijvingen'!Y197</f>
        <v>0</v>
      </c>
      <c r="O208" s="86">
        <f>'7. Nominale afschrijvingen'!Z197</f>
        <v>0</v>
      </c>
      <c r="P208" s="86">
        <f>'7. Nominale afschrijvingen'!AA197</f>
        <v>0</v>
      </c>
      <c r="Q208" s="86">
        <f>'7. Nominale afschrijvingen'!AB197</f>
        <v>0</v>
      </c>
      <c r="R208" s="86">
        <f>'7. Nominale afschrijvingen'!AC197</f>
        <v>0</v>
      </c>
      <c r="S208" s="86">
        <f>'7. Nominale afschrijvingen'!AD197</f>
        <v>0</v>
      </c>
      <c r="T208" s="86">
        <f>'7. Nominale afschrijvingen'!AE197</f>
        <v>0</v>
      </c>
      <c r="U208" s="86">
        <f>'7. Nominale afschrijvingen'!AF197</f>
        <v>0</v>
      </c>
      <c r="V208" s="86">
        <f>'7. Nominale afschrijvingen'!AG197</f>
        <v>0</v>
      </c>
      <c r="W208" s="65"/>
      <c r="X208" s="118">
        <f>IF($C208="TD",INDEX('4. CPI-tabel'!$D$20:$Z$42,$E208-2003,X$28-2003),
IF(X$28&gt;=$E208,MAX(1,INDEX('4. CPI-tabel'!$D$20:$Z$42,MAX($E208,2010)-2003,X$28-2003)),0))</f>
        <v>1.0621792868399995</v>
      </c>
      <c r="Y208" s="118">
        <f>IF($C208="TD",INDEX('4. CPI-tabel'!$D$20:$Z$42,$E208-2003,Y$28-2003),
IF(Y$28&gt;=$E208,MAX(1,INDEX('4. CPI-tabel'!$D$20:$Z$42,MAX($E208,2010)-2003,Y$28-2003)),0))</f>
        <v>1.0897959482978394</v>
      </c>
      <c r="Z208" s="118">
        <f>IF($C208="TD",INDEX('4. CPI-tabel'!$D$20:$Z$42,$E208-2003,Z$28-2003),
IF(Z$28&gt;=$E208,MAX(1,INDEX('4. CPI-tabel'!$D$20:$Z$42,MAX($E208,2010)-2003,Z$28-2003)),0))</f>
        <v>1.1148612551086896</v>
      </c>
      <c r="AA208" s="118">
        <f>IF($C208="TD",INDEX('4. CPI-tabel'!$D$20:$Z$42,$E208-2003,AA$28-2003),
IF(AA$28&gt;=$E208,MAX(1,INDEX('4. CPI-tabel'!$D$20:$Z$42,MAX($E208,2010)-2003,AA$28-2003)),0))</f>
        <v>1.1460773702517328</v>
      </c>
      <c r="AB208" s="118">
        <f>IF($C208="TD",INDEX('4. CPI-tabel'!$D$20:$Z$42,$E208-2003,AB$28-2003),
IF(AB$28&gt;=$E208,MAX(1,INDEX('4. CPI-tabel'!$D$20:$Z$42,MAX($E208,2010)-2003,AB$28-2003)),0))</f>
        <v>1.1575381439542503</v>
      </c>
      <c r="AC208" s="118">
        <f>IF($C208="TD",INDEX('4. CPI-tabel'!$D$20:$Z$42,$E208-2003,AC$28-2003),
IF(AC$28&gt;=$E208,MAX(1,INDEX('4. CPI-tabel'!$D$20:$Z$42,MAX($E208,2010)-2003,AC$28-2003)),0))</f>
        <v>1.1667984491058843</v>
      </c>
      <c r="AD208" s="118">
        <f>IF($C208="TD",INDEX('4. CPI-tabel'!$D$20:$Z$42,$E208-2003,AD$28-2003),
IF(AD$28&gt;=$E208,MAX(1,INDEX('4. CPI-tabel'!$D$20:$Z$42,MAX($E208,2010)-2003,AD$28-2003)),0))</f>
        <v>1.1691320460040959</v>
      </c>
      <c r="AE208" s="118">
        <f>IF($C208="TD",INDEX('4. CPI-tabel'!$D$20:$Z$42,$E208-2003,AE$28-2003),
IF(AE$28&gt;=$E208,MAX(1,INDEX('4. CPI-tabel'!$D$20:$Z$42,MAX($E208,2010)-2003,AE$28-2003)),0))</f>
        <v>1.1854998946481532</v>
      </c>
      <c r="AF208" s="118">
        <f>IF($C208="TD",INDEX('4. CPI-tabel'!$D$20:$Z$42,$E208-2003,AF$28-2003),
IF(AF$28&gt;=$E208,MAX(1,INDEX('4. CPI-tabel'!$D$20:$Z$42,MAX($E208,2010)-2003,AF$28-2003)),0))</f>
        <v>1.2103953924357642</v>
      </c>
      <c r="AG208" s="118">
        <f>IF($C208="TD",INDEX('4. CPI-tabel'!$D$20:$Z$42,$E208-2003,AG$28-2003),
IF(AG$28&gt;=$E208,MAX(1,INDEX('4. CPI-tabel'!$D$20:$Z$42,MAX($E208,2010)-2003,AG$28-2003)),0))</f>
        <v>1.2442864634239656</v>
      </c>
      <c r="AH208" s="118">
        <f>IF($C208="TD",INDEX('4. CPI-tabel'!$D$20:$Z$42,$E208-2003,AH$28-2003),
IF(AH$28&gt;=$E208,MAX(1,INDEX('4. CPI-tabel'!$D$20:$Z$42,MAX($E208,2010)-2003,AH$28-2003)),0))</f>
        <v>1.2529964686679333</v>
      </c>
      <c r="AI208" s="118">
        <f>IF($C208="TD",INDEX('4. CPI-tabel'!$D$20:$Z$42,$E208-2003,AI$28-2003),
IF(AI$28&gt;=$E208,MAX(1,INDEX('4. CPI-tabel'!$D$20:$Z$42,MAX($E208,2010)-2003,AI$28-2003)),0))</f>
        <v>1.2529964686679333</v>
      </c>
      <c r="AJ208" s="118">
        <f>IF($C208="TD",INDEX('4. CPI-tabel'!$D$20:$Z$42,$E208-2003,AJ$28-2003),
IF(AJ$28&gt;=$E208,MAX(1,INDEX('4. CPI-tabel'!$D$20:$Z$42,MAX($E208,2010)-2003,AJ$28-2003)),0))</f>
        <v>1.2529964686679333</v>
      </c>
      <c r="AK208" s="118">
        <f>IF($C208="TD",INDEX('4. CPI-tabel'!$D$20:$Z$42,$E208-2003,AK$28-2003),
IF(AK$28&gt;=$E208,MAX(1,INDEX('4. CPI-tabel'!$D$20:$Z$42,MAX($E208,2010)-2003,AK$28-2003)),0))</f>
        <v>1.2529964686679333</v>
      </c>
      <c r="AL208" s="118">
        <f>IF($C208="TD",INDEX('4. CPI-tabel'!$D$20:$Z$42,$E208-2003,AL$28-2003),
IF(AL$28&gt;=$E208,MAX(1,INDEX('4. CPI-tabel'!$D$20:$Z$42,MAX($E208,2010)-2003,AL$28-2003)),0))</f>
        <v>1.2529964686679333</v>
      </c>
      <c r="AM208" s="118">
        <f>IF($C208="TD",INDEX('4. CPI-tabel'!$D$20:$Z$42,$E208-2003,AM$28-2003),
IF(AM$28&gt;=$E208,MAX(1,INDEX('4. CPI-tabel'!$D$20:$Z$42,MAX($E208,2010)-2003,AM$28-2003)),0))</f>
        <v>1.2529964686679333</v>
      </c>
      <c r="AN208" s="20"/>
      <c r="AO208" s="87">
        <f t="shared" si="37"/>
        <v>283387.35398186819</v>
      </c>
      <c r="AP208" s="87">
        <f t="shared" si="38"/>
        <v>145377.7125926984</v>
      </c>
      <c r="AQ208" s="87">
        <f t="shared" si="39"/>
        <v>0</v>
      </c>
      <c r="AR208" s="87">
        <f t="shared" si="40"/>
        <v>0</v>
      </c>
      <c r="AS208" s="87">
        <f t="shared" si="41"/>
        <v>0</v>
      </c>
      <c r="AT208" s="87">
        <f t="shared" si="42"/>
        <v>0</v>
      </c>
      <c r="AU208" s="87">
        <f t="shared" si="43"/>
        <v>0</v>
      </c>
      <c r="AV208" s="87">
        <f t="shared" si="44"/>
        <v>0</v>
      </c>
      <c r="AW208" s="87">
        <f t="shared" si="45"/>
        <v>0</v>
      </c>
      <c r="AX208" s="87">
        <f t="shared" si="46"/>
        <v>0</v>
      </c>
      <c r="AY208" s="87">
        <f t="shared" si="47"/>
        <v>0</v>
      </c>
      <c r="AZ208" s="87">
        <f t="shared" si="48"/>
        <v>0</v>
      </c>
      <c r="BA208" s="87">
        <f t="shared" si="49"/>
        <v>0</v>
      </c>
      <c r="BB208" s="87">
        <f t="shared" si="50"/>
        <v>0</v>
      </c>
      <c r="BC208" s="87">
        <f t="shared" si="51"/>
        <v>0</v>
      </c>
      <c r="BD208" s="87">
        <f t="shared" si="52"/>
        <v>0</v>
      </c>
    </row>
    <row r="209" spans="2:56" s="79" customFormat="1" x14ac:dyDescent="0.2">
      <c r="B209" s="86">
        <f>'3. Investeringen'!B195</f>
        <v>181</v>
      </c>
      <c r="C209" s="86" t="str">
        <f>'3. Investeringen'!F195</f>
        <v>TD</v>
      </c>
      <c r="D209" s="86" t="str">
        <f>'3. Investeringen'!G195</f>
        <v>Nieuwe investeringen TD</v>
      </c>
      <c r="E209" s="121">
        <f>'3. Investeringen'!K195</f>
        <v>2008</v>
      </c>
      <c r="F209" s="20"/>
      <c r="G209" s="86">
        <f>'7. Nominale afschrijvingen'!R198</f>
        <v>245.45454545454547</v>
      </c>
      <c r="H209" s="86">
        <f>'7. Nominale afschrijvingen'!S198</f>
        <v>245.45454545454544</v>
      </c>
      <c r="I209" s="86">
        <f>'7. Nominale afschrijvingen'!T198</f>
        <v>245.45454545454544</v>
      </c>
      <c r="J209" s="86">
        <f>'7. Nominale afschrijvingen'!U198</f>
        <v>245.45454545454544</v>
      </c>
      <c r="K209" s="86">
        <f>'7. Nominale afschrijvingen'!V198</f>
        <v>245.45454545454544</v>
      </c>
      <c r="L209" s="86">
        <f>'7. Nominale afschrijvingen'!W198</f>
        <v>245.45454545454544</v>
      </c>
      <c r="M209" s="86">
        <f>'7. Nominale afschrijvingen'!X198</f>
        <v>245.45454545454544</v>
      </c>
      <c r="N209" s="86">
        <f>'7. Nominale afschrijvingen'!Y198</f>
        <v>245.45454545454544</v>
      </c>
      <c r="O209" s="86">
        <f>'7. Nominale afschrijvingen'!Z198</f>
        <v>245.45454545454544</v>
      </c>
      <c r="P209" s="86">
        <f>'7. Nominale afschrijvingen'!AA198</f>
        <v>245.45454545454544</v>
      </c>
      <c r="Q209" s="86">
        <f>'7. Nominale afschrijvingen'!AB198</f>
        <v>245.45454545454544</v>
      </c>
      <c r="R209" s="86">
        <f>'7. Nominale afschrijvingen'!AC198</f>
        <v>294.5454545454545</v>
      </c>
      <c r="S209" s="86">
        <f>'7. Nominale afschrijvingen'!AD198</f>
        <v>286.02847754654982</v>
      </c>
      <c r="T209" s="86">
        <f>'7. Nominale afschrijvingen'!AE198</f>
        <v>277.75777458134837</v>
      </c>
      <c r="U209" s="86">
        <f>'7. Nominale afschrijvingen'!AF198</f>
        <v>269.72622447297204</v>
      </c>
      <c r="V209" s="86">
        <f>'7. Nominale afschrijvingen'!AG198</f>
        <v>261.9269119580909</v>
      </c>
      <c r="W209" s="65"/>
      <c r="X209" s="118">
        <f>IF($C209="TD",INDEX('4. CPI-tabel'!$D$20:$Z$42,$E209-2003,X$28-2003),
IF(X$28&gt;=$E209,MAX(1,INDEX('4. CPI-tabel'!$D$20:$Z$42,MAX($E209,2010)-2003,X$28-2003)),0))</f>
        <v>1.0506224399999999</v>
      </c>
      <c r="Y209" s="118">
        <f>IF($C209="TD",INDEX('4. CPI-tabel'!$D$20:$Z$42,$E209-2003,Y$28-2003),
IF(Y$28&gt;=$E209,MAX(1,INDEX('4. CPI-tabel'!$D$20:$Z$42,MAX($E209,2010)-2003,Y$28-2003)),0))</f>
        <v>1.0779386234399999</v>
      </c>
      <c r="Z209" s="118">
        <f>IF($C209="TD",INDEX('4. CPI-tabel'!$D$20:$Z$42,$E209-2003,Z$28-2003),
IF(Z$28&gt;=$E209,MAX(1,INDEX('4. CPI-tabel'!$D$20:$Z$42,MAX($E209,2010)-2003,Z$28-2003)),0))</f>
        <v>1.1027312117791197</v>
      </c>
      <c r="AA209" s="118">
        <f>IF($C209="TD",INDEX('4. CPI-tabel'!$D$20:$Z$42,$E209-2003,AA$28-2003),
IF(AA$28&gt;=$E209,MAX(1,INDEX('4. CPI-tabel'!$D$20:$Z$42,MAX($E209,2010)-2003,AA$28-2003)),0))</f>
        <v>1.133607685708935</v>
      </c>
      <c r="AB209" s="118">
        <f>IF($C209="TD",INDEX('4. CPI-tabel'!$D$20:$Z$42,$E209-2003,AB$28-2003),
IF(AB$28&gt;=$E209,MAX(1,INDEX('4. CPI-tabel'!$D$20:$Z$42,MAX($E209,2010)-2003,AB$28-2003)),0))</f>
        <v>1.1449437625660244</v>
      </c>
      <c r="AC209" s="118">
        <f>IF($C209="TD",INDEX('4. CPI-tabel'!$D$20:$Z$42,$E209-2003,AC$28-2003),
IF(AC$28&gt;=$E209,MAX(1,INDEX('4. CPI-tabel'!$D$20:$Z$42,MAX($E209,2010)-2003,AC$28-2003)),0))</f>
        <v>1.1541033126665525</v>
      </c>
      <c r="AD209" s="118">
        <f>IF($C209="TD",INDEX('4. CPI-tabel'!$D$20:$Z$42,$E209-2003,AD$28-2003),
IF(AD$28&gt;=$E209,MAX(1,INDEX('4. CPI-tabel'!$D$20:$Z$42,MAX($E209,2010)-2003,AD$28-2003)),0))</f>
        <v>1.1564115192918856</v>
      </c>
      <c r="AE209" s="118">
        <f>IF($C209="TD",INDEX('4. CPI-tabel'!$D$20:$Z$42,$E209-2003,AE$28-2003),
IF(AE$28&gt;=$E209,MAX(1,INDEX('4. CPI-tabel'!$D$20:$Z$42,MAX($E209,2010)-2003,AE$28-2003)),0))</f>
        <v>1.1726012805619719</v>
      </c>
      <c r="AF209" s="118">
        <f>IF($C209="TD",INDEX('4. CPI-tabel'!$D$20:$Z$42,$E209-2003,AF$28-2003),
IF(AF$28&gt;=$E209,MAX(1,INDEX('4. CPI-tabel'!$D$20:$Z$42,MAX($E209,2010)-2003,AF$28-2003)),0))</f>
        <v>1.1972259074537732</v>
      </c>
      <c r="AG209" s="118">
        <f>IF($C209="TD",INDEX('4. CPI-tabel'!$D$20:$Z$42,$E209-2003,AG$28-2003),
IF(AG$28&gt;=$E209,MAX(1,INDEX('4. CPI-tabel'!$D$20:$Z$42,MAX($E209,2010)-2003,AG$28-2003)),0))</f>
        <v>1.2307482328624788</v>
      </c>
      <c r="AH209" s="118">
        <f>IF($C209="TD",INDEX('4. CPI-tabel'!$D$20:$Z$42,$E209-2003,AH$28-2003),
IF(AH$28&gt;=$E209,MAX(1,INDEX('4. CPI-tabel'!$D$20:$Z$42,MAX($E209,2010)-2003,AH$28-2003)),0))</f>
        <v>1.2393634704925161</v>
      </c>
      <c r="AI209" s="118">
        <f>IF($C209="TD",INDEX('4. CPI-tabel'!$D$20:$Z$42,$E209-2003,AI$28-2003),
IF(AI$28&gt;=$E209,MAX(1,INDEX('4. CPI-tabel'!$D$20:$Z$42,MAX($E209,2010)-2003,AI$28-2003)),0))</f>
        <v>1.2393634704925161</v>
      </c>
      <c r="AJ209" s="118">
        <f>IF($C209="TD",INDEX('4. CPI-tabel'!$D$20:$Z$42,$E209-2003,AJ$28-2003),
IF(AJ$28&gt;=$E209,MAX(1,INDEX('4. CPI-tabel'!$D$20:$Z$42,MAX($E209,2010)-2003,AJ$28-2003)),0))</f>
        <v>1.2393634704925161</v>
      </c>
      <c r="AK209" s="118">
        <f>IF($C209="TD",INDEX('4. CPI-tabel'!$D$20:$Z$42,$E209-2003,AK$28-2003),
IF(AK$28&gt;=$E209,MAX(1,INDEX('4. CPI-tabel'!$D$20:$Z$42,MAX($E209,2010)-2003,AK$28-2003)),0))</f>
        <v>1.2393634704925161</v>
      </c>
      <c r="AL209" s="118">
        <f>IF($C209="TD",INDEX('4. CPI-tabel'!$D$20:$Z$42,$E209-2003,AL$28-2003),
IF(AL$28&gt;=$E209,MAX(1,INDEX('4. CPI-tabel'!$D$20:$Z$42,MAX($E209,2010)-2003,AL$28-2003)),0))</f>
        <v>1.2393634704925161</v>
      </c>
      <c r="AM209" s="118">
        <f>IF($C209="TD",INDEX('4. CPI-tabel'!$D$20:$Z$42,$E209-2003,AM$28-2003),
IF(AM$28&gt;=$E209,MAX(1,INDEX('4. CPI-tabel'!$D$20:$Z$42,MAX($E209,2010)-2003,AM$28-2003)),0))</f>
        <v>1.2393634704925161</v>
      </c>
      <c r="AN209" s="20"/>
      <c r="AO209" s="87">
        <f t="shared" si="37"/>
        <v>257.88005345454548</v>
      </c>
      <c r="AP209" s="87">
        <f t="shared" si="38"/>
        <v>264.5849348443636</v>
      </c>
      <c r="AQ209" s="87">
        <f t="shared" si="39"/>
        <v>270.67038834578392</v>
      </c>
      <c r="AR209" s="87">
        <f t="shared" si="40"/>
        <v>278.24915921946587</v>
      </c>
      <c r="AS209" s="87">
        <f t="shared" si="41"/>
        <v>281.03165081166048</v>
      </c>
      <c r="AT209" s="87">
        <f t="shared" si="42"/>
        <v>283.27990401815379</v>
      </c>
      <c r="AU209" s="87">
        <f t="shared" si="43"/>
        <v>283.84646382619007</v>
      </c>
      <c r="AV209" s="87">
        <f t="shared" si="44"/>
        <v>287.82031431975673</v>
      </c>
      <c r="AW209" s="87">
        <f t="shared" si="45"/>
        <v>293.8645409204716</v>
      </c>
      <c r="AX209" s="87">
        <f t="shared" si="46"/>
        <v>302.09274806624478</v>
      </c>
      <c r="AY209" s="87">
        <f t="shared" si="47"/>
        <v>304.20739730270844</v>
      </c>
      <c r="AZ209" s="87">
        <f t="shared" si="48"/>
        <v>365.04887676325012</v>
      </c>
      <c r="BA209" s="87">
        <f t="shared" si="49"/>
        <v>354.49324659178268</v>
      </c>
      <c r="BB209" s="87">
        <f t="shared" si="50"/>
        <v>344.24283946141787</v>
      </c>
      <c r="BC209" s="87">
        <f t="shared" si="51"/>
        <v>334.28882964566606</v>
      </c>
      <c r="BD209" s="87">
        <f t="shared" si="52"/>
        <v>324.62264661976724</v>
      </c>
    </row>
    <row r="210" spans="2:56" s="79" customFormat="1" x14ac:dyDescent="0.2">
      <c r="B210" s="86">
        <f>'3. Investeringen'!B196</f>
        <v>182</v>
      </c>
      <c r="C210" s="86" t="str">
        <f>'3. Investeringen'!F196</f>
        <v>TD</v>
      </c>
      <c r="D210" s="86" t="str">
        <f>'3. Investeringen'!G196</f>
        <v>Nieuwe investeringen TD</v>
      </c>
      <c r="E210" s="121">
        <f>'3. Investeringen'!K196</f>
        <v>2008</v>
      </c>
      <c r="F210" s="20"/>
      <c r="G210" s="86">
        <f>'7. Nominale afschrijvingen'!R199</f>
        <v>4574.3093333333336</v>
      </c>
      <c r="H210" s="86">
        <f>'7. Nominale afschrijvingen'!S199</f>
        <v>4574.3093333333336</v>
      </c>
      <c r="I210" s="86">
        <f>'7. Nominale afschrijvingen'!T199</f>
        <v>4574.3093333333336</v>
      </c>
      <c r="J210" s="86">
        <f>'7. Nominale afschrijvingen'!U199</f>
        <v>4574.3093333333336</v>
      </c>
      <c r="K210" s="86">
        <f>'7. Nominale afschrijvingen'!V199</f>
        <v>4574.3093333333336</v>
      </c>
      <c r="L210" s="86">
        <f>'7. Nominale afschrijvingen'!W199</f>
        <v>4574.3093333333336</v>
      </c>
      <c r="M210" s="86">
        <f>'7. Nominale afschrijvingen'!X199</f>
        <v>4574.3093333333336</v>
      </c>
      <c r="N210" s="86">
        <f>'7. Nominale afschrijvingen'!Y199</f>
        <v>4574.3093333333336</v>
      </c>
      <c r="O210" s="86">
        <f>'7. Nominale afschrijvingen'!Z199</f>
        <v>4574.3093333333336</v>
      </c>
      <c r="P210" s="86">
        <f>'7. Nominale afschrijvingen'!AA199</f>
        <v>4574.3093333333336</v>
      </c>
      <c r="Q210" s="86">
        <f>'7. Nominale afschrijvingen'!AB199</f>
        <v>4574.3093333333336</v>
      </c>
      <c r="R210" s="86">
        <f>'7. Nominale afschrijvingen'!AC199</f>
        <v>5489.1711999999998</v>
      </c>
      <c r="S210" s="86">
        <f>'7. Nominale afschrijvingen'!AD199</f>
        <v>5280.0599161904756</v>
      </c>
      <c r="T210" s="86">
        <f>'7. Nominale afschrijvingen'!AE199</f>
        <v>5078.9147765260759</v>
      </c>
      <c r="U210" s="86">
        <f>'7. Nominale afschrijvingen'!AF199</f>
        <v>4885.4323088488927</v>
      </c>
      <c r="V210" s="86">
        <f>'7. Nominale afschrijvingen'!AG199</f>
        <v>4699.3206018451256</v>
      </c>
      <c r="W210" s="65"/>
      <c r="X210" s="118">
        <f>IF($C210="TD",INDEX('4. CPI-tabel'!$D$20:$Z$42,$E210-2003,X$28-2003),
IF(X$28&gt;=$E210,MAX(1,INDEX('4. CPI-tabel'!$D$20:$Z$42,MAX($E210,2010)-2003,X$28-2003)),0))</f>
        <v>1.0506224399999999</v>
      </c>
      <c r="Y210" s="118">
        <f>IF($C210="TD",INDEX('4. CPI-tabel'!$D$20:$Z$42,$E210-2003,Y$28-2003),
IF(Y$28&gt;=$E210,MAX(1,INDEX('4. CPI-tabel'!$D$20:$Z$42,MAX($E210,2010)-2003,Y$28-2003)),0))</f>
        <v>1.0779386234399999</v>
      </c>
      <c r="Z210" s="118">
        <f>IF($C210="TD",INDEX('4. CPI-tabel'!$D$20:$Z$42,$E210-2003,Z$28-2003),
IF(Z$28&gt;=$E210,MAX(1,INDEX('4. CPI-tabel'!$D$20:$Z$42,MAX($E210,2010)-2003,Z$28-2003)),0))</f>
        <v>1.1027312117791197</v>
      </c>
      <c r="AA210" s="118">
        <f>IF($C210="TD",INDEX('4. CPI-tabel'!$D$20:$Z$42,$E210-2003,AA$28-2003),
IF(AA$28&gt;=$E210,MAX(1,INDEX('4. CPI-tabel'!$D$20:$Z$42,MAX($E210,2010)-2003,AA$28-2003)),0))</f>
        <v>1.133607685708935</v>
      </c>
      <c r="AB210" s="118">
        <f>IF($C210="TD",INDEX('4. CPI-tabel'!$D$20:$Z$42,$E210-2003,AB$28-2003),
IF(AB$28&gt;=$E210,MAX(1,INDEX('4. CPI-tabel'!$D$20:$Z$42,MAX($E210,2010)-2003,AB$28-2003)),0))</f>
        <v>1.1449437625660244</v>
      </c>
      <c r="AC210" s="118">
        <f>IF($C210="TD",INDEX('4. CPI-tabel'!$D$20:$Z$42,$E210-2003,AC$28-2003),
IF(AC$28&gt;=$E210,MAX(1,INDEX('4. CPI-tabel'!$D$20:$Z$42,MAX($E210,2010)-2003,AC$28-2003)),0))</f>
        <v>1.1541033126665525</v>
      </c>
      <c r="AD210" s="118">
        <f>IF($C210="TD",INDEX('4. CPI-tabel'!$D$20:$Z$42,$E210-2003,AD$28-2003),
IF(AD$28&gt;=$E210,MAX(1,INDEX('4. CPI-tabel'!$D$20:$Z$42,MAX($E210,2010)-2003,AD$28-2003)),0))</f>
        <v>1.1564115192918856</v>
      </c>
      <c r="AE210" s="118">
        <f>IF($C210="TD",INDEX('4. CPI-tabel'!$D$20:$Z$42,$E210-2003,AE$28-2003),
IF(AE$28&gt;=$E210,MAX(1,INDEX('4. CPI-tabel'!$D$20:$Z$42,MAX($E210,2010)-2003,AE$28-2003)),0))</f>
        <v>1.1726012805619719</v>
      </c>
      <c r="AF210" s="118">
        <f>IF($C210="TD",INDEX('4. CPI-tabel'!$D$20:$Z$42,$E210-2003,AF$28-2003),
IF(AF$28&gt;=$E210,MAX(1,INDEX('4. CPI-tabel'!$D$20:$Z$42,MAX($E210,2010)-2003,AF$28-2003)),0))</f>
        <v>1.1972259074537732</v>
      </c>
      <c r="AG210" s="118">
        <f>IF($C210="TD",INDEX('4. CPI-tabel'!$D$20:$Z$42,$E210-2003,AG$28-2003),
IF(AG$28&gt;=$E210,MAX(1,INDEX('4. CPI-tabel'!$D$20:$Z$42,MAX($E210,2010)-2003,AG$28-2003)),0))</f>
        <v>1.2307482328624788</v>
      </c>
      <c r="AH210" s="118">
        <f>IF($C210="TD",INDEX('4. CPI-tabel'!$D$20:$Z$42,$E210-2003,AH$28-2003),
IF(AH$28&gt;=$E210,MAX(1,INDEX('4. CPI-tabel'!$D$20:$Z$42,MAX($E210,2010)-2003,AH$28-2003)),0))</f>
        <v>1.2393634704925161</v>
      </c>
      <c r="AI210" s="118">
        <f>IF($C210="TD",INDEX('4. CPI-tabel'!$D$20:$Z$42,$E210-2003,AI$28-2003),
IF(AI$28&gt;=$E210,MAX(1,INDEX('4. CPI-tabel'!$D$20:$Z$42,MAX($E210,2010)-2003,AI$28-2003)),0))</f>
        <v>1.2393634704925161</v>
      </c>
      <c r="AJ210" s="118">
        <f>IF($C210="TD",INDEX('4. CPI-tabel'!$D$20:$Z$42,$E210-2003,AJ$28-2003),
IF(AJ$28&gt;=$E210,MAX(1,INDEX('4. CPI-tabel'!$D$20:$Z$42,MAX($E210,2010)-2003,AJ$28-2003)),0))</f>
        <v>1.2393634704925161</v>
      </c>
      <c r="AK210" s="118">
        <f>IF($C210="TD",INDEX('4. CPI-tabel'!$D$20:$Z$42,$E210-2003,AK$28-2003),
IF(AK$28&gt;=$E210,MAX(1,INDEX('4. CPI-tabel'!$D$20:$Z$42,MAX($E210,2010)-2003,AK$28-2003)),0))</f>
        <v>1.2393634704925161</v>
      </c>
      <c r="AL210" s="118">
        <f>IF($C210="TD",INDEX('4. CPI-tabel'!$D$20:$Z$42,$E210-2003,AL$28-2003),
IF(AL$28&gt;=$E210,MAX(1,INDEX('4. CPI-tabel'!$D$20:$Z$42,MAX($E210,2010)-2003,AL$28-2003)),0))</f>
        <v>1.2393634704925161</v>
      </c>
      <c r="AM210" s="118">
        <f>IF($C210="TD",INDEX('4. CPI-tabel'!$D$20:$Z$42,$E210-2003,AM$28-2003),
IF(AM$28&gt;=$E210,MAX(1,INDEX('4. CPI-tabel'!$D$20:$Z$42,MAX($E210,2010)-2003,AM$28-2003)),0))</f>
        <v>1.2393634704925161</v>
      </c>
      <c r="AN210" s="20"/>
      <c r="AO210" s="87">
        <f t="shared" si="37"/>
        <v>4805.8720331014401</v>
      </c>
      <c r="AP210" s="87">
        <f t="shared" si="38"/>
        <v>4930.8247059620771</v>
      </c>
      <c r="AQ210" s="87">
        <f t="shared" si="39"/>
        <v>5044.233674199204</v>
      </c>
      <c r="AR210" s="87">
        <f t="shared" si="40"/>
        <v>5185.4722170767818</v>
      </c>
      <c r="AS210" s="87">
        <f t="shared" si="41"/>
        <v>5237.3269392475495</v>
      </c>
      <c r="AT210" s="87">
        <f t="shared" si="42"/>
        <v>5279.2255547615296</v>
      </c>
      <c r="AU210" s="87">
        <f t="shared" si="43"/>
        <v>5289.7840058710526</v>
      </c>
      <c r="AV210" s="87">
        <f t="shared" si="44"/>
        <v>5363.8409819532471</v>
      </c>
      <c r="AW210" s="87">
        <f t="shared" si="45"/>
        <v>5476.4816425742647</v>
      </c>
      <c r="AX210" s="87">
        <f t="shared" si="46"/>
        <v>5629.8231285663442</v>
      </c>
      <c r="AY210" s="87">
        <f t="shared" si="47"/>
        <v>5669.231890466308</v>
      </c>
      <c r="AZ210" s="87">
        <f t="shared" si="48"/>
        <v>6803.0782685595686</v>
      </c>
      <c r="BA210" s="87">
        <f t="shared" si="49"/>
        <v>6543.9133821382511</v>
      </c>
      <c r="BB210" s="87">
        <f t="shared" si="50"/>
        <v>6294.6214437710787</v>
      </c>
      <c r="BC210" s="87">
        <f t="shared" si="51"/>
        <v>6054.8263411512289</v>
      </c>
      <c r="BD210" s="87">
        <f t="shared" si="52"/>
        <v>5824.1662900597539</v>
      </c>
    </row>
    <row r="211" spans="2:56" s="79" customFormat="1" x14ac:dyDescent="0.2">
      <c r="B211" s="86">
        <f>'3. Investeringen'!B197</f>
        <v>183</v>
      </c>
      <c r="C211" s="86" t="str">
        <f>'3. Investeringen'!F197</f>
        <v>TD</v>
      </c>
      <c r="D211" s="86" t="str">
        <f>'3. Investeringen'!G197</f>
        <v>Nieuwe investeringen TD</v>
      </c>
      <c r="E211" s="121">
        <f>'3. Investeringen'!K197</f>
        <v>2008</v>
      </c>
      <c r="F211" s="20"/>
      <c r="G211" s="86">
        <f>'7. Nominale afschrijvingen'!R200</f>
        <v>3318.5193333333332</v>
      </c>
      <c r="H211" s="86">
        <f>'7. Nominale afschrijvingen'!S200</f>
        <v>3318.5193333333332</v>
      </c>
      <c r="I211" s="86">
        <f>'7. Nominale afschrijvingen'!T200</f>
        <v>3318.5193333333332</v>
      </c>
      <c r="J211" s="86">
        <f>'7. Nominale afschrijvingen'!U200</f>
        <v>3318.5193333333332</v>
      </c>
      <c r="K211" s="86">
        <f>'7. Nominale afschrijvingen'!V200</f>
        <v>3318.5193333333332</v>
      </c>
      <c r="L211" s="86">
        <f>'7. Nominale afschrijvingen'!W200</f>
        <v>3318.5193333333332</v>
      </c>
      <c r="M211" s="86">
        <f>'7. Nominale afschrijvingen'!X200</f>
        <v>3318.5193333333332</v>
      </c>
      <c r="N211" s="86">
        <f>'7. Nominale afschrijvingen'!Y200</f>
        <v>3318.5193333333332</v>
      </c>
      <c r="O211" s="86">
        <f>'7. Nominale afschrijvingen'!Z200</f>
        <v>3318.5193333333332</v>
      </c>
      <c r="P211" s="86">
        <f>'7. Nominale afschrijvingen'!AA200</f>
        <v>3318.5193333333332</v>
      </c>
      <c r="Q211" s="86">
        <f>'7. Nominale afschrijvingen'!AB200</f>
        <v>3318.5193333333332</v>
      </c>
      <c r="R211" s="86">
        <f>'7. Nominale afschrijvingen'!AC200</f>
        <v>3982.2231999999999</v>
      </c>
      <c r="S211" s="86">
        <f>'7. Nominale afschrijvingen'!AD200</f>
        <v>3692.6069672727272</v>
      </c>
      <c r="T211" s="86">
        <f>'7. Nominale afschrijvingen'!AE200</f>
        <v>3424.0537332892563</v>
      </c>
      <c r="U211" s="86">
        <f>'7. Nominale afschrijvingen'!AF200</f>
        <v>3233.828525884298</v>
      </c>
      <c r="V211" s="86">
        <f>'7. Nominale afschrijvingen'!AG200</f>
        <v>3233.828525884298</v>
      </c>
      <c r="W211" s="65"/>
      <c r="X211" s="118">
        <f>IF($C211="TD",INDEX('4. CPI-tabel'!$D$20:$Z$42,$E211-2003,X$28-2003),
IF(X$28&gt;=$E211,MAX(1,INDEX('4. CPI-tabel'!$D$20:$Z$42,MAX($E211,2010)-2003,X$28-2003)),0))</f>
        <v>1.0506224399999999</v>
      </c>
      <c r="Y211" s="118">
        <f>IF($C211="TD",INDEX('4. CPI-tabel'!$D$20:$Z$42,$E211-2003,Y$28-2003),
IF(Y$28&gt;=$E211,MAX(1,INDEX('4. CPI-tabel'!$D$20:$Z$42,MAX($E211,2010)-2003,Y$28-2003)),0))</f>
        <v>1.0779386234399999</v>
      </c>
      <c r="Z211" s="118">
        <f>IF($C211="TD",INDEX('4. CPI-tabel'!$D$20:$Z$42,$E211-2003,Z$28-2003),
IF(Z$28&gt;=$E211,MAX(1,INDEX('4. CPI-tabel'!$D$20:$Z$42,MAX($E211,2010)-2003,Z$28-2003)),0))</f>
        <v>1.1027312117791197</v>
      </c>
      <c r="AA211" s="118">
        <f>IF($C211="TD",INDEX('4. CPI-tabel'!$D$20:$Z$42,$E211-2003,AA$28-2003),
IF(AA$28&gt;=$E211,MAX(1,INDEX('4. CPI-tabel'!$D$20:$Z$42,MAX($E211,2010)-2003,AA$28-2003)),0))</f>
        <v>1.133607685708935</v>
      </c>
      <c r="AB211" s="118">
        <f>IF($C211="TD",INDEX('4. CPI-tabel'!$D$20:$Z$42,$E211-2003,AB$28-2003),
IF(AB$28&gt;=$E211,MAX(1,INDEX('4. CPI-tabel'!$D$20:$Z$42,MAX($E211,2010)-2003,AB$28-2003)),0))</f>
        <v>1.1449437625660244</v>
      </c>
      <c r="AC211" s="118">
        <f>IF($C211="TD",INDEX('4. CPI-tabel'!$D$20:$Z$42,$E211-2003,AC$28-2003),
IF(AC$28&gt;=$E211,MAX(1,INDEX('4. CPI-tabel'!$D$20:$Z$42,MAX($E211,2010)-2003,AC$28-2003)),0))</f>
        <v>1.1541033126665525</v>
      </c>
      <c r="AD211" s="118">
        <f>IF($C211="TD",INDEX('4. CPI-tabel'!$D$20:$Z$42,$E211-2003,AD$28-2003),
IF(AD$28&gt;=$E211,MAX(1,INDEX('4. CPI-tabel'!$D$20:$Z$42,MAX($E211,2010)-2003,AD$28-2003)),0))</f>
        <v>1.1564115192918856</v>
      </c>
      <c r="AE211" s="118">
        <f>IF($C211="TD",INDEX('4. CPI-tabel'!$D$20:$Z$42,$E211-2003,AE$28-2003),
IF(AE$28&gt;=$E211,MAX(1,INDEX('4. CPI-tabel'!$D$20:$Z$42,MAX($E211,2010)-2003,AE$28-2003)),0))</f>
        <v>1.1726012805619719</v>
      </c>
      <c r="AF211" s="118">
        <f>IF($C211="TD",INDEX('4. CPI-tabel'!$D$20:$Z$42,$E211-2003,AF$28-2003),
IF(AF$28&gt;=$E211,MAX(1,INDEX('4. CPI-tabel'!$D$20:$Z$42,MAX($E211,2010)-2003,AF$28-2003)),0))</f>
        <v>1.1972259074537732</v>
      </c>
      <c r="AG211" s="118">
        <f>IF($C211="TD",INDEX('4. CPI-tabel'!$D$20:$Z$42,$E211-2003,AG$28-2003),
IF(AG$28&gt;=$E211,MAX(1,INDEX('4. CPI-tabel'!$D$20:$Z$42,MAX($E211,2010)-2003,AG$28-2003)),0))</f>
        <v>1.2307482328624788</v>
      </c>
      <c r="AH211" s="118">
        <f>IF($C211="TD",INDEX('4. CPI-tabel'!$D$20:$Z$42,$E211-2003,AH$28-2003),
IF(AH$28&gt;=$E211,MAX(1,INDEX('4. CPI-tabel'!$D$20:$Z$42,MAX($E211,2010)-2003,AH$28-2003)),0))</f>
        <v>1.2393634704925161</v>
      </c>
      <c r="AI211" s="118">
        <f>IF($C211="TD",INDEX('4. CPI-tabel'!$D$20:$Z$42,$E211-2003,AI$28-2003),
IF(AI$28&gt;=$E211,MAX(1,INDEX('4. CPI-tabel'!$D$20:$Z$42,MAX($E211,2010)-2003,AI$28-2003)),0))</f>
        <v>1.2393634704925161</v>
      </c>
      <c r="AJ211" s="118">
        <f>IF($C211="TD",INDEX('4. CPI-tabel'!$D$20:$Z$42,$E211-2003,AJ$28-2003),
IF(AJ$28&gt;=$E211,MAX(1,INDEX('4. CPI-tabel'!$D$20:$Z$42,MAX($E211,2010)-2003,AJ$28-2003)),0))</f>
        <v>1.2393634704925161</v>
      </c>
      <c r="AK211" s="118">
        <f>IF($C211="TD",INDEX('4. CPI-tabel'!$D$20:$Z$42,$E211-2003,AK$28-2003),
IF(AK$28&gt;=$E211,MAX(1,INDEX('4. CPI-tabel'!$D$20:$Z$42,MAX($E211,2010)-2003,AK$28-2003)),0))</f>
        <v>1.2393634704925161</v>
      </c>
      <c r="AL211" s="118">
        <f>IF($C211="TD",INDEX('4. CPI-tabel'!$D$20:$Z$42,$E211-2003,AL$28-2003),
IF(AL$28&gt;=$E211,MAX(1,INDEX('4. CPI-tabel'!$D$20:$Z$42,MAX($E211,2010)-2003,AL$28-2003)),0))</f>
        <v>1.2393634704925161</v>
      </c>
      <c r="AM211" s="118">
        <f>IF($C211="TD",INDEX('4. CPI-tabel'!$D$20:$Z$42,$E211-2003,AM$28-2003),
IF(AM$28&gt;=$E211,MAX(1,INDEX('4. CPI-tabel'!$D$20:$Z$42,MAX($E211,2010)-2003,AM$28-2003)),0))</f>
        <v>1.2393634704925161</v>
      </c>
      <c r="AN211" s="20"/>
      <c r="AO211" s="87">
        <f t="shared" si="37"/>
        <v>3486.5108791738398</v>
      </c>
      <c r="AP211" s="87">
        <f t="shared" si="38"/>
        <v>3577.1601620323595</v>
      </c>
      <c r="AQ211" s="87">
        <f t="shared" si="39"/>
        <v>3659.4348457591032</v>
      </c>
      <c r="AR211" s="87">
        <f t="shared" si="40"/>
        <v>3761.8990214403575</v>
      </c>
      <c r="AS211" s="87">
        <f t="shared" si="41"/>
        <v>3799.5180116547613</v>
      </c>
      <c r="AT211" s="87">
        <f t="shared" si="42"/>
        <v>3829.9141557479993</v>
      </c>
      <c r="AU211" s="87">
        <f t="shared" si="43"/>
        <v>3837.5739840594952</v>
      </c>
      <c r="AV211" s="87">
        <f t="shared" si="44"/>
        <v>3891.3000198363279</v>
      </c>
      <c r="AW211" s="87">
        <f t="shared" si="45"/>
        <v>3973.0173202528904</v>
      </c>
      <c r="AX211" s="87">
        <f t="shared" si="46"/>
        <v>4084.2618052199709</v>
      </c>
      <c r="AY211" s="87">
        <f t="shared" si="47"/>
        <v>4112.8516378565109</v>
      </c>
      <c r="AZ211" s="87">
        <f t="shared" si="48"/>
        <v>4935.4219654278131</v>
      </c>
      <c r="BA211" s="87">
        <f t="shared" si="49"/>
        <v>4576.4821861239716</v>
      </c>
      <c r="BB211" s="87">
        <f t="shared" si="50"/>
        <v>4243.6471180422286</v>
      </c>
      <c r="BC211" s="87">
        <f t="shared" si="51"/>
        <v>4007.888944817661</v>
      </c>
      <c r="BD211" s="87">
        <f t="shared" si="52"/>
        <v>4007.888944817661</v>
      </c>
    </row>
    <row r="212" spans="2:56" s="79" customFormat="1" x14ac:dyDescent="0.2">
      <c r="B212" s="86">
        <f>'3. Investeringen'!B198</f>
        <v>184</v>
      </c>
      <c r="C212" s="86" t="str">
        <f>'3. Investeringen'!F198</f>
        <v>TD</v>
      </c>
      <c r="D212" s="86" t="str">
        <f>'3. Investeringen'!G198</f>
        <v>Nieuwe investeringen TD</v>
      </c>
      <c r="E212" s="121">
        <f>'3. Investeringen'!K198</f>
        <v>2008</v>
      </c>
      <c r="F212" s="20"/>
      <c r="G212" s="86">
        <f>'7. Nominale afschrijvingen'!R201</f>
        <v>50593.462</v>
      </c>
      <c r="H212" s="86">
        <f>'7. Nominale afschrijvingen'!S201</f>
        <v>50593.462</v>
      </c>
      <c r="I212" s="86">
        <f>'7. Nominale afschrijvingen'!T201</f>
        <v>25296.731</v>
      </c>
      <c r="J212" s="86">
        <f>'7. Nominale afschrijvingen'!U201</f>
        <v>0</v>
      </c>
      <c r="K212" s="86">
        <f>'7. Nominale afschrijvingen'!V201</f>
        <v>0</v>
      </c>
      <c r="L212" s="86">
        <f>'7. Nominale afschrijvingen'!W201</f>
        <v>0</v>
      </c>
      <c r="M212" s="86">
        <f>'7. Nominale afschrijvingen'!X201</f>
        <v>0</v>
      </c>
      <c r="N212" s="86">
        <f>'7. Nominale afschrijvingen'!Y201</f>
        <v>0</v>
      </c>
      <c r="O212" s="86">
        <f>'7. Nominale afschrijvingen'!Z201</f>
        <v>0</v>
      </c>
      <c r="P212" s="86">
        <f>'7. Nominale afschrijvingen'!AA201</f>
        <v>0</v>
      </c>
      <c r="Q212" s="86">
        <f>'7. Nominale afschrijvingen'!AB201</f>
        <v>0</v>
      </c>
      <c r="R212" s="86">
        <f>'7. Nominale afschrijvingen'!AC201</f>
        <v>0</v>
      </c>
      <c r="S212" s="86">
        <f>'7. Nominale afschrijvingen'!AD201</f>
        <v>0</v>
      </c>
      <c r="T212" s="86">
        <f>'7. Nominale afschrijvingen'!AE201</f>
        <v>0</v>
      </c>
      <c r="U212" s="86">
        <f>'7. Nominale afschrijvingen'!AF201</f>
        <v>0</v>
      </c>
      <c r="V212" s="86">
        <f>'7. Nominale afschrijvingen'!AG201</f>
        <v>0</v>
      </c>
      <c r="W212" s="65"/>
      <c r="X212" s="118">
        <f>IF($C212="TD",INDEX('4. CPI-tabel'!$D$20:$Z$42,$E212-2003,X$28-2003),
IF(X$28&gt;=$E212,MAX(1,INDEX('4. CPI-tabel'!$D$20:$Z$42,MAX($E212,2010)-2003,X$28-2003)),0))</f>
        <v>1.0506224399999999</v>
      </c>
      <c r="Y212" s="118">
        <f>IF($C212="TD",INDEX('4. CPI-tabel'!$D$20:$Z$42,$E212-2003,Y$28-2003),
IF(Y$28&gt;=$E212,MAX(1,INDEX('4. CPI-tabel'!$D$20:$Z$42,MAX($E212,2010)-2003,Y$28-2003)),0))</f>
        <v>1.0779386234399999</v>
      </c>
      <c r="Z212" s="118">
        <f>IF($C212="TD",INDEX('4. CPI-tabel'!$D$20:$Z$42,$E212-2003,Z$28-2003),
IF(Z$28&gt;=$E212,MAX(1,INDEX('4. CPI-tabel'!$D$20:$Z$42,MAX($E212,2010)-2003,Z$28-2003)),0))</f>
        <v>1.1027312117791197</v>
      </c>
      <c r="AA212" s="118">
        <f>IF($C212="TD",INDEX('4. CPI-tabel'!$D$20:$Z$42,$E212-2003,AA$28-2003),
IF(AA$28&gt;=$E212,MAX(1,INDEX('4. CPI-tabel'!$D$20:$Z$42,MAX($E212,2010)-2003,AA$28-2003)),0))</f>
        <v>1.133607685708935</v>
      </c>
      <c r="AB212" s="118">
        <f>IF($C212="TD",INDEX('4. CPI-tabel'!$D$20:$Z$42,$E212-2003,AB$28-2003),
IF(AB$28&gt;=$E212,MAX(1,INDEX('4. CPI-tabel'!$D$20:$Z$42,MAX($E212,2010)-2003,AB$28-2003)),0))</f>
        <v>1.1449437625660244</v>
      </c>
      <c r="AC212" s="118">
        <f>IF($C212="TD",INDEX('4. CPI-tabel'!$D$20:$Z$42,$E212-2003,AC$28-2003),
IF(AC$28&gt;=$E212,MAX(1,INDEX('4. CPI-tabel'!$D$20:$Z$42,MAX($E212,2010)-2003,AC$28-2003)),0))</f>
        <v>1.1541033126665525</v>
      </c>
      <c r="AD212" s="118">
        <f>IF($C212="TD",INDEX('4. CPI-tabel'!$D$20:$Z$42,$E212-2003,AD$28-2003),
IF(AD$28&gt;=$E212,MAX(1,INDEX('4. CPI-tabel'!$D$20:$Z$42,MAX($E212,2010)-2003,AD$28-2003)),0))</f>
        <v>1.1564115192918856</v>
      </c>
      <c r="AE212" s="118">
        <f>IF($C212="TD",INDEX('4. CPI-tabel'!$D$20:$Z$42,$E212-2003,AE$28-2003),
IF(AE$28&gt;=$E212,MAX(1,INDEX('4. CPI-tabel'!$D$20:$Z$42,MAX($E212,2010)-2003,AE$28-2003)),0))</f>
        <v>1.1726012805619719</v>
      </c>
      <c r="AF212" s="118">
        <f>IF($C212="TD",INDEX('4. CPI-tabel'!$D$20:$Z$42,$E212-2003,AF$28-2003),
IF(AF$28&gt;=$E212,MAX(1,INDEX('4. CPI-tabel'!$D$20:$Z$42,MAX($E212,2010)-2003,AF$28-2003)),0))</f>
        <v>1.1972259074537732</v>
      </c>
      <c r="AG212" s="118">
        <f>IF($C212="TD",INDEX('4. CPI-tabel'!$D$20:$Z$42,$E212-2003,AG$28-2003),
IF(AG$28&gt;=$E212,MAX(1,INDEX('4. CPI-tabel'!$D$20:$Z$42,MAX($E212,2010)-2003,AG$28-2003)),0))</f>
        <v>1.2307482328624788</v>
      </c>
      <c r="AH212" s="118">
        <f>IF($C212="TD",INDEX('4. CPI-tabel'!$D$20:$Z$42,$E212-2003,AH$28-2003),
IF(AH$28&gt;=$E212,MAX(1,INDEX('4. CPI-tabel'!$D$20:$Z$42,MAX($E212,2010)-2003,AH$28-2003)),0))</f>
        <v>1.2393634704925161</v>
      </c>
      <c r="AI212" s="118">
        <f>IF($C212="TD",INDEX('4. CPI-tabel'!$D$20:$Z$42,$E212-2003,AI$28-2003),
IF(AI$28&gt;=$E212,MAX(1,INDEX('4. CPI-tabel'!$D$20:$Z$42,MAX($E212,2010)-2003,AI$28-2003)),0))</f>
        <v>1.2393634704925161</v>
      </c>
      <c r="AJ212" s="118">
        <f>IF($C212="TD",INDEX('4. CPI-tabel'!$D$20:$Z$42,$E212-2003,AJ$28-2003),
IF(AJ$28&gt;=$E212,MAX(1,INDEX('4. CPI-tabel'!$D$20:$Z$42,MAX($E212,2010)-2003,AJ$28-2003)),0))</f>
        <v>1.2393634704925161</v>
      </c>
      <c r="AK212" s="118">
        <f>IF($C212="TD",INDEX('4. CPI-tabel'!$D$20:$Z$42,$E212-2003,AK$28-2003),
IF(AK$28&gt;=$E212,MAX(1,INDEX('4. CPI-tabel'!$D$20:$Z$42,MAX($E212,2010)-2003,AK$28-2003)),0))</f>
        <v>1.2393634704925161</v>
      </c>
      <c r="AL212" s="118">
        <f>IF($C212="TD",INDEX('4. CPI-tabel'!$D$20:$Z$42,$E212-2003,AL$28-2003),
IF(AL$28&gt;=$E212,MAX(1,INDEX('4. CPI-tabel'!$D$20:$Z$42,MAX($E212,2010)-2003,AL$28-2003)),0))</f>
        <v>1.2393634704925161</v>
      </c>
      <c r="AM212" s="118">
        <f>IF($C212="TD",INDEX('4. CPI-tabel'!$D$20:$Z$42,$E212-2003,AM$28-2003),
IF(AM$28&gt;=$E212,MAX(1,INDEX('4. CPI-tabel'!$D$20:$Z$42,MAX($E212,2010)-2003,AM$28-2003)),0))</f>
        <v>1.2393634704925161</v>
      </c>
      <c r="AN212" s="20"/>
      <c r="AO212" s="87">
        <f t="shared" si="37"/>
        <v>53154.626494487275</v>
      </c>
      <c r="AP212" s="87">
        <f t="shared" si="38"/>
        <v>54536.646783343946</v>
      </c>
      <c r="AQ212" s="87">
        <f t="shared" si="39"/>
        <v>27895.494829680421</v>
      </c>
      <c r="AR212" s="87">
        <f t="shared" si="40"/>
        <v>0</v>
      </c>
      <c r="AS212" s="87">
        <f t="shared" si="41"/>
        <v>0</v>
      </c>
      <c r="AT212" s="87">
        <f t="shared" si="42"/>
        <v>0</v>
      </c>
      <c r="AU212" s="87">
        <f t="shared" si="43"/>
        <v>0</v>
      </c>
      <c r="AV212" s="87">
        <f t="shared" si="44"/>
        <v>0</v>
      </c>
      <c r="AW212" s="87">
        <f t="shared" si="45"/>
        <v>0</v>
      </c>
      <c r="AX212" s="87">
        <f t="shared" si="46"/>
        <v>0</v>
      </c>
      <c r="AY212" s="87">
        <f t="shared" si="47"/>
        <v>0</v>
      </c>
      <c r="AZ212" s="87">
        <f t="shared" si="48"/>
        <v>0</v>
      </c>
      <c r="BA212" s="87">
        <f t="shared" si="49"/>
        <v>0</v>
      </c>
      <c r="BB212" s="87">
        <f t="shared" si="50"/>
        <v>0</v>
      </c>
      <c r="BC212" s="87">
        <f t="shared" si="51"/>
        <v>0</v>
      </c>
      <c r="BD212" s="87">
        <f t="shared" si="52"/>
        <v>0</v>
      </c>
    </row>
    <row r="213" spans="2:56" s="79" customFormat="1" x14ac:dyDescent="0.2">
      <c r="B213" s="86">
        <f>'3. Investeringen'!B199</f>
        <v>185</v>
      </c>
      <c r="C213" s="86" t="str">
        <f>'3. Investeringen'!F199</f>
        <v>TD</v>
      </c>
      <c r="D213" s="86" t="str">
        <f>'3. Investeringen'!G199</f>
        <v>Nieuwe investeringen TD</v>
      </c>
      <c r="E213" s="121">
        <f>'3. Investeringen'!K199</f>
        <v>2009</v>
      </c>
      <c r="F213" s="20"/>
      <c r="G213" s="86">
        <f>'7. Nominale afschrijvingen'!R202</f>
        <v>4397.1647272727278</v>
      </c>
      <c r="H213" s="86">
        <f>'7. Nominale afschrijvingen'!S202</f>
        <v>4397.1647272727278</v>
      </c>
      <c r="I213" s="86">
        <f>'7. Nominale afschrijvingen'!T202</f>
        <v>4397.1647272727278</v>
      </c>
      <c r="J213" s="86">
        <f>'7. Nominale afschrijvingen'!U202</f>
        <v>4397.1647272727278</v>
      </c>
      <c r="K213" s="86">
        <f>'7. Nominale afschrijvingen'!V202</f>
        <v>4397.1647272727278</v>
      </c>
      <c r="L213" s="86">
        <f>'7. Nominale afschrijvingen'!W202</f>
        <v>4397.1647272727278</v>
      </c>
      <c r="M213" s="86">
        <f>'7. Nominale afschrijvingen'!X202</f>
        <v>4397.1647272727278</v>
      </c>
      <c r="N213" s="86">
        <f>'7. Nominale afschrijvingen'!Y202</f>
        <v>4397.1647272727278</v>
      </c>
      <c r="O213" s="86">
        <f>'7. Nominale afschrijvingen'!Z202</f>
        <v>4397.1647272727278</v>
      </c>
      <c r="P213" s="86">
        <f>'7. Nominale afschrijvingen'!AA202</f>
        <v>4397.1647272727278</v>
      </c>
      <c r="Q213" s="86">
        <f>'7. Nominale afschrijvingen'!AB202</f>
        <v>4397.1647272727278</v>
      </c>
      <c r="R213" s="86">
        <f>'7. Nominale afschrijvingen'!AC202</f>
        <v>5276.5976727272737</v>
      </c>
      <c r="S213" s="86">
        <f>'7. Nominale afschrijvingen'!AD202</f>
        <v>5127.6113854973264</v>
      </c>
      <c r="T213" s="86">
        <f>'7. Nominale afschrijvingen'!AE202</f>
        <v>4982.8317699068139</v>
      </c>
      <c r="U213" s="86">
        <f>'7. Nominale afschrijvingen'!AF202</f>
        <v>4842.14004934474</v>
      </c>
      <c r="V213" s="86">
        <f>'7. Nominale afschrijvingen'!AG202</f>
        <v>4705.4208008926526</v>
      </c>
      <c r="W213" s="65"/>
      <c r="X213" s="118">
        <f>IF($C213="TD",INDEX('4. CPI-tabel'!$D$20:$Z$42,$E213-2003,X$28-2003),
IF(X$28&gt;=$E213,MAX(1,INDEX('4. CPI-tabel'!$D$20:$Z$42,MAX($E213,2010)-2003,X$28-2003)),0))</f>
        <v>1.0180449999999999</v>
      </c>
      <c r="Y213" s="118">
        <f>IF($C213="TD",INDEX('4. CPI-tabel'!$D$20:$Z$42,$E213-2003,Y$28-2003),
IF(Y$28&gt;=$E213,MAX(1,INDEX('4. CPI-tabel'!$D$20:$Z$42,MAX($E213,2010)-2003,Y$28-2003)),0))</f>
        <v>1.0445141699999998</v>
      </c>
      <c r="Z213" s="118">
        <f>IF($C213="TD",INDEX('4. CPI-tabel'!$D$20:$Z$42,$E213-2003,Z$28-2003),
IF(Z$28&gt;=$E213,MAX(1,INDEX('4. CPI-tabel'!$D$20:$Z$42,MAX($E213,2010)-2003,Z$28-2003)),0))</f>
        <v>1.0685379959099996</v>
      </c>
      <c r="AA213" s="118">
        <f>IF($C213="TD",INDEX('4. CPI-tabel'!$D$20:$Z$42,$E213-2003,AA$28-2003),
IF(AA$28&gt;=$E213,MAX(1,INDEX('4. CPI-tabel'!$D$20:$Z$42,MAX($E213,2010)-2003,AA$28-2003)),0))</f>
        <v>1.0984570597954797</v>
      </c>
      <c r="AB213" s="118">
        <f>IF($C213="TD",INDEX('4. CPI-tabel'!$D$20:$Z$42,$E213-2003,AB$28-2003),
IF(AB$28&gt;=$E213,MAX(1,INDEX('4. CPI-tabel'!$D$20:$Z$42,MAX($E213,2010)-2003,AB$28-2003)),0))</f>
        <v>1.1094416303934345</v>
      </c>
      <c r="AC213" s="118">
        <f>IF($C213="TD",INDEX('4. CPI-tabel'!$D$20:$Z$42,$E213-2003,AC$28-2003),
IF(AC$28&gt;=$E213,MAX(1,INDEX('4. CPI-tabel'!$D$20:$Z$42,MAX($E213,2010)-2003,AC$28-2003)),0))</f>
        <v>1.1183171634365821</v>
      </c>
      <c r="AD213" s="118">
        <f>IF($C213="TD",INDEX('4. CPI-tabel'!$D$20:$Z$42,$E213-2003,AD$28-2003),
IF(AD$28&gt;=$E213,MAX(1,INDEX('4. CPI-tabel'!$D$20:$Z$42,MAX($E213,2010)-2003,AD$28-2003)),0))</f>
        <v>1.1205537977634552</v>
      </c>
      <c r="AE213" s="118">
        <f>IF($C213="TD",INDEX('4. CPI-tabel'!$D$20:$Z$42,$E213-2003,AE$28-2003),
IF(AE$28&gt;=$E213,MAX(1,INDEX('4. CPI-tabel'!$D$20:$Z$42,MAX($E213,2010)-2003,AE$28-2003)),0))</f>
        <v>1.1362415509321435</v>
      </c>
      <c r="AF213" s="118">
        <f>IF($C213="TD",INDEX('4. CPI-tabel'!$D$20:$Z$42,$E213-2003,AF$28-2003),
IF(AF$28&gt;=$E213,MAX(1,INDEX('4. CPI-tabel'!$D$20:$Z$42,MAX($E213,2010)-2003,AF$28-2003)),0))</f>
        <v>1.1601026235017184</v>
      </c>
      <c r="AG213" s="118">
        <f>IF($C213="TD",INDEX('4. CPI-tabel'!$D$20:$Z$42,$E213-2003,AG$28-2003),
IF(AG$28&gt;=$E213,MAX(1,INDEX('4. CPI-tabel'!$D$20:$Z$42,MAX($E213,2010)-2003,AG$28-2003)),0))</f>
        <v>1.1925854969597667</v>
      </c>
      <c r="AH213" s="118">
        <f>IF($C213="TD",INDEX('4. CPI-tabel'!$D$20:$Z$42,$E213-2003,AH$28-2003),
IF(AH$28&gt;=$E213,MAX(1,INDEX('4. CPI-tabel'!$D$20:$Z$42,MAX($E213,2010)-2003,AH$28-2003)),0))</f>
        <v>1.200933595438485</v>
      </c>
      <c r="AI213" s="118">
        <f>IF($C213="TD",INDEX('4. CPI-tabel'!$D$20:$Z$42,$E213-2003,AI$28-2003),
IF(AI$28&gt;=$E213,MAX(1,INDEX('4. CPI-tabel'!$D$20:$Z$42,MAX($E213,2010)-2003,AI$28-2003)),0))</f>
        <v>1.200933595438485</v>
      </c>
      <c r="AJ213" s="118">
        <f>IF($C213="TD",INDEX('4. CPI-tabel'!$D$20:$Z$42,$E213-2003,AJ$28-2003),
IF(AJ$28&gt;=$E213,MAX(1,INDEX('4. CPI-tabel'!$D$20:$Z$42,MAX($E213,2010)-2003,AJ$28-2003)),0))</f>
        <v>1.200933595438485</v>
      </c>
      <c r="AK213" s="118">
        <f>IF($C213="TD",INDEX('4. CPI-tabel'!$D$20:$Z$42,$E213-2003,AK$28-2003),
IF(AK$28&gt;=$E213,MAX(1,INDEX('4. CPI-tabel'!$D$20:$Z$42,MAX($E213,2010)-2003,AK$28-2003)),0))</f>
        <v>1.200933595438485</v>
      </c>
      <c r="AL213" s="118">
        <f>IF($C213="TD",INDEX('4. CPI-tabel'!$D$20:$Z$42,$E213-2003,AL$28-2003),
IF(AL$28&gt;=$E213,MAX(1,INDEX('4. CPI-tabel'!$D$20:$Z$42,MAX($E213,2010)-2003,AL$28-2003)),0))</f>
        <v>1.200933595438485</v>
      </c>
      <c r="AM213" s="118">
        <f>IF($C213="TD",INDEX('4. CPI-tabel'!$D$20:$Z$42,$E213-2003,AM$28-2003),
IF(AM$28&gt;=$E213,MAX(1,INDEX('4. CPI-tabel'!$D$20:$Z$42,MAX($E213,2010)-2003,AM$28-2003)),0))</f>
        <v>1.200933595438485</v>
      </c>
      <c r="AN213" s="20"/>
      <c r="AO213" s="87">
        <f t="shared" si="37"/>
        <v>4476.5115647763632</v>
      </c>
      <c r="AP213" s="87">
        <f t="shared" si="38"/>
        <v>4592.9008654605486</v>
      </c>
      <c r="AQ213" s="87">
        <f t="shared" si="39"/>
        <v>4698.5375853661408</v>
      </c>
      <c r="AR213" s="87">
        <f t="shared" si="40"/>
        <v>4830.0966377563927</v>
      </c>
      <c r="AS213" s="87">
        <f t="shared" si="41"/>
        <v>4878.3976041339565</v>
      </c>
      <c r="AT213" s="87">
        <f t="shared" si="42"/>
        <v>4917.4247849670292</v>
      </c>
      <c r="AU213" s="87">
        <f t="shared" si="43"/>
        <v>4927.2596345369629</v>
      </c>
      <c r="AV213" s="87">
        <f t="shared" si="44"/>
        <v>4996.2412694204804</v>
      </c>
      <c r="AW213" s="87">
        <f t="shared" si="45"/>
        <v>5101.1623360783096</v>
      </c>
      <c r="AX213" s="87">
        <f t="shared" si="46"/>
        <v>5243.9948814885029</v>
      </c>
      <c r="AY213" s="87">
        <f t="shared" si="47"/>
        <v>5280.7028456589223</v>
      </c>
      <c r="AZ213" s="87">
        <f t="shared" si="48"/>
        <v>6336.8434147907074</v>
      </c>
      <c r="BA213" s="87">
        <f t="shared" si="49"/>
        <v>6157.9207771966157</v>
      </c>
      <c r="BB213" s="87">
        <f t="shared" si="50"/>
        <v>5984.0500728993002</v>
      </c>
      <c r="BC213" s="87">
        <f t="shared" si="51"/>
        <v>5815.088659076262</v>
      </c>
      <c r="BD213" s="87">
        <f t="shared" si="52"/>
        <v>5650.8979204670486</v>
      </c>
    </row>
    <row r="214" spans="2:56" s="79" customFormat="1" x14ac:dyDescent="0.2">
      <c r="B214" s="86">
        <f>'3. Investeringen'!B200</f>
        <v>186</v>
      </c>
      <c r="C214" s="86" t="str">
        <f>'3. Investeringen'!F200</f>
        <v>TD</v>
      </c>
      <c r="D214" s="86" t="str">
        <f>'3. Investeringen'!G200</f>
        <v>Nieuwe investeringen TD</v>
      </c>
      <c r="E214" s="121">
        <f>'3. Investeringen'!K200</f>
        <v>2009</v>
      </c>
      <c r="F214" s="20"/>
      <c r="G214" s="86">
        <f>'7. Nominale afschrijvingen'!R203</f>
        <v>4914.0097777777773</v>
      </c>
      <c r="H214" s="86">
        <f>'7. Nominale afschrijvingen'!S203</f>
        <v>4914.0097777777773</v>
      </c>
      <c r="I214" s="86">
        <f>'7. Nominale afschrijvingen'!T203</f>
        <v>4914.0097777777773</v>
      </c>
      <c r="J214" s="86">
        <f>'7. Nominale afschrijvingen'!U203</f>
        <v>4914.0097777777773</v>
      </c>
      <c r="K214" s="86">
        <f>'7. Nominale afschrijvingen'!V203</f>
        <v>4914.0097777777773</v>
      </c>
      <c r="L214" s="86">
        <f>'7. Nominale afschrijvingen'!W203</f>
        <v>4914.0097777777773</v>
      </c>
      <c r="M214" s="86">
        <f>'7. Nominale afschrijvingen'!X203</f>
        <v>4914.0097777777773</v>
      </c>
      <c r="N214" s="86">
        <f>'7. Nominale afschrijvingen'!Y203</f>
        <v>4914.0097777777773</v>
      </c>
      <c r="O214" s="86">
        <f>'7. Nominale afschrijvingen'!Z203</f>
        <v>4914.0097777777773</v>
      </c>
      <c r="P214" s="86">
        <f>'7. Nominale afschrijvingen'!AA203</f>
        <v>4914.0097777777773</v>
      </c>
      <c r="Q214" s="86">
        <f>'7. Nominale afschrijvingen'!AB203</f>
        <v>4914.0097777777773</v>
      </c>
      <c r="R214" s="86">
        <f>'7. Nominale afschrijvingen'!AC203</f>
        <v>5896.8117333333321</v>
      </c>
      <c r="S214" s="86">
        <f>'7. Nominale afschrijvingen'!AD203</f>
        <v>5679.083300102563</v>
      </c>
      <c r="T214" s="86">
        <f>'7. Nominale afschrijvingen'!AE203</f>
        <v>5469.3940705603145</v>
      </c>
      <c r="U214" s="86">
        <f>'7. Nominale afschrijvingen'!AF203</f>
        <v>5267.4472125703951</v>
      </c>
      <c r="V214" s="86">
        <f>'7. Nominale afschrijvingen'!AG203</f>
        <v>5072.9568539524107</v>
      </c>
      <c r="W214" s="65"/>
      <c r="X214" s="118">
        <f>IF($C214="TD",INDEX('4. CPI-tabel'!$D$20:$Z$42,$E214-2003,X$28-2003),
IF(X$28&gt;=$E214,MAX(1,INDEX('4. CPI-tabel'!$D$20:$Z$42,MAX($E214,2010)-2003,X$28-2003)),0))</f>
        <v>1.0180449999999999</v>
      </c>
      <c r="Y214" s="118">
        <f>IF($C214="TD",INDEX('4. CPI-tabel'!$D$20:$Z$42,$E214-2003,Y$28-2003),
IF(Y$28&gt;=$E214,MAX(1,INDEX('4. CPI-tabel'!$D$20:$Z$42,MAX($E214,2010)-2003,Y$28-2003)),0))</f>
        <v>1.0445141699999998</v>
      </c>
      <c r="Z214" s="118">
        <f>IF($C214="TD",INDEX('4. CPI-tabel'!$D$20:$Z$42,$E214-2003,Z$28-2003),
IF(Z$28&gt;=$E214,MAX(1,INDEX('4. CPI-tabel'!$D$20:$Z$42,MAX($E214,2010)-2003,Z$28-2003)),0))</f>
        <v>1.0685379959099996</v>
      </c>
      <c r="AA214" s="118">
        <f>IF($C214="TD",INDEX('4. CPI-tabel'!$D$20:$Z$42,$E214-2003,AA$28-2003),
IF(AA$28&gt;=$E214,MAX(1,INDEX('4. CPI-tabel'!$D$20:$Z$42,MAX($E214,2010)-2003,AA$28-2003)),0))</f>
        <v>1.0984570597954797</v>
      </c>
      <c r="AB214" s="118">
        <f>IF($C214="TD",INDEX('4. CPI-tabel'!$D$20:$Z$42,$E214-2003,AB$28-2003),
IF(AB$28&gt;=$E214,MAX(1,INDEX('4. CPI-tabel'!$D$20:$Z$42,MAX($E214,2010)-2003,AB$28-2003)),0))</f>
        <v>1.1094416303934345</v>
      </c>
      <c r="AC214" s="118">
        <f>IF($C214="TD",INDEX('4. CPI-tabel'!$D$20:$Z$42,$E214-2003,AC$28-2003),
IF(AC$28&gt;=$E214,MAX(1,INDEX('4. CPI-tabel'!$D$20:$Z$42,MAX($E214,2010)-2003,AC$28-2003)),0))</f>
        <v>1.1183171634365821</v>
      </c>
      <c r="AD214" s="118">
        <f>IF($C214="TD",INDEX('4. CPI-tabel'!$D$20:$Z$42,$E214-2003,AD$28-2003),
IF(AD$28&gt;=$E214,MAX(1,INDEX('4. CPI-tabel'!$D$20:$Z$42,MAX($E214,2010)-2003,AD$28-2003)),0))</f>
        <v>1.1205537977634552</v>
      </c>
      <c r="AE214" s="118">
        <f>IF($C214="TD",INDEX('4. CPI-tabel'!$D$20:$Z$42,$E214-2003,AE$28-2003),
IF(AE$28&gt;=$E214,MAX(1,INDEX('4. CPI-tabel'!$D$20:$Z$42,MAX($E214,2010)-2003,AE$28-2003)),0))</f>
        <v>1.1362415509321435</v>
      </c>
      <c r="AF214" s="118">
        <f>IF($C214="TD",INDEX('4. CPI-tabel'!$D$20:$Z$42,$E214-2003,AF$28-2003),
IF(AF$28&gt;=$E214,MAX(1,INDEX('4. CPI-tabel'!$D$20:$Z$42,MAX($E214,2010)-2003,AF$28-2003)),0))</f>
        <v>1.1601026235017184</v>
      </c>
      <c r="AG214" s="118">
        <f>IF($C214="TD",INDEX('4. CPI-tabel'!$D$20:$Z$42,$E214-2003,AG$28-2003),
IF(AG$28&gt;=$E214,MAX(1,INDEX('4. CPI-tabel'!$D$20:$Z$42,MAX($E214,2010)-2003,AG$28-2003)),0))</f>
        <v>1.1925854969597667</v>
      </c>
      <c r="AH214" s="118">
        <f>IF($C214="TD",INDEX('4. CPI-tabel'!$D$20:$Z$42,$E214-2003,AH$28-2003),
IF(AH$28&gt;=$E214,MAX(1,INDEX('4. CPI-tabel'!$D$20:$Z$42,MAX($E214,2010)-2003,AH$28-2003)),0))</f>
        <v>1.200933595438485</v>
      </c>
      <c r="AI214" s="118">
        <f>IF($C214="TD",INDEX('4. CPI-tabel'!$D$20:$Z$42,$E214-2003,AI$28-2003),
IF(AI$28&gt;=$E214,MAX(1,INDEX('4. CPI-tabel'!$D$20:$Z$42,MAX($E214,2010)-2003,AI$28-2003)),0))</f>
        <v>1.200933595438485</v>
      </c>
      <c r="AJ214" s="118">
        <f>IF($C214="TD",INDEX('4. CPI-tabel'!$D$20:$Z$42,$E214-2003,AJ$28-2003),
IF(AJ$28&gt;=$E214,MAX(1,INDEX('4. CPI-tabel'!$D$20:$Z$42,MAX($E214,2010)-2003,AJ$28-2003)),0))</f>
        <v>1.200933595438485</v>
      </c>
      <c r="AK214" s="118">
        <f>IF($C214="TD",INDEX('4. CPI-tabel'!$D$20:$Z$42,$E214-2003,AK$28-2003),
IF(AK$28&gt;=$E214,MAX(1,INDEX('4. CPI-tabel'!$D$20:$Z$42,MAX($E214,2010)-2003,AK$28-2003)),0))</f>
        <v>1.200933595438485</v>
      </c>
      <c r="AL214" s="118">
        <f>IF($C214="TD",INDEX('4. CPI-tabel'!$D$20:$Z$42,$E214-2003,AL$28-2003),
IF(AL$28&gt;=$E214,MAX(1,INDEX('4. CPI-tabel'!$D$20:$Z$42,MAX($E214,2010)-2003,AL$28-2003)),0))</f>
        <v>1.200933595438485</v>
      </c>
      <c r="AM214" s="118">
        <f>IF($C214="TD",INDEX('4. CPI-tabel'!$D$20:$Z$42,$E214-2003,AM$28-2003),
IF(AM$28&gt;=$E214,MAX(1,INDEX('4. CPI-tabel'!$D$20:$Z$42,MAX($E214,2010)-2003,AM$28-2003)),0))</f>
        <v>1.200933595438485</v>
      </c>
      <c r="AN214" s="20"/>
      <c r="AO214" s="87">
        <f t="shared" si="37"/>
        <v>5002.6830842177769</v>
      </c>
      <c r="AP214" s="87">
        <f t="shared" si="38"/>
        <v>5132.7528444074387</v>
      </c>
      <c r="AQ214" s="87">
        <f t="shared" si="39"/>
        <v>5250.8061598288086</v>
      </c>
      <c r="AR214" s="87">
        <f t="shared" si="40"/>
        <v>5397.8287323040158</v>
      </c>
      <c r="AS214" s="87">
        <f t="shared" si="41"/>
        <v>5451.8070196270555</v>
      </c>
      <c r="AT214" s="87">
        <f t="shared" si="42"/>
        <v>5495.4214757840728</v>
      </c>
      <c r="AU214" s="87">
        <f t="shared" si="43"/>
        <v>5506.4123187356408</v>
      </c>
      <c r="AV214" s="87">
        <f t="shared" si="44"/>
        <v>5583.50209119794</v>
      </c>
      <c r="AW214" s="87">
        <f t="shared" si="45"/>
        <v>5700.7556351130961</v>
      </c>
      <c r="AX214" s="87">
        <f t="shared" si="46"/>
        <v>5860.3767928962634</v>
      </c>
      <c r="AY214" s="87">
        <f t="shared" si="47"/>
        <v>5901.3994304465368</v>
      </c>
      <c r="AZ214" s="87">
        <f t="shared" si="48"/>
        <v>7081.6793165358431</v>
      </c>
      <c r="BA214" s="87">
        <f t="shared" si="49"/>
        <v>6820.2019263868278</v>
      </c>
      <c r="BB214" s="87">
        <f t="shared" si="50"/>
        <v>6568.3790860279296</v>
      </c>
      <c r="BC214" s="87">
        <f t="shared" si="51"/>
        <v>6325.8543197745903</v>
      </c>
      <c r="BD214" s="87">
        <f t="shared" si="52"/>
        <v>6092.2843141213743</v>
      </c>
    </row>
    <row r="215" spans="2:56" s="79" customFormat="1" x14ac:dyDescent="0.2">
      <c r="B215" s="86">
        <f>'3. Investeringen'!B201</f>
        <v>187</v>
      </c>
      <c r="C215" s="86" t="str">
        <f>'3. Investeringen'!F201</f>
        <v>TD</v>
      </c>
      <c r="D215" s="86" t="str">
        <f>'3. Investeringen'!G201</f>
        <v>Nieuwe investeringen TD</v>
      </c>
      <c r="E215" s="121">
        <f>'3. Investeringen'!K201</f>
        <v>2009</v>
      </c>
      <c r="F215" s="20"/>
      <c r="G215" s="86">
        <f>'7. Nominale afschrijvingen'!R204</f>
        <v>746.07299999999998</v>
      </c>
      <c r="H215" s="86">
        <f>'7. Nominale afschrijvingen'!S204</f>
        <v>746.07299999999998</v>
      </c>
      <c r="I215" s="86">
        <f>'7. Nominale afschrijvingen'!T204</f>
        <v>746.07299999999998</v>
      </c>
      <c r="J215" s="86">
        <f>'7. Nominale afschrijvingen'!U204</f>
        <v>746.07299999999998</v>
      </c>
      <c r="K215" s="86">
        <f>'7. Nominale afschrijvingen'!V204</f>
        <v>746.07299999999998</v>
      </c>
      <c r="L215" s="86">
        <f>'7. Nominale afschrijvingen'!W204</f>
        <v>746.07299999999998</v>
      </c>
      <c r="M215" s="86">
        <f>'7. Nominale afschrijvingen'!X204</f>
        <v>746.07299999999998</v>
      </c>
      <c r="N215" s="86">
        <f>'7. Nominale afschrijvingen'!Y204</f>
        <v>746.07299999999998</v>
      </c>
      <c r="O215" s="86">
        <f>'7. Nominale afschrijvingen'!Z204</f>
        <v>746.07299999999998</v>
      </c>
      <c r="P215" s="86">
        <f>'7. Nominale afschrijvingen'!AA204</f>
        <v>746.07299999999998</v>
      </c>
      <c r="Q215" s="86">
        <f>'7. Nominale afschrijvingen'!AB204</f>
        <v>746.07299999999998</v>
      </c>
      <c r="R215" s="86">
        <f>'7. Nominale afschrijvingen'!AC204</f>
        <v>895.28759999999988</v>
      </c>
      <c r="S215" s="86">
        <f>'7. Nominale afschrijvingen'!AD204</f>
        <v>833.8964502857142</v>
      </c>
      <c r="T215" s="86">
        <f>'7. Nominale afschrijvingen'!AE204</f>
        <v>776.7149794089795</v>
      </c>
      <c r="U215" s="86">
        <f>'7. Nominale afschrijvingen'!AF204</f>
        <v>727.61230829691749</v>
      </c>
      <c r="V215" s="86">
        <f>'7. Nominale afschrijvingen'!AG204</f>
        <v>727.61230829691749</v>
      </c>
      <c r="W215" s="65"/>
      <c r="X215" s="118">
        <f>IF($C215="TD",INDEX('4. CPI-tabel'!$D$20:$Z$42,$E215-2003,X$28-2003),
IF(X$28&gt;=$E215,MAX(1,INDEX('4. CPI-tabel'!$D$20:$Z$42,MAX($E215,2010)-2003,X$28-2003)),0))</f>
        <v>1.0180449999999999</v>
      </c>
      <c r="Y215" s="118">
        <f>IF($C215="TD",INDEX('4. CPI-tabel'!$D$20:$Z$42,$E215-2003,Y$28-2003),
IF(Y$28&gt;=$E215,MAX(1,INDEX('4. CPI-tabel'!$D$20:$Z$42,MAX($E215,2010)-2003,Y$28-2003)),0))</f>
        <v>1.0445141699999998</v>
      </c>
      <c r="Z215" s="118">
        <f>IF($C215="TD",INDEX('4. CPI-tabel'!$D$20:$Z$42,$E215-2003,Z$28-2003),
IF(Z$28&gt;=$E215,MAX(1,INDEX('4. CPI-tabel'!$D$20:$Z$42,MAX($E215,2010)-2003,Z$28-2003)),0))</f>
        <v>1.0685379959099996</v>
      </c>
      <c r="AA215" s="118">
        <f>IF($C215="TD",INDEX('4. CPI-tabel'!$D$20:$Z$42,$E215-2003,AA$28-2003),
IF(AA$28&gt;=$E215,MAX(1,INDEX('4. CPI-tabel'!$D$20:$Z$42,MAX($E215,2010)-2003,AA$28-2003)),0))</f>
        <v>1.0984570597954797</v>
      </c>
      <c r="AB215" s="118">
        <f>IF($C215="TD",INDEX('4. CPI-tabel'!$D$20:$Z$42,$E215-2003,AB$28-2003),
IF(AB$28&gt;=$E215,MAX(1,INDEX('4. CPI-tabel'!$D$20:$Z$42,MAX($E215,2010)-2003,AB$28-2003)),0))</f>
        <v>1.1094416303934345</v>
      </c>
      <c r="AC215" s="118">
        <f>IF($C215="TD",INDEX('4. CPI-tabel'!$D$20:$Z$42,$E215-2003,AC$28-2003),
IF(AC$28&gt;=$E215,MAX(1,INDEX('4. CPI-tabel'!$D$20:$Z$42,MAX($E215,2010)-2003,AC$28-2003)),0))</f>
        <v>1.1183171634365821</v>
      </c>
      <c r="AD215" s="118">
        <f>IF($C215="TD",INDEX('4. CPI-tabel'!$D$20:$Z$42,$E215-2003,AD$28-2003),
IF(AD$28&gt;=$E215,MAX(1,INDEX('4. CPI-tabel'!$D$20:$Z$42,MAX($E215,2010)-2003,AD$28-2003)),0))</f>
        <v>1.1205537977634552</v>
      </c>
      <c r="AE215" s="118">
        <f>IF($C215="TD",INDEX('4. CPI-tabel'!$D$20:$Z$42,$E215-2003,AE$28-2003),
IF(AE$28&gt;=$E215,MAX(1,INDEX('4. CPI-tabel'!$D$20:$Z$42,MAX($E215,2010)-2003,AE$28-2003)),0))</f>
        <v>1.1362415509321435</v>
      </c>
      <c r="AF215" s="118">
        <f>IF($C215="TD",INDEX('4. CPI-tabel'!$D$20:$Z$42,$E215-2003,AF$28-2003),
IF(AF$28&gt;=$E215,MAX(1,INDEX('4. CPI-tabel'!$D$20:$Z$42,MAX($E215,2010)-2003,AF$28-2003)),0))</f>
        <v>1.1601026235017184</v>
      </c>
      <c r="AG215" s="118">
        <f>IF($C215="TD",INDEX('4. CPI-tabel'!$D$20:$Z$42,$E215-2003,AG$28-2003),
IF(AG$28&gt;=$E215,MAX(1,INDEX('4. CPI-tabel'!$D$20:$Z$42,MAX($E215,2010)-2003,AG$28-2003)),0))</f>
        <v>1.1925854969597667</v>
      </c>
      <c r="AH215" s="118">
        <f>IF($C215="TD",INDEX('4. CPI-tabel'!$D$20:$Z$42,$E215-2003,AH$28-2003),
IF(AH$28&gt;=$E215,MAX(1,INDEX('4. CPI-tabel'!$D$20:$Z$42,MAX($E215,2010)-2003,AH$28-2003)),0))</f>
        <v>1.200933595438485</v>
      </c>
      <c r="AI215" s="118">
        <f>IF($C215="TD",INDEX('4. CPI-tabel'!$D$20:$Z$42,$E215-2003,AI$28-2003),
IF(AI$28&gt;=$E215,MAX(1,INDEX('4. CPI-tabel'!$D$20:$Z$42,MAX($E215,2010)-2003,AI$28-2003)),0))</f>
        <v>1.200933595438485</v>
      </c>
      <c r="AJ215" s="118">
        <f>IF($C215="TD",INDEX('4. CPI-tabel'!$D$20:$Z$42,$E215-2003,AJ$28-2003),
IF(AJ$28&gt;=$E215,MAX(1,INDEX('4. CPI-tabel'!$D$20:$Z$42,MAX($E215,2010)-2003,AJ$28-2003)),0))</f>
        <v>1.200933595438485</v>
      </c>
      <c r="AK215" s="118">
        <f>IF($C215="TD",INDEX('4. CPI-tabel'!$D$20:$Z$42,$E215-2003,AK$28-2003),
IF(AK$28&gt;=$E215,MAX(1,INDEX('4. CPI-tabel'!$D$20:$Z$42,MAX($E215,2010)-2003,AK$28-2003)),0))</f>
        <v>1.200933595438485</v>
      </c>
      <c r="AL215" s="118">
        <f>IF($C215="TD",INDEX('4. CPI-tabel'!$D$20:$Z$42,$E215-2003,AL$28-2003),
IF(AL$28&gt;=$E215,MAX(1,INDEX('4. CPI-tabel'!$D$20:$Z$42,MAX($E215,2010)-2003,AL$28-2003)),0))</f>
        <v>1.200933595438485</v>
      </c>
      <c r="AM215" s="118">
        <f>IF($C215="TD",INDEX('4. CPI-tabel'!$D$20:$Z$42,$E215-2003,AM$28-2003),
IF(AM$28&gt;=$E215,MAX(1,INDEX('4. CPI-tabel'!$D$20:$Z$42,MAX($E215,2010)-2003,AM$28-2003)),0))</f>
        <v>1.200933595438485</v>
      </c>
      <c r="AN215" s="20"/>
      <c r="AO215" s="87">
        <f t="shared" si="37"/>
        <v>759.53588728499983</v>
      </c>
      <c r="AP215" s="87">
        <f t="shared" si="38"/>
        <v>779.28382035440984</v>
      </c>
      <c r="AQ215" s="87">
        <f t="shared" si="39"/>
        <v>797.20734822256111</v>
      </c>
      <c r="AR215" s="87">
        <f t="shared" si="40"/>
        <v>819.52915397279287</v>
      </c>
      <c r="AS215" s="87">
        <f t="shared" si="41"/>
        <v>827.72444551252079</v>
      </c>
      <c r="AT215" s="87">
        <f t="shared" si="42"/>
        <v>834.34624107662103</v>
      </c>
      <c r="AU215" s="87">
        <f t="shared" si="43"/>
        <v>836.01493355877426</v>
      </c>
      <c r="AV215" s="87">
        <f t="shared" si="44"/>
        <v>847.71914262859707</v>
      </c>
      <c r="AW215" s="87">
        <f t="shared" si="45"/>
        <v>865.52124462379754</v>
      </c>
      <c r="AX215" s="87">
        <f t="shared" si="46"/>
        <v>889.75583947326402</v>
      </c>
      <c r="AY215" s="87">
        <f t="shared" si="47"/>
        <v>895.98413034957684</v>
      </c>
      <c r="AZ215" s="87">
        <f t="shared" si="48"/>
        <v>1075.1809564194921</v>
      </c>
      <c r="BA215" s="87">
        <f t="shared" si="49"/>
        <v>1001.4542622650126</v>
      </c>
      <c r="BB215" s="87">
        <f t="shared" si="50"/>
        <v>932.78311285255461</v>
      </c>
      <c r="BC215" s="87">
        <f t="shared" si="51"/>
        <v>873.81406548831251</v>
      </c>
      <c r="BD215" s="87">
        <f t="shared" si="52"/>
        <v>873.81406548831251</v>
      </c>
    </row>
    <row r="216" spans="2:56" s="79" customFormat="1" x14ac:dyDescent="0.2">
      <c r="B216" s="86">
        <f>'3. Investeringen'!B202</f>
        <v>188</v>
      </c>
      <c r="C216" s="86" t="str">
        <f>'3. Investeringen'!F202</f>
        <v>TD</v>
      </c>
      <c r="D216" s="86" t="str">
        <f>'3. Investeringen'!G202</f>
        <v>Nieuwe investeringen TD</v>
      </c>
      <c r="E216" s="121">
        <f>'3. Investeringen'!K202</f>
        <v>2010</v>
      </c>
      <c r="F216" s="20"/>
      <c r="G216" s="86">
        <f>'7. Nominale afschrijvingen'!R205</f>
        <v>-659.93734809090927</v>
      </c>
      <c r="H216" s="86">
        <f>'7. Nominale afschrijvingen'!S205</f>
        <v>-659.93734809090915</v>
      </c>
      <c r="I216" s="86">
        <f>'7. Nominale afschrijvingen'!T205</f>
        <v>-659.93734809090915</v>
      </c>
      <c r="J216" s="86">
        <f>'7. Nominale afschrijvingen'!U205</f>
        <v>-659.93734809090915</v>
      </c>
      <c r="K216" s="86">
        <f>'7. Nominale afschrijvingen'!V205</f>
        <v>-659.93734809090915</v>
      </c>
      <c r="L216" s="86">
        <f>'7. Nominale afschrijvingen'!W205</f>
        <v>-659.93734809090915</v>
      </c>
      <c r="M216" s="86">
        <f>'7. Nominale afschrijvingen'!X205</f>
        <v>-659.93734809090915</v>
      </c>
      <c r="N216" s="86">
        <f>'7. Nominale afschrijvingen'!Y205</f>
        <v>-659.93734809090915</v>
      </c>
      <c r="O216" s="86">
        <f>'7. Nominale afschrijvingen'!Z205</f>
        <v>-659.93734809090915</v>
      </c>
      <c r="P216" s="86">
        <f>'7. Nominale afschrijvingen'!AA205</f>
        <v>-659.93734809090915</v>
      </c>
      <c r="Q216" s="86">
        <f>'7. Nominale afschrijvingen'!AB205</f>
        <v>-659.93734809090915</v>
      </c>
      <c r="R216" s="86">
        <f>'7. Nominale afschrijvingen'!AC205</f>
        <v>-791.92481770909114</v>
      </c>
      <c r="S216" s="86">
        <f>'7. Nominale afschrijvingen'!AD205</f>
        <v>-770.07861584125408</v>
      </c>
      <c r="T216" s="86">
        <f>'7. Nominale afschrijvingen'!AE205</f>
        <v>-748.83506781804704</v>
      </c>
      <c r="U216" s="86">
        <f>'7. Nominale afschrijvingen'!AF205</f>
        <v>-728.17754870582507</v>
      </c>
      <c r="V216" s="86">
        <f>'7. Nominale afschrijvingen'!AG205</f>
        <v>-708.0898921898023</v>
      </c>
      <c r="W216" s="65"/>
      <c r="X216" s="118">
        <f>IF($C216="TD",INDEX('4. CPI-tabel'!$D$20:$Z$42,$E216-2003,X$28-2003),
IF(X$28&gt;=$E216,MAX(1,INDEX('4. CPI-tabel'!$D$20:$Z$42,MAX($E216,2010)-2003,X$28-2003)),0))</f>
        <v>1.0149999999999999</v>
      </c>
      <c r="Y216" s="118">
        <f>IF($C216="TD",INDEX('4. CPI-tabel'!$D$20:$Z$42,$E216-2003,Y$28-2003),
IF(Y$28&gt;=$E216,MAX(1,INDEX('4. CPI-tabel'!$D$20:$Z$42,MAX($E216,2010)-2003,Y$28-2003)),0))</f>
        <v>1.0413899999999998</v>
      </c>
      <c r="Z216" s="118">
        <f>IF($C216="TD",INDEX('4. CPI-tabel'!$D$20:$Z$42,$E216-2003,Z$28-2003),
IF(Z$28&gt;=$E216,MAX(1,INDEX('4. CPI-tabel'!$D$20:$Z$42,MAX($E216,2010)-2003,Z$28-2003)),0))</f>
        <v>1.0653419699999997</v>
      </c>
      <c r="AA216" s="118">
        <f>IF($C216="TD",INDEX('4. CPI-tabel'!$D$20:$Z$42,$E216-2003,AA$28-2003),
IF(AA$28&gt;=$E216,MAX(1,INDEX('4. CPI-tabel'!$D$20:$Z$42,MAX($E216,2010)-2003,AA$28-2003)),0))</f>
        <v>1.0951715451599997</v>
      </c>
      <c r="AB216" s="118">
        <f>IF($C216="TD",INDEX('4. CPI-tabel'!$D$20:$Z$42,$E216-2003,AB$28-2003),
IF(AB$28&gt;=$E216,MAX(1,INDEX('4. CPI-tabel'!$D$20:$Z$42,MAX($E216,2010)-2003,AB$28-2003)),0))</f>
        <v>1.1061232606115996</v>
      </c>
      <c r="AC216" s="118">
        <f>IF($C216="TD",INDEX('4. CPI-tabel'!$D$20:$Z$42,$E216-2003,AC$28-2003),
IF(AC$28&gt;=$E216,MAX(1,INDEX('4. CPI-tabel'!$D$20:$Z$42,MAX($E216,2010)-2003,AC$28-2003)),0))</f>
        <v>1.1149722466964924</v>
      </c>
      <c r="AD216" s="118">
        <f>IF($C216="TD",INDEX('4. CPI-tabel'!$D$20:$Z$42,$E216-2003,AD$28-2003),
IF(AD$28&gt;=$E216,MAX(1,INDEX('4. CPI-tabel'!$D$20:$Z$42,MAX($E216,2010)-2003,AD$28-2003)),0))</f>
        <v>1.1172021911898855</v>
      </c>
      <c r="AE216" s="118">
        <f>IF($C216="TD",INDEX('4. CPI-tabel'!$D$20:$Z$42,$E216-2003,AE$28-2003),
IF(AE$28&gt;=$E216,MAX(1,INDEX('4. CPI-tabel'!$D$20:$Z$42,MAX($E216,2010)-2003,AE$28-2003)),0))</f>
        <v>1.132843021866544</v>
      </c>
      <c r="AF216" s="118">
        <f>IF($C216="TD",INDEX('4. CPI-tabel'!$D$20:$Z$42,$E216-2003,AF$28-2003),
IF(AF$28&gt;=$E216,MAX(1,INDEX('4. CPI-tabel'!$D$20:$Z$42,MAX($E216,2010)-2003,AF$28-2003)),0))</f>
        <v>1.1566327253257414</v>
      </c>
      <c r="AG216" s="118">
        <f>IF($C216="TD",INDEX('4. CPI-tabel'!$D$20:$Z$42,$E216-2003,AG$28-2003),
IF(AG$28&gt;=$E216,MAX(1,INDEX('4. CPI-tabel'!$D$20:$Z$42,MAX($E216,2010)-2003,AG$28-2003)),0))</f>
        <v>1.1890184416348621</v>
      </c>
      <c r="AH216" s="118">
        <f>IF($C216="TD",INDEX('4. CPI-tabel'!$D$20:$Z$42,$E216-2003,AH$28-2003),
IF(AH$28&gt;=$E216,MAX(1,INDEX('4. CPI-tabel'!$D$20:$Z$42,MAX($E216,2010)-2003,AH$28-2003)),0))</f>
        <v>1.197341570726306</v>
      </c>
      <c r="AI216" s="118">
        <f>IF($C216="TD",INDEX('4. CPI-tabel'!$D$20:$Z$42,$E216-2003,AI$28-2003),
IF(AI$28&gt;=$E216,MAX(1,INDEX('4. CPI-tabel'!$D$20:$Z$42,MAX($E216,2010)-2003,AI$28-2003)),0))</f>
        <v>1.197341570726306</v>
      </c>
      <c r="AJ216" s="118">
        <f>IF($C216="TD",INDEX('4. CPI-tabel'!$D$20:$Z$42,$E216-2003,AJ$28-2003),
IF(AJ$28&gt;=$E216,MAX(1,INDEX('4. CPI-tabel'!$D$20:$Z$42,MAX($E216,2010)-2003,AJ$28-2003)),0))</f>
        <v>1.197341570726306</v>
      </c>
      <c r="AK216" s="118">
        <f>IF($C216="TD",INDEX('4. CPI-tabel'!$D$20:$Z$42,$E216-2003,AK$28-2003),
IF(AK$28&gt;=$E216,MAX(1,INDEX('4. CPI-tabel'!$D$20:$Z$42,MAX($E216,2010)-2003,AK$28-2003)),0))</f>
        <v>1.197341570726306</v>
      </c>
      <c r="AL216" s="118">
        <f>IF($C216="TD",INDEX('4. CPI-tabel'!$D$20:$Z$42,$E216-2003,AL$28-2003),
IF(AL$28&gt;=$E216,MAX(1,INDEX('4. CPI-tabel'!$D$20:$Z$42,MAX($E216,2010)-2003,AL$28-2003)),0))</f>
        <v>1.197341570726306</v>
      </c>
      <c r="AM216" s="118">
        <f>IF($C216="TD",INDEX('4. CPI-tabel'!$D$20:$Z$42,$E216-2003,AM$28-2003),
IF(AM$28&gt;=$E216,MAX(1,INDEX('4. CPI-tabel'!$D$20:$Z$42,MAX($E216,2010)-2003,AM$28-2003)),0))</f>
        <v>1.197341570726306</v>
      </c>
      <c r="AN216" s="20"/>
      <c r="AO216" s="87">
        <f t="shared" si="37"/>
        <v>-669.83640831227285</v>
      </c>
      <c r="AP216" s="87">
        <f t="shared" si="38"/>
        <v>-687.25215492839175</v>
      </c>
      <c r="AQ216" s="87">
        <f t="shared" si="39"/>
        <v>-703.05895449174477</v>
      </c>
      <c r="AR216" s="87">
        <f t="shared" si="40"/>
        <v>-722.74460521751359</v>
      </c>
      <c r="AS216" s="87">
        <f t="shared" si="41"/>
        <v>-729.97205126968868</v>
      </c>
      <c r="AT216" s="87">
        <f t="shared" si="42"/>
        <v>-735.81182767984615</v>
      </c>
      <c r="AU216" s="87">
        <f t="shared" si="43"/>
        <v>-737.28345133520588</v>
      </c>
      <c r="AV216" s="87">
        <f t="shared" si="44"/>
        <v>-747.60541965389882</v>
      </c>
      <c r="AW216" s="87">
        <f t="shared" si="45"/>
        <v>-763.30513346663065</v>
      </c>
      <c r="AX216" s="87">
        <f t="shared" si="46"/>
        <v>-784.67767720369636</v>
      </c>
      <c r="AY216" s="87">
        <f t="shared" si="47"/>
        <v>-790.17042094412216</v>
      </c>
      <c r="AZ216" s="87">
        <f t="shared" si="48"/>
        <v>-948.20450513294668</v>
      </c>
      <c r="BA216" s="87">
        <f t="shared" si="49"/>
        <v>-922.04713947410676</v>
      </c>
      <c r="BB216" s="87">
        <f t="shared" si="50"/>
        <v>-896.61135631620027</v>
      </c>
      <c r="BC216" s="87">
        <f t="shared" si="51"/>
        <v>-871.87724993506379</v>
      </c>
      <c r="BD216" s="87">
        <f t="shared" si="52"/>
        <v>-847.82546372995853</v>
      </c>
    </row>
    <row r="217" spans="2:56" s="79" customFormat="1" x14ac:dyDescent="0.2">
      <c r="B217" s="86">
        <f>'3. Investeringen'!B203</f>
        <v>189</v>
      </c>
      <c r="C217" s="86" t="str">
        <f>'3. Investeringen'!F203</f>
        <v>TD</v>
      </c>
      <c r="D217" s="86" t="str">
        <f>'3. Investeringen'!G203</f>
        <v>Nieuwe investeringen TD</v>
      </c>
      <c r="E217" s="121">
        <f>'3. Investeringen'!K203</f>
        <v>2010</v>
      </c>
      <c r="F217" s="20"/>
      <c r="G217" s="86">
        <f>'7. Nominale afschrijvingen'!R206</f>
        <v>2581.3657426666668</v>
      </c>
      <c r="H217" s="86">
        <f>'7. Nominale afschrijvingen'!S206</f>
        <v>2581.3657426666668</v>
      </c>
      <c r="I217" s="86">
        <f>'7. Nominale afschrijvingen'!T206</f>
        <v>2581.3657426666668</v>
      </c>
      <c r="J217" s="86">
        <f>'7. Nominale afschrijvingen'!U206</f>
        <v>2581.3657426666668</v>
      </c>
      <c r="K217" s="86">
        <f>'7. Nominale afschrijvingen'!V206</f>
        <v>2581.3657426666668</v>
      </c>
      <c r="L217" s="86">
        <f>'7. Nominale afschrijvingen'!W206</f>
        <v>2581.3657426666668</v>
      </c>
      <c r="M217" s="86">
        <f>'7. Nominale afschrijvingen'!X206</f>
        <v>2581.3657426666668</v>
      </c>
      <c r="N217" s="86">
        <f>'7. Nominale afschrijvingen'!Y206</f>
        <v>2581.3657426666668</v>
      </c>
      <c r="O217" s="86">
        <f>'7. Nominale afschrijvingen'!Z206</f>
        <v>2581.3657426666668</v>
      </c>
      <c r="P217" s="86">
        <f>'7. Nominale afschrijvingen'!AA206</f>
        <v>2581.3657426666668</v>
      </c>
      <c r="Q217" s="86">
        <f>'7. Nominale afschrijvingen'!AB206</f>
        <v>2581.3657426666668</v>
      </c>
      <c r="R217" s="86">
        <f>'7. Nominale afschrijvingen'!AC206</f>
        <v>3097.6388912000002</v>
      </c>
      <c r="S217" s="86">
        <f>'7. Nominale afschrijvingen'!AD206</f>
        <v>2986.6786921122393</v>
      </c>
      <c r="T217" s="86">
        <f>'7. Nominale afschrijvingen'!AE206</f>
        <v>2879.6931867231442</v>
      </c>
      <c r="U217" s="86">
        <f>'7. Nominale afschrijvingen'!AF206</f>
        <v>2776.5399979450017</v>
      </c>
      <c r="V217" s="86">
        <f>'7. Nominale afschrijvingen'!AG206</f>
        <v>2677.0818487648821</v>
      </c>
      <c r="W217" s="65"/>
      <c r="X217" s="118">
        <f>IF($C217="TD",INDEX('4. CPI-tabel'!$D$20:$Z$42,$E217-2003,X$28-2003),
IF(X$28&gt;=$E217,MAX(1,INDEX('4. CPI-tabel'!$D$20:$Z$42,MAX($E217,2010)-2003,X$28-2003)),0))</f>
        <v>1.0149999999999999</v>
      </c>
      <c r="Y217" s="118">
        <f>IF($C217="TD",INDEX('4. CPI-tabel'!$D$20:$Z$42,$E217-2003,Y$28-2003),
IF(Y$28&gt;=$E217,MAX(1,INDEX('4. CPI-tabel'!$D$20:$Z$42,MAX($E217,2010)-2003,Y$28-2003)),0))</f>
        <v>1.0413899999999998</v>
      </c>
      <c r="Z217" s="118">
        <f>IF($C217="TD",INDEX('4. CPI-tabel'!$D$20:$Z$42,$E217-2003,Z$28-2003),
IF(Z$28&gt;=$E217,MAX(1,INDEX('4. CPI-tabel'!$D$20:$Z$42,MAX($E217,2010)-2003,Z$28-2003)),0))</f>
        <v>1.0653419699999997</v>
      </c>
      <c r="AA217" s="118">
        <f>IF($C217="TD",INDEX('4. CPI-tabel'!$D$20:$Z$42,$E217-2003,AA$28-2003),
IF(AA$28&gt;=$E217,MAX(1,INDEX('4. CPI-tabel'!$D$20:$Z$42,MAX($E217,2010)-2003,AA$28-2003)),0))</f>
        <v>1.0951715451599997</v>
      </c>
      <c r="AB217" s="118">
        <f>IF($C217="TD",INDEX('4. CPI-tabel'!$D$20:$Z$42,$E217-2003,AB$28-2003),
IF(AB$28&gt;=$E217,MAX(1,INDEX('4. CPI-tabel'!$D$20:$Z$42,MAX($E217,2010)-2003,AB$28-2003)),0))</f>
        <v>1.1061232606115996</v>
      </c>
      <c r="AC217" s="118">
        <f>IF($C217="TD",INDEX('4. CPI-tabel'!$D$20:$Z$42,$E217-2003,AC$28-2003),
IF(AC$28&gt;=$E217,MAX(1,INDEX('4. CPI-tabel'!$D$20:$Z$42,MAX($E217,2010)-2003,AC$28-2003)),0))</f>
        <v>1.1149722466964924</v>
      </c>
      <c r="AD217" s="118">
        <f>IF($C217="TD",INDEX('4. CPI-tabel'!$D$20:$Z$42,$E217-2003,AD$28-2003),
IF(AD$28&gt;=$E217,MAX(1,INDEX('4. CPI-tabel'!$D$20:$Z$42,MAX($E217,2010)-2003,AD$28-2003)),0))</f>
        <v>1.1172021911898855</v>
      </c>
      <c r="AE217" s="118">
        <f>IF($C217="TD",INDEX('4. CPI-tabel'!$D$20:$Z$42,$E217-2003,AE$28-2003),
IF(AE$28&gt;=$E217,MAX(1,INDEX('4. CPI-tabel'!$D$20:$Z$42,MAX($E217,2010)-2003,AE$28-2003)),0))</f>
        <v>1.132843021866544</v>
      </c>
      <c r="AF217" s="118">
        <f>IF($C217="TD",INDEX('4. CPI-tabel'!$D$20:$Z$42,$E217-2003,AF$28-2003),
IF(AF$28&gt;=$E217,MAX(1,INDEX('4. CPI-tabel'!$D$20:$Z$42,MAX($E217,2010)-2003,AF$28-2003)),0))</f>
        <v>1.1566327253257414</v>
      </c>
      <c r="AG217" s="118">
        <f>IF($C217="TD",INDEX('4. CPI-tabel'!$D$20:$Z$42,$E217-2003,AG$28-2003),
IF(AG$28&gt;=$E217,MAX(1,INDEX('4. CPI-tabel'!$D$20:$Z$42,MAX($E217,2010)-2003,AG$28-2003)),0))</f>
        <v>1.1890184416348621</v>
      </c>
      <c r="AH217" s="118">
        <f>IF($C217="TD",INDEX('4. CPI-tabel'!$D$20:$Z$42,$E217-2003,AH$28-2003),
IF(AH$28&gt;=$E217,MAX(1,INDEX('4. CPI-tabel'!$D$20:$Z$42,MAX($E217,2010)-2003,AH$28-2003)),0))</f>
        <v>1.197341570726306</v>
      </c>
      <c r="AI217" s="118">
        <f>IF($C217="TD",INDEX('4. CPI-tabel'!$D$20:$Z$42,$E217-2003,AI$28-2003),
IF(AI$28&gt;=$E217,MAX(1,INDEX('4. CPI-tabel'!$D$20:$Z$42,MAX($E217,2010)-2003,AI$28-2003)),0))</f>
        <v>1.197341570726306</v>
      </c>
      <c r="AJ217" s="118">
        <f>IF($C217="TD",INDEX('4. CPI-tabel'!$D$20:$Z$42,$E217-2003,AJ$28-2003),
IF(AJ$28&gt;=$E217,MAX(1,INDEX('4. CPI-tabel'!$D$20:$Z$42,MAX($E217,2010)-2003,AJ$28-2003)),0))</f>
        <v>1.197341570726306</v>
      </c>
      <c r="AK217" s="118">
        <f>IF($C217="TD",INDEX('4. CPI-tabel'!$D$20:$Z$42,$E217-2003,AK$28-2003),
IF(AK$28&gt;=$E217,MAX(1,INDEX('4. CPI-tabel'!$D$20:$Z$42,MAX($E217,2010)-2003,AK$28-2003)),0))</f>
        <v>1.197341570726306</v>
      </c>
      <c r="AL217" s="118">
        <f>IF($C217="TD",INDEX('4. CPI-tabel'!$D$20:$Z$42,$E217-2003,AL$28-2003),
IF(AL$28&gt;=$E217,MAX(1,INDEX('4. CPI-tabel'!$D$20:$Z$42,MAX($E217,2010)-2003,AL$28-2003)),0))</f>
        <v>1.197341570726306</v>
      </c>
      <c r="AM217" s="118">
        <f>IF($C217="TD",INDEX('4. CPI-tabel'!$D$20:$Z$42,$E217-2003,AM$28-2003),
IF(AM$28&gt;=$E217,MAX(1,INDEX('4. CPI-tabel'!$D$20:$Z$42,MAX($E217,2010)-2003,AM$28-2003)),0))</f>
        <v>1.197341570726306</v>
      </c>
      <c r="AN217" s="20"/>
      <c r="AO217" s="87">
        <f t="shared" si="37"/>
        <v>2620.0862288066664</v>
      </c>
      <c r="AP217" s="87">
        <f t="shared" si="38"/>
        <v>2688.2084707556396</v>
      </c>
      <c r="AQ217" s="87">
        <f t="shared" si="39"/>
        <v>2750.0372655830192</v>
      </c>
      <c r="AR217" s="87">
        <f t="shared" si="40"/>
        <v>2827.0383090193436</v>
      </c>
      <c r="AS217" s="87">
        <f t="shared" si="41"/>
        <v>2855.3086921095369</v>
      </c>
      <c r="AT217" s="87">
        <f t="shared" si="42"/>
        <v>2878.1511616464131</v>
      </c>
      <c r="AU217" s="87">
        <f t="shared" si="43"/>
        <v>2883.9074639697064</v>
      </c>
      <c r="AV217" s="87">
        <f t="shared" si="44"/>
        <v>2924.2821684652822</v>
      </c>
      <c r="AW217" s="87">
        <f t="shared" si="45"/>
        <v>2985.6920940030532</v>
      </c>
      <c r="AX217" s="87">
        <f t="shared" si="46"/>
        <v>3069.2914726351387</v>
      </c>
      <c r="AY217" s="87">
        <f t="shared" si="47"/>
        <v>3090.7765129435843</v>
      </c>
      <c r="AZ217" s="87">
        <f t="shared" si="48"/>
        <v>3708.9318155323012</v>
      </c>
      <c r="BA217" s="87">
        <f t="shared" si="49"/>
        <v>3576.074556468458</v>
      </c>
      <c r="BB217" s="87">
        <f t="shared" si="50"/>
        <v>3447.9763634009309</v>
      </c>
      <c r="BC217" s="87">
        <f t="shared" si="51"/>
        <v>3324.4667623238829</v>
      </c>
      <c r="BD217" s="87">
        <f t="shared" si="52"/>
        <v>3205.3813857630271</v>
      </c>
    </row>
    <row r="218" spans="2:56" s="79" customFormat="1" x14ac:dyDescent="0.2">
      <c r="B218" s="86">
        <f>'3. Investeringen'!B204</f>
        <v>190</v>
      </c>
      <c r="C218" s="86" t="str">
        <f>'3. Investeringen'!F204</f>
        <v>TD</v>
      </c>
      <c r="D218" s="86" t="str">
        <f>'3. Investeringen'!G204</f>
        <v>Nieuwe investeringen TD</v>
      </c>
      <c r="E218" s="121">
        <f>'3. Investeringen'!K204</f>
        <v>2010</v>
      </c>
      <c r="F218" s="20"/>
      <c r="G218" s="86">
        <f>'7. Nominale afschrijvingen'!R207</f>
        <v>-3153.0050679999999</v>
      </c>
      <c r="H218" s="86">
        <f>'7. Nominale afschrijvingen'!S207</f>
        <v>-3153.0050679999999</v>
      </c>
      <c r="I218" s="86">
        <f>'7. Nominale afschrijvingen'!T207</f>
        <v>-3153.0050679999999</v>
      </c>
      <c r="J218" s="86">
        <f>'7. Nominale afschrijvingen'!U207</f>
        <v>-3153.0050679999999</v>
      </c>
      <c r="K218" s="86">
        <f>'7. Nominale afschrijvingen'!V207</f>
        <v>-3153.0050679999999</v>
      </c>
      <c r="L218" s="86">
        <f>'7. Nominale afschrijvingen'!W207</f>
        <v>-3153.0050679999999</v>
      </c>
      <c r="M218" s="86">
        <f>'7. Nominale afschrijvingen'!X207</f>
        <v>-3153.0050679999999</v>
      </c>
      <c r="N218" s="86">
        <f>'7. Nominale afschrijvingen'!Y207</f>
        <v>-3153.0050679999999</v>
      </c>
      <c r="O218" s="86">
        <f>'7. Nominale afschrijvingen'!Z207</f>
        <v>-3153.0050679999999</v>
      </c>
      <c r="P218" s="86">
        <f>'7. Nominale afschrijvingen'!AA207</f>
        <v>-3153.0050679999999</v>
      </c>
      <c r="Q218" s="86">
        <f>'7. Nominale afschrijvingen'!AB207</f>
        <v>-3153.0050679999999</v>
      </c>
      <c r="R218" s="86">
        <f>'7. Nominale afschrijvingen'!AC207</f>
        <v>-3783.6060816000008</v>
      </c>
      <c r="S218" s="86">
        <f>'7. Nominale afschrijvingen'!AD207</f>
        <v>-3538.1829844151357</v>
      </c>
      <c r="T218" s="86">
        <f>'7. Nominale afschrijvingen'!AE207</f>
        <v>-3308.6792232638836</v>
      </c>
      <c r="U218" s="86">
        <f>'7. Nominale afschrijvingen'!AF207</f>
        <v>-3094.062192565686</v>
      </c>
      <c r="V218" s="86">
        <f>'7. Nominale afschrijvingen'!AG207</f>
        <v>-3076.2802259417449</v>
      </c>
      <c r="W218" s="65"/>
      <c r="X218" s="118">
        <f>IF($C218="TD",INDEX('4. CPI-tabel'!$D$20:$Z$42,$E218-2003,X$28-2003),
IF(X$28&gt;=$E218,MAX(1,INDEX('4. CPI-tabel'!$D$20:$Z$42,MAX($E218,2010)-2003,X$28-2003)),0))</f>
        <v>1.0149999999999999</v>
      </c>
      <c r="Y218" s="118">
        <f>IF($C218="TD",INDEX('4. CPI-tabel'!$D$20:$Z$42,$E218-2003,Y$28-2003),
IF(Y$28&gt;=$E218,MAX(1,INDEX('4. CPI-tabel'!$D$20:$Z$42,MAX($E218,2010)-2003,Y$28-2003)),0))</f>
        <v>1.0413899999999998</v>
      </c>
      <c r="Z218" s="118">
        <f>IF($C218="TD",INDEX('4. CPI-tabel'!$D$20:$Z$42,$E218-2003,Z$28-2003),
IF(Z$28&gt;=$E218,MAX(1,INDEX('4. CPI-tabel'!$D$20:$Z$42,MAX($E218,2010)-2003,Z$28-2003)),0))</f>
        <v>1.0653419699999997</v>
      </c>
      <c r="AA218" s="118">
        <f>IF($C218="TD",INDEX('4. CPI-tabel'!$D$20:$Z$42,$E218-2003,AA$28-2003),
IF(AA$28&gt;=$E218,MAX(1,INDEX('4. CPI-tabel'!$D$20:$Z$42,MAX($E218,2010)-2003,AA$28-2003)),0))</f>
        <v>1.0951715451599997</v>
      </c>
      <c r="AB218" s="118">
        <f>IF($C218="TD",INDEX('4. CPI-tabel'!$D$20:$Z$42,$E218-2003,AB$28-2003),
IF(AB$28&gt;=$E218,MAX(1,INDEX('4. CPI-tabel'!$D$20:$Z$42,MAX($E218,2010)-2003,AB$28-2003)),0))</f>
        <v>1.1061232606115996</v>
      </c>
      <c r="AC218" s="118">
        <f>IF($C218="TD",INDEX('4. CPI-tabel'!$D$20:$Z$42,$E218-2003,AC$28-2003),
IF(AC$28&gt;=$E218,MAX(1,INDEX('4. CPI-tabel'!$D$20:$Z$42,MAX($E218,2010)-2003,AC$28-2003)),0))</f>
        <v>1.1149722466964924</v>
      </c>
      <c r="AD218" s="118">
        <f>IF($C218="TD",INDEX('4. CPI-tabel'!$D$20:$Z$42,$E218-2003,AD$28-2003),
IF(AD$28&gt;=$E218,MAX(1,INDEX('4. CPI-tabel'!$D$20:$Z$42,MAX($E218,2010)-2003,AD$28-2003)),0))</f>
        <v>1.1172021911898855</v>
      </c>
      <c r="AE218" s="118">
        <f>IF($C218="TD",INDEX('4. CPI-tabel'!$D$20:$Z$42,$E218-2003,AE$28-2003),
IF(AE$28&gt;=$E218,MAX(1,INDEX('4. CPI-tabel'!$D$20:$Z$42,MAX($E218,2010)-2003,AE$28-2003)),0))</f>
        <v>1.132843021866544</v>
      </c>
      <c r="AF218" s="118">
        <f>IF($C218="TD",INDEX('4. CPI-tabel'!$D$20:$Z$42,$E218-2003,AF$28-2003),
IF(AF$28&gt;=$E218,MAX(1,INDEX('4. CPI-tabel'!$D$20:$Z$42,MAX($E218,2010)-2003,AF$28-2003)),0))</f>
        <v>1.1566327253257414</v>
      </c>
      <c r="AG218" s="118">
        <f>IF($C218="TD",INDEX('4. CPI-tabel'!$D$20:$Z$42,$E218-2003,AG$28-2003),
IF(AG$28&gt;=$E218,MAX(1,INDEX('4. CPI-tabel'!$D$20:$Z$42,MAX($E218,2010)-2003,AG$28-2003)),0))</f>
        <v>1.1890184416348621</v>
      </c>
      <c r="AH218" s="118">
        <f>IF($C218="TD",INDEX('4. CPI-tabel'!$D$20:$Z$42,$E218-2003,AH$28-2003),
IF(AH$28&gt;=$E218,MAX(1,INDEX('4. CPI-tabel'!$D$20:$Z$42,MAX($E218,2010)-2003,AH$28-2003)),0))</f>
        <v>1.197341570726306</v>
      </c>
      <c r="AI218" s="118">
        <f>IF($C218="TD",INDEX('4. CPI-tabel'!$D$20:$Z$42,$E218-2003,AI$28-2003),
IF(AI$28&gt;=$E218,MAX(1,INDEX('4. CPI-tabel'!$D$20:$Z$42,MAX($E218,2010)-2003,AI$28-2003)),0))</f>
        <v>1.197341570726306</v>
      </c>
      <c r="AJ218" s="118">
        <f>IF($C218="TD",INDEX('4. CPI-tabel'!$D$20:$Z$42,$E218-2003,AJ$28-2003),
IF(AJ$28&gt;=$E218,MAX(1,INDEX('4. CPI-tabel'!$D$20:$Z$42,MAX($E218,2010)-2003,AJ$28-2003)),0))</f>
        <v>1.197341570726306</v>
      </c>
      <c r="AK218" s="118">
        <f>IF($C218="TD",INDEX('4. CPI-tabel'!$D$20:$Z$42,$E218-2003,AK$28-2003),
IF(AK$28&gt;=$E218,MAX(1,INDEX('4. CPI-tabel'!$D$20:$Z$42,MAX($E218,2010)-2003,AK$28-2003)),0))</f>
        <v>1.197341570726306</v>
      </c>
      <c r="AL218" s="118">
        <f>IF($C218="TD",INDEX('4. CPI-tabel'!$D$20:$Z$42,$E218-2003,AL$28-2003),
IF(AL$28&gt;=$E218,MAX(1,INDEX('4. CPI-tabel'!$D$20:$Z$42,MAX($E218,2010)-2003,AL$28-2003)),0))</f>
        <v>1.197341570726306</v>
      </c>
      <c r="AM218" s="118">
        <f>IF($C218="TD",INDEX('4. CPI-tabel'!$D$20:$Z$42,$E218-2003,AM$28-2003),
IF(AM$28&gt;=$E218,MAX(1,INDEX('4. CPI-tabel'!$D$20:$Z$42,MAX($E218,2010)-2003,AM$28-2003)),0))</f>
        <v>1.197341570726306</v>
      </c>
      <c r="AN218" s="20"/>
      <c r="AO218" s="87">
        <f t="shared" si="37"/>
        <v>-3200.3001440199996</v>
      </c>
      <c r="AP218" s="87">
        <f t="shared" si="38"/>
        <v>-3283.5079477645195</v>
      </c>
      <c r="AQ218" s="87">
        <f t="shared" si="39"/>
        <v>-3359.028630563103</v>
      </c>
      <c r="AR218" s="87">
        <f t="shared" si="40"/>
        <v>-3453.0814322188698</v>
      </c>
      <c r="AS218" s="87">
        <f t="shared" si="41"/>
        <v>-3487.6122465410581</v>
      </c>
      <c r="AT218" s="87">
        <f t="shared" si="42"/>
        <v>-3515.5131445133866</v>
      </c>
      <c r="AU218" s="87">
        <f t="shared" si="43"/>
        <v>-3522.5441708024141</v>
      </c>
      <c r="AV218" s="87">
        <f t="shared" si="44"/>
        <v>-3571.8597891936479</v>
      </c>
      <c r="AW218" s="87">
        <f t="shared" si="45"/>
        <v>-3646.8688447667146</v>
      </c>
      <c r="AX218" s="87">
        <f t="shared" si="46"/>
        <v>-3748.9811724201822</v>
      </c>
      <c r="AY218" s="87">
        <f t="shared" si="47"/>
        <v>-3775.224040627123</v>
      </c>
      <c r="AZ218" s="87">
        <f t="shared" si="48"/>
        <v>-4530.2688487525493</v>
      </c>
      <c r="BA218" s="87">
        <f t="shared" si="49"/>
        <v>-4236.4135720767072</v>
      </c>
      <c r="BB218" s="87">
        <f t="shared" si="50"/>
        <v>-3961.6191782122723</v>
      </c>
      <c r="BC218" s="87">
        <f t="shared" si="51"/>
        <v>-3704.6492855714769</v>
      </c>
      <c r="BD218" s="87">
        <f t="shared" si="52"/>
        <v>-3683.3581977233644</v>
      </c>
    </row>
    <row r="219" spans="2:56" s="79" customFormat="1" x14ac:dyDescent="0.2">
      <c r="B219" s="86">
        <f>'3. Investeringen'!B205</f>
        <v>191</v>
      </c>
      <c r="C219" s="86" t="str">
        <f>'3. Investeringen'!F205</f>
        <v>AD</v>
      </c>
      <c r="D219" s="86" t="str">
        <f>'3. Investeringen'!G205</f>
        <v>Nieuwe investeringen AD</v>
      </c>
      <c r="E219" s="121">
        <f>'3. Investeringen'!K205</f>
        <v>2009</v>
      </c>
      <c r="F219" s="20"/>
      <c r="G219" s="86">
        <f>'7. Nominale afschrijvingen'!R208</f>
        <v>2911.6692050188344</v>
      </c>
      <c r="H219" s="86">
        <f>'7. Nominale afschrijvingen'!S208</f>
        <v>2911.6692050188344</v>
      </c>
      <c r="I219" s="86">
        <f>'7. Nominale afschrijvingen'!T208</f>
        <v>2911.6692050188344</v>
      </c>
      <c r="J219" s="86">
        <f>'7. Nominale afschrijvingen'!U208</f>
        <v>2911.6692050188344</v>
      </c>
      <c r="K219" s="86">
        <f>'7. Nominale afschrijvingen'!V208</f>
        <v>2911.6692050188344</v>
      </c>
      <c r="L219" s="86">
        <f>'7. Nominale afschrijvingen'!W208</f>
        <v>2911.6692050188344</v>
      </c>
      <c r="M219" s="86">
        <f>'7. Nominale afschrijvingen'!X208</f>
        <v>2911.6692050188344</v>
      </c>
      <c r="N219" s="86">
        <f>'7. Nominale afschrijvingen'!Y208</f>
        <v>2911.6692050188344</v>
      </c>
      <c r="O219" s="86">
        <f>'7. Nominale afschrijvingen'!Z208</f>
        <v>2911.6692050188344</v>
      </c>
      <c r="P219" s="86">
        <f>'7. Nominale afschrijvingen'!AA208</f>
        <v>2911.6692050188344</v>
      </c>
      <c r="Q219" s="86">
        <f>'7. Nominale afschrijvingen'!AB208</f>
        <v>2911.6692050188344</v>
      </c>
      <c r="R219" s="86">
        <f>'7. Nominale afschrijvingen'!AC208</f>
        <v>3494.0030460226003</v>
      </c>
      <c r="S219" s="86">
        <f>'7. Nominale afschrijvingen'!AD208</f>
        <v>3335.7840401649732</v>
      </c>
      <c r="T219" s="86">
        <f>'7. Nominale afschrijvingen'!AE208</f>
        <v>3184.729668534861</v>
      </c>
      <c r="U219" s="86">
        <f>'7. Nominale afschrijvingen'!AF208</f>
        <v>3040.5154948653585</v>
      </c>
      <c r="V219" s="86">
        <f>'7. Nominale afschrijvingen'!AG208</f>
        <v>2902.8317743431535</v>
      </c>
      <c r="W219" s="65"/>
      <c r="X219" s="118">
        <f>IF($C219="TD",INDEX('4. CPI-tabel'!$D$20:$Z$42,$E219-2003,X$28-2003),
IF(X$28&gt;=$E219,MAX(1,INDEX('4. CPI-tabel'!$D$20:$Z$42,MAX($E219,2010)-2003,X$28-2003)),0))</f>
        <v>1.0149999999999999</v>
      </c>
      <c r="Y219" s="118">
        <f>IF($C219="TD",INDEX('4. CPI-tabel'!$D$20:$Z$42,$E219-2003,Y$28-2003),
IF(Y$28&gt;=$E219,MAX(1,INDEX('4. CPI-tabel'!$D$20:$Z$42,MAX($E219,2010)-2003,Y$28-2003)),0))</f>
        <v>1.0413899999999998</v>
      </c>
      <c r="Z219" s="118">
        <f>IF($C219="TD",INDEX('4. CPI-tabel'!$D$20:$Z$42,$E219-2003,Z$28-2003),
IF(Z$28&gt;=$E219,MAX(1,INDEX('4. CPI-tabel'!$D$20:$Z$42,MAX($E219,2010)-2003,Z$28-2003)),0))</f>
        <v>1.0653419699999997</v>
      </c>
      <c r="AA219" s="118">
        <f>IF($C219="TD",INDEX('4. CPI-tabel'!$D$20:$Z$42,$E219-2003,AA$28-2003),
IF(AA$28&gt;=$E219,MAX(1,INDEX('4. CPI-tabel'!$D$20:$Z$42,MAX($E219,2010)-2003,AA$28-2003)),0))</f>
        <v>1.0951715451599997</v>
      </c>
      <c r="AB219" s="118">
        <f>IF($C219="TD",INDEX('4. CPI-tabel'!$D$20:$Z$42,$E219-2003,AB$28-2003),
IF(AB$28&gt;=$E219,MAX(1,INDEX('4. CPI-tabel'!$D$20:$Z$42,MAX($E219,2010)-2003,AB$28-2003)),0))</f>
        <v>1.1061232606115996</v>
      </c>
      <c r="AC219" s="118">
        <f>IF($C219="TD",INDEX('4. CPI-tabel'!$D$20:$Z$42,$E219-2003,AC$28-2003),
IF(AC$28&gt;=$E219,MAX(1,INDEX('4. CPI-tabel'!$D$20:$Z$42,MAX($E219,2010)-2003,AC$28-2003)),0))</f>
        <v>1.1149722466964924</v>
      </c>
      <c r="AD219" s="118">
        <f>IF($C219="TD",INDEX('4. CPI-tabel'!$D$20:$Z$42,$E219-2003,AD$28-2003),
IF(AD$28&gt;=$E219,MAX(1,INDEX('4. CPI-tabel'!$D$20:$Z$42,MAX($E219,2010)-2003,AD$28-2003)),0))</f>
        <v>1.1172021911898855</v>
      </c>
      <c r="AE219" s="118">
        <f>IF($C219="TD",INDEX('4. CPI-tabel'!$D$20:$Z$42,$E219-2003,AE$28-2003),
IF(AE$28&gt;=$E219,MAX(1,INDEX('4. CPI-tabel'!$D$20:$Z$42,MAX($E219,2010)-2003,AE$28-2003)),0))</f>
        <v>1.132843021866544</v>
      </c>
      <c r="AF219" s="118">
        <f>IF($C219="TD",INDEX('4. CPI-tabel'!$D$20:$Z$42,$E219-2003,AF$28-2003),
IF(AF$28&gt;=$E219,MAX(1,INDEX('4. CPI-tabel'!$D$20:$Z$42,MAX($E219,2010)-2003,AF$28-2003)),0))</f>
        <v>1.1566327253257414</v>
      </c>
      <c r="AG219" s="118">
        <f>IF($C219="TD",INDEX('4. CPI-tabel'!$D$20:$Z$42,$E219-2003,AG$28-2003),
IF(AG$28&gt;=$E219,MAX(1,INDEX('4. CPI-tabel'!$D$20:$Z$42,MAX($E219,2010)-2003,AG$28-2003)),0))</f>
        <v>1.1890184416348621</v>
      </c>
      <c r="AH219" s="118">
        <f>IF($C219="TD",INDEX('4. CPI-tabel'!$D$20:$Z$42,$E219-2003,AH$28-2003),
IF(AH$28&gt;=$E219,MAX(1,INDEX('4. CPI-tabel'!$D$20:$Z$42,MAX($E219,2010)-2003,AH$28-2003)),0))</f>
        <v>1.197341570726306</v>
      </c>
      <c r="AI219" s="118">
        <f>IF($C219="TD",INDEX('4. CPI-tabel'!$D$20:$Z$42,$E219-2003,AI$28-2003),
IF(AI$28&gt;=$E219,MAX(1,INDEX('4. CPI-tabel'!$D$20:$Z$42,MAX($E219,2010)-2003,AI$28-2003)),0))</f>
        <v>1.197341570726306</v>
      </c>
      <c r="AJ219" s="118">
        <f>IF($C219="TD",INDEX('4. CPI-tabel'!$D$20:$Z$42,$E219-2003,AJ$28-2003),
IF(AJ$28&gt;=$E219,MAX(1,INDEX('4. CPI-tabel'!$D$20:$Z$42,MAX($E219,2010)-2003,AJ$28-2003)),0))</f>
        <v>1.197341570726306</v>
      </c>
      <c r="AK219" s="118">
        <f>IF($C219="TD",INDEX('4. CPI-tabel'!$D$20:$Z$42,$E219-2003,AK$28-2003),
IF(AK$28&gt;=$E219,MAX(1,INDEX('4. CPI-tabel'!$D$20:$Z$42,MAX($E219,2010)-2003,AK$28-2003)),0))</f>
        <v>1.197341570726306</v>
      </c>
      <c r="AL219" s="118">
        <f>IF($C219="TD",INDEX('4. CPI-tabel'!$D$20:$Z$42,$E219-2003,AL$28-2003),
IF(AL$28&gt;=$E219,MAX(1,INDEX('4. CPI-tabel'!$D$20:$Z$42,MAX($E219,2010)-2003,AL$28-2003)),0))</f>
        <v>1.197341570726306</v>
      </c>
      <c r="AM219" s="118">
        <f>IF($C219="TD",INDEX('4. CPI-tabel'!$D$20:$Z$42,$E219-2003,AM$28-2003),
IF(AM$28&gt;=$E219,MAX(1,INDEX('4. CPI-tabel'!$D$20:$Z$42,MAX($E219,2010)-2003,AM$28-2003)),0))</f>
        <v>1.197341570726306</v>
      </c>
      <c r="AN219" s="20"/>
      <c r="AO219" s="87">
        <f t="shared" si="37"/>
        <v>2955.3442430941168</v>
      </c>
      <c r="AP219" s="87">
        <f t="shared" si="38"/>
        <v>3032.1831934145634</v>
      </c>
      <c r="AQ219" s="87">
        <f t="shared" si="39"/>
        <v>3101.9234068630981</v>
      </c>
      <c r="AR219" s="87">
        <f t="shared" si="40"/>
        <v>3188.7772622552648</v>
      </c>
      <c r="AS219" s="87">
        <f t="shared" si="41"/>
        <v>3220.6650348778171</v>
      </c>
      <c r="AT219" s="87">
        <f t="shared" si="42"/>
        <v>3246.4303551568396</v>
      </c>
      <c r="AU219" s="87">
        <f t="shared" si="43"/>
        <v>3252.9232158671539</v>
      </c>
      <c r="AV219" s="87">
        <f t="shared" si="44"/>
        <v>3298.464140889294</v>
      </c>
      <c r="AW219" s="87">
        <f t="shared" si="45"/>
        <v>3367.7318878479691</v>
      </c>
      <c r="AX219" s="87">
        <f t="shared" si="46"/>
        <v>3462.0283807077126</v>
      </c>
      <c r="AY219" s="87">
        <f t="shared" si="47"/>
        <v>3486.2625793726656</v>
      </c>
      <c r="AZ219" s="87">
        <f t="shared" si="48"/>
        <v>4183.5150952471977</v>
      </c>
      <c r="BA219" s="87">
        <f t="shared" si="49"/>
        <v>3994.0729022548721</v>
      </c>
      <c r="BB219" s="87">
        <f t="shared" si="50"/>
        <v>3813.2092236621984</v>
      </c>
      <c r="BC219" s="87">
        <f t="shared" si="51"/>
        <v>3640.5355984397597</v>
      </c>
      <c r="BD219" s="87">
        <f t="shared" si="52"/>
        <v>3475.6811562462613</v>
      </c>
    </row>
    <row r="220" spans="2:56" s="79" customFormat="1" x14ac:dyDescent="0.2">
      <c r="B220" s="86">
        <f>'3. Investeringen'!B206</f>
        <v>192</v>
      </c>
      <c r="C220" s="86" t="str">
        <f>'3. Investeringen'!F206</f>
        <v>AD</v>
      </c>
      <c r="D220" s="86" t="str">
        <f>'3. Investeringen'!G206</f>
        <v>Nieuwe investeringen AD</v>
      </c>
      <c r="E220" s="121">
        <f>'3. Investeringen'!K206</f>
        <v>2009</v>
      </c>
      <c r="F220" s="20"/>
      <c r="G220" s="86">
        <f>'7. Nominale afschrijvingen'!R209</f>
        <v>154.46609079000731</v>
      </c>
      <c r="H220" s="86">
        <f>'7. Nominale afschrijvingen'!S209</f>
        <v>154.46609079000731</v>
      </c>
      <c r="I220" s="86">
        <f>'7. Nominale afschrijvingen'!T209</f>
        <v>154.46609079000731</v>
      </c>
      <c r="J220" s="86">
        <f>'7. Nominale afschrijvingen'!U209</f>
        <v>154.46609079000731</v>
      </c>
      <c r="K220" s="86">
        <f>'7. Nominale afschrijvingen'!V209</f>
        <v>154.46609079000731</v>
      </c>
      <c r="L220" s="86">
        <f>'7. Nominale afschrijvingen'!W209</f>
        <v>154.46609079000731</v>
      </c>
      <c r="M220" s="86">
        <f>'7. Nominale afschrijvingen'!X209</f>
        <v>154.46609079000731</v>
      </c>
      <c r="N220" s="86">
        <f>'7. Nominale afschrijvingen'!Y209</f>
        <v>154.46609079000731</v>
      </c>
      <c r="O220" s="86">
        <f>'7. Nominale afschrijvingen'!Z209</f>
        <v>154.46609079000731</v>
      </c>
      <c r="P220" s="86">
        <f>'7. Nominale afschrijvingen'!AA209</f>
        <v>154.46609079000731</v>
      </c>
      <c r="Q220" s="86">
        <f>'7. Nominale afschrijvingen'!AB209</f>
        <v>154.46609079000731</v>
      </c>
      <c r="R220" s="86">
        <f>'7. Nominale afschrijvingen'!AC209</f>
        <v>185.35930894800879</v>
      </c>
      <c r="S220" s="86">
        <f>'7. Nominale afschrijvingen'!AD209</f>
        <v>176.96567986357064</v>
      </c>
      <c r="T220" s="86">
        <f>'7. Nominale afschrijvingen'!AE209</f>
        <v>168.95213964333348</v>
      </c>
      <c r="U220" s="86">
        <f>'7. Nominale afschrijvingen'!AF209</f>
        <v>161.30147671608822</v>
      </c>
      <c r="V220" s="86">
        <f>'7. Nominale afschrijvingen'!AG209</f>
        <v>153.9972589025295</v>
      </c>
      <c r="W220" s="65"/>
      <c r="X220" s="118">
        <f>IF($C220="TD",INDEX('4. CPI-tabel'!$D$20:$Z$42,$E220-2003,X$28-2003),
IF(X$28&gt;=$E220,MAX(1,INDEX('4. CPI-tabel'!$D$20:$Z$42,MAX($E220,2010)-2003,X$28-2003)),0))</f>
        <v>1.0149999999999999</v>
      </c>
      <c r="Y220" s="118">
        <f>IF($C220="TD",INDEX('4. CPI-tabel'!$D$20:$Z$42,$E220-2003,Y$28-2003),
IF(Y$28&gt;=$E220,MAX(1,INDEX('4. CPI-tabel'!$D$20:$Z$42,MAX($E220,2010)-2003,Y$28-2003)),0))</f>
        <v>1.0413899999999998</v>
      </c>
      <c r="Z220" s="118">
        <f>IF($C220="TD",INDEX('4. CPI-tabel'!$D$20:$Z$42,$E220-2003,Z$28-2003),
IF(Z$28&gt;=$E220,MAX(1,INDEX('4. CPI-tabel'!$D$20:$Z$42,MAX($E220,2010)-2003,Z$28-2003)),0))</f>
        <v>1.0653419699999997</v>
      </c>
      <c r="AA220" s="118">
        <f>IF($C220="TD",INDEX('4. CPI-tabel'!$D$20:$Z$42,$E220-2003,AA$28-2003),
IF(AA$28&gt;=$E220,MAX(1,INDEX('4. CPI-tabel'!$D$20:$Z$42,MAX($E220,2010)-2003,AA$28-2003)),0))</f>
        <v>1.0951715451599997</v>
      </c>
      <c r="AB220" s="118">
        <f>IF($C220="TD",INDEX('4. CPI-tabel'!$D$20:$Z$42,$E220-2003,AB$28-2003),
IF(AB$28&gt;=$E220,MAX(1,INDEX('4. CPI-tabel'!$D$20:$Z$42,MAX($E220,2010)-2003,AB$28-2003)),0))</f>
        <v>1.1061232606115996</v>
      </c>
      <c r="AC220" s="118">
        <f>IF($C220="TD",INDEX('4. CPI-tabel'!$D$20:$Z$42,$E220-2003,AC$28-2003),
IF(AC$28&gt;=$E220,MAX(1,INDEX('4. CPI-tabel'!$D$20:$Z$42,MAX($E220,2010)-2003,AC$28-2003)),0))</f>
        <v>1.1149722466964924</v>
      </c>
      <c r="AD220" s="118">
        <f>IF($C220="TD",INDEX('4. CPI-tabel'!$D$20:$Z$42,$E220-2003,AD$28-2003),
IF(AD$28&gt;=$E220,MAX(1,INDEX('4. CPI-tabel'!$D$20:$Z$42,MAX($E220,2010)-2003,AD$28-2003)),0))</f>
        <v>1.1172021911898855</v>
      </c>
      <c r="AE220" s="118">
        <f>IF($C220="TD",INDEX('4. CPI-tabel'!$D$20:$Z$42,$E220-2003,AE$28-2003),
IF(AE$28&gt;=$E220,MAX(1,INDEX('4. CPI-tabel'!$D$20:$Z$42,MAX($E220,2010)-2003,AE$28-2003)),0))</f>
        <v>1.132843021866544</v>
      </c>
      <c r="AF220" s="118">
        <f>IF($C220="TD",INDEX('4. CPI-tabel'!$D$20:$Z$42,$E220-2003,AF$28-2003),
IF(AF$28&gt;=$E220,MAX(1,INDEX('4. CPI-tabel'!$D$20:$Z$42,MAX($E220,2010)-2003,AF$28-2003)),0))</f>
        <v>1.1566327253257414</v>
      </c>
      <c r="AG220" s="118">
        <f>IF($C220="TD",INDEX('4. CPI-tabel'!$D$20:$Z$42,$E220-2003,AG$28-2003),
IF(AG$28&gt;=$E220,MAX(1,INDEX('4. CPI-tabel'!$D$20:$Z$42,MAX($E220,2010)-2003,AG$28-2003)),0))</f>
        <v>1.1890184416348621</v>
      </c>
      <c r="AH220" s="118">
        <f>IF($C220="TD",INDEX('4. CPI-tabel'!$D$20:$Z$42,$E220-2003,AH$28-2003),
IF(AH$28&gt;=$E220,MAX(1,INDEX('4. CPI-tabel'!$D$20:$Z$42,MAX($E220,2010)-2003,AH$28-2003)),0))</f>
        <v>1.197341570726306</v>
      </c>
      <c r="AI220" s="118">
        <f>IF($C220="TD",INDEX('4. CPI-tabel'!$D$20:$Z$42,$E220-2003,AI$28-2003),
IF(AI$28&gt;=$E220,MAX(1,INDEX('4. CPI-tabel'!$D$20:$Z$42,MAX($E220,2010)-2003,AI$28-2003)),0))</f>
        <v>1.197341570726306</v>
      </c>
      <c r="AJ220" s="118">
        <f>IF($C220="TD",INDEX('4. CPI-tabel'!$D$20:$Z$42,$E220-2003,AJ$28-2003),
IF(AJ$28&gt;=$E220,MAX(1,INDEX('4. CPI-tabel'!$D$20:$Z$42,MAX($E220,2010)-2003,AJ$28-2003)),0))</f>
        <v>1.197341570726306</v>
      </c>
      <c r="AK220" s="118">
        <f>IF($C220="TD",INDEX('4. CPI-tabel'!$D$20:$Z$42,$E220-2003,AK$28-2003),
IF(AK$28&gt;=$E220,MAX(1,INDEX('4. CPI-tabel'!$D$20:$Z$42,MAX($E220,2010)-2003,AK$28-2003)),0))</f>
        <v>1.197341570726306</v>
      </c>
      <c r="AL220" s="118">
        <f>IF($C220="TD",INDEX('4. CPI-tabel'!$D$20:$Z$42,$E220-2003,AL$28-2003),
IF(AL$28&gt;=$E220,MAX(1,INDEX('4. CPI-tabel'!$D$20:$Z$42,MAX($E220,2010)-2003,AL$28-2003)),0))</f>
        <v>1.197341570726306</v>
      </c>
      <c r="AM220" s="118">
        <f>IF($C220="TD",INDEX('4. CPI-tabel'!$D$20:$Z$42,$E220-2003,AM$28-2003),
IF(AM$28&gt;=$E220,MAX(1,INDEX('4. CPI-tabel'!$D$20:$Z$42,MAX($E220,2010)-2003,AM$28-2003)),0))</f>
        <v>1.197341570726306</v>
      </c>
      <c r="AN220" s="20"/>
      <c r="AO220" s="87">
        <f t="shared" si="37"/>
        <v>156.7830821518574</v>
      </c>
      <c r="AP220" s="87">
        <f t="shared" si="38"/>
        <v>160.85944228780568</v>
      </c>
      <c r="AQ220" s="87">
        <f t="shared" si="39"/>
        <v>164.55920946042522</v>
      </c>
      <c r="AR220" s="87">
        <f t="shared" si="40"/>
        <v>169.1668673253171</v>
      </c>
      <c r="AS220" s="87">
        <f t="shared" si="41"/>
        <v>170.85853599857026</v>
      </c>
      <c r="AT220" s="87">
        <f t="shared" si="42"/>
        <v>172.22540428655884</v>
      </c>
      <c r="AU220" s="87">
        <f t="shared" si="43"/>
        <v>172.56985509513197</v>
      </c>
      <c r="AV220" s="87">
        <f t="shared" si="44"/>
        <v>174.98583306646381</v>
      </c>
      <c r="AW220" s="87">
        <f t="shared" si="45"/>
        <v>178.66053556085956</v>
      </c>
      <c r="AX220" s="87">
        <f t="shared" si="46"/>
        <v>183.66303055656363</v>
      </c>
      <c r="AY220" s="87">
        <f t="shared" si="47"/>
        <v>184.94867177045955</v>
      </c>
      <c r="AZ220" s="87">
        <f t="shared" si="48"/>
        <v>221.93840612455148</v>
      </c>
      <c r="BA220" s="87">
        <f t="shared" si="49"/>
        <v>211.88836509249629</v>
      </c>
      <c r="BB220" s="87">
        <f t="shared" si="50"/>
        <v>202.29342025811911</v>
      </c>
      <c r="BC220" s="87">
        <f t="shared" si="51"/>
        <v>193.13296349171372</v>
      </c>
      <c r="BD220" s="87">
        <f t="shared" si="52"/>
        <v>184.38731986190027</v>
      </c>
    </row>
    <row r="221" spans="2:56" s="79" customFormat="1" x14ac:dyDescent="0.2">
      <c r="B221" s="86">
        <f>'3. Investeringen'!B207</f>
        <v>193</v>
      </c>
      <c r="C221" s="86" t="str">
        <f>'3. Investeringen'!F207</f>
        <v>AD</v>
      </c>
      <c r="D221" s="86" t="str">
        <f>'3. Investeringen'!G207</f>
        <v>Nieuwe investeringen AD</v>
      </c>
      <c r="E221" s="121">
        <f>'3. Investeringen'!K207</f>
        <v>2010</v>
      </c>
      <c r="F221" s="20"/>
      <c r="G221" s="86">
        <f>'7. Nominale afschrijvingen'!R210</f>
        <v>5627.432362139768</v>
      </c>
      <c r="H221" s="86">
        <f>'7. Nominale afschrijvingen'!S210</f>
        <v>5627.4323621397671</v>
      </c>
      <c r="I221" s="86">
        <f>'7. Nominale afschrijvingen'!T210</f>
        <v>5627.4323621397671</v>
      </c>
      <c r="J221" s="86">
        <f>'7. Nominale afschrijvingen'!U210</f>
        <v>5627.4323621397671</v>
      </c>
      <c r="K221" s="86">
        <f>'7. Nominale afschrijvingen'!V210</f>
        <v>5627.4323621397671</v>
      </c>
      <c r="L221" s="86">
        <f>'7. Nominale afschrijvingen'!W210</f>
        <v>5627.4323621397671</v>
      </c>
      <c r="M221" s="86">
        <f>'7. Nominale afschrijvingen'!X210</f>
        <v>5627.4323621397671</v>
      </c>
      <c r="N221" s="86">
        <f>'7. Nominale afschrijvingen'!Y210</f>
        <v>5627.4323621397671</v>
      </c>
      <c r="O221" s="86">
        <f>'7. Nominale afschrijvingen'!Z210</f>
        <v>5627.4323621397671</v>
      </c>
      <c r="P221" s="86">
        <f>'7. Nominale afschrijvingen'!AA210</f>
        <v>5627.4323621397671</v>
      </c>
      <c r="Q221" s="86">
        <f>'7. Nominale afschrijvingen'!AB210</f>
        <v>5627.4323621397671</v>
      </c>
      <c r="R221" s="86">
        <f>'7. Nominale afschrijvingen'!AC210</f>
        <v>6752.9188345677221</v>
      </c>
      <c r="S221" s="86">
        <f>'7. Nominale afschrijvingen'!AD210</f>
        <v>6458.2460126956767</v>
      </c>
      <c r="T221" s="86">
        <f>'7. Nominale afschrijvingen'!AE210</f>
        <v>6176.4316412325925</v>
      </c>
      <c r="U221" s="86">
        <f>'7. Nominale afschrijvingen'!AF210</f>
        <v>5906.914624160624</v>
      </c>
      <c r="V221" s="86">
        <f>'7. Nominale afschrijvingen'!AG210</f>
        <v>5649.1583496517969</v>
      </c>
      <c r="W221" s="65"/>
      <c r="X221" s="118">
        <f>IF($C221="TD",INDEX('4. CPI-tabel'!$D$20:$Z$42,$E221-2003,X$28-2003),
IF(X$28&gt;=$E221,MAX(1,INDEX('4. CPI-tabel'!$D$20:$Z$42,MAX($E221,2010)-2003,X$28-2003)),0))</f>
        <v>1.0149999999999999</v>
      </c>
      <c r="Y221" s="118">
        <f>IF($C221="TD",INDEX('4. CPI-tabel'!$D$20:$Z$42,$E221-2003,Y$28-2003),
IF(Y$28&gt;=$E221,MAX(1,INDEX('4. CPI-tabel'!$D$20:$Z$42,MAX($E221,2010)-2003,Y$28-2003)),0))</f>
        <v>1.0413899999999998</v>
      </c>
      <c r="Z221" s="118">
        <f>IF($C221="TD",INDEX('4. CPI-tabel'!$D$20:$Z$42,$E221-2003,Z$28-2003),
IF(Z$28&gt;=$E221,MAX(1,INDEX('4. CPI-tabel'!$D$20:$Z$42,MAX($E221,2010)-2003,Z$28-2003)),0))</f>
        <v>1.0653419699999997</v>
      </c>
      <c r="AA221" s="118">
        <f>IF($C221="TD",INDEX('4. CPI-tabel'!$D$20:$Z$42,$E221-2003,AA$28-2003),
IF(AA$28&gt;=$E221,MAX(1,INDEX('4. CPI-tabel'!$D$20:$Z$42,MAX($E221,2010)-2003,AA$28-2003)),0))</f>
        <v>1.0951715451599997</v>
      </c>
      <c r="AB221" s="118">
        <f>IF($C221="TD",INDEX('4. CPI-tabel'!$D$20:$Z$42,$E221-2003,AB$28-2003),
IF(AB$28&gt;=$E221,MAX(1,INDEX('4. CPI-tabel'!$D$20:$Z$42,MAX($E221,2010)-2003,AB$28-2003)),0))</f>
        <v>1.1061232606115996</v>
      </c>
      <c r="AC221" s="118">
        <f>IF($C221="TD",INDEX('4. CPI-tabel'!$D$20:$Z$42,$E221-2003,AC$28-2003),
IF(AC$28&gt;=$E221,MAX(1,INDEX('4. CPI-tabel'!$D$20:$Z$42,MAX($E221,2010)-2003,AC$28-2003)),0))</f>
        <v>1.1149722466964924</v>
      </c>
      <c r="AD221" s="118">
        <f>IF($C221="TD",INDEX('4. CPI-tabel'!$D$20:$Z$42,$E221-2003,AD$28-2003),
IF(AD$28&gt;=$E221,MAX(1,INDEX('4. CPI-tabel'!$D$20:$Z$42,MAX($E221,2010)-2003,AD$28-2003)),0))</f>
        <v>1.1172021911898855</v>
      </c>
      <c r="AE221" s="118">
        <f>IF($C221="TD",INDEX('4. CPI-tabel'!$D$20:$Z$42,$E221-2003,AE$28-2003),
IF(AE$28&gt;=$E221,MAX(1,INDEX('4. CPI-tabel'!$D$20:$Z$42,MAX($E221,2010)-2003,AE$28-2003)),0))</f>
        <v>1.132843021866544</v>
      </c>
      <c r="AF221" s="118">
        <f>IF($C221="TD",INDEX('4. CPI-tabel'!$D$20:$Z$42,$E221-2003,AF$28-2003),
IF(AF$28&gt;=$E221,MAX(1,INDEX('4. CPI-tabel'!$D$20:$Z$42,MAX($E221,2010)-2003,AF$28-2003)),0))</f>
        <v>1.1566327253257414</v>
      </c>
      <c r="AG221" s="118">
        <f>IF($C221="TD",INDEX('4. CPI-tabel'!$D$20:$Z$42,$E221-2003,AG$28-2003),
IF(AG$28&gt;=$E221,MAX(1,INDEX('4. CPI-tabel'!$D$20:$Z$42,MAX($E221,2010)-2003,AG$28-2003)),0))</f>
        <v>1.1890184416348621</v>
      </c>
      <c r="AH221" s="118">
        <f>IF($C221="TD",INDEX('4. CPI-tabel'!$D$20:$Z$42,$E221-2003,AH$28-2003),
IF(AH$28&gt;=$E221,MAX(1,INDEX('4. CPI-tabel'!$D$20:$Z$42,MAX($E221,2010)-2003,AH$28-2003)),0))</f>
        <v>1.197341570726306</v>
      </c>
      <c r="AI221" s="118">
        <f>IF($C221="TD",INDEX('4. CPI-tabel'!$D$20:$Z$42,$E221-2003,AI$28-2003),
IF(AI$28&gt;=$E221,MAX(1,INDEX('4. CPI-tabel'!$D$20:$Z$42,MAX($E221,2010)-2003,AI$28-2003)),0))</f>
        <v>1.197341570726306</v>
      </c>
      <c r="AJ221" s="118">
        <f>IF($C221="TD",INDEX('4. CPI-tabel'!$D$20:$Z$42,$E221-2003,AJ$28-2003),
IF(AJ$28&gt;=$E221,MAX(1,INDEX('4. CPI-tabel'!$D$20:$Z$42,MAX($E221,2010)-2003,AJ$28-2003)),0))</f>
        <v>1.197341570726306</v>
      </c>
      <c r="AK221" s="118">
        <f>IF($C221="TD",INDEX('4. CPI-tabel'!$D$20:$Z$42,$E221-2003,AK$28-2003),
IF(AK$28&gt;=$E221,MAX(1,INDEX('4. CPI-tabel'!$D$20:$Z$42,MAX($E221,2010)-2003,AK$28-2003)),0))</f>
        <v>1.197341570726306</v>
      </c>
      <c r="AL221" s="118">
        <f>IF($C221="TD",INDEX('4. CPI-tabel'!$D$20:$Z$42,$E221-2003,AL$28-2003),
IF(AL$28&gt;=$E221,MAX(1,INDEX('4. CPI-tabel'!$D$20:$Z$42,MAX($E221,2010)-2003,AL$28-2003)),0))</f>
        <v>1.197341570726306</v>
      </c>
      <c r="AM221" s="118">
        <f>IF($C221="TD",INDEX('4. CPI-tabel'!$D$20:$Z$42,$E221-2003,AM$28-2003),
IF(AM$28&gt;=$E221,MAX(1,INDEX('4. CPI-tabel'!$D$20:$Z$42,MAX($E221,2010)-2003,AM$28-2003)),0))</f>
        <v>1.197341570726306</v>
      </c>
      <c r="AN221" s="20"/>
      <c r="AO221" s="87">
        <f t="shared" ref="AO221:AO222" si="53">G221*X221</f>
        <v>5711.843847571864</v>
      </c>
      <c r="AP221" s="87">
        <f t="shared" ref="AP221:AP222" si="54">H221*Y221</f>
        <v>5860.3517876087308</v>
      </c>
      <c r="AQ221" s="87">
        <f t="shared" ref="AQ221:AQ222" si="55">I221*Z221</f>
        <v>5995.1398787237313</v>
      </c>
      <c r="AR221" s="87">
        <f t="shared" ref="AR221:AR222" si="56">J221*AA221</f>
        <v>6163.0037953279962</v>
      </c>
      <c r="AS221" s="87">
        <f t="shared" ref="AS221:AS222" si="57">K221*AB221</f>
        <v>6224.6338332812747</v>
      </c>
      <c r="AT221" s="87">
        <f t="shared" ref="AT221:AT222" si="58">L221*AC221</f>
        <v>6274.4309039475256</v>
      </c>
      <c r="AU221" s="87">
        <f t="shared" ref="AU221:AU222" si="59">M221*AD221</f>
        <v>6286.9797657554209</v>
      </c>
      <c r="AV221" s="87">
        <f t="shared" ref="AV221:AV222" si="60">N221*AE221</f>
        <v>6374.9974824759975</v>
      </c>
      <c r="AW221" s="87">
        <f t="shared" ref="AW221:AW222" si="61">O221*AF221</f>
        <v>6508.8724296079927</v>
      </c>
      <c r="AX221" s="87">
        <f t="shared" ref="AX221:AX222" si="62">P221*AG221</f>
        <v>6691.1208576370173</v>
      </c>
      <c r="AY221" s="87">
        <f t="shared" ref="AY221:AY222" si="63">Q221*AH221</f>
        <v>6737.9587036404746</v>
      </c>
      <c r="AZ221" s="87">
        <f t="shared" ref="AZ221:AZ222" si="64">R221*AI221</f>
        <v>8085.5504443685722</v>
      </c>
      <c r="BA221" s="87">
        <f t="shared" ref="BA221:BA222" si="65">S221*AJ221</f>
        <v>7732.7264249779437</v>
      </c>
      <c r="BB221" s="87">
        <f t="shared" ref="BB221:BB222" si="66">T221*AK221</f>
        <v>7395.298362797088</v>
      </c>
      <c r="BC221" s="87">
        <f t="shared" ref="BC221:BC222" si="67">U221*AL221</f>
        <v>7072.5944342386692</v>
      </c>
      <c r="BD221" s="87">
        <f t="shared" ref="BD221:BD222" si="68">V221*AM221</f>
        <v>6763.9721316537089</v>
      </c>
    </row>
    <row r="222" spans="2:56" s="79" customFormat="1" x14ac:dyDescent="0.2">
      <c r="B222" s="86">
        <f>'3. Investeringen'!B208</f>
        <v>194</v>
      </c>
      <c r="C222" s="86" t="str">
        <f>'3. Investeringen'!F208</f>
        <v>AD</v>
      </c>
      <c r="D222" s="86" t="str">
        <f>'3. Investeringen'!G208</f>
        <v>Nieuwe investeringen AD</v>
      </c>
      <c r="E222" s="121">
        <f>'3. Investeringen'!K208</f>
        <v>2010</v>
      </c>
      <c r="F222" s="20"/>
      <c r="G222" s="86">
        <f>'7. Nominale afschrijvingen'!R211</f>
        <v>599.43934747561775</v>
      </c>
      <c r="H222" s="86">
        <f>'7. Nominale afschrijvingen'!S211</f>
        <v>599.43934747561775</v>
      </c>
      <c r="I222" s="86">
        <f>'7. Nominale afschrijvingen'!T211</f>
        <v>599.43934747561775</v>
      </c>
      <c r="J222" s="86">
        <f>'7. Nominale afschrijvingen'!U211</f>
        <v>599.43934747561775</v>
      </c>
      <c r="K222" s="86">
        <f>'7. Nominale afschrijvingen'!V211</f>
        <v>599.43934747561775</v>
      </c>
      <c r="L222" s="86">
        <f>'7. Nominale afschrijvingen'!W211</f>
        <v>599.43934747561775</v>
      </c>
      <c r="M222" s="86">
        <f>'7. Nominale afschrijvingen'!X211</f>
        <v>599.43934747561775</v>
      </c>
      <c r="N222" s="86">
        <f>'7. Nominale afschrijvingen'!Y211</f>
        <v>599.43934747561775</v>
      </c>
      <c r="O222" s="86">
        <f>'7. Nominale afschrijvingen'!Z211</f>
        <v>599.43934747561775</v>
      </c>
      <c r="P222" s="86">
        <f>'7. Nominale afschrijvingen'!AA211</f>
        <v>599.43934747561775</v>
      </c>
      <c r="Q222" s="86">
        <f>'7. Nominale afschrijvingen'!AB211</f>
        <v>599.43934747561775</v>
      </c>
      <c r="R222" s="86">
        <f>'7. Nominale afschrijvingen'!AC211</f>
        <v>719.32721697074112</v>
      </c>
      <c r="S222" s="86">
        <f>'7. Nominale afschrijvingen'!AD211</f>
        <v>687.93839295747239</v>
      </c>
      <c r="T222" s="86">
        <f>'7. Nominale afschrijvingen'!AE211</f>
        <v>657.91926308296456</v>
      </c>
      <c r="U222" s="86">
        <f>'7. Nominale afschrijvingen'!AF211</f>
        <v>629.21005887570789</v>
      </c>
      <c r="V222" s="86">
        <f>'7. Nominale afschrijvingen'!AG211</f>
        <v>601.75361994294974</v>
      </c>
      <c r="W222" s="65"/>
      <c r="X222" s="118">
        <f>IF($C222="TD",INDEX('4. CPI-tabel'!$D$20:$Z$42,$E222-2003,X$28-2003),
IF(X$28&gt;=$E222,MAX(1,INDEX('4. CPI-tabel'!$D$20:$Z$42,MAX($E222,2010)-2003,X$28-2003)),0))</f>
        <v>1.0149999999999999</v>
      </c>
      <c r="Y222" s="118">
        <f>IF($C222="TD",INDEX('4. CPI-tabel'!$D$20:$Z$42,$E222-2003,Y$28-2003),
IF(Y$28&gt;=$E222,MAX(1,INDEX('4. CPI-tabel'!$D$20:$Z$42,MAX($E222,2010)-2003,Y$28-2003)),0))</f>
        <v>1.0413899999999998</v>
      </c>
      <c r="Z222" s="118">
        <f>IF($C222="TD",INDEX('4. CPI-tabel'!$D$20:$Z$42,$E222-2003,Z$28-2003),
IF(Z$28&gt;=$E222,MAX(1,INDEX('4. CPI-tabel'!$D$20:$Z$42,MAX($E222,2010)-2003,Z$28-2003)),0))</f>
        <v>1.0653419699999997</v>
      </c>
      <c r="AA222" s="118">
        <f>IF($C222="TD",INDEX('4. CPI-tabel'!$D$20:$Z$42,$E222-2003,AA$28-2003),
IF(AA$28&gt;=$E222,MAX(1,INDEX('4. CPI-tabel'!$D$20:$Z$42,MAX($E222,2010)-2003,AA$28-2003)),0))</f>
        <v>1.0951715451599997</v>
      </c>
      <c r="AB222" s="118">
        <f>IF($C222="TD",INDEX('4. CPI-tabel'!$D$20:$Z$42,$E222-2003,AB$28-2003),
IF(AB$28&gt;=$E222,MAX(1,INDEX('4. CPI-tabel'!$D$20:$Z$42,MAX($E222,2010)-2003,AB$28-2003)),0))</f>
        <v>1.1061232606115996</v>
      </c>
      <c r="AC222" s="118">
        <f>IF($C222="TD",INDEX('4. CPI-tabel'!$D$20:$Z$42,$E222-2003,AC$28-2003),
IF(AC$28&gt;=$E222,MAX(1,INDEX('4. CPI-tabel'!$D$20:$Z$42,MAX($E222,2010)-2003,AC$28-2003)),0))</f>
        <v>1.1149722466964924</v>
      </c>
      <c r="AD222" s="118">
        <f>IF($C222="TD",INDEX('4. CPI-tabel'!$D$20:$Z$42,$E222-2003,AD$28-2003),
IF(AD$28&gt;=$E222,MAX(1,INDEX('4. CPI-tabel'!$D$20:$Z$42,MAX($E222,2010)-2003,AD$28-2003)),0))</f>
        <v>1.1172021911898855</v>
      </c>
      <c r="AE222" s="118">
        <f>IF($C222="TD",INDEX('4. CPI-tabel'!$D$20:$Z$42,$E222-2003,AE$28-2003),
IF(AE$28&gt;=$E222,MAX(1,INDEX('4. CPI-tabel'!$D$20:$Z$42,MAX($E222,2010)-2003,AE$28-2003)),0))</f>
        <v>1.132843021866544</v>
      </c>
      <c r="AF222" s="118">
        <f>IF($C222="TD",INDEX('4. CPI-tabel'!$D$20:$Z$42,$E222-2003,AF$28-2003),
IF(AF$28&gt;=$E222,MAX(1,INDEX('4. CPI-tabel'!$D$20:$Z$42,MAX($E222,2010)-2003,AF$28-2003)),0))</f>
        <v>1.1566327253257414</v>
      </c>
      <c r="AG222" s="118">
        <f>IF($C222="TD",INDEX('4. CPI-tabel'!$D$20:$Z$42,$E222-2003,AG$28-2003),
IF(AG$28&gt;=$E222,MAX(1,INDEX('4. CPI-tabel'!$D$20:$Z$42,MAX($E222,2010)-2003,AG$28-2003)),0))</f>
        <v>1.1890184416348621</v>
      </c>
      <c r="AH222" s="118">
        <f>IF($C222="TD",INDEX('4. CPI-tabel'!$D$20:$Z$42,$E222-2003,AH$28-2003),
IF(AH$28&gt;=$E222,MAX(1,INDEX('4. CPI-tabel'!$D$20:$Z$42,MAX($E222,2010)-2003,AH$28-2003)),0))</f>
        <v>1.197341570726306</v>
      </c>
      <c r="AI222" s="118">
        <f>IF($C222="TD",INDEX('4. CPI-tabel'!$D$20:$Z$42,$E222-2003,AI$28-2003),
IF(AI$28&gt;=$E222,MAX(1,INDEX('4. CPI-tabel'!$D$20:$Z$42,MAX($E222,2010)-2003,AI$28-2003)),0))</f>
        <v>1.197341570726306</v>
      </c>
      <c r="AJ222" s="118">
        <f>IF($C222="TD",INDEX('4. CPI-tabel'!$D$20:$Z$42,$E222-2003,AJ$28-2003),
IF(AJ$28&gt;=$E222,MAX(1,INDEX('4. CPI-tabel'!$D$20:$Z$42,MAX($E222,2010)-2003,AJ$28-2003)),0))</f>
        <v>1.197341570726306</v>
      </c>
      <c r="AK222" s="118">
        <f>IF($C222="TD",INDEX('4. CPI-tabel'!$D$20:$Z$42,$E222-2003,AK$28-2003),
IF(AK$28&gt;=$E222,MAX(1,INDEX('4. CPI-tabel'!$D$20:$Z$42,MAX($E222,2010)-2003,AK$28-2003)),0))</f>
        <v>1.197341570726306</v>
      </c>
      <c r="AL222" s="118">
        <f>IF($C222="TD",INDEX('4. CPI-tabel'!$D$20:$Z$42,$E222-2003,AL$28-2003),
IF(AL$28&gt;=$E222,MAX(1,INDEX('4. CPI-tabel'!$D$20:$Z$42,MAX($E222,2010)-2003,AL$28-2003)),0))</f>
        <v>1.197341570726306</v>
      </c>
      <c r="AM222" s="118">
        <f>IF($C222="TD",INDEX('4. CPI-tabel'!$D$20:$Z$42,$E222-2003,AM$28-2003),
IF(AM$28&gt;=$E222,MAX(1,INDEX('4. CPI-tabel'!$D$20:$Z$42,MAX($E222,2010)-2003,AM$28-2003)),0))</f>
        <v>1.197341570726306</v>
      </c>
      <c r="AN222" s="20"/>
      <c r="AO222" s="87">
        <f t="shared" si="53"/>
        <v>608.43093768775191</v>
      </c>
      <c r="AP222" s="87">
        <f t="shared" si="54"/>
        <v>624.25014206763342</v>
      </c>
      <c r="AQ222" s="87">
        <f t="shared" si="55"/>
        <v>638.60789533518903</v>
      </c>
      <c r="AR222" s="87">
        <f t="shared" si="56"/>
        <v>656.4889164045743</v>
      </c>
      <c r="AS222" s="87">
        <f t="shared" si="57"/>
        <v>663.05380556861996</v>
      </c>
      <c r="AT222" s="87">
        <f t="shared" si="58"/>
        <v>668.35823601316895</v>
      </c>
      <c r="AU222" s="87">
        <f t="shared" si="59"/>
        <v>669.69495248519536</v>
      </c>
      <c r="AV222" s="87">
        <f t="shared" si="60"/>
        <v>679.07068181998807</v>
      </c>
      <c r="AW222" s="87">
        <f t="shared" si="61"/>
        <v>693.33116613820778</v>
      </c>
      <c r="AX222" s="87">
        <f t="shared" si="62"/>
        <v>712.74443879007765</v>
      </c>
      <c r="AY222" s="87">
        <f t="shared" si="63"/>
        <v>717.73364986160811</v>
      </c>
      <c r="AZ222" s="87">
        <f t="shared" si="64"/>
        <v>861.28037983392949</v>
      </c>
      <c r="BA222" s="87">
        <f t="shared" si="65"/>
        <v>823.69723598663074</v>
      </c>
      <c r="BB222" s="87">
        <f t="shared" si="66"/>
        <v>787.75408387085054</v>
      </c>
      <c r="BC222" s="87">
        <f t="shared" si="67"/>
        <v>753.37936021103155</v>
      </c>
      <c r="BD222" s="87">
        <f t="shared" si="68"/>
        <v>720.50462449273198</v>
      </c>
    </row>
    <row r="223" spans="2:56" x14ac:dyDescent="0.2">
      <c r="B223" s="86">
        <f>'3. Investeringen'!B209</f>
        <v>195</v>
      </c>
      <c r="C223" s="86" t="str">
        <f>'3. Investeringen'!F209</f>
        <v>TD</v>
      </c>
      <c r="D223" s="86" t="str">
        <f>'3. Investeringen'!G209</f>
        <v>Nieuwe investeringen TD</v>
      </c>
      <c r="E223" s="121">
        <f>'3. Investeringen'!K209</f>
        <v>2020</v>
      </c>
      <c r="F223" s="20"/>
      <c r="G223" s="86">
        <f>'7. Nominale afschrijvingen'!R212</f>
        <v>0</v>
      </c>
      <c r="H223" s="86">
        <f>'7. Nominale afschrijvingen'!S212</f>
        <v>0</v>
      </c>
      <c r="I223" s="86">
        <f>'7. Nominale afschrijvingen'!T212</f>
        <v>0</v>
      </c>
      <c r="J223" s="86">
        <f>'7. Nominale afschrijvingen'!U212</f>
        <v>0</v>
      </c>
      <c r="K223" s="86">
        <f>'7. Nominale afschrijvingen'!V212</f>
        <v>0</v>
      </c>
      <c r="L223" s="86">
        <f>'7. Nominale afschrijvingen'!W212</f>
        <v>0</v>
      </c>
      <c r="M223" s="86">
        <f>'7. Nominale afschrijvingen'!X212</f>
        <v>0</v>
      </c>
      <c r="N223" s="86">
        <f>'7. Nominale afschrijvingen'!Y212</f>
        <v>0</v>
      </c>
      <c r="O223" s="86">
        <f>'7. Nominale afschrijvingen'!Z212</f>
        <v>0</v>
      </c>
      <c r="P223" s="86">
        <f>'7. Nominale afschrijvingen'!AA212</f>
        <v>80970.6097122434</v>
      </c>
      <c r="Q223" s="86">
        <f>'7. Nominale afschrijvingen'!AB212</f>
        <v>161941.2194244868</v>
      </c>
      <c r="R223" s="86">
        <f>'7. Nominale afschrijvingen'!AC212</f>
        <v>194329.46330938413</v>
      </c>
      <c r="S223" s="86">
        <f>'7. Nominale afschrijvingen'!AD212</f>
        <v>189970.67160898671</v>
      </c>
      <c r="T223" s="86">
        <f>'7. Nominale afschrijvingen'!AE212</f>
        <v>185709.64719906551</v>
      </c>
      <c r="U223" s="86">
        <f>'7. Nominale afschrijvingen'!AF212</f>
        <v>181544.19716843229</v>
      </c>
      <c r="V223" s="86">
        <f>'7. Nominale afschrijvingen'!AG212</f>
        <v>177472.17779269174</v>
      </c>
      <c r="W223" s="65"/>
      <c r="X223" s="118">
        <f>IF($C223="TD",INDEX('4. CPI-tabel'!$D$20:$Z$42,$E223-2003,X$28-2003),
IF(X$28&gt;=$E223,MAX(1,INDEX('4. CPI-tabel'!$D$20:$Z$42,MAX($E223,2010)-2003,X$28-2003)),0))</f>
        <v>0</v>
      </c>
      <c r="Y223" s="118">
        <f>IF($C223="TD",INDEX('4. CPI-tabel'!$D$20:$Z$42,$E223-2003,Y$28-2003),
IF(Y$28&gt;=$E223,MAX(1,INDEX('4. CPI-tabel'!$D$20:$Z$42,MAX($E223,2010)-2003,Y$28-2003)),0))</f>
        <v>0</v>
      </c>
      <c r="Z223" s="118">
        <f>IF($C223="TD",INDEX('4. CPI-tabel'!$D$20:$Z$42,$E223-2003,Z$28-2003),
IF(Z$28&gt;=$E223,MAX(1,INDEX('4. CPI-tabel'!$D$20:$Z$42,MAX($E223,2010)-2003,Z$28-2003)),0))</f>
        <v>0</v>
      </c>
      <c r="AA223" s="118">
        <f>IF($C223="TD",INDEX('4. CPI-tabel'!$D$20:$Z$42,$E223-2003,AA$28-2003),
IF(AA$28&gt;=$E223,MAX(1,INDEX('4. CPI-tabel'!$D$20:$Z$42,MAX($E223,2010)-2003,AA$28-2003)),0))</f>
        <v>0</v>
      </c>
      <c r="AB223" s="118">
        <f>IF($C223="TD",INDEX('4. CPI-tabel'!$D$20:$Z$42,$E223-2003,AB$28-2003),
IF(AB$28&gt;=$E223,MAX(1,INDEX('4. CPI-tabel'!$D$20:$Z$42,MAX($E223,2010)-2003,AB$28-2003)),0))</f>
        <v>0</v>
      </c>
      <c r="AC223" s="118">
        <f>IF($C223="TD",INDEX('4. CPI-tabel'!$D$20:$Z$42,$E223-2003,AC$28-2003),
IF(AC$28&gt;=$E223,MAX(1,INDEX('4. CPI-tabel'!$D$20:$Z$42,MAX($E223,2010)-2003,AC$28-2003)),0))</f>
        <v>0</v>
      </c>
      <c r="AD223" s="118">
        <f>IF($C223="TD",INDEX('4. CPI-tabel'!$D$20:$Z$42,$E223-2003,AD$28-2003),
IF(AD$28&gt;=$E223,MAX(1,INDEX('4. CPI-tabel'!$D$20:$Z$42,MAX($E223,2010)-2003,AD$28-2003)),0))</f>
        <v>0</v>
      </c>
      <c r="AE223" s="118">
        <f>IF($C223="TD",INDEX('4. CPI-tabel'!$D$20:$Z$42,$E223-2003,AE$28-2003),
IF(AE$28&gt;=$E223,MAX(1,INDEX('4. CPI-tabel'!$D$20:$Z$42,MAX($E223,2010)-2003,AE$28-2003)),0))</f>
        <v>0</v>
      </c>
      <c r="AF223" s="118">
        <f>IF($C223="TD",INDEX('4. CPI-tabel'!$D$20:$Z$42,$E223-2003,AF$28-2003),
IF(AF$28&gt;=$E223,MAX(1,INDEX('4. CPI-tabel'!$D$20:$Z$42,MAX($E223,2010)-2003,AF$28-2003)),0))</f>
        <v>0</v>
      </c>
      <c r="AG223" s="118">
        <f>IF($C223="TD",INDEX('4. CPI-tabel'!$D$20:$Z$42,$E223-2003,AG$28-2003),
IF(AG$28&gt;=$E223,MAX(1,INDEX('4. CPI-tabel'!$D$20:$Z$42,MAX($E223,2010)-2003,AG$28-2003)),0))</f>
        <v>1</v>
      </c>
      <c r="AH223" s="118">
        <f>IF($C223="TD",INDEX('4. CPI-tabel'!$D$20:$Z$42,$E223-2003,AH$28-2003),
IF(AH$28&gt;=$E223,MAX(1,INDEX('4. CPI-tabel'!$D$20:$Z$42,MAX($E223,2010)-2003,AH$28-2003)),0))</f>
        <v>1.0069999999999999</v>
      </c>
      <c r="AI223" s="118">
        <f>IF($C223="TD",INDEX('4. CPI-tabel'!$D$20:$Z$42,$E223-2003,AI$28-2003),
IF(AI$28&gt;=$E223,MAX(1,INDEX('4. CPI-tabel'!$D$20:$Z$42,MAX($E223,2010)-2003,AI$28-2003)),0))</f>
        <v>1.0069999999999999</v>
      </c>
      <c r="AJ223" s="118">
        <f>IF($C223="TD",INDEX('4. CPI-tabel'!$D$20:$Z$42,$E223-2003,AJ$28-2003),
IF(AJ$28&gt;=$E223,MAX(1,INDEX('4. CPI-tabel'!$D$20:$Z$42,MAX($E223,2010)-2003,AJ$28-2003)),0))</f>
        <v>1.0069999999999999</v>
      </c>
      <c r="AK223" s="118">
        <f>IF($C223="TD",INDEX('4. CPI-tabel'!$D$20:$Z$42,$E223-2003,AK$28-2003),
IF(AK$28&gt;=$E223,MAX(1,INDEX('4. CPI-tabel'!$D$20:$Z$42,MAX($E223,2010)-2003,AK$28-2003)),0))</f>
        <v>1.0069999999999999</v>
      </c>
      <c r="AL223" s="118">
        <f>IF($C223="TD",INDEX('4. CPI-tabel'!$D$20:$Z$42,$E223-2003,AL$28-2003),
IF(AL$28&gt;=$E223,MAX(1,INDEX('4. CPI-tabel'!$D$20:$Z$42,MAX($E223,2010)-2003,AL$28-2003)),0))</f>
        <v>1.0069999999999999</v>
      </c>
      <c r="AM223" s="118">
        <f>IF($C223="TD",INDEX('4. CPI-tabel'!$D$20:$Z$42,$E223-2003,AM$28-2003),
IF(AM$28&gt;=$E223,MAX(1,INDEX('4. CPI-tabel'!$D$20:$Z$42,MAX($E223,2010)-2003,AM$28-2003)),0))</f>
        <v>1.0069999999999999</v>
      </c>
      <c r="AN223" s="20"/>
      <c r="AO223" s="87">
        <f t="shared" ref="AO223:AO228" si="69">G223*X223</f>
        <v>0</v>
      </c>
      <c r="AP223" s="87">
        <f t="shared" ref="AP223:AP228" si="70">H223*Y223</f>
        <v>0</v>
      </c>
      <c r="AQ223" s="87">
        <f t="shared" ref="AQ223:AQ228" si="71">I223*Z223</f>
        <v>0</v>
      </c>
      <c r="AR223" s="87">
        <f t="shared" ref="AR223:AR228" si="72">J223*AA223</f>
        <v>0</v>
      </c>
      <c r="AS223" s="87">
        <f t="shared" ref="AS223:AS228" si="73">K223*AB223</f>
        <v>0</v>
      </c>
      <c r="AT223" s="87">
        <f t="shared" ref="AT223:AT228" si="74">L223*AC223</f>
        <v>0</v>
      </c>
      <c r="AU223" s="87">
        <f t="shared" ref="AU223:AU228" si="75">M223*AD223</f>
        <v>0</v>
      </c>
      <c r="AV223" s="87">
        <f t="shared" ref="AV223:AV228" si="76">N223*AE223</f>
        <v>0</v>
      </c>
      <c r="AW223" s="87">
        <f t="shared" ref="AW223:AW228" si="77">O223*AF223</f>
        <v>0</v>
      </c>
      <c r="AX223" s="87">
        <f t="shared" ref="AX223:AX228" si="78">P223*AG223</f>
        <v>80970.6097122434</v>
      </c>
      <c r="AY223" s="87">
        <f t="shared" ref="AY223:AY228" si="79">Q223*AH223</f>
        <v>163074.80796045819</v>
      </c>
      <c r="AZ223" s="87">
        <f t="shared" ref="AZ223:AZ228" si="80">R223*AI223</f>
        <v>195689.76955254978</v>
      </c>
      <c r="BA223" s="87">
        <f t="shared" ref="BA223:BA228" si="81">S223*AJ223</f>
        <v>191300.46631024961</v>
      </c>
      <c r="BB223" s="87">
        <f t="shared" ref="BB223:BB228" si="82">T223*AK223</f>
        <v>187009.61472945896</v>
      </c>
      <c r="BC223" s="87">
        <f t="shared" ref="BC223:BC228" si="83">U223*AL223</f>
        <v>182815.0065486113</v>
      </c>
      <c r="BD223" s="87">
        <f t="shared" ref="BD223:BD228" si="84">V223*AM223</f>
        <v>178714.48303724057</v>
      </c>
    </row>
    <row r="224" spans="2:56" x14ac:dyDescent="0.2">
      <c r="B224" s="86">
        <f>'3. Investeringen'!B210</f>
        <v>196</v>
      </c>
      <c r="C224" s="86" t="str">
        <f>'3. Investeringen'!F210</f>
        <v>TD</v>
      </c>
      <c r="D224" s="86" t="str">
        <f>'3. Investeringen'!G210</f>
        <v>Nieuwe investeringen TD</v>
      </c>
      <c r="E224" s="121">
        <f>'3. Investeringen'!K210</f>
        <v>2020</v>
      </c>
      <c r="F224" s="20"/>
      <c r="G224" s="86">
        <f>'7. Nominale afschrijvingen'!R213</f>
        <v>0</v>
      </c>
      <c r="H224" s="86">
        <f>'7. Nominale afschrijvingen'!S213</f>
        <v>0</v>
      </c>
      <c r="I224" s="86">
        <f>'7. Nominale afschrijvingen'!T213</f>
        <v>0</v>
      </c>
      <c r="J224" s="86">
        <f>'7. Nominale afschrijvingen'!U213</f>
        <v>0</v>
      </c>
      <c r="K224" s="86">
        <f>'7. Nominale afschrijvingen'!V213</f>
        <v>0</v>
      </c>
      <c r="L224" s="86">
        <f>'7. Nominale afschrijvingen'!W213</f>
        <v>0</v>
      </c>
      <c r="M224" s="86">
        <f>'7. Nominale afschrijvingen'!X213</f>
        <v>0</v>
      </c>
      <c r="N224" s="86">
        <f>'7. Nominale afschrijvingen'!Y213</f>
        <v>0</v>
      </c>
      <c r="O224" s="86">
        <f>'7. Nominale afschrijvingen'!Z213</f>
        <v>0</v>
      </c>
      <c r="P224" s="86">
        <f>'7. Nominale afschrijvingen'!AA213</f>
        <v>592792.97413754533</v>
      </c>
      <c r="Q224" s="86">
        <f>'7. Nominale afschrijvingen'!AB213</f>
        <v>1185585.9482750907</v>
      </c>
      <c r="R224" s="86">
        <f>'7. Nominale afschrijvingen'!AC213</f>
        <v>1422703.1379301087</v>
      </c>
      <c r="S224" s="86">
        <f>'7. Nominale afschrijvingen'!AD213</f>
        <v>1383456.1548147954</v>
      </c>
      <c r="T224" s="86">
        <f>'7. Nominale afschrijvingen'!AE213</f>
        <v>1345291.8470957666</v>
      </c>
      <c r="U224" s="86">
        <f>'7. Nominale afschrijvingen'!AF213</f>
        <v>1308180.3478655384</v>
      </c>
      <c r="V224" s="86">
        <f>'7. Nominale afschrijvingen'!AG213</f>
        <v>1272092.6141313168</v>
      </c>
      <c r="W224" s="65"/>
      <c r="X224" s="118">
        <f>IF($C224="TD",INDEX('4. CPI-tabel'!$D$20:$Z$42,$E224-2003,X$28-2003),
IF(X$28&gt;=$E224,MAX(1,INDEX('4. CPI-tabel'!$D$20:$Z$42,MAX($E224,2010)-2003,X$28-2003)),0))</f>
        <v>0</v>
      </c>
      <c r="Y224" s="118">
        <f>IF($C224="TD",INDEX('4. CPI-tabel'!$D$20:$Z$42,$E224-2003,Y$28-2003),
IF(Y$28&gt;=$E224,MAX(1,INDEX('4. CPI-tabel'!$D$20:$Z$42,MAX($E224,2010)-2003,Y$28-2003)),0))</f>
        <v>0</v>
      </c>
      <c r="Z224" s="118">
        <f>IF($C224="TD",INDEX('4. CPI-tabel'!$D$20:$Z$42,$E224-2003,Z$28-2003),
IF(Z$28&gt;=$E224,MAX(1,INDEX('4. CPI-tabel'!$D$20:$Z$42,MAX($E224,2010)-2003,Z$28-2003)),0))</f>
        <v>0</v>
      </c>
      <c r="AA224" s="118">
        <f>IF($C224="TD",INDEX('4. CPI-tabel'!$D$20:$Z$42,$E224-2003,AA$28-2003),
IF(AA$28&gt;=$E224,MAX(1,INDEX('4. CPI-tabel'!$D$20:$Z$42,MAX($E224,2010)-2003,AA$28-2003)),0))</f>
        <v>0</v>
      </c>
      <c r="AB224" s="118">
        <f>IF($C224="TD",INDEX('4. CPI-tabel'!$D$20:$Z$42,$E224-2003,AB$28-2003),
IF(AB$28&gt;=$E224,MAX(1,INDEX('4. CPI-tabel'!$D$20:$Z$42,MAX($E224,2010)-2003,AB$28-2003)),0))</f>
        <v>0</v>
      </c>
      <c r="AC224" s="118">
        <f>IF($C224="TD",INDEX('4. CPI-tabel'!$D$20:$Z$42,$E224-2003,AC$28-2003),
IF(AC$28&gt;=$E224,MAX(1,INDEX('4. CPI-tabel'!$D$20:$Z$42,MAX($E224,2010)-2003,AC$28-2003)),0))</f>
        <v>0</v>
      </c>
      <c r="AD224" s="118">
        <f>IF($C224="TD",INDEX('4. CPI-tabel'!$D$20:$Z$42,$E224-2003,AD$28-2003),
IF(AD$28&gt;=$E224,MAX(1,INDEX('4. CPI-tabel'!$D$20:$Z$42,MAX($E224,2010)-2003,AD$28-2003)),0))</f>
        <v>0</v>
      </c>
      <c r="AE224" s="118">
        <f>IF($C224="TD",INDEX('4. CPI-tabel'!$D$20:$Z$42,$E224-2003,AE$28-2003),
IF(AE$28&gt;=$E224,MAX(1,INDEX('4. CPI-tabel'!$D$20:$Z$42,MAX($E224,2010)-2003,AE$28-2003)),0))</f>
        <v>0</v>
      </c>
      <c r="AF224" s="118">
        <f>IF($C224="TD",INDEX('4. CPI-tabel'!$D$20:$Z$42,$E224-2003,AF$28-2003),
IF(AF$28&gt;=$E224,MAX(1,INDEX('4. CPI-tabel'!$D$20:$Z$42,MAX($E224,2010)-2003,AF$28-2003)),0))</f>
        <v>0</v>
      </c>
      <c r="AG224" s="118">
        <f>IF($C224="TD",INDEX('4. CPI-tabel'!$D$20:$Z$42,$E224-2003,AG$28-2003),
IF(AG$28&gt;=$E224,MAX(1,INDEX('4. CPI-tabel'!$D$20:$Z$42,MAX($E224,2010)-2003,AG$28-2003)),0))</f>
        <v>1</v>
      </c>
      <c r="AH224" s="118">
        <f>IF($C224="TD",INDEX('4. CPI-tabel'!$D$20:$Z$42,$E224-2003,AH$28-2003),
IF(AH$28&gt;=$E224,MAX(1,INDEX('4. CPI-tabel'!$D$20:$Z$42,MAX($E224,2010)-2003,AH$28-2003)),0))</f>
        <v>1.0069999999999999</v>
      </c>
      <c r="AI224" s="118">
        <f>IF($C224="TD",INDEX('4. CPI-tabel'!$D$20:$Z$42,$E224-2003,AI$28-2003),
IF(AI$28&gt;=$E224,MAX(1,INDEX('4. CPI-tabel'!$D$20:$Z$42,MAX($E224,2010)-2003,AI$28-2003)),0))</f>
        <v>1.0069999999999999</v>
      </c>
      <c r="AJ224" s="118">
        <f>IF($C224="TD",INDEX('4. CPI-tabel'!$D$20:$Z$42,$E224-2003,AJ$28-2003),
IF(AJ$28&gt;=$E224,MAX(1,INDEX('4. CPI-tabel'!$D$20:$Z$42,MAX($E224,2010)-2003,AJ$28-2003)),0))</f>
        <v>1.0069999999999999</v>
      </c>
      <c r="AK224" s="118">
        <f>IF($C224="TD",INDEX('4. CPI-tabel'!$D$20:$Z$42,$E224-2003,AK$28-2003),
IF(AK$28&gt;=$E224,MAX(1,INDEX('4. CPI-tabel'!$D$20:$Z$42,MAX($E224,2010)-2003,AK$28-2003)),0))</f>
        <v>1.0069999999999999</v>
      </c>
      <c r="AL224" s="118">
        <f>IF($C224="TD",INDEX('4. CPI-tabel'!$D$20:$Z$42,$E224-2003,AL$28-2003),
IF(AL$28&gt;=$E224,MAX(1,INDEX('4. CPI-tabel'!$D$20:$Z$42,MAX($E224,2010)-2003,AL$28-2003)),0))</f>
        <v>1.0069999999999999</v>
      </c>
      <c r="AM224" s="118">
        <f>IF($C224="TD",INDEX('4. CPI-tabel'!$D$20:$Z$42,$E224-2003,AM$28-2003),
IF(AM$28&gt;=$E224,MAX(1,INDEX('4. CPI-tabel'!$D$20:$Z$42,MAX($E224,2010)-2003,AM$28-2003)),0))</f>
        <v>1.0069999999999999</v>
      </c>
      <c r="AN224" s="20"/>
      <c r="AO224" s="87">
        <f t="shared" si="69"/>
        <v>0</v>
      </c>
      <c r="AP224" s="87">
        <f t="shared" si="70"/>
        <v>0</v>
      </c>
      <c r="AQ224" s="87">
        <f t="shared" si="71"/>
        <v>0</v>
      </c>
      <c r="AR224" s="87">
        <f t="shared" si="72"/>
        <v>0</v>
      </c>
      <c r="AS224" s="87">
        <f t="shared" si="73"/>
        <v>0</v>
      </c>
      <c r="AT224" s="87">
        <f t="shared" si="74"/>
        <v>0</v>
      </c>
      <c r="AU224" s="87">
        <f t="shared" si="75"/>
        <v>0</v>
      </c>
      <c r="AV224" s="87">
        <f t="shared" si="76"/>
        <v>0</v>
      </c>
      <c r="AW224" s="87">
        <f t="shared" si="77"/>
        <v>0</v>
      </c>
      <c r="AX224" s="87">
        <f t="shared" si="78"/>
        <v>592792.97413754533</v>
      </c>
      <c r="AY224" s="87">
        <f t="shared" si="79"/>
        <v>1193885.0499130161</v>
      </c>
      <c r="AZ224" s="87">
        <f t="shared" si="80"/>
        <v>1432662.0598956193</v>
      </c>
      <c r="BA224" s="87">
        <f t="shared" si="81"/>
        <v>1393140.3478984989</v>
      </c>
      <c r="BB224" s="87">
        <f t="shared" si="82"/>
        <v>1354708.8900254369</v>
      </c>
      <c r="BC224" s="87">
        <f t="shared" si="83"/>
        <v>1317337.610300597</v>
      </c>
      <c r="BD224" s="87">
        <f t="shared" si="84"/>
        <v>1280997.2624302357</v>
      </c>
    </row>
    <row r="225" spans="2:56" x14ac:dyDescent="0.2">
      <c r="B225" s="86">
        <f>'3. Investeringen'!B211</f>
        <v>197</v>
      </c>
      <c r="C225" s="86" t="str">
        <f>'3. Investeringen'!F211</f>
        <v>TD</v>
      </c>
      <c r="D225" s="86" t="str">
        <f>'3. Investeringen'!G211</f>
        <v>Nieuwe investeringen TD</v>
      </c>
      <c r="E225" s="121">
        <f>'3. Investeringen'!K211</f>
        <v>2020</v>
      </c>
      <c r="F225" s="20"/>
      <c r="G225" s="86">
        <f>'7. Nominale afschrijvingen'!R214</f>
        <v>0</v>
      </c>
      <c r="H225" s="86">
        <f>'7. Nominale afschrijvingen'!S214</f>
        <v>0</v>
      </c>
      <c r="I225" s="86">
        <f>'7. Nominale afschrijvingen'!T214</f>
        <v>0</v>
      </c>
      <c r="J225" s="86">
        <f>'7. Nominale afschrijvingen'!U214</f>
        <v>0</v>
      </c>
      <c r="K225" s="86">
        <f>'7. Nominale afschrijvingen'!V214</f>
        <v>0</v>
      </c>
      <c r="L225" s="86">
        <f>'7. Nominale afschrijvingen'!W214</f>
        <v>0</v>
      </c>
      <c r="M225" s="86">
        <f>'7. Nominale afschrijvingen'!X214</f>
        <v>0</v>
      </c>
      <c r="N225" s="86">
        <f>'7. Nominale afschrijvingen'!Y214</f>
        <v>0</v>
      </c>
      <c r="O225" s="86">
        <f>'7. Nominale afschrijvingen'!Z214</f>
        <v>0</v>
      </c>
      <c r="P225" s="86">
        <f>'7. Nominale afschrijvingen'!AA214</f>
        <v>153716.06507947869</v>
      </c>
      <c r="Q225" s="86">
        <f>'7. Nominale afschrijvingen'!AB214</f>
        <v>307432.13015895738</v>
      </c>
      <c r="R225" s="86">
        <f>'7. Nominale afschrijvingen'!AC214</f>
        <v>368918.55619074887</v>
      </c>
      <c r="S225" s="86">
        <f>'7. Nominale afschrijvingen'!AD214</f>
        <v>353385.14329850679</v>
      </c>
      <c r="T225" s="86">
        <f>'7. Nominale afschrijvingen'!AE214</f>
        <v>338505.76884383283</v>
      </c>
      <c r="U225" s="86">
        <f>'7. Nominale afschrijvingen'!AF214</f>
        <v>324252.89436619781</v>
      </c>
      <c r="V225" s="86">
        <f>'7. Nominale afschrijvingen'!AG214</f>
        <v>310600.14091919997</v>
      </c>
      <c r="W225" s="65"/>
      <c r="X225" s="118">
        <f>IF($C225="TD",INDEX('4. CPI-tabel'!$D$20:$Z$42,$E225-2003,X$28-2003),
IF(X$28&gt;=$E225,MAX(1,INDEX('4. CPI-tabel'!$D$20:$Z$42,MAX($E225,2010)-2003,X$28-2003)),0))</f>
        <v>0</v>
      </c>
      <c r="Y225" s="118">
        <f>IF($C225="TD",INDEX('4. CPI-tabel'!$D$20:$Z$42,$E225-2003,Y$28-2003),
IF(Y$28&gt;=$E225,MAX(1,INDEX('4. CPI-tabel'!$D$20:$Z$42,MAX($E225,2010)-2003,Y$28-2003)),0))</f>
        <v>0</v>
      </c>
      <c r="Z225" s="118">
        <f>IF($C225="TD",INDEX('4. CPI-tabel'!$D$20:$Z$42,$E225-2003,Z$28-2003),
IF(Z$28&gt;=$E225,MAX(1,INDEX('4. CPI-tabel'!$D$20:$Z$42,MAX($E225,2010)-2003,Z$28-2003)),0))</f>
        <v>0</v>
      </c>
      <c r="AA225" s="118">
        <f>IF($C225="TD",INDEX('4. CPI-tabel'!$D$20:$Z$42,$E225-2003,AA$28-2003),
IF(AA$28&gt;=$E225,MAX(1,INDEX('4. CPI-tabel'!$D$20:$Z$42,MAX($E225,2010)-2003,AA$28-2003)),0))</f>
        <v>0</v>
      </c>
      <c r="AB225" s="118">
        <f>IF($C225="TD",INDEX('4. CPI-tabel'!$D$20:$Z$42,$E225-2003,AB$28-2003),
IF(AB$28&gt;=$E225,MAX(1,INDEX('4. CPI-tabel'!$D$20:$Z$42,MAX($E225,2010)-2003,AB$28-2003)),0))</f>
        <v>0</v>
      </c>
      <c r="AC225" s="118">
        <f>IF($C225="TD",INDEX('4. CPI-tabel'!$D$20:$Z$42,$E225-2003,AC$28-2003),
IF(AC$28&gt;=$E225,MAX(1,INDEX('4. CPI-tabel'!$D$20:$Z$42,MAX($E225,2010)-2003,AC$28-2003)),0))</f>
        <v>0</v>
      </c>
      <c r="AD225" s="118">
        <f>IF($C225="TD",INDEX('4. CPI-tabel'!$D$20:$Z$42,$E225-2003,AD$28-2003),
IF(AD$28&gt;=$E225,MAX(1,INDEX('4. CPI-tabel'!$D$20:$Z$42,MAX($E225,2010)-2003,AD$28-2003)),0))</f>
        <v>0</v>
      </c>
      <c r="AE225" s="118">
        <f>IF($C225="TD",INDEX('4. CPI-tabel'!$D$20:$Z$42,$E225-2003,AE$28-2003),
IF(AE$28&gt;=$E225,MAX(1,INDEX('4. CPI-tabel'!$D$20:$Z$42,MAX($E225,2010)-2003,AE$28-2003)),0))</f>
        <v>0</v>
      </c>
      <c r="AF225" s="118">
        <f>IF($C225="TD",INDEX('4. CPI-tabel'!$D$20:$Z$42,$E225-2003,AF$28-2003),
IF(AF$28&gt;=$E225,MAX(1,INDEX('4. CPI-tabel'!$D$20:$Z$42,MAX($E225,2010)-2003,AF$28-2003)),0))</f>
        <v>0</v>
      </c>
      <c r="AG225" s="118">
        <f>IF($C225="TD",INDEX('4. CPI-tabel'!$D$20:$Z$42,$E225-2003,AG$28-2003),
IF(AG$28&gt;=$E225,MAX(1,INDEX('4. CPI-tabel'!$D$20:$Z$42,MAX($E225,2010)-2003,AG$28-2003)),0))</f>
        <v>1</v>
      </c>
      <c r="AH225" s="118">
        <f>IF($C225="TD",INDEX('4. CPI-tabel'!$D$20:$Z$42,$E225-2003,AH$28-2003),
IF(AH$28&gt;=$E225,MAX(1,INDEX('4. CPI-tabel'!$D$20:$Z$42,MAX($E225,2010)-2003,AH$28-2003)),0))</f>
        <v>1.0069999999999999</v>
      </c>
      <c r="AI225" s="118">
        <f>IF($C225="TD",INDEX('4. CPI-tabel'!$D$20:$Z$42,$E225-2003,AI$28-2003),
IF(AI$28&gt;=$E225,MAX(1,INDEX('4. CPI-tabel'!$D$20:$Z$42,MAX($E225,2010)-2003,AI$28-2003)),0))</f>
        <v>1.0069999999999999</v>
      </c>
      <c r="AJ225" s="118">
        <f>IF($C225="TD",INDEX('4. CPI-tabel'!$D$20:$Z$42,$E225-2003,AJ$28-2003),
IF(AJ$28&gt;=$E225,MAX(1,INDEX('4. CPI-tabel'!$D$20:$Z$42,MAX($E225,2010)-2003,AJ$28-2003)),0))</f>
        <v>1.0069999999999999</v>
      </c>
      <c r="AK225" s="118">
        <f>IF($C225="TD",INDEX('4. CPI-tabel'!$D$20:$Z$42,$E225-2003,AK$28-2003),
IF(AK$28&gt;=$E225,MAX(1,INDEX('4. CPI-tabel'!$D$20:$Z$42,MAX($E225,2010)-2003,AK$28-2003)),0))</f>
        <v>1.0069999999999999</v>
      </c>
      <c r="AL225" s="118">
        <f>IF($C225="TD",INDEX('4. CPI-tabel'!$D$20:$Z$42,$E225-2003,AL$28-2003),
IF(AL$28&gt;=$E225,MAX(1,INDEX('4. CPI-tabel'!$D$20:$Z$42,MAX($E225,2010)-2003,AL$28-2003)),0))</f>
        <v>1.0069999999999999</v>
      </c>
      <c r="AM225" s="118">
        <f>IF($C225="TD",INDEX('4. CPI-tabel'!$D$20:$Z$42,$E225-2003,AM$28-2003),
IF(AM$28&gt;=$E225,MAX(1,INDEX('4. CPI-tabel'!$D$20:$Z$42,MAX($E225,2010)-2003,AM$28-2003)),0))</f>
        <v>1.0069999999999999</v>
      </c>
      <c r="AN225" s="20"/>
      <c r="AO225" s="87">
        <f t="shared" si="69"/>
        <v>0</v>
      </c>
      <c r="AP225" s="87">
        <f t="shared" si="70"/>
        <v>0</v>
      </c>
      <c r="AQ225" s="87">
        <f t="shared" si="71"/>
        <v>0</v>
      </c>
      <c r="AR225" s="87">
        <f t="shared" si="72"/>
        <v>0</v>
      </c>
      <c r="AS225" s="87">
        <f t="shared" si="73"/>
        <v>0</v>
      </c>
      <c r="AT225" s="87">
        <f t="shared" si="74"/>
        <v>0</v>
      </c>
      <c r="AU225" s="87">
        <f t="shared" si="75"/>
        <v>0</v>
      </c>
      <c r="AV225" s="87">
        <f t="shared" si="76"/>
        <v>0</v>
      </c>
      <c r="AW225" s="87">
        <f t="shared" si="77"/>
        <v>0</v>
      </c>
      <c r="AX225" s="87">
        <f t="shared" si="78"/>
        <v>153716.06507947869</v>
      </c>
      <c r="AY225" s="87">
        <f t="shared" si="79"/>
        <v>309584.15507007006</v>
      </c>
      <c r="AZ225" s="87">
        <f t="shared" si="80"/>
        <v>371500.98608408408</v>
      </c>
      <c r="BA225" s="87">
        <f t="shared" si="81"/>
        <v>355858.83930159628</v>
      </c>
      <c r="BB225" s="87">
        <f t="shared" si="82"/>
        <v>340875.30922573962</v>
      </c>
      <c r="BC225" s="87">
        <f t="shared" si="83"/>
        <v>326522.66462676116</v>
      </c>
      <c r="BD225" s="87">
        <f t="shared" si="84"/>
        <v>312774.34190563433</v>
      </c>
    </row>
    <row r="226" spans="2:56" x14ac:dyDescent="0.2">
      <c r="B226" s="86">
        <f>'3. Investeringen'!B212</f>
        <v>198</v>
      </c>
      <c r="C226" s="86" t="str">
        <f>'3. Investeringen'!F212</f>
        <v>TD</v>
      </c>
      <c r="D226" s="86" t="str">
        <f>'3. Investeringen'!G212</f>
        <v>Nieuwe investeringen TD</v>
      </c>
      <c r="E226" s="121">
        <f>'3. Investeringen'!K212</f>
        <v>2020</v>
      </c>
      <c r="F226" s="20"/>
      <c r="G226" s="86">
        <f>'7. Nominale afschrijvingen'!R215</f>
        <v>0</v>
      </c>
      <c r="H226" s="86">
        <f>'7. Nominale afschrijvingen'!S215</f>
        <v>0</v>
      </c>
      <c r="I226" s="86">
        <f>'7. Nominale afschrijvingen'!T215</f>
        <v>0</v>
      </c>
      <c r="J226" s="86">
        <f>'7. Nominale afschrijvingen'!U215</f>
        <v>0</v>
      </c>
      <c r="K226" s="86">
        <f>'7. Nominale afschrijvingen'!V215</f>
        <v>0</v>
      </c>
      <c r="L226" s="86">
        <f>'7. Nominale afschrijvingen'!W215</f>
        <v>0</v>
      </c>
      <c r="M226" s="86">
        <f>'7. Nominale afschrijvingen'!X215</f>
        <v>0</v>
      </c>
      <c r="N226" s="86">
        <f>'7. Nominale afschrijvingen'!Y215</f>
        <v>0</v>
      </c>
      <c r="O226" s="86">
        <f>'7. Nominale afschrijvingen'!Z215</f>
        <v>0</v>
      </c>
      <c r="P226" s="86">
        <f>'7. Nominale afschrijvingen'!AA215</f>
        <v>0</v>
      </c>
      <c r="Q226" s="86">
        <f>'7. Nominale afschrijvingen'!AB215</f>
        <v>0</v>
      </c>
      <c r="R226" s="86">
        <f>'7. Nominale afschrijvingen'!AC215</f>
        <v>0</v>
      </c>
      <c r="S226" s="86">
        <f>'7. Nominale afschrijvingen'!AD215</f>
        <v>0</v>
      </c>
      <c r="T226" s="86">
        <f>'7. Nominale afschrijvingen'!AE215</f>
        <v>0</v>
      </c>
      <c r="U226" s="86">
        <f>'7. Nominale afschrijvingen'!AF215</f>
        <v>0</v>
      </c>
      <c r="V226" s="86">
        <f>'7. Nominale afschrijvingen'!AG215</f>
        <v>0</v>
      </c>
      <c r="W226" s="65"/>
      <c r="X226" s="118">
        <f>IF($C226="TD",INDEX('4. CPI-tabel'!$D$20:$Z$42,$E226-2003,X$28-2003),
IF(X$28&gt;=$E226,MAX(1,INDEX('4. CPI-tabel'!$D$20:$Z$42,MAX($E226,2010)-2003,X$28-2003)),0))</f>
        <v>0</v>
      </c>
      <c r="Y226" s="118">
        <f>IF($C226="TD",INDEX('4. CPI-tabel'!$D$20:$Z$42,$E226-2003,Y$28-2003),
IF(Y$28&gt;=$E226,MAX(1,INDEX('4. CPI-tabel'!$D$20:$Z$42,MAX($E226,2010)-2003,Y$28-2003)),0))</f>
        <v>0</v>
      </c>
      <c r="Z226" s="118">
        <f>IF($C226="TD",INDEX('4. CPI-tabel'!$D$20:$Z$42,$E226-2003,Z$28-2003),
IF(Z$28&gt;=$E226,MAX(1,INDEX('4. CPI-tabel'!$D$20:$Z$42,MAX($E226,2010)-2003,Z$28-2003)),0))</f>
        <v>0</v>
      </c>
      <c r="AA226" s="118">
        <f>IF($C226="TD",INDEX('4. CPI-tabel'!$D$20:$Z$42,$E226-2003,AA$28-2003),
IF(AA$28&gt;=$E226,MAX(1,INDEX('4. CPI-tabel'!$D$20:$Z$42,MAX($E226,2010)-2003,AA$28-2003)),0))</f>
        <v>0</v>
      </c>
      <c r="AB226" s="118">
        <f>IF($C226="TD",INDEX('4. CPI-tabel'!$D$20:$Z$42,$E226-2003,AB$28-2003),
IF(AB$28&gt;=$E226,MAX(1,INDEX('4. CPI-tabel'!$D$20:$Z$42,MAX($E226,2010)-2003,AB$28-2003)),0))</f>
        <v>0</v>
      </c>
      <c r="AC226" s="118">
        <f>IF($C226="TD",INDEX('4. CPI-tabel'!$D$20:$Z$42,$E226-2003,AC$28-2003),
IF(AC$28&gt;=$E226,MAX(1,INDEX('4. CPI-tabel'!$D$20:$Z$42,MAX($E226,2010)-2003,AC$28-2003)),0))</f>
        <v>0</v>
      </c>
      <c r="AD226" s="118">
        <f>IF($C226="TD",INDEX('4. CPI-tabel'!$D$20:$Z$42,$E226-2003,AD$28-2003),
IF(AD$28&gt;=$E226,MAX(1,INDEX('4. CPI-tabel'!$D$20:$Z$42,MAX($E226,2010)-2003,AD$28-2003)),0))</f>
        <v>0</v>
      </c>
      <c r="AE226" s="118">
        <f>IF($C226="TD",INDEX('4. CPI-tabel'!$D$20:$Z$42,$E226-2003,AE$28-2003),
IF(AE$28&gt;=$E226,MAX(1,INDEX('4. CPI-tabel'!$D$20:$Z$42,MAX($E226,2010)-2003,AE$28-2003)),0))</f>
        <v>0</v>
      </c>
      <c r="AF226" s="118">
        <f>IF($C226="TD",INDEX('4. CPI-tabel'!$D$20:$Z$42,$E226-2003,AF$28-2003),
IF(AF$28&gt;=$E226,MAX(1,INDEX('4. CPI-tabel'!$D$20:$Z$42,MAX($E226,2010)-2003,AF$28-2003)),0))</f>
        <v>0</v>
      </c>
      <c r="AG226" s="118">
        <f>IF($C226="TD",INDEX('4. CPI-tabel'!$D$20:$Z$42,$E226-2003,AG$28-2003),
IF(AG$28&gt;=$E226,MAX(1,INDEX('4. CPI-tabel'!$D$20:$Z$42,MAX($E226,2010)-2003,AG$28-2003)),0))</f>
        <v>1</v>
      </c>
      <c r="AH226" s="118">
        <f>IF($C226="TD",INDEX('4. CPI-tabel'!$D$20:$Z$42,$E226-2003,AH$28-2003),
IF(AH$28&gt;=$E226,MAX(1,INDEX('4. CPI-tabel'!$D$20:$Z$42,MAX($E226,2010)-2003,AH$28-2003)),0))</f>
        <v>1.0069999999999999</v>
      </c>
      <c r="AI226" s="118">
        <f>IF($C226="TD",INDEX('4. CPI-tabel'!$D$20:$Z$42,$E226-2003,AI$28-2003),
IF(AI$28&gt;=$E226,MAX(1,INDEX('4. CPI-tabel'!$D$20:$Z$42,MAX($E226,2010)-2003,AI$28-2003)),0))</f>
        <v>1.0069999999999999</v>
      </c>
      <c r="AJ226" s="118">
        <f>IF($C226="TD",INDEX('4. CPI-tabel'!$D$20:$Z$42,$E226-2003,AJ$28-2003),
IF(AJ$28&gt;=$E226,MAX(1,INDEX('4. CPI-tabel'!$D$20:$Z$42,MAX($E226,2010)-2003,AJ$28-2003)),0))</f>
        <v>1.0069999999999999</v>
      </c>
      <c r="AK226" s="118">
        <f>IF($C226="TD",INDEX('4. CPI-tabel'!$D$20:$Z$42,$E226-2003,AK$28-2003),
IF(AK$28&gt;=$E226,MAX(1,INDEX('4. CPI-tabel'!$D$20:$Z$42,MAX($E226,2010)-2003,AK$28-2003)),0))</f>
        <v>1.0069999999999999</v>
      </c>
      <c r="AL226" s="118">
        <f>IF($C226="TD",INDEX('4. CPI-tabel'!$D$20:$Z$42,$E226-2003,AL$28-2003),
IF(AL$28&gt;=$E226,MAX(1,INDEX('4. CPI-tabel'!$D$20:$Z$42,MAX($E226,2010)-2003,AL$28-2003)),0))</f>
        <v>1.0069999999999999</v>
      </c>
      <c r="AM226" s="118">
        <f>IF($C226="TD",INDEX('4. CPI-tabel'!$D$20:$Z$42,$E226-2003,AM$28-2003),
IF(AM$28&gt;=$E226,MAX(1,INDEX('4. CPI-tabel'!$D$20:$Z$42,MAX($E226,2010)-2003,AM$28-2003)),0))</f>
        <v>1.0069999999999999</v>
      </c>
      <c r="AN226" s="20"/>
      <c r="AO226" s="87">
        <f t="shared" si="69"/>
        <v>0</v>
      </c>
      <c r="AP226" s="87">
        <f t="shared" si="70"/>
        <v>0</v>
      </c>
      <c r="AQ226" s="87">
        <f t="shared" si="71"/>
        <v>0</v>
      </c>
      <c r="AR226" s="87">
        <f t="shared" si="72"/>
        <v>0</v>
      </c>
      <c r="AS226" s="87">
        <f t="shared" si="73"/>
        <v>0</v>
      </c>
      <c r="AT226" s="87">
        <f t="shared" si="74"/>
        <v>0</v>
      </c>
      <c r="AU226" s="87">
        <f t="shared" si="75"/>
        <v>0</v>
      </c>
      <c r="AV226" s="87">
        <f t="shared" si="76"/>
        <v>0</v>
      </c>
      <c r="AW226" s="87">
        <f t="shared" si="77"/>
        <v>0</v>
      </c>
      <c r="AX226" s="87">
        <f t="shared" si="78"/>
        <v>0</v>
      </c>
      <c r="AY226" s="87">
        <f t="shared" si="79"/>
        <v>0</v>
      </c>
      <c r="AZ226" s="87">
        <f t="shared" si="80"/>
        <v>0</v>
      </c>
      <c r="BA226" s="87">
        <f t="shared" si="81"/>
        <v>0</v>
      </c>
      <c r="BB226" s="87">
        <f t="shared" si="82"/>
        <v>0</v>
      </c>
      <c r="BC226" s="87">
        <f t="shared" si="83"/>
        <v>0</v>
      </c>
      <c r="BD226" s="87">
        <f t="shared" si="84"/>
        <v>0</v>
      </c>
    </row>
    <row r="227" spans="2:56" x14ac:dyDescent="0.2">
      <c r="B227" s="86">
        <f>'3. Investeringen'!B213</f>
        <v>199</v>
      </c>
      <c r="C227" s="86" t="str">
        <f>'3. Investeringen'!F213</f>
        <v>AD</v>
      </c>
      <c r="D227" s="86" t="str">
        <f>'3. Investeringen'!G213</f>
        <v>Nieuwe investeringen AD</v>
      </c>
      <c r="E227" s="121">
        <f>'3. Investeringen'!K213</f>
        <v>2020</v>
      </c>
      <c r="F227" s="20"/>
      <c r="G227" s="86">
        <f>'7. Nominale afschrijvingen'!R216</f>
        <v>0</v>
      </c>
      <c r="H227" s="86">
        <f>'7. Nominale afschrijvingen'!S216</f>
        <v>0</v>
      </c>
      <c r="I227" s="86">
        <f>'7. Nominale afschrijvingen'!T216</f>
        <v>0</v>
      </c>
      <c r="J227" s="86">
        <f>'7. Nominale afschrijvingen'!U216</f>
        <v>0</v>
      </c>
      <c r="K227" s="86">
        <f>'7. Nominale afschrijvingen'!V216</f>
        <v>0</v>
      </c>
      <c r="L227" s="86">
        <f>'7. Nominale afschrijvingen'!W216</f>
        <v>0</v>
      </c>
      <c r="M227" s="86">
        <f>'7. Nominale afschrijvingen'!X216</f>
        <v>0</v>
      </c>
      <c r="N227" s="86">
        <f>'7. Nominale afschrijvingen'!Y216</f>
        <v>0</v>
      </c>
      <c r="O227" s="86">
        <f>'7. Nominale afschrijvingen'!Z216</f>
        <v>0</v>
      </c>
      <c r="P227" s="86">
        <f>'7. Nominale afschrijvingen'!AA216</f>
        <v>274181.78497576929</v>
      </c>
      <c r="Q227" s="86">
        <f>'7. Nominale afschrijvingen'!AB216</f>
        <v>548363.56995153858</v>
      </c>
      <c r="R227" s="86">
        <f>'7. Nominale afschrijvingen'!AC216</f>
        <v>658036.28394184622</v>
      </c>
      <c r="S227" s="86">
        <f>'7. Nominale afschrijvingen'!AD216</f>
        <v>636979.12285570719</v>
      </c>
      <c r="T227" s="86">
        <f>'7. Nominale afschrijvingen'!AE216</f>
        <v>616595.79092432454</v>
      </c>
      <c r="U227" s="86">
        <f>'7. Nominale afschrijvingen'!AF216</f>
        <v>596864.7256147461</v>
      </c>
      <c r="V227" s="86">
        <f>'7. Nominale afschrijvingen'!AG216</f>
        <v>577765.05439507426</v>
      </c>
      <c r="W227" s="65"/>
      <c r="X227" s="118">
        <f>IF($C227="TD",INDEX('4. CPI-tabel'!$D$20:$Z$42,$E227-2003,X$28-2003),
IF(X$28&gt;=$E227,MAX(1,INDEX('4. CPI-tabel'!$D$20:$Z$42,MAX($E227,2010)-2003,X$28-2003)),0))</f>
        <v>0</v>
      </c>
      <c r="Y227" s="118">
        <f>IF($C227="TD",INDEX('4. CPI-tabel'!$D$20:$Z$42,$E227-2003,Y$28-2003),
IF(Y$28&gt;=$E227,MAX(1,INDEX('4. CPI-tabel'!$D$20:$Z$42,MAX($E227,2010)-2003,Y$28-2003)),0))</f>
        <v>0</v>
      </c>
      <c r="Z227" s="118">
        <f>IF($C227="TD",INDEX('4. CPI-tabel'!$D$20:$Z$42,$E227-2003,Z$28-2003),
IF(Z$28&gt;=$E227,MAX(1,INDEX('4. CPI-tabel'!$D$20:$Z$42,MAX($E227,2010)-2003,Z$28-2003)),0))</f>
        <v>0</v>
      </c>
      <c r="AA227" s="118">
        <f>IF($C227="TD",INDEX('4. CPI-tabel'!$D$20:$Z$42,$E227-2003,AA$28-2003),
IF(AA$28&gt;=$E227,MAX(1,INDEX('4. CPI-tabel'!$D$20:$Z$42,MAX($E227,2010)-2003,AA$28-2003)),0))</f>
        <v>0</v>
      </c>
      <c r="AB227" s="118">
        <f>IF($C227="TD",INDEX('4. CPI-tabel'!$D$20:$Z$42,$E227-2003,AB$28-2003),
IF(AB$28&gt;=$E227,MAX(1,INDEX('4. CPI-tabel'!$D$20:$Z$42,MAX($E227,2010)-2003,AB$28-2003)),0))</f>
        <v>0</v>
      </c>
      <c r="AC227" s="118">
        <f>IF($C227="TD",INDEX('4. CPI-tabel'!$D$20:$Z$42,$E227-2003,AC$28-2003),
IF(AC$28&gt;=$E227,MAX(1,INDEX('4. CPI-tabel'!$D$20:$Z$42,MAX($E227,2010)-2003,AC$28-2003)),0))</f>
        <v>0</v>
      </c>
      <c r="AD227" s="118">
        <f>IF($C227="TD",INDEX('4. CPI-tabel'!$D$20:$Z$42,$E227-2003,AD$28-2003),
IF(AD$28&gt;=$E227,MAX(1,INDEX('4. CPI-tabel'!$D$20:$Z$42,MAX($E227,2010)-2003,AD$28-2003)),0))</f>
        <v>0</v>
      </c>
      <c r="AE227" s="118">
        <f>IF($C227="TD",INDEX('4. CPI-tabel'!$D$20:$Z$42,$E227-2003,AE$28-2003),
IF(AE$28&gt;=$E227,MAX(1,INDEX('4. CPI-tabel'!$D$20:$Z$42,MAX($E227,2010)-2003,AE$28-2003)),0))</f>
        <v>0</v>
      </c>
      <c r="AF227" s="118">
        <f>IF($C227="TD",INDEX('4. CPI-tabel'!$D$20:$Z$42,$E227-2003,AF$28-2003),
IF(AF$28&gt;=$E227,MAX(1,INDEX('4. CPI-tabel'!$D$20:$Z$42,MAX($E227,2010)-2003,AF$28-2003)),0))</f>
        <v>0</v>
      </c>
      <c r="AG227" s="118">
        <f>IF($C227="TD",INDEX('4. CPI-tabel'!$D$20:$Z$42,$E227-2003,AG$28-2003),
IF(AG$28&gt;=$E227,MAX(1,INDEX('4. CPI-tabel'!$D$20:$Z$42,MAX($E227,2010)-2003,AG$28-2003)),0))</f>
        <v>1</v>
      </c>
      <c r="AH227" s="118">
        <f>IF($C227="TD",INDEX('4. CPI-tabel'!$D$20:$Z$42,$E227-2003,AH$28-2003),
IF(AH$28&gt;=$E227,MAX(1,INDEX('4. CPI-tabel'!$D$20:$Z$42,MAX($E227,2010)-2003,AH$28-2003)),0))</f>
        <v>1.0069999999999999</v>
      </c>
      <c r="AI227" s="118">
        <f>IF($C227="TD",INDEX('4. CPI-tabel'!$D$20:$Z$42,$E227-2003,AI$28-2003),
IF(AI$28&gt;=$E227,MAX(1,INDEX('4. CPI-tabel'!$D$20:$Z$42,MAX($E227,2010)-2003,AI$28-2003)),0))</f>
        <v>1.0069999999999999</v>
      </c>
      <c r="AJ227" s="118">
        <f>IF($C227="TD",INDEX('4. CPI-tabel'!$D$20:$Z$42,$E227-2003,AJ$28-2003),
IF(AJ$28&gt;=$E227,MAX(1,INDEX('4. CPI-tabel'!$D$20:$Z$42,MAX($E227,2010)-2003,AJ$28-2003)),0))</f>
        <v>1.0069999999999999</v>
      </c>
      <c r="AK227" s="118">
        <f>IF($C227="TD",INDEX('4. CPI-tabel'!$D$20:$Z$42,$E227-2003,AK$28-2003),
IF(AK$28&gt;=$E227,MAX(1,INDEX('4. CPI-tabel'!$D$20:$Z$42,MAX($E227,2010)-2003,AK$28-2003)),0))</f>
        <v>1.0069999999999999</v>
      </c>
      <c r="AL227" s="118">
        <f>IF($C227="TD",INDEX('4. CPI-tabel'!$D$20:$Z$42,$E227-2003,AL$28-2003),
IF(AL$28&gt;=$E227,MAX(1,INDEX('4. CPI-tabel'!$D$20:$Z$42,MAX($E227,2010)-2003,AL$28-2003)),0))</f>
        <v>1.0069999999999999</v>
      </c>
      <c r="AM227" s="118">
        <f>IF($C227="TD",INDEX('4. CPI-tabel'!$D$20:$Z$42,$E227-2003,AM$28-2003),
IF(AM$28&gt;=$E227,MAX(1,INDEX('4. CPI-tabel'!$D$20:$Z$42,MAX($E227,2010)-2003,AM$28-2003)),0))</f>
        <v>1.0069999999999999</v>
      </c>
      <c r="AN227" s="20"/>
      <c r="AO227" s="87">
        <f t="shared" si="69"/>
        <v>0</v>
      </c>
      <c r="AP227" s="87">
        <f t="shared" si="70"/>
        <v>0</v>
      </c>
      <c r="AQ227" s="87">
        <f t="shared" si="71"/>
        <v>0</v>
      </c>
      <c r="AR227" s="87">
        <f t="shared" si="72"/>
        <v>0</v>
      </c>
      <c r="AS227" s="87">
        <f t="shared" si="73"/>
        <v>0</v>
      </c>
      <c r="AT227" s="87">
        <f t="shared" si="74"/>
        <v>0</v>
      </c>
      <c r="AU227" s="87">
        <f t="shared" si="75"/>
        <v>0</v>
      </c>
      <c r="AV227" s="87">
        <f t="shared" si="76"/>
        <v>0</v>
      </c>
      <c r="AW227" s="87">
        <f t="shared" si="77"/>
        <v>0</v>
      </c>
      <c r="AX227" s="87">
        <f t="shared" si="78"/>
        <v>274181.78497576929</v>
      </c>
      <c r="AY227" s="87">
        <f t="shared" si="79"/>
        <v>552202.11494119931</v>
      </c>
      <c r="AZ227" s="87">
        <f t="shared" si="80"/>
        <v>662642.5379294391</v>
      </c>
      <c r="BA227" s="87">
        <f t="shared" si="81"/>
        <v>641437.97671569709</v>
      </c>
      <c r="BB227" s="87">
        <f t="shared" si="82"/>
        <v>620911.96146079479</v>
      </c>
      <c r="BC227" s="87">
        <f t="shared" si="83"/>
        <v>601042.77869404922</v>
      </c>
      <c r="BD227" s="87">
        <f t="shared" si="84"/>
        <v>581809.40977583977</v>
      </c>
    </row>
    <row r="228" spans="2:56" x14ac:dyDescent="0.2">
      <c r="B228" s="86">
        <f>'3. Investeringen'!B214</f>
        <v>200</v>
      </c>
      <c r="C228" s="86" t="str">
        <f>'3. Investeringen'!F214</f>
        <v>AD</v>
      </c>
      <c r="D228" s="86" t="str">
        <f>'3. Investeringen'!G214</f>
        <v>Nieuwe investeringen AD</v>
      </c>
      <c r="E228" s="121">
        <f>'3. Investeringen'!K214</f>
        <v>2020</v>
      </c>
      <c r="F228" s="20"/>
      <c r="G228" s="86">
        <f>'7. Nominale afschrijvingen'!R217</f>
        <v>0</v>
      </c>
      <c r="H228" s="86">
        <f>'7. Nominale afschrijvingen'!S217</f>
        <v>0</v>
      </c>
      <c r="I228" s="86">
        <f>'7. Nominale afschrijvingen'!T217</f>
        <v>0</v>
      </c>
      <c r="J228" s="86">
        <f>'7. Nominale afschrijvingen'!U217</f>
        <v>0</v>
      </c>
      <c r="K228" s="86">
        <f>'7. Nominale afschrijvingen'!V217</f>
        <v>0</v>
      </c>
      <c r="L228" s="86">
        <f>'7. Nominale afschrijvingen'!W217</f>
        <v>0</v>
      </c>
      <c r="M228" s="86">
        <f>'7. Nominale afschrijvingen'!X217</f>
        <v>0</v>
      </c>
      <c r="N228" s="86">
        <f>'7. Nominale afschrijvingen'!Y217</f>
        <v>0</v>
      </c>
      <c r="O228" s="86">
        <f>'7. Nominale afschrijvingen'!Z217</f>
        <v>0</v>
      </c>
      <c r="P228" s="86">
        <f>'7. Nominale afschrijvingen'!AA217</f>
        <v>17653.106744917375</v>
      </c>
      <c r="Q228" s="86">
        <f>'7. Nominale afschrijvingen'!AB217</f>
        <v>35306.21348983475</v>
      </c>
      <c r="R228" s="86">
        <f>'7. Nominale afschrijvingen'!AC217</f>
        <v>42367.456187801705</v>
      </c>
      <c r="S228" s="86">
        <f>'7. Nominale afschrijvingen'!AD217</f>
        <v>41011.697589792049</v>
      </c>
      <c r="T228" s="86">
        <f>'7. Nominale afschrijvingen'!AE217</f>
        <v>39699.323266918705</v>
      </c>
      <c r="U228" s="86">
        <f>'7. Nominale afschrijvingen'!AF217</f>
        <v>38428.944922377304</v>
      </c>
      <c r="V228" s="86">
        <f>'7. Nominale afschrijvingen'!AG217</f>
        <v>37199.218684861225</v>
      </c>
      <c r="W228" s="65"/>
      <c r="X228" s="118">
        <f>IF($C228="TD",INDEX('4. CPI-tabel'!$D$20:$Z$42,$E228-2003,X$28-2003),
IF(X$28&gt;=$E228,MAX(1,INDEX('4. CPI-tabel'!$D$20:$Z$42,MAX($E228,2010)-2003,X$28-2003)),0))</f>
        <v>0</v>
      </c>
      <c r="Y228" s="118">
        <f>IF($C228="TD",INDEX('4. CPI-tabel'!$D$20:$Z$42,$E228-2003,Y$28-2003),
IF(Y$28&gt;=$E228,MAX(1,INDEX('4. CPI-tabel'!$D$20:$Z$42,MAX($E228,2010)-2003,Y$28-2003)),0))</f>
        <v>0</v>
      </c>
      <c r="Z228" s="118">
        <f>IF($C228="TD",INDEX('4. CPI-tabel'!$D$20:$Z$42,$E228-2003,Z$28-2003),
IF(Z$28&gt;=$E228,MAX(1,INDEX('4. CPI-tabel'!$D$20:$Z$42,MAX($E228,2010)-2003,Z$28-2003)),0))</f>
        <v>0</v>
      </c>
      <c r="AA228" s="118">
        <f>IF($C228="TD",INDEX('4. CPI-tabel'!$D$20:$Z$42,$E228-2003,AA$28-2003),
IF(AA$28&gt;=$E228,MAX(1,INDEX('4. CPI-tabel'!$D$20:$Z$42,MAX($E228,2010)-2003,AA$28-2003)),0))</f>
        <v>0</v>
      </c>
      <c r="AB228" s="118">
        <f>IF($C228="TD",INDEX('4. CPI-tabel'!$D$20:$Z$42,$E228-2003,AB$28-2003),
IF(AB$28&gt;=$E228,MAX(1,INDEX('4. CPI-tabel'!$D$20:$Z$42,MAX($E228,2010)-2003,AB$28-2003)),0))</f>
        <v>0</v>
      </c>
      <c r="AC228" s="118">
        <f>IF($C228="TD",INDEX('4. CPI-tabel'!$D$20:$Z$42,$E228-2003,AC$28-2003),
IF(AC$28&gt;=$E228,MAX(1,INDEX('4. CPI-tabel'!$D$20:$Z$42,MAX($E228,2010)-2003,AC$28-2003)),0))</f>
        <v>0</v>
      </c>
      <c r="AD228" s="118">
        <f>IF($C228="TD",INDEX('4. CPI-tabel'!$D$20:$Z$42,$E228-2003,AD$28-2003),
IF(AD$28&gt;=$E228,MAX(1,INDEX('4. CPI-tabel'!$D$20:$Z$42,MAX($E228,2010)-2003,AD$28-2003)),0))</f>
        <v>0</v>
      </c>
      <c r="AE228" s="118">
        <f>IF($C228="TD",INDEX('4. CPI-tabel'!$D$20:$Z$42,$E228-2003,AE$28-2003),
IF(AE$28&gt;=$E228,MAX(1,INDEX('4. CPI-tabel'!$D$20:$Z$42,MAX($E228,2010)-2003,AE$28-2003)),0))</f>
        <v>0</v>
      </c>
      <c r="AF228" s="118">
        <f>IF($C228="TD",INDEX('4. CPI-tabel'!$D$20:$Z$42,$E228-2003,AF$28-2003),
IF(AF$28&gt;=$E228,MAX(1,INDEX('4. CPI-tabel'!$D$20:$Z$42,MAX($E228,2010)-2003,AF$28-2003)),0))</f>
        <v>0</v>
      </c>
      <c r="AG228" s="118">
        <f>IF($C228="TD",INDEX('4. CPI-tabel'!$D$20:$Z$42,$E228-2003,AG$28-2003),
IF(AG$28&gt;=$E228,MAX(1,INDEX('4. CPI-tabel'!$D$20:$Z$42,MAX($E228,2010)-2003,AG$28-2003)),0))</f>
        <v>1</v>
      </c>
      <c r="AH228" s="118">
        <f>IF($C228="TD",INDEX('4. CPI-tabel'!$D$20:$Z$42,$E228-2003,AH$28-2003),
IF(AH$28&gt;=$E228,MAX(1,INDEX('4. CPI-tabel'!$D$20:$Z$42,MAX($E228,2010)-2003,AH$28-2003)),0))</f>
        <v>1.0069999999999999</v>
      </c>
      <c r="AI228" s="118">
        <f>IF($C228="TD",INDEX('4. CPI-tabel'!$D$20:$Z$42,$E228-2003,AI$28-2003),
IF(AI$28&gt;=$E228,MAX(1,INDEX('4. CPI-tabel'!$D$20:$Z$42,MAX($E228,2010)-2003,AI$28-2003)),0))</f>
        <v>1.0069999999999999</v>
      </c>
      <c r="AJ228" s="118">
        <f>IF($C228="TD",INDEX('4. CPI-tabel'!$D$20:$Z$42,$E228-2003,AJ$28-2003),
IF(AJ$28&gt;=$E228,MAX(1,INDEX('4. CPI-tabel'!$D$20:$Z$42,MAX($E228,2010)-2003,AJ$28-2003)),0))</f>
        <v>1.0069999999999999</v>
      </c>
      <c r="AK228" s="118">
        <f>IF($C228="TD",INDEX('4. CPI-tabel'!$D$20:$Z$42,$E228-2003,AK$28-2003),
IF(AK$28&gt;=$E228,MAX(1,INDEX('4. CPI-tabel'!$D$20:$Z$42,MAX($E228,2010)-2003,AK$28-2003)),0))</f>
        <v>1.0069999999999999</v>
      </c>
      <c r="AL228" s="118">
        <f>IF($C228="TD",INDEX('4. CPI-tabel'!$D$20:$Z$42,$E228-2003,AL$28-2003),
IF(AL$28&gt;=$E228,MAX(1,INDEX('4. CPI-tabel'!$D$20:$Z$42,MAX($E228,2010)-2003,AL$28-2003)),0))</f>
        <v>1.0069999999999999</v>
      </c>
      <c r="AM228" s="118">
        <f>IF($C228="TD",INDEX('4. CPI-tabel'!$D$20:$Z$42,$E228-2003,AM$28-2003),
IF(AM$28&gt;=$E228,MAX(1,INDEX('4. CPI-tabel'!$D$20:$Z$42,MAX($E228,2010)-2003,AM$28-2003)),0))</f>
        <v>1.0069999999999999</v>
      </c>
      <c r="AN228" s="20"/>
      <c r="AO228" s="87">
        <f t="shared" si="69"/>
        <v>0</v>
      </c>
      <c r="AP228" s="87">
        <f t="shared" si="70"/>
        <v>0</v>
      </c>
      <c r="AQ228" s="87">
        <f t="shared" si="71"/>
        <v>0</v>
      </c>
      <c r="AR228" s="87">
        <f t="shared" si="72"/>
        <v>0</v>
      </c>
      <c r="AS228" s="87">
        <f t="shared" si="73"/>
        <v>0</v>
      </c>
      <c r="AT228" s="87">
        <f t="shared" si="74"/>
        <v>0</v>
      </c>
      <c r="AU228" s="87">
        <f t="shared" si="75"/>
        <v>0</v>
      </c>
      <c r="AV228" s="87">
        <f t="shared" si="76"/>
        <v>0</v>
      </c>
      <c r="AW228" s="87">
        <f t="shared" si="77"/>
        <v>0</v>
      </c>
      <c r="AX228" s="87">
        <f t="shared" si="78"/>
        <v>17653.106744917375</v>
      </c>
      <c r="AY228" s="87">
        <f t="shared" si="79"/>
        <v>35553.356984263592</v>
      </c>
      <c r="AZ228" s="87">
        <f t="shared" si="80"/>
        <v>42664.02838111631</v>
      </c>
      <c r="BA228" s="87">
        <f t="shared" si="81"/>
        <v>41298.779472920593</v>
      </c>
      <c r="BB228" s="87">
        <f t="shared" si="82"/>
        <v>39977.218529787133</v>
      </c>
      <c r="BC228" s="87">
        <f t="shared" si="83"/>
        <v>38697.947536833941</v>
      </c>
      <c r="BD228" s="87">
        <f t="shared" si="84"/>
        <v>37459.613215655248</v>
      </c>
    </row>
  </sheetData>
  <mergeCells count="2">
    <mergeCell ref="B5:G5"/>
    <mergeCell ref="B8:G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rgb="FFFFFFCC"/>
  </sheetPr>
  <dimension ref="A2:AV233"/>
  <sheetViews>
    <sheetView showGridLines="0" zoomScale="85" zoomScaleNormal="85" workbookViewId="0">
      <pane xSplit="7" ySplit="13" topLeftCell="H14" activePane="bottomRight" state="frozen"/>
      <selection pane="topRight" activeCell="H1" sqref="H1"/>
      <selection pane="bottomLeft" activeCell="A10" sqref="A10"/>
      <selection pane="bottomRight" activeCell="H14" sqref="H14"/>
    </sheetView>
  </sheetViews>
  <sheetFormatPr defaultRowHeight="12.75" x14ac:dyDescent="0.2"/>
  <cols>
    <col min="1" max="1" width="4.7109375" style="2" customWidth="1"/>
    <col min="2" max="2" width="13.7109375" style="2" customWidth="1"/>
    <col min="3" max="3" width="33.42578125" style="40" customWidth="1"/>
    <col min="4" max="4" width="15.140625" style="40" bestFit="1" customWidth="1"/>
    <col min="5" max="5" width="34.28515625" style="40" bestFit="1" customWidth="1"/>
    <col min="6" max="6" width="20.42578125" style="65" customWidth="1"/>
    <col min="7" max="7" width="15.140625" style="2" bestFit="1" customWidth="1"/>
    <col min="8" max="8" width="4.140625" style="65" customWidth="1"/>
    <col min="9" max="9" width="17" style="65" customWidth="1"/>
    <col min="10" max="10" width="4.28515625" style="40" customWidth="1"/>
    <col min="11" max="11" width="14.5703125" style="40" customWidth="1"/>
    <col min="12" max="12" width="14.7109375" style="2" customWidth="1"/>
    <col min="13" max="13" width="14.42578125" style="2" customWidth="1"/>
    <col min="14" max="26" width="14.7109375" style="2" customWidth="1"/>
    <col min="27" max="27" width="5.42578125" style="2" customWidth="1"/>
    <col min="28" max="29" width="14.7109375" style="2" customWidth="1"/>
    <col min="30" max="30" width="14.7109375" style="40" customWidth="1"/>
    <col min="31" max="31" width="14.7109375" style="65" customWidth="1"/>
    <col min="32" max="47" width="14.7109375" style="2" customWidth="1"/>
    <col min="48" max="48" width="3.7109375" style="2" customWidth="1"/>
    <col min="49" max="16384" width="9.140625" style="2"/>
  </cols>
  <sheetData>
    <row r="2" spans="2:47" s="76" customFormat="1" ht="18" x14ac:dyDescent="0.2">
      <c r="B2" s="76" t="s">
        <v>187</v>
      </c>
    </row>
    <row r="4" spans="2:47" s="83" customFormat="1" x14ac:dyDescent="0.2">
      <c r="B4" s="83" t="s">
        <v>121</v>
      </c>
    </row>
    <row r="5" spans="2:47" s="65" customFormat="1" ht="58.5" customHeight="1" x14ac:dyDescent="0.2">
      <c r="B5" s="180" t="s">
        <v>199</v>
      </c>
      <c r="C5" s="180"/>
      <c r="D5" s="180"/>
      <c r="E5" s="180"/>
      <c r="F5" s="180"/>
      <c r="G5" s="180"/>
      <c r="H5" s="164"/>
      <c r="I5" s="124"/>
      <c r="J5" s="124"/>
      <c r="K5" s="124"/>
      <c r="L5" s="124"/>
      <c r="M5" s="124"/>
    </row>
    <row r="6" spans="2:47" s="162" customFormat="1" x14ac:dyDescent="0.2"/>
    <row r="7" spans="2:47" s="162" customFormat="1" x14ac:dyDescent="0.2">
      <c r="B7" s="170" t="s">
        <v>27</v>
      </c>
    </row>
    <row r="8" spans="2:47" s="162" customFormat="1" ht="30" customHeight="1" x14ac:dyDescent="0.2">
      <c r="B8" s="180" t="s">
        <v>215</v>
      </c>
      <c r="C8" s="180"/>
      <c r="D8" s="180"/>
      <c r="E8" s="180"/>
      <c r="F8" s="180"/>
      <c r="G8" s="180"/>
    </row>
    <row r="9" spans="2:47" s="162" customFormat="1" x14ac:dyDescent="0.2">
      <c r="B9" s="180"/>
      <c r="C9" s="180"/>
      <c r="D9" s="180"/>
      <c r="E9" s="180"/>
      <c r="F9" s="180"/>
      <c r="G9" s="180"/>
    </row>
    <row r="10" spans="2:47" x14ac:dyDescent="0.2">
      <c r="N10" s="40"/>
      <c r="O10" s="40"/>
      <c r="P10" s="40"/>
      <c r="Q10" s="40"/>
      <c r="R10" s="40"/>
      <c r="S10" s="40"/>
      <c r="T10" s="40"/>
      <c r="U10" s="40"/>
      <c r="V10" s="40"/>
      <c r="W10" s="40"/>
      <c r="X10" s="40"/>
      <c r="Y10" s="40"/>
      <c r="Z10" s="40"/>
      <c r="AA10" s="40"/>
      <c r="AB10" s="40"/>
      <c r="AC10" s="40"/>
      <c r="AF10" s="40"/>
      <c r="AG10" s="40"/>
      <c r="AH10" s="40"/>
      <c r="AI10" s="40"/>
      <c r="AJ10" s="40"/>
      <c r="AK10" s="40"/>
      <c r="AL10" s="40"/>
      <c r="AM10" s="40"/>
      <c r="AN10" s="40"/>
      <c r="AO10" s="40"/>
      <c r="AP10" s="40"/>
      <c r="AQ10" s="40"/>
      <c r="AR10" s="40"/>
      <c r="AS10" s="40"/>
      <c r="AT10" s="40"/>
      <c r="AU10" s="40"/>
    </row>
    <row r="11" spans="2:47" s="77" customFormat="1" x14ac:dyDescent="0.2">
      <c r="B11" s="77" t="s">
        <v>112</v>
      </c>
      <c r="K11" s="77">
        <v>2011</v>
      </c>
      <c r="L11" s="77">
        <v>2012</v>
      </c>
      <c r="M11" s="77">
        <v>2013</v>
      </c>
      <c r="N11" s="77">
        <v>2014</v>
      </c>
      <c r="O11" s="77">
        <v>2015</v>
      </c>
      <c r="P11" s="77">
        <v>2016</v>
      </c>
      <c r="Q11" s="77">
        <v>2017</v>
      </c>
      <c r="R11" s="77">
        <v>2018</v>
      </c>
      <c r="S11" s="77">
        <v>2019</v>
      </c>
      <c r="T11" s="77">
        <v>2020</v>
      </c>
      <c r="U11" s="77">
        <v>2021</v>
      </c>
      <c r="V11" s="77">
        <v>2022</v>
      </c>
      <c r="W11" s="77">
        <v>2023</v>
      </c>
      <c r="X11" s="77">
        <v>2024</v>
      </c>
      <c r="Y11" s="77">
        <v>2025</v>
      </c>
      <c r="Z11" s="77">
        <v>2026</v>
      </c>
      <c r="AC11" s="77">
        <v>2011</v>
      </c>
      <c r="AD11" s="77">
        <v>2012</v>
      </c>
      <c r="AE11" s="77">
        <v>2013</v>
      </c>
      <c r="AF11" s="77">
        <v>2014</v>
      </c>
      <c r="AG11" s="77">
        <v>2015</v>
      </c>
      <c r="AH11" s="77">
        <v>2016</v>
      </c>
      <c r="AI11" s="77">
        <v>2017</v>
      </c>
      <c r="AJ11" s="77">
        <v>2018</v>
      </c>
      <c r="AK11" s="77">
        <v>2019</v>
      </c>
      <c r="AL11" s="77">
        <v>2020</v>
      </c>
      <c r="AM11" s="77">
        <v>2021</v>
      </c>
      <c r="AN11" s="77">
        <v>2022</v>
      </c>
      <c r="AO11" s="77">
        <v>2023</v>
      </c>
      <c r="AP11" s="77">
        <v>2024</v>
      </c>
      <c r="AQ11" s="77">
        <v>2025</v>
      </c>
      <c r="AR11" s="77">
        <v>2026</v>
      </c>
    </row>
    <row r="12" spans="2:47" s="41" customFormat="1" x14ac:dyDescent="0.2">
      <c r="F12" s="75"/>
      <c r="H12" s="75"/>
      <c r="I12" s="75"/>
      <c r="K12" s="29"/>
      <c r="L12" s="29"/>
      <c r="M12" s="29"/>
      <c r="N12" s="29"/>
      <c r="O12" s="29"/>
      <c r="P12" s="29"/>
      <c r="Q12" s="29"/>
      <c r="R12" s="29"/>
      <c r="S12" s="29"/>
      <c r="T12" s="29"/>
      <c r="U12" s="29"/>
      <c r="V12" s="29"/>
      <c r="W12" s="29"/>
      <c r="X12" s="29"/>
      <c r="Y12" s="29"/>
      <c r="Z12" s="29"/>
      <c r="AB12" s="29"/>
      <c r="AC12" s="29"/>
      <c r="AD12" s="29"/>
      <c r="AE12" s="29"/>
      <c r="AF12" s="29"/>
      <c r="AG12" s="29"/>
      <c r="AH12" s="29"/>
      <c r="AI12" s="29"/>
      <c r="AJ12" s="29"/>
      <c r="AK12" s="29"/>
      <c r="AL12" s="29"/>
      <c r="AM12" s="29"/>
      <c r="AN12" s="29"/>
      <c r="AO12" s="29"/>
      <c r="AP12" s="29"/>
      <c r="AQ12" s="29"/>
      <c r="AR12" s="29"/>
    </row>
    <row r="13" spans="2:47" s="79" customFormat="1" x14ac:dyDescent="0.2">
      <c r="B13" s="99" t="s">
        <v>114</v>
      </c>
      <c r="F13" s="144"/>
      <c r="H13" s="126"/>
      <c r="I13" s="144"/>
      <c r="AB13" s="126"/>
      <c r="AC13" s="87">
        <f t="shared" ref="AC13:AQ13" si="0">SUM(AC34:AC233)</f>
        <v>2191184734.8270512</v>
      </c>
      <c r="AD13" s="87">
        <f t="shared" si="0"/>
        <v>2331407572.2414246</v>
      </c>
      <c r="AE13" s="87">
        <f t="shared" si="0"/>
        <v>2449634962.118463</v>
      </c>
      <c r="AF13" s="87">
        <f t="shared" si="0"/>
        <v>2539358254.745667</v>
      </c>
      <c r="AG13" s="87">
        <f t="shared" si="0"/>
        <v>2584040760.3453069</v>
      </c>
      <c r="AH13" s="87">
        <f t="shared" si="0"/>
        <v>2604945161.5959759</v>
      </c>
      <c r="AI13" s="87">
        <f t="shared" si="0"/>
        <v>2612560696.1148658</v>
      </c>
      <c r="AJ13" s="87">
        <f t="shared" si="0"/>
        <v>2667444499.0441394</v>
      </c>
      <c r="AK13" s="87">
        <f t="shared" si="0"/>
        <v>2707060329.0862355</v>
      </c>
      <c r="AL13" s="87">
        <f t="shared" si="0"/>
        <v>2757943994.6575189</v>
      </c>
      <c r="AM13" s="87">
        <f t="shared" si="0"/>
        <v>2656136870.0395684</v>
      </c>
      <c r="AN13" s="87">
        <f t="shared" si="0"/>
        <v>2510822591.7001586</v>
      </c>
      <c r="AO13" s="87">
        <f t="shared" si="0"/>
        <v>2374872057.536974</v>
      </c>
      <c r="AP13" s="87">
        <f t="shared" si="0"/>
        <v>2247080272.0004025</v>
      </c>
      <c r="AQ13" s="87">
        <f t="shared" si="0"/>
        <v>2125370901.8336506</v>
      </c>
      <c r="AR13" s="87">
        <f>SUM(AR34:AR233)</f>
        <v>2005087646.8076634</v>
      </c>
    </row>
    <row r="14" spans="2:47" s="82" customFormat="1" x14ac:dyDescent="0.2">
      <c r="AC14" s="134"/>
      <c r="AD14" s="134"/>
      <c r="AE14" s="134"/>
      <c r="AF14" s="134"/>
      <c r="AG14" s="134"/>
      <c r="AH14" s="134"/>
      <c r="AI14" s="134"/>
      <c r="AJ14" s="134"/>
      <c r="AK14" s="134"/>
      <c r="AL14" s="134"/>
      <c r="AM14" s="134"/>
      <c r="AN14" s="134"/>
      <c r="AO14" s="134"/>
      <c r="AP14" s="134"/>
      <c r="AQ14" s="134"/>
      <c r="AR14" s="134"/>
    </row>
    <row r="15" spans="2:47" s="5" customFormat="1" x14ac:dyDescent="0.2">
      <c r="B15" s="83" t="s">
        <v>124</v>
      </c>
      <c r="C15" s="69"/>
      <c r="D15" s="69"/>
      <c r="E15" s="69"/>
      <c r="F15" s="69"/>
      <c r="H15" s="68"/>
      <c r="I15" s="68"/>
      <c r="AB15" s="29"/>
      <c r="AC15" s="70"/>
      <c r="AD15" s="70"/>
      <c r="AE15" s="70"/>
      <c r="AF15" s="70"/>
      <c r="AG15" s="70"/>
      <c r="AH15" s="70"/>
      <c r="AI15" s="70"/>
      <c r="AJ15" s="70"/>
      <c r="AK15" s="70"/>
      <c r="AL15" s="70"/>
      <c r="AM15" s="70"/>
      <c r="AN15" s="70"/>
      <c r="AO15" s="70"/>
      <c r="AP15" s="70"/>
      <c r="AQ15" s="70"/>
      <c r="AR15" s="70"/>
    </row>
    <row r="16" spans="2:47" s="40" customFormat="1" x14ac:dyDescent="0.2">
      <c r="B16" s="79" t="s">
        <v>154</v>
      </c>
      <c r="C16" s="38"/>
      <c r="D16" s="38"/>
      <c r="E16" s="38"/>
      <c r="F16" s="38"/>
      <c r="H16" s="65"/>
      <c r="I16" s="65"/>
      <c r="AB16" s="65"/>
      <c r="AC16" s="88">
        <f>SUMIF($C$34:$C$233,$B16&amp;" "&amp;$B$15,AC$34:AC$233)</f>
        <v>1736954198.1507044</v>
      </c>
      <c r="AD16" s="88">
        <f t="shared" ref="AD16:AR16" si="1">SUMIF($C$34:$C$233,$B16&amp;" "&amp;$B$15,AD$34:AD$233)</f>
        <v>1715318764.8615859</v>
      </c>
      <c r="AE16" s="88">
        <f t="shared" si="1"/>
        <v>1686438540.4362216</v>
      </c>
      <c r="AF16" s="88">
        <f t="shared" si="1"/>
        <v>1663412951.9827738</v>
      </c>
      <c r="AG16" s="88">
        <f t="shared" si="1"/>
        <v>1609098755.2410829</v>
      </c>
      <c r="AH16" s="88">
        <f t="shared" si="1"/>
        <v>1550455632.411401</v>
      </c>
      <c r="AI16" s="88">
        <f t="shared" si="1"/>
        <v>1481897598.9788699</v>
      </c>
      <c r="AJ16" s="88">
        <f t="shared" si="1"/>
        <v>1429981995.4414573</v>
      </c>
      <c r="AK16" s="88">
        <f t="shared" si="1"/>
        <v>1385823541.8542256</v>
      </c>
      <c r="AL16" s="88">
        <f t="shared" si="1"/>
        <v>1348361259.4208798</v>
      </c>
      <c r="AM16" s="88">
        <f t="shared" si="1"/>
        <v>1281000589.2403247</v>
      </c>
      <c r="AN16" s="88">
        <f t="shared" si="1"/>
        <v>1188841550.4445231</v>
      </c>
      <c r="AO16" s="88">
        <f t="shared" si="1"/>
        <v>1103316937.6475394</v>
      </c>
      <c r="AP16" s="88">
        <f t="shared" si="1"/>
        <v>1023948806.5061269</v>
      </c>
      <c r="AQ16" s="88">
        <f t="shared" si="1"/>
        <v>949098697.32335639</v>
      </c>
      <c r="AR16" s="88">
        <f t="shared" si="1"/>
        <v>874248588.1405859</v>
      </c>
    </row>
    <row r="17" spans="1:48" s="40" customFormat="1" x14ac:dyDescent="0.2">
      <c r="B17" s="79" t="s">
        <v>146</v>
      </c>
      <c r="C17" s="38"/>
      <c r="D17" s="38"/>
      <c r="E17" s="38"/>
      <c r="F17" s="38"/>
      <c r="H17" s="65"/>
      <c r="I17" s="65"/>
      <c r="AB17" s="29"/>
      <c r="AC17" s="88">
        <f t="shared" ref="AC17:AR19" si="2">SUMIF($C$34:$C$233,$B17&amp;" "&amp;$B$15,AC$34:AC$233)</f>
        <v>264868990.8099243</v>
      </c>
      <c r="AD17" s="88">
        <f t="shared" si="2"/>
        <v>355815368.3240549</v>
      </c>
      <c r="AE17" s="88">
        <f t="shared" si="2"/>
        <v>435524170.79864681</v>
      </c>
      <c r="AF17" s="88">
        <f t="shared" si="2"/>
        <v>504332679.1118018</v>
      </c>
      <c r="AG17" s="88">
        <f t="shared" si="2"/>
        <v>571236131.56514502</v>
      </c>
      <c r="AH17" s="88">
        <f t="shared" si="2"/>
        <v>631380749.52489805</v>
      </c>
      <c r="AI17" s="88">
        <f t="shared" si="2"/>
        <v>687274657.37767184</v>
      </c>
      <c r="AJ17" s="88">
        <f t="shared" si="2"/>
        <v>762590178.45282626</v>
      </c>
      <c r="AK17" s="88">
        <f t="shared" si="2"/>
        <v>823040497.31958175</v>
      </c>
      <c r="AL17" s="88">
        <f t="shared" si="2"/>
        <v>894223304.69212878</v>
      </c>
      <c r="AM17" s="88">
        <f t="shared" si="2"/>
        <v>876149535.35584056</v>
      </c>
      <c r="AN17" s="88">
        <f t="shared" si="2"/>
        <v>846970537.15013087</v>
      </c>
      <c r="AO17" s="88">
        <f t="shared" si="2"/>
        <v>818888296.36511338</v>
      </c>
      <c r="AP17" s="88">
        <f t="shared" si="2"/>
        <v>791816585.43396378</v>
      </c>
      <c r="AQ17" s="88">
        <f t="shared" si="2"/>
        <v>765689715.13037539</v>
      </c>
      <c r="AR17" s="88">
        <f t="shared" si="2"/>
        <v>740405167.05457222</v>
      </c>
    </row>
    <row r="18" spans="1:48" s="40" customFormat="1" x14ac:dyDescent="0.2">
      <c r="B18" s="79" t="s">
        <v>127</v>
      </c>
      <c r="C18" s="38"/>
      <c r="D18" s="38"/>
      <c r="E18" s="38"/>
      <c r="F18" s="38"/>
      <c r="H18" s="65"/>
      <c r="I18" s="65"/>
      <c r="AB18" s="29"/>
      <c r="AC18" s="88">
        <f t="shared" si="2"/>
        <v>0</v>
      </c>
      <c r="AD18" s="88">
        <f t="shared" si="2"/>
        <v>0</v>
      </c>
      <c r="AE18" s="88">
        <f t="shared" si="2"/>
        <v>0</v>
      </c>
      <c r="AF18" s="88">
        <f t="shared" si="2"/>
        <v>0</v>
      </c>
      <c r="AG18" s="88">
        <f t="shared" si="2"/>
        <v>0</v>
      </c>
      <c r="AH18" s="88">
        <f t="shared" si="2"/>
        <v>0</v>
      </c>
      <c r="AI18" s="88">
        <f t="shared" si="2"/>
        <v>0</v>
      </c>
      <c r="AJ18" s="88">
        <f t="shared" si="2"/>
        <v>0</v>
      </c>
      <c r="AK18" s="88">
        <f t="shared" si="2"/>
        <v>0</v>
      </c>
      <c r="AL18" s="88">
        <f t="shared" si="2"/>
        <v>0</v>
      </c>
      <c r="AM18" s="88">
        <f t="shared" si="2"/>
        <v>0</v>
      </c>
      <c r="AN18" s="88">
        <f t="shared" si="2"/>
        <v>0</v>
      </c>
      <c r="AO18" s="88">
        <f t="shared" si="2"/>
        <v>0</v>
      </c>
      <c r="AP18" s="88">
        <f t="shared" si="2"/>
        <v>0</v>
      </c>
      <c r="AQ18" s="88">
        <f t="shared" si="2"/>
        <v>0</v>
      </c>
      <c r="AR18" s="88">
        <f t="shared" si="2"/>
        <v>0</v>
      </c>
    </row>
    <row r="19" spans="1:48" s="40" customFormat="1" x14ac:dyDescent="0.2">
      <c r="B19" s="79" t="s">
        <v>148</v>
      </c>
      <c r="C19" s="38"/>
      <c r="D19" s="38"/>
      <c r="E19" s="38"/>
      <c r="F19" s="38"/>
      <c r="H19" s="65"/>
      <c r="I19" s="65"/>
      <c r="AB19" s="29"/>
      <c r="AC19" s="88">
        <f t="shared" si="2"/>
        <v>0</v>
      </c>
      <c r="AD19" s="88">
        <f t="shared" si="2"/>
        <v>0</v>
      </c>
      <c r="AE19" s="88">
        <f t="shared" si="2"/>
        <v>0</v>
      </c>
      <c r="AF19" s="88">
        <f t="shared" si="2"/>
        <v>0</v>
      </c>
      <c r="AG19" s="88">
        <f t="shared" si="2"/>
        <v>0</v>
      </c>
      <c r="AH19" s="88">
        <f t="shared" si="2"/>
        <v>0</v>
      </c>
      <c r="AI19" s="88">
        <f t="shared" si="2"/>
        <v>0</v>
      </c>
      <c r="AJ19" s="88">
        <f t="shared" si="2"/>
        <v>0</v>
      </c>
      <c r="AK19" s="88">
        <f t="shared" si="2"/>
        <v>0</v>
      </c>
      <c r="AL19" s="88">
        <f t="shared" si="2"/>
        <v>0</v>
      </c>
      <c r="AM19" s="88">
        <f t="shared" si="2"/>
        <v>0</v>
      </c>
      <c r="AN19" s="88">
        <f t="shared" si="2"/>
        <v>0</v>
      </c>
      <c r="AO19" s="88">
        <f t="shared" si="2"/>
        <v>0</v>
      </c>
      <c r="AP19" s="88">
        <f t="shared" si="2"/>
        <v>0</v>
      </c>
      <c r="AQ19" s="88">
        <f t="shared" si="2"/>
        <v>0</v>
      </c>
      <c r="AR19" s="88">
        <f t="shared" si="2"/>
        <v>0</v>
      </c>
    </row>
    <row r="20" spans="1:48" s="68" customFormat="1" x14ac:dyDescent="0.2">
      <c r="B20" s="82"/>
      <c r="C20" s="69"/>
      <c r="D20" s="69"/>
      <c r="E20" s="69"/>
      <c r="F20" s="69"/>
      <c r="AB20" s="29"/>
      <c r="AC20" s="134"/>
      <c r="AD20" s="134"/>
      <c r="AE20" s="134"/>
      <c r="AF20" s="134"/>
      <c r="AG20" s="134"/>
      <c r="AH20" s="134"/>
      <c r="AI20" s="134"/>
      <c r="AJ20" s="134"/>
      <c r="AK20" s="134"/>
      <c r="AL20" s="134"/>
      <c r="AM20" s="134"/>
      <c r="AN20" s="134"/>
      <c r="AO20" s="134"/>
      <c r="AP20" s="134"/>
      <c r="AQ20" s="134"/>
      <c r="AR20" s="134"/>
    </row>
    <row r="21" spans="1:48" s="5" customFormat="1" x14ac:dyDescent="0.2">
      <c r="B21" s="83" t="s">
        <v>125</v>
      </c>
      <c r="C21" s="69"/>
      <c r="D21" s="69"/>
      <c r="E21" s="69"/>
      <c r="F21" s="69"/>
      <c r="H21" s="68"/>
      <c r="I21" s="68"/>
      <c r="AB21" s="29"/>
      <c r="AC21" s="70"/>
      <c r="AD21" s="70"/>
      <c r="AE21" s="70"/>
      <c r="AF21" s="70"/>
      <c r="AG21" s="70"/>
      <c r="AH21" s="70"/>
      <c r="AI21" s="70"/>
      <c r="AJ21" s="70"/>
      <c r="AK21" s="70"/>
      <c r="AL21" s="70"/>
      <c r="AM21" s="70"/>
      <c r="AN21" s="70"/>
      <c r="AO21" s="70"/>
      <c r="AP21" s="70"/>
      <c r="AQ21" s="70"/>
      <c r="AR21" s="70"/>
    </row>
    <row r="22" spans="1:48" s="40" customFormat="1" x14ac:dyDescent="0.2">
      <c r="B22" s="79" t="s">
        <v>154</v>
      </c>
      <c r="C22" s="38"/>
      <c r="D22" s="38"/>
      <c r="E22" s="38"/>
      <c r="F22" s="38"/>
      <c r="H22" s="65"/>
      <c r="I22" s="65"/>
      <c r="AB22" s="29"/>
      <c r="AC22" s="88">
        <f>SUMIF($C$34:$C$233,$B22&amp;" "&amp;$B$21,AC$34:AC$233)</f>
        <v>90624492.919691101</v>
      </c>
      <c r="AD22" s="88">
        <f t="shared" ref="AD22:AR22" si="3">SUMIF($C$34:$C$233,$B22&amp;" "&amp;$B$21,AD$34:AD$233)</f>
        <v>88002940.42275317</v>
      </c>
      <c r="AE22" s="88">
        <f t="shared" si="3"/>
        <v>84934729.585431039</v>
      </c>
      <c r="AF22" s="88">
        <f t="shared" si="3"/>
        <v>82078039.749700397</v>
      </c>
      <c r="AG22" s="88">
        <f t="shared" si="3"/>
        <v>77611609.26043345</v>
      </c>
      <c r="AH22" s="88">
        <f t="shared" si="3"/>
        <v>72902993.560658872</v>
      </c>
      <c r="AI22" s="88">
        <f t="shared" si="3"/>
        <v>67708631.956774428</v>
      </c>
      <c r="AJ22" s="88">
        <f t="shared" si="3"/>
        <v>63241622.866889417</v>
      </c>
      <c r="AK22" s="88">
        <f t="shared" si="3"/>
        <v>59041053.48113136</v>
      </c>
      <c r="AL22" s="88">
        <f t="shared" si="3"/>
        <v>55010757.495593369</v>
      </c>
      <c r="AM22" s="88">
        <f t="shared" si="3"/>
        <v>49672603.196671754</v>
      </c>
      <c r="AN22" s="88">
        <f t="shared" si="3"/>
        <v>42804727.675002858</v>
      </c>
      <c r="AO22" s="88">
        <f t="shared" si="3"/>
        <v>36912155.344308659</v>
      </c>
      <c r="AP22" s="88">
        <f t="shared" si="3"/>
        <v>31379533.106275339</v>
      </c>
      <c r="AQ22" s="88">
        <f t="shared" si="3"/>
        <v>25859151.772842821</v>
      </c>
      <c r="AR22" s="88">
        <f t="shared" si="3"/>
        <v>20338770.439410307</v>
      </c>
      <c r="AV22" s="134"/>
    </row>
    <row r="23" spans="1:48" s="40" customFormat="1" x14ac:dyDescent="0.2">
      <c r="B23" s="79" t="s">
        <v>146</v>
      </c>
      <c r="C23" s="38"/>
      <c r="D23" s="38"/>
      <c r="E23" s="38"/>
      <c r="F23" s="38"/>
      <c r="H23" s="65"/>
      <c r="I23" s="65"/>
      <c r="AB23" s="29"/>
      <c r="AC23" s="88">
        <f t="shared" ref="AC23:AR24" si="4">SUMIF($C$34:$C$233,$B23&amp;" "&amp;$B$21,AC$34:AC$233)</f>
        <v>98737052.946732834</v>
      </c>
      <c r="AD23" s="88">
        <f t="shared" si="4"/>
        <v>172270498.63303384</v>
      </c>
      <c r="AE23" s="88">
        <f t="shared" si="4"/>
        <v>242737521.29816383</v>
      </c>
      <c r="AF23" s="88">
        <f t="shared" si="4"/>
        <v>289534583.90138996</v>
      </c>
      <c r="AG23" s="88">
        <f t="shared" si="4"/>
        <v>326094264.27864426</v>
      </c>
      <c r="AH23" s="88">
        <f t="shared" si="4"/>
        <v>350205786.09901792</v>
      </c>
      <c r="AI23" s="88">
        <f t="shared" si="4"/>
        <v>375679807.80155206</v>
      </c>
      <c r="AJ23" s="88">
        <f t="shared" si="4"/>
        <v>411630702.28296655</v>
      </c>
      <c r="AK23" s="88">
        <f t="shared" si="4"/>
        <v>439155236.43129188</v>
      </c>
      <c r="AL23" s="88">
        <f t="shared" si="4"/>
        <v>460348673.0489158</v>
      </c>
      <c r="AM23" s="88">
        <f t="shared" si="4"/>
        <v>449314142.24673325</v>
      </c>
      <c r="AN23" s="88">
        <f t="shared" si="4"/>
        <v>432205776.43050301</v>
      </c>
      <c r="AO23" s="88">
        <f t="shared" si="4"/>
        <v>415754668.18001282</v>
      </c>
      <c r="AP23" s="88">
        <f t="shared" si="4"/>
        <v>399935346.95403707</v>
      </c>
      <c r="AQ23" s="88">
        <f t="shared" si="4"/>
        <v>384723337.60707575</v>
      </c>
      <c r="AR23" s="88">
        <f t="shared" si="4"/>
        <v>370095121.17309433</v>
      </c>
    </row>
    <row r="24" spans="1:48" s="40" customFormat="1" x14ac:dyDescent="0.2">
      <c r="B24" s="79" t="s">
        <v>148</v>
      </c>
      <c r="C24" s="38"/>
      <c r="D24" s="38"/>
      <c r="E24" s="38"/>
      <c r="F24" s="38"/>
      <c r="H24" s="65"/>
      <c r="I24" s="65"/>
      <c r="AB24" s="29"/>
      <c r="AC24" s="88">
        <f t="shared" si="4"/>
        <v>0</v>
      </c>
      <c r="AD24" s="88">
        <f t="shared" si="4"/>
        <v>0</v>
      </c>
      <c r="AE24" s="88">
        <f t="shared" si="4"/>
        <v>0</v>
      </c>
      <c r="AF24" s="88">
        <f t="shared" si="4"/>
        <v>0</v>
      </c>
      <c r="AG24" s="88">
        <f t="shared" si="4"/>
        <v>0</v>
      </c>
      <c r="AH24" s="88">
        <f t="shared" si="4"/>
        <v>0</v>
      </c>
      <c r="AI24" s="88">
        <f t="shared" si="4"/>
        <v>0</v>
      </c>
      <c r="AJ24" s="88">
        <f t="shared" si="4"/>
        <v>0</v>
      </c>
      <c r="AK24" s="88">
        <f t="shared" si="4"/>
        <v>0</v>
      </c>
      <c r="AL24" s="88">
        <f t="shared" si="4"/>
        <v>0</v>
      </c>
      <c r="AM24" s="88">
        <f t="shared" si="4"/>
        <v>0</v>
      </c>
      <c r="AN24" s="88">
        <f t="shared" si="4"/>
        <v>0</v>
      </c>
      <c r="AO24" s="88">
        <f t="shared" si="4"/>
        <v>0</v>
      </c>
      <c r="AP24" s="88">
        <f t="shared" si="4"/>
        <v>0</v>
      </c>
      <c r="AQ24" s="88">
        <f t="shared" si="4"/>
        <v>0</v>
      </c>
      <c r="AR24" s="88">
        <f t="shared" si="4"/>
        <v>0</v>
      </c>
    </row>
    <row r="25" spans="1:48" s="65" customFormat="1" x14ac:dyDescent="0.2">
      <c r="B25" s="144"/>
      <c r="C25" s="38"/>
      <c r="D25" s="38"/>
      <c r="E25" s="38"/>
      <c r="F25" s="38"/>
      <c r="AB25" s="29"/>
      <c r="AC25" s="134"/>
      <c r="AD25" s="134"/>
      <c r="AE25" s="134"/>
      <c r="AF25" s="134"/>
      <c r="AG25" s="134"/>
      <c r="AH25" s="134"/>
      <c r="AI25" s="134"/>
      <c r="AJ25" s="134"/>
      <c r="AK25" s="134"/>
      <c r="AL25" s="134"/>
      <c r="AM25" s="134"/>
      <c r="AN25" s="134"/>
      <c r="AO25" s="134"/>
      <c r="AP25" s="134"/>
      <c r="AQ25" s="134"/>
      <c r="AR25" s="134"/>
    </row>
    <row r="26" spans="1:48" s="77" customFormat="1" x14ac:dyDescent="0.2">
      <c r="B26" s="77" t="s">
        <v>203</v>
      </c>
      <c r="K26" s="77">
        <v>2011</v>
      </c>
      <c r="L26" s="77">
        <v>2012</v>
      </c>
      <c r="M26" s="77">
        <v>2013</v>
      </c>
      <c r="N26" s="77">
        <v>2014</v>
      </c>
      <c r="O26" s="77">
        <v>2015</v>
      </c>
      <c r="P26" s="77">
        <v>2016</v>
      </c>
      <c r="Q26" s="77">
        <v>2017</v>
      </c>
      <c r="R26" s="77">
        <v>2018</v>
      </c>
      <c r="S26" s="77">
        <v>2019</v>
      </c>
      <c r="T26" s="77">
        <v>2020</v>
      </c>
      <c r="U26" s="77">
        <v>2021</v>
      </c>
      <c r="V26" s="77">
        <v>2022</v>
      </c>
      <c r="W26" s="77">
        <v>2023</v>
      </c>
      <c r="X26" s="77">
        <v>2024</v>
      </c>
      <c r="Y26" s="77">
        <v>2025</v>
      </c>
      <c r="Z26" s="77">
        <v>2026</v>
      </c>
      <c r="AC26" s="77">
        <v>2011</v>
      </c>
      <c r="AD26" s="77">
        <v>2012</v>
      </c>
      <c r="AE26" s="77">
        <v>2013</v>
      </c>
      <c r="AF26" s="77">
        <v>2014</v>
      </c>
      <c r="AG26" s="77">
        <v>2015</v>
      </c>
      <c r="AH26" s="77">
        <v>2016</v>
      </c>
      <c r="AI26" s="77">
        <v>2017</v>
      </c>
      <c r="AJ26" s="77">
        <v>2018</v>
      </c>
      <c r="AK26" s="77">
        <v>2019</v>
      </c>
      <c r="AL26" s="77">
        <v>2020</v>
      </c>
      <c r="AM26" s="77">
        <v>2021</v>
      </c>
      <c r="AN26" s="77">
        <v>2022</v>
      </c>
      <c r="AO26" s="77">
        <v>2023</v>
      </c>
      <c r="AP26" s="77">
        <v>2024</v>
      </c>
      <c r="AQ26" s="77">
        <v>2025</v>
      </c>
      <c r="AR26" s="77">
        <v>2026</v>
      </c>
    </row>
    <row r="27" spans="1:48" s="65" customFormat="1" x14ac:dyDescent="0.2">
      <c r="B27" s="144"/>
      <c r="C27" s="38"/>
      <c r="D27" s="38"/>
      <c r="E27" s="38"/>
      <c r="F27" s="38"/>
      <c r="AB27" s="29"/>
      <c r="AC27" s="134"/>
      <c r="AD27" s="134"/>
      <c r="AE27" s="134"/>
      <c r="AF27" s="134"/>
      <c r="AG27" s="134"/>
      <c r="AH27" s="134"/>
      <c r="AI27" s="134"/>
      <c r="AJ27" s="134"/>
      <c r="AK27" s="134"/>
      <c r="AL27" s="134"/>
      <c r="AM27" s="134"/>
      <c r="AN27" s="134"/>
      <c r="AO27" s="134"/>
      <c r="AP27" s="134"/>
      <c r="AQ27" s="134"/>
      <c r="AR27" s="134"/>
    </row>
    <row r="28" spans="1:48" s="65" customFormat="1" x14ac:dyDescent="0.2">
      <c r="B28" s="144" t="s">
        <v>120</v>
      </c>
      <c r="C28" s="38"/>
      <c r="D28" s="38"/>
      <c r="E28" s="38"/>
      <c r="F28" s="38"/>
      <c r="K28" s="119">
        <f>'4. CPI-tabel'!K17</f>
        <v>1.0149999999999999</v>
      </c>
      <c r="L28" s="119">
        <f>'4. CPI-tabel'!L17</f>
        <v>1.026</v>
      </c>
      <c r="M28" s="119">
        <f>'4. CPI-tabel'!M17</f>
        <v>1.0229999999999999</v>
      </c>
      <c r="N28" s="119">
        <f>'4. CPI-tabel'!N17</f>
        <v>1.028</v>
      </c>
      <c r="O28" s="119">
        <f>'4. CPI-tabel'!O17</f>
        <v>1.01</v>
      </c>
      <c r="P28" s="119">
        <f>'4. CPI-tabel'!P17</f>
        <v>1.008</v>
      </c>
      <c r="Q28" s="119">
        <f>'4. CPI-tabel'!Q17</f>
        <v>1.002</v>
      </c>
      <c r="R28" s="119">
        <f>'4. CPI-tabel'!R17</f>
        <v>1.014</v>
      </c>
      <c r="S28" s="119">
        <f>'4. CPI-tabel'!S17</f>
        <v>1.0209999999999999</v>
      </c>
      <c r="T28" s="119">
        <f>'4. CPI-tabel'!T17</f>
        <v>1.028</v>
      </c>
      <c r="U28" s="119">
        <f>'4. CPI-tabel'!U17</f>
        <v>1.0069999999999999</v>
      </c>
      <c r="V28" s="119">
        <f>'4. CPI-tabel'!V17</f>
        <v>1</v>
      </c>
      <c r="W28" s="119">
        <f>'4. CPI-tabel'!W17</f>
        <v>1</v>
      </c>
      <c r="X28" s="119">
        <f>'4. CPI-tabel'!X17</f>
        <v>1</v>
      </c>
      <c r="Y28" s="119">
        <f>'4. CPI-tabel'!Y17</f>
        <v>1</v>
      </c>
      <c r="Z28" s="119">
        <f>'4. CPI-tabel'!Z17</f>
        <v>1</v>
      </c>
      <c r="AB28" s="29"/>
      <c r="AC28" s="134"/>
      <c r="AD28" s="134"/>
      <c r="AE28" s="134"/>
      <c r="AF28" s="134"/>
      <c r="AG28" s="134"/>
      <c r="AH28" s="134"/>
      <c r="AI28" s="134"/>
      <c r="AJ28" s="134"/>
      <c r="AK28" s="134"/>
      <c r="AL28" s="134"/>
      <c r="AM28" s="134"/>
      <c r="AN28" s="134"/>
      <c r="AO28" s="134"/>
      <c r="AP28" s="134"/>
      <c r="AQ28" s="134"/>
      <c r="AR28" s="134"/>
    </row>
    <row r="29" spans="1:48" s="40" customFormat="1" x14ac:dyDescent="0.2">
      <c r="F29" s="65"/>
      <c r="H29" s="65"/>
      <c r="I29" s="65"/>
      <c r="AE29" s="65"/>
    </row>
    <row r="30" spans="1:48" s="77" customFormat="1" x14ac:dyDescent="0.2">
      <c r="B30" s="77" t="s">
        <v>115</v>
      </c>
    </row>
    <row r="31" spans="1:48" x14ac:dyDescent="0.2">
      <c r="N31" s="40"/>
      <c r="O31" s="40"/>
      <c r="P31" s="40"/>
      <c r="Q31" s="40"/>
      <c r="R31" s="40"/>
      <c r="S31" s="40"/>
      <c r="T31" s="40"/>
      <c r="U31" s="40"/>
      <c r="V31" s="40"/>
      <c r="W31" s="40"/>
      <c r="X31" s="40"/>
      <c r="Y31" s="40"/>
      <c r="Z31" s="40"/>
      <c r="AA31" s="40"/>
      <c r="AB31" s="40"/>
      <c r="AC31" s="40"/>
      <c r="AF31" s="40"/>
      <c r="AG31" s="40"/>
      <c r="AH31" s="40"/>
      <c r="AI31" s="40"/>
      <c r="AJ31" s="40"/>
      <c r="AK31" s="40"/>
      <c r="AL31" s="40"/>
      <c r="AM31" s="40"/>
      <c r="AN31" s="40"/>
      <c r="AO31" s="40"/>
      <c r="AP31" s="40"/>
      <c r="AQ31" s="40"/>
      <c r="AR31" s="40"/>
      <c r="AS31" s="40"/>
      <c r="AT31" s="40"/>
      <c r="AU31" s="40"/>
    </row>
    <row r="32" spans="1:48" s="20" customFormat="1" x14ac:dyDescent="0.2">
      <c r="A32" s="2"/>
      <c r="B32" s="139" t="s">
        <v>73</v>
      </c>
      <c r="C32" s="140"/>
      <c r="D32" s="140"/>
      <c r="E32" s="140"/>
      <c r="F32" s="140"/>
      <c r="G32" s="140"/>
      <c r="I32" s="139" t="s">
        <v>74</v>
      </c>
      <c r="K32" s="139" t="s">
        <v>196</v>
      </c>
      <c r="L32" s="140"/>
      <c r="M32" s="140"/>
      <c r="N32" s="140"/>
      <c r="O32" s="140"/>
      <c r="P32" s="140"/>
      <c r="Q32" s="140"/>
      <c r="R32" s="140"/>
      <c r="S32" s="140"/>
      <c r="T32" s="140"/>
      <c r="U32" s="140"/>
      <c r="V32" s="140"/>
      <c r="W32" s="140"/>
      <c r="X32" s="140"/>
      <c r="Y32" s="140"/>
      <c r="Z32" s="140"/>
      <c r="AB32" s="139" t="s">
        <v>197</v>
      </c>
      <c r="AC32" s="140"/>
      <c r="AD32" s="140"/>
      <c r="AE32" s="140"/>
      <c r="AF32" s="140"/>
      <c r="AG32" s="140"/>
      <c r="AH32" s="140"/>
      <c r="AI32" s="140"/>
      <c r="AJ32" s="140"/>
      <c r="AK32" s="140"/>
      <c r="AL32" s="140"/>
      <c r="AM32" s="140"/>
      <c r="AN32" s="140"/>
      <c r="AO32" s="140"/>
      <c r="AP32" s="140"/>
      <c r="AQ32" s="140"/>
      <c r="AR32" s="140"/>
    </row>
    <row r="33" spans="1:44" s="42" customFormat="1" ht="42.75" customHeight="1" x14ac:dyDescent="0.2">
      <c r="B33" s="140" t="s">
        <v>80</v>
      </c>
      <c r="C33" s="140" t="s">
        <v>149</v>
      </c>
      <c r="D33" s="161" t="s">
        <v>191</v>
      </c>
      <c r="E33" s="141" t="s">
        <v>192</v>
      </c>
      <c r="F33" s="141" t="s">
        <v>218</v>
      </c>
      <c r="G33" s="141" t="s">
        <v>200</v>
      </c>
      <c r="I33" s="140" t="s">
        <v>75</v>
      </c>
      <c r="K33" s="140">
        <v>2011</v>
      </c>
      <c r="L33" s="140">
        <v>2012</v>
      </c>
      <c r="M33" s="140">
        <v>2013</v>
      </c>
      <c r="N33" s="140">
        <v>2014</v>
      </c>
      <c r="O33" s="140">
        <v>2015</v>
      </c>
      <c r="P33" s="140">
        <v>2016</v>
      </c>
      <c r="Q33" s="140">
        <v>2017</v>
      </c>
      <c r="R33" s="140">
        <v>2018</v>
      </c>
      <c r="S33" s="140">
        <v>2019</v>
      </c>
      <c r="T33" s="140">
        <v>2020</v>
      </c>
      <c r="U33" s="140">
        <v>2021</v>
      </c>
      <c r="V33" s="140">
        <v>2022</v>
      </c>
      <c r="W33" s="140">
        <v>2023</v>
      </c>
      <c r="X33" s="140">
        <v>2024</v>
      </c>
      <c r="Y33" s="140">
        <v>2025</v>
      </c>
      <c r="Z33" s="140">
        <v>2026</v>
      </c>
      <c r="AA33" s="41"/>
      <c r="AB33" s="140">
        <v>2010</v>
      </c>
      <c r="AC33" s="140">
        <v>2011</v>
      </c>
      <c r="AD33" s="140">
        <v>2012</v>
      </c>
      <c r="AE33" s="140">
        <v>2013</v>
      </c>
      <c r="AF33" s="140">
        <v>2014</v>
      </c>
      <c r="AG33" s="140">
        <v>2015</v>
      </c>
      <c r="AH33" s="140">
        <v>2016</v>
      </c>
      <c r="AI33" s="140">
        <v>2017</v>
      </c>
      <c r="AJ33" s="140">
        <v>2018</v>
      </c>
      <c r="AK33" s="140">
        <v>2019</v>
      </c>
      <c r="AL33" s="140">
        <v>2020</v>
      </c>
      <c r="AM33" s="140">
        <v>2021</v>
      </c>
      <c r="AN33" s="140">
        <v>2022</v>
      </c>
      <c r="AO33" s="140">
        <v>2023</v>
      </c>
      <c r="AP33" s="140">
        <v>2024</v>
      </c>
      <c r="AQ33" s="140">
        <v>2025</v>
      </c>
      <c r="AR33" s="140">
        <v>2026</v>
      </c>
    </row>
    <row r="34" spans="1:44" s="20" customFormat="1" x14ac:dyDescent="0.2">
      <c r="A34" s="2"/>
      <c r="B34" s="86">
        <f>'3. Investeringen'!B15</f>
        <v>1</v>
      </c>
      <c r="C34" s="86" t="str">
        <f>'3. Investeringen'!G15</f>
        <v>Start-GAW excl. bijzonderheden AD</v>
      </c>
      <c r="D34" s="86">
        <f>'3. Investeringen'!K15</f>
        <v>2008</v>
      </c>
      <c r="E34" s="121">
        <f>'3. Investeringen'!N15</f>
        <v>2011</v>
      </c>
      <c r="F34" s="86">
        <f>'3. Investeringen'!O15</f>
        <v>76294069.88749136</v>
      </c>
      <c r="G34" s="86">
        <f>'3. Investeringen'!P15</f>
        <v>76294069.887491345</v>
      </c>
      <c r="H34" s="20" t="s">
        <v>70</v>
      </c>
      <c r="I34" s="86">
        <f>'6. Investeringen per jaar'!I15</f>
        <v>1</v>
      </c>
      <c r="J34" s="20" t="s">
        <v>70</v>
      </c>
      <c r="K34" s="86">
        <f>'8. Afschrijvingen voor GAW'!AO29</f>
        <v>4075709.522937038</v>
      </c>
      <c r="L34" s="86">
        <f>'8. Afschrijvingen voor GAW'!AP29</f>
        <v>4181677.9705334008</v>
      </c>
      <c r="M34" s="86">
        <f>'8. Afschrijvingen voor GAW'!AQ29</f>
        <v>4277856.5638556685</v>
      </c>
      <c r="N34" s="86">
        <f>'8. Afschrijvingen voor GAW'!AR29</f>
        <v>4397636.547643627</v>
      </c>
      <c r="O34" s="86">
        <f>'8. Afschrijvingen voor GAW'!AS29</f>
        <v>4441612.913120063</v>
      </c>
      <c r="P34" s="86">
        <f>'8. Afschrijvingen voor GAW'!AT29</f>
        <v>4477145.8164250236</v>
      </c>
      <c r="Q34" s="86">
        <f>'8. Afschrijvingen voor GAW'!AU29</f>
        <v>4486100.1080578743</v>
      </c>
      <c r="R34" s="86">
        <f>'8. Afschrijvingen voor GAW'!AV29</f>
        <v>4548905.5095706843</v>
      </c>
      <c r="S34" s="86">
        <f>'8. Afschrijvingen voor GAW'!AW29</f>
        <v>4644432.525271669</v>
      </c>
      <c r="T34" s="86">
        <f>'8. Afschrijvingen voor GAW'!AX29</f>
        <v>4774476.6359792762</v>
      </c>
      <c r="U34" s="86">
        <f>'8. Afschrijvingen voor GAW'!AY29</f>
        <v>4807897.9724311298</v>
      </c>
      <c r="V34" s="86">
        <f>'8. Afschrijvingen voor GAW'!AZ29</f>
        <v>5769477.5669173561</v>
      </c>
      <c r="W34" s="86">
        <f>'8. Afschrijvingen voor GAW'!BA29</f>
        <v>4904055.9318797523</v>
      </c>
      <c r="X34" s="86">
        <f>'8. Afschrijvingen voor GAW'!BB29</f>
        <v>4631608.3801086554</v>
      </c>
      <c r="Y34" s="86">
        <f>'8. Afschrijvingen voor GAW'!BC29</f>
        <v>4631608.3801086554</v>
      </c>
      <c r="Z34" s="86">
        <f>'8. Afschrijvingen voor GAW'!BD29</f>
        <v>4631608.3801086554</v>
      </c>
      <c r="AB34" s="122"/>
      <c r="AC34" s="87">
        <f>$I34*IF($D34&lt;2011,IF(AC$33=$E34,$G34*K$28-K34,
AB34*K$28-K34),
IF(AC$33=$E34,$F34-K34,
AB34*K$28-K34))</f>
        <v>73362771.412866667</v>
      </c>
      <c r="AD34" s="87">
        <f t="shared" ref="AD34:AR49" si="5">$I34*IF($D34&lt;2011,IF(AD$33=$E34,$G34*L$28-L34,
AC34*L$28-L34),
IF(AD$33=$E34,$F34-L34,
AC34*L$28-L34))</f>
        <v>71088525.499067798</v>
      </c>
      <c r="AE34" s="87">
        <f t="shared" si="5"/>
        <v>68445705.021690682</v>
      </c>
      <c r="AF34" s="87">
        <f t="shared" si="5"/>
        <v>65964548.214654393</v>
      </c>
      <c r="AG34" s="87">
        <f t="shared" si="5"/>
        <v>62182580.783680879</v>
      </c>
      <c r="AH34" s="87">
        <f t="shared" si="5"/>
        <v>58202895.613525301</v>
      </c>
      <c r="AI34" s="87">
        <f t="shared" si="5"/>
        <v>53833201.29669448</v>
      </c>
      <c r="AJ34" s="87">
        <f t="shared" si="5"/>
        <v>50037960.605277523</v>
      </c>
      <c r="AK34" s="87">
        <f t="shared" si="5"/>
        <v>46444325.252716675</v>
      </c>
      <c r="AL34" s="87">
        <f t="shared" si="5"/>
        <v>42970289.723813474</v>
      </c>
      <c r="AM34" s="87">
        <f t="shared" si="5"/>
        <v>38463183.779449031</v>
      </c>
      <c r="AN34" s="87">
        <f t="shared" si="5"/>
        <v>32693706.212531675</v>
      </c>
      <c r="AO34" s="87">
        <f t="shared" si="5"/>
        <v>27789650.280651923</v>
      </c>
      <c r="AP34" s="87">
        <f t="shared" si="5"/>
        <v>23158041.900543269</v>
      </c>
      <c r="AQ34" s="87">
        <f t="shared" si="5"/>
        <v>18526433.520434614</v>
      </c>
      <c r="AR34" s="87">
        <f t="shared" si="5"/>
        <v>13894825.14032596</v>
      </c>
    </row>
    <row r="35" spans="1:44" s="20" customFormat="1" x14ac:dyDescent="0.2">
      <c r="A35" s="40"/>
      <c r="B35" s="86">
        <f>'3. Investeringen'!B16</f>
        <v>2</v>
      </c>
      <c r="C35" s="86" t="str">
        <f>'3. Investeringen'!G16</f>
        <v>Start-GAW excl. bijzonderheden TD</v>
      </c>
      <c r="D35" s="86">
        <f>'3. Investeringen'!K16</f>
        <v>2004</v>
      </c>
      <c r="E35" s="121">
        <f>'3. Investeringen'!N16</f>
        <v>2011</v>
      </c>
      <c r="F35" s="86">
        <f>'3. Investeringen'!O16</f>
        <v>1462466602.7068965</v>
      </c>
      <c r="G35" s="86">
        <f>'3. Investeringen'!P16</f>
        <v>1597182825.9012928</v>
      </c>
      <c r="I35" s="86">
        <f>'6. Investeringen per jaar'!I16</f>
        <v>1</v>
      </c>
      <c r="K35" s="86">
        <f>'8. Afschrijvingen voor GAW'!AO30</f>
        <v>58314408.93128828</v>
      </c>
      <c r="L35" s="86">
        <f>'8. Afschrijvingen voor GAW'!AP30</f>
        <v>59830583.563501768</v>
      </c>
      <c r="M35" s="86">
        <f>'8. Afschrijvingen voor GAW'!AQ30</f>
        <v>61206686.9854623</v>
      </c>
      <c r="N35" s="86">
        <f>'8. Afschrijvingen voor GAW'!AR30</f>
        <v>62920474.221055247</v>
      </c>
      <c r="O35" s="86">
        <f>'8. Afschrijvingen voor GAW'!AS30</f>
        <v>63549678.963265792</v>
      </c>
      <c r="P35" s="86">
        <f>'8. Afschrijvingen voor GAW'!AT30</f>
        <v>64058076.394971922</v>
      </c>
      <c r="Q35" s="86">
        <f>'8. Afschrijvingen voor GAW'!AU30</f>
        <v>64186192.547761865</v>
      </c>
      <c r="R35" s="86">
        <f>'8. Afschrijvingen voor GAW'!AV30</f>
        <v>65084799.243430533</v>
      </c>
      <c r="S35" s="86">
        <f>'8. Afschrijvingen voor GAW'!AW30</f>
        <v>66451580.027542561</v>
      </c>
      <c r="T35" s="86">
        <f>'8. Afschrijvingen voor GAW'!AX30</f>
        <v>68312224.268313751</v>
      </c>
      <c r="U35" s="86">
        <f>'8. Afschrijvingen voor GAW'!AY30</f>
        <v>68790409.838191956</v>
      </c>
      <c r="V35" s="86">
        <f>'8. Afschrijvingen voor GAW'!AZ30</f>
        <v>82548491.805830345</v>
      </c>
      <c r="W35" s="86">
        <f>'8. Afschrijvingen voor GAW'!BA30</f>
        <v>76652170.962556735</v>
      </c>
      <c r="X35" s="86">
        <f>'8. Afschrijvingen voor GAW'!BB30</f>
        <v>71177015.893802658</v>
      </c>
      <c r="Y35" s="86">
        <f>'8. Afschrijvingen voor GAW'!BC30</f>
        <v>67050812.073872104</v>
      </c>
      <c r="Z35" s="86">
        <f>'8. Afschrijvingen voor GAW'!BD30</f>
        <v>67050812.073872104</v>
      </c>
      <c r="AB35" s="122"/>
      <c r="AC35" s="87">
        <f t="shared" ref="AC35:AC98" si="6">$I35*IF($D35&lt;2011,IF(AC$33=$E35,$G35*K$28-K35,
AB35*K$28-K35),
IF(AC$33=$E35,$F35-K35,
AB35*K$28-K35))</f>
        <v>1562826159.3585238</v>
      </c>
      <c r="AD35" s="87">
        <f t="shared" si="5"/>
        <v>1543629055.9383438</v>
      </c>
      <c r="AE35" s="87">
        <f t="shared" si="5"/>
        <v>1517925837.2394633</v>
      </c>
      <c r="AF35" s="87">
        <f t="shared" si="5"/>
        <v>1497507286.461113</v>
      </c>
      <c r="AG35" s="87">
        <f t="shared" si="5"/>
        <v>1448932680.3624582</v>
      </c>
      <c r="AH35" s="87">
        <f t="shared" si="5"/>
        <v>1396466065.4103861</v>
      </c>
      <c r="AI35" s="87">
        <f t="shared" si="5"/>
        <v>1335072804.9934449</v>
      </c>
      <c r="AJ35" s="87">
        <f t="shared" si="5"/>
        <v>1288679025.0199225</v>
      </c>
      <c r="AK35" s="87">
        <f t="shared" si="5"/>
        <v>1249289704.5177982</v>
      </c>
      <c r="AL35" s="87">
        <f t="shared" si="5"/>
        <v>1215957591.9759829</v>
      </c>
      <c r="AM35" s="87">
        <f t="shared" si="5"/>
        <v>1155678885.2816226</v>
      </c>
      <c r="AN35" s="87">
        <f t="shared" si="5"/>
        <v>1073130393.4757923</v>
      </c>
      <c r="AO35" s="87">
        <f t="shared" si="5"/>
        <v>996478222.51323557</v>
      </c>
      <c r="AP35" s="87">
        <f t="shared" si="5"/>
        <v>925301206.61943293</v>
      </c>
      <c r="AQ35" s="87">
        <f t="shared" si="5"/>
        <v>858250394.54556084</v>
      </c>
      <c r="AR35" s="87">
        <f t="shared" si="5"/>
        <v>791199582.47168875</v>
      </c>
    </row>
    <row r="36" spans="1:44" s="20" customFormat="1" x14ac:dyDescent="0.2">
      <c r="A36" s="40"/>
      <c r="B36" s="86">
        <f>'3. Investeringen'!B17</f>
        <v>3</v>
      </c>
      <c r="C36" s="86" t="str">
        <f>'3. Investeringen'!G17</f>
        <v>Nieuwe investeringen TD</v>
      </c>
      <c r="D36" s="86">
        <f>'3. Investeringen'!K17</f>
        <v>2004</v>
      </c>
      <c r="E36" s="121">
        <f>'3. Investeringen'!N17</f>
        <v>2011</v>
      </c>
      <c r="F36" s="86">
        <f>'3. Investeringen'!O17</f>
        <v>2765862.5123683102</v>
      </c>
      <c r="G36" s="86">
        <f>'3. Investeringen'!P17</f>
        <v>3020642.0409069858</v>
      </c>
      <c r="I36" s="86">
        <f>'6. Investeringen per jaar'!I17</f>
        <v>1</v>
      </c>
      <c r="K36" s="86">
        <f>'8. Afschrijvingen voor GAW'!AO31</f>
        <v>63215.498381867837</v>
      </c>
      <c r="L36" s="86">
        <f>'8. Afschrijvingen voor GAW'!AP31</f>
        <v>64859.101339796413</v>
      </c>
      <c r="M36" s="86">
        <f>'8. Afschrijvingen voor GAW'!AQ31</f>
        <v>66350.860670611713</v>
      </c>
      <c r="N36" s="86">
        <f>'8. Afschrijvingen voor GAW'!AR31</f>
        <v>68208.684769388841</v>
      </c>
      <c r="O36" s="86">
        <f>'8. Afschrijvingen voor GAW'!AS31</f>
        <v>68890.771617082733</v>
      </c>
      <c r="P36" s="86">
        <f>'8. Afschrijvingen voor GAW'!AT31</f>
        <v>69441.8977900194</v>
      </c>
      <c r="Q36" s="86">
        <f>'8. Afschrijvingen voor GAW'!AU31</f>
        <v>69580.781585599441</v>
      </c>
      <c r="R36" s="86">
        <f>'8. Afschrijvingen voor GAW'!AV31</f>
        <v>70554.912527797831</v>
      </c>
      <c r="S36" s="86">
        <f>'8. Afschrijvingen voor GAW'!AW31</f>
        <v>72036.565690881573</v>
      </c>
      <c r="T36" s="86">
        <f>'8. Afschrijvingen voor GAW'!AX31</f>
        <v>74053.589530226251</v>
      </c>
      <c r="U36" s="86">
        <f>'8. Afschrijvingen voor GAW'!AY31</f>
        <v>74571.964656937838</v>
      </c>
      <c r="V36" s="86">
        <f>'8. Afschrijvingen voor GAW'!AZ31</f>
        <v>89486.357588325394</v>
      </c>
      <c r="W36" s="86">
        <f>'8. Afschrijvingen voor GAW'!BA31</f>
        <v>86622.794145498963</v>
      </c>
      <c r="X36" s="86">
        <f>'8. Afschrijvingen voor GAW'!BB31</f>
        <v>83850.864732843009</v>
      </c>
      <c r="Y36" s="86">
        <f>'8. Afschrijvingen voor GAW'!BC31</f>
        <v>81167.63706139203</v>
      </c>
      <c r="Z36" s="86">
        <f>'8. Afschrijvingen voor GAW'!BD31</f>
        <v>78570.272675427477</v>
      </c>
      <c r="AB36" s="122"/>
      <c r="AC36" s="87">
        <f t="shared" si="6"/>
        <v>3002736.1731387223</v>
      </c>
      <c r="AD36" s="87">
        <f t="shared" si="5"/>
        <v>3015948.2123005325</v>
      </c>
      <c r="AE36" s="87">
        <f t="shared" si="5"/>
        <v>3018964.1605128329</v>
      </c>
      <c r="AF36" s="87">
        <f t="shared" si="5"/>
        <v>3035286.4722378035</v>
      </c>
      <c r="AG36" s="87">
        <f t="shared" si="5"/>
        <v>2996748.5653430987</v>
      </c>
      <c r="AH36" s="87">
        <f t="shared" si="5"/>
        <v>2951280.6560758241</v>
      </c>
      <c r="AI36" s="87">
        <f t="shared" si="5"/>
        <v>2887602.4358023764</v>
      </c>
      <c r="AJ36" s="87">
        <f t="shared" si="5"/>
        <v>2857473.9573758119</v>
      </c>
      <c r="AK36" s="87">
        <f t="shared" si="5"/>
        <v>2845444.3447898221</v>
      </c>
      <c r="AL36" s="87">
        <f t="shared" si="5"/>
        <v>2851063.1969137108</v>
      </c>
      <c r="AM36" s="87">
        <f t="shared" si="5"/>
        <v>2796448.6746351686</v>
      </c>
      <c r="AN36" s="87">
        <f t="shared" si="5"/>
        <v>2706962.3170468435</v>
      </c>
      <c r="AO36" s="87">
        <f t="shared" si="5"/>
        <v>2620339.5229013446</v>
      </c>
      <c r="AP36" s="87">
        <f t="shared" si="5"/>
        <v>2536488.6581685017</v>
      </c>
      <c r="AQ36" s="87">
        <f t="shared" si="5"/>
        <v>2455321.0211071097</v>
      </c>
      <c r="AR36" s="87">
        <f t="shared" si="5"/>
        <v>2376750.7484316821</v>
      </c>
    </row>
    <row r="37" spans="1:44" s="20" customFormat="1" x14ac:dyDescent="0.2">
      <c r="A37" s="40"/>
      <c r="B37" s="86">
        <f>'3. Investeringen'!B18</f>
        <v>4</v>
      </c>
      <c r="C37" s="86" t="str">
        <f>'3. Investeringen'!G18</f>
        <v>Nieuwe investeringen TD</v>
      </c>
      <c r="D37" s="86">
        <f>'3. Investeringen'!K18</f>
        <v>2004</v>
      </c>
      <c r="E37" s="121">
        <f>'3. Investeringen'!N18</f>
        <v>2011</v>
      </c>
      <c r="F37" s="86">
        <f>'3. Investeringen'!O18</f>
        <v>11528042.806291806</v>
      </c>
      <c r="G37" s="86">
        <f>'3. Investeringen'!P18</f>
        <v>12589957.235525588</v>
      </c>
      <c r="I37" s="86">
        <f>'6. Investeringen per jaar'!I18</f>
        <v>1</v>
      </c>
      <c r="K37" s="86">
        <f>'8. Afschrijvingen voor GAW'!AO32</f>
        <v>331917.05439112894</v>
      </c>
      <c r="L37" s="86">
        <f>'8. Afschrijvingen voor GAW'!AP32</f>
        <v>340546.89780529833</v>
      </c>
      <c r="M37" s="86">
        <f>'8. Afschrijvingen voor GAW'!AQ32</f>
        <v>348379.47645482013</v>
      </c>
      <c r="N37" s="86">
        <f>'8. Afschrijvingen voor GAW'!AR32</f>
        <v>358134.10179555509</v>
      </c>
      <c r="O37" s="86">
        <f>'8. Afschrijvingen voor GAW'!AS32</f>
        <v>361715.44281351066</v>
      </c>
      <c r="P37" s="86">
        <f>'8. Afschrijvingen voor GAW'!AT32</f>
        <v>364609.16635601874</v>
      </c>
      <c r="Q37" s="86">
        <f>'8. Afschrijvingen voor GAW'!AU32</f>
        <v>365338.38468873076</v>
      </c>
      <c r="R37" s="86">
        <f>'8. Afschrijvingen voor GAW'!AV32</f>
        <v>370453.12207437301</v>
      </c>
      <c r="S37" s="86">
        <f>'8. Afschrijvingen voor GAW'!AW32</f>
        <v>378232.63763793476</v>
      </c>
      <c r="T37" s="86">
        <f>'8. Afschrijvingen voor GAW'!AX32</f>
        <v>388823.15149179695</v>
      </c>
      <c r="U37" s="86">
        <f>'8. Afschrijvingen voor GAW'!AY32</f>
        <v>391544.91355223954</v>
      </c>
      <c r="V37" s="86">
        <f>'8. Afschrijvingen voor GAW'!AZ32</f>
        <v>469853.89626268734</v>
      </c>
      <c r="W37" s="86">
        <f>'8. Afschrijvingen voor GAW'!BA32</f>
        <v>449351.18078940647</v>
      </c>
      <c r="X37" s="86">
        <f>'8. Afschrijvingen voor GAW'!BB32</f>
        <v>429743.12926405057</v>
      </c>
      <c r="Y37" s="86">
        <f>'8. Afschrijvingen voor GAW'!BC32</f>
        <v>410990.70180525561</v>
      </c>
      <c r="Z37" s="86">
        <f>'8. Afschrijvingen voor GAW'!BD32</f>
        <v>393056.56209011714</v>
      </c>
      <c r="AB37" s="122"/>
      <c r="AC37" s="87">
        <f t="shared" si="6"/>
        <v>12446889.539667342</v>
      </c>
      <c r="AD37" s="87">
        <f t="shared" si="5"/>
        <v>12429961.769893395</v>
      </c>
      <c r="AE37" s="87">
        <f t="shared" si="5"/>
        <v>12367471.414146122</v>
      </c>
      <c r="AF37" s="87">
        <f t="shared" si="5"/>
        <v>12355626.51194666</v>
      </c>
      <c r="AG37" s="87">
        <f t="shared" si="5"/>
        <v>12117467.334252616</v>
      </c>
      <c r="AH37" s="87">
        <f t="shared" si="5"/>
        <v>11849797.906570617</v>
      </c>
      <c r="AI37" s="87">
        <f t="shared" si="5"/>
        <v>11508159.117695028</v>
      </c>
      <c r="AJ37" s="87">
        <f t="shared" si="5"/>
        <v>11298820.223268386</v>
      </c>
      <c r="AK37" s="87">
        <f t="shared" si="5"/>
        <v>11157862.810319085</v>
      </c>
      <c r="AL37" s="87">
        <f t="shared" si="5"/>
        <v>11081459.817516223</v>
      </c>
      <c r="AM37" s="87">
        <f t="shared" si="5"/>
        <v>10767485.122686595</v>
      </c>
      <c r="AN37" s="87">
        <f t="shared" si="5"/>
        <v>10297631.226423908</v>
      </c>
      <c r="AO37" s="87">
        <f t="shared" si="5"/>
        <v>9848280.0456345007</v>
      </c>
      <c r="AP37" s="87">
        <f t="shared" si="5"/>
        <v>9418536.9163704496</v>
      </c>
      <c r="AQ37" s="87">
        <f t="shared" si="5"/>
        <v>9007546.2145651933</v>
      </c>
      <c r="AR37" s="87">
        <f t="shared" si="5"/>
        <v>8614489.6524750758</v>
      </c>
    </row>
    <row r="38" spans="1:44" s="20" customFormat="1" x14ac:dyDescent="0.2">
      <c r="A38" s="40"/>
      <c r="B38" s="86">
        <f>'3. Investeringen'!B19</f>
        <v>5</v>
      </c>
      <c r="C38" s="86" t="str">
        <f>'3. Investeringen'!G19</f>
        <v>Nieuwe investeringen TD</v>
      </c>
      <c r="D38" s="86">
        <f>'3. Investeringen'!K19</f>
        <v>2004</v>
      </c>
      <c r="E38" s="121">
        <f>'3. Investeringen'!N19</f>
        <v>2011</v>
      </c>
      <c r="F38" s="86">
        <f>'3. Investeringen'!O19</f>
        <v>1511216.4613779471</v>
      </c>
      <c r="G38" s="86">
        <f>'3. Investeringen'!P19</f>
        <v>1650423.3148741014</v>
      </c>
      <c r="I38" s="86">
        <f>'6. Investeringen per jaar'!I19</f>
        <v>1</v>
      </c>
      <c r="K38" s="86">
        <f>'8. Afschrijvingen voor GAW'!AO33</f>
        <v>71284.241046689873</v>
      </c>
      <c r="L38" s="86">
        <f>'8. Afschrijvingen voor GAW'!AP33</f>
        <v>73137.63131390381</v>
      </c>
      <c r="M38" s="86">
        <f>'8. Afschrijvingen voor GAW'!AQ33</f>
        <v>74819.796834123597</v>
      </c>
      <c r="N38" s="86">
        <f>'8. Afschrijvingen voor GAW'!AR33</f>
        <v>76914.751145479051</v>
      </c>
      <c r="O38" s="86">
        <f>'8. Afschrijvingen voor GAW'!AS33</f>
        <v>77683.898656933845</v>
      </c>
      <c r="P38" s="86">
        <f>'8. Afschrijvingen voor GAW'!AT33</f>
        <v>78305.369846189307</v>
      </c>
      <c r="Q38" s="86">
        <f>'8. Afschrijvingen voor GAW'!AU33</f>
        <v>78461.980585881698</v>
      </c>
      <c r="R38" s="86">
        <f>'8. Afschrijvingen voor GAW'!AV33</f>
        <v>79560.448314084031</v>
      </c>
      <c r="S38" s="86">
        <f>'8. Afschrijvingen voor GAW'!AW33</f>
        <v>81231.217728679781</v>
      </c>
      <c r="T38" s="86">
        <f>'8. Afschrijvingen voor GAW'!AX33</f>
        <v>83505.691825082817</v>
      </c>
      <c r="U38" s="86">
        <f>'8. Afschrijvingen voor GAW'!AY33</f>
        <v>84090.231667858403</v>
      </c>
      <c r="V38" s="86">
        <f>'8. Afschrijvingen voor GAW'!AZ33</f>
        <v>100908.27800143007</v>
      </c>
      <c r="W38" s="86">
        <f>'8. Afschrijvingen voor GAW'!BA33</f>
        <v>91221.083313292795</v>
      </c>
      <c r="X38" s="86">
        <f>'8. Afschrijvingen voor GAW'!BB33</f>
        <v>82463.859315216687</v>
      </c>
      <c r="Y38" s="86">
        <f>'8. Afschrijvingen voor GAW'!BC33</f>
        <v>81740.492128241094</v>
      </c>
      <c r="Z38" s="86">
        <f>'8. Afschrijvingen voor GAW'!BD33</f>
        <v>81740.492128241094</v>
      </c>
      <c r="AB38" s="122"/>
      <c r="AC38" s="87">
        <f t="shared" si="6"/>
        <v>1603895.4235505229</v>
      </c>
      <c r="AD38" s="87">
        <f t="shared" si="5"/>
        <v>1572459.0732489328</v>
      </c>
      <c r="AE38" s="87">
        <f t="shared" si="5"/>
        <v>1533805.8350995346</v>
      </c>
      <c r="AF38" s="87">
        <f t="shared" si="5"/>
        <v>1499837.6473368425</v>
      </c>
      <c r="AG38" s="87">
        <f t="shared" si="5"/>
        <v>1437152.1251532771</v>
      </c>
      <c r="AH38" s="87">
        <f t="shared" si="5"/>
        <v>1370343.9723083139</v>
      </c>
      <c r="AI38" s="87">
        <f t="shared" si="5"/>
        <v>1294622.6796670489</v>
      </c>
      <c r="AJ38" s="87">
        <f t="shared" si="5"/>
        <v>1233186.9488683036</v>
      </c>
      <c r="AK38" s="87">
        <f t="shared" si="5"/>
        <v>1177852.6570658581</v>
      </c>
      <c r="AL38" s="87">
        <f t="shared" si="5"/>
        <v>1127326.8396386195</v>
      </c>
      <c r="AM38" s="87">
        <f t="shared" si="5"/>
        <v>1051127.8958482314</v>
      </c>
      <c r="AN38" s="87">
        <f t="shared" si="5"/>
        <v>950219.61784680129</v>
      </c>
      <c r="AO38" s="87">
        <f t="shared" si="5"/>
        <v>858998.53453350847</v>
      </c>
      <c r="AP38" s="87">
        <f t="shared" si="5"/>
        <v>776534.67521829181</v>
      </c>
      <c r="AQ38" s="87">
        <f t="shared" si="5"/>
        <v>694794.1830900507</v>
      </c>
      <c r="AR38" s="87">
        <f t="shared" si="5"/>
        <v>613053.6909618096</v>
      </c>
    </row>
    <row r="39" spans="1:44" s="20" customFormat="1" x14ac:dyDescent="0.2">
      <c r="A39" s="40"/>
      <c r="B39" s="86">
        <f>'3. Investeringen'!B20</f>
        <v>6</v>
      </c>
      <c r="C39" s="86" t="str">
        <f>'3. Investeringen'!G20</f>
        <v>Nieuwe investeringen TD</v>
      </c>
      <c r="D39" s="86">
        <f>'3. Investeringen'!K20</f>
        <v>2004</v>
      </c>
      <c r="E39" s="121">
        <f>'3. Investeringen'!N20</f>
        <v>2011</v>
      </c>
      <c r="F39" s="86">
        <f>'3. Investeringen'!O20</f>
        <v>-69816</v>
      </c>
      <c r="G39" s="86">
        <f>'3. Investeringen'!P20</f>
        <v>-76247.15392934889</v>
      </c>
      <c r="I39" s="86">
        <f>'6. Investeringen per jaar'!I20</f>
        <v>1</v>
      </c>
      <c r="K39" s="86">
        <f>'8. Afschrijvingen voor GAW'!AO34</f>
        <v>0</v>
      </c>
      <c r="L39" s="86">
        <f>'8. Afschrijvingen voor GAW'!AP34</f>
        <v>0</v>
      </c>
      <c r="M39" s="86">
        <f>'8. Afschrijvingen voor GAW'!AQ34</f>
        <v>0</v>
      </c>
      <c r="N39" s="86">
        <f>'8. Afschrijvingen voor GAW'!AR34</f>
        <v>0</v>
      </c>
      <c r="O39" s="86">
        <f>'8. Afschrijvingen voor GAW'!AS34</f>
        <v>0</v>
      </c>
      <c r="P39" s="86">
        <f>'8. Afschrijvingen voor GAW'!AT34</f>
        <v>0</v>
      </c>
      <c r="Q39" s="86">
        <f>'8. Afschrijvingen voor GAW'!AU34</f>
        <v>0</v>
      </c>
      <c r="R39" s="86">
        <f>'8. Afschrijvingen voor GAW'!AV34</f>
        <v>0</v>
      </c>
      <c r="S39" s="86">
        <f>'8. Afschrijvingen voor GAW'!AW34</f>
        <v>0</v>
      </c>
      <c r="T39" s="86">
        <f>'8. Afschrijvingen voor GAW'!AX34</f>
        <v>0</v>
      </c>
      <c r="U39" s="86">
        <f>'8. Afschrijvingen voor GAW'!AY34</f>
        <v>0</v>
      </c>
      <c r="V39" s="86">
        <f>'8. Afschrijvingen voor GAW'!AZ34</f>
        <v>0</v>
      </c>
      <c r="W39" s="86">
        <f>'8. Afschrijvingen voor GAW'!BA34</f>
        <v>0</v>
      </c>
      <c r="X39" s="86">
        <f>'8. Afschrijvingen voor GAW'!BB34</f>
        <v>0</v>
      </c>
      <c r="Y39" s="86">
        <f>'8. Afschrijvingen voor GAW'!BC34</f>
        <v>0</v>
      </c>
      <c r="Z39" s="86">
        <f>'8. Afschrijvingen voor GAW'!BD34</f>
        <v>0</v>
      </c>
      <c r="AB39" s="122"/>
      <c r="AC39" s="87">
        <f t="shared" si="6"/>
        <v>-77390.861238289115</v>
      </c>
      <c r="AD39" s="87">
        <f t="shared" si="5"/>
        <v>-79403.023630484633</v>
      </c>
      <c r="AE39" s="87">
        <f t="shared" si="5"/>
        <v>-81229.293173985774</v>
      </c>
      <c r="AF39" s="87">
        <f t="shared" si="5"/>
        <v>-83503.713382857371</v>
      </c>
      <c r="AG39" s="87">
        <f t="shared" si="5"/>
        <v>-84338.750516685948</v>
      </c>
      <c r="AH39" s="87">
        <f t="shared" si="5"/>
        <v>-85013.460520819441</v>
      </c>
      <c r="AI39" s="87">
        <f t="shared" si="5"/>
        <v>-85183.487441861085</v>
      </c>
      <c r="AJ39" s="87">
        <f t="shared" si="5"/>
        <v>-86376.056266047148</v>
      </c>
      <c r="AK39" s="87">
        <f t="shared" si="5"/>
        <v>-88189.953447634136</v>
      </c>
      <c r="AL39" s="87">
        <f t="shared" si="5"/>
        <v>-90659.272144167888</v>
      </c>
      <c r="AM39" s="87">
        <f t="shared" si="5"/>
        <v>-91293.88704917705</v>
      </c>
      <c r="AN39" s="87">
        <f t="shared" si="5"/>
        <v>-91293.88704917705</v>
      </c>
      <c r="AO39" s="87">
        <f t="shared" si="5"/>
        <v>-91293.88704917705</v>
      </c>
      <c r="AP39" s="87">
        <f t="shared" si="5"/>
        <v>-91293.88704917705</v>
      </c>
      <c r="AQ39" s="87">
        <f t="shared" si="5"/>
        <v>-91293.88704917705</v>
      </c>
      <c r="AR39" s="87">
        <f t="shared" si="5"/>
        <v>-91293.88704917705</v>
      </c>
    </row>
    <row r="40" spans="1:44" s="20" customFormat="1" x14ac:dyDescent="0.2">
      <c r="A40" s="40"/>
      <c r="B40" s="86">
        <f>'3. Investeringen'!B21</f>
        <v>7</v>
      </c>
      <c r="C40" s="86" t="str">
        <f>'3. Investeringen'!G21</f>
        <v>Nieuwe investeringen TD</v>
      </c>
      <c r="D40" s="86">
        <f>'3. Investeringen'!K21</f>
        <v>2005</v>
      </c>
      <c r="E40" s="121">
        <f>'3. Investeringen'!N21</f>
        <v>2011</v>
      </c>
      <c r="F40" s="86">
        <f>'3. Investeringen'!O21</f>
        <v>3268129.5</v>
      </c>
      <c r="G40" s="86">
        <f>'3. Investeringen'!P21</f>
        <v>3530341.9723415128</v>
      </c>
      <c r="I40" s="86">
        <f>'6. Investeringen per jaar'!I21</f>
        <v>1</v>
      </c>
      <c r="K40" s="86">
        <f>'8. Afschrijvingen voor GAW'!AO35</f>
        <v>72389.840442962319</v>
      </c>
      <c r="L40" s="86">
        <f>'8. Afschrijvingen voor GAW'!AP35</f>
        <v>74271.976294479318</v>
      </c>
      <c r="M40" s="86">
        <f>'8. Afschrijvingen voor GAW'!AQ35</f>
        <v>75980.231749252343</v>
      </c>
      <c r="N40" s="86">
        <f>'8. Afschrijvingen voor GAW'!AR35</f>
        <v>78107.678238231398</v>
      </c>
      <c r="O40" s="86">
        <f>'8. Afschrijvingen voor GAW'!AS35</f>
        <v>78888.755020613709</v>
      </c>
      <c r="P40" s="86">
        <f>'8. Afschrijvingen voor GAW'!AT35</f>
        <v>79519.865060778626</v>
      </c>
      <c r="Q40" s="86">
        <f>'8. Afschrijvingen voor GAW'!AU35</f>
        <v>79678.904790900182</v>
      </c>
      <c r="R40" s="86">
        <f>'8. Afschrijvingen voor GAW'!AV35</f>
        <v>80794.409457972797</v>
      </c>
      <c r="S40" s="86">
        <f>'8. Afschrijvingen voor GAW'!AW35</f>
        <v>82491.09205659022</v>
      </c>
      <c r="T40" s="86">
        <f>'8. Afschrijvingen voor GAW'!AX35</f>
        <v>84800.842634174754</v>
      </c>
      <c r="U40" s="86">
        <f>'8. Afschrijvingen voor GAW'!AY35</f>
        <v>85394.448532613955</v>
      </c>
      <c r="V40" s="86">
        <f>'8. Afschrijvingen voor GAW'!AZ35</f>
        <v>102473.33823913676</v>
      </c>
      <c r="W40" s="86">
        <f>'8. Afschrijvingen voor GAW'!BA35</f>
        <v>99279.364060254564</v>
      </c>
      <c r="X40" s="86">
        <f>'8. Afschrijvingen voor GAW'!BB35</f>
        <v>96184.942323311567</v>
      </c>
      <c r="Y40" s="86">
        <f>'8. Afschrijvingen voor GAW'!BC35</f>
        <v>93186.9700950525</v>
      </c>
      <c r="Z40" s="86">
        <f>'8. Afschrijvingen voor GAW'!BD35</f>
        <v>90282.441157024907</v>
      </c>
      <c r="AB40" s="122"/>
      <c r="AC40" s="87">
        <f t="shared" si="6"/>
        <v>3510907.2614836725</v>
      </c>
      <c r="AD40" s="87">
        <f t="shared" si="5"/>
        <v>3527918.8739877688</v>
      </c>
      <c r="AE40" s="87">
        <f t="shared" si="5"/>
        <v>3533080.7763402346</v>
      </c>
      <c r="AF40" s="87">
        <f t="shared" si="5"/>
        <v>3553899.3598395302</v>
      </c>
      <c r="AG40" s="87">
        <f t="shared" si="5"/>
        <v>3510549.5984173119</v>
      </c>
      <c r="AH40" s="87">
        <f t="shared" si="5"/>
        <v>3459114.1301438715</v>
      </c>
      <c r="AI40" s="87">
        <f t="shared" si="5"/>
        <v>3386353.4536132589</v>
      </c>
      <c r="AJ40" s="87">
        <f t="shared" si="5"/>
        <v>3352967.9925058717</v>
      </c>
      <c r="AK40" s="87">
        <f t="shared" si="5"/>
        <v>3340889.2282919046</v>
      </c>
      <c r="AL40" s="87">
        <f t="shared" si="5"/>
        <v>3349633.284049903</v>
      </c>
      <c r="AM40" s="87">
        <f t="shared" si="5"/>
        <v>3287686.268505638</v>
      </c>
      <c r="AN40" s="87">
        <f t="shared" si="5"/>
        <v>3185212.9302665014</v>
      </c>
      <c r="AO40" s="87">
        <f t="shared" si="5"/>
        <v>3085933.5662062466</v>
      </c>
      <c r="AP40" s="87">
        <f t="shared" si="5"/>
        <v>2989748.6238829349</v>
      </c>
      <c r="AQ40" s="87">
        <f t="shared" si="5"/>
        <v>2896561.6537878825</v>
      </c>
      <c r="AR40" s="87">
        <f t="shared" si="5"/>
        <v>2806279.2126308577</v>
      </c>
    </row>
    <row r="41" spans="1:44" s="20" customFormat="1" x14ac:dyDescent="0.2">
      <c r="A41" s="40"/>
      <c r="B41" s="86">
        <f>'3. Investeringen'!B22</f>
        <v>8</v>
      </c>
      <c r="C41" s="86" t="str">
        <f>'3. Investeringen'!G22</f>
        <v>Nieuwe investeringen TD</v>
      </c>
      <c r="D41" s="86">
        <f>'3. Investeringen'!K22</f>
        <v>2005</v>
      </c>
      <c r="E41" s="121">
        <f>'3. Investeringen'!N22</f>
        <v>2011</v>
      </c>
      <c r="F41" s="86">
        <f>'3. Investeringen'!O22</f>
        <v>7815021.0232712999</v>
      </c>
      <c r="G41" s="86">
        <f>'3. Investeringen'!P22</f>
        <v>8442045.1310714539</v>
      </c>
      <c r="I41" s="86">
        <f>'6. Investeringen per jaar'!I22</f>
        <v>1</v>
      </c>
      <c r="K41" s="86">
        <f>'8. Afschrijvingen voor GAW'!AO36</f>
        <v>216928.50146930441</v>
      </c>
      <c r="L41" s="86">
        <f>'8. Afschrijvingen voor GAW'!AP36</f>
        <v>222568.64250750633</v>
      </c>
      <c r="M41" s="86">
        <f>'8. Afschrijvingen voor GAW'!AQ36</f>
        <v>227687.72128517897</v>
      </c>
      <c r="N41" s="86">
        <f>'8. Afschrijvingen voor GAW'!AR36</f>
        <v>234062.97748116398</v>
      </c>
      <c r="O41" s="86">
        <f>'8. Afschrijvingen voor GAW'!AS36</f>
        <v>236403.6072559756</v>
      </c>
      <c r="P41" s="86">
        <f>'8. Afschrijvingen voor GAW'!AT36</f>
        <v>238294.8361140234</v>
      </c>
      <c r="Q41" s="86">
        <f>'8. Afschrijvingen voor GAW'!AU36</f>
        <v>238771.42578625146</v>
      </c>
      <c r="R41" s="86">
        <f>'8. Afschrijvingen voor GAW'!AV36</f>
        <v>242114.22574725901</v>
      </c>
      <c r="S41" s="86">
        <f>'8. Afschrijvingen voor GAW'!AW36</f>
        <v>247198.62448795143</v>
      </c>
      <c r="T41" s="86">
        <f>'8. Afschrijvingen voor GAW'!AX36</f>
        <v>254120.18597361408</v>
      </c>
      <c r="U41" s="86">
        <f>'8. Afschrijvingen voor GAW'!AY36</f>
        <v>255899.02727542934</v>
      </c>
      <c r="V41" s="86">
        <f>'8. Afschrijvingen voor GAW'!AZ36</f>
        <v>307078.83273051516</v>
      </c>
      <c r="W41" s="86">
        <f>'8. Afschrijvingen voor GAW'!BA36</f>
        <v>294149.19766817766</v>
      </c>
      <c r="X41" s="86">
        <f>'8. Afschrijvingen voor GAW'!BB36</f>
        <v>281763.96829267545</v>
      </c>
      <c r="Y41" s="86">
        <f>'8. Afschrijvingen voor GAW'!BC36</f>
        <v>269900.22225929965</v>
      </c>
      <c r="Z41" s="86">
        <f>'8. Afschrijvingen voor GAW'!BD36</f>
        <v>258536.00237469756</v>
      </c>
      <c r="AB41" s="122"/>
      <c r="AC41" s="87">
        <f t="shared" si="6"/>
        <v>8351747.3065682203</v>
      </c>
      <c r="AD41" s="87">
        <f t="shared" si="5"/>
        <v>8346324.0940314885</v>
      </c>
      <c r="AE41" s="87">
        <f t="shared" si="5"/>
        <v>8310601.8269090336</v>
      </c>
      <c r="AF41" s="87">
        <f t="shared" si="5"/>
        <v>8309235.7005813234</v>
      </c>
      <c r="AG41" s="87">
        <f t="shared" si="5"/>
        <v>8155924.4503311617</v>
      </c>
      <c r="AH41" s="87">
        <f t="shared" si="5"/>
        <v>7982877.009819787</v>
      </c>
      <c r="AI41" s="87">
        <f t="shared" si="5"/>
        <v>7760071.3380531752</v>
      </c>
      <c r="AJ41" s="87">
        <f t="shared" si="5"/>
        <v>7626598.1110386606</v>
      </c>
      <c r="AK41" s="87">
        <f t="shared" si="5"/>
        <v>7539558.0468825204</v>
      </c>
      <c r="AL41" s="87">
        <f t="shared" si="5"/>
        <v>7496545.4862216171</v>
      </c>
      <c r="AM41" s="87">
        <f t="shared" si="5"/>
        <v>7293122.2773497384</v>
      </c>
      <c r="AN41" s="87">
        <f t="shared" si="5"/>
        <v>6986043.4446192235</v>
      </c>
      <c r="AO41" s="87">
        <f t="shared" si="5"/>
        <v>6691894.2469510455</v>
      </c>
      <c r="AP41" s="87">
        <f t="shared" si="5"/>
        <v>6410130.2786583696</v>
      </c>
      <c r="AQ41" s="87">
        <f t="shared" si="5"/>
        <v>6140230.0563990697</v>
      </c>
      <c r="AR41" s="87">
        <f t="shared" si="5"/>
        <v>5881694.0540243722</v>
      </c>
    </row>
    <row r="42" spans="1:44" s="20" customFormat="1" x14ac:dyDescent="0.2">
      <c r="A42" s="40"/>
      <c r="B42" s="86">
        <f>'3. Investeringen'!B23</f>
        <v>9</v>
      </c>
      <c r="C42" s="86" t="str">
        <f>'3. Investeringen'!G23</f>
        <v>Nieuwe investeringen TD</v>
      </c>
      <c r="D42" s="86">
        <f>'3. Investeringen'!K23</f>
        <v>2005</v>
      </c>
      <c r="E42" s="121">
        <f>'3. Investeringen'!N23</f>
        <v>2011</v>
      </c>
      <c r="F42" s="86">
        <f>'3. Investeringen'!O23</f>
        <v>1308554.1014682653</v>
      </c>
      <c r="G42" s="86">
        <f>'3. Investeringen'!P23</f>
        <v>1413543.5782128742</v>
      </c>
      <c r="I42" s="86">
        <f>'6. Investeringen per jaar'!I23</f>
        <v>1</v>
      </c>
      <c r="K42" s="86">
        <f>'8. Afschrijvingen voor GAW'!AO37</f>
        <v>58561.09109739049</v>
      </c>
      <c r="L42" s="86">
        <f>'8. Afschrijvingen voor GAW'!AP37</f>
        <v>60083.679465922643</v>
      </c>
      <c r="M42" s="86">
        <f>'8. Afschrijvingen voor GAW'!AQ37</f>
        <v>61465.60409363886</v>
      </c>
      <c r="N42" s="86">
        <f>'8. Afschrijvingen voor GAW'!AR37</f>
        <v>63186.64100826074</v>
      </c>
      <c r="O42" s="86">
        <f>'8. Afschrijvingen voor GAW'!AS37</f>
        <v>63818.507418343346</v>
      </c>
      <c r="P42" s="86">
        <f>'8. Afschrijvingen voor GAW'!AT37</f>
        <v>64329.055477690097</v>
      </c>
      <c r="Q42" s="86">
        <f>'8. Afschrijvingen voor GAW'!AU37</f>
        <v>64457.713588645478</v>
      </c>
      <c r="R42" s="86">
        <f>'8. Afschrijvingen voor GAW'!AV37</f>
        <v>65360.121578886523</v>
      </c>
      <c r="S42" s="86">
        <f>'8. Afschrijvingen voor GAW'!AW37</f>
        <v>66732.684132043127</v>
      </c>
      <c r="T42" s="86">
        <f>'8. Afschrijvingen voor GAW'!AX37</f>
        <v>68601.199287740339</v>
      </c>
      <c r="U42" s="86">
        <f>'8. Afschrijvingen voor GAW'!AY37</f>
        <v>69081.407682754521</v>
      </c>
      <c r="V42" s="86">
        <f>'8. Afschrijvingen voor GAW'!AZ37</f>
        <v>82897.689219305408</v>
      </c>
      <c r="W42" s="86">
        <f>'8. Afschrijvingen voor GAW'!BA37</f>
        <v>75529.005733144935</v>
      </c>
      <c r="X42" s="86">
        <f>'8. Afschrijvingen voor GAW'!BB37</f>
        <v>68815.316334643168</v>
      </c>
      <c r="Y42" s="86">
        <f>'8. Afschrijvingen voor GAW'!BC37</f>
        <v>67176.856421913559</v>
      </c>
      <c r="Z42" s="86">
        <f>'8. Afschrijvingen voor GAW'!BD37</f>
        <v>67176.856421913559</v>
      </c>
      <c r="AB42" s="122"/>
      <c r="AC42" s="87">
        <f t="shared" si="6"/>
        <v>1376185.6407886767</v>
      </c>
      <c r="AD42" s="87">
        <f t="shared" si="5"/>
        <v>1351882.7879832597</v>
      </c>
      <c r="AE42" s="87">
        <f t="shared" si="5"/>
        <v>1321510.4880132356</v>
      </c>
      <c r="AF42" s="87">
        <f t="shared" si="5"/>
        <v>1295326.1406693456</v>
      </c>
      <c r="AG42" s="87">
        <f t="shared" si="5"/>
        <v>1244460.8946576957</v>
      </c>
      <c r="AH42" s="87">
        <f t="shared" si="5"/>
        <v>1190087.5263372671</v>
      </c>
      <c r="AI42" s="87">
        <f t="shared" si="5"/>
        <v>1128009.9878012962</v>
      </c>
      <c r="AJ42" s="87">
        <f t="shared" si="5"/>
        <v>1078442.0060516279</v>
      </c>
      <c r="AK42" s="87">
        <f t="shared" si="5"/>
        <v>1034356.6040466687</v>
      </c>
      <c r="AL42" s="87">
        <f t="shared" si="5"/>
        <v>994717.38967223512</v>
      </c>
      <c r="AM42" s="87">
        <f t="shared" si="5"/>
        <v>932599.00371718605</v>
      </c>
      <c r="AN42" s="87">
        <f t="shared" si="5"/>
        <v>849701.31449788064</v>
      </c>
      <c r="AO42" s="87">
        <f t="shared" si="5"/>
        <v>774172.3087647357</v>
      </c>
      <c r="AP42" s="87">
        <f t="shared" si="5"/>
        <v>705356.99243009253</v>
      </c>
      <c r="AQ42" s="87">
        <f t="shared" si="5"/>
        <v>638180.13600817893</v>
      </c>
      <c r="AR42" s="87">
        <f t="shared" si="5"/>
        <v>571003.27958626533</v>
      </c>
    </row>
    <row r="43" spans="1:44" s="20" customFormat="1" x14ac:dyDescent="0.2">
      <c r="A43" s="40"/>
      <c r="B43" s="86">
        <f>'3. Investeringen'!B24</f>
        <v>10</v>
      </c>
      <c r="C43" s="86" t="str">
        <f>'3. Investeringen'!G24</f>
        <v>Nieuwe investeringen TD</v>
      </c>
      <c r="D43" s="86">
        <f>'3. Investeringen'!K24</f>
        <v>2005</v>
      </c>
      <c r="E43" s="121">
        <f>'3. Investeringen'!N24</f>
        <v>2011</v>
      </c>
      <c r="F43" s="86">
        <f>'3. Investeringen'!O24</f>
        <v>63715</v>
      </c>
      <c r="G43" s="86">
        <f>'3. Investeringen'!P24</f>
        <v>68827.058036635179</v>
      </c>
      <c r="I43" s="86">
        <f>'6. Investeringen per jaar'!I24</f>
        <v>1</v>
      </c>
      <c r="K43" s="86">
        <f>'8. Afschrijvingen voor GAW'!AO38</f>
        <v>0</v>
      </c>
      <c r="L43" s="86">
        <f>'8. Afschrijvingen voor GAW'!AP38</f>
        <v>0</v>
      </c>
      <c r="M43" s="86">
        <f>'8. Afschrijvingen voor GAW'!AQ38</f>
        <v>0</v>
      </c>
      <c r="N43" s="86">
        <f>'8. Afschrijvingen voor GAW'!AR38</f>
        <v>0</v>
      </c>
      <c r="O43" s="86">
        <f>'8. Afschrijvingen voor GAW'!AS38</f>
        <v>0</v>
      </c>
      <c r="P43" s="86">
        <f>'8. Afschrijvingen voor GAW'!AT38</f>
        <v>0</v>
      </c>
      <c r="Q43" s="86">
        <f>'8. Afschrijvingen voor GAW'!AU38</f>
        <v>0</v>
      </c>
      <c r="R43" s="86">
        <f>'8. Afschrijvingen voor GAW'!AV38</f>
        <v>0</v>
      </c>
      <c r="S43" s="86">
        <f>'8. Afschrijvingen voor GAW'!AW38</f>
        <v>0</v>
      </c>
      <c r="T43" s="86">
        <f>'8. Afschrijvingen voor GAW'!AX38</f>
        <v>0</v>
      </c>
      <c r="U43" s="86">
        <f>'8. Afschrijvingen voor GAW'!AY38</f>
        <v>0</v>
      </c>
      <c r="V43" s="86">
        <f>'8. Afschrijvingen voor GAW'!AZ38</f>
        <v>0</v>
      </c>
      <c r="W43" s="86">
        <f>'8. Afschrijvingen voor GAW'!BA38</f>
        <v>0</v>
      </c>
      <c r="X43" s="86">
        <f>'8. Afschrijvingen voor GAW'!BB38</f>
        <v>0</v>
      </c>
      <c r="Y43" s="86">
        <f>'8. Afschrijvingen voor GAW'!BC38</f>
        <v>0</v>
      </c>
      <c r="Z43" s="86">
        <f>'8. Afschrijvingen voor GAW'!BD38</f>
        <v>0</v>
      </c>
      <c r="AB43" s="122"/>
      <c r="AC43" s="87">
        <f t="shared" si="6"/>
        <v>69859.463907184705</v>
      </c>
      <c r="AD43" s="87">
        <f t="shared" si="5"/>
        <v>71675.809968771515</v>
      </c>
      <c r="AE43" s="87">
        <f t="shared" si="5"/>
        <v>73324.353598053247</v>
      </c>
      <c r="AF43" s="87">
        <f t="shared" si="5"/>
        <v>75377.435498798746</v>
      </c>
      <c r="AG43" s="87">
        <f t="shared" si="5"/>
        <v>76131.209853786728</v>
      </c>
      <c r="AH43" s="87">
        <f t="shared" si="5"/>
        <v>76740.259532617027</v>
      </c>
      <c r="AI43" s="87">
        <f t="shared" si="5"/>
        <v>76893.740051682267</v>
      </c>
      <c r="AJ43" s="87">
        <f t="shared" si="5"/>
        <v>77970.252412405825</v>
      </c>
      <c r="AK43" s="87">
        <f t="shared" si="5"/>
        <v>79607.627713066337</v>
      </c>
      <c r="AL43" s="87">
        <f t="shared" si="5"/>
        <v>81836.641289032195</v>
      </c>
      <c r="AM43" s="87">
        <f t="shared" si="5"/>
        <v>82409.497778055418</v>
      </c>
      <c r="AN43" s="87">
        <f t="shared" si="5"/>
        <v>82409.497778055418</v>
      </c>
      <c r="AO43" s="87">
        <f t="shared" si="5"/>
        <v>82409.497778055418</v>
      </c>
      <c r="AP43" s="87">
        <f t="shared" si="5"/>
        <v>82409.497778055418</v>
      </c>
      <c r="AQ43" s="87">
        <f t="shared" si="5"/>
        <v>82409.497778055418</v>
      </c>
      <c r="AR43" s="87">
        <f t="shared" si="5"/>
        <v>82409.497778055418</v>
      </c>
    </row>
    <row r="44" spans="1:44" s="20" customFormat="1" x14ac:dyDescent="0.2">
      <c r="A44" s="40"/>
      <c r="B44" s="86">
        <f>'3. Investeringen'!B25</f>
        <v>11</v>
      </c>
      <c r="C44" s="86" t="str">
        <f>'3. Investeringen'!G25</f>
        <v>Nieuwe investeringen TD</v>
      </c>
      <c r="D44" s="86">
        <f>'3. Investeringen'!K25</f>
        <v>2006</v>
      </c>
      <c r="E44" s="121">
        <f>'3. Investeringen'!N25</f>
        <v>2011</v>
      </c>
      <c r="F44" s="86">
        <f>'3. Investeringen'!O25</f>
        <v>3561468.4617226971</v>
      </c>
      <c r="G44" s="86">
        <f>'3. Investeringen'!P25</f>
        <v>3779191.0179375629</v>
      </c>
      <c r="I44" s="86">
        <f>'6. Investeringen per jaar'!I25</f>
        <v>1</v>
      </c>
      <c r="K44" s="86">
        <f>'8. Afschrijvingen voor GAW'!AO39</f>
        <v>75957.997687259922</v>
      </c>
      <c r="L44" s="86">
        <f>'8. Afschrijvingen voor GAW'!AP39</f>
        <v>77932.905627128683</v>
      </c>
      <c r="M44" s="86">
        <f>'8. Afschrijvingen voor GAW'!AQ39</f>
        <v>79725.362456552641</v>
      </c>
      <c r="N44" s="86">
        <f>'8. Afschrijvingen voor GAW'!AR39</f>
        <v>81957.67260533612</v>
      </c>
      <c r="O44" s="86">
        <f>'8. Afschrijvingen voor GAW'!AS39</f>
        <v>82777.249331389467</v>
      </c>
      <c r="P44" s="86">
        <f>'8. Afschrijvingen voor GAW'!AT39</f>
        <v>83439.467326040583</v>
      </c>
      <c r="Q44" s="86">
        <f>'8. Afschrijvingen voor GAW'!AU39</f>
        <v>83606.346260692677</v>
      </c>
      <c r="R44" s="86">
        <f>'8. Afschrijvingen voor GAW'!AV39</f>
        <v>84776.835108342377</v>
      </c>
      <c r="S44" s="86">
        <f>'8. Afschrijvingen voor GAW'!AW39</f>
        <v>86557.148645617548</v>
      </c>
      <c r="T44" s="86">
        <f>'8. Afschrijvingen voor GAW'!AX39</f>
        <v>88980.74880769485</v>
      </c>
      <c r="U44" s="86">
        <f>'8. Afschrijvingen voor GAW'!AY39</f>
        <v>89603.614049348689</v>
      </c>
      <c r="V44" s="86">
        <f>'8. Afschrijvingen voor GAW'!AZ39</f>
        <v>107524.33685921841</v>
      </c>
      <c r="W44" s="86">
        <f>'8. Afschrijvingen voor GAW'!BA39</f>
        <v>104257.77472678645</v>
      </c>
      <c r="X44" s="86">
        <f>'8. Afschrijvingen voor GAW'!BB39</f>
        <v>101090.44992496003</v>
      </c>
      <c r="Y44" s="86">
        <f>'8. Afschrijvingen voor GAW'!BC39</f>
        <v>98019.347648758703</v>
      </c>
      <c r="Z44" s="86">
        <f>'8. Afschrijvingen voor GAW'!BD39</f>
        <v>95041.544682214124</v>
      </c>
      <c r="AB44" s="122"/>
      <c r="AC44" s="87">
        <f t="shared" si="6"/>
        <v>3759920.8855193658</v>
      </c>
      <c r="AD44" s="87">
        <f t="shared" si="5"/>
        <v>3779745.9229157409</v>
      </c>
      <c r="AE44" s="87">
        <f t="shared" si="5"/>
        <v>3786954.7166862497</v>
      </c>
      <c r="AF44" s="87">
        <f t="shared" si="5"/>
        <v>3811031.7761481288</v>
      </c>
      <c r="AG44" s="87">
        <f t="shared" si="5"/>
        <v>3766364.8445782205</v>
      </c>
      <c r="AH44" s="87">
        <f t="shared" si="5"/>
        <v>3713056.2960088057</v>
      </c>
      <c r="AI44" s="87">
        <f t="shared" si="5"/>
        <v>3636876.062340131</v>
      </c>
      <c r="AJ44" s="87">
        <f t="shared" si="5"/>
        <v>3603015.4921045504</v>
      </c>
      <c r="AK44" s="87">
        <f t="shared" si="5"/>
        <v>3592121.6687931279</v>
      </c>
      <c r="AL44" s="87">
        <f t="shared" si="5"/>
        <v>3603720.3267116407</v>
      </c>
      <c r="AM44" s="87">
        <f t="shared" si="5"/>
        <v>3539342.7549492731</v>
      </c>
      <c r="AN44" s="87">
        <f t="shared" si="5"/>
        <v>3431818.4180900548</v>
      </c>
      <c r="AO44" s="87">
        <f t="shared" si="5"/>
        <v>3327560.6433632681</v>
      </c>
      <c r="AP44" s="87">
        <f t="shared" si="5"/>
        <v>3226470.1934383083</v>
      </c>
      <c r="AQ44" s="87">
        <f t="shared" si="5"/>
        <v>3128450.8457895494</v>
      </c>
      <c r="AR44" s="87">
        <f t="shared" si="5"/>
        <v>3033409.3011073354</v>
      </c>
    </row>
    <row r="45" spans="1:44" s="20" customFormat="1" x14ac:dyDescent="0.2">
      <c r="A45" s="40"/>
      <c r="B45" s="86">
        <f>'3. Investeringen'!B26</f>
        <v>12</v>
      </c>
      <c r="C45" s="86" t="str">
        <f>'3. Investeringen'!G26</f>
        <v>Nieuwe investeringen TD</v>
      </c>
      <c r="D45" s="86">
        <f>'3. Investeringen'!K26</f>
        <v>2006</v>
      </c>
      <c r="E45" s="121">
        <f>'3. Investeringen'!N26</f>
        <v>2011</v>
      </c>
      <c r="F45" s="86">
        <f>'3. Investeringen'!O26</f>
        <v>9466633.1972086541</v>
      </c>
      <c r="G45" s="86">
        <f>'3. Investeringen'!P26</f>
        <v>10045355.036415346</v>
      </c>
      <c r="I45" s="86">
        <f>'6. Investeringen per jaar'!I26</f>
        <v>1</v>
      </c>
      <c r="K45" s="86">
        <f>'8. Afschrijvingen voor GAW'!AO40</f>
        <v>251753.95955460673</v>
      </c>
      <c r="L45" s="86">
        <f>'8. Afschrijvingen voor GAW'!AP40</f>
        <v>258299.56250302651</v>
      </c>
      <c r="M45" s="86">
        <f>'8. Afschrijvingen voor GAW'!AQ40</f>
        <v>264240.45244059607</v>
      </c>
      <c r="N45" s="86">
        <f>'8. Afschrijvingen voor GAW'!AR40</f>
        <v>271639.18510893278</v>
      </c>
      <c r="O45" s="86">
        <f>'8. Afschrijvingen voor GAW'!AS40</f>
        <v>274355.5769600221</v>
      </c>
      <c r="P45" s="86">
        <f>'8. Afschrijvingen voor GAW'!AT40</f>
        <v>276550.42157570226</v>
      </c>
      <c r="Q45" s="86">
        <f>'8. Afschrijvingen voor GAW'!AU40</f>
        <v>277103.52241885371</v>
      </c>
      <c r="R45" s="86">
        <f>'8. Afschrijvingen voor GAW'!AV40</f>
        <v>280982.97173271771</v>
      </c>
      <c r="S45" s="86">
        <f>'8. Afschrijvingen voor GAW'!AW40</f>
        <v>286883.61413910473</v>
      </c>
      <c r="T45" s="86">
        <f>'8. Afschrijvingen voor GAW'!AX40</f>
        <v>294916.35533499962</v>
      </c>
      <c r="U45" s="86">
        <f>'8. Afschrijvingen voor GAW'!AY40</f>
        <v>296980.76982234459</v>
      </c>
      <c r="V45" s="86">
        <f>'8. Afschrijvingen voor GAW'!AZ40</f>
        <v>356376.92378681345</v>
      </c>
      <c r="W45" s="86">
        <f>'8. Afschrijvingen voor GAW'!BA40</f>
        <v>341880.2353615872</v>
      </c>
      <c r="X45" s="86">
        <f>'8. Afschrijvingen voor GAW'!BB40</f>
        <v>327973.24273670907</v>
      </c>
      <c r="Y45" s="86">
        <f>'8. Afschrijvingen voor GAW'!BC40</f>
        <v>314631.95828640228</v>
      </c>
      <c r="Z45" s="86">
        <f>'8. Afschrijvingen voor GAW'!BD40</f>
        <v>301833.3701527181</v>
      </c>
      <c r="AB45" s="122"/>
      <c r="AC45" s="87">
        <f t="shared" si="6"/>
        <v>9944281.4024069682</v>
      </c>
      <c r="AD45" s="87">
        <f t="shared" si="5"/>
        <v>9944533.1563665234</v>
      </c>
      <c r="AE45" s="87">
        <f t="shared" si="5"/>
        <v>9909016.9665223565</v>
      </c>
      <c r="AF45" s="87">
        <f t="shared" si="5"/>
        <v>9914830.2564760484</v>
      </c>
      <c r="AG45" s="87">
        <f t="shared" si="5"/>
        <v>9739622.9820807874</v>
      </c>
      <c r="AH45" s="87">
        <f t="shared" si="5"/>
        <v>9540989.544361731</v>
      </c>
      <c r="AI45" s="87">
        <f t="shared" si="5"/>
        <v>9282968.0010316018</v>
      </c>
      <c r="AJ45" s="87">
        <f t="shared" si="5"/>
        <v>9131946.581313327</v>
      </c>
      <c r="AK45" s="87">
        <f t="shared" si="5"/>
        <v>9036833.8453818019</v>
      </c>
      <c r="AL45" s="87">
        <f t="shared" si="5"/>
        <v>8994948.837717494</v>
      </c>
      <c r="AM45" s="87">
        <f t="shared" si="5"/>
        <v>8760932.7097591721</v>
      </c>
      <c r="AN45" s="87">
        <f t="shared" si="5"/>
        <v>8404555.7859723587</v>
      </c>
      <c r="AO45" s="87">
        <f t="shared" si="5"/>
        <v>8062675.5506107714</v>
      </c>
      <c r="AP45" s="87">
        <f t="shared" si="5"/>
        <v>7734702.3078740621</v>
      </c>
      <c r="AQ45" s="87">
        <f t="shared" si="5"/>
        <v>7420070.3495876603</v>
      </c>
      <c r="AR45" s="87">
        <f t="shared" si="5"/>
        <v>7118236.9794349419</v>
      </c>
    </row>
    <row r="46" spans="1:44" s="20" customFormat="1" x14ac:dyDescent="0.2">
      <c r="A46" s="40"/>
      <c r="B46" s="86">
        <f>'3. Investeringen'!B27</f>
        <v>13</v>
      </c>
      <c r="C46" s="86" t="str">
        <f>'3. Investeringen'!G27</f>
        <v>Nieuwe investeringen TD</v>
      </c>
      <c r="D46" s="86">
        <f>'3. Investeringen'!K27</f>
        <v>2006</v>
      </c>
      <c r="E46" s="121">
        <f>'3. Investeringen'!N27</f>
        <v>2011</v>
      </c>
      <c r="F46" s="86">
        <f>'3. Investeringen'!O27</f>
        <v>1856639.3607120616</v>
      </c>
      <c r="G46" s="86">
        <f>'3. Investeringen'!P27</f>
        <v>1970140.9323047628</v>
      </c>
      <c r="I46" s="86">
        <f>'6. Investeringen per jaar'!I27</f>
        <v>1</v>
      </c>
      <c r="K46" s="86">
        <f>'8. Afschrijvingen voor GAW'!AO41</f>
        <v>78419.335148601313</v>
      </c>
      <c r="L46" s="86">
        <f>'8. Afschrijvingen voor GAW'!AP41</f>
        <v>80458.237862464972</v>
      </c>
      <c r="M46" s="86">
        <f>'8. Afschrijvingen voor GAW'!AQ41</f>
        <v>82308.777333301652</v>
      </c>
      <c r="N46" s="86">
        <f>'8. Afschrijvingen voor GAW'!AR41</f>
        <v>84613.423098634114</v>
      </c>
      <c r="O46" s="86">
        <f>'8. Afschrijvingen voor GAW'!AS41</f>
        <v>85459.557329620438</v>
      </c>
      <c r="P46" s="86">
        <f>'8. Afschrijvingen voor GAW'!AT41</f>
        <v>86143.233788257407</v>
      </c>
      <c r="Q46" s="86">
        <f>'8. Afschrijvingen voor GAW'!AU41</f>
        <v>86315.520255833922</v>
      </c>
      <c r="R46" s="86">
        <f>'8. Afschrijvingen voor GAW'!AV41</f>
        <v>87523.937539415609</v>
      </c>
      <c r="S46" s="86">
        <f>'8. Afschrijvingen voor GAW'!AW41</f>
        <v>89361.940227743326</v>
      </c>
      <c r="T46" s="86">
        <f>'8. Afschrijvingen voor GAW'!AX41</f>
        <v>91864.074554120132</v>
      </c>
      <c r="U46" s="86">
        <f>'8. Afschrijvingen voor GAW'!AY41</f>
        <v>92507.123075998956</v>
      </c>
      <c r="V46" s="86">
        <f>'8. Afschrijvingen voor GAW'!AZ41</f>
        <v>111008.54769119871</v>
      </c>
      <c r="W46" s="86">
        <f>'8. Afschrijvingen voor GAW'!BA41</f>
        <v>101821.6333995133</v>
      </c>
      <c r="X46" s="86">
        <f>'8. Afschrijvingen voor GAW'!BB41</f>
        <v>93395.015463001866</v>
      </c>
      <c r="Y46" s="86">
        <f>'8. Afschrijvingen voor GAW'!BC41</f>
        <v>90011.138091153975</v>
      </c>
      <c r="Z46" s="86">
        <f>'8. Afschrijvingen voor GAW'!BD41</f>
        <v>90011.138091153975</v>
      </c>
      <c r="AB46" s="122"/>
      <c r="AC46" s="87">
        <f t="shared" si="6"/>
        <v>1921273.7111407327</v>
      </c>
      <c r="AD46" s="87">
        <f t="shared" si="5"/>
        <v>1890768.5897679268</v>
      </c>
      <c r="AE46" s="87">
        <f t="shared" si="5"/>
        <v>1851947.4899992873</v>
      </c>
      <c r="AF46" s="87">
        <f t="shared" si="5"/>
        <v>1819188.5966206333</v>
      </c>
      <c r="AG46" s="87">
        <f t="shared" si="5"/>
        <v>1751920.9252572192</v>
      </c>
      <c r="AH46" s="87">
        <f t="shared" si="5"/>
        <v>1679793.0588710196</v>
      </c>
      <c r="AI46" s="87">
        <f t="shared" si="5"/>
        <v>1596837.1247329279</v>
      </c>
      <c r="AJ46" s="87">
        <f t="shared" si="5"/>
        <v>1531668.9069397731</v>
      </c>
      <c r="AK46" s="87">
        <f t="shared" si="5"/>
        <v>1474472.0137577651</v>
      </c>
      <c r="AL46" s="87">
        <f t="shared" si="5"/>
        <v>1423893.1555888623</v>
      </c>
      <c r="AM46" s="87">
        <f t="shared" si="5"/>
        <v>1341353.2846019852</v>
      </c>
      <c r="AN46" s="87">
        <f t="shared" si="5"/>
        <v>1230344.7369107865</v>
      </c>
      <c r="AO46" s="87">
        <f t="shared" si="5"/>
        <v>1128523.1035112732</v>
      </c>
      <c r="AP46" s="87">
        <f t="shared" si="5"/>
        <v>1035128.0880482713</v>
      </c>
      <c r="AQ46" s="87">
        <f t="shared" si="5"/>
        <v>945116.94995711732</v>
      </c>
      <c r="AR46" s="87">
        <f t="shared" si="5"/>
        <v>855105.81186596339</v>
      </c>
    </row>
    <row r="47" spans="1:44" s="20" customFormat="1" x14ac:dyDescent="0.2">
      <c r="A47" s="40"/>
      <c r="B47" s="86">
        <f>'3. Investeringen'!B28</f>
        <v>14</v>
      </c>
      <c r="C47" s="86" t="str">
        <f>'3. Investeringen'!G28</f>
        <v>Nieuwe investeringen TD</v>
      </c>
      <c r="D47" s="86">
        <f>'3. Investeringen'!K28</f>
        <v>2006</v>
      </c>
      <c r="E47" s="121">
        <f>'3. Investeringen'!N28</f>
        <v>2011</v>
      </c>
      <c r="F47" s="86">
        <f>'3. Investeringen'!O28</f>
        <v>22365</v>
      </c>
      <c r="G47" s="86">
        <f>'3. Investeringen'!P28</f>
        <v>23732.235178994157</v>
      </c>
      <c r="I47" s="86">
        <f>'6. Investeringen per jaar'!I28</f>
        <v>1</v>
      </c>
      <c r="K47" s="86">
        <f>'8. Afschrijvingen voor GAW'!AO42</f>
        <v>0</v>
      </c>
      <c r="L47" s="86">
        <f>'8. Afschrijvingen voor GAW'!AP42</f>
        <v>0</v>
      </c>
      <c r="M47" s="86">
        <f>'8. Afschrijvingen voor GAW'!AQ42</f>
        <v>0</v>
      </c>
      <c r="N47" s="86">
        <f>'8. Afschrijvingen voor GAW'!AR42</f>
        <v>0</v>
      </c>
      <c r="O47" s="86">
        <f>'8. Afschrijvingen voor GAW'!AS42</f>
        <v>0</v>
      </c>
      <c r="P47" s="86">
        <f>'8. Afschrijvingen voor GAW'!AT42</f>
        <v>0</v>
      </c>
      <c r="Q47" s="86">
        <f>'8. Afschrijvingen voor GAW'!AU42</f>
        <v>0</v>
      </c>
      <c r="R47" s="86">
        <f>'8. Afschrijvingen voor GAW'!AV42</f>
        <v>0</v>
      </c>
      <c r="S47" s="86">
        <f>'8. Afschrijvingen voor GAW'!AW42</f>
        <v>0</v>
      </c>
      <c r="T47" s="86">
        <f>'8. Afschrijvingen voor GAW'!AX42</f>
        <v>0</v>
      </c>
      <c r="U47" s="86">
        <f>'8. Afschrijvingen voor GAW'!AY42</f>
        <v>0</v>
      </c>
      <c r="V47" s="86">
        <f>'8. Afschrijvingen voor GAW'!AZ42</f>
        <v>0</v>
      </c>
      <c r="W47" s="86">
        <f>'8. Afschrijvingen voor GAW'!BA42</f>
        <v>0</v>
      </c>
      <c r="X47" s="86">
        <f>'8. Afschrijvingen voor GAW'!BB42</f>
        <v>0</v>
      </c>
      <c r="Y47" s="86">
        <f>'8. Afschrijvingen voor GAW'!BC42</f>
        <v>0</v>
      </c>
      <c r="Z47" s="86">
        <f>'8. Afschrijvingen voor GAW'!BD42</f>
        <v>0</v>
      </c>
      <c r="AB47" s="122"/>
      <c r="AC47" s="87">
        <f t="shared" si="6"/>
        <v>24088.218706679068</v>
      </c>
      <c r="AD47" s="87">
        <f t="shared" si="5"/>
        <v>24714.512393052726</v>
      </c>
      <c r="AE47" s="87">
        <f t="shared" si="5"/>
        <v>25282.946178092938</v>
      </c>
      <c r="AF47" s="87">
        <f t="shared" si="5"/>
        <v>25990.868671079541</v>
      </c>
      <c r="AG47" s="87">
        <f t="shared" si="5"/>
        <v>26250.777357790335</v>
      </c>
      <c r="AH47" s="87">
        <f t="shared" si="5"/>
        <v>26460.783576652659</v>
      </c>
      <c r="AI47" s="87">
        <f t="shared" si="5"/>
        <v>26513.705143805964</v>
      </c>
      <c r="AJ47" s="87">
        <f t="shared" si="5"/>
        <v>26884.89701581925</v>
      </c>
      <c r="AK47" s="87">
        <f t="shared" si="5"/>
        <v>27449.47985315145</v>
      </c>
      <c r="AL47" s="87">
        <f t="shared" si="5"/>
        <v>28218.065289039692</v>
      </c>
      <c r="AM47" s="87">
        <f t="shared" si="5"/>
        <v>28415.591746062968</v>
      </c>
      <c r="AN47" s="87">
        <f t="shared" si="5"/>
        <v>28415.591746062968</v>
      </c>
      <c r="AO47" s="87">
        <f t="shared" si="5"/>
        <v>28415.591746062968</v>
      </c>
      <c r="AP47" s="87">
        <f t="shared" si="5"/>
        <v>28415.591746062968</v>
      </c>
      <c r="AQ47" s="87">
        <f t="shared" si="5"/>
        <v>28415.591746062968</v>
      </c>
      <c r="AR47" s="87">
        <f t="shared" si="5"/>
        <v>28415.591746062968</v>
      </c>
    </row>
    <row r="48" spans="1:44" s="20" customFormat="1" x14ac:dyDescent="0.2">
      <c r="A48" s="40"/>
      <c r="B48" s="86">
        <f>'3. Investeringen'!B29</f>
        <v>15</v>
      </c>
      <c r="C48" s="86" t="str">
        <f>'3. Investeringen'!G29</f>
        <v>Nieuwe investeringen TD</v>
      </c>
      <c r="D48" s="86">
        <f>'3. Investeringen'!K29</f>
        <v>2007</v>
      </c>
      <c r="E48" s="121">
        <f>'3. Investeringen'!N29</f>
        <v>2011</v>
      </c>
      <c r="F48" s="86">
        <f>'3. Investeringen'!O29</f>
        <v>4006614.7909090915</v>
      </c>
      <c r="G48" s="86">
        <f>'3. Investeringen'!P29</f>
        <v>4192850.4839905542</v>
      </c>
      <c r="I48" s="86">
        <f>'6. Investeringen per jaar'!I29</f>
        <v>1</v>
      </c>
      <c r="K48" s="86">
        <f>'8. Afschrijvingen voor GAW'!AO43</f>
        <v>82635.791092241008</v>
      </c>
      <c r="L48" s="86">
        <f>'8. Afschrijvingen voor GAW'!AP43</f>
        <v>84784.321660639296</v>
      </c>
      <c r="M48" s="86">
        <f>'8. Afschrijvingen voor GAW'!AQ43</f>
        <v>86734.36105883398</v>
      </c>
      <c r="N48" s="86">
        <f>'8. Afschrijvingen voor GAW'!AR43</f>
        <v>89162.923168481328</v>
      </c>
      <c r="O48" s="86">
        <f>'8. Afschrijvingen voor GAW'!AS43</f>
        <v>90054.552400166154</v>
      </c>
      <c r="P48" s="86">
        <f>'8. Afschrijvingen voor GAW'!AT43</f>
        <v>90774.988819367485</v>
      </c>
      <c r="Q48" s="86">
        <f>'8. Afschrijvingen voor GAW'!AU43</f>
        <v>90956.5387970062</v>
      </c>
      <c r="R48" s="86">
        <f>'8. Afschrijvingen voor GAW'!AV43</f>
        <v>92229.930340164283</v>
      </c>
      <c r="S48" s="86">
        <f>'8. Afschrijvingen voor GAW'!AW43</f>
        <v>94166.758877307715</v>
      </c>
      <c r="T48" s="86">
        <f>'8. Afschrijvingen voor GAW'!AX43</f>
        <v>96803.428125872335</v>
      </c>
      <c r="U48" s="86">
        <f>'8. Afschrijvingen voor GAW'!AY43</f>
        <v>97481.052122753448</v>
      </c>
      <c r="V48" s="86">
        <f>'8. Afschrijvingen voor GAW'!AZ43</f>
        <v>116977.2625473041</v>
      </c>
      <c r="W48" s="86">
        <f>'8. Afschrijvingen voor GAW'!BA43</f>
        <v>113511.26958293954</v>
      </c>
      <c r="X48" s="86">
        <f>'8. Afschrijvingen voor GAW'!BB43</f>
        <v>110147.97270640799</v>
      </c>
      <c r="Y48" s="86">
        <f>'8. Afschrijvingen voor GAW'!BC43</f>
        <v>106884.32907066256</v>
      </c>
      <c r="Z48" s="86">
        <f>'8. Afschrijvingen voor GAW'!BD43</f>
        <v>103717.38598708737</v>
      </c>
      <c r="AB48" s="122"/>
      <c r="AC48" s="87">
        <f t="shared" si="6"/>
        <v>4173107.4501581714</v>
      </c>
      <c r="AD48" s="87">
        <f t="shared" si="5"/>
        <v>4196823.9222016446</v>
      </c>
      <c r="AE48" s="87">
        <f t="shared" si="5"/>
        <v>4206616.511353448</v>
      </c>
      <c r="AF48" s="87">
        <f t="shared" si="5"/>
        <v>4235238.8505028635</v>
      </c>
      <c r="AG48" s="87">
        <f t="shared" si="5"/>
        <v>4187536.6866077259</v>
      </c>
      <c r="AH48" s="87">
        <f t="shared" si="5"/>
        <v>4130261.9912812207</v>
      </c>
      <c r="AI48" s="87">
        <f t="shared" si="5"/>
        <v>4047565.9764667773</v>
      </c>
      <c r="AJ48" s="87">
        <f t="shared" si="5"/>
        <v>4012001.9697971479</v>
      </c>
      <c r="AK48" s="87">
        <f t="shared" si="5"/>
        <v>4002087.2522855802</v>
      </c>
      <c r="AL48" s="87">
        <f t="shared" si="5"/>
        <v>4017342.2672237041</v>
      </c>
      <c r="AM48" s="87">
        <f t="shared" si="5"/>
        <v>3947982.610971516</v>
      </c>
      <c r="AN48" s="87">
        <f t="shared" si="5"/>
        <v>3831005.3484242121</v>
      </c>
      <c r="AO48" s="87">
        <f t="shared" si="5"/>
        <v>3717494.0788412727</v>
      </c>
      <c r="AP48" s="87">
        <f t="shared" si="5"/>
        <v>3607346.106134865</v>
      </c>
      <c r="AQ48" s="87">
        <f t="shared" si="5"/>
        <v>3500461.7770642024</v>
      </c>
      <c r="AR48" s="87">
        <f t="shared" si="5"/>
        <v>3396744.3910771152</v>
      </c>
    </row>
    <row r="49" spans="1:44" s="20" customFormat="1" x14ac:dyDescent="0.2">
      <c r="A49" s="40"/>
      <c r="B49" s="86">
        <f>'3. Investeringen'!B30</f>
        <v>16</v>
      </c>
      <c r="C49" s="86" t="str">
        <f>'3. Investeringen'!G30</f>
        <v>Nieuwe investeringen TD</v>
      </c>
      <c r="D49" s="86">
        <f>'3. Investeringen'!K30</f>
        <v>2007</v>
      </c>
      <c r="E49" s="121">
        <f>'3. Investeringen'!N30</f>
        <v>2011</v>
      </c>
      <c r="F49" s="86">
        <f>'3. Investeringen'!O30</f>
        <v>15493742.799999999</v>
      </c>
      <c r="G49" s="86">
        <f>'3. Investeringen'!P30</f>
        <v>16213923.820479194</v>
      </c>
      <c r="I49" s="86">
        <f>'6. Investeringen per jaar'!I30</f>
        <v>1</v>
      </c>
      <c r="K49" s="86">
        <f>'8. Afschrijvingen voor GAW'!AO44</f>
        <v>396557.41392256331</v>
      </c>
      <c r="L49" s="86">
        <f>'8. Afschrijvingen voor GAW'!AP44</f>
        <v>406867.90668454993</v>
      </c>
      <c r="M49" s="86">
        <f>'8. Afschrijvingen voor GAW'!AQ44</f>
        <v>416225.86853829451</v>
      </c>
      <c r="N49" s="86">
        <f>'8. Afschrijvingen voor GAW'!AR44</f>
        <v>427880.19285736675</v>
      </c>
      <c r="O49" s="86">
        <f>'8. Afschrijvingen voor GAW'!AS44</f>
        <v>432158.99478594045</v>
      </c>
      <c r="P49" s="86">
        <f>'8. Afschrijvingen voor GAW'!AT44</f>
        <v>435616.26674422796</v>
      </c>
      <c r="Q49" s="86">
        <f>'8. Afschrijvingen voor GAW'!AU44</f>
        <v>436487.49927771639</v>
      </c>
      <c r="R49" s="86">
        <f>'8. Afschrijvingen voor GAW'!AV44</f>
        <v>442598.32426760439</v>
      </c>
      <c r="S49" s="86">
        <f>'8. Afschrijvingen voor GAW'!AW44</f>
        <v>451892.88907722401</v>
      </c>
      <c r="T49" s="86">
        <f>'8. Afschrijvingen voor GAW'!AX44</f>
        <v>464545.88997138629</v>
      </c>
      <c r="U49" s="86">
        <f>'8. Afschrijvingen voor GAW'!AY44</f>
        <v>467797.711201186</v>
      </c>
      <c r="V49" s="86">
        <f>'8. Afschrijvingen voor GAW'!AZ44</f>
        <v>561357.25344142294</v>
      </c>
      <c r="W49" s="86">
        <f>'8. Afschrijvingen voor GAW'!BA44</f>
        <v>539271.06642077689</v>
      </c>
      <c r="X49" s="86">
        <f>'8. Afschrijvingen voor GAW'!BB44</f>
        <v>518053.84413536923</v>
      </c>
      <c r="Y49" s="86">
        <f>'8. Afschrijvingen voor GAW'!BC44</f>
        <v>497671.39780873171</v>
      </c>
      <c r="Z49" s="86">
        <f>'8. Afschrijvingen voor GAW'!BD44</f>
        <v>478090.88379658485</v>
      </c>
      <c r="AB49" s="122"/>
      <c r="AC49" s="87">
        <f t="shared" si="6"/>
        <v>16060575.263863817</v>
      </c>
      <c r="AD49" s="87">
        <f t="shared" si="5"/>
        <v>16071282.314039728</v>
      </c>
      <c r="AE49" s="87">
        <f t="shared" si="5"/>
        <v>16024695.938724346</v>
      </c>
      <c r="AF49" s="87">
        <f t="shared" si="5"/>
        <v>16045507.232151262</v>
      </c>
      <c r="AG49" s="87">
        <f t="shared" si="5"/>
        <v>15773803.309686836</v>
      </c>
      <c r="AH49" s="87">
        <f t="shared" si="5"/>
        <v>15464377.469420103</v>
      </c>
      <c r="AI49" s="87">
        <f t="shared" si="5"/>
        <v>15058818.725081228</v>
      </c>
      <c r="AJ49" s="87">
        <f t="shared" si="5"/>
        <v>14827043.862964761</v>
      </c>
      <c r="AK49" s="87">
        <f t="shared" si="5"/>
        <v>14686518.895009795</v>
      </c>
      <c r="AL49" s="87">
        <f t="shared" si="5"/>
        <v>14633195.534098683</v>
      </c>
      <c r="AM49" s="87">
        <f t="shared" si="5"/>
        <v>14267830.191636186</v>
      </c>
      <c r="AN49" s="87">
        <f t="shared" si="5"/>
        <v>13706472.938194763</v>
      </c>
      <c r="AO49" s="87">
        <f t="shared" si="5"/>
        <v>13167201.871773986</v>
      </c>
      <c r="AP49" s="87">
        <f t="shared" si="5"/>
        <v>12649148.027638616</v>
      </c>
      <c r="AQ49" s="87">
        <f t="shared" si="5"/>
        <v>12151476.629829884</v>
      </c>
      <c r="AR49" s="87">
        <f t="shared" si="5"/>
        <v>11673385.746033298</v>
      </c>
    </row>
    <row r="50" spans="1:44" s="20" customFormat="1" x14ac:dyDescent="0.2">
      <c r="A50" s="40"/>
      <c r="B50" s="86">
        <f>'3. Investeringen'!B31</f>
        <v>17</v>
      </c>
      <c r="C50" s="86" t="str">
        <f>'3. Investeringen'!G31</f>
        <v>Nieuwe investeringen TD</v>
      </c>
      <c r="D50" s="86">
        <f>'3. Investeringen'!K31</f>
        <v>2007</v>
      </c>
      <c r="E50" s="121">
        <f>'3. Investeringen'!N31</f>
        <v>2011</v>
      </c>
      <c r="F50" s="86">
        <f>'3. Investeringen'!O31</f>
        <v>1476901.5333333332</v>
      </c>
      <c r="G50" s="86">
        <f>'3. Investeringen'!P31</f>
        <v>1545550.953112219</v>
      </c>
      <c r="I50" s="86">
        <f>'6. Investeringen per jaar'!I31</f>
        <v>1</v>
      </c>
      <c r="K50" s="86">
        <f>'8. Afschrijvingen voor GAW'!AO45</f>
        <v>59197.51763807176</v>
      </c>
      <c r="L50" s="86">
        <f>'8. Afschrijvingen voor GAW'!AP45</f>
        <v>60736.653096661626</v>
      </c>
      <c r="M50" s="86">
        <f>'8. Afschrijvingen voor GAW'!AQ45</f>
        <v>62133.596117884837</v>
      </c>
      <c r="N50" s="86">
        <f>'8. Afschrijvingen voor GAW'!AR45</f>
        <v>63873.336809185603</v>
      </c>
      <c r="O50" s="86">
        <f>'8. Afschrijvingen voor GAW'!AS45</f>
        <v>64512.07017727747</v>
      </c>
      <c r="P50" s="86">
        <f>'8. Afschrijvingen voor GAW'!AT45</f>
        <v>65028.166738695683</v>
      </c>
      <c r="Q50" s="86">
        <f>'8. Afschrijvingen voor GAW'!AU45</f>
        <v>65158.223072173074</v>
      </c>
      <c r="R50" s="86">
        <f>'8. Afschrijvingen voor GAW'!AV45</f>
        <v>66070.438195183495</v>
      </c>
      <c r="S50" s="86">
        <f>'8. Afschrijvingen voor GAW'!AW45</f>
        <v>67457.917397282334</v>
      </c>
      <c r="T50" s="86">
        <f>'8. Afschrijvingen voor GAW'!AX45</f>
        <v>69346.739084406247</v>
      </c>
      <c r="U50" s="86">
        <f>'8. Afschrijvingen voor GAW'!AY45</f>
        <v>69832.166257997087</v>
      </c>
      <c r="V50" s="86">
        <f>'8. Afschrijvingen voor GAW'!AZ45</f>
        <v>83798.599509596519</v>
      </c>
      <c r="W50" s="86">
        <f>'8. Afschrijvingen voor GAW'!BA45</f>
        <v>77310.965999176129</v>
      </c>
      <c r="X50" s="86">
        <f>'8. Afschrijvingen voor GAW'!BB45</f>
        <v>71325.600889562498</v>
      </c>
      <c r="Y50" s="86">
        <f>'8. Afschrijvingen voor GAW'!BC45</f>
        <v>67997.072848049575</v>
      </c>
      <c r="Z50" s="86">
        <f>'8. Afschrijvingen voor GAW'!BD45</f>
        <v>67997.072848049575</v>
      </c>
      <c r="AB50" s="122"/>
      <c r="AC50" s="87">
        <f t="shared" si="6"/>
        <v>1509536.6997708306</v>
      </c>
      <c r="AD50" s="87">
        <f t="shared" ref="AD50:AD113" si="7">$I50*IF($D50&lt;2011,IF(AD$33=$E50,$G50*L$28-L50,
AC50*L$28-L50),
IF(AD$33=$E50,$F50-L50,
AC50*L$28-L50))</f>
        <v>1488048.0008682106</v>
      </c>
      <c r="AE50" s="87">
        <f t="shared" ref="AE50:AE113" si="8">$I50*IF($D50&lt;2011,IF(AE$33=$E50,$G50*M$28-M50,
AD50*M$28-M50),
IF(AE$33=$E50,$F50-M50,
AD50*M$28-M50))</f>
        <v>1460139.5087702945</v>
      </c>
      <c r="AF50" s="87">
        <f t="shared" ref="AF50:AF113" si="9">$I50*IF($D50&lt;2011,IF(AF$33=$E50,$G50*N$28-N50,
AE50*N$28-N50),
IF(AF$33=$E50,$F50-N50,
AE50*N$28-N50))</f>
        <v>1437150.0782066772</v>
      </c>
      <c r="AG50" s="87">
        <f t="shared" ref="AG50:AG113" si="10">$I50*IF($D50&lt;2011,IF(AG$33=$E50,$G50*O$28-O50,
AF50*O$28-O50),
IF(AG$33=$E50,$F50-O50,
AF50*O$28-O50))</f>
        <v>1387009.5088114664</v>
      </c>
      <c r="AH50" s="87">
        <f t="shared" ref="AH50:AH113" si="11">$I50*IF($D50&lt;2011,IF(AH$33=$E50,$G50*P$28-P50,
AG50*P$28-P50),
IF(AH$33=$E50,$F50-P50,
AG50*P$28-P50))</f>
        <v>1333077.4181432624</v>
      </c>
      <c r="AI50" s="87">
        <f t="shared" ref="AI50:AI113" si="12">$I50*IF($D50&lt;2011,IF(AI$33=$E50,$G50*Q$28-Q50,
AH50*Q$28-Q50),
IF(AI$33=$E50,$F50-Q50,
AH50*Q$28-Q50))</f>
        <v>1270585.3499073759</v>
      </c>
      <c r="AJ50" s="87">
        <f t="shared" ref="AJ50:AJ113" si="13">$I50*IF($D50&lt;2011,IF(AJ$33=$E50,$G50*R$28-R50,
AI50*R$28-R50),
IF(AJ$33=$E50,$F50-R50,
AI50*R$28-R50))</f>
        <v>1222303.1066108958</v>
      </c>
      <c r="AK50" s="87">
        <f t="shared" ref="AK50:AK113" si="14">$I50*IF($D50&lt;2011,IF(AK$33=$E50,$G50*S$28-S50,
AJ50*S$28-S50),
IF(AK$33=$E50,$F50-S50,
AJ50*S$28-S50))</f>
        <v>1180513.5544524421</v>
      </c>
      <c r="AL50" s="87">
        <f t="shared" ref="AL50:AL113" si="15">$I50*IF($D50&lt;2011,IF(AL$33=$E50,$G50*T$28-T50,
AK50*T$28-T50),
IF(AL$33=$E50,$F50-T50,
AK50*T$28-T50))</f>
        <v>1144221.1948927043</v>
      </c>
      <c r="AM50" s="87">
        <f t="shared" ref="AM50:AM113" si="16">$I50*IF($D50&lt;2011,IF(AM$33=$E50,$G50*U$28-U50,
AL50*U$28-U50),
IF(AM$33=$E50,$F50-U50,
AL50*U$28-U50))</f>
        <v>1082398.576998956</v>
      </c>
      <c r="AN50" s="87">
        <f t="shared" ref="AN50:AN113" si="17">$I50*IF($D50&lt;2011,IF(AN$33=$E50,$G50*V$28-V50,
AM50*V$28-V50),
IF(AN$33=$E50,$F50-V50,
AM50*V$28-V50))</f>
        <v>998599.97748935956</v>
      </c>
      <c r="AO50" s="87">
        <f t="shared" ref="AO50:AO113" si="18">$I50*IF($D50&lt;2011,IF(AO$33=$E50,$G50*W$28-W50,
AN50*W$28-W50),
IF(AO$33=$E50,$F50-W50,
AN50*W$28-W50))</f>
        <v>921289.01149018342</v>
      </c>
      <c r="AP50" s="87">
        <f t="shared" ref="AP50:AP113" si="19">$I50*IF($D50&lt;2011,IF(AP$33=$E50,$G50*X$28-X50,
AO50*X$28-X50),
IF(AP$33=$E50,$F50-X50,
AO50*X$28-X50))</f>
        <v>849963.4106006209</v>
      </c>
      <c r="AQ50" s="87">
        <f t="shared" ref="AQ50:AQ113" si="20">$I50*IF($D50&lt;2011,IF(AQ$33=$E50,$G50*Y$28-Y50,
AP50*Y$28-Y50),
IF(AQ$33=$E50,$F50-Y50,
AP50*Y$28-Y50))</f>
        <v>781966.33775257133</v>
      </c>
      <c r="AR50" s="87">
        <f t="shared" ref="AR50:AR113" si="21">$I50*IF($D50&lt;2011,IF(AR$33=$E50,$G50*Z$28-Z50,
AQ50*Z$28-Z50),
IF(AR$33=$E50,$F50-Z50,
AQ50*Z$28-Z50))</f>
        <v>713969.26490452175</v>
      </c>
    </row>
    <row r="51" spans="1:44" s="20" customFormat="1" x14ac:dyDescent="0.2">
      <c r="A51" s="40"/>
      <c r="B51" s="86">
        <f>'3. Investeringen'!B32</f>
        <v>18</v>
      </c>
      <c r="C51" s="86" t="str">
        <f>'3. Investeringen'!G32</f>
        <v>Nieuwe investeringen TD</v>
      </c>
      <c r="D51" s="86">
        <f>'3. Investeringen'!K32</f>
        <v>2008</v>
      </c>
      <c r="E51" s="121">
        <f>'3. Investeringen'!N32</f>
        <v>2011</v>
      </c>
      <c r="F51" s="86">
        <f>'3. Investeringen'!O32</f>
        <v>5795571.4090909092</v>
      </c>
      <c r="G51" s="86">
        <f>'3. Investeringen'!P32</f>
        <v>5998972.7832643632</v>
      </c>
      <c r="I51" s="86">
        <f>'6. Investeringen per jaar'!I32</f>
        <v>1</v>
      </c>
      <c r="K51" s="86">
        <f>'8. Afschrijvingen voor GAW'!AO46</f>
        <v>115980.14047644437</v>
      </c>
      <c r="L51" s="86">
        <f>'8. Afschrijvingen voor GAW'!AP46</f>
        <v>118995.62412883193</v>
      </c>
      <c r="M51" s="86">
        <f>'8. Afschrijvingen voor GAW'!AQ46</f>
        <v>121732.52348379504</v>
      </c>
      <c r="N51" s="86">
        <f>'8. Afschrijvingen voor GAW'!AR46</f>
        <v>125141.0341413413</v>
      </c>
      <c r="O51" s="86">
        <f>'8. Afschrijvingen voor GAW'!AS46</f>
        <v>126392.44448275471</v>
      </c>
      <c r="P51" s="86">
        <f>'8. Afschrijvingen voor GAW'!AT46</f>
        <v>127403.58403861674</v>
      </c>
      <c r="Q51" s="86">
        <f>'8. Afschrijvingen voor GAW'!AU46</f>
        <v>127658.39120669397</v>
      </c>
      <c r="R51" s="86">
        <f>'8. Afschrijvingen voor GAW'!AV46</f>
        <v>129445.60868358768</v>
      </c>
      <c r="S51" s="86">
        <f>'8. Afschrijvingen voor GAW'!AW46</f>
        <v>132163.966465943</v>
      </c>
      <c r="T51" s="86">
        <f>'8. Afschrijvingen voor GAW'!AX46</f>
        <v>135864.5575269894</v>
      </c>
      <c r="U51" s="86">
        <f>'8. Afschrijvingen voor GAW'!AY46</f>
        <v>136815.60942967833</v>
      </c>
      <c r="V51" s="86">
        <f>'8. Afschrijvingen voor GAW'!AZ46</f>
        <v>164178.73131561393</v>
      </c>
      <c r="W51" s="86">
        <f>'8. Afschrijvingen voor GAW'!BA46</f>
        <v>159431.39450648776</v>
      </c>
      <c r="X51" s="86">
        <f>'8. Afschrijvingen voor GAW'!BB46</f>
        <v>154821.33008702306</v>
      </c>
      <c r="Y51" s="86">
        <f>'8. Afschrijvingen voor GAW'!BC46</f>
        <v>150344.56873510915</v>
      </c>
      <c r="Z51" s="86">
        <f>'8. Afschrijvingen voor GAW'!BD46</f>
        <v>145997.25590421443</v>
      </c>
      <c r="AB51" s="122"/>
      <c r="AC51" s="87">
        <f t="shared" si="6"/>
        <v>5972977.2345368834</v>
      </c>
      <c r="AD51" s="87">
        <f t="shared" si="7"/>
        <v>6009279.018506011</v>
      </c>
      <c r="AE51" s="87">
        <f t="shared" si="8"/>
        <v>6025759.9124478539</v>
      </c>
      <c r="AF51" s="87">
        <f t="shared" si="9"/>
        <v>6069340.1558550531</v>
      </c>
      <c r="AG51" s="87">
        <f t="shared" si="10"/>
        <v>6003641.1129308492</v>
      </c>
      <c r="AH51" s="87">
        <f t="shared" si="11"/>
        <v>5924266.6577956788</v>
      </c>
      <c r="AI51" s="87">
        <f t="shared" si="12"/>
        <v>5808456.7999045765</v>
      </c>
      <c r="AJ51" s="87">
        <f t="shared" si="13"/>
        <v>5760329.5864196522</v>
      </c>
      <c r="AK51" s="87">
        <f t="shared" si="14"/>
        <v>5749132.5412685219</v>
      </c>
      <c r="AL51" s="87">
        <f t="shared" si="15"/>
        <v>5774243.694897051</v>
      </c>
      <c r="AM51" s="87">
        <f t="shared" si="16"/>
        <v>5677847.7913316516</v>
      </c>
      <c r="AN51" s="87">
        <f t="shared" si="17"/>
        <v>5513669.0600160379</v>
      </c>
      <c r="AO51" s="87">
        <f t="shared" si="18"/>
        <v>5354237.6655095499</v>
      </c>
      <c r="AP51" s="87">
        <f t="shared" si="19"/>
        <v>5199416.335422527</v>
      </c>
      <c r="AQ51" s="87">
        <f t="shared" si="20"/>
        <v>5049071.7666874183</v>
      </c>
      <c r="AR51" s="87">
        <f t="shared" si="21"/>
        <v>4903074.5107832039</v>
      </c>
    </row>
    <row r="52" spans="1:44" s="20" customFormat="1" x14ac:dyDescent="0.2">
      <c r="A52" s="40"/>
      <c r="B52" s="86">
        <f>'3. Investeringen'!B33</f>
        <v>19</v>
      </c>
      <c r="C52" s="86" t="str">
        <f>'3. Investeringen'!G33</f>
        <v>Nieuwe investeringen TD</v>
      </c>
      <c r="D52" s="86">
        <f>'3. Investeringen'!K33</f>
        <v>2008</v>
      </c>
      <c r="E52" s="121">
        <f>'3. Investeringen'!N33</f>
        <v>2011</v>
      </c>
      <c r="F52" s="86">
        <f>'3. Investeringen'!O33</f>
        <v>17011940.611111108</v>
      </c>
      <c r="G52" s="86">
        <f>'3. Investeringen'!P33</f>
        <v>17608991.678798661</v>
      </c>
      <c r="I52" s="86">
        <f>'6. Investeringen per jaar'!I33</f>
        <v>1</v>
      </c>
      <c r="K52" s="86">
        <f>'8. Afschrijvingen voor GAW'!AO47</f>
        <v>420544.15421130921</v>
      </c>
      <c r="L52" s="86">
        <f>'8. Afschrijvingen voor GAW'!AP47</f>
        <v>431478.30222080322</v>
      </c>
      <c r="M52" s="86">
        <f>'8. Afschrijvingen voor GAW'!AQ47</f>
        <v>441402.30317188165</v>
      </c>
      <c r="N52" s="86">
        <f>'8. Afschrijvingen voor GAW'!AR47</f>
        <v>453761.5676606943</v>
      </c>
      <c r="O52" s="86">
        <f>'8. Afschrijvingen voor GAW'!AS47</f>
        <v>458299.18333730125</v>
      </c>
      <c r="P52" s="86">
        <f>'8. Afschrijvingen voor GAW'!AT47</f>
        <v>461965.57680399966</v>
      </c>
      <c r="Q52" s="86">
        <f>'8. Afschrijvingen voor GAW'!AU47</f>
        <v>462889.50795760762</v>
      </c>
      <c r="R52" s="86">
        <f>'8. Afschrijvingen voor GAW'!AV47</f>
        <v>469369.9610690141</v>
      </c>
      <c r="S52" s="86">
        <f>'8. Afschrijvingen voor GAW'!AW47</f>
        <v>479226.73025146336</v>
      </c>
      <c r="T52" s="86">
        <f>'8. Afschrijvingen voor GAW'!AX47</f>
        <v>492645.07869850431</v>
      </c>
      <c r="U52" s="86">
        <f>'8. Afschrijvingen voor GAW'!AY47</f>
        <v>496093.59424939379</v>
      </c>
      <c r="V52" s="86">
        <f>'8. Afschrijvingen voor GAW'!AZ47</f>
        <v>595312.31309927255</v>
      </c>
      <c r="W52" s="86">
        <f>'8. Afschrijvingen voor GAW'!BA47</f>
        <v>572633.74879072886</v>
      </c>
      <c r="X52" s="86">
        <f>'8. Afschrijvingen voor GAW'!BB47</f>
        <v>550819.12978917721</v>
      </c>
      <c r="Y52" s="86">
        <f>'8. Afschrijvingen voor GAW'!BC47</f>
        <v>529835.54389244656</v>
      </c>
      <c r="Z52" s="86">
        <f>'8. Afschrijvingen voor GAW'!BD47</f>
        <v>509651.33269654389</v>
      </c>
      <c r="AB52" s="122"/>
      <c r="AC52" s="87">
        <f t="shared" si="6"/>
        <v>17452582.399769329</v>
      </c>
      <c r="AD52" s="87">
        <f t="shared" si="7"/>
        <v>17474871.239942528</v>
      </c>
      <c r="AE52" s="87">
        <f t="shared" si="8"/>
        <v>17435390.975289326</v>
      </c>
      <c r="AF52" s="87">
        <f t="shared" si="9"/>
        <v>17469820.354936734</v>
      </c>
      <c r="AG52" s="87">
        <f t="shared" si="10"/>
        <v>17186219.375148799</v>
      </c>
      <c r="AH52" s="87">
        <f t="shared" si="11"/>
        <v>16861743.553345989</v>
      </c>
      <c r="AI52" s="87">
        <f t="shared" si="12"/>
        <v>16432577.532495074</v>
      </c>
      <c r="AJ52" s="87">
        <f t="shared" si="13"/>
        <v>16193263.656880992</v>
      </c>
      <c r="AK52" s="87">
        <f t="shared" si="14"/>
        <v>16054095.463424027</v>
      </c>
      <c r="AL52" s="87">
        <f t="shared" si="15"/>
        <v>16010965.057701396</v>
      </c>
      <c r="AM52" s="87">
        <f t="shared" si="16"/>
        <v>15626948.21885591</v>
      </c>
      <c r="AN52" s="87">
        <f t="shared" si="17"/>
        <v>15031635.905756637</v>
      </c>
      <c r="AO52" s="87">
        <f t="shared" si="18"/>
        <v>14459002.156965908</v>
      </c>
      <c r="AP52" s="87">
        <f t="shared" si="19"/>
        <v>13908183.02717673</v>
      </c>
      <c r="AQ52" s="87">
        <f t="shared" si="20"/>
        <v>13378347.483284283</v>
      </c>
      <c r="AR52" s="87">
        <f t="shared" si="21"/>
        <v>12868696.150587739</v>
      </c>
    </row>
    <row r="53" spans="1:44" s="20" customFormat="1" x14ac:dyDescent="0.2">
      <c r="A53" s="40"/>
      <c r="B53" s="86">
        <f>'3. Investeringen'!B34</f>
        <v>20</v>
      </c>
      <c r="C53" s="86" t="str">
        <f>'3. Investeringen'!G34</f>
        <v>Nieuwe investeringen TD</v>
      </c>
      <c r="D53" s="86">
        <f>'3. Investeringen'!K34</f>
        <v>2008</v>
      </c>
      <c r="E53" s="121">
        <f>'3. Investeringen'!N34</f>
        <v>2011</v>
      </c>
      <c r="F53" s="86">
        <f>'3. Investeringen'!O34</f>
        <v>1489683.25</v>
      </c>
      <c r="G53" s="86">
        <f>'3. Investeringen'!P34</f>
        <v>1541965.173342</v>
      </c>
      <c r="I53" s="86">
        <f>'6. Investeringen per jaar'!I34</f>
        <v>1</v>
      </c>
      <c r="K53" s="86">
        <f>'8. Afschrijvingen voor GAW'!AO48</f>
        <v>56912.532761531998</v>
      </c>
      <c r="L53" s="86">
        <f>'8. Afschrijvingen voor GAW'!AP48</f>
        <v>58392.258613331833</v>
      </c>
      <c r="M53" s="86">
        <f>'8. Afschrijvingen voor GAW'!AQ48</f>
        <v>59735.280561438449</v>
      </c>
      <c r="N53" s="86">
        <f>'8. Afschrijvingen voor GAW'!AR48</f>
        <v>61407.868417158723</v>
      </c>
      <c r="O53" s="86">
        <f>'8. Afschrijvingen voor GAW'!AS48</f>
        <v>62021.947101330312</v>
      </c>
      <c r="P53" s="86">
        <f>'8. Afschrijvingen voor GAW'!AT48</f>
        <v>62518.122678140957</v>
      </c>
      <c r="Q53" s="86">
        <f>'8. Afschrijvingen voor GAW'!AU48</f>
        <v>62643.158923497234</v>
      </c>
      <c r="R53" s="86">
        <f>'8. Afschrijvingen voor GAW'!AV48</f>
        <v>63520.163148426189</v>
      </c>
      <c r="S53" s="86">
        <f>'8. Afschrijvingen voor GAW'!AW48</f>
        <v>64854.086574543137</v>
      </c>
      <c r="T53" s="86">
        <f>'8. Afschrijvingen voor GAW'!AX48</f>
        <v>66670.000998630334</v>
      </c>
      <c r="U53" s="86">
        <f>'8. Afschrijvingen voor GAW'!AY48</f>
        <v>67136.691005620742</v>
      </c>
      <c r="V53" s="86">
        <f>'8. Afschrijvingen voor GAW'!AZ48</f>
        <v>80564.029206744875</v>
      </c>
      <c r="W53" s="86">
        <f>'8. Afschrijvingen voor GAW'!BA48</f>
        <v>74704.82708261798</v>
      </c>
      <c r="X53" s="86">
        <f>'8. Afschrijvingen voor GAW'!BB48</f>
        <v>69271.748749336679</v>
      </c>
      <c r="Y53" s="86">
        <f>'8. Afschrijvingen voor GAW'!BC48</f>
        <v>65423.318263262423</v>
      </c>
      <c r="Z53" s="86">
        <f>'8. Afschrijvingen voor GAW'!BD48</f>
        <v>65423.318263262423</v>
      </c>
      <c r="AB53" s="122"/>
      <c r="AC53" s="87">
        <f t="shared" si="6"/>
        <v>1508182.1181805977</v>
      </c>
      <c r="AD53" s="87">
        <f t="shared" si="7"/>
        <v>1489002.5946399614</v>
      </c>
      <c r="AE53" s="87">
        <f t="shared" si="8"/>
        <v>1463514.3737552417</v>
      </c>
      <c r="AF53" s="87">
        <f t="shared" si="9"/>
        <v>1443084.9078032298</v>
      </c>
      <c r="AG53" s="87">
        <f t="shared" si="10"/>
        <v>1395493.8097799318</v>
      </c>
      <c r="AH53" s="87">
        <f t="shared" si="11"/>
        <v>1344139.6375800304</v>
      </c>
      <c r="AI53" s="87">
        <f t="shared" si="12"/>
        <v>1284184.7579316932</v>
      </c>
      <c r="AJ53" s="87">
        <f t="shared" si="13"/>
        <v>1238643.1813943107</v>
      </c>
      <c r="AK53" s="87">
        <f t="shared" si="14"/>
        <v>1199800.6016290481</v>
      </c>
      <c r="AL53" s="87">
        <f t="shared" si="15"/>
        <v>1166725.0174760311</v>
      </c>
      <c r="AM53" s="87">
        <f t="shared" si="16"/>
        <v>1107755.4015927427</v>
      </c>
      <c r="AN53" s="87">
        <f t="shared" si="17"/>
        <v>1027191.3723859978</v>
      </c>
      <c r="AO53" s="87">
        <f t="shared" si="18"/>
        <v>952486.54530337977</v>
      </c>
      <c r="AP53" s="87">
        <f t="shared" si="19"/>
        <v>883214.79655404307</v>
      </c>
      <c r="AQ53" s="87">
        <f t="shared" si="20"/>
        <v>817791.47829078068</v>
      </c>
      <c r="AR53" s="87">
        <f t="shared" si="21"/>
        <v>752368.16002751829</v>
      </c>
    </row>
    <row r="54" spans="1:44" s="20" customFormat="1" x14ac:dyDescent="0.2">
      <c r="A54" s="40"/>
      <c r="B54" s="86">
        <f>'3. Investeringen'!B35</f>
        <v>21</v>
      </c>
      <c r="C54" s="86" t="str">
        <f>'3. Investeringen'!G35</f>
        <v>Nieuwe investeringen TD</v>
      </c>
      <c r="D54" s="86">
        <f>'3. Investeringen'!K35</f>
        <v>2008</v>
      </c>
      <c r="E54" s="121">
        <f>'3. Investeringen'!N35</f>
        <v>2011</v>
      </c>
      <c r="F54" s="86">
        <f>'3. Investeringen'!O35</f>
        <v>27867</v>
      </c>
      <c r="G54" s="86">
        <f>'3. Investeringen'!P35</f>
        <v>28845.020231999999</v>
      </c>
      <c r="I54" s="86">
        <f>'6. Investeringen per jaar'!I35</f>
        <v>1</v>
      </c>
      <c r="K54" s="86">
        <f>'8. Afschrijvingen voor GAW'!AO49</f>
        <v>0</v>
      </c>
      <c r="L54" s="86">
        <f>'8. Afschrijvingen voor GAW'!AP49</f>
        <v>0</v>
      </c>
      <c r="M54" s="86">
        <f>'8. Afschrijvingen voor GAW'!AQ49</f>
        <v>0</v>
      </c>
      <c r="N54" s="86">
        <f>'8. Afschrijvingen voor GAW'!AR49</f>
        <v>0</v>
      </c>
      <c r="O54" s="86">
        <f>'8. Afschrijvingen voor GAW'!AS49</f>
        <v>0</v>
      </c>
      <c r="P54" s="86">
        <f>'8. Afschrijvingen voor GAW'!AT49</f>
        <v>0</v>
      </c>
      <c r="Q54" s="86">
        <f>'8. Afschrijvingen voor GAW'!AU49</f>
        <v>0</v>
      </c>
      <c r="R54" s="86">
        <f>'8. Afschrijvingen voor GAW'!AV49</f>
        <v>0</v>
      </c>
      <c r="S54" s="86">
        <f>'8. Afschrijvingen voor GAW'!AW49</f>
        <v>0</v>
      </c>
      <c r="T54" s="86">
        <f>'8. Afschrijvingen voor GAW'!AX49</f>
        <v>0</v>
      </c>
      <c r="U54" s="86">
        <f>'8. Afschrijvingen voor GAW'!AY49</f>
        <v>0</v>
      </c>
      <c r="V54" s="86">
        <f>'8. Afschrijvingen voor GAW'!AZ49</f>
        <v>0</v>
      </c>
      <c r="W54" s="86">
        <f>'8. Afschrijvingen voor GAW'!BA49</f>
        <v>0</v>
      </c>
      <c r="X54" s="86">
        <f>'8. Afschrijvingen voor GAW'!BB49</f>
        <v>0</v>
      </c>
      <c r="Y54" s="86">
        <f>'8. Afschrijvingen voor GAW'!BC49</f>
        <v>0</v>
      </c>
      <c r="Z54" s="86">
        <f>'8. Afschrijvingen voor GAW'!BD49</f>
        <v>0</v>
      </c>
      <c r="AB54" s="122"/>
      <c r="AC54" s="87">
        <f t="shared" si="6"/>
        <v>29277.695535479997</v>
      </c>
      <c r="AD54" s="87">
        <f t="shared" si="7"/>
        <v>30038.915619402476</v>
      </c>
      <c r="AE54" s="87">
        <f t="shared" si="8"/>
        <v>30729.81067864873</v>
      </c>
      <c r="AF54" s="87">
        <f t="shared" si="9"/>
        <v>31590.245377650896</v>
      </c>
      <c r="AG54" s="87">
        <f t="shared" si="10"/>
        <v>31906.147831427406</v>
      </c>
      <c r="AH54" s="87">
        <f t="shared" si="11"/>
        <v>32161.397014078826</v>
      </c>
      <c r="AI54" s="87">
        <f t="shared" si="12"/>
        <v>32225.719808106984</v>
      </c>
      <c r="AJ54" s="87">
        <f t="shared" si="13"/>
        <v>32676.879885420483</v>
      </c>
      <c r="AK54" s="87">
        <f t="shared" si="14"/>
        <v>33363.094363014308</v>
      </c>
      <c r="AL54" s="87">
        <f t="shared" si="15"/>
        <v>34297.261005178712</v>
      </c>
      <c r="AM54" s="87">
        <f t="shared" si="16"/>
        <v>34537.341832214959</v>
      </c>
      <c r="AN54" s="87">
        <f t="shared" si="17"/>
        <v>34537.341832214959</v>
      </c>
      <c r="AO54" s="87">
        <f t="shared" si="18"/>
        <v>34537.341832214959</v>
      </c>
      <c r="AP54" s="87">
        <f t="shared" si="19"/>
        <v>34537.341832214959</v>
      </c>
      <c r="AQ54" s="87">
        <f t="shared" si="20"/>
        <v>34537.341832214959</v>
      </c>
      <c r="AR54" s="87">
        <f t="shared" si="21"/>
        <v>34537.341832214959</v>
      </c>
    </row>
    <row r="55" spans="1:44" s="20" customFormat="1" x14ac:dyDescent="0.2">
      <c r="A55" s="40"/>
      <c r="B55" s="86">
        <f>'3. Investeringen'!B36</f>
        <v>22</v>
      </c>
      <c r="C55" s="86" t="str">
        <f>'3. Investeringen'!G36</f>
        <v>Nieuwe investeringen TD</v>
      </c>
      <c r="D55" s="86">
        <f>'3. Investeringen'!K36</f>
        <v>2009</v>
      </c>
      <c r="E55" s="121">
        <f>'3. Investeringen'!N36</f>
        <v>2011</v>
      </c>
      <c r="F55" s="86">
        <f>'3. Investeringen'!O36</f>
        <v>5675971.6090909094</v>
      </c>
      <c r="G55" s="86">
        <f>'3. Investeringen'!P36</f>
        <v>5692999.5239181817</v>
      </c>
      <c r="I55" s="86">
        <f>'6. Investeringen per jaar'!I36</f>
        <v>1</v>
      </c>
      <c r="K55" s="86">
        <f>'8. Afschrijvingen voor GAW'!AO50</f>
        <v>108007.37414536363</v>
      </c>
      <c r="L55" s="86">
        <f>'8. Afschrijvingen voor GAW'!AP50</f>
        <v>110815.56587314307</v>
      </c>
      <c r="M55" s="86">
        <f>'8. Afschrijvingen voor GAW'!AQ50</f>
        <v>113364.32388822535</v>
      </c>
      <c r="N55" s="86">
        <f>'8. Afschrijvingen voor GAW'!AR50</f>
        <v>116538.52495709567</v>
      </c>
      <c r="O55" s="86">
        <f>'8. Afschrijvingen voor GAW'!AS50</f>
        <v>117703.91020666662</v>
      </c>
      <c r="P55" s="86">
        <f>'8. Afschrijvingen voor GAW'!AT50</f>
        <v>118645.54148831997</v>
      </c>
      <c r="Q55" s="86">
        <f>'8. Afschrijvingen voor GAW'!AU50</f>
        <v>118882.8325712966</v>
      </c>
      <c r="R55" s="86">
        <f>'8. Afschrijvingen voor GAW'!AV50</f>
        <v>120547.19222729474</v>
      </c>
      <c r="S55" s="86">
        <f>'8. Afschrijvingen voor GAW'!AW50</f>
        <v>123078.68326406793</v>
      </c>
      <c r="T55" s="86">
        <f>'8. Afschrijvingen voor GAW'!AX50</f>
        <v>126524.88639546184</v>
      </c>
      <c r="U55" s="86">
        <f>'8. Afschrijvingen voor GAW'!AY50</f>
        <v>127410.56060023006</v>
      </c>
      <c r="V55" s="86">
        <f>'8. Afschrijvingen voor GAW'!AZ50</f>
        <v>152892.67272027605</v>
      </c>
      <c r="W55" s="86">
        <f>'8. Afschrijvingen voor GAW'!BA50</f>
        <v>148575.70313758592</v>
      </c>
      <c r="X55" s="86">
        <f>'8. Afschrijvingen voor GAW'!BB50</f>
        <v>144380.62446075998</v>
      </c>
      <c r="Y55" s="86">
        <f>'8. Afschrijvingen voor GAW'!BC50</f>
        <v>140303.99506422086</v>
      </c>
      <c r="Z55" s="86">
        <f>'8. Afschrijvingen voor GAW'!BD50</f>
        <v>136342.4704977017</v>
      </c>
      <c r="AB55" s="122"/>
      <c r="AC55" s="87">
        <f t="shared" si="6"/>
        <v>5670387.1426315904</v>
      </c>
      <c r="AD55" s="87">
        <f t="shared" si="7"/>
        <v>5707001.6424668683</v>
      </c>
      <c r="AE55" s="87">
        <f t="shared" si="8"/>
        <v>5724898.3563553803</v>
      </c>
      <c r="AF55" s="87">
        <f t="shared" si="9"/>
        <v>5768656.985376236</v>
      </c>
      <c r="AG55" s="87">
        <f t="shared" si="10"/>
        <v>5708639.645023332</v>
      </c>
      <c r="AH55" s="87">
        <f t="shared" si="11"/>
        <v>5635663.2206951994</v>
      </c>
      <c r="AI55" s="87">
        <f t="shared" si="12"/>
        <v>5528051.7145652929</v>
      </c>
      <c r="AJ55" s="87">
        <f t="shared" si="13"/>
        <v>5484897.2463419121</v>
      </c>
      <c r="AK55" s="87">
        <f t="shared" si="14"/>
        <v>5477001.4052510234</v>
      </c>
      <c r="AL55" s="87">
        <f t="shared" si="15"/>
        <v>5503832.5582025899</v>
      </c>
      <c r="AM55" s="87">
        <f t="shared" si="16"/>
        <v>5414948.8255097773</v>
      </c>
      <c r="AN55" s="87">
        <f t="shared" si="17"/>
        <v>5262056.1527895015</v>
      </c>
      <c r="AO55" s="87">
        <f t="shared" si="18"/>
        <v>5113480.4496519156</v>
      </c>
      <c r="AP55" s="87">
        <f t="shared" si="19"/>
        <v>4969099.825191156</v>
      </c>
      <c r="AQ55" s="87">
        <f t="shared" si="20"/>
        <v>4828795.8301269356</v>
      </c>
      <c r="AR55" s="87">
        <f t="shared" si="21"/>
        <v>4692453.3596292343</v>
      </c>
    </row>
    <row r="56" spans="1:44" s="20" customFormat="1" x14ac:dyDescent="0.2">
      <c r="A56" s="40"/>
      <c r="B56" s="86">
        <f>'3. Investeringen'!B37</f>
        <v>23</v>
      </c>
      <c r="C56" s="86" t="str">
        <f>'3. Investeringen'!G37</f>
        <v>Nieuwe investeringen TD</v>
      </c>
      <c r="D56" s="86">
        <f>'3. Investeringen'!K37</f>
        <v>2009</v>
      </c>
      <c r="E56" s="121">
        <f>'3. Investeringen'!N37</f>
        <v>2011</v>
      </c>
      <c r="F56" s="86">
        <f>'3. Investeringen'!O37</f>
        <v>22135651.666666668</v>
      </c>
      <c r="G56" s="86">
        <f>'3. Investeringen'!P37</f>
        <v>22202058.621666666</v>
      </c>
      <c r="I56" s="86">
        <f>'6. Investeringen per jaar'!I37</f>
        <v>1</v>
      </c>
      <c r="K56" s="86">
        <f>'8. Afschrijvingen voor GAW'!AO51</f>
        <v>518048.03450555552</v>
      </c>
      <c r="L56" s="86">
        <f>'8. Afschrijvingen voor GAW'!AP51</f>
        <v>531517.28340269986</v>
      </c>
      <c r="M56" s="86">
        <f>'8. Afschrijvingen voor GAW'!AQ51</f>
        <v>543742.1809209619</v>
      </c>
      <c r="N56" s="86">
        <f>'8. Afschrijvingen voor GAW'!AR51</f>
        <v>558966.96198674885</v>
      </c>
      <c r="O56" s="86">
        <f>'8. Afschrijvingen voor GAW'!AS51</f>
        <v>564556.63160661631</v>
      </c>
      <c r="P56" s="86">
        <f>'8. Afschrijvingen voor GAW'!AT51</f>
        <v>569073.08465946931</v>
      </c>
      <c r="Q56" s="86">
        <f>'8. Afschrijvingen voor GAW'!AU51</f>
        <v>570211.23082878825</v>
      </c>
      <c r="R56" s="86">
        <f>'8. Afschrijvingen voor GAW'!AV51</f>
        <v>578194.18806039135</v>
      </c>
      <c r="S56" s="86">
        <f>'8. Afschrijvingen voor GAW'!AW51</f>
        <v>590336.26600965951</v>
      </c>
      <c r="T56" s="86">
        <f>'8. Afschrijvingen voor GAW'!AX51</f>
        <v>606865.68145793001</v>
      </c>
      <c r="U56" s="86">
        <f>'8. Afschrijvingen voor GAW'!AY51</f>
        <v>611113.74122813542</v>
      </c>
      <c r="V56" s="86">
        <f>'8. Afschrijvingen voor GAW'!AZ51</f>
        <v>733336.48947376246</v>
      </c>
      <c r="W56" s="86">
        <f>'8. Afschrijvingen voor GAW'!BA51</f>
        <v>706259.44986242359</v>
      </c>
      <c r="X56" s="86">
        <f>'8. Afschrijvingen voor GAW'!BB51</f>
        <v>680182.17786750325</v>
      </c>
      <c r="Y56" s="86">
        <f>'8. Afschrijvingen voor GAW'!BC51</f>
        <v>655067.75899239548</v>
      </c>
      <c r="Z56" s="86">
        <f>'8. Afschrijvingen voor GAW'!BD51</f>
        <v>630880.64173729159</v>
      </c>
      <c r="AB56" s="122"/>
      <c r="AC56" s="87">
        <f t="shared" si="6"/>
        <v>22017041.466486108</v>
      </c>
      <c r="AD56" s="87">
        <f t="shared" si="7"/>
        <v>22057967.261212047</v>
      </c>
      <c r="AE56" s="87">
        <f t="shared" si="8"/>
        <v>22021558.327298962</v>
      </c>
      <c r="AF56" s="87">
        <f t="shared" si="9"/>
        <v>22079194.998476584</v>
      </c>
      <c r="AG56" s="87">
        <f t="shared" si="10"/>
        <v>21735430.316854734</v>
      </c>
      <c r="AH56" s="87">
        <f t="shared" si="11"/>
        <v>21340240.674730103</v>
      </c>
      <c r="AI56" s="87">
        <f t="shared" si="12"/>
        <v>20812709.925250776</v>
      </c>
      <c r="AJ56" s="87">
        <f t="shared" si="13"/>
        <v>20525893.676143896</v>
      </c>
      <c r="AK56" s="87">
        <f t="shared" si="14"/>
        <v>20366601.177333258</v>
      </c>
      <c r="AL56" s="87">
        <f t="shared" si="15"/>
        <v>20330000.328840662</v>
      </c>
      <c r="AM56" s="87">
        <f t="shared" si="16"/>
        <v>19861196.589914408</v>
      </c>
      <c r="AN56" s="87">
        <f t="shared" si="17"/>
        <v>19127860.100440644</v>
      </c>
      <c r="AO56" s="87">
        <f t="shared" si="18"/>
        <v>18421600.650578219</v>
      </c>
      <c r="AP56" s="87">
        <f t="shared" si="19"/>
        <v>17741418.472710717</v>
      </c>
      <c r="AQ56" s="87">
        <f t="shared" si="20"/>
        <v>17086350.713718321</v>
      </c>
      <c r="AR56" s="87">
        <f t="shared" si="21"/>
        <v>16455470.07198103</v>
      </c>
    </row>
    <row r="57" spans="1:44" s="20" customFormat="1" x14ac:dyDescent="0.2">
      <c r="A57" s="40"/>
      <c r="B57" s="86">
        <f>'3. Investeringen'!B38</f>
        <v>24</v>
      </c>
      <c r="C57" s="86" t="str">
        <f>'3. Investeringen'!G38</f>
        <v>Nieuwe investeringen TD</v>
      </c>
      <c r="D57" s="86">
        <f>'3. Investeringen'!K38</f>
        <v>2009</v>
      </c>
      <c r="E57" s="121">
        <f>'3. Investeringen'!N38</f>
        <v>2011</v>
      </c>
      <c r="F57" s="86">
        <f>'3. Investeringen'!O38</f>
        <v>2176825.25</v>
      </c>
      <c r="G57" s="86">
        <f>'3. Investeringen'!P38</f>
        <v>2183355.7257499998</v>
      </c>
      <c r="I57" s="86">
        <f>'6. Investeringen per jaar'!I38</f>
        <v>1</v>
      </c>
      <c r="K57" s="86">
        <f>'8. Afschrijvingen voor GAW'!AO52</f>
        <v>77758.107425833325</v>
      </c>
      <c r="L57" s="86">
        <f>'8. Afschrijvingen voor GAW'!AP52</f>
        <v>79779.818218904984</v>
      </c>
      <c r="M57" s="86">
        <f>'8. Afschrijvingen voor GAW'!AQ52</f>
        <v>81614.754037939783</v>
      </c>
      <c r="N57" s="86">
        <f>'8. Afschrijvingen voor GAW'!AR52</f>
        <v>83899.9671510021</v>
      </c>
      <c r="O57" s="86">
        <f>'8. Afschrijvingen voor GAW'!AS52</f>
        <v>84738.966822512113</v>
      </c>
      <c r="P57" s="86">
        <f>'8. Afschrijvingen voor GAW'!AT52</f>
        <v>85416.878557092219</v>
      </c>
      <c r="Q57" s="86">
        <f>'8. Afschrijvingen voor GAW'!AU52</f>
        <v>85587.712314206408</v>
      </c>
      <c r="R57" s="86">
        <f>'8. Afschrijvingen voor GAW'!AV52</f>
        <v>86785.940286605299</v>
      </c>
      <c r="S57" s="86">
        <f>'8. Afschrijvingen voor GAW'!AW52</f>
        <v>88608.445032624004</v>
      </c>
      <c r="T57" s="86">
        <f>'8. Afschrijvingen voor GAW'!AX52</f>
        <v>91089.481493537474</v>
      </c>
      <c r="U57" s="86">
        <f>'8. Afschrijvingen voor GAW'!AY52</f>
        <v>91727.107863992234</v>
      </c>
      <c r="V57" s="86">
        <f>'8. Afschrijvingen voor GAW'!AZ52</f>
        <v>110072.52943679069</v>
      </c>
      <c r="W57" s="86">
        <f>'8. Afschrijvingen voor GAW'!BA52</f>
        <v>102524.69884683932</v>
      </c>
      <c r="X57" s="86">
        <f>'8. Afschrijvingen voor GAW'!BB52</f>
        <v>95494.433783056054</v>
      </c>
      <c r="Y57" s="86">
        <f>'8. Afschrijvingen voor GAW'!BC52</f>
        <v>89457.429348495047</v>
      </c>
      <c r="Z57" s="86">
        <f>'8. Afschrijvingen voor GAW'!BD52</f>
        <v>89457.429348495047</v>
      </c>
      <c r="AB57" s="122"/>
      <c r="AC57" s="87">
        <f t="shared" si="6"/>
        <v>2138347.9542104164</v>
      </c>
      <c r="AD57" s="87">
        <f t="shared" si="7"/>
        <v>2114165.1828009821</v>
      </c>
      <c r="AE57" s="87">
        <f t="shared" si="8"/>
        <v>2081176.2279674651</v>
      </c>
      <c r="AF57" s="87">
        <f t="shared" si="9"/>
        <v>2055549.195199552</v>
      </c>
      <c r="AG57" s="87">
        <f t="shared" si="10"/>
        <v>1991365.7203290353</v>
      </c>
      <c r="AH57" s="87">
        <f t="shared" si="11"/>
        <v>1921879.7675345754</v>
      </c>
      <c r="AI57" s="87">
        <f t="shared" si="12"/>
        <v>1840135.8147554381</v>
      </c>
      <c r="AJ57" s="87">
        <f t="shared" si="13"/>
        <v>1779111.7758754089</v>
      </c>
      <c r="AK57" s="87">
        <f t="shared" si="14"/>
        <v>1727864.6781361683</v>
      </c>
      <c r="AL57" s="87">
        <f t="shared" si="15"/>
        <v>1685155.4076304436</v>
      </c>
      <c r="AM57" s="87">
        <f t="shared" si="16"/>
        <v>1605224.3876198642</v>
      </c>
      <c r="AN57" s="87">
        <f t="shared" si="17"/>
        <v>1495151.8581830736</v>
      </c>
      <c r="AO57" s="87">
        <f t="shared" si="18"/>
        <v>1392627.1593362342</v>
      </c>
      <c r="AP57" s="87">
        <f t="shared" si="19"/>
        <v>1297132.7255531782</v>
      </c>
      <c r="AQ57" s="87">
        <f t="shared" si="20"/>
        <v>1207675.2962046831</v>
      </c>
      <c r="AR57" s="87">
        <f t="shared" si="21"/>
        <v>1118217.866856188</v>
      </c>
    </row>
    <row r="58" spans="1:44" s="20" customFormat="1" x14ac:dyDescent="0.2">
      <c r="A58" s="40"/>
      <c r="B58" s="86">
        <f>'3. Investeringen'!B39</f>
        <v>25</v>
      </c>
      <c r="C58" s="86" t="str">
        <f>'3. Investeringen'!G39</f>
        <v>Nieuwe investeringen TD</v>
      </c>
      <c r="D58" s="86">
        <f>'3. Investeringen'!K39</f>
        <v>2009</v>
      </c>
      <c r="E58" s="121">
        <f>'3. Investeringen'!N39</f>
        <v>2011</v>
      </c>
      <c r="F58" s="86">
        <f>'3. Investeringen'!O39</f>
        <v>41244</v>
      </c>
      <c r="G58" s="86">
        <f>'3. Investeringen'!P39</f>
        <v>41367.731999999996</v>
      </c>
      <c r="I58" s="86">
        <f>'6. Investeringen per jaar'!I39</f>
        <v>1</v>
      </c>
      <c r="K58" s="86">
        <f>'8. Afschrijvingen voor GAW'!AO53</f>
        <v>0</v>
      </c>
      <c r="L58" s="86">
        <f>'8. Afschrijvingen voor GAW'!AP53</f>
        <v>0</v>
      </c>
      <c r="M58" s="86">
        <f>'8. Afschrijvingen voor GAW'!AQ53</f>
        <v>0</v>
      </c>
      <c r="N58" s="86">
        <f>'8. Afschrijvingen voor GAW'!AR53</f>
        <v>0</v>
      </c>
      <c r="O58" s="86">
        <f>'8. Afschrijvingen voor GAW'!AS53</f>
        <v>0</v>
      </c>
      <c r="P58" s="86">
        <f>'8. Afschrijvingen voor GAW'!AT53</f>
        <v>0</v>
      </c>
      <c r="Q58" s="86">
        <f>'8. Afschrijvingen voor GAW'!AU53</f>
        <v>0</v>
      </c>
      <c r="R58" s="86">
        <f>'8. Afschrijvingen voor GAW'!AV53</f>
        <v>0</v>
      </c>
      <c r="S58" s="86">
        <f>'8. Afschrijvingen voor GAW'!AW53</f>
        <v>0</v>
      </c>
      <c r="T58" s="86">
        <f>'8. Afschrijvingen voor GAW'!AX53</f>
        <v>0</v>
      </c>
      <c r="U58" s="86">
        <f>'8. Afschrijvingen voor GAW'!AY53</f>
        <v>0</v>
      </c>
      <c r="V58" s="86">
        <f>'8. Afschrijvingen voor GAW'!AZ53</f>
        <v>0</v>
      </c>
      <c r="W58" s="86">
        <f>'8. Afschrijvingen voor GAW'!BA53</f>
        <v>0</v>
      </c>
      <c r="X58" s="86">
        <f>'8. Afschrijvingen voor GAW'!BB53</f>
        <v>0</v>
      </c>
      <c r="Y58" s="86">
        <f>'8. Afschrijvingen voor GAW'!BC53</f>
        <v>0</v>
      </c>
      <c r="Z58" s="86">
        <f>'8. Afschrijvingen voor GAW'!BD53</f>
        <v>0</v>
      </c>
      <c r="AB58" s="122"/>
      <c r="AC58" s="87">
        <f t="shared" si="6"/>
        <v>41988.247979999993</v>
      </c>
      <c r="AD58" s="87">
        <f t="shared" si="7"/>
        <v>43079.942427479997</v>
      </c>
      <c r="AE58" s="87">
        <f t="shared" si="8"/>
        <v>44070.781103312031</v>
      </c>
      <c r="AF58" s="87">
        <f t="shared" si="9"/>
        <v>45304.762974204772</v>
      </c>
      <c r="AG58" s="87">
        <f t="shared" si="10"/>
        <v>45757.810603946818</v>
      </c>
      <c r="AH58" s="87">
        <f t="shared" si="11"/>
        <v>46123.873088778397</v>
      </c>
      <c r="AI58" s="87">
        <f t="shared" si="12"/>
        <v>46216.120834955953</v>
      </c>
      <c r="AJ58" s="87">
        <f t="shared" si="13"/>
        <v>46863.146526645338</v>
      </c>
      <c r="AK58" s="87">
        <f t="shared" si="14"/>
        <v>47847.272603704885</v>
      </c>
      <c r="AL58" s="87">
        <f t="shared" si="15"/>
        <v>49186.996236608626</v>
      </c>
      <c r="AM58" s="87">
        <f t="shared" si="16"/>
        <v>49531.30521026488</v>
      </c>
      <c r="AN58" s="87">
        <f t="shared" si="17"/>
        <v>49531.30521026488</v>
      </c>
      <c r="AO58" s="87">
        <f t="shared" si="18"/>
        <v>49531.30521026488</v>
      </c>
      <c r="AP58" s="87">
        <f t="shared" si="19"/>
        <v>49531.30521026488</v>
      </c>
      <c r="AQ58" s="87">
        <f t="shared" si="20"/>
        <v>49531.30521026488</v>
      </c>
      <c r="AR58" s="87">
        <f t="shared" si="21"/>
        <v>49531.30521026488</v>
      </c>
    </row>
    <row r="59" spans="1:44" s="20" customFormat="1" x14ac:dyDescent="0.2">
      <c r="A59" s="40"/>
      <c r="B59" s="86">
        <f>'3. Investeringen'!B40</f>
        <v>26</v>
      </c>
      <c r="C59" s="86" t="str">
        <f>'3. Investeringen'!G40</f>
        <v>Nieuwe investeringen TD</v>
      </c>
      <c r="D59" s="86">
        <f>'3. Investeringen'!K40</f>
        <v>2010</v>
      </c>
      <c r="E59" s="121">
        <f>'3. Investeringen'!N40</f>
        <v>2011</v>
      </c>
      <c r="F59" s="86">
        <f>'3. Investeringen'!O40</f>
        <v>8484189.4000000004</v>
      </c>
      <c r="G59" s="86">
        <f>'3. Investeringen'!P40</f>
        <v>8484189.4000000004</v>
      </c>
      <c r="I59" s="86">
        <f>'6. Investeringen per jaar'!I40</f>
        <v>1</v>
      </c>
      <c r="K59" s="86">
        <f>'8. Afschrijvingen voor GAW'!AO54</f>
        <v>158008.29800000001</v>
      </c>
      <c r="L59" s="86">
        <f>'8. Afschrijvingen voor GAW'!AP54</f>
        <v>162116.513748</v>
      </c>
      <c r="M59" s="86">
        <f>'8. Afschrijvingen voor GAW'!AQ54</f>
        <v>165845.19356420398</v>
      </c>
      <c r="N59" s="86">
        <f>'8. Afschrijvingen voor GAW'!AR54</f>
        <v>170488.85898400168</v>
      </c>
      <c r="O59" s="86">
        <f>'8. Afschrijvingen voor GAW'!AS54</f>
        <v>172193.74757384168</v>
      </c>
      <c r="P59" s="86">
        <f>'8. Afschrijvingen voor GAW'!AT54</f>
        <v>173571.29755443241</v>
      </c>
      <c r="Q59" s="86">
        <f>'8. Afschrijvingen voor GAW'!AU54</f>
        <v>173918.4401495413</v>
      </c>
      <c r="R59" s="86">
        <f>'8. Afschrijvingen voor GAW'!AV54</f>
        <v>176353.29831163489</v>
      </c>
      <c r="S59" s="86">
        <f>'8. Afschrijvingen voor GAW'!AW54</f>
        <v>180056.71757617922</v>
      </c>
      <c r="T59" s="86">
        <f>'8. Afschrijvingen voor GAW'!AX54</f>
        <v>185098.30566831224</v>
      </c>
      <c r="U59" s="86">
        <f>'8. Afschrijvingen voor GAW'!AY54</f>
        <v>186393.99380799039</v>
      </c>
      <c r="V59" s="86">
        <f>'8. Afschrijvingen voor GAW'!AZ54</f>
        <v>223672.79256958849</v>
      </c>
      <c r="W59" s="86">
        <f>'8. Afschrijvingen voor GAW'!BA54</f>
        <v>217502.50863663433</v>
      </c>
      <c r="X59" s="86">
        <f>'8. Afschrijvingen voor GAW'!BB54</f>
        <v>211502.43943286513</v>
      </c>
      <c r="Y59" s="86">
        <f>'8. Afschrijvingen voor GAW'!BC54</f>
        <v>205667.88937954471</v>
      </c>
      <c r="Z59" s="86">
        <f>'8. Afschrijvingen voor GAW'!BD54</f>
        <v>199994.29243114346</v>
      </c>
      <c r="AB59" s="122"/>
      <c r="AC59" s="87">
        <f t="shared" si="6"/>
        <v>8453443.943</v>
      </c>
      <c r="AD59" s="87">
        <f t="shared" si="7"/>
        <v>8511116.9717700016</v>
      </c>
      <c r="AE59" s="87">
        <f t="shared" si="8"/>
        <v>8541027.4685565066</v>
      </c>
      <c r="AF59" s="87">
        <f t="shared" si="9"/>
        <v>8609687.3786920886</v>
      </c>
      <c r="AG59" s="87">
        <f t="shared" si="10"/>
        <v>8523590.504905168</v>
      </c>
      <c r="AH59" s="87">
        <f t="shared" si="11"/>
        <v>8418207.9313899763</v>
      </c>
      <c r="AI59" s="87">
        <f t="shared" si="12"/>
        <v>8261125.9071032153</v>
      </c>
      <c r="AJ59" s="87">
        <f t="shared" si="13"/>
        <v>8200428.3714910252</v>
      </c>
      <c r="AK59" s="87">
        <f t="shared" si="14"/>
        <v>8192580.6497161565</v>
      </c>
      <c r="AL59" s="87">
        <f t="shared" si="15"/>
        <v>8236874.6022398965</v>
      </c>
      <c r="AM59" s="87">
        <f t="shared" si="16"/>
        <v>8108138.7306475844</v>
      </c>
      <c r="AN59" s="87">
        <f t="shared" si="17"/>
        <v>7884465.9380779956</v>
      </c>
      <c r="AO59" s="87">
        <f t="shared" si="18"/>
        <v>7666963.4294413608</v>
      </c>
      <c r="AP59" s="87">
        <f t="shared" si="19"/>
        <v>7455460.9900084957</v>
      </c>
      <c r="AQ59" s="87">
        <f t="shared" si="20"/>
        <v>7249793.1006289506</v>
      </c>
      <c r="AR59" s="87">
        <f t="shared" si="21"/>
        <v>7049798.8081978075</v>
      </c>
    </row>
    <row r="60" spans="1:44" s="20" customFormat="1" x14ac:dyDescent="0.2">
      <c r="A60" s="40"/>
      <c r="B60" s="86">
        <f>'3. Investeringen'!B41</f>
        <v>27</v>
      </c>
      <c r="C60" s="86" t="str">
        <f>'3. Investeringen'!G41</f>
        <v>Nieuwe investeringen TD</v>
      </c>
      <c r="D60" s="86">
        <f>'3. Investeringen'!K41</f>
        <v>2010</v>
      </c>
      <c r="E60" s="121">
        <f>'3. Investeringen'!N41</f>
        <v>2011</v>
      </c>
      <c r="F60" s="86">
        <f>'3. Investeringen'!O41</f>
        <v>32847272.522222221</v>
      </c>
      <c r="G60" s="86">
        <f>'3. Investeringen'!P41</f>
        <v>32847272.522222221</v>
      </c>
      <c r="I60" s="86">
        <f>'6. Investeringen per jaar'!I41</f>
        <v>1</v>
      </c>
      <c r="K60" s="86">
        <f>'8. Afschrijvingen voor GAW'!AO55</f>
        <v>749213.06988888874</v>
      </c>
      <c r="L60" s="86">
        <f>'8. Afschrijvingen voor GAW'!AP55</f>
        <v>768692.60970599984</v>
      </c>
      <c r="M60" s="86">
        <f>'8. Afschrijvingen voor GAW'!AQ55</f>
        <v>786372.53972923779</v>
      </c>
      <c r="N60" s="86">
        <f>'8. Afschrijvingen voor GAW'!AR55</f>
        <v>808390.97084165644</v>
      </c>
      <c r="O60" s="86">
        <f>'8. Afschrijvingen voor GAW'!AS55</f>
        <v>816474.88055007288</v>
      </c>
      <c r="P60" s="86">
        <f>'8. Afschrijvingen voor GAW'!AT55</f>
        <v>823006.67959447345</v>
      </c>
      <c r="Q60" s="86">
        <f>'8. Afschrijvingen voor GAW'!AU55</f>
        <v>824652.69295366248</v>
      </c>
      <c r="R60" s="86">
        <f>'8. Afschrijvingen voor GAW'!AV55</f>
        <v>836197.83065501379</v>
      </c>
      <c r="S60" s="86">
        <f>'8. Afschrijvingen voor GAW'!AW55</f>
        <v>853757.98509876907</v>
      </c>
      <c r="T60" s="86">
        <f>'8. Afschrijvingen voor GAW'!AX55</f>
        <v>877663.20868153463</v>
      </c>
      <c r="U60" s="86">
        <f>'8. Afschrijvingen voor GAW'!AY55</f>
        <v>883806.8511423053</v>
      </c>
      <c r="V60" s="86">
        <f>'8. Afschrijvingen voor GAW'!AZ55</f>
        <v>1060568.2213707664</v>
      </c>
      <c r="W60" s="86">
        <f>'8. Afschrijvingen voor GAW'!BA55</f>
        <v>1022577.7179186791</v>
      </c>
      <c r="X60" s="86">
        <f>'8. Afschrijvingen voor GAW'!BB55</f>
        <v>985948.06832159217</v>
      </c>
      <c r="Y60" s="86">
        <f>'8. Afschrijvingen voor GAW'!BC55</f>
        <v>950630.5255757441</v>
      </c>
      <c r="Z60" s="86">
        <f>'8. Afschrijvingen voor GAW'!BD55</f>
        <v>916578.08883870253</v>
      </c>
      <c r="AB60" s="122"/>
      <c r="AC60" s="87">
        <f t="shared" si="6"/>
        <v>32590768.540166661</v>
      </c>
      <c r="AD60" s="87">
        <f t="shared" si="7"/>
        <v>32669435.912504997</v>
      </c>
      <c r="AE60" s="87">
        <f t="shared" si="8"/>
        <v>32634460.39876337</v>
      </c>
      <c r="AF60" s="87">
        <f t="shared" si="9"/>
        <v>32739834.319087088</v>
      </c>
      <c r="AG60" s="87">
        <f t="shared" si="10"/>
        <v>32250757.781727888</v>
      </c>
      <c r="AH60" s="87">
        <f t="shared" si="11"/>
        <v>31685757.164387237</v>
      </c>
      <c r="AI60" s="87">
        <f t="shared" si="12"/>
        <v>30924475.98576235</v>
      </c>
      <c r="AJ60" s="87">
        <f t="shared" si="13"/>
        <v>30521220.81890801</v>
      </c>
      <c r="AK60" s="87">
        <f t="shared" si="14"/>
        <v>30308408.471006308</v>
      </c>
      <c r="AL60" s="87">
        <f t="shared" si="15"/>
        <v>30279380.699512951</v>
      </c>
      <c r="AM60" s="87">
        <f t="shared" si="16"/>
        <v>29607529.513267234</v>
      </c>
      <c r="AN60" s="87">
        <f t="shared" si="17"/>
        <v>28546961.291896466</v>
      </c>
      <c r="AO60" s="87">
        <f t="shared" si="18"/>
        <v>27524383.573977787</v>
      </c>
      <c r="AP60" s="87">
        <f t="shared" si="19"/>
        <v>26538435.505656194</v>
      </c>
      <c r="AQ60" s="87">
        <f t="shared" si="20"/>
        <v>25587804.980080448</v>
      </c>
      <c r="AR60" s="87">
        <f t="shared" si="21"/>
        <v>24671226.891241744</v>
      </c>
    </row>
    <row r="61" spans="1:44" s="20" customFormat="1" x14ac:dyDescent="0.2">
      <c r="A61" s="40"/>
      <c r="B61" s="86">
        <f>'3. Investeringen'!B42</f>
        <v>28</v>
      </c>
      <c r="C61" s="86" t="str">
        <f>'3. Investeringen'!G42</f>
        <v>Nieuwe investeringen TD</v>
      </c>
      <c r="D61" s="86">
        <f>'3. Investeringen'!K42</f>
        <v>2010</v>
      </c>
      <c r="E61" s="121">
        <f>'3. Investeringen'!N42</f>
        <v>2011</v>
      </c>
      <c r="F61" s="86">
        <f>'3. Investeringen'!O42</f>
        <v>2797974.7</v>
      </c>
      <c r="G61" s="86">
        <f>'3. Investeringen'!P42</f>
        <v>2797974.7</v>
      </c>
      <c r="I61" s="86">
        <f>'6. Investeringen per jaar'!I42</f>
        <v>1</v>
      </c>
      <c r="K61" s="86">
        <f>'8. Afschrijvingen voor GAW'!AO56</f>
        <v>96269.298999999999</v>
      </c>
      <c r="L61" s="86">
        <f>'8. Afschrijvingen voor GAW'!AP56</f>
        <v>98772.300773999988</v>
      </c>
      <c r="M61" s="86">
        <f>'8. Afschrijvingen voor GAW'!AQ56</f>
        <v>101044.06369180199</v>
      </c>
      <c r="N61" s="86">
        <f>'8. Afschrijvingen voor GAW'!AR56</f>
        <v>103873.29747517244</v>
      </c>
      <c r="O61" s="86">
        <f>'8. Afschrijvingen voor GAW'!AS56</f>
        <v>104912.03044992415</v>
      </c>
      <c r="P61" s="86">
        <f>'8. Afschrijvingen voor GAW'!AT56</f>
        <v>105751.32669352354</v>
      </c>
      <c r="Q61" s="86">
        <f>'8. Afschrijvingen voor GAW'!AU56</f>
        <v>105962.8293469106</v>
      </c>
      <c r="R61" s="86">
        <f>'8. Afschrijvingen voor GAW'!AV56</f>
        <v>107446.30895776735</v>
      </c>
      <c r="S61" s="86">
        <f>'8. Afschrijvingen voor GAW'!AW56</f>
        <v>109702.68144588047</v>
      </c>
      <c r="T61" s="86">
        <f>'8. Afschrijvingen voor GAW'!AX56</f>
        <v>112774.35652636513</v>
      </c>
      <c r="U61" s="86">
        <f>'8. Afschrijvingen voor GAW'!AY56</f>
        <v>113563.77702204966</v>
      </c>
      <c r="V61" s="86">
        <f>'8. Afschrijvingen voor GAW'!AZ56</f>
        <v>136276.53242645963</v>
      </c>
      <c r="W61" s="86">
        <f>'8. Afschrijvingen voor GAW'!BA56</f>
        <v>127436.97356636493</v>
      </c>
      <c r="X61" s="86">
        <f>'8. Afschrijvingen voor GAW'!BB56</f>
        <v>119170.79149719531</v>
      </c>
      <c r="Y61" s="86">
        <f>'8. Afschrijvingen voor GAW'!BC56</f>
        <v>111440.79421089074</v>
      </c>
      <c r="Z61" s="86">
        <f>'8. Afschrijvingen voor GAW'!BD56</f>
        <v>110800.32987634541</v>
      </c>
      <c r="AB61" s="122"/>
      <c r="AC61" s="87">
        <f t="shared" si="6"/>
        <v>2743675.0214999998</v>
      </c>
      <c r="AD61" s="87">
        <f t="shared" si="7"/>
        <v>2716238.2712849998</v>
      </c>
      <c r="AE61" s="87">
        <f t="shared" si="8"/>
        <v>2677667.6878327527</v>
      </c>
      <c r="AF61" s="87">
        <f t="shared" si="9"/>
        <v>2648769.0856168978</v>
      </c>
      <c r="AG61" s="87">
        <f t="shared" si="10"/>
        <v>2570344.7460231427</v>
      </c>
      <c r="AH61" s="87">
        <f t="shared" si="11"/>
        <v>2485156.177297804</v>
      </c>
      <c r="AI61" s="87">
        <f t="shared" si="12"/>
        <v>2384163.6603054889</v>
      </c>
      <c r="AJ61" s="87">
        <f t="shared" si="13"/>
        <v>2310095.6425919984</v>
      </c>
      <c r="AK61" s="87">
        <f t="shared" si="14"/>
        <v>2248904.9696405497</v>
      </c>
      <c r="AL61" s="87">
        <f t="shared" si="15"/>
        <v>2199099.9522641203</v>
      </c>
      <c r="AM61" s="87">
        <f t="shared" si="16"/>
        <v>2100929.8749079192</v>
      </c>
      <c r="AN61" s="87">
        <f t="shared" si="17"/>
        <v>1964653.3424814595</v>
      </c>
      <c r="AO61" s="87">
        <f t="shared" si="18"/>
        <v>1837216.3689150945</v>
      </c>
      <c r="AP61" s="87">
        <f t="shared" si="19"/>
        <v>1718045.5774178992</v>
      </c>
      <c r="AQ61" s="87">
        <f t="shared" si="20"/>
        <v>1606604.7832070084</v>
      </c>
      <c r="AR61" s="87">
        <f t="shared" si="21"/>
        <v>1495804.453330663</v>
      </c>
    </row>
    <row r="62" spans="1:44" s="20" customFormat="1" x14ac:dyDescent="0.2">
      <c r="A62" s="40"/>
      <c r="B62" s="86">
        <f>'3. Investeringen'!B43</f>
        <v>29</v>
      </c>
      <c r="C62" s="86" t="str">
        <f>'3. Investeringen'!G43</f>
        <v>Nieuwe investeringen TD</v>
      </c>
      <c r="D62" s="86">
        <f>'3. Investeringen'!K43</f>
        <v>2010</v>
      </c>
      <c r="E62" s="121">
        <f>'3. Investeringen'!N43</f>
        <v>2011</v>
      </c>
      <c r="F62" s="86">
        <f>'3. Investeringen'!O43</f>
        <v>180341</v>
      </c>
      <c r="G62" s="86">
        <f>'3. Investeringen'!P43</f>
        <v>180341</v>
      </c>
      <c r="I62" s="86">
        <f>'6. Investeringen per jaar'!I43</f>
        <v>1</v>
      </c>
      <c r="K62" s="86">
        <f>'8. Afschrijvingen voor GAW'!AO57</f>
        <v>0</v>
      </c>
      <c r="L62" s="86">
        <f>'8. Afschrijvingen voor GAW'!AP57</f>
        <v>0</v>
      </c>
      <c r="M62" s="86">
        <f>'8. Afschrijvingen voor GAW'!AQ57</f>
        <v>0</v>
      </c>
      <c r="N62" s="86">
        <f>'8. Afschrijvingen voor GAW'!AR57</f>
        <v>0</v>
      </c>
      <c r="O62" s="86">
        <f>'8. Afschrijvingen voor GAW'!AS57</f>
        <v>0</v>
      </c>
      <c r="P62" s="86">
        <f>'8. Afschrijvingen voor GAW'!AT57</f>
        <v>0</v>
      </c>
      <c r="Q62" s="86">
        <f>'8. Afschrijvingen voor GAW'!AU57</f>
        <v>0</v>
      </c>
      <c r="R62" s="86">
        <f>'8. Afschrijvingen voor GAW'!AV57</f>
        <v>0</v>
      </c>
      <c r="S62" s="86">
        <f>'8. Afschrijvingen voor GAW'!AW57</f>
        <v>0</v>
      </c>
      <c r="T62" s="86">
        <f>'8. Afschrijvingen voor GAW'!AX57</f>
        <v>0</v>
      </c>
      <c r="U62" s="86">
        <f>'8. Afschrijvingen voor GAW'!AY57</f>
        <v>0</v>
      </c>
      <c r="V62" s="86">
        <f>'8. Afschrijvingen voor GAW'!AZ57</f>
        <v>0</v>
      </c>
      <c r="W62" s="86">
        <f>'8. Afschrijvingen voor GAW'!BA57</f>
        <v>0</v>
      </c>
      <c r="X62" s="86">
        <f>'8. Afschrijvingen voor GAW'!BB57</f>
        <v>0</v>
      </c>
      <c r="Y62" s="86">
        <f>'8. Afschrijvingen voor GAW'!BC57</f>
        <v>0</v>
      </c>
      <c r="Z62" s="86">
        <f>'8. Afschrijvingen voor GAW'!BD57</f>
        <v>0</v>
      </c>
      <c r="AB62" s="122"/>
      <c r="AC62" s="87">
        <f t="shared" si="6"/>
        <v>183046.11499999999</v>
      </c>
      <c r="AD62" s="87">
        <f t="shared" si="7"/>
        <v>187805.31399</v>
      </c>
      <c r="AE62" s="87">
        <f t="shared" si="8"/>
        <v>192124.83621176999</v>
      </c>
      <c r="AF62" s="87">
        <f t="shared" si="9"/>
        <v>197504.33162569956</v>
      </c>
      <c r="AG62" s="87">
        <f t="shared" si="10"/>
        <v>199479.37494195657</v>
      </c>
      <c r="AH62" s="87">
        <f t="shared" si="11"/>
        <v>201075.20994149221</v>
      </c>
      <c r="AI62" s="87">
        <f t="shared" si="12"/>
        <v>201477.36036137521</v>
      </c>
      <c r="AJ62" s="87">
        <f t="shared" si="13"/>
        <v>204298.04340643447</v>
      </c>
      <c r="AK62" s="87">
        <f t="shared" si="14"/>
        <v>208588.30231796959</v>
      </c>
      <c r="AL62" s="87">
        <f t="shared" si="15"/>
        <v>214428.77478287273</v>
      </c>
      <c r="AM62" s="87">
        <f t="shared" si="16"/>
        <v>215929.77620635281</v>
      </c>
      <c r="AN62" s="87">
        <f t="shared" si="17"/>
        <v>215929.77620635281</v>
      </c>
      <c r="AO62" s="87">
        <f t="shared" si="18"/>
        <v>215929.77620635281</v>
      </c>
      <c r="AP62" s="87">
        <f t="shared" si="19"/>
        <v>215929.77620635281</v>
      </c>
      <c r="AQ62" s="87">
        <f t="shared" si="20"/>
        <v>215929.77620635281</v>
      </c>
      <c r="AR62" s="87">
        <f t="shared" si="21"/>
        <v>215929.77620635281</v>
      </c>
    </row>
    <row r="63" spans="1:44" s="20" customFormat="1" x14ac:dyDescent="0.2">
      <c r="A63" s="40"/>
      <c r="B63" s="86">
        <f>'3. Investeringen'!B44</f>
        <v>30</v>
      </c>
      <c r="C63" s="86" t="str">
        <f>'3. Investeringen'!G44</f>
        <v>Nieuwe investeringen TD</v>
      </c>
      <c r="D63" s="86">
        <f>'3. Investeringen'!K44</f>
        <v>2011</v>
      </c>
      <c r="E63" s="121">
        <f>'3. Investeringen'!N44</f>
        <v>2011</v>
      </c>
      <c r="F63" s="86">
        <f>'3. Investeringen'!O44</f>
        <v>10859074.620987441</v>
      </c>
      <c r="G63" s="86">
        <f>'3. Investeringen'!P44</f>
        <v>0</v>
      </c>
      <c r="I63" s="86">
        <f>'6. Investeringen per jaar'!I44</f>
        <v>1</v>
      </c>
      <c r="K63" s="86">
        <f>'8. Afschrijvingen voor GAW'!AO58</f>
        <v>98718.86019079492</v>
      </c>
      <c r="L63" s="86">
        <f>'8. Afschrijvingen voor GAW'!AP58</f>
        <v>202571.10111151118</v>
      </c>
      <c r="M63" s="86">
        <f>'8. Afschrijvingen voor GAW'!AQ58</f>
        <v>207230.23643707595</v>
      </c>
      <c r="N63" s="86">
        <f>'8. Afschrijvingen voor GAW'!AR58</f>
        <v>213032.68305731408</v>
      </c>
      <c r="O63" s="86">
        <f>'8. Afschrijvingen voor GAW'!AS58</f>
        <v>215163.00988788719</v>
      </c>
      <c r="P63" s="86">
        <f>'8. Afschrijvingen voor GAW'!AT58</f>
        <v>216884.3139669903</v>
      </c>
      <c r="Q63" s="86">
        <f>'8. Afschrijvingen voor GAW'!AU58</f>
        <v>217318.08259492429</v>
      </c>
      <c r="R63" s="86">
        <f>'8. Afschrijvingen voor GAW'!AV58</f>
        <v>220360.53575125325</v>
      </c>
      <c r="S63" s="86">
        <f>'8. Afschrijvingen voor GAW'!AW58</f>
        <v>224988.10700202954</v>
      </c>
      <c r="T63" s="86">
        <f>'8. Afschrijvingen voor GAW'!AX58</f>
        <v>231287.77399808634</v>
      </c>
      <c r="U63" s="86">
        <f>'8. Afschrijvingen voor GAW'!AY58</f>
        <v>232906.78841607296</v>
      </c>
      <c r="V63" s="86">
        <f>'8. Afschrijvingen voor GAW'!AZ58</f>
        <v>279488.14609928755</v>
      </c>
      <c r="W63" s="86">
        <f>'8. Afschrijvingen voor GAW'!BA58</f>
        <v>271951.38710335171</v>
      </c>
      <c r="X63" s="86">
        <f>'8. Afschrijvingen voor GAW'!BB58</f>
        <v>264617.86655225011</v>
      </c>
      <c r="Y63" s="86">
        <f>'8. Afschrijvingen voor GAW'!BC58</f>
        <v>257482.10385870625</v>
      </c>
      <c r="Z63" s="86">
        <f>'8. Afschrijvingen voor GAW'!BD58</f>
        <v>250538.76622656136</v>
      </c>
      <c r="AB63" s="122"/>
      <c r="AC63" s="87">
        <f t="shared" si="6"/>
        <v>10760355.760796646</v>
      </c>
      <c r="AD63" s="87">
        <f t="shared" si="7"/>
        <v>10837553.909465848</v>
      </c>
      <c r="AE63" s="87">
        <f t="shared" si="8"/>
        <v>10879587.412946485</v>
      </c>
      <c r="AF63" s="87">
        <f t="shared" si="9"/>
        <v>10971183.177451674</v>
      </c>
      <c r="AG63" s="87">
        <f t="shared" si="10"/>
        <v>10865731.999338303</v>
      </c>
      <c r="AH63" s="87">
        <f t="shared" si="11"/>
        <v>10735773.54136602</v>
      </c>
      <c r="AI63" s="87">
        <f t="shared" si="12"/>
        <v>10539927.005853828</v>
      </c>
      <c r="AJ63" s="87">
        <f t="shared" si="13"/>
        <v>10467125.448184529</v>
      </c>
      <c r="AK63" s="87">
        <f t="shared" si="14"/>
        <v>10461946.975594373</v>
      </c>
      <c r="AL63" s="87">
        <f t="shared" si="15"/>
        <v>10523593.716912929</v>
      </c>
      <c r="AM63" s="87">
        <f t="shared" si="16"/>
        <v>10364352.084515246</v>
      </c>
      <c r="AN63" s="87">
        <f t="shared" si="17"/>
        <v>10084863.938415958</v>
      </c>
      <c r="AO63" s="87">
        <f t="shared" si="18"/>
        <v>9812912.5513126068</v>
      </c>
      <c r="AP63" s="87">
        <f t="shared" si="19"/>
        <v>9548294.6847603563</v>
      </c>
      <c r="AQ63" s="87">
        <f t="shared" si="20"/>
        <v>9290812.5809016507</v>
      </c>
      <c r="AR63" s="87">
        <f t="shared" si="21"/>
        <v>9040273.814675089</v>
      </c>
    </row>
    <row r="64" spans="1:44" s="20" customFormat="1" x14ac:dyDescent="0.2">
      <c r="A64" s="40"/>
      <c r="B64" s="86">
        <f>'3. Investeringen'!B45</f>
        <v>31</v>
      </c>
      <c r="C64" s="86" t="str">
        <f>'3. Investeringen'!G45</f>
        <v>Nieuwe investeringen TD</v>
      </c>
      <c r="D64" s="86">
        <f>'3. Investeringen'!K45</f>
        <v>2011</v>
      </c>
      <c r="E64" s="121">
        <f>'3. Investeringen'!N45</f>
        <v>2011</v>
      </c>
      <c r="F64" s="86">
        <f>'3. Investeringen'!O45</f>
        <v>47793582.324114159</v>
      </c>
      <c r="G64" s="86">
        <f>'3. Investeringen'!P45</f>
        <v>0</v>
      </c>
      <c r="I64" s="86">
        <f>'6. Investeringen per jaar'!I45</f>
        <v>1</v>
      </c>
      <c r="K64" s="86">
        <f>'8. Afschrijvingen voor GAW'!AO59</f>
        <v>531039.80360126845</v>
      </c>
      <c r="L64" s="86">
        <f>'8. Afschrijvingen voor GAW'!AP59</f>
        <v>1089693.6769898029</v>
      </c>
      <c r="M64" s="86">
        <f>'8. Afschrijvingen voor GAW'!AQ59</f>
        <v>1114756.6315605685</v>
      </c>
      <c r="N64" s="86">
        <f>'8. Afschrijvingen voor GAW'!AR59</f>
        <v>1145969.8172442643</v>
      </c>
      <c r="O64" s="86">
        <f>'8. Afschrijvingen voor GAW'!AS59</f>
        <v>1157429.5154167069</v>
      </c>
      <c r="P64" s="86">
        <f>'8. Afschrijvingen voor GAW'!AT59</f>
        <v>1166688.9515400406</v>
      </c>
      <c r="Q64" s="86">
        <f>'8. Afschrijvingen voor GAW'!AU59</f>
        <v>1169022.3294431206</v>
      </c>
      <c r="R64" s="86">
        <f>'8. Afschrijvingen voor GAW'!AV59</f>
        <v>1185388.6420553245</v>
      </c>
      <c r="S64" s="86">
        <f>'8. Afschrijvingen voor GAW'!AW59</f>
        <v>1210281.8035384861</v>
      </c>
      <c r="T64" s="86">
        <f>'8. Afschrijvingen voor GAW'!AX59</f>
        <v>1244169.6940375636</v>
      </c>
      <c r="U64" s="86">
        <f>'8. Afschrijvingen voor GAW'!AY59</f>
        <v>1252878.8818958267</v>
      </c>
      <c r="V64" s="86">
        <f>'8. Afschrijvingen voor GAW'!AZ59</f>
        <v>1503454.6582749919</v>
      </c>
      <c r="W64" s="86">
        <f>'8. Afschrijvingen voor GAW'!BA59</f>
        <v>1451160.5832045574</v>
      </c>
      <c r="X64" s="86">
        <f>'8. Afschrijvingen voor GAW'!BB59</f>
        <v>1400685.4324843988</v>
      </c>
      <c r="Y64" s="86">
        <f>'8. Afschrijvingen voor GAW'!BC59</f>
        <v>1351965.9391805937</v>
      </c>
      <c r="Z64" s="86">
        <f>'8. Afschrijvingen voor GAW'!BD59</f>
        <v>1304941.0369482252</v>
      </c>
      <c r="AB64" s="122"/>
      <c r="AC64" s="87">
        <f t="shared" si="6"/>
        <v>47262542.520512894</v>
      </c>
      <c r="AD64" s="87">
        <f t="shared" si="7"/>
        <v>47401674.949056432</v>
      </c>
      <c r="AE64" s="87">
        <f t="shared" si="8"/>
        <v>47377156.841324151</v>
      </c>
      <c r="AF64" s="87">
        <f t="shared" si="9"/>
        <v>47557747.415636964</v>
      </c>
      <c r="AG64" s="87">
        <f t="shared" si="10"/>
        <v>46875895.374376632</v>
      </c>
      <c r="AH64" s="87">
        <f t="shared" si="11"/>
        <v>46084213.585831605</v>
      </c>
      <c r="AI64" s="87">
        <f t="shared" si="12"/>
        <v>45007359.683560148</v>
      </c>
      <c r="AJ64" s="87">
        <f t="shared" si="13"/>
        <v>44452074.077074662</v>
      </c>
      <c r="AK64" s="87">
        <f t="shared" si="14"/>
        <v>44175285.829154737</v>
      </c>
      <c r="AL64" s="87">
        <f t="shared" si="15"/>
        <v>44168024.138333507</v>
      </c>
      <c r="AM64" s="87">
        <f t="shared" si="16"/>
        <v>43224321.425406009</v>
      </c>
      <c r="AN64" s="87">
        <f t="shared" si="17"/>
        <v>41720866.767131016</v>
      </c>
      <c r="AO64" s="87">
        <f t="shared" si="18"/>
        <v>40269706.183926456</v>
      </c>
      <c r="AP64" s="87">
        <f t="shared" si="19"/>
        <v>38869020.75144206</v>
      </c>
      <c r="AQ64" s="87">
        <f t="shared" si="20"/>
        <v>37517054.81226147</v>
      </c>
      <c r="AR64" s="87">
        <f t="shared" si="21"/>
        <v>36212113.775313243</v>
      </c>
    </row>
    <row r="65" spans="1:44" s="20" customFormat="1" x14ac:dyDescent="0.2">
      <c r="A65" s="40"/>
      <c r="B65" s="86">
        <f>'3. Investeringen'!B46</f>
        <v>32</v>
      </c>
      <c r="C65" s="86" t="str">
        <f>'3. Investeringen'!G46</f>
        <v>Nieuwe investeringen TD</v>
      </c>
      <c r="D65" s="86">
        <f>'3. Investeringen'!K46</f>
        <v>2011</v>
      </c>
      <c r="E65" s="121">
        <f>'3. Investeringen'!N46</f>
        <v>2011</v>
      </c>
      <c r="F65" s="86">
        <f>'3. Investeringen'!O46</f>
        <v>3745836.4371805424</v>
      </c>
      <c r="G65" s="86">
        <f>'3. Investeringen'!P46</f>
        <v>0</v>
      </c>
      <c r="I65" s="86">
        <f>'6. Investeringen per jaar'!I46</f>
        <v>1</v>
      </c>
      <c r="K65" s="86">
        <f>'8. Afschrijvingen voor GAW'!AO60</f>
        <v>62430.607286342376</v>
      </c>
      <c r="L65" s="86">
        <f>'8. Afschrijvingen voor GAW'!AP60</f>
        <v>128107.60615157455</v>
      </c>
      <c r="M65" s="86">
        <f>'8. Afschrijvingen voor GAW'!AQ60</f>
        <v>131054.08109306077</v>
      </c>
      <c r="N65" s="86">
        <f>'8. Afschrijvingen voor GAW'!AR60</f>
        <v>134723.59536366648</v>
      </c>
      <c r="O65" s="86">
        <f>'8. Afschrijvingen voor GAW'!AS60</f>
        <v>136070.83131730315</v>
      </c>
      <c r="P65" s="86">
        <f>'8. Afschrijvingen voor GAW'!AT60</f>
        <v>137159.39796784156</v>
      </c>
      <c r="Q65" s="86">
        <f>'8. Afschrijvingen voor GAW'!AU60</f>
        <v>137433.71676377725</v>
      </c>
      <c r="R65" s="86">
        <f>'8. Afschrijvingen voor GAW'!AV60</f>
        <v>139357.78879847014</v>
      </c>
      <c r="S65" s="86">
        <f>'8. Afschrijvingen voor GAW'!AW60</f>
        <v>142284.30236323801</v>
      </c>
      <c r="T65" s="86">
        <f>'8. Afschrijvingen voor GAW'!AX60</f>
        <v>146268.26282940866</v>
      </c>
      <c r="U65" s="86">
        <f>'8. Afschrijvingen voor GAW'!AY60</f>
        <v>147292.14066921451</v>
      </c>
      <c r="V65" s="86">
        <f>'8. Afschrijvingen voor GAW'!AZ60</f>
        <v>176750.56880305739</v>
      </c>
      <c r="W65" s="86">
        <f>'8. Afschrijvingen voor GAW'!BA60</f>
        <v>165873.61072286923</v>
      </c>
      <c r="X65" s="86">
        <f>'8. Afschrijvingen voor GAW'!BB60</f>
        <v>155666.00390915421</v>
      </c>
      <c r="Y65" s="86">
        <f>'8. Afschrijvingen voor GAW'!BC60</f>
        <v>146086.55751474475</v>
      </c>
      <c r="Z65" s="86">
        <f>'8. Afschrijvingen voor GAW'!BD60</f>
        <v>143730.32271611984</v>
      </c>
      <c r="AB65" s="122"/>
      <c r="AC65" s="87">
        <f t="shared" si="6"/>
        <v>3683405.8298942</v>
      </c>
      <c r="AD65" s="87">
        <f t="shared" si="7"/>
        <v>3651066.7753198743</v>
      </c>
      <c r="AE65" s="87">
        <f t="shared" si="8"/>
        <v>3603987.2300591702</v>
      </c>
      <c r="AF65" s="87">
        <f t="shared" si="9"/>
        <v>3570175.2771371608</v>
      </c>
      <c r="AG65" s="87">
        <f t="shared" si="10"/>
        <v>3469806.198591229</v>
      </c>
      <c r="AH65" s="87">
        <f t="shared" si="11"/>
        <v>3360405.2502121176</v>
      </c>
      <c r="AI65" s="87">
        <f t="shared" si="12"/>
        <v>3229692.3439487647</v>
      </c>
      <c r="AJ65" s="87">
        <f t="shared" si="13"/>
        <v>3135550.2479655775</v>
      </c>
      <c r="AK65" s="87">
        <f t="shared" si="14"/>
        <v>3059112.5008096164</v>
      </c>
      <c r="AL65" s="87">
        <f t="shared" si="15"/>
        <v>2998499.3880028771</v>
      </c>
      <c r="AM65" s="87">
        <f t="shared" si="16"/>
        <v>2872196.7430496826</v>
      </c>
      <c r="AN65" s="87">
        <f t="shared" si="17"/>
        <v>2695446.174246625</v>
      </c>
      <c r="AO65" s="87">
        <f t="shared" si="18"/>
        <v>2529572.5635237559</v>
      </c>
      <c r="AP65" s="87">
        <f t="shared" si="19"/>
        <v>2373906.5596146015</v>
      </c>
      <c r="AQ65" s="87">
        <f t="shared" si="20"/>
        <v>2227820.0020998567</v>
      </c>
      <c r="AR65" s="87">
        <f t="shared" si="21"/>
        <v>2084089.6793837368</v>
      </c>
    </row>
    <row r="66" spans="1:44" s="20" customFormat="1" x14ac:dyDescent="0.2">
      <c r="A66" s="40"/>
      <c r="B66" s="86">
        <f>'3. Investeringen'!B47</f>
        <v>33</v>
      </c>
      <c r="C66" s="86" t="str">
        <f>'3. Investeringen'!G47</f>
        <v>Nieuwe investeringen TD</v>
      </c>
      <c r="D66" s="86">
        <f>'3. Investeringen'!K47</f>
        <v>2011</v>
      </c>
      <c r="E66" s="121">
        <f>'3. Investeringen'!N47</f>
        <v>2011</v>
      </c>
      <c r="F66" s="86">
        <f>'3. Investeringen'!O47</f>
        <v>12090.14</v>
      </c>
      <c r="G66" s="86">
        <f>'3. Investeringen'!P47</f>
        <v>0</v>
      </c>
      <c r="I66" s="86">
        <f>'6. Investeringen per jaar'!I47</f>
        <v>1</v>
      </c>
      <c r="K66" s="86">
        <f>'8. Afschrijvingen voor GAW'!AO61</f>
        <v>0</v>
      </c>
      <c r="L66" s="86">
        <f>'8. Afschrijvingen voor GAW'!AP61</f>
        <v>0</v>
      </c>
      <c r="M66" s="86">
        <f>'8. Afschrijvingen voor GAW'!AQ61</f>
        <v>0</v>
      </c>
      <c r="N66" s="86">
        <f>'8. Afschrijvingen voor GAW'!AR61</f>
        <v>0</v>
      </c>
      <c r="O66" s="86">
        <f>'8. Afschrijvingen voor GAW'!AS61</f>
        <v>0</v>
      </c>
      <c r="P66" s="86">
        <f>'8. Afschrijvingen voor GAW'!AT61</f>
        <v>0</v>
      </c>
      <c r="Q66" s="86">
        <f>'8. Afschrijvingen voor GAW'!AU61</f>
        <v>0</v>
      </c>
      <c r="R66" s="86">
        <f>'8. Afschrijvingen voor GAW'!AV61</f>
        <v>0</v>
      </c>
      <c r="S66" s="86">
        <f>'8. Afschrijvingen voor GAW'!AW61</f>
        <v>0</v>
      </c>
      <c r="T66" s="86">
        <f>'8. Afschrijvingen voor GAW'!AX61</f>
        <v>0</v>
      </c>
      <c r="U66" s="86">
        <f>'8. Afschrijvingen voor GAW'!AY61</f>
        <v>0</v>
      </c>
      <c r="V66" s="86">
        <f>'8. Afschrijvingen voor GAW'!AZ61</f>
        <v>0</v>
      </c>
      <c r="W66" s="86">
        <f>'8. Afschrijvingen voor GAW'!BA61</f>
        <v>0</v>
      </c>
      <c r="X66" s="86">
        <f>'8. Afschrijvingen voor GAW'!BB61</f>
        <v>0</v>
      </c>
      <c r="Y66" s="86">
        <f>'8. Afschrijvingen voor GAW'!BC61</f>
        <v>0</v>
      </c>
      <c r="Z66" s="86">
        <f>'8. Afschrijvingen voor GAW'!BD61</f>
        <v>0</v>
      </c>
      <c r="AB66" s="122"/>
      <c r="AC66" s="87">
        <f t="shared" si="6"/>
        <v>12090.14</v>
      </c>
      <c r="AD66" s="87">
        <f t="shared" si="7"/>
        <v>12404.48364</v>
      </c>
      <c r="AE66" s="87">
        <f t="shared" si="8"/>
        <v>12689.78676372</v>
      </c>
      <c r="AF66" s="87">
        <f t="shared" si="9"/>
        <v>13045.10079310416</v>
      </c>
      <c r="AG66" s="87">
        <f t="shared" si="10"/>
        <v>13175.551801035203</v>
      </c>
      <c r="AH66" s="87">
        <f t="shared" si="11"/>
        <v>13280.956215443484</v>
      </c>
      <c r="AI66" s="87">
        <f t="shared" si="12"/>
        <v>13307.518127874371</v>
      </c>
      <c r="AJ66" s="87">
        <f t="shared" si="13"/>
        <v>13493.823381664613</v>
      </c>
      <c r="AK66" s="87">
        <f t="shared" si="14"/>
        <v>13777.193672679568</v>
      </c>
      <c r="AL66" s="87">
        <f t="shared" si="15"/>
        <v>14162.955095514597</v>
      </c>
      <c r="AM66" s="87">
        <f t="shared" si="16"/>
        <v>14262.095781183198</v>
      </c>
      <c r="AN66" s="87">
        <f t="shared" si="17"/>
        <v>14262.095781183198</v>
      </c>
      <c r="AO66" s="87">
        <f t="shared" si="18"/>
        <v>14262.095781183198</v>
      </c>
      <c r="AP66" s="87">
        <f t="shared" si="19"/>
        <v>14262.095781183198</v>
      </c>
      <c r="AQ66" s="87">
        <f t="shared" si="20"/>
        <v>14262.095781183198</v>
      </c>
      <c r="AR66" s="87">
        <f t="shared" si="21"/>
        <v>14262.095781183198</v>
      </c>
    </row>
    <row r="67" spans="1:44" s="20" customFormat="1" x14ac:dyDescent="0.2">
      <c r="A67" s="40"/>
      <c r="B67" s="86">
        <f>'3. Investeringen'!B48</f>
        <v>34</v>
      </c>
      <c r="C67" s="86" t="str">
        <f>'3. Investeringen'!G48</f>
        <v>Nieuwe investeringen TD</v>
      </c>
      <c r="D67" s="86">
        <f>'3. Investeringen'!K48</f>
        <v>2012</v>
      </c>
      <c r="E67" s="121">
        <f>'3. Investeringen'!N48</f>
        <v>2012</v>
      </c>
      <c r="F67" s="86">
        <f>'3. Investeringen'!O48</f>
        <v>7339499.7497568503</v>
      </c>
      <c r="G67" s="86">
        <f>'3. Investeringen'!P48</f>
        <v>0</v>
      </c>
      <c r="I67" s="86">
        <f>'6. Investeringen per jaar'!I48</f>
        <v>1</v>
      </c>
      <c r="K67" s="86">
        <f>'8. Afschrijvingen voor GAW'!AO62</f>
        <v>0</v>
      </c>
      <c r="L67" s="86">
        <f>'8. Afschrijvingen voor GAW'!AP62</f>
        <v>66722.724997789555</v>
      </c>
      <c r="M67" s="86">
        <f>'8. Afschrijvingen voor GAW'!AQ62</f>
        <v>136514.6953454774</v>
      </c>
      <c r="N67" s="86">
        <f>'8. Afschrijvingen voor GAW'!AR62</f>
        <v>140337.10681515079</v>
      </c>
      <c r="O67" s="86">
        <f>'8. Afschrijvingen voor GAW'!AS62</f>
        <v>141740.47788330232</v>
      </c>
      <c r="P67" s="86">
        <f>'8. Afschrijvingen voor GAW'!AT62</f>
        <v>142874.40170636872</v>
      </c>
      <c r="Q67" s="86">
        <f>'8. Afschrijvingen voor GAW'!AU62</f>
        <v>143160.15050978144</v>
      </c>
      <c r="R67" s="86">
        <f>'8. Afschrijvingen voor GAW'!AV62</f>
        <v>145164.39261691837</v>
      </c>
      <c r="S67" s="86">
        <f>'8. Afschrijvingen voor GAW'!AW62</f>
        <v>148212.84486187363</v>
      </c>
      <c r="T67" s="86">
        <f>'8. Afschrijvingen voor GAW'!AX62</f>
        <v>152362.80451800607</v>
      </c>
      <c r="U67" s="86">
        <f>'8. Afschrijvingen voor GAW'!AY62</f>
        <v>153429.34414963212</v>
      </c>
      <c r="V67" s="86">
        <f>'8. Afschrijvingen voor GAW'!AZ62</f>
        <v>184115.21297955851</v>
      </c>
      <c r="W67" s="86">
        <f>'8. Afschrijvingen voor GAW'!BA62</f>
        <v>179259.42714273499</v>
      </c>
      <c r="X67" s="86">
        <f>'8. Afschrijvingen voor GAW'!BB62</f>
        <v>174531.7059873222</v>
      </c>
      <c r="Y67" s="86">
        <f>'8. Afschrijvingen voor GAW'!BC62</f>
        <v>169928.67198326098</v>
      </c>
      <c r="Z67" s="86">
        <f>'8. Afschrijvingen voor GAW'!BD62</f>
        <v>165447.03667820792</v>
      </c>
      <c r="AB67" s="122"/>
      <c r="AC67" s="87">
        <f t="shared" si="6"/>
        <v>0</v>
      </c>
      <c r="AD67" s="87">
        <f t="shared" si="7"/>
        <v>7272777.0247590607</v>
      </c>
      <c r="AE67" s="87">
        <f t="shared" si="8"/>
        <v>7303536.200983041</v>
      </c>
      <c r="AF67" s="87">
        <f t="shared" si="9"/>
        <v>7367698.1077954154</v>
      </c>
      <c r="AG67" s="87">
        <f t="shared" si="10"/>
        <v>7299634.610990067</v>
      </c>
      <c r="AH67" s="87">
        <f t="shared" si="11"/>
        <v>7215157.2861716188</v>
      </c>
      <c r="AI67" s="87">
        <f t="shared" si="12"/>
        <v>7086427.4502341812</v>
      </c>
      <c r="AJ67" s="87">
        <f t="shared" si="13"/>
        <v>7040473.0419205418</v>
      </c>
      <c r="AK67" s="87">
        <f t="shared" si="14"/>
        <v>7040110.1309389994</v>
      </c>
      <c r="AL67" s="87">
        <f t="shared" si="15"/>
        <v>7084870.4100872856</v>
      </c>
      <c r="AM67" s="87">
        <f t="shared" si="16"/>
        <v>6981035.158808263</v>
      </c>
      <c r="AN67" s="87">
        <f t="shared" si="17"/>
        <v>6796919.9458287042</v>
      </c>
      <c r="AO67" s="87">
        <f t="shared" si="18"/>
        <v>6617660.5186859695</v>
      </c>
      <c r="AP67" s="87">
        <f t="shared" si="19"/>
        <v>6443128.8126986474</v>
      </c>
      <c r="AQ67" s="87">
        <f t="shared" si="20"/>
        <v>6273200.1407153867</v>
      </c>
      <c r="AR67" s="87">
        <f t="shared" si="21"/>
        <v>6107753.1040371787</v>
      </c>
    </row>
    <row r="68" spans="1:44" s="20" customFormat="1" x14ac:dyDescent="0.2">
      <c r="A68" s="40"/>
      <c r="B68" s="86">
        <f>'3. Investeringen'!B49</f>
        <v>35</v>
      </c>
      <c r="C68" s="86" t="str">
        <f>'3. Investeringen'!G49</f>
        <v>Nieuwe investeringen TD</v>
      </c>
      <c r="D68" s="86">
        <f>'3. Investeringen'!K49</f>
        <v>2012</v>
      </c>
      <c r="E68" s="121">
        <f>'3. Investeringen'!N49</f>
        <v>2012</v>
      </c>
      <c r="F68" s="86">
        <f>'3. Investeringen'!O49</f>
        <v>72423395.640396401</v>
      </c>
      <c r="G68" s="86">
        <f>'3. Investeringen'!P49</f>
        <v>0</v>
      </c>
      <c r="I68" s="86">
        <f>'6. Investeringen per jaar'!I49</f>
        <v>1</v>
      </c>
      <c r="K68" s="86">
        <f>'8. Afschrijvingen voor GAW'!AO63</f>
        <v>0</v>
      </c>
      <c r="L68" s="86">
        <f>'8. Afschrijvingen voor GAW'!AP63</f>
        <v>804704.39600440452</v>
      </c>
      <c r="M68" s="86">
        <f>'8. Afschrijvingen voor GAW'!AQ63</f>
        <v>1646425.1942250112</v>
      </c>
      <c r="N68" s="86">
        <f>'8. Afschrijvingen voor GAW'!AR63</f>
        <v>1692525.0996633118</v>
      </c>
      <c r="O68" s="86">
        <f>'8. Afschrijvingen voor GAW'!AS63</f>
        <v>1709450.3506599448</v>
      </c>
      <c r="P68" s="86">
        <f>'8. Afschrijvingen voor GAW'!AT63</f>
        <v>1723125.9534652242</v>
      </c>
      <c r="Q68" s="86">
        <f>'8. Afschrijvingen voor GAW'!AU63</f>
        <v>1726572.2053721547</v>
      </c>
      <c r="R68" s="86">
        <f>'8. Afschrijvingen voor GAW'!AV63</f>
        <v>1750744.2162473646</v>
      </c>
      <c r="S68" s="86">
        <f>'8. Afschrijvingen voor GAW'!AW63</f>
        <v>1787509.844788559</v>
      </c>
      <c r="T68" s="86">
        <f>'8. Afschrijvingen voor GAW'!AX63</f>
        <v>1837560.1204426386</v>
      </c>
      <c r="U68" s="86">
        <f>'8. Afschrijvingen voor GAW'!AY63</f>
        <v>1850423.041285737</v>
      </c>
      <c r="V68" s="86">
        <f>'8. Afschrijvingen voor GAW'!AZ63</f>
        <v>2220507.649542884</v>
      </c>
      <c r="W68" s="86">
        <f>'8. Afschrijvingen voor GAW'!BA63</f>
        <v>2145448.2360372092</v>
      </c>
      <c r="X68" s="86">
        <f>'8. Afschrijvingen voor GAW'!BB63</f>
        <v>2072926.0421429938</v>
      </c>
      <c r="Y68" s="86">
        <f>'8. Afschrijvingen voor GAW'!BC63</f>
        <v>2002855.3026902729</v>
      </c>
      <c r="Z68" s="86">
        <f>'8. Afschrijvingen voor GAW'!BD63</f>
        <v>1935153.1516134187</v>
      </c>
      <c r="AB68" s="122"/>
      <c r="AC68" s="87">
        <f t="shared" si="6"/>
        <v>0</v>
      </c>
      <c r="AD68" s="87">
        <f t="shared" si="7"/>
        <v>71618691.244391993</v>
      </c>
      <c r="AE68" s="87">
        <f t="shared" si="8"/>
        <v>71619495.948787987</v>
      </c>
      <c r="AF68" s="87">
        <f t="shared" si="9"/>
        <v>71932316.735690743</v>
      </c>
      <c r="AG68" s="87">
        <f t="shared" si="10"/>
        <v>70942189.552387699</v>
      </c>
      <c r="AH68" s="87">
        <f t="shared" si="11"/>
        <v>69786601.115341574</v>
      </c>
      <c r="AI68" s="87">
        <f t="shared" si="12"/>
        <v>68199602.112200096</v>
      </c>
      <c r="AJ68" s="87">
        <f t="shared" si="13"/>
        <v>67403652.32552354</v>
      </c>
      <c r="AK68" s="87">
        <f t="shared" si="14"/>
        <v>67031619.179570965</v>
      </c>
      <c r="AL68" s="87">
        <f t="shared" si="15"/>
        <v>67070944.396156318</v>
      </c>
      <c r="AM68" s="87">
        <f t="shared" si="16"/>
        <v>65690017.965643674</v>
      </c>
      <c r="AN68" s="87">
        <f t="shared" si="17"/>
        <v>63469510.316100791</v>
      </c>
      <c r="AO68" s="87">
        <f t="shared" si="18"/>
        <v>61324062.080063581</v>
      </c>
      <c r="AP68" s="87">
        <f t="shared" si="19"/>
        <v>59251136.037920587</v>
      </c>
      <c r="AQ68" s="87">
        <f t="shared" si="20"/>
        <v>57248280.735230312</v>
      </c>
      <c r="AR68" s="87">
        <f t="shared" si="21"/>
        <v>55313127.58361689</v>
      </c>
    </row>
    <row r="69" spans="1:44" s="20" customFormat="1" x14ac:dyDescent="0.2">
      <c r="A69" s="40"/>
      <c r="B69" s="86">
        <f>'3. Investeringen'!B50</f>
        <v>36</v>
      </c>
      <c r="C69" s="86" t="str">
        <f>'3. Investeringen'!G50</f>
        <v>Nieuwe investeringen TD</v>
      </c>
      <c r="D69" s="86">
        <f>'3. Investeringen'!K50</f>
        <v>2012</v>
      </c>
      <c r="E69" s="121">
        <f>'3. Investeringen'!N50</f>
        <v>2012</v>
      </c>
      <c r="F69" s="86">
        <f>'3. Investeringen'!O50</f>
        <v>4581443.82</v>
      </c>
      <c r="G69" s="86">
        <f>'3. Investeringen'!P50</f>
        <v>0</v>
      </c>
      <c r="I69" s="86">
        <f>'6. Investeringen per jaar'!I50</f>
        <v>1</v>
      </c>
      <c r="K69" s="86">
        <f>'8. Afschrijvingen voor GAW'!AO64</f>
        <v>0</v>
      </c>
      <c r="L69" s="86">
        <f>'8. Afschrijvingen voor GAW'!AP64</f>
        <v>76357.397000000012</v>
      </c>
      <c r="M69" s="86">
        <f>'8. Afschrijvingen voor GAW'!AQ64</f>
        <v>156227.23426200001</v>
      </c>
      <c r="N69" s="86">
        <f>'8. Afschrijvingen voor GAW'!AR64</f>
        <v>160601.59682133602</v>
      </c>
      <c r="O69" s="86">
        <f>'8. Afschrijvingen voor GAW'!AS64</f>
        <v>162207.61278954937</v>
      </c>
      <c r="P69" s="86">
        <f>'8. Afschrijvingen voor GAW'!AT64</f>
        <v>163505.27369186576</v>
      </c>
      <c r="Q69" s="86">
        <f>'8. Afschrijvingen voor GAW'!AU64</f>
        <v>163832.28423924948</v>
      </c>
      <c r="R69" s="86">
        <f>'8. Afschrijvingen voor GAW'!AV64</f>
        <v>166125.93621859897</v>
      </c>
      <c r="S69" s="86">
        <f>'8. Afschrijvingen voor GAW'!AW64</f>
        <v>169614.58087918951</v>
      </c>
      <c r="T69" s="86">
        <f>'8. Afschrijvingen voor GAW'!AX64</f>
        <v>174363.78914380682</v>
      </c>
      <c r="U69" s="86">
        <f>'8. Afschrijvingen voor GAW'!AY64</f>
        <v>175584.33566781346</v>
      </c>
      <c r="V69" s="86">
        <f>'8. Afschrijvingen voor GAW'!AZ64</f>
        <v>210701.20280137614</v>
      </c>
      <c r="W69" s="86">
        <f>'8. Afschrijvingen voor GAW'!BA64</f>
        <v>198367.47385690533</v>
      </c>
      <c r="X69" s="86">
        <f>'8. Afschrijvingen voor GAW'!BB64</f>
        <v>186755.71928967186</v>
      </c>
      <c r="Y69" s="86">
        <f>'8. Afschrijvingen voor GAW'!BC64</f>
        <v>175823.67718491057</v>
      </c>
      <c r="Z69" s="86">
        <f>'8. Afschrijvingen voor GAW'!BD64</f>
        <v>171383.68533680681</v>
      </c>
      <c r="AB69" s="122"/>
      <c r="AC69" s="87">
        <f t="shared" si="6"/>
        <v>0</v>
      </c>
      <c r="AD69" s="87">
        <f t="shared" si="7"/>
        <v>4505086.4230000004</v>
      </c>
      <c r="AE69" s="87">
        <f t="shared" si="8"/>
        <v>4452476.1764670005</v>
      </c>
      <c r="AF69" s="87">
        <f t="shared" si="9"/>
        <v>4416543.9125867402</v>
      </c>
      <c r="AG69" s="87">
        <f t="shared" si="10"/>
        <v>4298501.7389230588</v>
      </c>
      <c r="AH69" s="87">
        <f t="shared" si="11"/>
        <v>4169384.4791425774</v>
      </c>
      <c r="AI69" s="87">
        <f t="shared" si="12"/>
        <v>4013890.9638616131</v>
      </c>
      <c r="AJ69" s="87">
        <f t="shared" si="13"/>
        <v>3903959.5011370769</v>
      </c>
      <c r="AK69" s="87">
        <f t="shared" si="14"/>
        <v>3816328.0697817658</v>
      </c>
      <c r="AL69" s="87">
        <f t="shared" si="15"/>
        <v>3748821.4665918485</v>
      </c>
      <c r="AM69" s="87">
        <f t="shared" si="16"/>
        <v>3599478.8811901775</v>
      </c>
      <c r="AN69" s="87">
        <f t="shared" si="17"/>
        <v>3388777.6783888014</v>
      </c>
      <c r="AO69" s="87">
        <f t="shared" si="18"/>
        <v>3190410.2045318959</v>
      </c>
      <c r="AP69" s="87">
        <f t="shared" si="19"/>
        <v>3003654.4852422243</v>
      </c>
      <c r="AQ69" s="87">
        <f t="shared" si="20"/>
        <v>2827830.8080573138</v>
      </c>
      <c r="AR69" s="87">
        <f t="shared" si="21"/>
        <v>2656447.122720507</v>
      </c>
    </row>
    <row r="70" spans="1:44" s="20" customFormat="1" x14ac:dyDescent="0.2">
      <c r="A70" s="40"/>
      <c r="B70" s="86">
        <f>'3. Investeringen'!B51</f>
        <v>37</v>
      </c>
      <c r="C70" s="86" t="str">
        <f>'3. Investeringen'!G51</f>
        <v>Nieuwe investeringen TD</v>
      </c>
      <c r="D70" s="86">
        <f>'3. Investeringen'!K51</f>
        <v>2012</v>
      </c>
      <c r="E70" s="121">
        <f>'3. Investeringen'!N51</f>
        <v>2012</v>
      </c>
      <c r="F70" s="86">
        <f>'3. Investeringen'!O51</f>
        <v>15857.22</v>
      </c>
      <c r="G70" s="86">
        <f>'3. Investeringen'!P51</f>
        <v>0</v>
      </c>
      <c r="I70" s="86">
        <f>'6. Investeringen per jaar'!I51</f>
        <v>1</v>
      </c>
      <c r="K70" s="86">
        <f>'8. Afschrijvingen voor GAW'!AO65</f>
        <v>0</v>
      </c>
      <c r="L70" s="86">
        <f>'8. Afschrijvingen voor GAW'!AP65</f>
        <v>0</v>
      </c>
      <c r="M70" s="86">
        <f>'8. Afschrijvingen voor GAW'!AQ65</f>
        <v>0</v>
      </c>
      <c r="N70" s="86">
        <f>'8. Afschrijvingen voor GAW'!AR65</f>
        <v>0</v>
      </c>
      <c r="O70" s="86">
        <f>'8. Afschrijvingen voor GAW'!AS65</f>
        <v>0</v>
      </c>
      <c r="P70" s="86">
        <f>'8. Afschrijvingen voor GAW'!AT65</f>
        <v>0</v>
      </c>
      <c r="Q70" s="86">
        <f>'8. Afschrijvingen voor GAW'!AU65</f>
        <v>0</v>
      </c>
      <c r="R70" s="86">
        <f>'8. Afschrijvingen voor GAW'!AV65</f>
        <v>0</v>
      </c>
      <c r="S70" s="86">
        <f>'8. Afschrijvingen voor GAW'!AW65</f>
        <v>0</v>
      </c>
      <c r="T70" s="86">
        <f>'8. Afschrijvingen voor GAW'!AX65</f>
        <v>0</v>
      </c>
      <c r="U70" s="86">
        <f>'8. Afschrijvingen voor GAW'!AY65</f>
        <v>0</v>
      </c>
      <c r="V70" s="86">
        <f>'8. Afschrijvingen voor GAW'!AZ65</f>
        <v>0</v>
      </c>
      <c r="W70" s="86">
        <f>'8. Afschrijvingen voor GAW'!BA65</f>
        <v>0</v>
      </c>
      <c r="X70" s="86">
        <f>'8. Afschrijvingen voor GAW'!BB65</f>
        <v>0</v>
      </c>
      <c r="Y70" s="86">
        <f>'8. Afschrijvingen voor GAW'!BC65</f>
        <v>0</v>
      </c>
      <c r="Z70" s="86">
        <f>'8. Afschrijvingen voor GAW'!BD65</f>
        <v>0</v>
      </c>
      <c r="AB70" s="122"/>
      <c r="AC70" s="87">
        <f t="shared" si="6"/>
        <v>0</v>
      </c>
      <c r="AD70" s="87">
        <f t="shared" si="7"/>
        <v>15857.22</v>
      </c>
      <c r="AE70" s="87">
        <f t="shared" si="8"/>
        <v>16221.936059999998</v>
      </c>
      <c r="AF70" s="87">
        <f t="shared" si="9"/>
        <v>16676.150269679998</v>
      </c>
      <c r="AG70" s="87">
        <f t="shared" si="10"/>
        <v>16842.911772376799</v>
      </c>
      <c r="AH70" s="87">
        <f t="shared" si="11"/>
        <v>16977.655066555813</v>
      </c>
      <c r="AI70" s="87">
        <f t="shared" si="12"/>
        <v>17011.610376688925</v>
      </c>
      <c r="AJ70" s="87">
        <f t="shared" si="13"/>
        <v>17249.772921962569</v>
      </c>
      <c r="AK70" s="87">
        <f t="shared" si="14"/>
        <v>17612.018153323781</v>
      </c>
      <c r="AL70" s="87">
        <f t="shared" si="15"/>
        <v>18105.154661616849</v>
      </c>
      <c r="AM70" s="87">
        <f t="shared" si="16"/>
        <v>18231.890744248165</v>
      </c>
      <c r="AN70" s="87">
        <f t="shared" si="17"/>
        <v>18231.890744248165</v>
      </c>
      <c r="AO70" s="87">
        <f t="shared" si="18"/>
        <v>18231.890744248165</v>
      </c>
      <c r="AP70" s="87">
        <f t="shared" si="19"/>
        <v>18231.890744248165</v>
      </c>
      <c r="AQ70" s="87">
        <f t="shared" si="20"/>
        <v>18231.890744248165</v>
      </c>
      <c r="AR70" s="87">
        <f t="shared" si="21"/>
        <v>18231.890744248165</v>
      </c>
    </row>
    <row r="71" spans="1:44" s="20" customFormat="1" x14ac:dyDescent="0.2">
      <c r="A71" s="40"/>
      <c r="B71" s="86">
        <f>'3. Investeringen'!B52</f>
        <v>38</v>
      </c>
      <c r="C71" s="86" t="str">
        <f>'3. Investeringen'!G52</f>
        <v>Nieuwe investeringen TD</v>
      </c>
      <c r="D71" s="86">
        <f>'3. Investeringen'!K52</f>
        <v>2013</v>
      </c>
      <c r="E71" s="121">
        <f>'3. Investeringen'!N52</f>
        <v>2013</v>
      </c>
      <c r="F71" s="86">
        <f>'3. Investeringen'!O52</f>
        <v>7868158.3185068462</v>
      </c>
      <c r="G71" s="86">
        <f>'3. Investeringen'!P52</f>
        <v>0</v>
      </c>
      <c r="I71" s="86">
        <f>'6. Investeringen per jaar'!I52</f>
        <v>1</v>
      </c>
      <c r="K71" s="86">
        <f>'8. Afschrijvingen voor GAW'!AO66</f>
        <v>0</v>
      </c>
      <c r="L71" s="86">
        <f>'8. Afschrijvingen voor GAW'!AP66</f>
        <v>0</v>
      </c>
      <c r="M71" s="86">
        <f>'8. Afschrijvingen voor GAW'!AQ66</f>
        <v>71528.711986425871</v>
      </c>
      <c r="N71" s="86">
        <f>'8. Afschrijvingen voor GAW'!AR66</f>
        <v>147063.0318440916</v>
      </c>
      <c r="O71" s="86">
        <f>'8. Afschrijvingen voor GAW'!AS66</f>
        <v>148533.66216253251</v>
      </c>
      <c r="P71" s="86">
        <f>'8. Afschrijvingen voor GAW'!AT66</f>
        <v>149721.93145983279</v>
      </c>
      <c r="Q71" s="86">
        <f>'8. Afschrijvingen voor GAW'!AU66</f>
        <v>150021.37532275243</v>
      </c>
      <c r="R71" s="86">
        <f>'8. Afschrijvingen voor GAW'!AV66</f>
        <v>152121.67457727098</v>
      </c>
      <c r="S71" s="86">
        <f>'8. Afschrijvingen voor GAW'!AW66</f>
        <v>155316.22974339369</v>
      </c>
      <c r="T71" s="86">
        <f>'8. Afschrijvingen voor GAW'!AX66</f>
        <v>159665.08417620871</v>
      </c>
      <c r="U71" s="86">
        <f>'8. Afschrijvingen voor GAW'!AY66</f>
        <v>160782.73976544215</v>
      </c>
      <c r="V71" s="86">
        <f>'8. Afschrijvingen voor GAW'!AZ66</f>
        <v>192939.2877185306</v>
      </c>
      <c r="W71" s="86">
        <f>'8. Afschrijvingen voor GAW'!BA66</f>
        <v>187960.20932579433</v>
      </c>
      <c r="X71" s="86">
        <f>'8. Afschrijvingen voor GAW'!BB66</f>
        <v>183109.62327867706</v>
      </c>
      <c r="Y71" s="86">
        <f>'8. Afschrijvingen voor GAW'!BC66</f>
        <v>178384.21364567892</v>
      </c>
      <c r="Z71" s="86">
        <f>'8. Afschrijvingen voor GAW'!BD66</f>
        <v>173780.75006772592</v>
      </c>
      <c r="AB71" s="122"/>
      <c r="AC71" s="87">
        <f t="shared" si="6"/>
        <v>0</v>
      </c>
      <c r="AD71" s="87">
        <f t="shared" si="7"/>
        <v>0</v>
      </c>
      <c r="AE71" s="87">
        <f t="shared" si="8"/>
        <v>7796629.6065204199</v>
      </c>
      <c r="AF71" s="87">
        <f t="shared" si="9"/>
        <v>7867872.2036589002</v>
      </c>
      <c r="AG71" s="87">
        <f t="shared" si="10"/>
        <v>7798017.2635329571</v>
      </c>
      <c r="AH71" s="87">
        <f t="shared" si="11"/>
        <v>7710679.4701813878</v>
      </c>
      <c r="AI71" s="87">
        <f t="shared" si="12"/>
        <v>7576079.4537989981</v>
      </c>
      <c r="AJ71" s="87">
        <f t="shared" si="13"/>
        <v>7530022.8915749136</v>
      </c>
      <c r="AK71" s="87">
        <f t="shared" si="14"/>
        <v>7532837.1425545923</v>
      </c>
      <c r="AL71" s="87">
        <f t="shared" si="15"/>
        <v>7584091.4983699126</v>
      </c>
      <c r="AM71" s="87">
        <f t="shared" si="16"/>
        <v>7476397.3990930589</v>
      </c>
      <c r="AN71" s="87">
        <f t="shared" si="17"/>
        <v>7283458.1113745281</v>
      </c>
      <c r="AO71" s="87">
        <f t="shared" si="18"/>
        <v>7095497.902048734</v>
      </c>
      <c r="AP71" s="87">
        <f t="shared" si="19"/>
        <v>6912388.2787700566</v>
      </c>
      <c r="AQ71" s="87">
        <f t="shared" si="20"/>
        <v>6734004.0651243776</v>
      </c>
      <c r="AR71" s="87">
        <f t="shared" si="21"/>
        <v>6560223.3150566518</v>
      </c>
    </row>
    <row r="72" spans="1:44" s="20" customFormat="1" x14ac:dyDescent="0.2">
      <c r="A72" s="40"/>
      <c r="B72" s="86">
        <f>'3. Investeringen'!B53</f>
        <v>39</v>
      </c>
      <c r="C72" s="86" t="str">
        <f>'3. Investeringen'!G53</f>
        <v>Nieuwe investeringen TD</v>
      </c>
      <c r="D72" s="86">
        <f>'3. Investeringen'!K53</f>
        <v>2013</v>
      </c>
      <c r="E72" s="121">
        <f>'3. Investeringen'!N53</f>
        <v>2013</v>
      </c>
      <c r="F72" s="86">
        <f>'3. Investeringen'!O53</f>
        <v>61937596.895396404</v>
      </c>
      <c r="G72" s="86">
        <f>'3. Investeringen'!P53</f>
        <v>0</v>
      </c>
      <c r="I72" s="86">
        <f>'6. Investeringen per jaar'!I53</f>
        <v>1</v>
      </c>
      <c r="K72" s="86">
        <f>'8. Afschrijvingen voor GAW'!AO67</f>
        <v>0</v>
      </c>
      <c r="L72" s="86">
        <f>'8. Afschrijvingen voor GAW'!AP67</f>
        <v>0</v>
      </c>
      <c r="M72" s="86">
        <f>'8. Afschrijvingen voor GAW'!AQ67</f>
        <v>688195.52105996013</v>
      </c>
      <c r="N72" s="86">
        <f>'8. Afschrijvingen voor GAW'!AR67</f>
        <v>1414929.9912992779</v>
      </c>
      <c r="O72" s="86">
        <f>'8. Afschrijvingen voor GAW'!AS67</f>
        <v>1429079.2912122707</v>
      </c>
      <c r="P72" s="86">
        <f>'8. Afschrijvingen voor GAW'!AT67</f>
        <v>1440511.9255419688</v>
      </c>
      <c r="Q72" s="86">
        <f>'8. Afschrijvingen voor GAW'!AU67</f>
        <v>1443392.9493930528</v>
      </c>
      <c r="R72" s="86">
        <f>'8. Afschrijvingen voor GAW'!AV67</f>
        <v>1463600.4506845556</v>
      </c>
      <c r="S72" s="86">
        <f>'8. Afschrijvingen voor GAW'!AW67</f>
        <v>1494336.0601489313</v>
      </c>
      <c r="T72" s="86">
        <f>'8. Afschrijvingen voor GAW'!AX67</f>
        <v>1536177.4698331014</v>
      </c>
      <c r="U72" s="86">
        <f>'8. Afschrijvingen voor GAW'!AY67</f>
        <v>1546930.712121933</v>
      </c>
      <c r="V72" s="86">
        <f>'8. Afschrijvingen voor GAW'!AZ67</f>
        <v>1856316.8545463192</v>
      </c>
      <c r="W72" s="86">
        <f>'8. Afschrijvingen voor GAW'!BA67</f>
        <v>1795287.2593283581</v>
      </c>
      <c r="X72" s="86">
        <f>'8. Afschrijvingen voor GAW'!BB67</f>
        <v>1736264.1165559192</v>
      </c>
      <c r="Y72" s="86">
        <f>'8. Afschrijvingen voor GAW'!BC67</f>
        <v>1679181.4606691492</v>
      </c>
      <c r="Z72" s="86">
        <f>'8. Afschrijvingen voor GAW'!BD67</f>
        <v>1623975.4948389307</v>
      </c>
      <c r="AB72" s="122"/>
      <c r="AC72" s="87">
        <f t="shared" si="6"/>
        <v>0</v>
      </c>
      <c r="AD72" s="87">
        <f t="shared" si="7"/>
        <v>0</v>
      </c>
      <c r="AE72" s="87">
        <f t="shared" si="8"/>
        <v>61249401.374336444</v>
      </c>
      <c r="AF72" s="87">
        <f t="shared" si="9"/>
        <v>61549454.62151859</v>
      </c>
      <c r="AG72" s="87">
        <f t="shared" si="10"/>
        <v>60735869.876521505</v>
      </c>
      <c r="AH72" s="87">
        <f t="shared" si="11"/>
        <v>59781244.909991711</v>
      </c>
      <c r="AI72" s="87">
        <f t="shared" si="12"/>
        <v>58457414.450418636</v>
      </c>
      <c r="AJ72" s="87">
        <f t="shared" si="13"/>
        <v>57812217.802039944</v>
      </c>
      <c r="AK72" s="87">
        <f t="shared" si="14"/>
        <v>57531938.315733843</v>
      </c>
      <c r="AL72" s="87">
        <f t="shared" si="15"/>
        <v>57606655.118741296</v>
      </c>
      <c r="AM72" s="87">
        <f t="shared" si="16"/>
        <v>56462970.992450543</v>
      </c>
      <c r="AN72" s="87">
        <f t="shared" si="17"/>
        <v>54606654.137904227</v>
      </c>
      <c r="AO72" s="87">
        <f t="shared" si="18"/>
        <v>52811366.878575869</v>
      </c>
      <c r="AP72" s="87">
        <f t="shared" si="19"/>
        <v>51075102.762019947</v>
      </c>
      <c r="AQ72" s="87">
        <f t="shared" si="20"/>
        <v>49395921.301350795</v>
      </c>
      <c r="AR72" s="87">
        <f t="shared" si="21"/>
        <v>47771945.806511864</v>
      </c>
    </row>
    <row r="73" spans="1:44" s="20" customFormat="1" x14ac:dyDescent="0.2">
      <c r="A73" s="40"/>
      <c r="B73" s="86">
        <f>'3. Investeringen'!B54</f>
        <v>40</v>
      </c>
      <c r="C73" s="86" t="str">
        <f>'3. Investeringen'!G54</f>
        <v>Nieuwe investeringen TD</v>
      </c>
      <c r="D73" s="86">
        <f>'3. Investeringen'!K54</f>
        <v>2013</v>
      </c>
      <c r="E73" s="121">
        <f>'3. Investeringen'!N54</f>
        <v>2013</v>
      </c>
      <c r="F73" s="86">
        <f>'3. Investeringen'!O54</f>
        <v>4935722.2157229753</v>
      </c>
      <c r="G73" s="86">
        <f>'3. Investeringen'!P54</f>
        <v>0</v>
      </c>
      <c r="I73" s="86">
        <f>'6. Investeringen per jaar'!I54</f>
        <v>1</v>
      </c>
      <c r="K73" s="86">
        <f>'8. Afschrijvingen voor GAW'!AO68</f>
        <v>0</v>
      </c>
      <c r="L73" s="86">
        <f>'8. Afschrijvingen voor GAW'!AP68</f>
        <v>0</v>
      </c>
      <c r="M73" s="86">
        <f>'8. Afschrijvingen voor GAW'!AQ68</f>
        <v>82262.036928716261</v>
      </c>
      <c r="N73" s="86">
        <f>'8. Afschrijvingen voor GAW'!AR68</f>
        <v>169130.74792544064</v>
      </c>
      <c r="O73" s="86">
        <f>'8. Afschrijvingen voor GAW'!AS68</f>
        <v>170822.05540469504</v>
      </c>
      <c r="P73" s="86">
        <f>'8. Afschrijvingen voor GAW'!AT68</f>
        <v>172188.63184793261</v>
      </c>
      <c r="Q73" s="86">
        <f>'8. Afschrijvingen voor GAW'!AU68</f>
        <v>172533.00911162849</v>
      </c>
      <c r="R73" s="86">
        <f>'8. Afschrijvingen voor GAW'!AV68</f>
        <v>174948.47123919131</v>
      </c>
      <c r="S73" s="86">
        <f>'8. Afschrijvingen voor GAW'!AW68</f>
        <v>178622.3891352143</v>
      </c>
      <c r="T73" s="86">
        <f>'8. Afschrijvingen voor GAW'!AX68</f>
        <v>183623.81603100031</v>
      </c>
      <c r="U73" s="86">
        <f>'8. Afschrijvingen voor GAW'!AY68</f>
        <v>184909.1827432173</v>
      </c>
      <c r="V73" s="86">
        <f>'8. Afschrijvingen voor GAW'!AZ68</f>
        <v>221891.01929186075</v>
      </c>
      <c r="W73" s="86">
        <f>'8. Afschrijvingen voor GAW'!BA68</f>
        <v>209506.40426161737</v>
      </c>
      <c r="X73" s="86">
        <f>'8. Afschrijvingen voor GAW'!BB68</f>
        <v>197813.02355864338</v>
      </c>
      <c r="Y73" s="86">
        <f>'8. Afschrijvingen voor GAW'!BC68</f>
        <v>186772.29666234701</v>
      </c>
      <c r="Z73" s="86">
        <f>'8. Afschrijvingen voor GAW'!BD68</f>
        <v>180546.55344026876</v>
      </c>
      <c r="AB73" s="122"/>
      <c r="AC73" s="87">
        <f t="shared" si="6"/>
        <v>0</v>
      </c>
      <c r="AD73" s="87">
        <f t="shared" si="7"/>
        <v>0</v>
      </c>
      <c r="AE73" s="87">
        <f t="shared" si="8"/>
        <v>4853460.1787942592</v>
      </c>
      <c r="AF73" s="87">
        <f t="shared" si="9"/>
        <v>4820226.3158750581</v>
      </c>
      <c r="AG73" s="87">
        <f t="shared" si="10"/>
        <v>4697606.523629114</v>
      </c>
      <c r="AH73" s="87">
        <f t="shared" si="11"/>
        <v>4562998.7439702144</v>
      </c>
      <c r="AI73" s="87">
        <f t="shared" si="12"/>
        <v>4399591.7323465263</v>
      </c>
      <c r="AJ73" s="87">
        <f t="shared" si="13"/>
        <v>4286237.5453601861</v>
      </c>
      <c r="AK73" s="87">
        <f t="shared" si="14"/>
        <v>4197626.1446775347</v>
      </c>
      <c r="AL73" s="87">
        <f t="shared" si="15"/>
        <v>4131535.8606975055</v>
      </c>
      <c r="AM73" s="87">
        <f t="shared" si="16"/>
        <v>3975547.4289791705</v>
      </c>
      <c r="AN73" s="87">
        <f t="shared" si="17"/>
        <v>3753656.4096873095</v>
      </c>
      <c r="AO73" s="87">
        <f t="shared" si="18"/>
        <v>3544150.0054256921</v>
      </c>
      <c r="AP73" s="87">
        <f t="shared" si="19"/>
        <v>3346336.9818670489</v>
      </c>
      <c r="AQ73" s="87">
        <f t="shared" si="20"/>
        <v>3159564.685204702</v>
      </c>
      <c r="AR73" s="87">
        <f t="shared" si="21"/>
        <v>2979018.1317644333</v>
      </c>
    </row>
    <row r="74" spans="1:44" s="20" customFormat="1" x14ac:dyDescent="0.2">
      <c r="A74" s="40"/>
      <c r="B74" s="86">
        <f>'3. Investeringen'!B55</f>
        <v>41</v>
      </c>
      <c r="C74" s="86" t="str">
        <f>'3. Investeringen'!G55</f>
        <v>Nieuwe investeringen TD</v>
      </c>
      <c r="D74" s="86">
        <f>'3. Investeringen'!K55</f>
        <v>2013</v>
      </c>
      <c r="E74" s="121">
        <f>'3. Investeringen'!N55</f>
        <v>2013</v>
      </c>
      <c r="F74" s="86">
        <f>'3. Investeringen'!O55</f>
        <v>2243</v>
      </c>
      <c r="G74" s="86">
        <f>'3. Investeringen'!P55</f>
        <v>0</v>
      </c>
      <c r="I74" s="86">
        <f>'6. Investeringen per jaar'!I55</f>
        <v>1</v>
      </c>
      <c r="K74" s="86">
        <f>'8. Afschrijvingen voor GAW'!AO69</f>
        <v>0</v>
      </c>
      <c r="L74" s="86">
        <f>'8. Afschrijvingen voor GAW'!AP69</f>
        <v>0</v>
      </c>
      <c r="M74" s="86">
        <f>'8. Afschrijvingen voor GAW'!AQ69</f>
        <v>0</v>
      </c>
      <c r="N74" s="86">
        <f>'8. Afschrijvingen voor GAW'!AR69</f>
        <v>0</v>
      </c>
      <c r="O74" s="86">
        <f>'8. Afschrijvingen voor GAW'!AS69</f>
        <v>0</v>
      </c>
      <c r="P74" s="86">
        <f>'8. Afschrijvingen voor GAW'!AT69</f>
        <v>0</v>
      </c>
      <c r="Q74" s="86">
        <f>'8. Afschrijvingen voor GAW'!AU69</f>
        <v>0</v>
      </c>
      <c r="R74" s="86">
        <f>'8. Afschrijvingen voor GAW'!AV69</f>
        <v>0</v>
      </c>
      <c r="S74" s="86">
        <f>'8. Afschrijvingen voor GAW'!AW69</f>
        <v>0</v>
      </c>
      <c r="T74" s="86">
        <f>'8. Afschrijvingen voor GAW'!AX69</f>
        <v>0</v>
      </c>
      <c r="U74" s="86">
        <f>'8. Afschrijvingen voor GAW'!AY69</f>
        <v>0</v>
      </c>
      <c r="V74" s="86">
        <f>'8. Afschrijvingen voor GAW'!AZ69</f>
        <v>0</v>
      </c>
      <c r="W74" s="86">
        <f>'8. Afschrijvingen voor GAW'!BA69</f>
        <v>0</v>
      </c>
      <c r="X74" s="86">
        <f>'8. Afschrijvingen voor GAW'!BB69</f>
        <v>0</v>
      </c>
      <c r="Y74" s="86">
        <f>'8. Afschrijvingen voor GAW'!BC69</f>
        <v>0</v>
      </c>
      <c r="Z74" s="86">
        <f>'8. Afschrijvingen voor GAW'!BD69</f>
        <v>0</v>
      </c>
      <c r="AB74" s="122"/>
      <c r="AC74" s="87">
        <f t="shared" si="6"/>
        <v>0</v>
      </c>
      <c r="AD74" s="87">
        <f t="shared" si="7"/>
        <v>0</v>
      </c>
      <c r="AE74" s="87">
        <f t="shared" si="8"/>
        <v>2243</v>
      </c>
      <c r="AF74" s="87">
        <f t="shared" si="9"/>
        <v>2305.8040000000001</v>
      </c>
      <c r="AG74" s="87">
        <f t="shared" si="10"/>
        <v>2328.86204</v>
      </c>
      <c r="AH74" s="87">
        <f t="shared" si="11"/>
        <v>2347.4929363199999</v>
      </c>
      <c r="AI74" s="87">
        <f t="shared" si="12"/>
        <v>2352.1879221926397</v>
      </c>
      <c r="AJ74" s="87">
        <f t="shared" si="13"/>
        <v>2385.1185531033366</v>
      </c>
      <c r="AK74" s="87">
        <f t="shared" si="14"/>
        <v>2435.2060427185065</v>
      </c>
      <c r="AL74" s="87">
        <f t="shared" si="15"/>
        <v>2503.3918119146247</v>
      </c>
      <c r="AM74" s="87">
        <f t="shared" si="16"/>
        <v>2520.9155545980266</v>
      </c>
      <c r="AN74" s="87">
        <f t="shared" si="17"/>
        <v>2520.9155545980266</v>
      </c>
      <c r="AO74" s="87">
        <f t="shared" si="18"/>
        <v>2520.9155545980266</v>
      </c>
      <c r="AP74" s="87">
        <f t="shared" si="19"/>
        <v>2520.9155545980266</v>
      </c>
      <c r="AQ74" s="87">
        <f t="shared" si="20"/>
        <v>2520.9155545980266</v>
      </c>
      <c r="AR74" s="87">
        <f t="shared" si="21"/>
        <v>2520.9155545980266</v>
      </c>
    </row>
    <row r="75" spans="1:44" s="20" customFormat="1" x14ac:dyDescent="0.2">
      <c r="A75" s="40"/>
      <c r="B75" s="86">
        <f>'3. Investeringen'!B56</f>
        <v>42</v>
      </c>
      <c r="C75" s="86" t="str">
        <f>'3. Investeringen'!G56</f>
        <v>Nieuwe investeringen TD</v>
      </c>
      <c r="D75" s="86">
        <f>'3. Investeringen'!K56</f>
        <v>2014</v>
      </c>
      <c r="E75" s="121">
        <f>'3. Investeringen'!N56</f>
        <v>2014</v>
      </c>
      <c r="F75" s="86">
        <f>'3. Investeringen'!O56</f>
        <v>8131867.7800000012</v>
      </c>
      <c r="G75" s="86">
        <f>'3. Investeringen'!P56</f>
        <v>0</v>
      </c>
      <c r="I75" s="86">
        <f>'6. Investeringen per jaar'!I56</f>
        <v>1</v>
      </c>
      <c r="K75" s="86">
        <f>'8. Afschrijvingen voor GAW'!AO70</f>
        <v>0</v>
      </c>
      <c r="L75" s="86">
        <f>'8. Afschrijvingen voor GAW'!AP70</f>
        <v>0</v>
      </c>
      <c r="M75" s="86">
        <f>'8. Afschrijvingen voor GAW'!AQ70</f>
        <v>0</v>
      </c>
      <c r="N75" s="86">
        <f>'8. Afschrijvingen voor GAW'!AR70</f>
        <v>73926.070727272745</v>
      </c>
      <c r="O75" s="86">
        <f>'8. Afschrijvingen voor GAW'!AS70</f>
        <v>149330.66286909094</v>
      </c>
      <c r="P75" s="86">
        <f>'8. Afschrijvingen voor GAW'!AT70</f>
        <v>150525.30817204367</v>
      </c>
      <c r="Q75" s="86">
        <f>'8. Afschrijvingen voor GAW'!AU70</f>
        <v>150826.35878838779</v>
      </c>
      <c r="R75" s="86">
        <f>'8. Afschrijvingen voor GAW'!AV70</f>
        <v>152937.92781142521</v>
      </c>
      <c r="S75" s="86">
        <f>'8. Afschrijvingen voor GAW'!AW70</f>
        <v>156149.62429546515</v>
      </c>
      <c r="T75" s="86">
        <f>'8. Afschrijvingen voor GAW'!AX70</f>
        <v>160521.81377573818</v>
      </c>
      <c r="U75" s="86">
        <f>'8. Afschrijvingen voor GAW'!AY70</f>
        <v>161645.46647216831</v>
      </c>
      <c r="V75" s="86">
        <f>'8. Afschrijvingen voor GAW'!AZ70</f>
        <v>193974.55976660195</v>
      </c>
      <c r="W75" s="86">
        <f>'8. Afschrijvingen voor GAW'!BA70</f>
        <v>189074.14983565619</v>
      </c>
      <c r="X75" s="86">
        <f>'8. Afschrijvingen voor GAW'!BB70</f>
        <v>184297.53973454487</v>
      </c>
      <c r="Y75" s="86">
        <f>'8. Afschrijvingen voor GAW'!BC70</f>
        <v>179641.60188861957</v>
      </c>
      <c r="Z75" s="86">
        <f>'8. Afschrijvingen voor GAW'!BD70</f>
        <v>175103.28773564391</v>
      </c>
      <c r="AB75" s="122"/>
      <c r="AC75" s="87">
        <f t="shared" si="6"/>
        <v>0</v>
      </c>
      <c r="AD75" s="87">
        <f t="shared" si="7"/>
        <v>0</v>
      </c>
      <c r="AE75" s="87">
        <f t="shared" si="8"/>
        <v>0</v>
      </c>
      <c r="AF75" s="87">
        <f t="shared" si="9"/>
        <v>8057941.7092727283</v>
      </c>
      <c r="AG75" s="87">
        <f t="shared" si="10"/>
        <v>7989190.4634963647</v>
      </c>
      <c r="AH75" s="87">
        <f t="shared" si="11"/>
        <v>7902578.6790322922</v>
      </c>
      <c r="AI75" s="87">
        <f t="shared" si="12"/>
        <v>7767557.4776019687</v>
      </c>
      <c r="AJ75" s="87">
        <f t="shared" si="13"/>
        <v>7723365.3544769716</v>
      </c>
      <c r="AK75" s="87">
        <f t="shared" si="14"/>
        <v>7729406.4026255226</v>
      </c>
      <c r="AL75" s="87">
        <f t="shared" si="15"/>
        <v>7785307.9681233</v>
      </c>
      <c r="AM75" s="87">
        <f t="shared" si="16"/>
        <v>7678159.6574279936</v>
      </c>
      <c r="AN75" s="87">
        <f t="shared" si="17"/>
        <v>7484185.0976613918</v>
      </c>
      <c r="AO75" s="87">
        <f t="shared" si="18"/>
        <v>7295110.9478257354</v>
      </c>
      <c r="AP75" s="87">
        <f t="shared" si="19"/>
        <v>7110813.4080911903</v>
      </c>
      <c r="AQ75" s="87">
        <f t="shared" si="20"/>
        <v>6931171.8062025709</v>
      </c>
      <c r="AR75" s="87">
        <f t="shared" si="21"/>
        <v>6756068.5184669271</v>
      </c>
    </row>
    <row r="76" spans="1:44" s="20" customFormat="1" x14ac:dyDescent="0.2">
      <c r="A76" s="40"/>
      <c r="B76" s="86">
        <f>'3. Investeringen'!B57</f>
        <v>43</v>
      </c>
      <c r="C76" s="86" t="str">
        <f>'3. Investeringen'!G57</f>
        <v>Nieuwe investeringen TD</v>
      </c>
      <c r="D76" s="86">
        <f>'3. Investeringen'!K57</f>
        <v>2014</v>
      </c>
      <c r="E76" s="121">
        <f>'3. Investeringen'!N57</f>
        <v>2014</v>
      </c>
      <c r="F76" s="86">
        <f>'3. Investeringen'!O57</f>
        <v>48158941.640000001</v>
      </c>
      <c r="G76" s="86">
        <f>'3. Investeringen'!P57</f>
        <v>0</v>
      </c>
      <c r="I76" s="86">
        <f>'6. Investeringen per jaar'!I57</f>
        <v>1</v>
      </c>
      <c r="K76" s="86">
        <f>'8. Afschrijvingen voor GAW'!AO71</f>
        <v>0</v>
      </c>
      <c r="L76" s="86">
        <f>'8. Afschrijvingen voor GAW'!AP71</f>
        <v>0</v>
      </c>
      <c r="M76" s="86">
        <f>'8. Afschrijvingen voor GAW'!AQ71</f>
        <v>0</v>
      </c>
      <c r="N76" s="86">
        <f>'8. Afschrijvingen voor GAW'!AR71</f>
        <v>535099.35155555559</v>
      </c>
      <c r="O76" s="86">
        <f>'8. Afschrijvingen voor GAW'!AS71</f>
        <v>1080900.6901422222</v>
      </c>
      <c r="P76" s="86">
        <f>'8. Afschrijvingen voor GAW'!AT71</f>
        <v>1089547.8956633601</v>
      </c>
      <c r="Q76" s="86">
        <f>'8. Afschrijvingen voor GAW'!AU71</f>
        <v>1091726.991454687</v>
      </c>
      <c r="R76" s="86">
        <f>'8. Afschrijvingen voor GAW'!AV71</f>
        <v>1107011.1693350526</v>
      </c>
      <c r="S76" s="86">
        <f>'8. Afschrijvingen voor GAW'!AW71</f>
        <v>1130258.4038910887</v>
      </c>
      <c r="T76" s="86">
        <f>'8. Afschrijvingen voor GAW'!AX71</f>
        <v>1161905.6392000392</v>
      </c>
      <c r="U76" s="86">
        <f>'8. Afschrijvingen voor GAW'!AY71</f>
        <v>1170038.9786744392</v>
      </c>
      <c r="V76" s="86">
        <f>'8. Afschrijvingen voor GAW'!AZ71</f>
        <v>1404046.7744093272</v>
      </c>
      <c r="W76" s="86">
        <f>'8. Afschrijvingen voor GAW'!BA71</f>
        <v>1359117.2776282288</v>
      </c>
      <c r="X76" s="86">
        <f>'8. Afschrijvingen voor GAW'!BB71</f>
        <v>1315625.5247441253</v>
      </c>
      <c r="Y76" s="86">
        <f>'8. Afschrijvingen voor GAW'!BC71</f>
        <v>1273525.5079523134</v>
      </c>
      <c r="Z76" s="86">
        <f>'8. Afschrijvingen voor GAW'!BD71</f>
        <v>1232772.6916978392</v>
      </c>
      <c r="AB76" s="122"/>
      <c r="AC76" s="87">
        <f t="shared" si="6"/>
        <v>0</v>
      </c>
      <c r="AD76" s="87">
        <f t="shared" si="7"/>
        <v>0</v>
      </c>
      <c r="AE76" s="87">
        <f t="shared" si="8"/>
        <v>0</v>
      </c>
      <c r="AF76" s="87">
        <f t="shared" si="9"/>
        <v>47623842.288444445</v>
      </c>
      <c r="AG76" s="87">
        <f t="shared" si="10"/>
        <v>47019180.021186665</v>
      </c>
      <c r="AH76" s="87">
        <f t="shared" si="11"/>
        <v>46305785.565692797</v>
      </c>
      <c r="AI76" s="87">
        <f t="shared" si="12"/>
        <v>45306670.1453695</v>
      </c>
      <c r="AJ76" s="87">
        <f t="shared" si="13"/>
        <v>44833952.358069621</v>
      </c>
      <c r="AK76" s="87">
        <f t="shared" si="14"/>
        <v>44645206.953697994</v>
      </c>
      <c r="AL76" s="87">
        <f t="shared" si="15"/>
        <v>44733367.109201498</v>
      </c>
      <c r="AM76" s="87">
        <f t="shared" si="16"/>
        <v>43876461.700291462</v>
      </c>
      <c r="AN76" s="87">
        <f t="shared" si="17"/>
        <v>42472414.925882138</v>
      </c>
      <c r="AO76" s="87">
        <f t="shared" si="18"/>
        <v>41113297.64825391</v>
      </c>
      <c r="AP76" s="87">
        <f t="shared" si="19"/>
        <v>39797672.123509787</v>
      </c>
      <c r="AQ76" s="87">
        <f t="shared" si="20"/>
        <v>38524146.615557477</v>
      </c>
      <c r="AR76" s="87">
        <f t="shared" si="21"/>
        <v>37291373.923859641</v>
      </c>
    </row>
    <row r="77" spans="1:44" s="20" customFormat="1" x14ac:dyDescent="0.2">
      <c r="A77" s="40"/>
      <c r="B77" s="86">
        <f>'3. Investeringen'!B58</f>
        <v>44</v>
      </c>
      <c r="C77" s="86" t="str">
        <f>'3. Investeringen'!G58</f>
        <v>Nieuwe investeringen TD</v>
      </c>
      <c r="D77" s="86">
        <f>'3. Investeringen'!K58</f>
        <v>2014</v>
      </c>
      <c r="E77" s="121">
        <f>'3. Investeringen'!N58</f>
        <v>2014</v>
      </c>
      <c r="F77" s="86">
        <f>'3. Investeringen'!O58</f>
        <v>4243281.1975000007</v>
      </c>
      <c r="G77" s="86">
        <f>'3. Investeringen'!P58</f>
        <v>0</v>
      </c>
      <c r="I77" s="86">
        <f>'6. Investeringen per jaar'!I58</f>
        <v>1</v>
      </c>
      <c r="K77" s="86">
        <f>'8. Afschrijvingen voor GAW'!AO72</f>
        <v>0</v>
      </c>
      <c r="L77" s="86">
        <f>'8. Afschrijvingen voor GAW'!AP72</f>
        <v>0</v>
      </c>
      <c r="M77" s="86">
        <f>'8. Afschrijvingen voor GAW'!AQ72</f>
        <v>0</v>
      </c>
      <c r="N77" s="86">
        <f>'8. Afschrijvingen voor GAW'!AR72</f>
        <v>70721.353291666674</v>
      </c>
      <c r="O77" s="86">
        <f>'8. Afschrijvingen voor GAW'!AS72</f>
        <v>142857.13364916667</v>
      </c>
      <c r="P77" s="86">
        <f>'8. Afschrijvingen voor GAW'!AT72</f>
        <v>143999.99071836003</v>
      </c>
      <c r="Q77" s="86">
        <f>'8. Afschrijvingen voor GAW'!AU72</f>
        <v>144287.99069979676</v>
      </c>
      <c r="R77" s="86">
        <f>'8. Afschrijvingen voor GAW'!AV72</f>
        <v>146308.02256959392</v>
      </c>
      <c r="S77" s="86">
        <f>'8. Afschrijvingen voor GAW'!AW72</f>
        <v>149380.4910435554</v>
      </c>
      <c r="T77" s="86">
        <f>'8. Afschrijvingen voor GAW'!AX72</f>
        <v>153563.14479277493</v>
      </c>
      <c r="U77" s="86">
        <f>'8. Afschrijvingen voor GAW'!AY72</f>
        <v>154638.08680632434</v>
      </c>
      <c r="V77" s="86">
        <f>'8. Afschrijvingen voor GAW'!AZ72</f>
        <v>185565.7041675892</v>
      </c>
      <c r="W77" s="86">
        <f>'8. Afschrijvingen voor GAW'!BA72</f>
        <v>175668.86661198447</v>
      </c>
      <c r="X77" s="86">
        <f>'8. Afschrijvingen voor GAW'!BB72</f>
        <v>166299.86039267862</v>
      </c>
      <c r="Y77" s="86">
        <f>'8. Afschrijvingen voor GAW'!BC72</f>
        <v>157430.53450506911</v>
      </c>
      <c r="Z77" s="86">
        <f>'8. Afschrijvingen voor GAW'!BD72</f>
        <v>151048.21553864738</v>
      </c>
      <c r="AB77" s="122"/>
      <c r="AC77" s="87">
        <f t="shared" si="6"/>
        <v>0</v>
      </c>
      <c r="AD77" s="87">
        <f t="shared" si="7"/>
        <v>0</v>
      </c>
      <c r="AE77" s="87">
        <f t="shared" si="8"/>
        <v>0</v>
      </c>
      <c r="AF77" s="87">
        <f t="shared" si="9"/>
        <v>4172559.8442083341</v>
      </c>
      <c r="AG77" s="87">
        <f t="shared" si="10"/>
        <v>4071428.3090012511</v>
      </c>
      <c r="AH77" s="87">
        <f t="shared" si="11"/>
        <v>3959999.7447549012</v>
      </c>
      <c r="AI77" s="87">
        <f t="shared" si="12"/>
        <v>3823631.7535446142</v>
      </c>
      <c r="AJ77" s="87">
        <f t="shared" si="13"/>
        <v>3730854.5755246449</v>
      </c>
      <c r="AK77" s="87">
        <f t="shared" si="14"/>
        <v>3659822.0305671068</v>
      </c>
      <c r="AL77" s="87">
        <f t="shared" si="15"/>
        <v>3608733.9026302109</v>
      </c>
      <c r="AM77" s="87">
        <f t="shared" si="16"/>
        <v>3479356.9531422975</v>
      </c>
      <c r="AN77" s="87">
        <f t="shared" si="17"/>
        <v>3293791.2489747084</v>
      </c>
      <c r="AO77" s="87">
        <f t="shared" si="18"/>
        <v>3118122.3823627238</v>
      </c>
      <c r="AP77" s="87">
        <f t="shared" si="19"/>
        <v>2951822.5219700453</v>
      </c>
      <c r="AQ77" s="87">
        <f t="shared" si="20"/>
        <v>2794391.987464976</v>
      </c>
      <c r="AR77" s="87">
        <f t="shared" si="21"/>
        <v>2643343.7719263285</v>
      </c>
    </row>
    <row r="78" spans="1:44" s="20" customFormat="1" x14ac:dyDescent="0.2">
      <c r="A78" s="40"/>
      <c r="B78" s="86">
        <f>'3. Investeringen'!B59</f>
        <v>45</v>
      </c>
      <c r="C78" s="86" t="str">
        <f>'3. Investeringen'!G59</f>
        <v>Nieuwe investeringen TD</v>
      </c>
      <c r="D78" s="86">
        <f>'3. Investeringen'!K59</f>
        <v>2014</v>
      </c>
      <c r="E78" s="121">
        <f>'3. Investeringen'!N59</f>
        <v>2014</v>
      </c>
      <c r="F78" s="86">
        <f>'3. Investeringen'!O59</f>
        <v>-246183.03000000003</v>
      </c>
      <c r="G78" s="86">
        <f>'3. Investeringen'!P59</f>
        <v>0</v>
      </c>
      <c r="I78" s="86">
        <f>'6. Investeringen per jaar'!I59</f>
        <v>1</v>
      </c>
      <c r="K78" s="86">
        <f>'8. Afschrijvingen voor GAW'!AO73</f>
        <v>0</v>
      </c>
      <c r="L78" s="86">
        <f>'8. Afschrijvingen voor GAW'!AP73</f>
        <v>0</v>
      </c>
      <c r="M78" s="86">
        <f>'8. Afschrijvingen voor GAW'!AQ73</f>
        <v>0</v>
      </c>
      <c r="N78" s="86">
        <f>'8. Afschrijvingen voor GAW'!AR73</f>
        <v>0</v>
      </c>
      <c r="O78" s="86">
        <f>'8. Afschrijvingen voor GAW'!AS73</f>
        <v>0</v>
      </c>
      <c r="P78" s="86">
        <f>'8. Afschrijvingen voor GAW'!AT73</f>
        <v>0</v>
      </c>
      <c r="Q78" s="86">
        <f>'8. Afschrijvingen voor GAW'!AU73</f>
        <v>0</v>
      </c>
      <c r="R78" s="86">
        <f>'8. Afschrijvingen voor GAW'!AV73</f>
        <v>0</v>
      </c>
      <c r="S78" s="86">
        <f>'8. Afschrijvingen voor GAW'!AW73</f>
        <v>0</v>
      </c>
      <c r="T78" s="86">
        <f>'8. Afschrijvingen voor GAW'!AX73</f>
        <v>0</v>
      </c>
      <c r="U78" s="86">
        <f>'8. Afschrijvingen voor GAW'!AY73</f>
        <v>0</v>
      </c>
      <c r="V78" s="86">
        <f>'8. Afschrijvingen voor GAW'!AZ73</f>
        <v>0</v>
      </c>
      <c r="W78" s="86">
        <f>'8. Afschrijvingen voor GAW'!BA73</f>
        <v>0</v>
      </c>
      <c r="X78" s="86">
        <f>'8. Afschrijvingen voor GAW'!BB73</f>
        <v>0</v>
      </c>
      <c r="Y78" s="86">
        <f>'8. Afschrijvingen voor GAW'!BC73</f>
        <v>0</v>
      </c>
      <c r="Z78" s="86">
        <f>'8. Afschrijvingen voor GAW'!BD73</f>
        <v>0</v>
      </c>
      <c r="AB78" s="122"/>
      <c r="AC78" s="87">
        <f t="shared" si="6"/>
        <v>0</v>
      </c>
      <c r="AD78" s="87">
        <f t="shared" si="7"/>
        <v>0</v>
      </c>
      <c r="AE78" s="87">
        <f t="shared" si="8"/>
        <v>0</v>
      </c>
      <c r="AF78" s="87">
        <f t="shared" si="9"/>
        <v>-246183.03000000003</v>
      </c>
      <c r="AG78" s="87">
        <f t="shared" si="10"/>
        <v>-248644.86030000003</v>
      </c>
      <c r="AH78" s="87">
        <f t="shared" si="11"/>
        <v>-250634.01918240002</v>
      </c>
      <c r="AI78" s="87">
        <f t="shared" si="12"/>
        <v>-251135.28722076482</v>
      </c>
      <c r="AJ78" s="87">
        <f t="shared" si="13"/>
        <v>-254651.18124185552</v>
      </c>
      <c r="AK78" s="87">
        <f t="shared" si="14"/>
        <v>-259998.85604793447</v>
      </c>
      <c r="AL78" s="87">
        <f t="shared" si="15"/>
        <v>-267278.82401727664</v>
      </c>
      <c r="AM78" s="87">
        <f t="shared" si="16"/>
        <v>-269149.77578539756</v>
      </c>
      <c r="AN78" s="87">
        <f t="shared" si="17"/>
        <v>-269149.77578539756</v>
      </c>
      <c r="AO78" s="87">
        <f t="shared" si="18"/>
        <v>-269149.77578539756</v>
      </c>
      <c r="AP78" s="87">
        <f t="shared" si="19"/>
        <v>-269149.77578539756</v>
      </c>
      <c r="AQ78" s="87">
        <f t="shared" si="20"/>
        <v>-269149.77578539756</v>
      </c>
      <c r="AR78" s="87">
        <f t="shared" si="21"/>
        <v>-269149.77578539756</v>
      </c>
    </row>
    <row r="79" spans="1:44" s="20" customFormat="1" x14ac:dyDescent="0.2">
      <c r="A79" s="40"/>
      <c r="B79" s="86">
        <f>'3. Investeringen'!B60</f>
        <v>46</v>
      </c>
      <c r="C79" s="86" t="str">
        <f>'3. Investeringen'!G60</f>
        <v>Nieuwe investeringen TD</v>
      </c>
      <c r="D79" s="86">
        <f>'3. Investeringen'!K60</f>
        <v>2015</v>
      </c>
      <c r="E79" s="121">
        <f>'3. Investeringen'!N60</f>
        <v>2015</v>
      </c>
      <c r="F79" s="86">
        <f>'3. Investeringen'!O60</f>
        <v>9232372.6985624954</v>
      </c>
      <c r="G79" s="86">
        <f>'3. Investeringen'!P60</f>
        <v>0</v>
      </c>
      <c r="I79" s="86">
        <f>'6. Investeringen per jaar'!I60</f>
        <v>1</v>
      </c>
      <c r="K79" s="86">
        <f>'8. Afschrijvingen voor GAW'!AO74</f>
        <v>0</v>
      </c>
      <c r="L79" s="86">
        <f>'8. Afschrijvingen voor GAW'!AP74</f>
        <v>0</v>
      </c>
      <c r="M79" s="86">
        <f>'8. Afschrijvingen voor GAW'!AQ74</f>
        <v>0</v>
      </c>
      <c r="N79" s="86">
        <f>'8. Afschrijvingen voor GAW'!AR74</f>
        <v>0</v>
      </c>
      <c r="O79" s="86">
        <f>'8. Afschrijvingen voor GAW'!AS74</f>
        <v>83930.660896022688</v>
      </c>
      <c r="P79" s="86">
        <f>'8. Afschrijvingen voor GAW'!AT74</f>
        <v>169204.21236638175</v>
      </c>
      <c r="Q79" s="86">
        <f>'8. Afschrijvingen voor GAW'!AU74</f>
        <v>169542.62079111452</v>
      </c>
      <c r="R79" s="86">
        <f>'8. Afschrijvingen voor GAW'!AV74</f>
        <v>171916.21748219008</v>
      </c>
      <c r="S79" s="86">
        <f>'8. Afschrijvingen voor GAW'!AW74</f>
        <v>175526.45804931608</v>
      </c>
      <c r="T79" s="86">
        <f>'8. Afschrijvingen voor GAW'!AX74</f>
        <v>180441.19887469694</v>
      </c>
      <c r="U79" s="86">
        <f>'8. Afschrijvingen voor GAW'!AY74</f>
        <v>181704.2872668198</v>
      </c>
      <c r="V79" s="86">
        <f>'8. Afschrijvingen voor GAW'!AZ74</f>
        <v>218045.14472018371</v>
      </c>
      <c r="W79" s="86">
        <f>'8. Afschrijvingen voor GAW'!BA74</f>
        <v>212650.21330442661</v>
      </c>
      <c r="X79" s="86">
        <f>'8. Afschrijvingen voor GAW'!BB74</f>
        <v>207388.76472782224</v>
      </c>
      <c r="Y79" s="86">
        <f>'8. Afschrijvingen voor GAW'!BC74</f>
        <v>202257.49632218538</v>
      </c>
      <c r="Z79" s="86">
        <f>'8. Afschrijvingen voor GAW'!BD74</f>
        <v>197253.18713483235</v>
      </c>
      <c r="AB79" s="122"/>
      <c r="AC79" s="87">
        <f t="shared" si="6"/>
        <v>0</v>
      </c>
      <c r="AD79" s="87">
        <f t="shared" si="7"/>
        <v>0</v>
      </c>
      <c r="AE79" s="87">
        <f t="shared" si="8"/>
        <v>0</v>
      </c>
      <c r="AF79" s="87">
        <f t="shared" si="9"/>
        <v>0</v>
      </c>
      <c r="AG79" s="87">
        <f t="shared" si="10"/>
        <v>9148442.0376664735</v>
      </c>
      <c r="AH79" s="87">
        <f t="shared" si="11"/>
        <v>9052425.3616014235</v>
      </c>
      <c r="AI79" s="87">
        <f t="shared" si="12"/>
        <v>8900987.5915335119</v>
      </c>
      <c r="AJ79" s="87">
        <f t="shared" si="13"/>
        <v>8853685.2003327906</v>
      </c>
      <c r="AK79" s="87">
        <f t="shared" si="14"/>
        <v>8864086.1314904615</v>
      </c>
      <c r="AL79" s="87">
        <f t="shared" si="15"/>
        <v>8931839.3442974985</v>
      </c>
      <c r="AM79" s="87">
        <f t="shared" si="16"/>
        <v>8812657.9324407596</v>
      </c>
      <c r="AN79" s="87">
        <f t="shared" si="17"/>
        <v>8594612.7877205759</v>
      </c>
      <c r="AO79" s="87">
        <f t="shared" si="18"/>
        <v>8381962.5744161494</v>
      </c>
      <c r="AP79" s="87">
        <f t="shared" si="19"/>
        <v>8174573.8096883269</v>
      </c>
      <c r="AQ79" s="87">
        <f t="shared" si="20"/>
        <v>7972316.3133661412</v>
      </c>
      <c r="AR79" s="87">
        <f t="shared" si="21"/>
        <v>7775063.126231309</v>
      </c>
    </row>
    <row r="80" spans="1:44" s="20" customFormat="1" x14ac:dyDescent="0.2">
      <c r="A80" s="40"/>
      <c r="B80" s="86">
        <f>'3. Investeringen'!B61</f>
        <v>47</v>
      </c>
      <c r="C80" s="86" t="str">
        <f>'3. Investeringen'!G61</f>
        <v>Nieuwe investeringen TD</v>
      </c>
      <c r="D80" s="86">
        <f>'3. Investeringen'!K61</f>
        <v>2015</v>
      </c>
      <c r="E80" s="121">
        <f>'3. Investeringen'!N61</f>
        <v>2015</v>
      </c>
      <c r="F80" s="86">
        <f>'3. Investeringen'!O61</f>
        <v>52180544.395106949</v>
      </c>
      <c r="G80" s="86">
        <f>'3. Investeringen'!P61</f>
        <v>0</v>
      </c>
      <c r="I80" s="86">
        <f>'6. Investeringen per jaar'!I61</f>
        <v>1</v>
      </c>
      <c r="K80" s="86">
        <f>'8. Afschrijvingen voor GAW'!AO75</f>
        <v>0</v>
      </c>
      <c r="L80" s="86">
        <f>'8. Afschrijvingen voor GAW'!AP75</f>
        <v>0</v>
      </c>
      <c r="M80" s="86">
        <f>'8. Afschrijvingen voor GAW'!AQ75</f>
        <v>0</v>
      </c>
      <c r="N80" s="86">
        <f>'8. Afschrijvingen voor GAW'!AR75</f>
        <v>0</v>
      </c>
      <c r="O80" s="86">
        <f>'8. Afschrijvingen voor GAW'!AS75</f>
        <v>579783.82661229942</v>
      </c>
      <c r="P80" s="86">
        <f>'8. Afschrijvingen voor GAW'!AT75</f>
        <v>1168844.1944503956</v>
      </c>
      <c r="Q80" s="86">
        <f>'8. Afschrijvingen voor GAW'!AU75</f>
        <v>1171181.8828392965</v>
      </c>
      <c r="R80" s="86">
        <f>'8. Afschrijvingen voor GAW'!AV75</f>
        <v>1187578.4291990465</v>
      </c>
      <c r="S80" s="86">
        <f>'8. Afschrijvingen voor GAW'!AW75</f>
        <v>1212517.5762122264</v>
      </c>
      <c r="T80" s="86">
        <f>'8. Afschrijvingen voor GAW'!AX75</f>
        <v>1246468.0683461688</v>
      </c>
      <c r="U80" s="86">
        <f>'8. Afschrijvingen voor GAW'!AY75</f>
        <v>1255193.3448245919</v>
      </c>
      <c r="V80" s="86">
        <f>'8. Afschrijvingen voor GAW'!AZ75</f>
        <v>1506232.0137895101</v>
      </c>
      <c r="W80" s="86">
        <f>'8. Afschrijvingen voor GAW'!BA75</f>
        <v>1459284.5224506166</v>
      </c>
      <c r="X80" s="86">
        <f>'8. Afschrijvingen voor GAW'!BB75</f>
        <v>1413800.3295430648</v>
      </c>
      <c r="Y80" s="86">
        <f>'8. Afschrijvingen voor GAW'!BC75</f>
        <v>1369733.8257650991</v>
      </c>
      <c r="Z80" s="86">
        <f>'8. Afschrijvingen voor GAW'!BD75</f>
        <v>1327040.8234035894</v>
      </c>
      <c r="AB80" s="122"/>
      <c r="AC80" s="87">
        <f t="shared" si="6"/>
        <v>0</v>
      </c>
      <c r="AD80" s="87">
        <f t="shared" si="7"/>
        <v>0</v>
      </c>
      <c r="AE80" s="87">
        <f t="shared" si="8"/>
        <v>0</v>
      </c>
      <c r="AF80" s="87">
        <f t="shared" si="9"/>
        <v>0</v>
      </c>
      <c r="AG80" s="87">
        <f t="shared" si="10"/>
        <v>51600760.568494648</v>
      </c>
      <c r="AH80" s="87">
        <f t="shared" si="11"/>
        <v>50844722.458592214</v>
      </c>
      <c r="AI80" s="87">
        <f t="shared" si="12"/>
        <v>49775230.020670101</v>
      </c>
      <c r="AJ80" s="87">
        <f t="shared" si="13"/>
        <v>49284504.811760433</v>
      </c>
      <c r="AK80" s="87">
        <f t="shared" si="14"/>
        <v>49106961.83659517</v>
      </c>
      <c r="AL80" s="87">
        <f t="shared" si="15"/>
        <v>49235488.699673668</v>
      </c>
      <c r="AM80" s="87">
        <f t="shared" si="16"/>
        <v>48324943.775746785</v>
      </c>
      <c r="AN80" s="87">
        <f t="shared" si="17"/>
        <v>46818711.761957273</v>
      </c>
      <c r="AO80" s="87">
        <f t="shared" si="18"/>
        <v>45359427.239506654</v>
      </c>
      <c r="AP80" s="87">
        <f t="shared" si="19"/>
        <v>43945626.909963593</v>
      </c>
      <c r="AQ80" s="87">
        <f t="shared" si="20"/>
        <v>42575893.084198497</v>
      </c>
      <c r="AR80" s="87">
        <f t="shared" si="21"/>
        <v>41248852.260794908</v>
      </c>
    </row>
    <row r="81" spans="1:44" s="20" customFormat="1" x14ac:dyDescent="0.2">
      <c r="A81" s="40"/>
      <c r="B81" s="86">
        <f>'3. Investeringen'!B62</f>
        <v>48</v>
      </c>
      <c r="C81" s="86" t="str">
        <f>'3. Investeringen'!G62</f>
        <v>Nieuwe investeringen TD</v>
      </c>
      <c r="D81" s="86">
        <f>'3. Investeringen'!K62</f>
        <v>2015</v>
      </c>
      <c r="E81" s="121">
        <f>'3. Investeringen'!N62</f>
        <v>2015</v>
      </c>
      <c r="F81" s="86">
        <f>'3. Investeringen'!O62</f>
        <v>8461526.1582693234</v>
      </c>
      <c r="G81" s="86">
        <f>'3. Investeringen'!P62</f>
        <v>0</v>
      </c>
      <c r="I81" s="86">
        <f>'6. Investeringen per jaar'!I62</f>
        <v>1</v>
      </c>
      <c r="K81" s="86">
        <f>'8. Afschrijvingen voor GAW'!AO76</f>
        <v>0</v>
      </c>
      <c r="L81" s="86">
        <f>'8. Afschrijvingen voor GAW'!AP76</f>
        <v>0</v>
      </c>
      <c r="M81" s="86">
        <f>'8. Afschrijvingen voor GAW'!AQ76</f>
        <v>0</v>
      </c>
      <c r="N81" s="86">
        <f>'8. Afschrijvingen voor GAW'!AR76</f>
        <v>0</v>
      </c>
      <c r="O81" s="86">
        <f>'8. Afschrijvingen voor GAW'!AS76</f>
        <v>141025.43597115538</v>
      </c>
      <c r="P81" s="86">
        <f>'8. Afschrijvingen voor GAW'!AT76</f>
        <v>284307.27891784924</v>
      </c>
      <c r="Q81" s="86">
        <f>'8. Afschrijvingen voor GAW'!AU76</f>
        <v>284875.89347568498</v>
      </c>
      <c r="R81" s="86">
        <f>'8. Afschrijvingen voor GAW'!AV76</f>
        <v>288864.15598434454</v>
      </c>
      <c r="S81" s="86">
        <f>'8. Afschrijvingen voor GAW'!AW76</f>
        <v>294930.30326001573</v>
      </c>
      <c r="T81" s="86">
        <f>'8. Afschrijvingen voor GAW'!AX76</f>
        <v>303188.3517512962</v>
      </c>
      <c r="U81" s="86">
        <f>'8. Afschrijvingen voor GAW'!AY76</f>
        <v>305310.67021355522</v>
      </c>
      <c r="V81" s="86">
        <f>'8. Afschrijvingen voor GAW'!AZ76</f>
        <v>366372.80425626627</v>
      </c>
      <c r="W81" s="86">
        <f>'8. Afschrijvingen voor GAW'!BA76</f>
        <v>347664.4057410527</v>
      </c>
      <c r="X81" s="86">
        <f>'8. Afschrijvingen voor GAW'!BB76</f>
        <v>329911.32970321167</v>
      </c>
      <c r="Y81" s="86">
        <f>'8. Afschrijvingen voor GAW'!BC76</f>
        <v>313064.79371836683</v>
      </c>
      <c r="Z81" s="86">
        <f>'8. Afschrijvingen voor GAW'!BD76</f>
        <v>298348.07264613587</v>
      </c>
      <c r="AB81" s="122"/>
      <c r="AC81" s="87">
        <f t="shared" si="6"/>
        <v>0</v>
      </c>
      <c r="AD81" s="87">
        <f t="shared" si="7"/>
        <v>0</v>
      </c>
      <c r="AE81" s="87">
        <f t="shared" si="8"/>
        <v>0</v>
      </c>
      <c r="AF81" s="87">
        <f t="shared" si="9"/>
        <v>0</v>
      </c>
      <c r="AG81" s="87">
        <f t="shared" si="10"/>
        <v>8320500.7222981676</v>
      </c>
      <c r="AH81" s="87">
        <f t="shared" si="11"/>
        <v>8102757.4491587039</v>
      </c>
      <c r="AI81" s="87">
        <f t="shared" si="12"/>
        <v>7834087.0705813365</v>
      </c>
      <c r="AJ81" s="87">
        <f t="shared" si="13"/>
        <v>7654900.1335851308</v>
      </c>
      <c r="AK81" s="87">
        <f t="shared" si="14"/>
        <v>7520722.7331304029</v>
      </c>
      <c r="AL81" s="87">
        <f t="shared" si="15"/>
        <v>7428114.6179067586</v>
      </c>
      <c r="AM81" s="87">
        <f t="shared" si="16"/>
        <v>7174800.7500185501</v>
      </c>
      <c r="AN81" s="87">
        <f t="shared" si="17"/>
        <v>6808427.9457622841</v>
      </c>
      <c r="AO81" s="87">
        <f t="shared" si="18"/>
        <v>6460763.5400212314</v>
      </c>
      <c r="AP81" s="87">
        <f t="shared" si="19"/>
        <v>6130852.2103180196</v>
      </c>
      <c r="AQ81" s="87">
        <f t="shared" si="20"/>
        <v>5817787.4165996527</v>
      </c>
      <c r="AR81" s="87">
        <f t="shared" si="21"/>
        <v>5519439.3439535173</v>
      </c>
    </row>
    <row r="82" spans="1:44" s="20" customFormat="1" x14ac:dyDescent="0.2">
      <c r="A82" s="40"/>
      <c r="B82" s="86">
        <f>'3. Investeringen'!B63</f>
        <v>49</v>
      </c>
      <c r="C82" s="86" t="str">
        <f>'3. Investeringen'!G63</f>
        <v>Nieuwe investeringen TD</v>
      </c>
      <c r="D82" s="86">
        <f>'3. Investeringen'!K63</f>
        <v>2015</v>
      </c>
      <c r="E82" s="121">
        <f>'3. Investeringen'!N63</f>
        <v>2015</v>
      </c>
      <c r="F82" s="86">
        <f>'3. Investeringen'!O63</f>
        <v>285983.98</v>
      </c>
      <c r="G82" s="86">
        <f>'3. Investeringen'!P63</f>
        <v>0</v>
      </c>
      <c r="I82" s="86">
        <f>'6. Investeringen per jaar'!I63</f>
        <v>1</v>
      </c>
      <c r="K82" s="86">
        <f>'8. Afschrijvingen voor GAW'!AO77</f>
        <v>0</v>
      </c>
      <c r="L82" s="86">
        <f>'8. Afschrijvingen voor GAW'!AP77</f>
        <v>0</v>
      </c>
      <c r="M82" s="86">
        <f>'8. Afschrijvingen voor GAW'!AQ77</f>
        <v>0</v>
      </c>
      <c r="N82" s="86">
        <f>'8. Afschrijvingen voor GAW'!AR77</f>
        <v>0</v>
      </c>
      <c r="O82" s="86">
        <f>'8. Afschrijvingen voor GAW'!AS77</f>
        <v>0</v>
      </c>
      <c r="P82" s="86">
        <f>'8. Afschrijvingen voor GAW'!AT77</f>
        <v>0</v>
      </c>
      <c r="Q82" s="86">
        <f>'8. Afschrijvingen voor GAW'!AU77</f>
        <v>0</v>
      </c>
      <c r="R82" s="86">
        <f>'8. Afschrijvingen voor GAW'!AV77</f>
        <v>0</v>
      </c>
      <c r="S82" s="86">
        <f>'8. Afschrijvingen voor GAW'!AW77</f>
        <v>0</v>
      </c>
      <c r="T82" s="86">
        <f>'8. Afschrijvingen voor GAW'!AX77</f>
        <v>0</v>
      </c>
      <c r="U82" s="86">
        <f>'8. Afschrijvingen voor GAW'!AY77</f>
        <v>0</v>
      </c>
      <c r="V82" s="86">
        <f>'8. Afschrijvingen voor GAW'!AZ77</f>
        <v>0</v>
      </c>
      <c r="W82" s="86">
        <f>'8. Afschrijvingen voor GAW'!BA77</f>
        <v>0</v>
      </c>
      <c r="X82" s="86">
        <f>'8. Afschrijvingen voor GAW'!BB77</f>
        <v>0</v>
      </c>
      <c r="Y82" s="86">
        <f>'8. Afschrijvingen voor GAW'!BC77</f>
        <v>0</v>
      </c>
      <c r="Z82" s="86">
        <f>'8. Afschrijvingen voor GAW'!BD77</f>
        <v>0</v>
      </c>
      <c r="AB82" s="122"/>
      <c r="AC82" s="87">
        <f t="shared" si="6"/>
        <v>0</v>
      </c>
      <c r="AD82" s="87">
        <f t="shared" si="7"/>
        <v>0</v>
      </c>
      <c r="AE82" s="87">
        <f t="shared" si="8"/>
        <v>0</v>
      </c>
      <c r="AF82" s="87">
        <f t="shared" si="9"/>
        <v>0</v>
      </c>
      <c r="AG82" s="87">
        <f t="shared" si="10"/>
        <v>285983.98</v>
      </c>
      <c r="AH82" s="87">
        <f t="shared" si="11"/>
        <v>288271.85183999996</v>
      </c>
      <c r="AI82" s="87">
        <f t="shared" si="12"/>
        <v>288848.39554367994</v>
      </c>
      <c r="AJ82" s="87">
        <f t="shared" si="13"/>
        <v>292892.27308129147</v>
      </c>
      <c r="AK82" s="87">
        <f t="shared" si="14"/>
        <v>299043.01081599854</v>
      </c>
      <c r="AL82" s="87">
        <f t="shared" si="15"/>
        <v>307416.21511884651</v>
      </c>
      <c r="AM82" s="87">
        <f t="shared" si="16"/>
        <v>309568.12862467841</v>
      </c>
      <c r="AN82" s="87">
        <f t="shared" si="17"/>
        <v>309568.12862467841</v>
      </c>
      <c r="AO82" s="87">
        <f t="shared" si="18"/>
        <v>309568.12862467841</v>
      </c>
      <c r="AP82" s="87">
        <f t="shared" si="19"/>
        <v>309568.12862467841</v>
      </c>
      <c r="AQ82" s="87">
        <f t="shared" si="20"/>
        <v>309568.12862467841</v>
      </c>
      <c r="AR82" s="87">
        <f t="shared" si="21"/>
        <v>309568.12862467841</v>
      </c>
    </row>
    <row r="83" spans="1:44" s="20" customFormat="1" x14ac:dyDescent="0.2">
      <c r="A83" s="40"/>
      <c r="B83" s="86">
        <f>'3. Investeringen'!B64</f>
        <v>50</v>
      </c>
      <c r="C83" s="86" t="str">
        <f>'3. Investeringen'!G64</f>
        <v>Nieuwe investeringen TD</v>
      </c>
      <c r="D83" s="86">
        <f>'3. Investeringen'!K64</f>
        <v>2016</v>
      </c>
      <c r="E83" s="121">
        <f>'3. Investeringen'!N64</f>
        <v>2016</v>
      </c>
      <c r="F83" s="86">
        <f>'3. Investeringen'!O64</f>
        <v>10568147.203657143</v>
      </c>
      <c r="G83" s="86">
        <f>'3. Investeringen'!P64</f>
        <v>0</v>
      </c>
      <c r="I83" s="86">
        <f>'6. Investeringen per jaar'!I64</f>
        <v>1</v>
      </c>
      <c r="K83" s="86">
        <f>'8. Afschrijvingen voor GAW'!AO78</f>
        <v>0</v>
      </c>
      <c r="L83" s="86">
        <f>'8. Afschrijvingen voor GAW'!AP78</f>
        <v>0</v>
      </c>
      <c r="M83" s="86">
        <f>'8. Afschrijvingen voor GAW'!AQ78</f>
        <v>0</v>
      </c>
      <c r="N83" s="86">
        <f>'8. Afschrijvingen voor GAW'!AR78</f>
        <v>0</v>
      </c>
      <c r="O83" s="86">
        <f>'8. Afschrijvingen voor GAW'!AS78</f>
        <v>0</v>
      </c>
      <c r="P83" s="86">
        <f>'8. Afschrijvingen voor GAW'!AT78</f>
        <v>96074.065487792206</v>
      </c>
      <c r="Q83" s="86">
        <f>'8. Afschrijvingen voor GAW'!AU78</f>
        <v>192532.42723753559</v>
      </c>
      <c r="R83" s="86">
        <f>'8. Afschrijvingen voor GAW'!AV78</f>
        <v>195227.88121886106</v>
      </c>
      <c r="S83" s="86">
        <f>'8. Afschrijvingen voor GAW'!AW78</f>
        <v>199327.66672445711</v>
      </c>
      <c r="T83" s="86">
        <f>'8. Afschrijvingen voor GAW'!AX78</f>
        <v>204908.84139274192</v>
      </c>
      <c r="U83" s="86">
        <f>'8. Afschrijvingen voor GAW'!AY78</f>
        <v>206343.20328249107</v>
      </c>
      <c r="V83" s="86">
        <f>'8. Afschrijvingen voor GAW'!AZ78</f>
        <v>247611.8439389893</v>
      </c>
      <c r="W83" s="86">
        <f>'8. Afschrijvingen voor GAW'!BA78</f>
        <v>241609.13257077135</v>
      </c>
      <c r="X83" s="86">
        <f>'8. Afschrijvingen voor GAW'!BB78</f>
        <v>235751.94147814659</v>
      </c>
      <c r="Y83" s="86">
        <f>'8. Afschrijvingen voor GAW'!BC78</f>
        <v>230036.7428968582</v>
      </c>
      <c r="Z83" s="86">
        <f>'8. Afschrijvingen voor GAW'!BD78</f>
        <v>224460.09458420708</v>
      </c>
      <c r="AB83" s="122"/>
      <c r="AC83" s="87">
        <f t="shared" si="6"/>
        <v>0</v>
      </c>
      <c r="AD83" s="87">
        <f t="shared" si="7"/>
        <v>0</v>
      </c>
      <c r="AE83" s="87">
        <f t="shared" si="8"/>
        <v>0</v>
      </c>
      <c r="AF83" s="87">
        <f t="shared" si="9"/>
        <v>0</v>
      </c>
      <c r="AG83" s="87">
        <f t="shared" si="10"/>
        <v>0</v>
      </c>
      <c r="AH83" s="87">
        <f t="shared" si="11"/>
        <v>10472073.13816935</v>
      </c>
      <c r="AI83" s="87">
        <f t="shared" si="12"/>
        <v>10300484.857208153</v>
      </c>
      <c r="AJ83" s="87">
        <f t="shared" si="13"/>
        <v>10249463.763990207</v>
      </c>
      <c r="AK83" s="87">
        <f t="shared" si="14"/>
        <v>10265374.836309543</v>
      </c>
      <c r="AL83" s="87">
        <f t="shared" si="15"/>
        <v>10347896.490333468</v>
      </c>
      <c r="AM83" s="87">
        <f t="shared" si="16"/>
        <v>10213988.562483311</v>
      </c>
      <c r="AN83" s="87">
        <f t="shared" si="17"/>
        <v>9966376.7185443211</v>
      </c>
      <c r="AO83" s="87">
        <f t="shared" si="18"/>
        <v>9724767.5859735496</v>
      </c>
      <c r="AP83" s="87">
        <f t="shared" si="19"/>
        <v>9489015.6444954034</v>
      </c>
      <c r="AQ83" s="87">
        <f t="shared" si="20"/>
        <v>9258978.9015985448</v>
      </c>
      <c r="AR83" s="87">
        <f t="shared" si="21"/>
        <v>9034518.8070143368</v>
      </c>
    </row>
    <row r="84" spans="1:44" s="20" customFormat="1" x14ac:dyDescent="0.2">
      <c r="A84" s="40"/>
      <c r="B84" s="86">
        <f>'3. Investeringen'!B65</f>
        <v>51</v>
      </c>
      <c r="C84" s="86" t="str">
        <f>'3. Investeringen'!G65</f>
        <v>Nieuwe investeringen TD</v>
      </c>
      <c r="D84" s="86">
        <f>'3. Investeringen'!K65</f>
        <v>2016</v>
      </c>
      <c r="E84" s="121">
        <f>'3. Investeringen'!N65</f>
        <v>2016</v>
      </c>
      <c r="F84" s="86">
        <f>'3. Investeringen'!O65</f>
        <v>50749319.705177777</v>
      </c>
      <c r="G84" s="86">
        <f>'3. Investeringen'!P65</f>
        <v>0</v>
      </c>
      <c r="I84" s="86">
        <f>'6. Investeringen per jaar'!I65</f>
        <v>1</v>
      </c>
      <c r="K84" s="86">
        <f>'8. Afschrijvingen voor GAW'!AO79</f>
        <v>0</v>
      </c>
      <c r="L84" s="86">
        <f>'8. Afschrijvingen voor GAW'!AP79</f>
        <v>0</v>
      </c>
      <c r="M84" s="86">
        <f>'8. Afschrijvingen voor GAW'!AQ79</f>
        <v>0</v>
      </c>
      <c r="N84" s="86">
        <f>'8. Afschrijvingen voor GAW'!AR79</f>
        <v>0</v>
      </c>
      <c r="O84" s="86">
        <f>'8. Afschrijvingen voor GAW'!AS79</f>
        <v>0</v>
      </c>
      <c r="P84" s="86">
        <f>'8. Afschrijvingen voor GAW'!AT79</f>
        <v>563881.3300575309</v>
      </c>
      <c r="Q84" s="86">
        <f>'8. Afschrijvingen voor GAW'!AU79</f>
        <v>1130018.1854352918</v>
      </c>
      <c r="R84" s="86">
        <f>'8. Afschrijvingen voor GAW'!AV79</f>
        <v>1145838.440031386</v>
      </c>
      <c r="S84" s="86">
        <f>'8. Afschrijvingen voor GAW'!AW79</f>
        <v>1169901.0472720449</v>
      </c>
      <c r="T84" s="86">
        <f>'8. Afschrijvingen voor GAW'!AX79</f>
        <v>1202658.2765956621</v>
      </c>
      <c r="U84" s="86">
        <f>'8. Afschrijvingen voor GAW'!AY79</f>
        <v>1211076.8845318314</v>
      </c>
      <c r="V84" s="86">
        <f>'8. Afschrijvingen voor GAW'!AZ79</f>
        <v>1453292.2614381975</v>
      </c>
      <c r="W84" s="86">
        <f>'8. Afschrijvingen voor GAW'!BA79</f>
        <v>1409141.6104577966</v>
      </c>
      <c r="X84" s="86">
        <f>'8. Afschrijvingen voor GAW'!BB79</f>
        <v>1366332.2450768002</v>
      </c>
      <c r="Y84" s="86">
        <f>'8. Afschrijvingen voor GAW'!BC79</f>
        <v>1324823.4173782645</v>
      </c>
      <c r="Z84" s="86">
        <f>'8. Afschrijvingen voor GAW'!BD79</f>
        <v>1284575.6173566463</v>
      </c>
      <c r="AB84" s="122"/>
      <c r="AC84" s="87">
        <f t="shared" si="6"/>
        <v>0</v>
      </c>
      <c r="AD84" s="87">
        <f t="shared" si="7"/>
        <v>0</v>
      </c>
      <c r="AE84" s="87">
        <f t="shared" si="8"/>
        <v>0</v>
      </c>
      <c r="AF84" s="87">
        <f t="shared" si="9"/>
        <v>0</v>
      </c>
      <c r="AG84" s="87">
        <f t="shared" si="10"/>
        <v>0</v>
      </c>
      <c r="AH84" s="87">
        <f t="shared" si="11"/>
        <v>50185438.375120245</v>
      </c>
      <c r="AI84" s="87">
        <f t="shared" si="12"/>
        <v>49155791.066435188</v>
      </c>
      <c r="AJ84" s="87">
        <f t="shared" si="13"/>
        <v>48698133.701333895</v>
      </c>
      <c r="AK84" s="87">
        <f t="shared" si="14"/>
        <v>48550893.461789861</v>
      </c>
      <c r="AL84" s="87">
        <f t="shared" si="15"/>
        <v>48707660.20212432</v>
      </c>
      <c r="AM84" s="87">
        <f t="shared" si="16"/>
        <v>47837536.939007349</v>
      </c>
      <c r="AN84" s="87">
        <f t="shared" si="17"/>
        <v>46384244.677569151</v>
      </c>
      <c r="AO84" s="87">
        <f t="shared" si="18"/>
        <v>44975103.067111358</v>
      </c>
      <c r="AP84" s="87">
        <f t="shared" si="19"/>
        <v>43608770.82203456</v>
      </c>
      <c r="AQ84" s="87">
        <f t="shared" si="20"/>
        <v>42283947.404656298</v>
      </c>
      <c r="AR84" s="87">
        <f t="shared" si="21"/>
        <v>40999371.787299655</v>
      </c>
    </row>
    <row r="85" spans="1:44" s="20" customFormat="1" x14ac:dyDescent="0.2">
      <c r="A85" s="40"/>
      <c r="B85" s="86">
        <f>'3. Investeringen'!B66</f>
        <v>52</v>
      </c>
      <c r="C85" s="86" t="str">
        <f>'3. Investeringen'!G66</f>
        <v>Nieuwe investeringen TD</v>
      </c>
      <c r="D85" s="86">
        <f>'3. Investeringen'!K66</f>
        <v>2016</v>
      </c>
      <c r="E85" s="121">
        <f>'3. Investeringen'!N66</f>
        <v>2016</v>
      </c>
      <c r="F85" s="86">
        <f>'3. Investeringen'!O66</f>
        <v>9275720.394239936</v>
      </c>
      <c r="G85" s="86">
        <f>'3. Investeringen'!P66</f>
        <v>0</v>
      </c>
      <c r="I85" s="86">
        <f>'6. Investeringen per jaar'!I66</f>
        <v>1</v>
      </c>
      <c r="K85" s="86">
        <f>'8. Afschrijvingen voor GAW'!AO80</f>
        <v>0</v>
      </c>
      <c r="L85" s="86">
        <f>'8. Afschrijvingen voor GAW'!AP80</f>
        <v>0</v>
      </c>
      <c r="M85" s="86">
        <f>'8. Afschrijvingen voor GAW'!AQ80</f>
        <v>0</v>
      </c>
      <c r="N85" s="86">
        <f>'8. Afschrijvingen voor GAW'!AR80</f>
        <v>0</v>
      </c>
      <c r="O85" s="86">
        <f>'8. Afschrijvingen voor GAW'!AS80</f>
        <v>0</v>
      </c>
      <c r="P85" s="86">
        <f>'8. Afschrijvingen voor GAW'!AT80</f>
        <v>154595.33990399895</v>
      </c>
      <c r="Q85" s="86">
        <f>'8. Afschrijvingen voor GAW'!AU80</f>
        <v>309809.06116761384</v>
      </c>
      <c r="R85" s="86">
        <f>'8. Afschrijvingen voor GAW'!AV80</f>
        <v>314146.3880239604</v>
      </c>
      <c r="S85" s="86">
        <f>'8. Afschrijvingen voor GAW'!AW80</f>
        <v>320743.46217246354</v>
      </c>
      <c r="T85" s="86">
        <f>'8. Afschrijvingen voor GAW'!AX80</f>
        <v>329724.27911329246</v>
      </c>
      <c r="U85" s="86">
        <f>'8. Afschrijvingen voor GAW'!AY80</f>
        <v>332032.34906708548</v>
      </c>
      <c r="V85" s="86">
        <f>'8. Afschrijvingen voor GAW'!AZ80</f>
        <v>398438.8188805026</v>
      </c>
      <c r="W85" s="86">
        <f>'8. Afschrijvingen voor GAW'!BA80</f>
        <v>378923.44815982482</v>
      </c>
      <c r="X85" s="86">
        <f>'8. Afschrijvingen voor GAW'!BB80</f>
        <v>360363.93233158858</v>
      </c>
      <c r="Y85" s="86">
        <f>'8. Afschrijvingen voor GAW'!BC80</f>
        <v>342713.45401330671</v>
      </c>
      <c r="Z85" s="86">
        <f>'8. Afschrijvingen voor GAW'!BD80</f>
        <v>325927.48891877732</v>
      </c>
      <c r="AB85" s="122"/>
      <c r="AC85" s="87">
        <f t="shared" si="6"/>
        <v>0</v>
      </c>
      <c r="AD85" s="87">
        <f t="shared" si="7"/>
        <v>0</v>
      </c>
      <c r="AE85" s="87">
        <f t="shared" si="8"/>
        <v>0</v>
      </c>
      <c r="AF85" s="87">
        <f t="shared" si="9"/>
        <v>0</v>
      </c>
      <c r="AG85" s="87">
        <f t="shared" si="10"/>
        <v>0</v>
      </c>
      <c r="AH85" s="87">
        <f t="shared" si="11"/>
        <v>9121125.0543359369</v>
      </c>
      <c r="AI85" s="87">
        <f t="shared" si="12"/>
        <v>8829558.2432769947</v>
      </c>
      <c r="AJ85" s="87">
        <f t="shared" si="13"/>
        <v>8639025.6706589125</v>
      </c>
      <c r="AK85" s="87">
        <f t="shared" si="14"/>
        <v>8499701.7475702856</v>
      </c>
      <c r="AL85" s="87">
        <f t="shared" si="15"/>
        <v>8407969.1173889618</v>
      </c>
      <c r="AM85" s="87">
        <f t="shared" si="16"/>
        <v>8134792.5521435989</v>
      </c>
      <c r="AN85" s="87">
        <f t="shared" si="17"/>
        <v>7736353.7332630958</v>
      </c>
      <c r="AO85" s="87">
        <f t="shared" si="18"/>
        <v>7357430.2851032708</v>
      </c>
      <c r="AP85" s="87">
        <f t="shared" si="19"/>
        <v>6997066.3527716827</v>
      </c>
      <c r="AQ85" s="87">
        <f t="shared" si="20"/>
        <v>6654352.898758376</v>
      </c>
      <c r="AR85" s="87">
        <f t="shared" si="21"/>
        <v>6328425.4098395985</v>
      </c>
    </row>
    <row r="86" spans="1:44" s="20" customFormat="1" x14ac:dyDescent="0.2">
      <c r="A86" s="40"/>
      <c r="B86" s="86">
        <f>'3. Investeringen'!B67</f>
        <v>53</v>
      </c>
      <c r="C86" s="86" t="str">
        <f>'3. Investeringen'!G67</f>
        <v>Nieuwe investeringen TD</v>
      </c>
      <c r="D86" s="86">
        <f>'3. Investeringen'!K67</f>
        <v>2016</v>
      </c>
      <c r="E86" s="121">
        <f>'3. Investeringen'!N67</f>
        <v>2016</v>
      </c>
      <c r="F86" s="86">
        <f>'3. Investeringen'!O67</f>
        <v>319787</v>
      </c>
      <c r="G86" s="86">
        <f>'3. Investeringen'!P67</f>
        <v>0</v>
      </c>
      <c r="I86" s="86">
        <f>'6. Investeringen per jaar'!I67</f>
        <v>1</v>
      </c>
      <c r="K86" s="86">
        <f>'8. Afschrijvingen voor GAW'!AO81</f>
        <v>0</v>
      </c>
      <c r="L86" s="86">
        <f>'8. Afschrijvingen voor GAW'!AP81</f>
        <v>0</v>
      </c>
      <c r="M86" s="86">
        <f>'8. Afschrijvingen voor GAW'!AQ81</f>
        <v>0</v>
      </c>
      <c r="N86" s="86">
        <f>'8. Afschrijvingen voor GAW'!AR81</f>
        <v>0</v>
      </c>
      <c r="O86" s="86">
        <f>'8. Afschrijvingen voor GAW'!AS81</f>
        <v>0</v>
      </c>
      <c r="P86" s="86">
        <f>'8. Afschrijvingen voor GAW'!AT81</f>
        <v>0</v>
      </c>
      <c r="Q86" s="86">
        <f>'8. Afschrijvingen voor GAW'!AU81</f>
        <v>0</v>
      </c>
      <c r="R86" s="86">
        <f>'8. Afschrijvingen voor GAW'!AV81</f>
        <v>0</v>
      </c>
      <c r="S86" s="86">
        <f>'8. Afschrijvingen voor GAW'!AW81</f>
        <v>0</v>
      </c>
      <c r="T86" s="86">
        <f>'8. Afschrijvingen voor GAW'!AX81</f>
        <v>0</v>
      </c>
      <c r="U86" s="86">
        <f>'8. Afschrijvingen voor GAW'!AY81</f>
        <v>0</v>
      </c>
      <c r="V86" s="86">
        <f>'8. Afschrijvingen voor GAW'!AZ81</f>
        <v>0</v>
      </c>
      <c r="W86" s="86">
        <f>'8. Afschrijvingen voor GAW'!BA81</f>
        <v>0</v>
      </c>
      <c r="X86" s="86">
        <f>'8. Afschrijvingen voor GAW'!BB81</f>
        <v>0</v>
      </c>
      <c r="Y86" s="86">
        <f>'8. Afschrijvingen voor GAW'!BC81</f>
        <v>0</v>
      </c>
      <c r="Z86" s="86">
        <f>'8. Afschrijvingen voor GAW'!BD81</f>
        <v>0</v>
      </c>
      <c r="AB86" s="122"/>
      <c r="AC86" s="87">
        <f t="shared" si="6"/>
        <v>0</v>
      </c>
      <c r="AD86" s="87">
        <f t="shared" si="7"/>
        <v>0</v>
      </c>
      <c r="AE86" s="87">
        <f t="shared" si="8"/>
        <v>0</v>
      </c>
      <c r="AF86" s="87">
        <f t="shared" si="9"/>
        <v>0</v>
      </c>
      <c r="AG86" s="87">
        <f t="shared" si="10"/>
        <v>0</v>
      </c>
      <c r="AH86" s="87">
        <f t="shared" si="11"/>
        <v>319787</v>
      </c>
      <c r="AI86" s="87">
        <f t="shared" si="12"/>
        <v>320426.57400000002</v>
      </c>
      <c r="AJ86" s="87">
        <f t="shared" si="13"/>
        <v>324912.54603600001</v>
      </c>
      <c r="AK86" s="87">
        <f t="shared" si="14"/>
        <v>331735.70950275601</v>
      </c>
      <c r="AL86" s="87">
        <f t="shared" si="15"/>
        <v>341024.3093688332</v>
      </c>
      <c r="AM86" s="87">
        <f t="shared" si="16"/>
        <v>343411.479534415</v>
      </c>
      <c r="AN86" s="87">
        <f t="shared" si="17"/>
        <v>343411.479534415</v>
      </c>
      <c r="AO86" s="87">
        <f t="shared" si="18"/>
        <v>343411.479534415</v>
      </c>
      <c r="AP86" s="87">
        <f t="shared" si="19"/>
        <v>343411.479534415</v>
      </c>
      <c r="AQ86" s="87">
        <f t="shared" si="20"/>
        <v>343411.479534415</v>
      </c>
      <c r="AR86" s="87">
        <f t="shared" si="21"/>
        <v>343411.479534415</v>
      </c>
    </row>
    <row r="87" spans="1:44" s="20" customFormat="1" x14ac:dyDescent="0.2">
      <c r="A87" s="40"/>
      <c r="B87" s="86">
        <f>'3. Investeringen'!B68</f>
        <v>54</v>
      </c>
      <c r="C87" s="86" t="str">
        <f>'3. Investeringen'!G68</f>
        <v>Nieuwe investeringen TD</v>
      </c>
      <c r="D87" s="86">
        <f>'3. Investeringen'!K68</f>
        <v>2017</v>
      </c>
      <c r="E87" s="121">
        <f>'3. Investeringen'!N68</f>
        <v>2017</v>
      </c>
      <c r="F87" s="86">
        <f>'3. Investeringen'!O68</f>
        <v>10023167.65</v>
      </c>
      <c r="G87" s="86">
        <f>'3. Investeringen'!P68</f>
        <v>0</v>
      </c>
      <c r="I87" s="86">
        <f>'6. Investeringen per jaar'!I68</f>
        <v>1</v>
      </c>
      <c r="K87" s="86">
        <f>'8. Afschrijvingen voor GAW'!AO82</f>
        <v>0</v>
      </c>
      <c r="L87" s="86">
        <f>'8. Afschrijvingen voor GAW'!AP82</f>
        <v>0</v>
      </c>
      <c r="M87" s="86">
        <f>'8. Afschrijvingen voor GAW'!AQ82</f>
        <v>0</v>
      </c>
      <c r="N87" s="86">
        <f>'8. Afschrijvingen voor GAW'!AR82</f>
        <v>0</v>
      </c>
      <c r="O87" s="86">
        <f>'8. Afschrijvingen voor GAW'!AS82</f>
        <v>0</v>
      </c>
      <c r="P87" s="86">
        <f>'8. Afschrijvingen voor GAW'!AT82</f>
        <v>0</v>
      </c>
      <c r="Q87" s="86">
        <f>'8. Afschrijvingen voor GAW'!AU82</f>
        <v>91119.705909090917</v>
      </c>
      <c r="R87" s="86">
        <f>'8. Afschrijvingen voor GAW'!AV82</f>
        <v>184790.76358363638</v>
      </c>
      <c r="S87" s="86">
        <f>'8. Afschrijvingen voor GAW'!AW82</f>
        <v>188671.36961889273</v>
      </c>
      <c r="T87" s="86">
        <f>'8. Afschrijvingen voor GAW'!AX82</f>
        <v>193954.16796822174</v>
      </c>
      <c r="U87" s="86">
        <f>'8. Afschrijvingen voor GAW'!AY82</f>
        <v>195311.84714399927</v>
      </c>
      <c r="V87" s="86">
        <f>'8. Afschrijvingen voor GAW'!AZ82</f>
        <v>234374.21657279911</v>
      </c>
      <c r="W87" s="86">
        <f>'8. Afschrijvingen voor GAW'!BA82</f>
        <v>228804.92825819794</v>
      </c>
      <c r="X87" s="86">
        <f>'8. Afschrijvingen voor GAW'!BB82</f>
        <v>223367.97946790414</v>
      </c>
      <c r="Y87" s="86">
        <f>'8. Afschrijvingen voor GAW'!BC82</f>
        <v>218060.22550034997</v>
      </c>
      <c r="Z87" s="86">
        <f>'8. Afschrijvingen voor GAW'!BD82</f>
        <v>212878.59637954962</v>
      </c>
      <c r="AB87" s="122"/>
      <c r="AC87" s="87">
        <f t="shared" si="6"/>
        <v>0</v>
      </c>
      <c r="AD87" s="87">
        <f t="shared" si="7"/>
        <v>0</v>
      </c>
      <c r="AE87" s="87">
        <f t="shared" si="8"/>
        <v>0</v>
      </c>
      <c r="AF87" s="87">
        <f t="shared" si="9"/>
        <v>0</v>
      </c>
      <c r="AG87" s="87">
        <f t="shared" si="10"/>
        <v>0</v>
      </c>
      <c r="AH87" s="87">
        <f t="shared" si="11"/>
        <v>0</v>
      </c>
      <c r="AI87" s="87">
        <f t="shared" si="12"/>
        <v>9932047.9440909103</v>
      </c>
      <c r="AJ87" s="87">
        <f t="shared" si="13"/>
        <v>9886305.8517245464</v>
      </c>
      <c r="AK87" s="87">
        <f t="shared" si="14"/>
        <v>9905246.9049918689</v>
      </c>
      <c r="AL87" s="87">
        <f t="shared" si="15"/>
        <v>9988639.6503634211</v>
      </c>
      <c r="AM87" s="87">
        <f t="shared" si="16"/>
        <v>9863248.2807719652</v>
      </c>
      <c r="AN87" s="87">
        <f t="shared" si="17"/>
        <v>9628874.0641991664</v>
      </c>
      <c r="AO87" s="87">
        <f t="shared" si="18"/>
        <v>9400069.135940969</v>
      </c>
      <c r="AP87" s="87">
        <f t="shared" si="19"/>
        <v>9176701.1564730648</v>
      </c>
      <c r="AQ87" s="87">
        <f t="shared" si="20"/>
        <v>8958640.930972714</v>
      </c>
      <c r="AR87" s="87">
        <f t="shared" si="21"/>
        <v>8745762.3345931638</v>
      </c>
    </row>
    <row r="88" spans="1:44" s="20" customFormat="1" x14ac:dyDescent="0.2">
      <c r="A88" s="40"/>
      <c r="B88" s="86">
        <f>'3. Investeringen'!B69</f>
        <v>55</v>
      </c>
      <c r="C88" s="86" t="str">
        <f>'3. Investeringen'!G69</f>
        <v>Nieuwe investeringen TD</v>
      </c>
      <c r="D88" s="86">
        <f>'3. Investeringen'!K69</f>
        <v>2017</v>
      </c>
      <c r="E88" s="121">
        <f>'3. Investeringen'!N69</f>
        <v>2017</v>
      </c>
      <c r="F88" s="86">
        <f>'3. Investeringen'!O69</f>
        <v>53508810.700000003</v>
      </c>
      <c r="G88" s="86">
        <f>'3. Investeringen'!P69</f>
        <v>0</v>
      </c>
      <c r="I88" s="86">
        <f>'6. Investeringen per jaar'!I69</f>
        <v>1</v>
      </c>
      <c r="K88" s="86">
        <f>'8. Afschrijvingen voor GAW'!AO83</f>
        <v>0</v>
      </c>
      <c r="L88" s="86">
        <f>'8. Afschrijvingen voor GAW'!AP83</f>
        <v>0</v>
      </c>
      <c r="M88" s="86">
        <f>'8. Afschrijvingen voor GAW'!AQ83</f>
        <v>0</v>
      </c>
      <c r="N88" s="86">
        <f>'8. Afschrijvingen voor GAW'!AR83</f>
        <v>0</v>
      </c>
      <c r="O88" s="86">
        <f>'8. Afschrijvingen voor GAW'!AS83</f>
        <v>0</v>
      </c>
      <c r="P88" s="86">
        <f>'8. Afschrijvingen voor GAW'!AT83</f>
        <v>0</v>
      </c>
      <c r="Q88" s="86">
        <f>'8. Afschrijvingen voor GAW'!AU83</f>
        <v>594542.34111111122</v>
      </c>
      <c r="R88" s="86">
        <f>'8. Afschrijvingen voor GAW'!AV83</f>
        <v>1205731.8677733336</v>
      </c>
      <c r="S88" s="86">
        <f>'8. Afschrijvingen voor GAW'!AW83</f>
        <v>1231052.2369965734</v>
      </c>
      <c r="T88" s="86">
        <f>'8. Afschrijvingen voor GAW'!AX83</f>
        <v>1265521.6996324777</v>
      </c>
      <c r="U88" s="86">
        <f>'8. Afschrijvingen voor GAW'!AY83</f>
        <v>1274380.3515299049</v>
      </c>
      <c r="V88" s="86">
        <f>'8. Afschrijvingen voor GAW'!AZ83</f>
        <v>1529256.4218358854</v>
      </c>
      <c r="W88" s="86">
        <f>'8. Afschrijvingen voor GAW'!BA83</f>
        <v>1483945.1204481558</v>
      </c>
      <c r="X88" s="86">
        <f>'8. Afschrijvingen voor GAW'!BB83</f>
        <v>1439976.376138581</v>
      </c>
      <c r="Y88" s="86">
        <f>'8. Afschrijvingen voor GAW'!BC83</f>
        <v>1397310.4094381784</v>
      </c>
      <c r="Z88" s="86">
        <f>'8. Afschrijvingen voor GAW'!BD83</f>
        <v>1355908.6195288987</v>
      </c>
      <c r="AB88" s="122"/>
      <c r="AC88" s="87">
        <f t="shared" si="6"/>
        <v>0</v>
      </c>
      <c r="AD88" s="87">
        <f t="shared" si="7"/>
        <v>0</v>
      </c>
      <c r="AE88" s="87">
        <f t="shared" si="8"/>
        <v>0</v>
      </c>
      <c r="AF88" s="87">
        <f t="shared" si="9"/>
        <v>0</v>
      </c>
      <c r="AG88" s="87">
        <f t="shared" si="10"/>
        <v>0</v>
      </c>
      <c r="AH88" s="87">
        <f t="shared" si="11"/>
        <v>0</v>
      </c>
      <c r="AI88" s="87">
        <f t="shared" si="12"/>
        <v>52914268.358888894</v>
      </c>
      <c r="AJ88" s="87">
        <f t="shared" si="13"/>
        <v>52449336.248140007</v>
      </c>
      <c r="AK88" s="87">
        <f t="shared" si="14"/>
        <v>52319720.072354369</v>
      </c>
      <c r="AL88" s="87">
        <f t="shared" si="15"/>
        <v>52519150.534747809</v>
      </c>
      <c r="AM88" s="87">
        <f t="shared" si="16"/>
        <v>51612404.236961134</v>
      </c>
      <c r="AN88" s="87">
        <f t="shared" si="17"/>
        <v>50083147.815125249</v>
      </c>
      <c r="AO88" s="87">
        <f t="shared" si="18"/>
        <v>48599202.694677092</v>
      </c>
      <c r="AP88" s="87">
        <f t="shared" si="19"/>
        <v>47159226.318538509</v>
      </c>
      <c r="AQ88" s="87">
        <f t="shared" si="20"/>
        <v>45761915.909100331</v>
      </c>
      <c r="AR88" s="87">
        <f t="shared" si="21"/>
        <v>44406007.289571434</v>
      </c>
    </row>
    <row r="89" spans="1:44" s="20" customFormat="1" x14ac:dyDescent="0.2">
      <c r="A89" s="40"/>
      <c r="B89" s="86">
        <f>'3. Investeringen'!B70</f>
        <v>56</v>
      </c>
      <c r="C89" s="86" t="str">
        <f>'3. Investeringen'!G70</f>
        <v>Nieuwe investeringen TD</v>
      </c>
      <c r="D89" s="86">
        <f>'3. Investeringen'!K70</f>
        <v>2017</v>
      </c>
      <c r="E89" s="121">
        <f>'3. Investeringen'!N70</f>
        <v>2017</v>
      </c>
      <c r="F89" s="86">
        <f>'3. Investeringen'!O70</f>
        <v>8080591.1818900006</v>
      </c>
      <c r="G89" s="86">
        <f>'3. Investeringen'!P70</f>
        <v>0</v>
      </c>
      <c r="I89" s="86">
        <f>'6. Investeringen per jaar'!I70</f>
        <v>1</v>
      </c>
      <c r="K89" s="86">
        <f>'8. Afschrijvingen voor GAW'!AO84</f>
        <v>0</v>
      </c>
      <c r="L89" s="86">
        <f>'8. Afschrijvingen voor GAW'!AP84</f>
        <v>0</v>
      </c>
      <c r="M89" s="86">
        <f>'8. Afschrijvingen voor GAW'!AQ84</f>
        <v>0</v>
      </c>
      <c r="N89" s="86">
        <f>'8. Afschrijvingen voor GAW'!AR84</f>
        <v>0</v>
      </c>
      <c r="O89" s="86">
        <f>'8. Afschrijvingen voor GAW'!AS84</f>
        <v>0</v>
      </c>
      <c r="P89" s="86">
        <f>'8. Afschrijvingen voor GAW'!AT84</f>
        <v>0</v>
      </c>
      <c r="Q89" s="86">
        <f>'8. Afschrijvingen voor GAW'!AU84</f>
        <v>134676.51969816667</v>
      </c>
      <c r="R89" s="86">
        <f>'8. Afschrijvingen voor GAW'!AV84</f>
        <v>273123.98194788204</v>
      </c>
      <c r="S89" s="86">
        <f>'8. Afschrijvingen voor GAW'!AW84</f>
        <v>278859.58556878759</v>
      </c>
      <c r="T89" s="86">
        <f>'8. Afschrijvingen voor GAW'!AX84</f>
        <v>286667.65396471362</v>
      </c>
      <c r="U89" s="86">
        <f>'8. Afschrijvingen voor GAW'!AY84</f>
        <v>288674.32754246658</v>
      </c>
      <c r="V89" s="86">
        <f>'8. Afschrijvingen voor GAW'!AZ84</f>
        <v>346409.19305095985</v>
      </c>
      <c r="W89" s="86">
        <f>'8. Afschrijvingen voor GAW'!BA84</f>
        <v>330107.5839662088</v>
      </c>
      <c r="X89" s="86">
        <f>'8. Afschrijvingen voor GAW'!BB84</f>
        <v>314573.10942662251</v>
      </c>
      <c r="Y89" s="86">
        <f>'8. Afschrijvingen voor GAW'!BC84</f>
        <v>299769.6689830168</v>
      </c>
      <c r="Z89" s="86">
        <f>'8. Afschrijvingen voor GAW'!BD84</f>
        <v>285662.86103087483</v>
      </c>
      <c r="AB89" s="122"/>
      <c r="AC89" s="87">
        <f t="shared" si="6"/>
        <v>0</v>
      </c>
      <c r="AD89" s="87">
        <f t="shared" si="7"/>
        <v>0</v>
      </c>
      <c r="AE89" s="87">
        <f t="shared" si="8"/>
        <v>0</v>
      </c>
      <c r="AF89" s="87">
        <f t="shared" si="9"/>
        <v>0</v>
      </c>
      <c r="AG89" s="87">
        <f t="shared" si="10"/>
        <v>0</v>
      </c>
      <c r="AH89" s="87">
        <f t="shared" si="11"/>
        <v>0</v>
      </c>
      <c r="AI89" s="87">
        <f t="shared" si="12"/>
        <v>7945914.6621918343</v>
      </c>
      <c r="AJ89" s="87">
        <f t="shared" si="13"/>
        <v>7784033.485514638</v>
      </c>
      <c r="AK89" s="87">
        <f t="shared" si="14"/>
        <v>7668638.6031416571</v>
      </c>
      <c r="AL89" s="87">
        <f t="shared" si="15"/>
        <v>7596692.8300649105</v>
      </c>
      <c r="AM89" s="87">
        <f t="shared" si="16"/>
        <v>7361195.3523328975</v>
      </c>
      <c r="AN89" s="87">
        <f t="shared" si="17"/>
        <v>7014786.1592819374</v>
      </c>
      <c r="AO89" s="87">
        <f t="shared" si="18"/>
        <v>6684678.5753157288</v>
      </c>
      <c r="AP89" s="87">
        <f t="shared" si="19"/>
        <v>6370105.4658891065</v>
      </c>
      <c r="AQ89" s="87">
        <f t="shared" si="20"/>
        <v>6070335.7969060894</v>
      </c>
      <c r="AR89" s="87">
        <f t="shared" si="21"/>
        <v>5784672.9358752146</v>
      </c>
    </row>
    <row r="90" spans="1:44" s="20" customFormat="1" x14ac:dyDescent="0.2">
      <c r="A90" s="40"/>
      <c r="B90" s="86">
        <f>'3. Investeringen'!B71</f>
        <v>57</v>
      </c>
      <c r="C90" s="86" t="str">
        <f>'3. Investeringen'!G71</f>
        <v>Nieuwe investeringen TD</v>
      </c>
      <c r="D90" s="86">
        <f>'3. Investeringen'!K71</f>
        <v>2017</v>
      </c>
      <c r="E90" s="121">
        <f>'3. Investeringen'!N71</f>
        <v>2017</v>
      </c>
      <c r="F90" s="86">
        <f>'3. Investeringen'!O71</f>
        <v>20738.349999999999</v>
      </c>
      <c r="G90" s="86">
        <f>'3. Investeringen'!P71</f>
        <v>0</v>
      </c>
      <c r="I90" s="86">
        <f>'6. Investeringen per jaar'!I71</f>
        <v>1</v>
      </c>
      <c r="K90" s="86">
        <f>'8. Afschrijvingen voor GAW'!AO85</f>
        <v>0</v>
      </c>
      <c r="L90" s="86">
        <f>'8. Afschrijvingen voor GAW'!AP85</f>
        <v>0</v>
      </c>
      <c r="M90" s="86">
        <f>'8. Afschrijvingen voor GAW'!AQ85</f>
        <v>0</v>
      </c>
      <c r="N90" s="86">
        <f>'8. Afschrijvingen voor GAW'!AR85</f>
        <v>0</v>
      </c>
      <c r="O90" s="86">
        <f>'8. Afschrijvingen voor GAW'!AS85</f>
        <v>0</v>
      </c>
      <c r="P90" s="86">
        <f>'8. Afschrijvingen voor GAW'!AT85</f>
        <v>0</v>
      </c>
      <c r="Q90" s="86">
        <f>'8. Afschrijvingen voor GAW'!AU85</f>
        <v>0</v>
      </c>
      <c r="R90" s="86">
        <f>'8. Afschrijvingen voor GAW'!AV85</f>
        <v>0</v>
      </c>
      <c r="S90" s="86">
        <f>'8. Afschrijvingen voor GAW'!AW85</f>
        <v>0</v>
      </c>
      <c r="T90" s="86">
        <f>'8. Afschrijvingen voor GAW'!AX85</f>
        <v>0</v>
      </c>
      <c r="U90" s="86">
        <f>'8. Afschrijvingen voor GAW'!AY85</f>
        <v>0</v>
      </c>
      <c r="V90" s="86">
        <f>'8. Afschrijvingen voor GAW'!AZ85</f>
        <v>0</v>
      </c>
      <c r="W90" s="86">
        <f>'8. Afschrijvingen voor GAW'!BA85</f>
        <v>0</v>
      </c>
      <c r="X90" s="86">
        <f>'8. Afschrijvingen voor GAW'!BB85</f>
        <v>0</v>
      </c>
      <c r="Y90" s="86">
        <f>'8. Afschrijvingen voor GAW'!BC85</f>
        <v>0</v>
      </c>
      <c r="Z90" s="86">
        <f>'8. Afschrijvingen voor GAW'!BD85</f>
        <v>0</v>
      </c>
      <c r="AB90" s="122"/>
      <c r="AC90" s="87">
        <f t="shared" si="6"/>
        <v>0</v>
      </c>
      <c r="AD90" s="87">
        <f t="shared" si="7"/>
        <v>0</v>
      </c>
      <c r="AE90" s="87">
        <f t="shared" si="8"/>
        <v>0</v>
      </c>
      <c r="AF90" s="87">
        <f t="shared" si="9"/>
        <v>0</v>
      </c>
      <c r="AG90" s="87">
        <f t="shared" si="10"/>
        <v>0</v>
      </c>
      <c r="AH90" s="87">
        <f t="shared" si="11"/>
        <v>0</v>
      </c>
      <c r="AI90" s="87">
        <f t="shared" si="12"/>
        <v>20738.349999999999</v>
      </c>
      <c r="AJ90" s="87">
        <f t="shared" si="13"/>
        <v>21028.686899999997</v>
      </c>
      <c r="AK90" s="87">
        <f t="shared" si="14"/>
        <v>21470.289324899994</v>
      </c>
      <c r="AL90" s="87">
        <f t="shared" si="15"/>
        <v>22071.457425997192</v>
      </c>
      <c r="AM90" s="87">
        <f t="shared" si="16"/>
        <v>22225.957627979169</v>
      </c>
      <c r="AN90" s="87">
        <f t="shared" si="17"/>
        <v>22225.957627979169</v>
      </c>
      <c r="AO90" s="87">
        <f t="shared" si="18"/>
        <v>22225.957627979169</v>
      </c>
      <c r="AP90" s="87">
        <f t="shared" si="19"/>
        <v>22225.957627979169</v>
      </c>
      <c r="AQ90" s="87">
        <f t="shared" si="20"/>
        <v>22225.957627979169</v>
      </c>
      <c r="AR90" s="87">
        <f t="shared" si="21"/>
        <v>22225.957627979169</v>
      </c>
    </row>
    <row r="91" spans="1:44" s="20" customFormat="1" x14ac:dyDescent="0.2">
      <c r="A91" s="40"/>
      <c r="B91" s="86">
        <f>'3. Investeringen'!B72</f>
        <v>58</v>
      </c>
      <c r="C91" s="86" t="str">
        <f>'3. Investeringen'!G72</f>
        <v>Nieuwe investeringen TD</v>
      </c>
      <c r="D91" s="86">
        <f>'3. Investeringen'!K72</f>
        <v>2018</v>
      </c>
      <c r="E91" s="121">
        <f>'3. Investeringen'!N72</f>
        <v>2018</v>
      </c>
      <c r="F91" s="86">
        <f>'3. Investeringen'!O72</f>
        <v>12179256.763</v>
      </c>
      <c r="G91" s="86">
        <f>'3. Investeringen'!P72</f>
        <v>0</v>
      </c>
      <c r="I91" s="86">
        <f>'6. Investeringen per jaar'!I72</f>
        <v>1</v>
      </c>
      <c r="K91" s="86">
        <f>'8. Afschrijvingen voor GAW'!AO86</f>
        <v>0</v>
      </c>
      <c r="L91" s="86">
        <f>'8. Afschrijvingen voor GAW'!AP86</f>
        <v>0</v>
      </c>
      <c r="M91" s="86">
        <f>'8. Afschrijvingen voor GAW'!AQ86</f>
        <v>0</v>
      </c>
      <c r="N91" s="86">
        <f>'8. Afschrijvingen voor GAW'!AR86</f>
        <v>0</v>
      </c>
      <c r="O91" s="86">
        <f>'8. Afschrijvingen voor GAW'!AS86</f>
        <v>0</v>
      </c>
      <c r="P91" s="86">
        <f>'8. Afschrijvingen voor GAW'!AT86</f>
        <v>0</v>
      </c>
      <c r="Q91" s="86">
        <f>'8. Afschrijvingen voor GAW'!AU86</f>
        <v>0</v>
      </c>
      <c r="R91" s="86">
        <f>'8. Afschrijvingen voor GAW'!AV86</f>
        <v>110720.51602727272</v>
      </c>
      <c r="S91" s="86">
        <f>'8. Afschrijvingen voor GAW'!AW86</f>
        <v>226091.29372769088</v>
      </c>
      <c r="T91" s="86">
        <f>'8. Afschrijvingen voor GAW'!AX86</f>
        <v>232421.84995206623</v>
      </c>
      <c r="U91" s="86">
        <f>'8. Afschrijvingen voor GAW'!AY86</f>
        <v>234048.80290173067</v>
      </c>
      <c r="V91" s="86">
        <f>'8. Afschrijvingen voor GAW'!AZ86</f>
        <v>280858.5634820768</v>
      </c>
      <c r="W91" s="86">
        <f>'8. Afschrijvingen voor GAW'!BA86</f>
        <v>274314.28627472743</v>
      </c>
      <c r="X91" s="86">
        <f>'8. Afschrijvingen voor GAW'!BB86</f>
        <v>267922.49707997649</v>
      </c>
      <c r="Y91" s="86">
        <f>'8. Afschrijvingen voor GAW'!BC86</f>
        <v>261679.64277908386</v>
      </c>
      <c r="Z91" s="86">
        <f>'8. Afschrijvingen voor GAW'!BD86</f>
        <v>255582.25304442557</v>
      </c>
      <c r="AB91" s="122"/>
      <c r="AC91" s="87">
        <f t="shared" si="6"/>
        <v>0</v>
      </c>
      <c r="AD91" s="87">
        <f t="shared" si="7"/>
        <v>0</v>
      </c>
      <c r="AE91" s="87">
        <f t="shared" si="8"/>
        <v>0</v>
      </c>
      <c r="AF91" s="87">
        <f t="shared" si="9"/>
        <v>0</v>
      </c>
      <c r="AG91" s="87">
        <f t="shared" si="10"/>
        <v>0</v>
      </c>
      <c r="AH91" s="87">
        <f t="shared" si="11"/>
        <v>0</v>
      </c>
      <c r="AI91" s="87">
        <f t="shared" si="12"/>
        <v>0</v>
      </c>
      <c r="AJ91" s="87">
        <f t="shared" si="13"/>
        <v>12068536.246972727</v>
      </c>
      <c r="AK91" s="87">
        <f t="shared" si="14"/>
        <v>12095884.214431463</v>
      </c>
      <c r="AL91" s="87">
        <f t="shared" si="15"/>
        <v>12202147.122483477</v>
      </c>
      <c r="AM91" s="87">
        <f t="shared" si="16"/>
        <v>12053513.349439129</v>
      </c>
      <c r="AN91" s="87">
        <f t="shared" si="17"/>
        <v>11772654.785957053</v>
      </c>
      <c r="AO91" s="87">
        <f t="shared" si="18"/>
        <v>11498340.499682326</v>
      </c>
      <c r="AP91" s="87">
        <f t="shared" si="19"/>
        <v>11230418.00260235</v>
      </c>
      <c r="AQ91" s="87">
        <f t="shared" si="20"/>
        <v>10968738.359823266</v>
      </c>
      <c r="AR91" s="87">
        <f t="shared" si="21"/>
        <v>10713156.10677884</v>
      </c>
    </row>
    <row r="92" spans="1:44" s="20" customFormat="1" x14ac:dyDescent="0.2">
      <c r="A92" s="40"/>
      <c r="B92" s="86">
        <f>'3. Investeringen'!B73</f>
        <v>59</v>
      </c>
      <c r="C92" s="86" t="str">
        <f>'3. Investeringen'!G73</f>
        <v>Nieuwe investeringen TD</v>
      </c>
      <c r="D92" s="86">
        <f>'3. Investeringen'!K73</f>
        <v>2018</v>
      </c>
      <c r="E92" s="121">
        <f>'3. Investeringen'!N73</f>
        <v>2018</v>
      </c>
      <c r="F92" s="86">
        <f>'3. Investeringen'!O73</f>
        <v>62762491.767999999</v>
      </c>
      <c r="G92" s="86">
        <f>'3. Investeringen'!P73</f>
        <v>0</v>
      </c>
      <c r="I92" s="86">
        <f>'6. Investeringen per jaar'!I73</f>
        <v>1</v>
      </c>
      <c r="K92" s="86">
        <f>'8. Afschrijvingen voor GAW'!AO87</f>
        <v>0</v>
      </c>
      <c r="L92" s="86">
        <f>'8. Afschrijvingen voor GAW'!AP87</f>
        <v>0</v>
      </c>
      <c r="M92" s="86">
        <f>'8. Afschrijvingen voor GAW'!AQ87</f>
        <v>0</v>
      </c>
      <c r="N92" s="86">
        <f>'8. Afschrijvingen voor GAW'!AR87</f>
        <v>0</v>
      </c>
      <c r="O92" s="86">
        <f>'8. Afschrijvingen voor GAW'!AS87</f>
        <v>0</v>
      </c>
      <c r="P92" s="86">
        <f>'8. Afschrijvingen voor GAW'!AT87</f>
        <v>0</v>
      </c>
      <c r="Q92" s="86">
        <f>'8. Afschrijvingen voor GAW'!AU87</f>
        <v>0</v>
      </c>
      <c r="R92" s="86">
        <f>'8. Afschrijvingen voor GAW'!AV87</f>
        <v>697361.01964444446</v>
      </c>
      <c r="S92" s="86">
        <f>'8. Afschrijvingen voor GAW'!AW87</f>
        <v>1424011.2021139555</v>
      </c>
      <c r="T92" s="86">
        <f>'8. Afschrijvingen voor GAW'!AX87</f>
        <v>1463883.5157731462</v>
      </c>
      <c r="U92" s="86">
        <f>'8. Afschrijvingen voor GAW'!AY87</f>
        <v>1474130.7003835582</v>
      </c>
      <c r="V92" s="86">
        <f>'8. Afschrijvingen voor GAW'!AZ87</f>
        <v>1768956.8404602695</v>
      </c>
      <c r="W92" s="86">
        <f>'8. Afschrijvingen voor GAW'!BA87</f>
        <v>1717806.2812180447</v>
      </c>
      <c r="X92" s="86">
        <f>'8. Afschrijvingen voor GAW'!BB87</f>
        <v>1668134.7742912576</v>
      </c>
      <c r="Y92" s="86">
        <f>'8. Afschrijvingen voor GAW'!BC87</f>
        <v>1619899.551902113</v>
      </c>
      <c r="Z92" s="86">
        <f>'8. Afschrijvingen voor GAW'!BD87</f>
        <v>1573059.0829314494</v>
      </c>
      <c r="AB92" s="122"/>
      <c r="AC92" s="87">
        <f t="shared" si="6"/>
        <v>0</v>
      </c>
      <c r="AD92" s="87">
        <f t="shared" si="7"/>
        <v>0</v>
      </c>
      <c r="AE92" s="87">
        <f t="shared" si="8"/>
        <v>0</v>
      </c>
      <c r="AF92" s="87">
        <f t="shared" si="9"/>
        <v>0</v>
      </c>
      <c r="AG92" s="87">
        <f t="shared" si="10"/>
        <v>0</v>
      </c>
      <c r="AH92" s="87">
        <f t="shared" si="11"/>
        <v>0</v>
      </c>
      <c r="AI92" s="87">
        <f t="shared" si="12"/>
        <v>0</v>
      </c>
      <c r="AJ92" s="87">
        <f t="shared" si="13"/>
        <v>62065130.748355553</v>
      </c>
      <c r="AK92" s="87">
        <f t="shared" si="14"/>
        <v>61944487.291957058</v>
      </c>
      <c r="AL92" s="87">
        <f t="shared" si="15"/>
        <v>62215049.42035871</v>
      </c>
      <c r="AM92" s="87">
        <f t="shared" si="16"/>
        <v>61176424.065917656</v>
      </c>
      <c r="AN92" s="87">
        <f t="shared" si="17"/>
        <v>59407467.225457385</v>
      </c>
      <c r="AO92" s="87">
        <f t="shared" si="18"/>
        <v>57689660.944239341</v>
      </c>
      <c r="AP92" s="87">
        <f t="shared" si="19"/>
        <v>56021526.169948086</v>
      </c>
      <c r="AQ92" s="87">
        <f t="shared" si="20"/>
        <v>54401626.618045971</v>
      </c>
      <c r="AR92" s="87">
        <f t="shared" si="21"/>
        <v>52828567.535114519</v>
      </c>
    </row>
    <row r="93" spans="1:44" s="20" customFormat="1" x14ac:dyDescent="0.2">
      <c r="A93" s="40"/>
      <c r="B93" s="86">
        <f>'3. Investeringen'!B74</f>
        <v>60</v>
      </c>
      <c r="C93" s="86" t="str">
        <f>'3. Investeringen'!G74</f>
        <v>Nieuwe investeringen TD</v>
      </c>
      <c r="D93" s="86">
        <f>'3. Investeringen'!K74</f>
        <v>2018</v>
      </c>
      <c r="E93" s="121">
        <f>'3. Investeringen'!N74</f>
        <v>2018</v>
      </c>
      <c r="F93" s="86">
        <f>'3. Investeringen'!O74</f>
        <v>9766109.6664199997</v>
      </c>
      <c r="G93" s="86">
        <f>'3. Investeringen'!P74</f>
        <v>0</v>
      </c>
      <c r="I93" s="86">
        <f>'6. Investeringen per jaar'!I74</f>
        <v>1</v>
      </c>
      <c r="K93" s="86">
        <f>'8. Afschrijvingen voor GAW'!AO88</f>
        <v>0</v>
      </c>
      <c r="L93" s="86">
        <f>'8. Afschrijvingen voor GAW'!AP88</f>
        <v>0</v>
      </c>
      <c r="M93" s="86">
        <f>'8. Afschrijvingen voor GAW'!AQ88</f>
        <v>0</v>
      </c>
      <c r="N93" s="86">
        <f>'8. Afschrijvingen voor GAW'!AR88</f>
        <v>0</v>
      </c>
      <c r="O93" s="86">
        <f>'8. Afschrijvingen voor GAW'!AS88</f>
        <v>0</v>
      </c>
      <c r="P93" s="86">
        <f>'8. Afschrijvingen voor GAW'!AT88</f>
        <v>0</v>
      </c>
      <c r="Q93" s="86">
        <f>'8. Afschrijvingen voor GAW'!AU88</f>
        <v>0</v>
      </c>
      <c r="R93" s="86">
        <f>'8. Afschrijvingen voor GAW'!AV88</f>
        <v>162768.49444033334</v>
      </c>
      <c r="S93" s="86">
        <f>'8. Afschrijvingen voor GAW'!AW88</f>
        <v>332373.26564716059</v>
      </c>
      <c r="T93" s="86">
        <f>'8. Afschrijvingen voor GAW'!AX88</f>
        <v>341679.7170852811</v>
      </c>
      <c r="U93" s="86">
        <f>'8. Afschrijvingen voor GAW'!AY88</f>
        <v>344071.47510487802</v>
      </c>
      <c r="V93" s="86">
        <f>'8. Afschrijvingen voor GAW'!AZ88</f>
        <v>412885.7701258536</v>
      </c>
      <c r="W93" s="86">
        <f>'8. Afschrijvingen voor GAW'!BA88</f>
        <v>394189.05600694701</v>
      </c>
      <c r="X93" s="86">
        <f>'8. Afschrijvingen voor GAW'!BB88</f>
        <v>376338.98554625508</v>
      </c>
      <c r="Y93" s="86">
        <f>'8. Afschrijvingen voor GAW'!BC88</f>
        <v>359297.22016302851</v>
      </c>
      <c r="Z93" s="86">
        <f>'8. Afschrijvingen voor GAW'!BD88</f>
        <v>343027.15736319323</v>
      </c>
      <c r="AB93" s="122"/>
      <c r="AC93" s="87">
        <f t="shared" si="6"/>
        <v>0</v>
      </c>
      <c r="AD93" s="87">
        <f t="shared" si="7"/>
        <v>0</v>
      </c>
      <c r="AE93" s="87">
        <f t="shared" si="8"/>
        <v>0</v>
      </c>
      <c r="AF93" s="87">
        <f t="shared" si="9"/>
        <v>0</v>
      </c>
      <c r="AG93" s="87">
        <f t="shared" si="10"/>
        <v>0</v>
      </c>
      <c r="AH93" s="87">
        <f t="shared" si="11"/>
        <v>0</v>
      </c>
      <c r="AI93" s="87">
        <f t="shared" si="12"/>
        <v>0</v>
      </c>
      <c r="AJ93" s="87">
        <f t="shared" si="13"/>
        <v>9603341.1719796658</v>
      </c>
      <c r="AK93" s="87">
        <f t="shared" si="14"/>
        <v>9472638.0709440783</v>
      </c>
      <c r="AL93" s="87">
        <f t="shared" si="15"/>
        <v>9396192.2198452316</v>
      </c>
      <c r="AM93" s="87">
        <f t="shared" si="16"/>
        <v>9117894.09027927</v>
      </c>
      <c r="AN93" s="87">
        <f t="shared" si="17"/>
        <v>8705008.3201534171</v>
      </c>
      <c r="AO93" s="87">
        <f t="shared" si="18"/>
        <v>8310819.2641464705</v>
      </c>
      <c r="AP93" s="87">
        <f t="shared" si="19"/>
        <v>7934480.278600215</v>
      </c>
      <c r="AQ93" s="87">
        <f t="shared" si="20"/>
        <v>7575183.0584371863</v>
      </c>
      <c r="AR93" s="87">
        <f t="shared" si="21"/>
        <v>7232155.9010739932</v>
      </c>
    </row>
    <row r="94" spans="1:44" s="20" customFormat="1" x14ac:dyDescent="0.2">
      <c r="A94" s="40"/>
      <c r="B94" s="86">
        <f>'3. Investeringen'!B75</f>
        <v>61</v>
      </c>
      <c r="C94" s="86" t="str">
        <f>'3. Investeringen'!G75</f>
        <v>Nieuwe investeringen TD</v>
      </c>
      <c r="D94" s="86">
        <f>'3. Investeringen'!K75</f>
        <v>2018</v>
      </c>
      <c r="E94" s="121">
        <f>'3. Investeringen'!N75</f>
        <v>2018</v>
      </c>
      <c r="F94" s="86">
        <f>'3. Investeringen'!O75</f>
        <v>24916.5</v>
      </c>
      <c r="G94" s="86">
        <f>'3. Investeringen'!P75</f>
        <v>0</v>
      </c>
      <c r="I94" s="86">
        <f>'6. Investeringen per jaar'!I75</f>
        <v>1</v>
      </c>
      <c r="K94" s="86">
        <f>'8. Afschrijvingen voor GAW'!AO89</f>
        <v>0</v>
      </c>
      <c r="L94" s="86">
        <f>'8. Afschrijvingen voor GAW'!AP89</f>
        <v>0</v>
      </c>
      <c r="M94" s="86">
        <f>'8. Afschrijvingen voor GAW'!AQ89</f>
        <v>0</v>
      </c>
      <c r="N94" s="86">
        <f>'8. Afschrijvingen voor GAW'!AR89</f>
        <v>0</v>
      </c>
      <c r="O94" s="86">
        <f>'8. Afschrijvingen voor GAW'!AS89</f>
        <v>0</v>
      </c>
      <c r="P94" s="86">
        <f>'8. Afschrijvingen voor GAW'!AT89</f>
        <v>0</v>
      </c>
      <c r="Q94" s="86">
        <f>'8. Afschrijvingen voor GAW'!AU89</f>
        <v>0</v>
      </c>
      <c r="R94" s="86">
        <f>'8. Afschrijvingen voor GAW'!AV89</f>
        <v>0</v>
      </c>
      <c r="S94" s="86">
        <f>'8. Afschrijvingen voor GAW'!AW89</f>
        <v>0</v>
      </c>
      <c r="T94" s="86">
        <f>'8. Afschrijvingen voor GAW'!AX89</f>
        <v>0</v>
      </c>
      <c r="U94" s="86">
        <f>'8. Afschrijvingen voor GAW'!AY89</f>
        <v>0</v>
      </c>
      <c r="V94" s="86">
        <f>'8. Afschrijvingen voor GAW'!AZ89</f>
        <v>0</v>
      </c>
      <c r="W94" s="86">
        <f>'8. Afschrijvingen voor GAW'!BA89</f>
        <v>0</v>
      </c>
      <c r="X94" s="86">
        <f>'8. Afschrijvingen voor GAW'!BB89</f>
        <v>0</v>
      </c>
      <c r="Y94" s="86">
        <f>'8. Afschrijvingen voor GAW'!BC89</f>
        <v>0</v>
      </c>
      <c r="Z94" s="86">
        <f>'8. Afschrijvingen voor GAW'!BD89</f>
        <v>0</v>
      </c>
      <c r="AB94" s="122"/>
      <c r="AC94" s="87">
        <f t="shared" si="6"/>
        <v>0</v>
      </c>
      <c r="AD94" s="87">
        <f t="shared" si="7"/>
        <v>0</v>
      </c>
      <c r="AE94" s="87">
        <f t="shared" si="8"/>
        <v>0</v>
      </c>
      <c r="AF94" s="87">
        <f t="shared" si="9"/>
        <v>0</v>
      </c>
      <c r="AG94" s="87">
        <f t="shared" si="10"/>
        <v>0</v>
      </c>
      <c r="AH94" s="87">
        <f t="shared" si="11"/>
        <v>0</v>
      </c>
      <c r="AI94" s="87">
        <f t="shared" si="12"/>
        <v>0</v>
      </c>
      <c r="AJ94" s="87">
        <f t="shared" si="13"/>
        <v>24916.5</v>
      </c>
      <c r="AK94" s="87">
        <f t="shared" si="14"/>
        <v>25439.746499999997</v>
      </c>
      <c r="AL94" s="87">
        <f t="shared" si="15"/>
        <v>26152.059401999999</v>
      </c>
      <c r="AM94" s="87">
        <f t="shared" si="16"/>
        <v>26335.123817813997</v>
      </c>
      <c r="AN94" s="87">
        <f t="shared" si="17"/>
        <v>26335.123817813997</v>
      </c>
      <c r="AO94" s="87">
        <f t="shared" si="18"/>
        <v>26335.123817813997</v>
      </c>
      <c r="AP94" s="87">
        <f t="shared" si="19"/>
        <v>26335.123817813997</v>
      </c>
      <c r="AQ94" s="87">
        <f t="shared" si="20"/>
        <v>26335.123817813997</v>
      </c>
      <c r="AR94" s="87">
        <f t="shared" si="21"/>
        <v>26335.123817813997</v>
      </c>
    </row>
    <row r="95" spans="1:44" s="20" customFormat="1" x14ac:dyDescent="0.2">
      <c r="A95" s="40"/>
      <c r="B95" s="86">
        <f>'3. Investeringen'!B76</f>
        <v>62</v>
      </c>
      <c r="C95" s="86" t="str">
        <f>'3. Investeringen'!G76</f>
        <v>Nieuwe investeringen TD</v>
      </c>
      <c r="D95" s="86">
        <f>'3. Investeringen'!K76</f>
        <v>2019</v>
      </c>
      <c r="E95" s="121">
        <f>'3. Investeringen'!N76</f>
        <v>2019</v>
      </c>
      <c r="F95" s="86">
        <f>'3. Investeringen'!O76</f>
        <v>9727581.7710164431</v>
      </c>
      <c r="G95" s="86">
        <f>'3. Investeringen'!P76</f>
        <v>0</v>
      </c>
      <c r="I95" s="86">
        <f>'6. Investeringen per jaar'!I76</f>
        <v>1</v>
      </c>
      <c r="K95" s="86">
        <f>'8. Afschrijvingen voor GAW'!AO90</f>
        <v>0</v>
      </c>
      <c r="L95" s="86">
        <f>'8. Afschrijvingen voor GAW'!AP90</f>
        <v>0</v>
      </c>
      <c r="M95" s="86">
        <f>'8. Afschrijvingen voor GAW'!AQ90</f>
        <v>0</v>
      </c>
      <c r="N95" s="86">
        <f>'8. Afschrijvingen voor GAW'!AR90</f>
        <v>0</v>
      </c>
      <c r="O95" s="86">
        <f>'8. Afschrijvingen voor GAW'!AS90</f>
        <v>0</v>
      </c>
      <c r="P95" s="86">
        <f>'8. Afschrijvingen voor GAW'!AT90</f>
        <v>0</v>
      </c>
      <c r="Q95" s="86">
        <f>'8. Afschrijvingen voor GAW'!AU90</f>
        <v>0</v>
      </c>
      <c r="R95" s="86">
        <f>'8. Afschrijvingen voor GAW'!AV90</f>
        <v>0</v>
      </c>
      <c r="S95" s="86">
        <f>'8. Afschrijvingen voor GAW'!AW90</f>
        <v>88432.561554694941</v>
      </c>
      <c r="T95" s="86">
        <f>'8. Afschrijvingen voor GAW'!AX90</f>
        <v>181817.3465564528</v>
      </c>
      <c r="U95" s="86">
        <f>'8. Afschrijvingen voor GAW'!AY90</f>
        <v>183090.06798234797</v>
      </c>
      <c r="V95" s="86">
        <f>'8. Afschrijvingen voor GAW'!AZ90</f>
        <v>219708.08157881754</v>
      </c>
      <c r="W95" s="86">
        <f>'8. Afschrijvingen voor GAW'!BA90</f>
        <v>214686.1825713017</v>
      </c>
      <c r="X95" s="86">
        <f>'8. Afschrijvingen voor GAW'!BB90</f>
        <v>209779.06982681484</v>
      </c>
      <c r="Y95" s="86">
        <f>'8. Afschrijvingen voor GAW'!BC90</f>
        <v>204984.11965934475</v>
      </c>
      <c r="Z95" s="86">
        <f>'8. Afschrijvingen voor GAW'!BD90</f>
        <v>200298.76835284542</v>
      </c>
      <c r="AB95" s="122"/>
      <c r="AC95" s="87">
        <f t="shared" si="6"/>
        <v>0</v>
      </c>
      <c r="AD95" s="87">
        <f t="shared" si="7"/>
        <v>0</v>
      </c>
      <c r="AE95" s="87">
        <f t="shared" si="8"/>
        <v>0</v>
      </c>
      <c r="AF95" s="87">
        <f t="shared" si="9"/>
        <v>0</v>
      </c>
      <c r="AG95" s="87">
        <f t="shared" si="10"/>
        <v>0</v>
      </c>
      <c r="AH95" s="87">
        <f t="shared" si="11"/>
        <v>0</v>
      </c>
      <c r="AI95" s="87">
        <f t="shared" si="12"/>
        <v>0</v>
      </c>
      <c r="AJ95" s="87">
        <f t="shared" si="13"/>
        <v>0</v>
      </c>
      <c r="AK95" s="87">
        <f t="shared" si="14"/>
        <v>9639149.2094617486</v>
      </c>
      <c r="AL95" s="87">
        <f t="shared" si="15"/>
        <v>9727228.0407702252</v>
      </c>
      <c r="AM95" s="87">
        <f t="shared" si="16"/>
        <v>9612228.5690732673</v>
      </c>
      <c r="AN95" s="87">
        <f t="shared" si="17"/>
        <v>9392520.4874944501</v>
      </c>
      <c r="AO95" s="87">
        <f t="shared" si="18"/>
        <v>9177834.3049231488</v>
      </c>
      <c r="AP95" s="87">
        <f t="shared" si="19"/>
        <v>8968055.2350963335</v>
      </c>
      <c r="AQ95" s="87">
        <f t="shared" si="20"/>
        <v>8763071.115436988</v>
      </c>
      <c r="AR95" s="87">
        <f t="shared" si="21"/>
        <v>8562772.3470841423</v>
      </c>
    </row>
    <row r="96" spans="1:44" s="20" customFormat="1" x14ac:dyDescent="0.2">
      <c r="A96" s="40"/>
      <c r="B96" s="86">
        <f>'3. Investeringen'!B77</f>
        <v>63</v>
      </c>
      <c r="C96" s="86" t="str">
        <f>'3. Investeringen'!G77</f>
        <v>Nieuwe investeringen TD</v>
      </c>
      <c r="D96" s="86">
        <f>'3. Investeringen'!K77</f>
        <v>2019</v>
      </c>
      <c r="E96" s="121">
        <f>'3. Investeringen'!N77</f>
        <v>2019</v>
      </c>
      <c r="F96" s="86">
        <f>'3. Investeringen'!O77</f>
        <v>50705288.703965679</v>
      </c>
      <c r="G96" s="86">
        <f>'3. Investeringen'!P77</f>
        <v>0</v>
      </c>
      <c r="I96" s="86">
        <f>'6. Investeringen per jaar'!I77</f>
        <v>1</v>
      </c>
      <c r="K96" s="86">
        <f>'8. Afschrijvingen voor GAW'!AO91</f>
        <v>0</v>
      </c>
      <c r="L96" s="86">
        <f>'8. Afschrijvingen voor GAW'!AP91</f>
        <v>0</v>
      </c>
      <c r="M96" s="86">
        <f>'8. Afschrijvingen voor GAW'!AQ91</f>
        <v>0</v>
      </c>
      <c r="N96" s="86">
        <f>'8. Afschrijvingen voor GAW'!AR91</f>
        <v>0</v>
      </c>
      <c r="O96" s="86">
        <f>'8. Afschrijvingen voor GAW'!AS91</f>
        <v>0</v>
      </c>
      <c r="P96" s="86">
        <f>'8. Afschrijvingen voor GAW'!AT91</f>
        <v>0</v>
      </c>
      <c r="Q96" s="86">
        <f>'8. Afschrijvingen voor GAW'!AU91</f>
        <v>0</v>
      </c>
      <c r="R96" s="86">
        <f>'8. Afschrijvingen voor GAW'!AV91</f>
        <v>0</v>
      </c>
      <c r="S96" s="86">
        <f>'8. Afschrijvingen voor GAW'!AW91</f>
        <v>563392.09671072976</v>
      </c>
      <c r="T96" s="86">
        <f>'8. Afschrijvingen voor GAW'!AX91</f>
        <v>1158334.1508372605</v>
      </c>
      <c r="U96" s="86">
        <f>'8. Afschrijvingen voor GAW'!AY91</f>
        <v>1166442.4898931212</v>
      </c>
      <c r="V96" s="86">
        <f>'8. Afschrijvingen voor GAW'!AZ91</f>
        <v>1399730.9878717454</v>
      </c>
      <c r="W96" s="86">
        <f>'8. Afschrijvingen voor GAW'!BA91</f>
        <v>1360209.1717436018</v>
      </c>
      <c r="X96" s="86">
        <f>'8. Afschrijvingen voor GAW'!BB91</f>
        <v>1321803.2657179001</v>
      </c>
      <c r="Y96" s="86">
        <f>'8. Afschrijvingen voor GAW'!BC91</f>
        <v>1284481.761744689</v>
      </c>
      <c r="Z96" s="86">
        <f>'8. Afschrijvingen voor GAW'!BD91</f>
        <v>1248214.0414130744</v>
      </c>
      <c r="AB96" s="122"/>
      <c r="AC96" s="87">
        <f t="shared" si="6"/>
        <v>0</v>
      </c>
      <c r="AD96" s="87">
        <f t="shared" si="7"/>
        <v>0</v>
      </c>
      <c r="AE96" s="87">
        <f t="shared" si="8"/>
        <v>0</v>
      </c>
      <c r="AF96" s="87">
        <f t="shared" si="9"/>
        <v>0</v>
      </c>
      <c r="AG96" s="87">
        <f t="shared" si="10"/>
        <v>0</v>
      </c>
      <c r="AH96" s="87">
        <f t="shared" si="11"/>
        <v>0</v>
      </c>
      <c r="AI96" s="87">
        <f t="shared" si="12"/>
        <v>0</v>
      </c>
      <c r="AJ96" s="87">
        <f t="shared" si="13"/>
        <v>0</v>
      </c>
      <c r="AK96" s="87">
        <f t="shared" si="14"/>
        <v>50141896.607254952</v>
      </c>
      <c r="AL96" s="87">
        <f t="shared" si="15"/>
        <v>50387535.561420836</v>
      </c>
      <c r="AM96" s="87">
        <f t="shared" si="16"/>
        <v>49573805.820457652</v>
      </c>
      <c r="AN96" s="87">
        <f t="shared" si="17"/>
        <v>48174074.832585908</v>
      </c>
      <c r="AO96" s="87">
        <f t="shared" si="18"/>
        <v>46813865.660842307</v>
      </c>
      <c r="AP96" s="87">
        <f t="shared" si="19"/>
        <v>45492062.395124406</v>
      </c>
      <c r="AQ96" s="87">
        <f t="shared" si="20"/>
        <v>44207580.63337972</v>
      </c>
      <c r="AR96" s="87">
        <f t="shared" si="21"/>
        <v>42959366.591966644</v>
      </c>
    </row>
    <row r="97" spans="1:44" s="20" customFormat="1" x14ac:dyDescent="0.2">
      <c r="A97" s="40"/>
      <c r="B97" s="86">
        <f>'3. Investeringen'!B78</f>
        <v>64</v>
      </c>
      <c r="C97" s="86" t="str">
        <f>'3. Investeringen'!G78</f>
        <v>Nieuwe investeringen TD</v>
      </c>
      <c r="D97" s="86">
        <f>'3. Investeringen'!K78</f>
        <v>2019</v>
      </c>
      <c r="E97" s="121">
        <f>'3. Investeringen'!N78</f>
        <v>2019</v>
      </c>
      <c r="F97" s="86">
        <f>'3. Investeringen'!O78</f>
        <v>5145184.5888502775</v>
      </c>
      <c r="G97" s="86">
        <f>'3. Investeringen'!P78</f>
        <v>0</v>
      </c>
      <c r="I97" s="86">
        <f>'6. Investeringen per jaar'!I78</f>
        <v>1</v>
      </c>
      <c r="K97" s="86">
        <f>'8. Afschrijvingen voor GAW'!AO92</f>
        <v>0</v>
      </c>
      <c r="L97" s="86">
        <f>'8. Afschrijvingen voor GAW'!AP92</f>
        <v>0</v>
      </c>
      <c r="M97" s="86">
        <f>'8. Afschrijvingen voor GAW'!AQ92</f>
        <v>0</v>
      </c>
      <c r="N97" s="86">
        <f>'8. Afschrijvingen voor GAW'!AR92</f>
        <v>0</v>
      </c>
      <c r="O97" s="86">
        <f>'8. Afschrijvingen voor GAW'!AS92</f>
        <v>0</v>
      </c>
      <c r="P97" s="86">
        <f>'8. Afschrijvingen voor GAW'!AT92</f>
        <v>0</v>
      </c>
      <c r="Q97" s="86">
        <f>'8. Afschrijvingen voor GAW'!AU92</f>
        <v>0</v>
      </c>
      <c r="R97" s="86">
        <f>'8. Afschrijvingen voor GAW'!AV92</f>
        <v>0</v>
      </c>
      <c r="S97" s="86">
        <f>'8. Afschrijvingen voor GAW'!AW92</f>
        <v>85753.076480837961</v>
      </c>
      <c r="T97" s="86">
        <f>'8. Afschrijvingen voor GAW'!AX92</f>
        <v>176308.32524460286</v>
      </c>
      <c r="U97" s="86">
        <f>'8. Afschrijvingen voor GAW'!AY92</f>
        <v>177542.48352131507</v>
      </c>
      <c r="V97" s="86">
        <f>'8. Afschrijvingen voor GAW'!AZ92</f>
        <v>213050.98022557807</v>
      </c>
      <c r="W97" s="86">
        <f>'8. Afschrijvingen voor GAW'!BA92</f>
        <v>203754.21017937106</v>
      </c>
      <c r="X97" s="86">
        <f>'8. Afschrijvingen voor GAW'!BB92</f>
        <v>194863.11737154395</v>
      </c>
      <c r="Y97" s="86">
        <f>'8. Afschrijvingen voor GAW'!BC92</f>
        <v>186359.99952260387</v>
      </c>
      <c r="Z97" s="86">
        <f>'8. Afschrijvingen voor GAW'!BD92</f>
        <v>178227.92681616297</v>
      </c>
      <c r="AB97" s="122"/>
      <c r="AC97" s="87">
        <f t="shared" si="6"/>
        <v>0</v>
      </c>
      <c r="AD97" s="87">
        <f t="shared" si="7"/>
        <v>0</v>
      </c>
      <c r="AE97" s="87">
        <f t="shared" si="8"/>
        <v>0</v>
      </c>
      <c r="AF97" s="87">
        <f t="shared" si="9"/>
        <v>0</v>
      </c>
      <c r="AG97" s="87">
        <f t="shared" si="10"/>
        <v>0</v>
      </c>
      <c r="AH97" s="87">
        <f t="shared" si="11"/>
        <v>0</v>
      </c>
      <c r="AI97" s="87">
        <f t="shared" si="12"/>
        <v>0</v>
      </c>
      <c r="AJ97" s="87">
        <f t="shared" si="13"/>
        <v>0</v>
      </c>
      <c r="AK97" s="87">
        <f t="shared" si="14"/>
        <v>5059431.5123694399</v>
      </c>
      <c r="AL97" s="87">
        <f t="shared" si="15"/>
        <v>5024787.2694711816</v>
      </c>
      <c r="AM97" s="87">
        <f t="shared" si="16"/>
        <v>4882418.2968361638</v>
      </c>
      <c r="AN97" s="87">
        <f t="shared" si="17"/>
        <v>4669367.3166105859</v>
      </c>
      <c r="AO97" s="87">
        <f t="shared" si="18"/>
        <v>4465613.1064312151</v>
      </c>
      <c r="AP97" s="87">
        <f t="shared" si="19"/>
        <v>4270749.9890596708</v>
      </c>
      <c r="AQ97" s="87">
        <f t="shared" si="20"/>
        <v>4084389.9895370668</v>
      </c>
      <c r="AR97" s="87">
        <f t="shared" si="21"/>
        <v>3906162.0627209037</v>
      </c>
    </row>
    <row r="98" spans="1:44" s="20" customFormat="1" x14ac:dyDescent="0.2">
      <c r="A98" s="40"/>
      <c r="B98" s="86">
        <f>'3. Investeringen'!B79</f>
        <v>65</v>
      </c>
      <c r="C98" s="86" t="str">
        <f>'3. Investeringen'!G79</f>
        <v>Nieuwe investeringen TD</v>
      </c>
      <c r="D98" s="86">
        <f>'3. Investeringen'!K79</f>
        <v>2019</v>
      </c>
      <c r="E98" s="121">
        <f>'3. Investeringen'!N79</f>
        <v>2019</v>
      </c>
      <c r="F98" s="86">
        <f>'3. Investeringen'!O79</f>
        <v>19985.939999999999</v>
      </c>
      <c r="G98" s="86">
        <f>'3. Investeringen'!P79</f>
        <v>0</v>
      </c>
      <c r="I98" s="86">
        <f>'6. Investeringen per jaar'!I79</f>
        <v>1</v>
      </c>
      <c r="K98" s="86">
        <f>'8. Afschrijvingen voor GAW'!AO93</f>
        <v>0</v>
      </c>
      <c r="L98" s="86">
        <f>'8. Afschrijvingen voor GAW'!AP93</f>
        <v>0</v>
      </c>
      <c r="M98" s="86">
        <f>'8. Afschrijvingen voor GAW'!AQ93</f>
        <v>0</v>
      </c>
      <c r="N98" s="86">
        <f>'8. Afschrijvingen voor GAW'!AR93</f>
        <v>0</v>
      </c>
      <c r="O98" s="86">
        <f>'8. Afschrijvingen voor GAW'!AS93</f>
        <v>0</v>
      </c>
      <c r="P98" s="86">
        <f>'8. Afschrijvingen voor GAW'!AT93</f>
        <v>0</v>
      </c>
      <c r="Q98" s="86">
        <f>'8. Afschrijvingen voor GAW'!AU93</f>
        <v>0</v>
      </c>
      <c r="R98" s="86">
        <f>'8. Afschrijvingen voor GAW'!AV93</f>
        <v>0</v>
      </c>
      <c r="S98" s="86">
        <f>'8. Afschrijvingen voor GAW'!AW93</f>
        <v>0</v>
      </c>
      <c r="T98" s="86">
        <f>'8. Afschrijvingen voor GAW'!AX93</f>
        <v>0</v>
      </c>
      <c r="U98" s="86">
        <f>'8. Afschrijvingen voor GAW'!AY93</f>
        <v>0</v>
      </c>
      <c r="V98" s="86">
        <f>'8. Afschrijvingen voor GAW'!AZ93</f>
        <v>0</v>
      </c>
      <c r="W98" s="86">
        <f>'8. Afschrijvingen voor GAW'!BA93</f>
        <v>0</v>
      </c>
      <c r="X98" s="86">
        <f>'8. Afschrijvingen voor GAW'!BB93</f>
        <v>0</v>
      </c>
      <c r="Y98" s="86">
        <f>'8. Afschrijvingen voor GAW'!BC93</f>
        <v>0</v>
      </c>
      <c r="Z98" s="86">
        <f>'8. Afschrijvingen voor GAW'!BD93</f>
        <v>0</v>
      </c>
      <c r="AB98" s="122"/>
      <c r="AC98" s="87">
        <f t="shared" si="6"/>
        <v>0</v>
      </c>
      <c r="AD98" s="87">
        <f t="shared" si="7"/>
        <v>0</v>
      </c>
      <c r="AE98" s="87">
        <f t="shared" si="8"/>
        <v>0</v>
      </c>
      <c r="AF98" s="87">
        <f t="shared" si="9"/>
        <v>0</v>
      </c>
      <c r="AG98" s="87">
        <f t="shared" si="10"/>
        <v>0</v>
      </c>
      <c r="AH98" s="87">
        <f t="shared" si="11"/>
        <v>0</v>
      </c>
      <c r="AI98" s="87">
        <f t="shared" si="12"/>
        <v>0</v>
      </c>
      <c r="AJ98" s="87">
        <f t="shared" si="13"/>
        <v>0</v>
      </c>
      <c r="AK98" s="87">
        <f t="shared" si="14"/>
        <v>19985.939999999999</v>
      </c>
      <c r="AL98" s="87">
        <f t="shared" si="15"/>
        <v>20545.546319999998</v>
      </c>
      <c r="AM98" s="87">
        <f t="shared" si="16"/>
        <v>20689.365144239997</v>
      </c>
      <c r="AN98" s="87">
        <f t="shared" si="17"/>
        <v>20689.365144239997</v>
      </c>
      <c r="AO98" s="87">
        <f t="shared" si="18"/>
        <v>20689.365144239997</v>
      </c>
      <c r="AP98" s="87">
        <f t="shared" si="19"/>
        <v>20689.365144239997</v>
      </c>
      <c r="AQ98" s="87">
        <f t="shared" si="20"/>
        <v>20689.365144239997</v>
      </c>
      <c r="AR98" s="87">
        <f t="shared" si="21"/>
        <v>20689.365144239997</v>
      </c>
    </row>
    <row r="99" spans="1:44" s="20" customFormat="1" x14ac:dyDescent="0.2">
      <c r="A99" s="40"/>
      <c r="B99" s="86">
        <f>'3. Investeringen'!B80</f>
        <v>66</v>
      </c>
      <c r="C99" s="86" t="str">
        <f>'3. Investeringen'!G80</f>
        <v>Nieuwe investeringen AD</v>
      </c>
      <c r="D99" s="86">
        <f>'3. Investeringen'!K80</f>
        <v>2009</v>
      </c>
      <c r="E99" s="121">
        <f>'3. Investeringen'!N80</f>
        <v>2011</v>
      </c>
      <c r="F99" s="86">
        <f>'3. Investeringen'!O80</f>
        <v>16650195.031969447</v>
      </c>
      <c r="G99" s="86">
        <f>'3. Investeringen'!P80</f>
        <v>16650195.031969445</v>
      </c>
      <c r="I99" s="86">
        <f>'6. Investeringen per jaar'!I80</f>
        <v>1</v>
      </c>
      <c r="K99" s="86">
        <f>'8. Afschrijvingen voor GAW'!AO94</f>
        <v>450665.27886530635</v>
      </c>
      <c r="L99" s="86">
        <f>'8. Afschrijvingen voor GAW'!AP94</f>
        <v>462382.5761158042</v>
      </c>
      <c r="M99" s="86">
        <f>'8. Afschrijvingen voor GAW'!AQ94</f>
        <v>473017.37536646769</v>
      </c>
      <c r="N99" s="86">
        <f>'8. Afschrijvingen voor GAW'!AR94</f>
        <v>486261.86187672877</v>
      </c>
      <c r="O99" s="86">
        <f>'8. Afschrijvingen voor GAW'!AS94</f>
        <v>491124.48049549601</v>
      </c>
      <c r="P99" s="86">
        <f>'8. Afschrijvingen voor GAW'!AT94</f>
        <v>495053.47633946</v>
      </c>
      <c r="Q99" s="86">
        <f>'8. Afschrijvingen voor GAW'!AU94</f>
        <v>496043.58329213894</v>
      </c>
      <c r="R99" s="86">
        <f>'8. Afschrijvingen voor GAW'!AV94</f>
        <v>502988.1934582289</v>
      </c>
      <c r="S99" s="86">
        <f>'8. Afschrijvingen voor GAW'!AW94</f>
        <v>513550.9455208517</v>
      </c>
      <c r="T99" s="86">
        <f>'8. Afschrijvingen voor GAW'!AX94</f>
        <v>527930.37199543556</v>
      </c>
      <c r="U99" s="86">
        <f>'8. Afschrijvingen voor GAW'!AY94</f>
        <v>531625.88459940348</v>
      </c>
      <c r="V99" s="86">
        <f>'8. Afschrijvingen voor GAW'!AZ94</f>
        <v>637951.06151928415</v>
      </c>
      <c r="W99" s="86">
        <f>'8. Afschrijvingen voor GAW'!BA94</f>
        <v>609062.71156369406</v>
      </c>
      <c r="X99" s="86">
        <f>'8. Afschrijvingen voor GAW'!BB94</f>
        <v>581482.51330420596</v>
      </c>
      <c r="Y99" s="86">
        <f>'8. Afschrijvingen voor GAW'!BC94</f>
        <v>555151.22968288336</v>
      </c>
      <c r="Z99" s="86">
        <f>'8. Afschrijvingen voor GAW'!BD94</f>
        <v>530012.30607460183</v>
      </c>
      <c r="AB99" s="122"/>
      <c r="AC99" s="87">
        <f t="shared" ref="AC99:AC162" si="22">$I99*IF($D99&lt;2011,IF(AC$33=$E99,$G99*K$28-K99,
AB99*K$28-K99),
IF(AC$33=$E99,$F99-K99,
AB99*K$28-K99))</f>
        <v>16449282.67858368</v>
      </c>
      <c r="AD99" s="87">
        <f t="shared" si="7"/>
        <v>16414581.452111052</v>
      </c>
      <c r="AE99" s="87">
        <f t="shared" si="8"/>
        <v>16319099.450143136</v>
      </c>
      <c r="AF99" s="87">
        <f t="shared" si="9"/>
        <v>16289772.372870415</v>
      </c>
      <c r="AG99" s="87">
        <f t="shared" si="10"/>
        <v>15961545.616103625</v>
      </c>
      <c r="AH99" s="87">
        <f t="shared" si="11"/>
        <v>15594184.504692994</v>
      </c>
      <c r="AI99" s="87">
        <f t="shared" si="12"/>
        <v>15129329.290410241</v>
      </c>
      <c r="AJ99" s="87">
        <f t="shared" si="13"/>
        <v>14838151.707017755</v>
      </c>
      <c r="AK99" s="87">
        <f t="shared" si="14"/>
        <v>14636201.947344275</v>
      </c>
      <c r="AL99" s="87">
        <f t="shared" si="15"/>
        <v>14518085.229874479</v>
      </c>
      <c r="AM99" s="87">
        <f t="shared" si="16"/>
        <v>14088085.941884194</v>
      </c>
      <c r="AN99" s="87">
        <f t="shared" si="17"/>
        <v>13450134.88036491</v>
      </c>
      <c r="AO99" s="87">
        <f t="shared" si="18"/>
        <v>12841072.168801216</v>
      </c>
      <c r="AP99" s="87">
        <f t="shared" si="19"/>
        <v>12259589.655497011</v>
      </c>
      <c r="AQ99" s="87">
        <f t="shared" si="20"/>
        <v>11704438.425814128</v>
      </c>
      <c r="AR99" s="87">
        <f t="shared" si="21"/>
        <v>11174426.119739525</v>
      </c>
    </row>
    <row r="100" spans="1:44" s="20" customFormat="1" x14ac:dyDescent="0.2">
      <c r="A100" s="40"/>
      <c r="B100" s="86">
        <f>'3. Investeringen'!B81</f>
        <v>67</v>
      </c>
      <c r="C100" s="86" t="str">
        <f>'3. Investeringen'!G81</f>
        <v>Nieuwe investeringen AD</v>
      </c>
      <c r="D100" s="86">
        <f>'3. Investeringen'!K81</f>
        <v>2009</v>
      </c>
      <c r="E100" s="121">
        <f>'3. Investeringen'!N81</f>
        <v>2011</v>
      </c>
      <c r="F100" s="86">
        <f>'3. Investeringen'!O81</f>
        <v>548005.1433905469</v>
      </c>
      <c r="G100" s="86">
        <f>'3. Investeringen'!P81</f>
        <v>548005.1433905469</v>
      </c>
      <c r="I100" s="86">
        <f>'6. Investeringen per jaar'!I81</f>
        <v>1</v>
      </c>
      <c r="K100" s="86">
        <f>'8. Afschrijvingen voor GAW'!AO95</f>
        <v>14832.672547770802</v>
      </c>
      <c r="L100" s="86">
        <f>'8. Afschrijvingen voor GAW'!AP95</f>
        <v>15218.322034012843</v>
      </c>
      <c r="M100" s="86">
        <f>'8. Afschrijvingen voor GAW'!AQ95</f>
        <v>15568.343440795137</v>
      </c>
      <c r="N100" s="86">
        <f>'8. Afschrijvingen voor GAW'!AR95</f>
        <v>16004.2570571374</v>
      </c>
      <c r="O100" s="86">
        <f>'8. Afschrijvingen voor GAW'!AS95</f>
        <v>16164.299627708773</v>
      </c>
      <c r="P100" s="86">
        <f>'8. Afschrijvingen voor GAW'!AT95</f>
        <v>16293.614024730443</v>
      </c>
      <c r="Q100" s="86">
        <f>'8. Afschrijvingen voor GAW'!AU95</f>
        <v>16326.201252779905</v>
      </c>
      <c r="R100" s="86">
        <f>'8. Afschrijvingen voor GAW'!AV95</f>
        <v>16554.768070318823</v>
      </c>
      <c r="S100" s="86">
        <f>'8. Afschrijvingen voor GAW'!AW95</f>
        <v>16902.41819979552</v>
      </c>
      <c r="T100" s="86">
        <f>'8. Afschrijvingen voor GAW'!AX95</f>
        <v>17375.685909389795</v>
      </c>
      <c r="U100" s="86">
        <f>'8. Afschrijvingen voor GAW'!AY95</f>
        <v>17497.31571075552</v>
      </c>
      <c r="V100" s="86">
        <f>'8. Afschrijvingen voor GAW'!AZ95</f>
        <v>20996.778852906624</v>
      </c>
      <c r="W100" s="86">
        <f>'8. Afschrijvingen voor GAW'!BA95</f>
        <v>20045.981319944814</v>
      </c>
      <c r="X100" s="86">
        <f>'8. Afschrijvingen voor GAW'!BB95</f>
        <v>19138.238769607688</v>
      </c>
      <c r="Y100" s="86">
        <f>'8. Afschrijvingen voor GAW'!BC95</f>
        <v>18271.601542304699</v>
      </c>
      <c r="Z100" s="86">
        <f>'8. Afschrijvingen voor GAW'!BD95</f>
        <v>17444.208264917317</v>
      </c>
      <c r="AB100" s="122"/>
      <c r="AC100" s="87">
        <f t="shared" si="22"/>
        <v>541392.54799363425</v>
      </c>
      <c r="AD100" s="87">
        <f t="shared" si="7"/>
        <v>540250.43220745586</v>
      </c>
      <c r="AE100" s="87">
        <f t="shared" si="8"/>
        <v>537107.84870743216</v>
      </c>
      <c r="AF100" s="87">
        <f t="shared" si="9"/>
        <v>536142.61141410284</v>
      </c>
      <c r="AG100" s="87">
        <f t="shared" si="10"/>
        <v>525339.73790053511</v>
      </c>
      <c r="AH100" s="87">
        <f t="shared" si="11"/>
        <v>513248.84177900892</v>
      </c>
      <c r="AI100" s="87">
        <f t="shared" si="12"/>
        <v>497949.13820978702</v>
      </c>
      <c r="AJ100" s="87">
        <f t="shared" si="13"/>
        <v>488365.65807440528</v>
      </c>
      <c r="AK100" s="87">
        <f t="shared" si="14"/>
        <v>481718.91869417223</v>
      </c>
      <c r="AL100" s="87">
        <f t="shared" si="15"/>
        <v>477831.36250821926</v>
      </c>
      <c r="AM100" s="87">
        <f t="shared" si="16"/>
        <v>463678.86633502122</v>
      </c>
      <c r="AN100" s="87">
        <f t="shared" si="17"/>
        <v>442682.08748211461</v>
      </c>
      <c r="AO100" s="87">
        <f t="shared" si="18"/>
        <v>422636.10616216977</v>
      </c>
      <c r="AP100" s="87">
        <f t="shared" si="19"/>
        <v>403497.8673925621</v>
      </c>
      <c r="AQ100" s="87">
        <f t="shared" si="20"/>
        <v>385226.26585025742</v>
      </c>
      <c r="AR100" s="87">
        <f t="shared" si="21"/>
        <v>367782.05758534011</v>
      </c>
    </row>
    <row r="101" spans="1:44" s="20" customFormat="1" x14ac:dyDescent="0.2">
      <c r="A101" s="40"/>
      <c r="B101" s="86">
        <f>'3. Investeringen'!B82</f>
        <v>68</v>
      </c>
      <c r="C101" s="86" t="str">
        <f>'3. Investeringen'!G82</f>
        <v>Nieuwe investeringen AD</v>
      </c>
      <c r="D101" s="86">
        <f>'3. Investeringen'!K82</f>
        <v>2010</v>
      </c>
      <c r="E101" s="121">
        <f>'3. Investeringen'!N82</f>
        <v>2011</v>
      </c>
      <c r="F101" s="86">
        <f>'3. Investeringen'!O82</f>
        <v>30964150.187769618</v>
      </c>
      <c r="G101" s="86">
        <f>'3. Investeringen'!P82</f>
        <v>30964150.187769618</v>
      </c>
      <c r="I101" s="86">
        <f>'6. Investeringen per jaar'!I82</f>
        <v>1</v>
      </c>
      <c r="K101" s="86">
        <f>'8. Afschrijvingen voor GAW'!AO96</f>
        <v>816327.59585938079</v>
      </c>
      <c r="L101" s="86">
        <f>'8. Afschrijvingen voor GAW'!AP96</f>
        <v>837552.11335172458</v>
      </c>
      <c r="M101" s="86">
        <f>'8. Afschrijvingen voor GAW'!AQ96</f>
        <v>856815.81195881416</v>
      </c>
      <c r="N101" s="86">
        <f>'8. Afschrijvingen voor GAW'!AR96</f>
        <v>880806.65469366102</v>
      </c>
      <c r="O101" s="86">
        <f>'8. Afschrijvingen voor GAW'!AS96</f>
        <v>889614.72124059754</v>
      </c>
      <c r="P101" s="86">
        <f>'8. Afschrijvingen voor GAW'!AT96</f>
        <v>896731.63901052228</v>
      </c>
      <c r="Q101" s="86">
        <f>'8. Afschrijvingen voor GAW'!AU96</f>
        <v>898525.10228854348</v>
      </c>
      <c r="R101" s="86">
        <f>'8. Afschrijvingen voor GAW'!AV96</f>
        <v>911104.45372058311</v>
      </c>
      <c r="S101" s="86">
        <f>'8. Afschrijvingen voor GAW'!AW96</f>
        <v>930237.64724871528</v>
      </c>
      <c r="T101" s="86">
        <f>'8. Afschrijvingen voor GAW'!AX96</f>
        <v>956284.30137167941</v>
      </c>
      <c r="U101" s="86">
        <f>'8. Afschrijvingen voor GAW'!AY96</f>
        <v>962978.29148128093</v>
      </c>
      <c r="V101" s="86">
        <f>'8. Afschrijvingen voor GAW'!AZ96</f>
        <v>1155573.949777537</v>
      </c>
      <c r="W101" s="86">
        <f>'8. Afschrijvingen voor GAW'!BA96</f>
        <v>1105148.9046963356</v>
      </c>
      <c r="X101" s="86">
        <f>'8. Afschrijvingen voor GAW'!BB96</f>
        <v>1056924.225218677</v>
      </c>
      <c r="Y101" s="86">
        <f>'8. Afschrijvingen voor GAW'!BC96</f>
        <v>1010803.8953909529</v>
      </c>
      <c r="Z101" s="86">
        <f>'8. Afschrijvingen voor GAW'!BD96</f>
        <v>966696.08904662041</v>
      </c>
      <c r="AB101" s="122"/>
      <c r="AC101" s="87">
        <f t="shared" si="22"/>
        <v>30612284.844726779</v>
      </c>
      <c r="AD101" s="87">
        <f t="shared" si="7"/>
        <v>30570652.137337949</v>
      </c>
      <c r="AE101" s="87">
        <f t="shared" si="8"/>
        <v>30416961.324537903</v>
      </c>
      <c r="AF101" s="87">
        <f t="shared" si="9"/>
        <v>30387829.586931307</v>
      </c>
      <c r="AG101" s="87">
        <f t="shared" si="10"/>
        <v>29802093.161560021</v>
      </c>
      <c r="AH101" s="87">
        <f t="shared" si="11"/>
        <v>29143778.26784198</v>
      </c>
      <c r="AI101" s="87">
        <f t="shared" si="12"/>
        <v>28303540.722089119</v>
      </c>
      <c r="AJ101" s="87">
        <f t="shared" si="13"/>
        <v>27788685.838477783</v>
      </c>
      <c r="AK101" s="87">
        <f t="shared" si="14"/>
        <v>27442010.593837097</v>
      </c>
      <c r="AL101" s="87">
        <f t="shared" si="15"/>
        <v>27254102.589092858</v>
      </c>
      <c r="AM101" s="87">
        <f t="shared" si="16"/>
        <v>26481903.015735224</v>
      </c>
      <c r="AN101" s="87">
        <f t="shared" si="17"/>
        <v>25326329.065957688</v>
      </c>
      <c r="AO101" s="87">
        <f t="shared" si="18"/>
        <v>24221180.161261354</v>
      </c>
      <c r="AP101" s="87">
        <f t="shared" si="19"/>
        <v>23164255.936042678</v>
      </c>
      <c r="AQ101" s="87">
        <f t="shared" si="20"/>
        <v>22153452.040651724</v>
      </c>
      <c r="AR101" s="87">
        <f t="shared" si="21"/>
        <v>21186755.951605104</v>
      </c>
    </row>
    <row r="102" spans="1:44" s="20" customFormat="1" x14ac:dyDescent="0.2">
      <c r="A102" s="40"/>
      <c r="B102" s="86">
        <f>'3. Investeringen'!B83</f>
        <v>69</v>
      </c>
      <c r="C102" s="86" t="str">
        <f>'3. Investeringen'!G83</f>
        <v>Nieuwe investeringen AD</v>
      </c>
      <c r="D102" s="86">
        <f>'3. Investeringen'!K83</f>
        <v>2010</v>
      </c>
      <c r="E102" s="121">
        <f>'3. Investeringen'!N83</f>
        <v>2011</v>
      </c>
      <c r="F102" s="86">
        <f>'3. Investeringen'!O83</f>
        <v>927430.87479448714</v>
      </c>
      <c r="G102" s="86">
        <f>'3. Investeringen'!P83</f>
        <v>927430.87479448714</v>
      </c>
      <c r="I102" s="86">
        <f>'6. Investeringen per jaar'!I83</f>
        <v>1</v>
      </c>
      <c r="K102" s="86">
        <f>'8. Afschrijvingen voor GAW'!AO97</f>
        <v>24450.450335491023</v>
      </c>
      <c r="L102" s="86">
        <f>'8. Afschrijvingen voor GAW'!AP97</f>
        <v>25086.162044213786</v>
      </c>
      <c r="M102" s="86">
        <f>'8. Afschrijvingen voor GAW'!AQ97</f>
        <v>25663.143771230702</v>
      </c>
      <c r="N102" s="86">
        <f>'8. Afschrijvingen voor GAW'!AR97</f>
        <v>26381.711796825162</v>
      </c>
      <c r="O102" s="86">
        <f>'8. Afschrijvingen voor GAW'!AS97</f>
        <v>26645.528914793413</v>
      </c>
      <c r="P102" s="86">
        <f>'8. Afschrijvingen voor GAW'!AT97</f>
        <v>26858.69314611176</v>
      </c>
      <c r="Q102" s="86">
        <f>'8. Afschrijvingen voor GAW'!AU97</f>
        <v>26912.410532403985</v>
      </c>
      <c r="R102" s="86">
        <f>'8. Afschrijvingen voor GAW'!AV97</f>
        <v>27289.184279857644</v>
      </c>
      <c r="S102" s="86">
        <f>'8. Afschrijvingen voor GAW'!AW97</f>
        <v>27862.257149734651</v>
      </c>
      <c r="T102" s="86">
        <f>'8. Afschrijvingen voor GAW'!AX97</f>
        <v>28642.400349927222</v>
      </c>
      <c r="U102" s="86">
        <f>'8. Afschrijvingen voor GAW'!AY97</f>
        <v>28842.897152376707</v>
      </c>
      <c r="V102" s="86">
        <f>'8. Afschrijvingen voor GAW'!AZ97</f>
        <v>34611.476582852047</v>
      </c>
      <c r="W102" s="86">
        <f>'8. Afschrijvingen voor GAW'!BA97</f>
        <v>33101.157604691223</v>
      </c>
      <c r="X102" s="86">
        <f>'8. Afschrijvingen voor GAW'!BB97</f>
        <v>31656.743454668336</v>
      </c>
      <c r="Y102" s="86">
        <f>'8. Afschrijvingen voor GAW'!BC97</f>
        <v>30275.358285737355</v>
      </c>
      <c r="Z102" s="86">
        <f>'8. Afschrijvingen voor GAW'!BD97</f>
        <v>28954.251742359724</v>
      </c>
      <c r="AB102" s="122"/>
      <c r="AC102" s="87">
        <f t="shared" si="22"/>
        <v>916891.88758091338</v>
      </c>
      <c r="AD102" s="87">
        <f t="shared" si="7"/>
        <v>915644.91461380338</v>
      </c>
      <c r="AE102" s="87">
        <f t="shared" si="8"/>
        <v>911041.60387869005</v>
      </c>
      <c r="AF102" s="87">
        <f t="shared" si="9"/>
        <v>910169.05699046818</v>
      </c>
      <c r="AG102" s="87">
        <f t="shared" si="10"/>
        <v>892625.21864557941</v>
      </c>
      <c r="AH102" s="87">
        <f t="shared" si="11"/>
        <v>872907.52724863228</v>
      </c>
      <c r="AI102" s="87">
        <f t="shared" si="12"/>
        <v>847740.93177072552</v>
      </c>
      <c r="AJ102" s="87">
        <f t="shared" si="13"/>
        <v>832320.12053565797</v>
      </c>
      <c r="AK102" s="87">
        <f t="shared" si="14"/>
        <v>821936.58591717202</v>
      </c>
      <c r="AL102" s="87">
        <f t="shared" si="15"/>
        <v>816308.40997292555</v>
      </c>
      <c r="AM102" s="87">
        <f t="shared" si="16"/>
        <v>793179.67169035925</v>
      </c>
      <c r="AN102" s="87">
        <f t="shared" si="17"/>
        <v>758568.19510750717</v>
      </c>
      <c r="AO102" s="87">
        <f t="shared" si="18"/>
        <v>725467.03750281595</v>
      </c>
      <c r="AP102" s="87">
        <f t="shared" si="19"/>
        <v>693810.29404814763</v>
      </c>
      <c r="AQ102" s="87">
        <f t="shared" si="20"/>
        <v>663534.93576241028</v>
      </c>
      <c r="AR102" s="87">
        <f t="shared" si="21"/>
        <v>634580.68402005057</v>
      </c>
    </row>
    <row r="103" spans="1:44" s="20" customFormat="1" x14ac:dyDescent="0.2">
      <c r="A103" s="40"/>
      <c r="B103" s="86">
        <f>'3. Investeringen'!B84</f>
        <v>70</v>
      </c>
      <c r="C103" s="86" t="str">
        <f>'3. Investeringen'!G84</f>
        <v>Nieuwe investeringen AD</v>
      </c>
      <c r="D103" s="86">
        <f>'3. Investeringen'!K84</f>
        <v>2011</v>
      </c>
      <c r="E103" s="121">
        <f>'3. Investeringen'!N84</f>
        <v>2011</v>
      </c>
      <c r="F103" s="86">
        <f>'3. Investeringen'!O84</f>
        <v>43737267</v>
      </c>
      <c r="G103" s="86">
        <f>'3. Investeringen'!P84</f>
        <v>0</v>
      </c>
      <c r="I103" s="86">
        <f>'6. Investeringen per jaar'!I84</f>
        <v>1</v>
      </c>
      <c r="K103" s="86">
        <f>'8. Afschrijvingen voor GAW'!AO98</f>
        <v>560734.19230769225</v>
      </c>
      <c r="L103" s="86">
        <f>'8. Afschrijvingen voor GAW'!AP98</f>
        <v>1150626.5626153846</v>
      </c>
      <c r="M103" s="86">
        <f>'8. Afschrijvingen voor GAW'!AQ98</f>
        <v>1177090.9735555383</v>
      </c>
      <c r="N103" s="86">
        <f>'8. Afschrijvingen voor GAW'!AR98</f>
        <v>1210049.5208150935</v>
      </c>
      <c r="O103" s="86">
        <f>'8. Afschrijvingen voor GAW'!AS98</f>
        <v>1222150.0160232445</v>
      </c>
      <c r="P103" s="86">
        <f>'8. Afschrijvingen voor GAW'!AT98</f>
        <v>1231927.2161514303</v>
      </c>
      <c r="Q103" s="86">
        <f>'8. Afschrijvingen voor GAW'!AU98</f>
        <v>1234391.0705837333</v>
      </c>
      <c r="R103" s="86">
        <f>'8. Afschrijvingen voor GAW'!AV98</f>
        <v>1251672.5455719056</v>
      </c>
      <c r="S103" s="86">
        <f>'8. Afschrijvingen voor GAW'!AW98</f>
        <v>1277957.6690289155</v>
      </c>
      <c r="T103" s="86">
        <f>'8. Afschrijvingen voor GAW'!AX98</f>
        <v>1313740.483761725</v>
      </c>
      <c r="U103" s="86">
        <f>'8. Afschrijvingen voor GAW'!AY98</f>
        <v>1322936.6671480571</v>
      </c>
      <c r="V103" s="86">
        <f>'8. Afschrijvingen voor GAW'!AZ98</f>
        <v>1587524.0005776687</v>
      </c>
      <c r="W103" s="86">
        <f>'8. Afschrijvingen voor GAW'!BA98</f>
        <v>1520680.8847638723</v>
      </c>
      <c r="X103" s="86">
        <f>'8. Afschrijvingen voor GAW'!BB98</f>
        <v>1456652.2159317089</v>
      </c>
      <c r="Y103" s="86">
        <f>'8. Afschrijvingen voor GAW'!BC98</f>
        <v>1395319.491050374</v>
      </c>
      <c r="Z103" s="86">
        <f>'8. Afschrijvingen voor GAW'!BD98</f>
        <v>1336569.1966903585</v>
      </c>
      <c r="AB103" s="122"/>
      <c r="AC103" s="87">
        <f t="shared" si="22"/>
        <v>43176532.807692304</v>
      </c>
      <c r="AD103" s="87">
        <f t="shared" si="7"/>
        <v>43148496.098076917</v>
      </c>
      <c r="AE103" s="87">
        <f t="shared" si="8"/>
        <v>42963820.53477715</v>
      </c>
      <c r="AF103" s="87">
        <f t="shared" si="9"/>
        <v>42956757.988935813</v>
      </c>
      <c r="AG103" s="87">
        <f t="shared" si="10"/>
        <v>42164175.552801929</v>
      </c>
      <c r="AH103" s="87">
        <f t="shared" si="11"/>
        <v>41269561.741072915</v>
      </c>
      <c r="AI103" s="87">
        <f t="shared" si="12"/>
        <v>40117709.79397133</v>
      </c>
      <c r="AJ103" s="87">
        <f t="shared" si="13"/>
        <v>39427685.185515024</v>
      </c>
      <c r="AK103" s="87">
        <f t="shared" si="14"/>
        <v>38977708.905381918</v>
      </c>
      <c r="AL103" s="87">
        <f t="shared" si="15"/>
        <v>38755344.270970888</v>
      </c>
      <c r="AM103" s="87">
        <f t="shared" si="16"/>
        <v>37703695.013719626</v>
      </c>
      <c r="AN103" s="87">
        <f t="shared" si="17"/>
        <v>36116171.01314196</v>
      </c>
      <c r="AO103" s="87">
        <f t="shared" si="18"/>
        <v>34595490.128378086</v>
      </c>
      <c r="AP103" s="87">
        <f t="shared" si="19"/>
        <v>33138837.912446376</v>
      </c>
      <c r="AQ103" s="87">
        <f t="shared" si="20"/>
        <v>31743518.421396002</v>
      </c>
      <c r="AR103" s="87">
        <f t="shared" si="21"/>
        <v>30406949.224705644</v>
      </c>
    </row>
    <row r="104" spans="1:44" s="20" customFormat="1" x14ac:dyDescent="0.2">
      <c r="A104" s="40"/>
      <c r="B104" s="86">
        <f>'3. Investeringen'!B85</f>
        <v>71</v>
      </c>
      <c r="C104" s="86" t="str">
        <f>'3. Investeringen'!G85</f>
        <v>Nieuwe investeringen AD</v>
      </c>
      <c r="D104" s="86">
        <f>'3. Investeringen'!K85</f>
        <v>2011</v>
      </c>
      <c r="E104" s="121">
        <f>'3. Investeringen'!N85</f>
        <v>2011</v>
      </c>
      <c r="F104" s="86">
        <f>'3. Investeringen'!O85</f>
        <v>1571043.89267998</v>
      </c>
      <c r="G104" s="86">
        <f>'3. Investeringen'!P85</f>
        <v>0</v>
      </c>
      <c r="I104" s="86">
        <f>'6. Investeringen per jaar'!I85</f>
        <v>1</v>
      </c>
      <c r="K104" s="86">
        <f>'8. Afschrijvingen voor GAW'!AO99</f>
        <v>20141.588367692053</v>
      </c>
      <c r="L104" s="86">
        <f>'8. Afschrijvingen voor GAW'!AP99</f>
        <v>41330.539330504093</v>
      </c>
      <c r="M104" s="86">
        <f>'8. Afschrijvingen voor GAW'!AQ99</f>
        <v>42281.141735105688</v>
      </c>
      <c r="N104" s="86">
        <f>'8. Afschrijvingen voor GAW'!AR99</f>
        <v>43465.013703688652</v>
      </c>
      <c r="O104" s="86">
        <f>'8. Afschrijvingen voor GAW'!AS99</f>
        <v>43899.663840725538</v>
      </c>
      <c r="P104" s="86">
        <f>'8. Afschrijvingen voor GAW'!AT99</f>
        <v>44250.86115145134</v>
      </c>
      <c r="Q104" s="86">
        <f>'8. Afschrijvingen voor GAW'!AU99</f>
        <v>44339.362873754246</v>
      </c>
      <c r="R104" s="86">
        <f>'8. Afschrijvingen voor GAW'!AV99</f>
        <v>44960.113953986802</v>
      </c>
      <c r="S104" s="86">
        <f>'8. Afschrijvingen voor GAW'!AW99</f>
        <v>45904.276347020525</v>
      </c>
      <c r="T104" s="86">
        <f>'8. Afschrijvingen voor GAW'!AX99</f>
        <v>47189.596084737095</v>
      </c>
      <c r="U104" s="86">
        <f>'8. Afschrijvingen voor GAW'!AY99</f>
        <v>47519.923257330251</v>
      </c>
      <c r="V104" s="86">
        <f>'8. Afschrijvingen voor GAW'!AZ99</f>
        <v>57023.907908796296</v>
      </c>
      <c r="W104" s="86">
        <f>'8. Afschrijvingen voor GAW'!BA99</f>
        <v>54622.901260004881</v>
      </c>
      <c r="X104" s="86">
        <f>'8. Afschrijvingen voor GAW'!BB99</f>
        <v>52322.989628004674</v>
      </c>
      <c r="Y104" s="86">
        <f>'8. Afschrijvingen voor GAW'!BC99</f>
        <v>50119.916380509734</v>
      </c>
      <c r="Z104" s="86">
        <f>'8. Afschrijvingen voor GAW'!BD99</f>
        <v>48009.604111856701</v>
      </c>
      <c r="AB104" s="122"/>
      <c r="AC104" s="87">
        <f t="shared" si="22"/>
        <v>1550902.3043122881</v>
      </c>
      <c r="AD104" s="87">
        <f t="shared" si="7"/>
        <v>1549895.2248939034</v>
      </c>
      <c r="AE104" s="87">
        <f t="shared" si="8"/>
        <v>1543261.6733313573</v>
      </c>
      <c r="AF104" s="87">
        <f t="shared" si="9"/>
        <v>1543007.9864809467</v>
      </c>
      <c r="AG104" s="87">
        <f t="shared" si="10"/>
        <v>1514538.4025050306</v>
      </c>
      <c r="AH104" s="87">
        <f t="shared" si="11"/>
        <v>1482403.8485736197</v>
      </c>
      <c r="AI104" s="87">
        <f t="shared" si="12"/>
        <v>1441029.2933970126</v>
      </c>
      <c r="AJ104" s="87">
        <f t="shared" si="13"/>
        <v>1416243.5895505839</v>
      </c>
      <c r="AK104" s="87">
        <f t="shared" si="14"/>
        <v>1400080.4285841254</v>
      </c>
      <c r="AL104" s="87">
        <f t="shared" si="15"/>
        <v>1392093.084499744</v>
      </c>
      <c r="AM104" s="87">
        <f t="shared" si="16"/>
        <v>1354317.812833912</v>
      </c>
      <c r="AN104" s="87">
        <f t="shared" si="17"/>
        <v>1297293.9049251156</v>
      </c>
      <c r="AO104" s="87">
        <f t="shared" si="18"/>
        <v>1242671.0036651108</v>
      </c>
      <c r="AP104" s="87">
        <f t="shared" si="19"/>
        <v>1190348.0140371062</v>
      </c>
      <c r="AQ104" s="87">
        <f t="shared" si="20"/>
        <v>1140228.0976565965</v>
      </c>
      <c r="AR104" s="87">
        <f t="shared" si="21"/>
        <v>1092218.4935447397</v>
      </c>
    </row>
    <row r="105" spans="1:44" s="20" customFormat="1" x14ac:dyDescent="0.2">
      <c r="A105" s="40"/>
      <c r="B105" s="86">
        <f>'3. Investeringen'!B86</f>
        <v>72</v>
      </c>
      <c r="C105" s="86" t="str">
        <f>'3. Investeringen'!G86</f>
        <v>Nieuwe investeringen AD</v>
      </c>
      <c r="D105" s="86">
        <f>'3. Investeringen'!K86</f>
        <v>2012</v>
      </c>
      <c r="E105" s="121">
        <f>'3. Investeringen'!N86</f>
        <v>2012</v>
      </c>
      <c r="F105" s="86">
        <f>'3. Investeringen'!O86</f>
        <v>65167284.649345301</v>
      </c>
      <c r="G105" s="86">
        <f>'3. Investeringen'!P86</f>
        <v>0</v>
      </c>
      <c r="I105" s="86">
        <f>'6. Investeringen per jaar'!I86</f>
        <v>1</v>
      </c>
      <c r="K105" s="86">
        <f>'8. Afschrijvingen voor GAW'!AO100</f>
        <v>0</v>
      </c>
      <c r="L105" s="86">
        <f>'8. Afschrijvingen voor GAW'!AP100</f>
        <v>835478.00832493976</v>
      </c>
      <c r="M105" s="86">
        <f>'8. Afschrijvingen voor GAW'!AQ100</f>
        <v>1709388.0050328267</v>
      </c>
      <c r="N105" s="86">
        <f>'8. Afschrijvingen voor GAW'!AR100</f>
        <v>1757250.8691737459</v>
      </c>
      <c r="O105" s="86">
        <f>'8. Afschrijvingen voor GAW'!AS100</f>
        <v>1774823.3778654833</v>
      </c>
      <c r="P105" s="86">
        <f>'8. Afschrijvingen voor GAW'!AT100</f>
        <v>1789021.9648884069</v>
      </c>
      <c r="Q105" s="86">
        <f>'8. Afschrijvingen voor GAW'!AU100</f>
        <v>1792600.0088181838</v>
      </c>
      <c r="R105" s="86">
        <f>'8. Afschrijvingen voor GAW'!AV100</f>
        <v>1817696.4089416382</v>
      </c>
      <c r="S105" s="86">
        <f>'8. Afschrijvingen voor GAW'!AW100</f>
        <v>1855868.0335294122</v>
      </c>
      <c r="T105" s="86">
        <f>'8. Afschrijvingen voor GAW'!AX100</f>
        <v>1907832.3384682357</v>
      </c>
      <c r="U105" s="86">
        <f>'8. Afschrijvingen voor GAW'!AY100</f>
        <v>1921187.1648375134</v>
      </c>
      <c r="V105" s="86">
        <f>'8. Afschrijvingen voor GAW'!AZ100</f>
        <v>2305424.5978050162</v>
      </c>
      <c r="W105" s="86">
        <f>'8. Afschrijvingen voor GAW'!BA100</f>
        <v>2211644.61416549</v>
      </c>
      <c r="X105" s="86">
        <f>'8. Afschrijvingen voor GAW'!BB100</f>
        <v>2121679.4095214703</v>
      </c>
      <c r="Y105" s="86">
        <f>'8. Afschrijvingen voor GAW'!BC100</f>
        <v>2035373.8064222918</v>
      </c>
      <c r="Z105" s="86">
        <f>'8. Afschrijvingen voor GAW'!BD100</f>
        <v>1952578.9397203685</v>
      </c>
      <c r="AB105" s="122"/>
      <c r="AC105" s="87">
        <f t="shared" si="22"/>
        <v>0</v>
      </c>
      <c r="AD105" s="87">
        <f t="shared" si="7"/>
        <v>64331806.641020358</v>
      </c>
      <c r="AE105" s="87">
        <f t="shared" si="8"/>
        <v>64102050.188730992</v>
      </c>
      <c r="AF105" s="87">
        <f t="shared" si="9"/>
        <v>64139656.724841721</v>
      </c>
      <c r="AG105" s="87">
        <f t="shared" si="10"/>
        <v>63006229.914224654</v>
      </c>
      <c r="AH105" s="87">
        <f t="shared" si="11"/>
        <v>61721257.788650043</v>
      </c>
      <c r="AI105" s="87">
        <f t="shared" si="12"/>
        <v>60052100.295409158</v>
      </c>
      <c r="AJ105" s="87">
        <f t="shared" si="13"/>
        <v>59075133.290603243</v>
      </c>
      <c r="AK105" s="87">
        <f t="shared" si="14"/>
        <v>58459843.056176491</v>
      </c>
      <c r="AL105" s="87">
        <f t="shared" si="15"/>
        <v>58188886.323281199</v>
      </c>
      <c r="AM105" s="87">
        <f t="shared" si="16"/>
        <v>56675021.362706646</v>
      </c>
      <c r="AN105" s="87">
        <f t="shared" si="17"/>
        <v>54369596.764901631</v>
      </c>
      <c r="AO105" s="87">
        <f t="shared" si="18"/>
        <v>52157952.150736138</v>
      </c>
      <c r="AP105" s="87">
        <f t="shared" si="19"/>
        <v>50036272.74121467</v>
      </c>
      <c r="AQ105" s="87">
        <f t="shared" si="20"/>
        <v>48000898.934792377</v>
      </c>
      <c r="AR105" s="87">
        <f t="shared" si="21"/>
        <v>46048319.995072007</v>
      </c>
    </row>
    <row r="106" spans="1:44" s="20" customFormat="1" x14ac:dyDescent="0.2">
      <c r="A106" s="40"/>
      <c r="B106" s="86">
        <f>'3. Investeringen'!B87</f>
        <v>73</v>
      </c>
      <c r="C106" s="86" t="str">
        <f>'3. Investeringen'!G87</f>
        <v>Nieuwe investeringen AD</v>
      </c>
      <c r="D106" s="86">
        <f>'3. Investeringen'!K87</f>
        <v>2012</v>
      </c>
      <c r="E106" s="121">
        <f>'3. Investeringen'!N87</f>
        <v>2012</v>
      </c>
      <c r="F106" s="86">
        <f>'3. Investeringen'!O87</f>
        <v>3346419.2805865589</v>
      </c>
      <c r="G106" s="86">
        <f>'3. Investeringen'!P87</f>
        <v>0</v>
      </c>
      <c r="I106" s="86">
        <f>'6. Investeringen per jaar'!I87</f>
        <v>1</v>
      </c>
      <c r="K106" s="86">
        <f>'8. Afschrijvingen voor GAW'!AO101</f>
        <v>0</v>
      </c>
      <c r="L106" s="86">
        <f>'8. Afschrijvingen voor GAW'!AP101</f>
        <v>42902.811289571269</v>
      </c>
      <c r="M106" s="86">
        <f>'8. Afschrijvingen voor GAW'!AQ101</f>
        <v>87779.151898462806</v>
      </c>
      <c r="N106" s="86">
        <f>'8. Afschrijvingen voor GAW'!AR101</f>
        <v>90236.968151619774</v>
      </c>
      <c r="O106" s="86">
        <f>'8. Afschrijvingen voor GAW'!AS101</f>
        <v>91139.337833135971</v>
      </c>
      <c r="P106" s="86">
        <f>'8. Afschrijvingen voor GAW'!AT101</f>
        <v>91868.452535801058</v>
      </c>
      <c r="Q106" s="86">
        <f>'8. Afschrijvingen voor GAW'!AU101</f>
        <v>92052.189440872651</v>
      </c>
      <c r="R106" s="86">
        <f>'8. Afschrijvingen voor GAW'!AV101</f>
        <v>93340.920093044857</v>
      </c>
      <c r="S106" s="86">
        <f>'8. Afschrijvingen voor GAW'!AW101</f>
        <v>95301.079414998792</v>
      </c>
      <c r="T106" s="86">
        <f>'8. Afschrijvingen voor GAW'!AX101</f>
        <v>97969.509638618751</v>
      </c>
      <c r="U106" s="86">
        <f>'8. Afschrijvingen voor GAW'!AY101</f>
        <v>98655.296206089071</v>
      </c>
      <c r="V106" s="86">
        <f>'8. Afschrijvingen voor GAW'!AZ101</f>
        <v>118386.35544730687</v>
      </c>
      <c r="W106" s="86">
        <f>'8. Afschrijvingen voor GAW'!BA101</f>
        <v>113570.63929351812</v>
      </c>
      <c r="X106" s="86">
        <f>'8. Afschrijvingen voor GAW'!BB101</f>
        <v>108950.81667818857</v>
      </c>
      <c r="Y106" s="86">
        <f>'8. Afschrijvingen voor GAW'!BC101</f>
        <v>104518.91905060124</v>
      </c>
      <c r="Z106" s="86">
        <f>'8. Afschrijvingen voor GAW'!BD101</f>
        <v>100267.30200447507</v>
      </c>
      <c r="AB106" s="122"/>
      <c r="AC106" s="87">
        <f t="shared" si="22"/>
        <v>0</v>
      </c>
      <c r="AD106" s="87">
        <f t="shared" si="7"/>
        <v>3303516.4692969876</v>
      </c>
      <c r="AE106" s="87">
        <f t="shared" si="8"/>
        <v>3291718.1961923554</v>
      </c>
      <c r="AF106" s="87">
        <f t="shared" si="9"/>
        <v>3293649.3375341217</v>
      </c>
      <c r="AG106" s="87">
        <f t="shared" si="10"/>
        <v>3235446.4930763273</v>
      </c>
      <c r="AH106" s="87">
        <f t="shared" si="11"/>
        <v>3169461.6124851368</v>
      </c>
      <c r="AI106" s="87">
        <f t="shared" si="12"/>
        <v>3083748.3462692345</v>
      </c>
      <c r="AJ106" s="87">
        <f t="shared" si="13"/>
        <v>3033579.9030239591</v>
      </c>
      <c r="AK106" s="87">
        <f t="shared" si="14"/>
        <v>3001984.0015724632</v>
      </c>
      <c r="AL106" s="87">
        <f t="shared" si="15"/>
        <v>2988070.0439778734</v>
      </c>
      <c r="AM106" s="87">
        <f t="shared" si="16"/>
        <v>2910331.2380796289</v>
      </c>
      <c r="AN106" s="87">
        <f t="shared" si="17"/>
        <v>2791944.8826323221</v>
      </c>
      <c r="AO106" s="87">
        <f t="shared" si="18"/>
        <v>2678374.2433388042</v>
      </c>
      <c r="AP106" s="87">
        <f t="shared" si="19"/>
        <v>2569423.4266606155</v>
      </c>
      <c r="AQ106" s="87">
        <f t="shared" si="20"/>
        <v>2464904.5076100142</v>
      </c>
      <c r="AR106" s="87">
        <f t="shared" si="21"/>
        <v>2364637.205605539</v>
      </c>
    </row>
    <row r="107" spans="1:44" s="20" customFormat="1" x14ac:dyDescent="0.2">
      <c r="A107" s="40"/>
      <c r="B107" s="86">
        <f>'3. Investeringen'!B88</f>
        <v>74</v>
      </c>
      <c r="C107" s="86" t="str">
        <f>'3. Investeringen'!G88</f>
        <v>Nieuwe investeringen AD</v>
      </c>
      <c r="D107" s="86">
        <f>'3. Investeringen'!K88</f>
        <v>2013</v>
      </c>
      <c r="E107" s="121">
        <f>'3. Investeringen'!N88</f>
        <v>2013</v>
      </c>
      <c r="F107" s="86">
        <f>'3. Investeringen'!O88</f>
        <v>65219492.561430879</v>
      </c>
      <c r="G107" s="86">
        <f>'3. Investeringen'!P88</f>
        <v>0</v>
      </c>
      <c r="I107" s="86">
        <f>'6. Investeringen per jaar'!I88</f>
        <v>1</v>
      </c>
      <c r="K107" s="86">
        <f>'8. Afschrijvingen voor GAW'!AO102</f>
        <v>0</v>
      </c>
      <c r="L107" s="86">
        <f>'8. Afschrijvingen voor GAW'!AP102</f>
        <v>0</v>
      </c>
      <c r="M107" s="86">
        <f>'8. Afschrijvingen voor GAW'!AQ102</f>
        <v>836147.34053116513</v>
      </c>
      <c r="N107" s="86">
        <f>'8. Afschrijvingen voor GAW'!AR102</f>
        <v>1719118.9321320755</v>
      </c>
      <c r="O107" s="86">
        <f>'8. Afschrijvingen voor GAW'!AS102</f>
        <v>1736310.1214533965</v>
      </c>
      <c r="P107" s="86">
        <f>'8. Afschrijvingen voor GAW'!AT102</f>
        <v>1750200.6024250237</v>
      </c>
      <c r="Q107" s="86">
        <f>'8. Afschrijvingen voor GAW'!AU102</f>
        <v>1753701.0036298735</v>
      </c>
      <c r="R107" s="86">
        <f>'8. Afschrijvingen voor GAW'!AV102</f>
        <v>1778252.8176806921</v>
      </c>
      <c r="S107" s="86">
        <f>'8. Afschrijvingen voor GAW'!AW102</f>
        <v>1815596.1268519866</v>
      </c>
      <c r="T107" s="86">
        <f>'8. Afschrijvingen voor GAW'!AX102</f>
        <v>1866432.8184038422</v>
      </c>
      <c r="U107" s="86">
        <f>'8. Afschrijvingen voor GAW'!AY102</f>
        <v>1879497.848132669</v>
      </c>
      <c r="V107" s="86">
        <f>'8. Afschrijvingen voor GAW'!AZ102</f>
        <v>2255397.4177592024</v>
      </c>
      <c r="W107" s="86">
        <f>'8. Afschrijvingen voor GAW'!BA102</f>
        <v>2166660.4701752337</v>
      </c>
      <c r="X107" s="86">
        <f>'8. Afschrijvingen voor GAW'!BB102</f>
        <v>2081414.8123322739</v>
      </c>
      <c r="Y107" s="86">
        <f>'8. Afschrijvingen voor GAW'!BC102</f>
        <v>1999523.0820110037</v>
      </c>
      <c r="Z107" s="86">
        <f>'8. Afschrijvingen voor GAW'!BD102</f>
        <v>1920853.321407292</v>
      </c>
      <c r="AB107" s="122"/>
      <c r="AC107" s="87">
        <f t="shared" si="22"/>
        <v>0</v>
      </c>
      <c r="AD107" s="87">
        <f t="shared" si="7"/>
        <v>0</v>
      </c>
      <c r="AE107" s="87">
        <f t="shared" si="8"/>
        <v>64383345.220899716</v>
      </c>
      <c r="AF107" s="87">
        <f t="shared" si="9"/>
        <v>64466959.954952836</v>
      </c>
      <c r="AG107" s="87">
        <f t="shared" si="10"/>
        <v>63375319.433048971</v>
      </c>
      <c r="AH107" s="87">
        <f t="shared" si="11"/>
        <v>62132121.386088341</v>
      </c>
      <c r="AI107" s="87">
        <f t="shared" si="12"/>
        <v>60502684.625230648</v>
      </c>
      <c r="AJ107" s="87">
        <f t="shared" si="13"/>
        <v>59571469.392303184</v>
      </c>
      <c r="AK107" s="87">
        <f t="shared" si="14"/>
        <v>59006874.12268956</v>
      </c>
      <c r="AL107" s="87">
        <f t="shared" si="15"/>
        <v>58792633.779721029</v>
      </c>
      <c r="AM107" s="87">
        <f t="shared" si="16"/>
        <v>57324684.368046403</v>
      </c>
      <c r="AN107" s="87">
        <f t="shared" si="17"/>
        <v>55069286.950287201</v>
      </c>
      <c r="AO107" s="87">
        <f t="shared" si="18"/>
        <v>52902626.480111964</v>
      </c>
      <c r="AP107" s="87">
        <f t="shared" si="19"/>
        <v>50821211.667779692</v>
      </c>
      <c r="AQ107" s="87">
        <f t="shared" si="20"/>
        <v>48821688.585768685</v>
      </c>
      <c r="AR107" s="87">
        <f t="shared" si="21"/>
        <v>46900835.264361396</v>
      </c>
    </row>
    <row r="108" spans="1:44" s="20" customFormat="1" x14ac:dyDescent="0.2">
      <c r="A108" s="40"/>
      <c r="B108" s="86">
        <f>'3. Investeringen'!B89</f>
        <v>75</v>
      </c>
      <c r="C108" s="86" t="str">
        <f>'3. Investeringen'!G89</f>
        <v>Nieuwe investeringen AD</v>
      </c>
      <c r="D108" s="86">
        <f>'3. Investeringen'!K89</f>
        <v>2013</v>
      </c>
      <c r="E108" s="121">
        <f>'3. Investeringen'!N89</f>
        <v>2013</v>
      </c>
      <c r="F108" s="86">
        <f>'3. Investeringen'!O89</f>
        <v>1164677.9443560119</v>
      </c>
      <c r="G108" s="86">
        <f>'3. Investeringen'!P89</f>
        <v>0</v>
      </c>
      <c r="I108" s="86">
        <f>'6. Investeringen per jaar'!I89</f>
        <v>1</v>
      </c>
      <c r="K108" s="86">
        <f>'8. Afschrijvingen voor GAW'!AO103</f>
        <v>0</v>
      </c>
      <c r="L108" s="86">
        <f>'8. Afschrijvingen voor GAW'!AP103</f>
        <v>0</v>
      </c>
      <c r="M108" s="86">
        <f>'8. Afschrijvingen voor GAW'!AQ103</f>
        <v>14931.768517384768</v>
      </c>
      <c r="N108" s="86">
        <f>'8. Afschrijvingen voor GAW'!AR103</f>
        <v>30699.716071743082</v>
      </c>
      <c r="O108" s="86">
        <f>'8. Afschrijvingen voor GAW'!AS103</f>
        <v>31006.713232460515</v>
      </c>
      <c r="P108" s="86">
        <f>'8. Afschrijvingen voor GAW'!AT103</f>
        <v>31254.766938320201</v>
      </c>
      <c r="Q108" s="86">
        <f>'8. Afschrijvingen voor GAW'!AU103</f>
        <v>31317.276472196841</v>
      </c>
      <c r="R108" s="86">
        <f>'8. Afschrijvingen voor GAW'!AV103</f>
        <v>31755.718342807599</v>
      </c>
      <c r="S108" s="86">
        <f>'8. Afschrijvingen voor GAW'!AW103</f>
        <v>32422.588428006558</v>
      </c>
      <c r="T108" s="86">
        <f>'8. Afschrijvingen voor GAW'!AX103</f>
        <v>33330.420903990744</v>
      </c>
      <c r="U108" s="86">
        <f>'8. Afschrijvingen voor GAW'!AY103</f>
        <v>33563.733850318677</v>
      </c>
      <c r="V108" s="86">
        <f>'8. Afschrijvingen voor GAW'!AZ103</f>
        <v>40276.480620382405</v>
      </c>
      <c r="W108" s="86">
        <f>'8. Afschrijvingen voor GAW'!BA103</f>
        <v>38691.832202531295</v>
      </c>
      <c r="X108" s="86">
        <f>'8. Afschrijvingen voor GAW'!BB103</f>
        <v>37169.530607677611</v>
      </c>
      <c r="Y108" s="86">
        <f>'8. Afschrijvingen voor GAW'!BC103</f>
        <v>35707.122846064063</v>
      </c>
      <c r="Z108" s="86">
        <f>'8. Afschrijvingen voor GAW'!BD103</f>
        <v>34302.252439005802</v>
      </c>
      <c r="AB108" s="122"/>
      <c r="AC108" s="87">
        <f t="shared" si="22"/>
        <v>0</v>
      </c>
      <c r="AD108" s="87">
        <f t="shared" si="7"/>
        <v>0</v>
      </c>
      <c r="AE108" s="87">
        <f t="shared" si="8"/>
        <v>1149746.1758386272</v>
      </c>
      <c r="AF108" s="87">
        <f t="shared" si="9"/>
        <v>1151239.3526903656</v>
      </c>
      <c r="AG108" s="87">
        <f t="shared" si="10"/>
        <v>1131745.0329848088</v>
      </c>
      <c r="AH108" s="87">
        <f t="shared" si="11"/>
        <v>1109544.2263103672</v>
      </c>
      <c r="AI108" s="87">
        <f t="shared" si="12"/>
        <v>1080446.038290791</v>
      </c>
      <c r="AJ108" s="87">
        <f t="shared" si="13"/>
        <v>1063816.5644840545</v>
      </c>
      <c r="AK108" s="87">
        <f t="shared" si="14"/>
        <v>1053734.1239102129</v>
      </c>
      <c r="AL108" s="87">
        <f t="shared" si="15"/>
        <v>1049908.2584757081</v>
      </c>
      <c r="AM108" s="87">
        <f t="shared" si="16"/>
        <v>1023693.8824347192</v>
      </c>
      <c r="AN108" s="87">
        <f t="shared" si="17"/>
        <v>983417.40181433689</v>
      </c>
      <c r="AO108" s="87">
        <f t="shared" si="18"/>
        <v>944725.56961180561</v>
      </c>
      <c r="AP108" s="87">
        <f t="shared" si="19"/>
        <v>907556.03900412796</v>
      </c>
      <c r="AQ108" s="87">
        <f t="shared" si="20"/>
        <v>871848.91615806392</v>
      </c>
      <c r="AR108" s="87">
        <f t="shared" si="21"/>
        <v>837546.66371905815</v>
      </c>
    </row>
    <row r="109" spans="1:44" s="20" customFormat="1" x14ac:dyDescent="0.2">
      <c r="A109" s="40"/>
      <c r="B109" s="86">
        <f>'3. Investeringen'!B90</f>
        <v>76</v>
      </c>
      <c r="C109" s="86" t="str">
        <f>'3. Investeringen'!G90</f>
        <v>Nieuwe investeringen AD</v>
      </c>
      <c r="D109" s="86">
        <f>'3. Investeringen'!K90</f>
        <v>2014</v>
      </c>
      <c r="E109" s="121">
        <f>'3. Investeringen'!N90</f>
        <v>2014</v>
      </c>
      <c r="F109" s="86">
        <f>'3. Investeringen'!O90</f>
        <v>41673868.162489057</v>
      </c>
      <c r="G109" s="86">
        <f>'3. Investeringen'!P90</f>
        <v>0</v>
      </c>
      <c r="I109" s="86">
        <f>'6. Investeringen per jaar'!I90</f>
        <v>1</v>
      </c>
      <c r="K109" s="86">
        <f>'8. Afschrijvingen voor GAW'!AO104</f>
        <v>0</v>
      </c>
      <c r="L109" s="86">
        <f>'8. Afschrijvingen voor GAW'!AP104</f>
        <v>0</v>
      </c>
      <c r="M109" s="86">
        <f>'8. Afschrijvingen voor GAW'!AQ104</f>
        <v>0</v>
      </c>
      <c r="N109" s="86">
        <f>'8. Afschrijvingen voor GAW'!AR104</f>
        <v>534280.36105755204</v>
      </c>
      <c r="O109" s="86">
        <f>'8. Afschrijvingen voor GAW'!AS104</f>
        <v>1079246.3293362551</v>
      </c>
      <c r="P109" s="86">
        <f>'8. Afschrijvingen voor GAW'!AT104</f>
        <v>1087880.2999709453</v>
      </c>
      <c r="Q109" s="86">
        <f>'8. Afschrijvingen voor GAW'!AU104</f>
        <v>1090056.0605708873</v>
      </c>
      <c r="R109" s="86">
        <f>'8. Afschrijvingen voor GAW'!AV104</f>
        <v>1105316.8454188798</v>
      </c>
      <c r="S109" s="86">
        <f>'8. Afschrijvingen voor GAW'!AW104</f>
        <v>1128528.4991726761</v>
      </c>
      <c r="T109" s="86">
        <f>'8. Afschrijvingen voor GAW'!AX104</f>
        <v>1160127.2971495111</v>
      </c>
      <c r="U109" s="86">
        <f>'8. Afschrijvingen voor GAW'!AY104</f>
        <v>1168248.1882295576</v>
      </c>
      <c r="V109" s="86">
        <f>'8. Afschrijvingen voor GAW'!AZ104</f>
        <v>1401897.8258754686</v>
      </c>
      <c r="W109" s="86">
        <f>'8. Afschrijvingen voor GAW'!BA104</f>
        <v>1348492.194413546</v>
      </c>
      <c r="X109" s="86">
        <f>'8. Afschrijvingen voor GAW'!BB104</f>
        <v>1297121.0631977918</v>
      </c>
      <c r="Y109" s="86">
        <f>'8. Afschrijvingen voor GAW'!BC104</f>
        <v>1247706.9274569238</v>
      </c>
      <c r="Z109" s="86">
        <f>'8. Afschrijvingen voor GAW'!BD104</f>
        <v>1200175.2349823741</v>
      </c>
      <c r="AB109" s="122"/>
      <c r="AC109" s="87">
        <f t="shared" si="22"/>
        <v>0</v>
      </c>
      <c r="AD109" s="87">
        <f t="shared" si="7"/>
        <v>0</v>
      </c>
      <c r="AE109" s="87">
        <f t="shared" si="8"/>
        <v>0</v>
      </c>
      <c r="AF109" s="87">
        <f t="shared" si="9"/>
        <v>41139587.801431507</v>
      </c>
      <c r="AG109" s="87">
        <f t="shared" si="10"/>
        <v>40471737.35010957</v>
      </c>
      <c r="AH109" s="87">
        <f t="shared" si="11"/>
        <v>39707630.948939502</v>
      </c>
      <c r="AI109" s="87">
        <f t="shared" si="12"/>
        <v>38696990.150266491</v>
      </c>
      <c r="AJ109" s="87">
        <f t="shared" si="13"/>
        <v>38133431.166951343</v>
      </c>
      <c r="AK109" s="87">
        <f t="shared" si="14"/>
        <v>37805704.722284645</v>
      </c>
      <c r="AL109" s="87">
        <f t="shared" si="15"/>
        <v>37704137.157359108</v>
      </c>
      <c r="AM109" s="87">
        <f t="shared" si="16"/>
        <v>36799817.929231055</v>
      </c>
      <c r="AN109" s="87">
        <f t="shared" si="17"/>
        <v>35397920.103355587</v>
      </c>
      <c r="AO109" s="87">
        <f t="shared" si="18"/>
        <v>34049427.908942044</v>
      </c>
      <c r="AP109" s="87">
        <f t="shared" si="19"/>
        <v>32752306.845744252</v>
      </c>
      <c r="AQ109" s="87">
        <f t="shared" si="20"/>
        <v>31504599.918287329</v>
      </c>
      <c r="AR109" s="87">
        <f t="shared" si="21"/>
        <v>30304424.683304954</v>
      </c>
    </row>
    <row r="110" spans="1:44" s="20" customFormat="1" x14ac:dyDescent="0.2">
      <c r="A110" s="40"/>
      <c r="B110" s="86">
        <f>'3. Investeringen'!B91</f>
        <v>77</v>
      </c>
      <c r="C110" s="86" t="str">
        <f>'3. Investeringen'!G91</f>
        <v>Nieuwe investeringen AD</v>
      </c>
      <c r="D110" s="86">
        <f>'3. Investeringen'!K91</f>
        <v>2014</v>
      </c>
      <c r="E110" s="121">
        <f>'3. Investeringen'!N91</f>
        <v>2014</v>
      </c>
      <c r="F110" s="86">
        <f>'3. Investeringen'!O91</f>
        <v>829256.85750000097</v>
      </c>
      <c r="G110" s="86">
        <f>'3. Investeringen'!P91</f>
        <v>0</v>
      </c>
      <c r="I110" s="86">
        <f>'6. Investeringen per jaar'!I91</f>
        <v>1</v>
      </c>
      <c r="K110" s="86">
        <f>'8. Afschrijvingen voor GAW'!AO105</f>
        <v>0</v>
      </c>
      <c r="L110" s="86">
        <f>'8. Afschrijvingen voor GAW'!AP105</f>
        <v>0</v>
      </c>
      <c r="M110" s="86">
        <f>'8. Afschrijvingen voor GAW'!AQ105</f>
        <v>0</v>
      </c>
      <c r="N110" s="86">
        <f>'8. Afschrijvingen voor GAW'!AR105</f>
        <v>10631.498173076936</v>
      </c>
      <c r="O110" s="86">
        <f>'8. Afschrijvingen voor GAW'!AS105</f>
        <v>21475.626309615411</v>
      </c>
      <c r="P110" s="86">
        <f>'8. Afschrijvingen voor GAW'!AT105</f>
        <v>21647.431320092335</v>
      </c>
      <c r="Q110" s="86">
        <f>'8. Afschrijvingen voor GAW'!AU105</f>
        <v>21690.726182732524</v>
      </c>
      <c r="R110" s="86">
        <f>'8. Afschrijvingen voor GAW'!AV105</f>
        <v>21994.396349290779</v>
      </c>
      <c r="S110" s="86">
        <f>'8. Afschrijvingen voor GAW'!AW105</f>
        <v>22456.278672625886</v>
      </c>
      <c r="T110" s="86">
        <f>'8. Afschrijvingen voor GAW'!AX105</f>
        <v>23085.054475459408</v>
      </c>
      <c r="U110" s="86">
        <f>'8. Afschrijvingen voor GAW'!AY105</f>
        <v>23246.649856787622</v>
      </c>
      <c r="V110" s="86">
        <f>'8. Afschrijvingen voor GAW'!AZ105</f>
        <v>27895.97982814514</v>
      </c>
      <c r="W110" s="86">
        <f>'8. Afschrijvingen voor GAW'!BA105</f>
        <v>26833.275834691995</v>
      </c>
      <c r="X110" s="86">
        <f>'8. Afschrijvingen voor GAW'!BB105</f>
        <v>25811.055802894203</v>
      </c>
      <c r="Y110" s="86">
        <f>'8. Afschrijvingen voor GAW'!BC105</f>
        <v>24827.77748659347</v>
      </c>
      <c r="Z110" s="86">
        <f>'8. Afschrijvingen voor GAW'!BD105</f>
        <v>23881.957391866097</v>
      </c>
      <c r="AB110" s="122"/>
      <c r="AC110" s="87">
        <f t="shared" si="22"/>
        <v>0</v>
      </c>
      <c r="AD110" s="87">
        <f t="shared" si="7"/>
        <v>0</v>
      </c>
      <c r="AE110" s="87">
        <f t="shared" si="8"/>
        <v>0</v>
      </c>
      <c r="AF110" s="87">
        <f t="shared" si="9"/>
        <v>818625.35932692408</v>
      </c>
      <c r="AG110" s="87">
        <f t="shared" si="10"/>
        <v>805335.98661057791</v>
      </c>
      <c r="AH110" s="87">
        <f t="shared" si="11"/>
        <v>790131.24318337021</v>
      </c>
      <c r="AI110" s="87">
        <f t="shared" si="12"/>
        <v>770020.7794870045</v>
      </c>
      <c r="AJ110" s="87">
        <f t="shared" si="13"/>
        <v>758806.67405053182</v>
      </c>
      <c r="AK110" s="87">
        <f t="shared" si="14"/>
        <v>752285.335532967</v>
      </c>
      <c r="AL110" s="87">
        <f t="shared" si="15"/>
        <v>750264.2704524307</v>
      </c>
      <c r="AM110" s="87">
        <f t="shared" si="16"/>
        <v>732269.47048880998</v>
      </c>
      <c r="AN110" s="87">
        <f t="shared" si="17"/>
        <v>704373.49066066486</v>
      </c>
      <c r="AO110" s="87">
        <f t="shared" si="18"/>
        <v>677540.21482597291</v>
      </c>
      <c r="AP110" s="87">
        <f t="shared" si="19"/>
        <v>651729.15902307874</v>
      </c>
      <c r="AQ110" s="87">
        <f t="shared" si="20"/>
        <v>626901.38153648528</v>
      </c>
      <c r="AR110" s="87">
        <f t="shared" si="21"/>
        <v>603019.42414461914</v>
      </c>
    </row>
    <row r="111" spans="1:44" s="20" customFormat="1" x14ac:dyDescent="0.2">
      <c r="A111" s="40"/>
      <c r="B111" s="86">
        <f>'3. Investeringen'!B92</f>
        <v>78</v>
      </c>
      <c r="C111" s="86" t="str">
        <f>'3. Investeringen'!G92</f>
        <v>Nieuwe investeringen AD</v>
      </c>
      <c r="D111" s="86">
        <f>'3. Investeringen'!K92</f>
        <v>2015</v>
      </c>
      <c r="E111" s="121">
        <f>'3. Investeringen'!N92</f>
        <v>2015</v>
      </c>
      <c r="F111" s="86">
        <f>'3. Investeringen'!O92</f>
        <v>36421612.572924353</v>
      </c>
      <c r="G111" s="86">
        <f>'3. Investeringen'!P92</f>
        <v>0</v>
      </c>
      <c r="I111" s="86">
        <f>'6. Investeringen per jaar'!I92</f>
        <v>1</v>
      </c>
      <c r="K111" s="86">
        <f>'8. Afschrijvingen voor GAW'!AO106</f>
        <v>0</v>
      </c>
      <c r="L111" s="86">
        <f>'8. Afschrijvingen voor GAW'!AP106</f>
        <v>0</v>
      </c>
      <c r="M111" s="86">
        <f>'8. Afschrijvingen voor GAW'!AQ106</f>
        <v>0</v>
      </c>
      <c r="N111" s="86">
        <f>'8. Afschrijvingen voor GAW'!AR106</f>
        <v>0</v>
      </c>
      <c r="O111" s="86">
        <f>'8. Afschrijvingen voor GAW'!AS106</f>
        <v>466943.75093492761</v>
      </c>
      <c r="P111" s="86">
        <f>'8. Afschrijvingen voor GAW'!AT106</f>
        <v>941358.6018848141</v>
      </c>
      <c r="Q111" s="86">
        <f>'8. Afschrijvingen voor GAW'!AU106</f>
        <v>943241.3190885837</v>
      </c>
      <c r="R111" s="86">
        <f>'8. Afschrijvingen voor GAW'!AV106</f>
        <v>956446.69755582383</v>
      </c>
      <c r="S111" s="86">
        <f>'8. Afschrijvingen voor GAW'!AW106</f>
        <v>976532.07820449607</v>
      </c>
      <c r="T111" s="86">
        <f>'8. Afschrijvingen voor GAW'!AX106</f>
        <v>1003874.976394222</v>
      </c>
      <c r="U111" s="86">
        <f>'8. Afschrijvingen voor GAW'!AY106</f>
        <v>1010902.1012289814</v>
      </c>
      <c r="V111" s="86">
        <f>'8. Afschrijvingen voor GAW'!AZ106</f>
        <v>1213082.5214747777</v>
      </c>
      <c r="W111" s="86">
        <f>'8. Afschrijvingen voor GAW'!BA106</f>
        <v>1168291.7822203243</v>
      </c>
      <c r="X111" s="86">
        <f>'8. Afschrijvingen voor GAW'!BB106</f>
        <v>1125154.8548768049</v>
      </c>
      <c r="Y111" s="86">
        <f>'8. Afschrijvingen voor GAW'!BC106</f>
        <v>1083610.675619815</v>
      </c>
      <c r="Z111" s="86">
        <f>'8. Afschrijvingen voor GAW'!BD106</f>
        <v>1043600.4352892373</v>
      </c>
      <c r="AB111" s="122"/>
      <c r="AC111" s="87">
        <f t="shared" si="22"/>
        <v>0</v>
      </c>
      <c r="AD111" s="87">
        <f t="shared" si="7"/>
        <v>0</v>
      </c>
      <c r="AE111" s="87">
        <f t="shared" si="8"/>
        <v>0</v>
      </c>
      <c r="AF111" s="87">
        <f t="shared" si="9"/>
        <v>0</v>
      </c>
      <c r="AG111" s="87">
        <f t="shared" si="10"/>
        <v>35954668.821989425</v>
      </c>
      <c r="AH111" s="87">
        <f t="shared" si="11"/>
        <v>35300947.570680529</v>
      </c>
      <c r="AI111" s="87">
        <f t="shared" si="12"/>
        <v>34428308.146733306</v>
      </c>
      <c r="AJ111" s="87">
        <f t="shared" si="13"/>
        <v>33953857.763231747</v>
      </c>
      <c r="AK111" s="87">
        <f t="shared" si="14"/>
        <v>33690356.698055111</v>
      </c>
      <c r="AL111" s="87">
        <f t="shared" si="15"/>
        <v>33629811.709206432</v>
      </c>
      <c r="AM111" s="87">
        <f t="shared" si="16"/>
        <v>32854318.289941892</v>
      </c>
      <c r="AN111" s="87">
        <f t="shared" si="17"/>
        <v>31641235.768467113</v>
      </c>
      <c r="AO111" s="87">
        <f t="shared" si="18"/>
        <v>30472943.986246791</v>
      </c>
      <c r="AP111" s="87">
        <f t="shared" si="19"/>
        <v>29347789.131369986</v>
      </c>
      <c r="AQ111" s="87">
        <f t="shared" si="20"/>
        <v>28264178.455750171</v>
      </c>
      <c r="AR111" s="87">
        <f t="shared" si="21"/>
        <v>27220578.020460933</v>
      </c>
    </row>
    <row r="112" spans="1:44" s="20" customFormat="1" x14ac:dyDescent="0.2">
      <c r="A112" s="40"/>
      <c r="B112" s="86">
        <f>'3. Investeringen'!B93</f>
        <v>79</v>
      </c>
      <c r="C112" s="86" t="str">
        <f>'3. Investeringen'!G93</f>
        <v>Nieuwe investeringen AD</v>
      </c>
      <c r="D112" s="86">
        <f>'3. Investeringen'!K93</f>
        <v>2015</v>
      </c>
      <c r="E112" s="121">
        <f>'3. Investeringen'!N93</f>
        <v>2015</v>
      </c>
      <c r="F112" s="86">
        <f>'3. Investeringen'!O93</f>
        <v>1667697.269750484</v>
      </c>
      <c r="G112" s="86">
        <f>'3. Investeringen'!P93</f>
        <v>0</v>
      </c>
      <c r="I112" s="86">
        <f>'6. Investeringen per jaar'!I93</f>
        <v>1</v>
      </c>
      <c r="K112" s="86">
        <f>'8. Afschrijvingen voor GAW'!AO107</f>
        <v>0</v>
      </c>
      <c r="L112" s="86">
        <f>'8. Afschrijvingen voor GAW'!AP107</f>
        <v>0</v>
      </c>
      <c r="M112" s="86">
        <f>'8. Afschrijvingen voor GAW'!AQ107</f>
        <v>0</v>
      </c>
      <c r="N112" s="86">
        <f>'8. Afschrijvingen voor GAW'!AR107</f>
        <v>0</v>
      </c>
      <c r="O112" s="86">
        <f>'8. Afschrijvingen voor GAW'!AS107</f>
        <v>21380.734227570309</v>
      </c>
      <c r="P112" s="86">
        <f>'8. Afschrijvingen voor GAW'!AT107</f>
        <v>43103.560202781744</v>
      </c>
      <c r="Q112" s="86">
        <f>'8. Afschrijvingen voor GAW'!AU107</f>
        <v>43189.767323187305</v>
      </c>
      <c r="R112" s="86">
        <f>'8. Afschrijvingen voor GAW'!AV107</f>
        <v>43794.424065711923</v>
      </c>
      <c r="S112" s="86">
        <f>'8. Afschrijvingen voor GAW'!AW107</f>
        <v>44714.106971091875</v>
      </c>
      <c r="T112" s="86">
        <f>'8. Afschrijvingen voor GAW'!AX107</f>
        <v>45966.101966282447</v>
      </c>
      <c r="U112" s="86">
        <f>'8. Afschrijvingen voor GAW'!AY107</f>
        <v>46287.864680046419</v>
      </c>
      <c r="V112" s="86">
        <f>'8. Afschrijvingen voor GAW'!AZ107</f>
        <v>55545.437616055693</v>
      </c>
      <c r="W112" s="86">
        <f>'8. Afschrijvingen voor GAW'!BA107</f>
        <v>53494.529150232105</v>
      </c>
      <c r="X112" s="86">
        <f>'8. Afschrijvingen voor GAW'!BB107</f>
        <v>51519.346535454308</v>
      </c>
      <c r="Y112" s="86">
        <f>'8. Afschrijvingen voor GAW'!BC107</f>
        <v>49617.093740299068</v>
      </c>
      <c r="Z112" s="86">
        <f>'8. Afschrijvingen voor GAW'!BD107</f>
        <v>47785.077971426479</v>
      </c>
      <c r="AB112" s="122"/>
      <c r="AC112" s="87">
        <f t="shared" si="22"/>
        <v>0</v>
      </c>
      <c r="AD112" s="87">
        <f t="shared" si="7"/>
        <v>0</v>
      </c>
      <c r="AE112" s="87">
        <f t="shared" si="8"/>
        <v>0</v>
      </c>
      <c r="AF112" s="87">
        <f t="shared" si="9"/>
        <v>0</v>
      </c>
      <c r="AG112" s="87">
        <f t="shared" si="10"/>
        <v>1646316.5355229138</v>
      </c>
      <c r="AH112" s="87">
        <f t="shared" si="11"/>
        <v>1616383.5076043154</v>
      </c>
      <c r="AI112" s="87">
        <f t="shared" si="12"/>
        <v>1576426.5072963368</v>
      </c>
      <c r="AJ112" s="87">
        <f t="shared" si="13"/>
        <v>1554702.0543327737</v>
      </c>
      <c r="AK112" s="87">
        <f t="shared" si="14"/>
        <v>1542636.6905026699</v>
      </c>
      <c r="AL112" s="87">
        <f t="shared" si="15"/>
        <v>1539864.4158704623</v>
      </c>
      <c r="AM112" s="87">
        <f t="shared" si="16"/>
        <v>1504355.602101509</v>
      </c>
      <c r="AN112" s="87">
        <f t="shared" si="17"/>
        <v>1448810.1644854534</v>
      </c>
      <c r="AO112" s="87">
        <f t="shared" si="18"/>
        <v>1395315.6353352212</v>
      </c>
      <c r="AP112" s="87">
        <f t="shared" si="19"/>
        <v>1343796.2887997669</v>
      </c>
      <c r="AQ112" s="87">
        <f t="shared" si="20"/>
        <v>1294179.1950594678</v>
      </c>
      <c r="AR112" s="87">
        <f t="shared" si="21"/>
        <v>1246394.1170880413</v>
      </c>
    </row>
    <row r="113" spans="1:44" s="20" customFormat="1" x14ac:dyDescent="0.2">
      <c r="A113" s="40"/>
      <c r="B113" s="86">
        <f>'3. Investeringen'!B94</f>
        <v>80</v>
      </c>
      <c r="C113" s="86" t="str">
        <f>'3. Investeringen'!G94</f>
        <v>Nieuwe investeringen AD</v>
      </c>
      <c r="D113" s="86">
        <f>'3. Investeringen'!K94</f>
        <v>2016</v>
      </c>
      <c r="E113" s="121">
        <f>'3. Investeringen'!N94</f>
        <v>2016</v>
      </c>
      <c r="F113" s="86">
        <f>'3. Investeringen'!O94</f>
        <v>29988620.878984075</v>
      </c>
      <c r="G113" s="86">
        <f>'3. Investeringen'!P94</f>
        <v>0</v>
      </c>
      <c r="I113" s="86">
        <f>'6. Investeringen per jaar'!I94</f>
        <v>1</v>
      </c>
      <c r="K113" s="86">
        <f>'8. Afschrijvingen voor GAW'!AO108</f>
        <v>0</v>
      </c>
      <c r="L113" s="86">
        <f>'8. Afschrijvingen voor GAW'!AP108</f>
        <v>0</v>
      </c>
      <c r="M113" s="86">
        <f>'8. Afschrijvingen voor GAW'!AQ108</f>
        <v>0</v>
      </c>
      <c r="N113" s="86">
        <f>'8. Afschrijvingen voor GAW'!AR108</f>
        <v>0</v>
      </c>
      <c r="O113" s="86">
        <f>'8. Afschrijvingen voor GAW'!AS108</f>
        <v>0</v>
      </c>
      <c r="P113" s="86">
        <f>'8. Afschrijvingen voor GAW'!AT108</f>
        <v>384469.4984485138</v>
      </c>
      <c r="Q113" s="86">
        <f>'8. Afschrijvingen voor GAW'!AU108</f>
        <v>770476.87489082164</v>
      </c>
      <c r="R113" s="86">
        <f>'8. Afschrijvingen voor GAW'!AV108</f>
        <v>781263.55113929312</v>
      </c>
      <c r="S113" s="86">
        <f>'8. Afschrijvingen voor GAW'!AW108</f>
        <v>797670.08571321808</v>
      </c>
      <c r="T113" s="86">
        <f>'8. Afschrijvingen voor GAW'!AX108</f>
        <v>820004.84811318817</v>
      </c>
      <c r="U113" s="86">
        <f>'8. Afschrijvingen voor GAW'!AY108</f>
        <v>825744.88204998034</v>
      </c>
      <c r="V113" s="86">
        <f>'8. Afschrijvingen voor GAW'!AZ108</f>
        <v>990893.8584599765</v>
      </c>
      <c r="W113" s="86">
        <f>'8. Afschrijvingen voor GAW'!BA108</f>
        <v>955399.15308230568</v>
      </c>
      <c r="X113" s="86">
        <f>'8. Afschrijvingen voor GAW'!BB108</f>
        <v>921175.89983756654</v>
      </c>
      <c r="Y113" s="86">
        <f>'8. Afschrijvingen voor GAW'!BC108</f>
        <v>888178.55417174322</v>
      </c>
      <c r="Z113" s="86">
        <f>'8. Afschrijvingen voor GAW'!BD108</f>
        <v>856363.20297753147</v>
      </c>
      <c r="AB113" s="122"/>
      <c r="AC113" s="87">
        <f t="shared" si="22"/>
        <v>0</v>
      </c>
      <c r="AD113" s="87">
        <f t="shared" si="7"/>
        <v>0</v>
      </c>
      <c r="AE113" s="87">
        <f t="shared" si="8"/>
        <v>0</v>
      </c>
      <c r="AF113" s="87">
        <f t="shared" si="9"/>
        <v>0</v>
      </c>
      <c r="AG113" s="87">
        <f t="shared" si="10"/>
        <v>0</v>
      </c>
      <c r="AH113" s="87">
        <f t="shared" si="11"/>
        <v>29604151.380535562</v>
      </c>
      <c r="AI113" s="87">
        <f t="shared" si="12"/>
        <v>28892882.808405809</v>
      </c>
      <c r="AJ113" s="87">
        <f t="shared" si="13"/>
        <v>28516119.6165842</v>
      </c>
      <c r="AK113" s="87">
        <f t="shared" si="14"/>
        <v>28317288.042819247</v>
      </c>
      <c r="AL113" s="87">
        <f t="shared" si="15"/>
        <v>28290167.259904999</v>
      </c>
      <c r="AM113" s="87">
        <f t="shared" si="16"/>
        <v>27662453.548674349</v>
      </c>
      <c r="AN113" s="87">
        <f t="shared" si="17"/>
        <v>26671559.690214373</v>
      </c>
      <c r="AO113" s="87">
        <f t="shared" si="18"/>
        <v>25716160.537132066</v>
      </c>
      <c r="AP113" s="87">
        <f t="shared" si="19"/>
        <v>24794984.637294501</v>
      </c>
      <c r="AQ113" s="87">
        <f t="shared" si="20"/>
        <v>23906806.083122756</v>
      </c>
      <c r="AR113" s="87">
        <f t="shared" si="21"/>
        <v>23050442.880145226</v>
      </c>
    </row>
    <row r="114" spans="1:44" s="20" customFormat="1" x14ac:dyDescent="0.2">
      <c r="A114" s="40"/>
      <c r="B114" s="86">
        <f>'3. Investeringen'!B95</f>
        <v>81</v>
      </c>
      <c r="C114" s="86" t="str">
        <f>'3. Investeringen'!G95</f>
        <v>Nieuwe investeringen AD</v>
      </c>
      <c r="D114" s="86">
        <f>'3. Investeringen'!K95</f>
        <v>2016</v>
      </c>
      <c r="E114" s="121">
        <f>'3. Investeringen'!N95</f>
        <v>2016</v>
      </c>
      <c r="F114" s="86">
        <f>'3. Investeringen'!O95</f>
        <v>1093007.822444262</v>
      </c>
      <c r="G114" s="86">
        <f>'3. Investeringen'!P95</f>
        <v>0</v>
      </c>
      <c r="I114" s="86">
        <f>'6. Investeringen per jaar'!I95</f>
        <v>1</v>
      </c>
      <c r="K114" s="86">
        <f>'8. Afschrijvingen voor GAW'!AO109</f>
        <v>0</v>
      </c>
      <c r="L114" s="86">
        <f>'8. Afschrijvingen voor GAW'!AP109</f>
        <v>0</v>
      </c>
      <c r="M114" s="86">
        <f>'8. Afschrijvingen voor GAW'!AQ109</f>
        <v>0</v>
      </c>
      <c r="N114" s="86">
        <f>'8. Afschrijvingen voor GAW'!AR109</f>
        <v>0</v>
      </c>
      <c r="O114" s="86">
        <f>'8. Afschrijvingen voor GAW'!AS109</f>
        <v>0</v>
      </c>
      <c r="P114" s="86">
        <f>'8. Afschrijvingen voor GAW'!AT109</f>
        <v>14012.920800567461</v>
      </c>
      <c r="Q114" s="86">
        <f>'8. Afschrijvingen voor GAW'!AU109</f>
        <v>28081.893284337195</v>
      </c>
      <c r="R114" s="86">
        <f>'8. Afschrijvingen voor GAW'!AV109</f>
        <v>28475.039790317915</v>
      </c>
      <c r="S114" s="86">
        <f>'8. Afschrijvingen voor GAW'!AW109</f>
        <v>29073.015625914584</v>
      </c>
      <c r="T114" s="86">
        <f>'8. Afschrijvingen voor GAW'!AX109</f>
        <v>29887.060063440193</v>
      </c>
      <c r="U114" s="86">
        <f>'8. Afschrijvingen voor GAW'!AY109</f>
        <v>30096.269483884269</v>
      </c>
      <c r="V114" s="86">
        <f>'8. Afschrijvingen voor GAW'!AZ109</f>
        <v>36115.523380661121</v>
      </c>
      <c r="W114" s="86">
        <f>'8. Afschrijvingen voor GAW'!BA109</f>
        <v>34821.832990906099</v>
      </c>
      <c r="X114" s="86">
        <f>'8. Afschrijvingen voor GAW'!BB109</f>
        <v>33574.483749440806</v>
      </c>
      <c r="Y114" s="86">
        <f>'8. Afschrijvingen voor GAW'!BC109</f>
        <v>32371.815674833972</v>
      </c>
      <c r="Z114" s="86">
        <f>'8. Afschrijvingen voor GAW'!BD109</f>
        <v>31212.228247675743</v>
      </c>
      <c r="AB114" s="122"/>
      <c r="AC114" s="87">
        <f t="shared" si="22"/>
        <v>0</v>
      </c>
      <c r="AD114" s="87">
        <f t="shared" ref="AD114:AD177" si="23">$I114*IF($D114&lt;2011,IF(AD$33=$E114,$G114*L$28-L114,
AC114*L$28-L114),
IF(AD$33=$E114,$F114-L114,
AC114*L$28-L114))</f>
        <v>0</v>
      </c>
      <c r="AE114" s="87">
        <f t="shared" ref="AE114:AE177" si="24">$I114*IF($D114&lt;2011,IF(AE$33=$E114,$G114*M$28-M114,
AD114*M$28-M114),
IF(AE$33=$E114,$F114-M114,
AD114*M$28-M114))</f>
        <v>0</v>
      </c>
      <c r="AF114" s="87">
        <f t="shared" ref="AF114:AF177" si="25">$I114*IF($D114&lt;2011,IF(AF$33=$E114,$G114*N$28-N114,
AE114*N$28-N114),
IF(AF$33=$E114,$F114-N114,
AE114*N$28-N114))</f>
        <v>0</v>
      </c>
      <c r="AG114" s="87">
        <f t="shared" ref="AG114:AG177" si="26">$I114*IF($D114&lt;2011,IF(AG$33=$E114,$G114*O$28-O114,
AF114*O$28-O114),
IF(AG$33=$E114,$F114-O114,
AF114*O$28-O114))</f>
        <v>0</v>
      </c>
      <c r="AH114" s="87">
        <f t="shared" ref="AH114:AH177" si="27">$I114*IF($D114&lt;2011,IF(AH$33=$E114,$G114*P$28-P114,
AG114*P$28-P114),
IF(AH$33=$E114,$F114-P114,
AG114*P$28-P114))</f>
        <v>1078994.9016436946</v>
      </c>
      <c r="AI114" s="87">
        <f t="shared" ref="AI114:AI177" si="28">$I114*IF($D114&lt;2011,IF(AI$33=$E114,$G114*Q$28-Q114,
AH114*Q$28-Q114),
IF(AI$33=$E114,$F114-Q114,
AH114*Q$28-Q114))</f>
        <v>1053070.9981626449</v>
      </c>
      <c r="AJ114" s="87">
        <f t="shared" ref="AJ114:AJ177" si="29">$I114*IF($D114&lt;2011,IF(AJ$33=$E114,$G114*R$28-R114,
AI114*R$28-R114),
IF(AJ$33=$E114,$F114-R114,
AI114*R$28-R114))</f>
        <v>1039338.9523466041</v>
      </c>
      <c r="AK114" s="87">
        <f t="shared" ref="AK114:AK177" si="30">$I114*IF($D114&lt;2011,IF(AK$33=$E114,$G114*S$28-S114,
AJ114*S$28-S114),
IF(AK$33=$E114,$F114-S114,
AJ114*S$28-S114))</f>
        <v>1032092.054719968</v>
      </c>
      <c r="AL114" s="87">
        <f t="shared" ref="AL114:AL177" si="31">$I114*IF($D114&lt;2011,IF(AL$33=$E114,$G114*T$28-T114,
AK114*T$28-T114),
IF(AL$33=$E114,$F114-T114,
AK114*T$28-T114))</f>
        <v>1031103.5721886869</v>
      </c>
      <c r="AM114" s="87">
        <f t="shared" ref="AM114:AM177" si="32">$I114*IF($D114&lt;2011,IF(AM$33=$E114,$G114*U$28-U114,
AL114*U$28-U114),
IF(AM$33=$E114,$F114-U114,
AL114*U$28-U114))</f>
        <v>1008225.0277101235</v>
      </c>
      <c r="AN114" s="87">
        <f t="shared" ref="AN114:AN177" si="33">$I114*IF($D114&lt;2011,IF(AN$33=$E114,$G114*V$28-V114,
AM114*V$28-V114),
IF(AN$33=$E114,$F114-V114,
AM114*V$28-V114))</f>
        <v>972109.5043294623</v>
      </c>
      <c r="AO114" s="87">
        <f t="shared" ref="AO114:AO177" si="34">$I114*IF($D114&lt;2011,IF(AO$33=$E114,$G114*W$28-W114,
AN114*W$28-W114),
IF(AO$33=$E114,$F114-W114,
AN114*W$28-W114))</f>
        <v>937287.67133855622</v>
      </c>
      <c r="AP114" s="87">
        <f t="shared" ref="AP114:AP177" si="35">$I114*IF($D114&lt;2011,IF(AP$33=$E114,$G114*X$28-X114,
AO114*X$28-X114),
IF(AP$33=$E114,$F114-X114,
AO114*X$28-X114))</f>
        <v>903713.18758911546</v>
      </c>
      <c r="AQ114" s="87">
        <f t="shared" ref="AQ114:AQ177" si="36">$I114*IF($D114&lt;2011,IF(AQ$33=$E114,$G114*Y$28-Y114,
AP114*Y$28-Y114),
IF(AQ$33=$E114,$F114-Y114,
AP114*Y$28-Y114))</f>
        <v>871341.37191428151</v>
      </c>
      <c r="AR114" s="87">
        <f t="shared" ref="AR114:AR177" si="37">$I114*IF($D114&lt;2011,IF(AR$33=$E114,$G114*Z$28-Z114,
AQ114*Z$28-Z114),
IF(AR$33=$E114,$F114-Z114,
AQ114*Z$28-Z114))</f>
        <v>840129.14366660581</v>
      </c>
    </row>
    <row r="115" spans="1:44" s="20" customFormat="1" x14ac:dyDescent="0.2">
      <c r="A115" s="40"/>
      <c r="B115" s="86">
        <f>'3. Investeringen'!B96</f>
        <v>82</v>
      </c>
      <c r="C115" s="86" t="str">
        <f>'3. Investeringen'!G96</f>
        <v>Nieuwe investeringen AD</v>
      </c>
      <c r="D115" s="86">
        <f>'3. Investeringen'!K96</f>
        <v>2017</v>
      </c>
      <c r="E115" s="121">
        <f>'3. Investeringen'!N96</f>
        <v>2017</v>
      </c>
      <c r="F115" s="86">
        <f>'3. Investeringen'!O96</f>
        <v>31089859.2128</v>
      </c>
      <c r="G115" s="86">
        <f>'3. Investeringen'!P96</f>
        <v>0</v>
      </c>
      <c r="I115" s="86">
        <f>'6. Investeringen per jaar'!I96</f>
        <v>1</v>
      </c>
      <c r="K115" s="86">
        <f>'8. Afschrijvingen voor GAW'!AO110</f>
        <v>0</v>
      </c>
      <c r="L115" s="86">
        <f>'8. Afschrijvingen voor GAW'!AP110</f>
        <v>0</v>
      </c>
      <c r="M115" s="86">
        <f>'8. Afschrijvingen voor GAW'!AQ110</f>
        <v>0</v>
      </c>
      <c r="N115" s="86">
        <f>'8. Afschrijvingen voor GAW'!AR110</f>
        <v>0</v>
      </c>
      <c r="O115" s="86">
        <f>'8. Afschrijvingen voor GAW'!AS110</f>
        <v>0</v>
      </c>
      <c r="P115" s="86">
        <f>'8. Afschrijvingen voor GAW'!AT110</f>
        <v>0</v>
      </c>
      <c r="Q115" s="86">
        <f>'8. Afschrijvingen voor GAW'!AU110</f>
        <v>398587.93862564105</v>
      </c>
      <c r="R115" s="86">
        <f>'8. Afschrijvingen voor GAW'!AV110</f>
        <v>808336.33953280002</v>
      </c>
      <c r="S115" s="86">
        <f>'8. Afschrijvingen voor GAW'!AW110</f>
        <v>825311.40266298875</v>
      </c>
      <c r="T115" s="86">
        <f>'8. Afschrijvingen voor GAW'!AX110</f>
        <v>848420.12193755258</v>
      </c>
      <c r="U115" s="86">
        <f>'8. Afschrijvingen voor GAW'!AY110</f>
        <v>854359.06279111537</v>
      </c>
      <c r="V115" s="86">
        <f>'8. Afschrijvingen voor GAW'!AZ110</f>
        <v>1025230.8753493383</v>
      </c>
      <c r="W115" s="86">
        <f>'8. Afschrijvingen voor GAW'!BA110</f>
        <v>989570.67098936136</v>
      </c>
      <c r="X115" s="86">
        <f>'8. Afschrijvingen voor GAW'!BB110</f>
        <v>955150.82156364445</v>
      </c>
      <c r="Y115" s="86">
        <f>'8. Afschrijvingen voor GAW'!BC110</f>
        <v>921928.18429186556</v>
      </c>
      <c r="Z115" s="86">
        <f>'8. Afschrijvingen voor GAW'!BD110</f>
        <v>889861.11701214837</v>
      </c>
      <c r="AB115" s="122"/>
      <c r="AC115" s="87">
        <f t="shared" si="22"/>
        <v>0</v>
      </c>
      <c r="AD115" s="87">
        <f t="shared" si="23"/>
        <v>0</v>
      </c>
      <c r="AE115" s="87">
        <f t="shared" si="24"/>
        <v>0</v>
      </c>
      <c r="AF115" s="87">
        <f t="shared" si="25"/>
        <v>0</v>
      </c>
      <c r="AG115" s="87">
        <f t="shared" si="26"/>
        <v>0</v>
      </c>
      <c r="AH115" s="87">
        <f t="shared" si="27"/>
        <v>0</v>
      </c>
      <c r="AI115" s="87">
        <f t="shared" si="28"/>
        <v>30691271.274174359</v>
      </c>
      <c r="AJ115" s="87">
        <f t="shared" si="29"/>
        <v>30312612.732480001</v>
      </c>
      <c r="AK115" s="87">
        <f t="shared" si="30"/>
        <v>30123866.197199088</v>
      </c>
      <c r="AL115" s="87">
        <f t="shared" si="31"/>
        <v>30118914.32878311</v>
      </c>
      <c r="AM115" s="87">
        <f t="shared" si="32"/>
        <v>29475387.666293472</v>
      </c>
      <c r="AN115" s="87">
        <f t="shared" si="33"/>
        <v>28450156.790944133</v>
      </c>
      <c r="AO115" s="87">
        <f t="shared" si="34"/>
        <v>27460586.119954772</v>
      </c>
      <c r="AP115" s="87">
        <f t="shared" si="35"/>
        <v>26505435.298391126</v>
      </c>
      <c r="AQ115" s="87">
        <f t="shared" si="36"/>
        <v>25583507.11409926</v>
      </c>
      <c r="AR115" s="87">
        <f t="shared" si="37"/>
        <v>24693645.997087114</v>
      </c>
    </row>
    <row r="116" spans="1:44" s="20" customFormat="1" x14ac:dyDescent="0.2">
      <c r="A116" s="40"/>
      <c r="B116" s="86">
        <f>'3. Investeringen'!B97</f>
        <v>83</v>
      </c>
      <c r="C116" s="86" t="str">
        <f>'3. Investeringen'!G97</f>
        <v>Nieuwe investeringen AD</v>
      </c>
      <c r="D116" s="86">
        <f>'3. Investeringen'!K97</f>
        <v>2017</v>
      </c>
      <c r="E116" s="121">
        <f>'3. Investeringen'!N97</f>
        <v>2017</v>
      </c>
      <c r="F116" s="86">
        <f>'3. Investeringen'!O97</f>
        <v>4132619.255673633</v>
      </c>
      <c r="G116" s="86">
        <f>'3. Investeringen'!P97</f>
        <v>0</v>
      </c>
      <c r="I116" s="86">
        <f>'6. Investeringen per jaar'!I97</f>
        <v>1</v>
      </c>
      <c r="K116" s="86">
        <f>'8. Afschrijvingen voor GAW'!AO111</f>
        <v>0</v>
      </c>
      <c r="L116" s="86">
        <f>'8. Afschrijvingen voor GAW'!AP111</f>
        <v>0</v>
      </c>
      <c r="M116" s="86">
        <f>'8. Afschrijvingen voor GAW'!AQ111</f>
        <v>0</v>
      </c>
      <c r="N116" s="86">
        <f>'8. Afschrijvingen voor GAW'!AR111</f>
        <v>0</v>
      </c>
      <c r="O116" s="86">
        <f>'8. Afschrijvingen voor GAW'!AS111</f>
        <v>0</v>
      </c>
      <c r="P116" s="86">
        <f>'8. Afschrijvingen voor GAW'!AT111</f>
        <v>0</v>
      </c>
      <c r="Q116" s="86">
        <f>'8. Afschrijvingen voor GAW'!AU111</f>
        <v>52982.298149661961</v>
      </c>
      <c r="R116" s="86">
        <f>'8. Afschrijvingen voor GAW'!AV111</f>
        <v>107448.10064751445</v>
      </c>
      <c r="S116" s="86">
        <f>'8. Afschrijvingen voor GAW'!AW111</f>
        <v>109704.51076111225</v>
      </c>
      <c r="T116" s="86">
        <f>'8. Afschrijvingen voor GAW'!AX111</f>
        <v>112776.2370624234</v>
      </c>
      <c r="U116" s="86">
        <f>'8. Afschrijvingen voor GAW'!AY111</f>
        <v>113565.67072186036</v>
      </c>
      <c r="V116" s="86">
        <f>'8. Afschrijvingen voor GAW'!AZ111</f>
        <v>136278.80486623241</v>
      </c>
      <c r="W116" s="86">
        <f>'8. Afschrijvingen voor GAW'!BA111</f>
        <v>131538.67252305913</v>
      </c>
      <c r="X116" s="86">
        <f>'8. Afschrijvingen voor GAW'!BB111</f>
        <v>126963.41434834403</v>
      </c>
      <c r="Y116" s="86">
        <f>'8. Afschrijvingen voor GAW'!BC111</f>
        <v>122547.29558840163</v>
      </c>
      <c r="Z116" s="86">
        <f>'8. Afschrijvingen voor GAW'!BD111</f>
        <v>118284.78095923984</v>
      </c>
      <c r="AB116" s="122"/>
      <c r="AC116" s="87">
        <f t="shared" si="22"/>
        <v>0</v>
      </c>
      <c r="AD116" s="87">
        <f t="shared" si="23"/>
        <v>0</v>
      </c>
      <c r="AE116" s="87">
        <f t="shared" si="24"/>
        <v>0</v>
      </c>
      <c r="AF116" s="87">
        <f t="shared" si="25"/>
        <v>0</v>
      </c>
      <c r="AG116" s="87">
        <f t="shared" si="26"/>
        <v>0</v>
      </c>
      <c r="AH116" s="87">
        <f t="shared" si="27"/>
        <v>0</v>
      </c>
      <c r="AI116" s="87">
        <f t="shared" si="28"/>
        <v>4079636.9575239709</v>
      </c>
      <c r="AJ116" s="87">
        <f t="shared" si="29"/>
        <v>4029303.7742817923</v>
      </c>
      <c r="AK116" s="87">
        <f t="shared" si="30"/>
        <v>4004214.6427805973</v>
      </c>
      <c r="AL116" s="87">
        <f t="shared" si="31"/>
        <v>4003556.4157160306</v>
      </c>
      <c r="AM116" s="87">
        <f t="shared" si="32"/>
        <v>3918015.6399041824</v>
      </c>
      <c r="AN116" s="87">
        <f t="shared" si="33"/>
        <v>3781736.83503795</v>
      </c>
      <c r="AO116" s="87">
        <f t="shared" si="34"/>
        <v>3650198.162514891</v>
      </c>
      <c r="AP116" s="87">
        <f t="shared" si="35"/>
        <v>3523234.7481665472</v>
      </c>
      <c r="AQ116" s="87">
        <f t="shared" si="36"/>
        <v>3400687.4525781455</v>
      </c>
      <c r="AR116" s="87">
        <f t="shared" si="37"/>
        <v>3282402.6716189058</v>
      </c>
    </row>
    <row r="117" spans="1:44" s="20" customFormat="1" x14ac:dyDescent="0.2">
      <c r="A117" s="40"/>
      <c r="B117" s="86">
        <f>'3. Investeringen'!B98</f>
        <v>84</v>
      </c>
      <c r="C117" s="86" t="str">
        <f>'3. Investeringen'!G98</f>
        <v>Nieuwe investeringen AD</v>
      </c>
      <c r="D117" s="86">
        <f>'3. Investeringen'!K98</f>
        <v>2018</v>
      </c>
      <c r="E117" s="121">
        <f>'3. Investeringen'!N98</f>
        <v>2018</v>
      </c>
      <c r="F117" s="86">
        <f>'3. Investeringen'!O98</f>
        <v>39465809.370000005</v>
      </c>
      <c r="G117" s="86">
        <f>'3. Investeringen'!P98</f>
        <v>0</v>
      </c>
      <c r="I117" s="86">
        <f>'6. Investeringen per jaar'!I98</f>
        <v>1</v>
      </c>
      <c r="K117" s="86">
        <f>'8. Afschrijvingen voor GAW'!AO112</f>
        <v>0</v>
      </c>
      <c r="L117" s="86">
        <f>'8. Afschrijvingen voor GAW'!AP112</f>
        <v>0</v>
      </c>
      <c r="M117" s="86">
        <f>'8. Afschrijvingen voor GAW'!AQ112</f>
        <v>0</v>
      </c>
      <c r="N117" s="86">
        <f>'8. Afschrijvingen voor GAW'!AR112</f>
        <v>0</v>
      </c>
      <c r="O117" s="86">
        <f>'8. Afschrijvingen voor GAW'!AS112</f>
        <v>0</v>
      </c>
      <c r="P117" s="86">
        <f>'8. Afschrijvingen voor GAW'!AT112</f>
        <v>0</v>
      </c>
      <c r="Q117" s="86">
        <f>'8. Afschrijvingen voor GAW'!AU112</f>
        <v>0</v>
      </c>
      <c r="R117" s="86">
        <f>'8. Afschrijvingen voor GAW'!AV112</f>
        <v>505971.91500000004</v>
      </c>
      <c r="S117" s="86">
        <f>'8. Afschrijvingen voor GAW'!AW112</f>
        <v>1033194.6504300002</v>
      </c>
      <c r="T117" s="86">
        <f>'8. Afschrijvingen voor GAW'!AX112</f>
        <v>1062124.1006420401</v>
      </c>
      <c r="U117" s="86">
        <f>'8. Afschrijvingen voor GAW'!AY112</f>
        <v>1069558.9693465342</v>
      </c>
      <c r="V117" s="86">
        <f>'8. Afschrijvingen voor GAW'!AZ112</f>
        <v>1283470.7632158408</v>
      </c>
      <c r="W117" s="86">
        <f>'8. Afschrijvingen voor GAW'!BA112</f>
        <v>1240085.8360085448</v>
      </c>
      <c r="X117" s="86">
        <f>'8. Afschrijvingen voor GAW'!BB112</f>
        <v>1198167.4415519179</v>
      </c>
      <c r="Y117" s="86">
        <f>'8. Afschrijvingen voor GAW'!BC112</f>
        <v>1157666.0069079094</v>
      </c>
      <c r="Z117" s="86">
        <f>'8. Afschrijvingen voor GAW'!BD112</f>
        <v>1118533.6348434167</v>
      </c>
      <c r="AB117" s="122"/>
      <c r="AC117" s="87">
        <f t="shared" si="22"/>
        <v>0</v>
      </c>
      <c r="AD117" s="87">
        <f t="shared" si="23"/>
        <v>0</v>
      </c>
      <c r="AE117" s="87">
        <f t="shared" si="24"/>
        <v>0</v>
      </c>
      <c r="AF117" s="87">
        <f t="shared" si="25"/>
        <v>0</v>
      </c>
      <c r="AG117" s="87">
        <f t="shared" si="26"/>
        <v>0</v>
      </c>
      <c r="AH117" s="87">
        <f t="shared" si="27"/>
        <v>0</v>
      </c>
      <c r="AI117" s="87">
        <f t="shared" si="28"/>
        <v>0</v>
      </c>
      <c r="AJ117" s="87">
        <f t="shared" si="29"/>
        <v>38959837.455000006</v>
      </c>
      <c r="AK117" s="87">
        <f t="shared" si="30"/>
        <v>38744799.391125001</v>
      </c>
      <c r="AL117" s="87">
        <f t="shared" si="31"/>
        <v>38767529.673434459</v>
      </c>
      <c r="AM117" s="87">
        <f t="shared" si="32"/>
        <v>37969343.411801964</v>
      </c>
      <c r="AN117" s="87">
        <f t="shared" si="33"/>
        <v>36685872.648586124</v>
      </c>
      <c r="AO117" s="87">
        <f t="shared" si="34"/>
        <v>35445786.812577583</v>
      </c>
      <c r="AP117" s="87">
        <f t="shared" si="35"/>
        <v>34247619.371025667</v>
      </c>
      <c r="AQ117" s="87">
        <f t="shared" si="36"/>
        <v>33089953.364117756</v>
      </c>
      <c r="AR117" s="87">
        <f t="shared" si="37"/>
        <v>31971419.72927434</v>
      </c>
    </row>
    <row r="118" spans="1:44" s="20" customFormat="1" x14ac:dyDescent="0.2">
      <c r="A118" s="40"/>
      <c r="B118" s="86">
        <f>'3. Investeringen'!B99</f>
        <v>85</v>
      </c>
      <c r="C118" s="86" t="str">
        <f>'3. Investeringen'!G99</f>
        <v>Nieuwe investeringen AD</v>
      </c>
      <c r="D118" s="86">
        <f>'3. Investeringen'!K99</f>
        <v>2018</v>
      </c>
      <c r="E118" s="121">
        <f>'3. Investeringen'!N99</f>
        <v>2018</v>
      </c>
      <c r="F118" s="86">
        <f>'3. Investeringen'!O99</f>
        <v>2820747.8663379932</v>
      </c>
      <c r="G118" s="86">
        <f>'3. Investeringen'!P99</f>
        <v>0</v>
      </c>
      <c r="I118" s="86">
        <f>'6. Investeringen per jaar'!I99</f>
        <v>1</v>
      </c>
      <c r="K118" s="86">
        <f>'8. Afschrijvingen voor GAW'!AO113</f>
        <v>0</v>
      </c>
      <c r="L118" s="86">
        <f>'8. Afschrijvingen voor GAW'!AP113</f>
        <v>0</v>
      </c>
      <c r="M118" s="86">
        <f>'8. Afschrijvingen voor GAW'!AQ113</f>
        <v>0</v>
      </c>
      <c r="N118" s="86">
        <f>'8. Afschrijvingen voor GAW'!AR113</f>
        <v>0</v>
      </c>
      <c r="O118" s="86">
        <f>'8. Afschrijvingen voor GAW'!AS113</f>
        <v>0</v>
      </c>
      <c r="P118" s="86">
        <f>'8. Afschrijvingen voor GAW'!AT113</f>
        <v>0</v>
      </c>
      <c r="Q118" s="86">
        <f>'8. Afschrijvingen voor GAW'!AU113</f>
        <v>0</v>
      </c>
      <c r="R118" s="86">
        <f>'8. Afschrijvingen voor GAW'!AV113</f>
        <v>36163.434183820427</v>
      </c>
      <c r="S118" s="86">
        <f>'8. Afschrijvingen voor GAW'!AW113</f>
        <v>73845.732603361292</v>
      </c>
      <c r="T118" s="86">
        <f>'8. Afschrijvingen voor GAW'!AX113</f>
        <v>75913.413116255411</v>
      </c>
      <c r="U118" s="86">
        <f>'8. Afschrijvingen voor GAW'!AY113</f>
        <v>76444.807008069183</v>
      </c>
      <c r="V118" s="86">
        <f>'8. Afschrijvingen voor GAW'!AZ113</f>
        <v>91733.76840968302</v>
      </c>
      <c r="W118" s="86">
        <f>'8. Afschrijvingen voor GAW'!BA113</f>
        <v>88632.908632454302</v>
      </c>
      <c r="X118" s="86">
        <f>'8. Afschrijvingen voor GAW'!BB113</f>
        <v>85636.86665051218</v>
      </c>
      <c r="Y118" s="86">
        <f>'8. Afschrijvingen voor GAW'!BC113</f>
        <v>82742.0993271146</v>
      </c>
      <c r="Z118" s="86">
        <f>'8. Afschrijvingen voor GAW'!BD113</f>
        <v>79945.183293522001</v>
      </c>
      <c r="AB118" s="122"/>
      <c r="AC118" s="87">
        <f t="shared" si="22"/>
        <v>0</v>
      </c>
      <c r="AD118" s="87">
        <f t="shared" si="23"/>
        <v>0</v>
      </c>
      <c r="AE118" s="87">
        <f t="shared" si="24"/>
        <v>0</v>
      </c>
      <c r="AF118" s="87">
        <f t="shared" si="25"/>
        <v>0</v>
      </c>
      <c r="AG118" s="87">
        <f t="shared" si="26"/>
        <v>0</v>
      </c>
      <c r="AH118" s="87">
        <f t="shared" si="27"/>
        <v>0</v>
      </c>
      <c r="AI118" s="87">
        <f t="shared" si="28"/>
        <v>0</v>
      </c>
      <c r="AJ118" s="87">
        <f t="shared" si="29"/>
        <v>2784584.4321541726</v>
      </c>
      <c r="AK118" s="87">
        <f t="shared" si="30"/>
        <v>2769214.9726260486</v>
      </c>
      <c r="AL118" s="87">
        <f t="shared" si="31"/>
        <v>2770839.5787433228</v>
      </c>
      <c r="AM118" s="87">
        <f t="shared" si="32"/>
        <v>2713790.6487864568</v>
      </c>
      <c r="AN118" s="87">
        <f t="shared" si="33"/>
        <v>2622056.8803767739</v>
      </c>
      <c r="AO118" s="87">
        <f t="shared" si="34"/>
        <v>2533423.9717443194</v>
      </c>
      <c r="AP118" s="87">
        <f t="shared" si="35"/>
        <v>2447787.1050938074</v>
      </c>
      <c r="AQ118" s="87">
        <f t="shared" si="36"/>
        <v>2365045.005766693</v>
      </c>
      <c r="AR118" s="87">
        <f t="shared" si="37"/>
        <v>2285099.8224731712</v>
      </c>
    </row>
    <row r="119" spans="1:44" s="20" customFormat="1" x14ac:dyDescent="0.2">
      <c r="A119" s="40"/>
      <c r="B119" s="86">
        <f>'3. Investeringen'!B100</f>
        <v>86</v>
      </c>
      <c r="C119" s="86" t="str">
        <f>'3. Investeringen'!G100</f>
        <v>Nieuwe investeringen AD</v>
      </c>
      <c r="D119" s="86">
        <f>'3. Investeringen'!K100</f>
        <v>2019</v>
      </c>
      <c r="E119" s="121">
        <f>'3. Investeringen'!N100</f>
        <v>2019</v>
      </c>
      <c r="F119" s="86">
        <f>'3. Investeringen'!O100</f>
        <v>29199805.454226777</v>
      </c>
      <c r="G119" s="86">
        <f>'3. Investeringen'!P100</f>
        <v>0</v>
      </c>
      <c r="I119" s="86">
        <f>'6. Investeringen per jaar'!I100</f>
        <v>1</v>
      </c>
      <c r="K119" s="86">
        <f>'8. Afschrijvingen voor GAW'!AO114</f>
        <v>0</v>
      </c>
      <c r="L119" s="86">
        <f>'8. Afschrijvingen voor GAW'!AP114</f>
        <v>0</v>
      </c>
      <c r="M119" s="86">
        <f>'8. Afschrijvingen voor GAW'!AQ114</f>
        <v>0</v>
      </c>
      <c r="N119" s="86">
        <f>'8. Afschrijvingen voor GAW'!AR114</f>
        <v>0</v>
      </c>
      <c r="O119" s="86">
        <f>'8. Afschrijvingen voor GAW'!AS114</f>
        <v>0</v>
      </c>
      <c r="P119" s="86">
        <f>'8. Afschrijvingen voor GAW'!AT114</f>
        <v>0</v>
      </c>
      <c r="Q119" s="86">
        <f>'8. Afschrijvingen voor GAW'!AU114</f>
        <v>0</v>
      </c>
      <c r="R119" s="86">
        <f>'8. Afschrijvingen voor GAW'!AV114</f>
        <v>0</v>
      </c>
      <c r="S119" s="86">
        <f>'8. Afschrijvingen voor GAW'!AW114</f>
        <v>374356.48018239456</v>
      </c>
      <c r="T119" s="86">
        <f>'8. Afschrijvingen voor GAW'!AX114</f>
        <v>769676.92325500329</v>
      </c>
      <c r="U119" s="86">
        <f>'8. Afschrijvingen voor GAW'!AY114</f>
        <v>775064.6617177882</v>
      </c>
      <c r="V119" s="86">
        <f>'8. Afschrijvingen voor GAW'!AZ114</f>
        <v>930077.59406134579</v>
      </c>
      <c r="W119" s="86">
        <f>'8. Afschrijvingen voor GAW'!BA114</f>
        <v>899499.70055795927</v>
      </c>
      <c r="X119" s="86">
        <f>'8. Afschrijvingen voor GAW'!BB114</f>
        <v>869927.10766290303</v>
      </c>
      <c r="Y119" s="86">
        <f>'8. Afschrijvingen voor GAW'!BC114</f>
        <v>841326.76439727331</v>
      </c>
      <c r="Z119" s="86">
        <f>'8. Afschrijvingen voor GAW'!BD114</f>
        <v>813666.70638969168</v>
      </c>
      <c r="AB119" s="122"/>
      <c r="AC119" s="87">
        <f t="shared" si="22"/>
        <v>0</v>
      </c>
      <c r="AD119" s="87">
        <f t="shared" si="23"/>
        <v>0</v>
      </c>
      <c r="AE119" s="87">
        <f t="shared" si="24"/>
        <v>0</v>
      </c>
      <c r="AF119" s="87">
        <f t="shared" si="25"/>
        <v>0</v>
      </c>
      <c r="AG119" s="87">
        <f t="shared" si="26"/>
        <v>0</v>
      </c>
      <c r="AH119" s="87">
        <f t="shared" si="27"/>
        <v>0</v>
      </c>
      <c r="AI119" s="87">
        <f t="shared" si="28"/>
        <v>0</v>
      </c>
      <c r="AJ119" s="87">
        <f t="shared" si="29"/>
        <v>0</v>
      </c>
      <c r="AK119" s="87">
        <f t="shared" si="30"/>
        <v>28825448.974044383</v>
      </c>
      <c r="AL119" s="87">
        <f t="shared" si="31"/>
        <v>28862884.622062624</v>
      </c>
      <c r="AM119" s="87">
        <f t="shared" si="32"/>
        <v>28289860.152699273</v>
      </c>
      <c r="AN119" s="87">
        <f t="shared" si="33"/>
        <v>27359782.558637928</v>
      </c>
      <c r="AO119" s="87">
        <f t="shared" si="34"/>
        <v>26460282.85807997</v>
      </c>
      <c r="AP119" s="87">
        <f t="shared" si="35"/>
        <v>25590355.750417069</v>
      </c>
      <c r="AQ119" s="87">
        <f t="shared" si="36"/>
        <v>24749028.986019794</v>
      </c>
      <c r="AR119" s="87">
        <f t="shared" si="37"/>
        <v>23935362.279630102</v>
      </c>
    </row>
    <row r="120" spans="1:44" s="20" customFormat="1" x14ac:dyDescent="0.2">
      <c r="A120" s="40"/>
      <c r="B120" s="86">
        <f>'3. Investeringen'!B101</f>
        <v>87</v>
      </c>
      <c r="C120" s="86" t="str">
        <f>'3. Investeringen'!G101</f>
        <v>Nieuwe investeringen AD</v>
      </c>
      <c r="D120" s="86">
        <f>'3. Investeringen'!K101</f>
        <v>2019</v>
      </c>
      <c r="E120" s="121">
        <f>'3. Investeringen'!N101</f>
        <v>2019</v>
      </c>
      <c r="F120" s="86">
        <f>'3. Investeringen'!O101</f>
        <v>2478819.1966379168</v>
      </c>
      <c r="G120" s="86">
        <f>'3. Investeringen'!P101</f>
        <v>0</v>
      </c>
      <c r="I120" s="86">
        <f>'6. Investeringen per jaar'!I101</f>
        <v>1</v>
      </c>
      <c r="K120" s="86">
        <f>'8. Afschrijvingen voor GAW'!AO115</f>
        <v>0</v>
      </c>
      <c r="L120" s="86">
        <f>'8. Afschrijvingen voor GAW'!AP115</f>
        <v>0</v>
      </c>
      <c r="M120" s="86">
        <f>'8. Afschrijvingen voor GAW'!AQ115</f>
        <v>0</v>
      </c>
      <c r="N120" s="86">
        <f>'8. Afschrijvingen voor GAW'!AR115</f>
        <v>0</v>
      </c>
      <c r="O120" s="86">
        <f>'8. Afschrijvingen voor GAW'!AS115</f>
        <v>0</v>
      </c>
      <c r="P120" s="86">
        <f>'8. Afschrijvingen voor GAW'!AT115</f>
        <v>0</v>
      </c>
      <c r="Q120" s="86">
        <f>'8. Afschrijvingen voor GAW'!AU115</f>
        <v>0</v>
      </c>
      <c r="R120" s="86">
        <f>'8. Afschrijvingen voor GAW'!AV115</f>
        <v>0</v>
      </c>
      <c r="S120" s="86">
        <f>'8. Afschrijvingen voor GAW'!AW115</f>
        <v>31779.733290229702</v>
      </c>
      <c r="T120" s="86">
        <f>'8. Afschrijvingen voor GAW'!AX115</f>
        <v>65339.131644712259</v>
      </c>
      <c r="U120" s="86">
        <f>'8. Afschrijvingen voor GAW'!AY115</f>
        <v>65796.505566225242</v>
      </c>
      <c r="V120" s="86">
        <f>'8. Afschrijvingen voor GAW'!AZ115</f>
        <v>78955.806679470305</v>
      </c>
      <c r="W120" s="86">
        <f>'8. Afschrijvingen voor GAW'!BA115</f>
        <v>76359.999336583598</v>
      </c>
      <c r="X120" s="86">
        <f>'8. Afschrijvingen voor GAW'!BB115</f>
        <v>73849.533604969882</v>
      </c>
      <c r="Y120" s="86">
        <f>'8. Afschrijvingen voor GAW'!BC115</f>
        <v>71421.603733025666</v>
      </c>
      <c r="Z120" s="86">
        <f>'8. Afschrijvingen voor GAW'!BD115</f>
        <v>69073.496213035789</v>
      </c>
      <c r="AB120" s="122"/>
      <c r="AC120" s="87">
        <f t="shared" si="22"/>
        <v>0</v>
      </c>
      <c r="AD120" s="87">
        <f t="shared" si="23"/>
        <v>0</v>
      </c>
      <c r="AE120" s="87">
        <f t="shared" si="24"/>
        <v>0</v>
      </c>
      <c r="AF120" s="87">
        <f t="shared" si="25"/>
        <v>0</v>
      </c>
      <c r="AG120" s="87">
        <f t="shared" si="26"/>
        <v>0</v>
      </c>
      <c r="AH120" s="87">
        <f t="shared" si="27"/>
        <v>0</v>
      </c>
      <c r="AI120" s="87">
        <f t="shared" si="28"/>
        <v>0</v>
      </c>
      <c r="AJ120" s="87">
        <f t="shared" si="29"/>
        <v>0</v>
      </c>
      <c r="AK120" s="87">
        <f t="shared" si="30"/>
        <v>2447039.4633476869</v>
      </c>
      <c r="AL120" s="87">
        <f t="shared" si="31"/>
        <v>2450217.4366767099</v>
      </c>
      <c r="AM120" s="87">
        <f t="shared" si="32"/>
        <v>2401572.453167221</v>
      </c>
      <c r="AN120" s="87">
        <f t="shared" si="33"/>
        <v>2322616.6464877506</v>
      </c>
      <c r="AO120" s="87">
        <f t="shared" si="34"/>
        <v>2246256.647151167</v>
      </c>
      <c r="AP120" s="87">
        <f t="shared" si="35"/>
        <v>2172407.1135461973</v>
      </c>
      <c r="AQ120" s="87">
        <f t="shared" si="36"/>
        <v>2100985.5098131718</v>
      </c>
      <c r="AR120" s="87">
        <f t="shared" si="37"/>
        <v>2031912.0136001359</v>
      </c>
    </row>
    <row r="121" spans="1:44" s="20" customFormat="1" x14ac:dyDescent="0.2">
      <c r="A121" s="40"/>
      <c r="B121" s="86">
        <f>'3. Investeringen'!B102</f>
        <v>88</v>
      </c>
      <c r="C121" s="86" t="str">
        <f>'3. Investeringen'!G102</f>
        <v>Start-GAW excl. bijzonderheden AD</v>
      </c>
      <c r="D121" s="86">
        <f>'3. Investeringen'!K102</f>
        <v>2008</v>
      </c>
      <c r="E121" s="121">
        <f>'3. Investeringen'!N102</f>
        <v>2011</v>
      </c>
      <c r="F121" s="86">
        <f>'3. Investeringen'!O102</f>
        <v>14890160.815766187</v>
      </c>
      <c r="G121" s="86">
        <f>'3. Investeringen'!P102</f>
        <v>14890160.815766189</v>
      </c>
      <c r="I121" s="86">
        <f>'6. Investeringen per jaar'!I102</f>
        <v>1</v>
      </c>
      <c r="K121" s="86">
        <f>'8. Afschrijvingen voor GAW'!AO116</f>
        <v>629729.71783344494</v>
      </c>
      <c r="L121" s="86">
        <f>'8. Afschrijvingen voor GAW'!AP116</f>
        <v>646102.69049711444</v>
      </c>
      <c r="M121" s="86">
        <f>'8. Afschrijvingen voor GAW'!AQ116</f>
        <v>660963.05237854808</v>
      </c>
      <c r="N121" s="86">
        <f>'8. Afschrijvingen voor GAW'!AR116</f>
        <v>679470.01784514741</v>
      </c>
      <c r="O121" s="86">
        <f>'8. Afschrijvingen voor GAW'!AS116</f>
        <v>686264.71802359878</v>
      </c>
      <c r="P121" s="86">
        <f>'8. Afschrijvingen voor GAW'!AT116</f>
        <v>691754.83576778765</v>
      </c>
      <c r="Q121" s="86">
        <f>'8. Afschrijvingen voor GAW'!AU116</f>
        <v>693138.34543932322</v>
      </c>
      <c r="R121" s="86">
        <f>'8. Afschrijvingen voor GAW'!AV116</f>
        <v>702842.28227547382</v>
      </c>
      <c r="S121" s="86">
        <f>'8. Afschrijvingen voor GAW'!AW116</f>
        <v>717601.97020325868</v>
      </c>
      <c r="T121" s="86">
        <f>'8. Afschrijvingen voor GAW'!AX116</f>
        <v>737694.82536895003</v>
      </c>
      <c r="U121" s="86">
        <f>'8. Afschrijvingen voor GAW'!AY116</f>
        <v>742858.68914653256</v>
      </c>
      <c r="V121" s="86">
        <f>'8. Afschrijvingen voor GAW'!AZ116</f>
        <v>891430.42697583884</v>
      </c>
      <c r="W121" s="86">
        <f>'8. Afschrijvingen voor GAW'!BA116</f>
        <v>809144.54140883824</v>
      </c>
      <c r="X121" s="86">
        <f>'8. Afschrijvingen voor GAW'!BB116</f>
        <v>734454.27604802244</v>
      </c>
      <c r="Y121" s="86">
        <f>'8. Afschrijvingen voor GAW'!BC116</f>
        <v>722213.37144722219</v>
      </c>
      <c r="Z121" s="86">
        <f>'8. Afschrijvingen voor GAW'!BD116</f>
        <v>722213.37144722219</v>
      </c>
      <c r="AB121" s="122"/>
      <c r="AC121" s="87">
        <f t="shared" si="22"/>
        <v>14483783.510169236</v>
      </c>
      <c r="AD121" s="87">
        <f t="shared" si="23"/>
        <v>14214259.190936521</v>
      </c>
      <c r="AE121" s="87">
        <f t="shared" si="24"/>
        <v>13880224.099949511</v>
      </c>
      <c r="AF121" s="87">
        <f t="shared" si="25"/>
        <v>13589400.35690295</v>
      </c>
      <c r="AG121" s="87">
        <f t="shared" si="26"/>
        <v>13039029.642448381</v>
      </c>
      <c r="AH121" s="87">
        <f t="shared" si="27"/>
        <v>12451587.04382018</v>
      </c>
      <c r="AI121" s="87">
        <f t="shared" si="28"/>
        <v>11783351.872468498</v>
      </c>
      <c r="AJ121" s="87">
        <f t="shared" si="29"/>
        <v>11245476.516407583</v>
      </c>
      <c r="AK121" s="87">
        <f t="shared" si="30"/>
        <v>10764029.553048883</v>
      </c>
      <c r="AL121" s="87">
        <f t="shared" si="31"/>
        <v>10327727.555165302</v>
      </c>
      <c r="AM121" s="87">
        <f t="shared" si="32"/>
        <v>9657162.9589049257</v>
      </c>
      <c r="AN121" s="87">
        <f t="shared" si="33"/>
        <v>8765732.5319290869</v>
      </c>
      <c r="AO121" s="87">
        <f t="shared" si="34"/>
        <v>7956587.9905202482</v>
      </c>
      <c r="AP121" s="87">
        <f t="shared" si="35"/>
        <v>7222133.7144722259</v>
      </c>
      <c r="AQ121" s="87">
        <f t="shared" si="36"/>
        <v>6499920.3430250036</v>
      </c>
      <c r="AR121" s="87">
        <f t="shared" si="37"/>
        <v>5777706.9715777813</v>
      </c>
    </row>
    <row r="122" spans="1:44" s="20" customFormat="1" x14ac:dyDescent="0.2">
      <c r="A122" s="40"/>
      <c r="B122" s="86">
        <f>'3. Investeringen'!B103</f>
        <v>89</v>
      </c>
      <c r="C122" s="86" t="str">
        <f>'3. Investeringen'!G103</f>
        <v>Start-GAW excl. bijzonderheden TD</v>
      </c>
      <c r="D122" s="86">
        <f>'3. Investeringen'!K103</f>
        <v>2004</v>
      </c>
      <c r="E122" s="121">
        <f>'3. Investeringen'!N103</f>
        <v>2011</v>
      </c>
      <c r="F122" s="86">
        <f>'3. Investeringen'!O103</f>
        <v>138806307.62290195</v>
      </c>
      <c r="G122" s="86">
        <f>'3. Investeringen'!P103</f>
        <v>151592556.20041192</v>
      </c>
      <c r="I122" s="86">
        <f>'6. Investeringen per jaar'!I103</f>
        <v>1</v>
      </c>
      <c r="K122" s="86">
        <f>'8. Afschrijvingen voor GAW'!AO117</f>
        <v>5719942.176335223</v>
      </c>
      <c r="L122" s="86">
        <f>'8. Afschrijvingen voor GAW'!AP117</f>
        <v>5868660.6729199402</v>
      </c>
      <c r="M122" s="86">
        <f>'8. Afschrijvingen voor GAW'!AQ117</f>
        <v>6003639.8683970971</v>
      </c>
      <c r="N122" s="86">
        <f>'8. Afschrijvingen voor GAW'!AR117</f>
        <v>6171741.7847122159</v>
      </c>
      <c r="O122" s="86">
        <f>'8. Afschrijvingen voor GAW'!AS117</f>
        <v>6233459.202559338</v>
      </c>
      <c r="P122" s="86">
        <f>'8. Afschrijvingen voor GAW'!AT117</f>
        <v>6283326.8761798125</v>
      </c>
      <c r="Q122" s="86">
        <f>'8. Afschrijvingen voor GAW'!AU117</f>
        <v>6295893.529932173</v>
      </c>
      <c r="R122" s="86">
        <f>'8. Afschrijvingen voor GAW'!AV117</f>
        <v>6384036.039351223</v>
      </c>
      <c r="S122" s="86">
        <f>'8. Afschrijvingen voor GAW'!AW117</f>
        <v>6518100.7961775977</v>
      </c>
      <c r="T122" s="86">
        <f>'8. Afschrijvingen voor GAW'!AX117</f>
        <v>6700607.6184705701</v>
      </c>
      <c r="U122" s="86">
        <f>'8. Afschrijvingen voor GAW'!AY117</f>
        <v>6747511.8717998639</v>
      </c>
      <c r="V122" s="86">
        <f>'8. Afschrijvingen voor GAW'!AZ117</f>
        <v>8097014.2461598348</v>
      </c>
      <c r="W122" s="86">
        <f>'8. Afschrijvingen voor GAW'!BA117</f>
        <v>7485918.8313553212</v>
      </c>
      <c r="X122" s="86">
        <f>'8. Afschrijvingen voor GAW'!BB117</f>
        <v>6920943.8252153015</v>
      </c>
      <c r="Y122" s="86">
        <f>'8. Afschrijvingen voor GAW'!BC117</f>
        <v>6572214.0975881675</v>
      </c>
      <c r="Z122" s="86">
        <f>'8. Afschrijvingen voor GAW'!BD117</f>
        <v>6572214.0975881675</v>
      </c>
      <c r="AB122" s="122"/>
      <c r="AC122" s="87">
        <f t="shared" si="22"/>
        <v>148146502.36708286</v>
      </c>
      <c r="AD122" s="87">
        <f t="shared" si="23"/>
        <v>146129650.75570709</v>
      </c>
      <c r="AE122" s="87">
        <f t="shared" si="24"/>
        <v>143486992.85469124</v>
      </c>
      <c r="AF122" s="87">
        <f t="shared" si="25"/>
        <v>141332886.86991036</v>
      </c>
      <c r="AG122" s="87">
        <f t="shared" si="26"/>
        <v>136512756.53605011</v>
      </c>
      <c r="AH122" s="87">
        <f t="shared" si="27"/>
        <v>131321531.71215871</v>
      </c>
      <c r="AI122" s="87">
        <f t="shared" si="28"/>
        <v>125288281.24565086</v>
      </c>
      <c r="AJ122" s="87">
        <f t="shared" si="29"/>
        <v>120658281.14373875</v>
      </c>
      <c r="AK122" s="87">
        <f t="shared" si="30"/>
        <v>116674004.25157966</v>
      </c>
      <c r="AL122" s="87">
        <f t="shared" si="31"/>
        <v>113240268.75215332</v>
      </c>
      <c r="AM122" s="87">
        <f t="shared" si="32"/>
        <v>107285438.76161852</v>
      </c>
      <c r="AN122" s="87">
        <f t="shared" si="33"/>
        <v>99188424.515458688</v>
      </c>
      <c r="AO122" s="87">
        <f t="shared" si="34"/>
        <v>91702505.68410337</v>
      </c>
      <c r="AP122" s="87">
        <f t="shared" si="35"/>
        <v>84781561.858888075</v>
      </c>
      <c r="AQ122" s="87">
        <f t="shared" si="36"/>
        <v>78209347.761299908</v>
      </c>
      <c r="AR122" s="87">
        <f t="shared" si="37"/>
        <v>71637133.663711742</v>
      </c>
    </row>
    <row r="123" spans="1:44" s="20" customFormat="1" x14ac:dyDescent="0.2">
      <c r="A123" s="40"/>
      <c r="B123" s="86">
        <f>'3. Investeringen'!B104</f>
        <v>90</v>
      </c>
      <c r="C123" s="86" t="str">
        <f>'3. Investeringen'!G104</f>
        <v>Nieuwe investeringen TD</v>
      </c>
      <c r="D123" s="86">
        <f>'3. Investeringen'!K104</f>
        <v>2004</v>
      </c>
      <c r="E123" s="121">
        <f>'3. Investeringen'!N104</f>
        <v>2011</v>
      </c>
      <c r="F123" s="86">
        <f>'3. Investeringen'!O104</f>
        <v>661793.16187627369</v>
      </c>
      <c r="G123" s="86">
        <f>'3. Investeringen'!P104</f>
        <v>722754.74222199409</v>
      </c>
      <c r="I123" s="86">
        <f>'6. Investeringen per jaar'!I104</f>
        <v>1</v>
      </c>
      <c r="K123" s="86">
        <f>'8. Afschrijvingen voor GAW'!AO118</f>
        <v>15125.692027944819</v>
      </c>
      <c r="L123" s="86">
        <f>'8. Afschrijvingen voor GAW'!AP118</f>
        <v>15518.960020671388</v>
      </c>
      <c r="M123" s="86">
        <f>'8. Afschrijvingen voor GAW'!AQ118</f>
        <v>15875.896101146827</v>
      </c>
      <c r="N123" s="86">
        <f>'8. Afschrijvingen voor GAW'!AR118</f>
        <v>16320.421191978938</v>
      </c>
      <c r="O123" s="86">
        <f>'8. Afschrijvingen voor GAW'!AS118</f>
        <v>16483.625403898728</v>
      </c>
      <c r="P123" s="86">
        <f>'8. Afschrijvingen voor GAW'!AT118</f>
        <v>16615.494407129918</v>
      </c>
      <c r="Q123" s="86">
        <f>'8. Afschrijvingen voor GAW'!AU118</f>
        <v>16648.725395944177</v>
      </c>
      <c r="R123" s="86">
        <f>'8. Afschrijvingen voor GAW'!AV118</f>
        <v>16881.807551487396</v>
      </c>
      <c r="S123" s="86">
        <f>'8. Afschrijvingen voor GAW'!AW118</f>
        <v>17236.325510068629</v>
      </c>
      <c r="T123" s="86">
        <f>'8. Afschrijvingen voor GAW'!AX118</f>
        <v>17718.942624350548</v>
      </c>
      <c r="U123" s="86">
        <f>'8. Afschrijvingen voor GAW'!AY118</f>
        <v>17842.975222721001</v>
      </c>
      <c r="V123" s="86">
        <f>'8. Afschrijvingen voor GAW'!AZ118</f>
        <v>21411.570267265201</v>
      </c>
      <c r="W123" s="86">
        <f>'8. Afschrijvingen voor GAW'!BA118</f>
        <v>20726.400018712713</v>
      </c>
      <c r="X123" s="86">
        <f>'8. Afschrijvingen voor GAW'!BB118</f>
        <v>20063.155218113905</v>
      </c>
      <c r="Y123" s="86">
        <f>'8. Afschrijvingen voor GAW'!BC118</f>
        <v>19421.134251134259</v>
      </c>
      <c r="Z123" s="86">
        <f>'8. Afschrijvingen voor GAW'!BD118</f>
        <v>18799.657955097962</v>
      </c>
      <c r="AB123" s="122"/>
      <c r="AC123" s="87">
        <f t="shared" si="22"/>
        <v>718470.37132737914</v>
      </c>
      <c r="AD123" s="87">
        <f t="shared" si="23"/>
        <v>721631.64096121967</v>
      </c>
      <c r="AE123" s="87">
        <f t="shared" si="24"/>
        <v>722353.27260218083</v>
      </c>
      <c r="AF123" s="87">
        <f t="shared" si="25"/>
        <v>726258.74304306298</v>
      </c>
      <c r="AG123" s="87">
        <f t="shared" si="26"/>
        <v>717037.7050695949</v>
      </c>
      <c r="AH123" s="87">
        <f t="shared" si="27"/>
        <v>706158.51230302174</v>
      </c>
      <c r="AI123" s="87">
        <f t="shared" si="28"/>
        <v>690922.10393168358</v>
      </c>
      <c r="AJ123" s="87">
        <f t="shared" si="29"/>
        <v>683713.20583523985</v>
      </c>
      <c r="AK123" s="87">
        <f t="shared" si="30"/>
        <v>680834.85764771118</v>
      </c>
      <c r="AL123" s="87">
        <f t="shared" si="31"/>
        <v>682179.29103749653</v>
      </c>
      <c r="AM123" s="87">
        <f t="shared" si="32"/>
        <v>669111.57085203798</v>
      </c>
      <c r="AN123" s="87">
        <f t="shared" si="33"/>
        <v>647700.00058477279</v>
      </c>
      <c r="AO123" s="87">
        <f t="shared" si="34"/>
        <v>626973.60056606005</v>
      </c>
      <c r="AP123" s="87">
        <f t="shared" si="35"/>
        <v>606910.44534794614</v>
      </c>
      <c r="AQ123" s="87">
        <f t="shared" si="36"/>
        <v>587489.3110968119</v>
      </c>
      <c r="AR123" s="87">
        <f t="shared" si="37"/>
        <v>568689.65314171393</v>
      </c>
    </row>
    <row r="124" spans="1:44" s="20" customFormat="1" x14ac:dyDescent="0.2">
      <c r="A124" s="40"/>
      <c r="B124" s="86">
        <f>'3. Investeringen'!B105</f>
        <v>91</v>
      </c>
      <c r="C124" s="86" t="str">
        <f>'3. Investeringen'!G105</f>
        <v>Nieuwe investeringen TD</v>
      </c>
      <c r="D124" s="86">
        <f>'3. Investeringen'!K105</f>
        <v>2004</v>
      </c>
      <c r="E124" s="121">
        <f>'3. Investeringen'!N105</f>
        <v>2011</v>
      </c>
      <c r="F124" s="86">
        <f>'3. Investeringen'!O105</f>
        <v>1702010.0598881182</v>
      </c>
      <c r="G124" s="86">
        <f>'3. Investeringen'!P105</f>
        <v>1858792.0107939392</v>
      </c>
      <c r="I124" s="86">
        <f>'6. Investeringen per jaar'!I105</f>
        <v>1</v>
      </c>
      <c r="K124" s="86">
        <f>'8. Afschrijvingen voor GAW'!AO119</f>
        <v>49004.516648203826</v>
      </c>
      <c r="L124" s="86">
        <f>'8. Afschrijvingen voor GAW'!AP119</f>
        <v>50278.634081057135</v>
      </c>
      <c r="M124" s="86">
        <f>'8. Afschrijvingen voor GAW'!AQ119</f>
        <v>51435.042664921435</v>
      </c>
      <c r="N124" s="86">
        <f>'8. Afschrijvingen voor GAW'!AR119</f>
        <v>52875.223859539241</v>
      </c>
      <c r="O124" s="86">
        <f>'8. Afschrijvingen voor GAW'!AS119</f>
        <v>53403.976098134626</v>
      </c>
      <c r="P124" s="86">
        <f>'8. Afschrijvingen voor GAW'!AT119</f>
        <v>53831.207906919706</v>
      </c>
      <c r="Q124" s="86">
        <f>'8. Afschrijvingen voor GAW'!AU119</f>
        <v>53938.87032273355</v>
      </c>
      <c r="R124" s="86">
        <f>'8. Afschrijvingen voor GAW'!AV119</f>
        <v>54694.014507251813</v>
      </c>
      <c r="S124" s="86">
        <f>'8. Afschrijvingen voor GAW'!AW119</f>
        <v>55842.588811904097</v>
      </c>
      <c r="T124" s="86">
        <f>'8. Afschrijvingen voor GAW'!AX119</f>
        <v>57406.181298637413</v>
      </c>
      <c r="U124" s="86">
        <f>'8. Afschrijvingen voor GAW'!AY119</f>
        <v>57808.024567727873</v>
      </c>
      <c r="V124" s="86">
        <f>'8. Afschrijvingen voor GAW'!AZ119</f>
        <v>69369.629481273441</v>
      </c>
      <c r="W124" s="86">
        <f>'8. Afschrijvingen voor GAW'!BA119</f>
        <v>66342.59110390878</v>
      </c>
      <c r="X124" s="86">
        <f>'8. Afschrijvingen voor GAW'!BB119</f>
        <v>63447.641673920021</v>
      </c>
      <c r="Y124" s="86">
        <f>'8. Afschrijvingen voor GAW'!BC119</f>
        <v>60679.017309967159</v>
      </c>
      <c r="Z124" s="86">
        <f>'8. Afschrijvingen voor GAW'!BD119</f>
        <v>58031.205645532231</v>
      </c>
      <c r="AB124" s="122"/>
      <c r="AC124" s="87">
        <f t="shared" si="22"/>
        <v>1837669.3743076443</v>
      </c>
      <c r="AD124" s="87">
        <f t="shared" si="23"/>
        <v>1835170.143958586</v>
      </c>
      <c r="AE124" s="87">
        <f t="shared" si="24"/>
        <v>1825944.0146047119</v>
      </c>
      <c r="AF124" s="87">
        <f t="shared" si="25"/>
        <v>1824195.2231541045</v>
      </c>
      <c r="AG124" s="87">
        <f t="shared" si="26"/>
        <v>1789033.1992875109</v>
      </c>
      <c r="AH124" s="87">
        <f t="shared" si="27"/>
        <v>1749514.2569748913</v>
      </c>
      <c r="AI124" s="87">
        <f t="shared" si="28"/>
        <v>1699074.4151661075</v>
      </c>
      <c r="AJ124" s="87">
        <f t="shared" si="29"/>
        <v>1668167.4424711813</v>
      </c>
      <c r="AK124" s="87">
        <f t="shared" si="30"/>
        <v>1647356.3699511718</v>
      </c>
      <c r="AL124" s="87">
        <f t="shared" si="31"/>
        <v>1636076.1670111674</v>
      </c>
      <c r="AM124" s="87">
        <f t="shared" si="32"/>
        <v>1589720.6756125174</v>
      </c>
      <c r="AN124" s="87">
        <f t="shared" si="33"/>
        <v>1520351.0461312439</v>
      </c>
      <c r="AO124" s="87">
        <f t="shared" si="34"/>
        <v>1454008.4550273351</v>
      </c>
      <c r="AP124" s="87">
        <f t="shared" si="35"/>
        <v>1390560.8133534151</v>
      </c>
      <c r="AQ124" s="87">
        <f t="shared" si="36"/>
        <v>1329881.7960434479</v>
      </c>
      <c r="AR124" s="87">
        <f t="shared" si="37"/>
        <v>1271850.5903979158</v>
      </c>
    </row>
    <row r="125" spans="1:44" s="20" customFormat="1" x14ac:dyDescent="0.2">
      <c r="A125" s="40"/>
      <c r="B125" s="86">
        <f>'3. Investeringen'!B106</f>
        <v>92</v>
      </c>
      <c r="C125" s="86" t="str">
        <f>'3. Investeringen'!G106</f>
        <v>Nieuwe investeringen TD</v>
      </c>
      <c r="D125" s="86">
        <f>'3. Investeringen'!K106</f>
        <v>2004</v>
      </c>
      <c r="E125" s="121">
        <f>'3. Investeringen'!N106</f>
        <v>2011</v>
      </c>
      <c r="F125" s="86">
        <f>'3. Investeringen'!O106</f>
        <v>241988.53070917877</v>
      </c>
      <c r="G125" s="86">
        <f>'3. Investeringen'!P106</f>
        <v>264279.48822790949</v>
      </c>
      <c r="I125" s="86">
        <f>'6. Investeringen per jaar'!I106</f>
        <v>1</v>
      </c>
      <c r="K125" s="86">
        <f>'8. Afschrijvingen voor GAW'!AO120</f>
        <v>11414.624704311826</v>
      </c>
      <c r="L125" s="86">
        <f>'8. Afschrijvingen voor GAW'!AP120</f>
        <v>11711.404946623936</v>
      </c>
      <c r="M125" s="86">
        <f>'8. Afschrijvingen voor GAW'!AQ120</f>
        <v>11980.767260396284</v>
      </c>
      <c r="N125" s="86">
        <f>'8. Afschrijvingen voor GAW'!AR120</f>
        <v>12316.228743687379</v>
      </c>
      <c r="O125" s="86">
        <f>'8. Afschrijvingen voor GAW'!AS120</f>
        <v>12439.391031124254</v>
      </c>
      <c r="P125" s="86">
        <f>'8. Afschrijvingen voor GAW'!AT120</f>
        <v>12538.906159373248</v>
      </c>
      <c r="Q125" s="86">
        <f>'8. Afschrijvingen voor GAW'!AU120</f>
        <v>12563.983971691994</v>
      </c>
      <c r="R125" s="86">
        <f>'8. Afschrijvingen voor GAW'!AV120</f>
        <v>12739.879747295683</v>
      </c>
      <c r="S125" s="86">
        <f>'8. Afschrijvingen voor GAW'!AW120</f>
        <v>13007.41722198889</v>
      </c>
      <c r="T125" s="86">
        <f>'8. Afschrijvingen voor GAW'!AX120</f>
        <v>13371.624904204578</v>
      </c>
      <c r="U125" s="86">
        <f>'8. Afschrijvingen voor GAW'!AY120</f>
        <v>13465.22627853401</v>
      </c>
      <c r="V125" s="86">
        <f>'8. Afschrijvingen voor GAW'!AZ120</f>
        <v>16158.271534240812</v>
      </c>
      <c r="W125" s="86">
        <f>'8. Afschrijvingen voor GAW'!BA120</f>
        <v>14607.077466953691</v>
      </c>
      <c r="X125" s="86">
        <f>'8. Afschrijvingen voor GAW'!BB120</f>
        <v>13204.79803012614</v>
      </c>
      <c r="Y125" s="86">
        <f>'8. Afschrijvingen voor GAW'!BC120</f>
        <v>13088.966468458366</v>
      </c>
      <c r="Z125" s="86">
        <f>'8. Afschrijvingen voor GAW'!BD120</f>
        <v>13088.966468458366</v>
      </c>
      <c r="AB125" s="122"/>
      <c r="AC125" s="87">
        <f t="shared" si="22"/>
        <v>256829.05584701628</v>
      </c>
      <c r="AD125" s="87">
        <f t="shared" si="23"/>
        <v>251795.20635241477</v>
      </c>
      <c r="AE125" s="87">
        <f t="shared" si="24"/>
        <v>245605.72883812402</v>
      </c>
      <c r="AF125" s="87">
        <f t="shared" si="25"/>
        <v>240166.4605019041</v>
      </c>
      <c r="AG125" s="87">
        <f t="shared" si="26"/>
        <v>230128.73407579889</v>
      </c>
      <c r="AH125" s="87">
        <f t="shared" si="27"/>
        <v>219430.85778903204</v>
      </c>
      <c r="AI125" s="87">
        <f t="shared" si="28"/>
        <v>207305.73553291813</v>
      </c>
      <c r="AJ125" s="87">
        <f t="shared" si="29"/>
        <v>197468.13608308329</v>
      </c>
      <c r="AK125" s="87">
        <f t="shared" si="30"/>
        <v>188607.54971883912</v>
      </c>
      <c r="AL125" s="87">
        <f t="shared" si="31"/>
        <v>180516.93620676204</v>
      </c>
      <c r="AM125" s="87">
        <f t="shared" si="32"/>
        <v>168315.32848167533</v>
      </c>
      <c r="AN125" s="87">
        <f t="shared" si="33"/>
        <v>152157.05694743452</v>
      </c>
      <c r="AO125" s="87">
        <f t="shared" si="34"/>
        <v>137549.97948048083</v>
      </c>
      <c r="AP125" s="87">
        <f t="shared" si="35"/>
        <v>124345.18145035469</v>
      </c>
      <c r="AQ125" s="87">
        <f t="shared" si="36"/>
        <v>111256.21498189632</v>
      </c>
      <c r="AR125" s="87">
        <f t="shared" si="37"/>
        <v>98167.248513437953</v>
      </c>
    </row>
    <row r="126" spans="1:44" s="20" customFormat="1" x14ac:dyDescent="0.2">
      <c r="A126" s="40"/>
      <c r="B126" s="86">
        <f>'3. Investeringen'!B107</f>
        <v>93</v>
      </c>
      <c r="C126" s="86" t="str">
        <f>'3. Investeringen'!G107</f>
        <v>Nieuwe investeringen TD</v>
      </c>
      <c r="D126" s="86">
        <f>'3. Investeringen'!K107</f>
        <v>2004</v>
      </c>
      <c r="E126" s="121">
        <f>'3. Investeringen'!N107</f>
        <v>2011</v>
      </c>
      <c r="F126" s="86">
        <f>'3. Investeringen'!O107</f>
        <v>171928.67402355556</v>
      </c>
      <c r="G126" s="86">
        <f>'3. Investeringen'!P107</f>
        <v>187766.01456890817</v>
      </c>
      <c r="I126" s="86">
        <f>'6. Investeringen per jaar'!I107</f>
        <v>1</v>
      </c>
      <c r="K126" s="86">
        <f>'8. Afschrijvingen voor GAW'!AO121</f>
        <v>10301.757015537387</v>
      </c>
      <c r="L126" s="86">
        <f>'8. Afschrijvingen voor GAW'!AP121</f>
        <v>10569.602697941356</v>
      </c>
      <c r="M126" s="86">
        <f>'8. Afschrijvingen voor GAW'!AQ121</f>
        <v>10812.703559994006</v>
      </c>
      <c r="N126" s="86">
        <f>'8. Afschrijvingen voor GAW'!AR121</f>
        <v>11115.459259673838</v>
      </c>
      <c r="O126" s="86">
        <f>'8. Afschrijvingen voor GAW'!AS121</f>
        <v>11226.613852270577</v>
      </c>
      <c r="P126" s="86">
        <f>'8. Afschrijvingen voor GAW'!AT121</f>
        <v>11316.426763088741</v>
      </c>
      <c r="Q126" s="86">
        <f>'8. Afschrijvingen voor GAW'!AU121</f>
        <v>11339.059616614919</v>
      </c>
      <c r="R126" s="86">
        <f>'8. Afschrijvingen voor GAW'!AV121</f>
        <v>11497.806451247528</v>
      </c>
      <c r="S126" s="86">
        <f>'8. Afschrijvingen voor GAW'!AW121</f>
        <v>11739.260386723725</v>
      </c>
      <c r="T126" s="86">
        <f>'8. Afschrijvingen voor GAW'!AX121</f>
        <v>12067.959677551989</v>
      </c>
      <c r="U126" s="86">
        <f>'8. Afschrijvingen voor GAW'!AY121</f>
        <v>12152.435395294851</v>
      </c>
      <c r="V126" s="86">
        <f>'8. Afschrijvingen voor GAW'!AZ121</f>
        <v>14582.922474353827</v>
      </c>
      <c r="W126" s="86">
        <f>'8. Afschrijvingen voor GAW'!BA121</f>
        <v>12249.654878457217</v>
      </c>
      <c r="X126" s="86">
        <f>'8. Afschrijvingen voor GAW'!BB121</f>
        <v>11692.852383981888</v>
      </c>
      <c r="Y126" s="86">
        <f>'8. Afschrijvingen voor GAW'!BC121</f>
        <v>11692.852383981888</v>
      </c>
      <c r="Z126" s="86">
        <f>'8. Afschrijvingen voor GAW'!BD121</f>
        <v>11692.852383981888</v>
      </c>
      <c r="AB126" s="122"/>
      <c r="AC126" s="87">
        <f t="shared" si="22"/>
        <v>180280.7477719044</v>
      </c>
      <c r="AD126" s="87">
        <f t="shared" si="23"/>
        <v>174398.44451603256</v>
      </c>
      <c r="AE126" s="87">
        <f t="shared" si="24"/>
        <v>167596.90517990728</v>
      </c>
      <c r="AF126" s="87">
        <f t="shared" si="25"/>
        <v>161174.15926527084</v>
      </c>
      <c r="AG126" s="87">
        <f t="shared" si="26"/>
        <v>151559.28700565296</v>
      </c>
      <c r="AH126" s="87">
        <f t="shared" si="27"/>
        <v>141455.33453860946</v>
      </c>
      <c r="AI126" s="87">
        <f t="shared" si="28"/>
        <v>130399.18559107176</v>
      </c>
      <c r="AJ126" s="87">
        <f t="shared" si="29"/>
        <v>120726.96773809924</v>
      </c>
      <c r="AK126" s="87">
        <f t="shared" si="30"/>
        <v>111522.97367387559</v>
      </c>
      <c r="AL126" s="87">
        <f t="shared" si="31"/>
        <v>102577.65725919211</v>
      </c>
      <c r="AM126" s="87">
        <f t="shared" si="32"/>
        <v>91143.265464711585</v>
      </c>
      <c r="AN126" s="87">
        <f t="shared" si="33"/>
        <v>76560.342990357763</v>
      </c>
      <c r="AO126" s="87">
        <f t="shared" si="34"/>
        <v>64310.688111900548</v>
      </c>
      <c r="AP126" s="87">
        <f t="shared" si="35"/>
        <v>52617.83572791866</v>
      </c>
      <c r="AQ126" s="87">
        <f t="shared" si="36"/>
        <v>40924.983343936772</v>
      </c>
      <c r="AR126" s="87">
        <f t="shared" si="37"/>
        <v>29232.130959954884</v>
      </c>
    </row>
    <row r="127" spans="1:44" s="20" customFormat="1" x14ac:dyDescent="0.2">
      <c r="A127" s="40"/>
      <c r="B127" s="86">
        <f>'3. Investeringen'!B108</f>
        <v>94</v>
      </c>
      <c r="C127" s="86" t="str">
        <f>'3. Investeringen'!G108</f>
        <v>Nieuwe investeringen TD</v>
      </c>
      <c r="D127" s="86">
        <f>'3. Investeringen'!K108</f>
        <v>2004</v>
      </c>
      <c r="E127" s="121">
        <f>'3. Investeringen'!N108</f>
        <v>2011</v>
      </c>
      <c r="F127" s="86">
        <f>'3. Investeringen'!O108</f>
        <v>2411.1050900193968</v>
      </c>
      <c r="G127" s="86">
        <f>'3. Investeringen'!P108</f>
        <v>2633.205868834445</v>
      </c>
      <c r="I127" s="86">
        <f>'6. Investeringen per jaar'!I108</f>
        <v>1</v>
      </c>
      <c r="K127" s="86">
        <f>'8. Afschrijvingen voor GAW'!AO122</f>
        <v>763.62970196198842</v>
      </c>
      <c r="L127" s="86">
        <f>'8. Afschrijvingen voor GAW'!AP122</f>
        <v>783.48407421300021</v>
      </c>
      <c r="M127" s="86">
        <f>'8. Afschrijvingen voor GAW'!AQ122</f>
        <v>801.50420791989916</v>
      </c>
      <c r="N127" s="86">
        <f>'8. Afschrijvingen voor GAW'!AR122</f>
        <v>411.97316287082811</v>
      </c>
      <c r="O127" s="86">
        <f>'8. Afschrijvingen voor GAW'!AS122</f>
        <v>0</v>
      </c>
      <c r="P127" s="86">
        <f>'8. Afschrijvingen voor GAW'!AT122</f>
        <v>0</v>
      </c>
      <c r="Q127" s="86">
        <f>'8. Afschrijvingen voor GAW'!AU122</f>
        <v>0</v>
      </c>
      <c r="R127" s="86">
        <f>'8. Afschrijvingen voor GAW'!AV122</f>
        <v>0</v>
      </c>
      <c r="S127" s="86">
        <f>'8. Afschrijvingen voor GAW'!AW122</f>
        <v>0</v>
      </c>
      <c r="T127" s="86">
        <f>'8. Afschrijvingen voor GAW'!AX122</f>
        <v>0</v>
      </c>
      <c r="U127" s="86">
        <f>'8. Afschrijvingen voor GAW'!AY122</f>
        <v>0</v>
      </c>
      <c r="V127" s="86">
        <f>'8. Afschrijvingen voor GAW'!AZ122</f>
        <v>0</v>
      </c>
      <c r="W127" s="86">
        <f>'8. Afschrijvingen voor GAW'!BA122</f>
        <v>0</v>
      </c>
      <c r="X127" s="86">
        <f>'8. Afschrijvingen voor GAW'!BB122</f>
        <v>0</v>
      </c>
      <c r="Y127" s="86">
        <f>'8. Afschrijvingen voor GAW'!BC122</f>
        <v>0</v>
      </c>
      <c r="Z127" s="86">
        <f>'8. Afschrijvingen voor GAW'!BD122</f>
        <v>0</v>
      </c>
      <c r="AB127" s="122"/>
      <c r="AC127" s="87">
        <f t="shared" si="22"/>
        <v>1909.0742549049733</v>
      </c>
      <c r="AD127" s="87">
        <f t="shared" si="23"/>
        <v>1175.2261113195025</v>
      </c>
      <c r="AE127" s="87">
        <f t="shared" si="24"/>
        <v>400.7521039599518</v>
      </c>
      <c r="AF127" s="87">
        <f t="shared" si="25"/>
        <v>2.3305801732931286E-12</v>
      </c>
      <c r="AG127" s="87">
        <f t="shared" si="26"/>
        <v>2.3538859750260601E-12</v>
      </c>
      <c r="AH127" s="87">
        <f t="shared" si="27"/>
        <v>2.3727170628262686E-12</v>
      </c>
      <c r="AI127" s="87">
        <f t="shared" si="28"/>
        <v>2.3774624969519211E-12</v>
      </c>
      <c r="AJ127" s="87">
        <f t="shared" si="29"/>
        <v>2.410746971909248E-12</v>
      </c>
      <c r="AK127" s="87">
        <f t="shared" si="30"/>
        <v>2.4613726583193419E-12</v>
      </c>
      <c r="AL127" s="87">
        <f t="shared" si="31"/>
        <v>2.5302910927522834E-12</v>
      </c>
      <c r="AM127" s="87">
        <f t="shared" si="32"/>
        <v>2.548003130401549E-12</v>
      </c>
      <c r="AN127" s="87">
        <f t="shared" si="33"/>
        <v>2.548003130401549E-12</v>
      </c>
      <c r="AO127" s="87">
        <f t="shared" si="34"/>
        <v>2.548003130401549E-12</v>
      </c>
      <c r="AP127" s="87">
        <f t="shared" si="35"/>
        <v>2.548003130401549E-12</v>
      </c>
      <c r="AQ127" s="87">
        <f t="shared" si="36"/>
        <v>2.548003130401549E-12</v>
      </c>
      <c r="AR127" s="87">
        <f t="shared" si="37"/>
        <v>2.548003130401549E-12</v>
      </c>
    </row>
    <row r="128" spans="1:44" s="20" customFormat="1" x14ac:dyDescent="0.2">
      <c r="A128" s="40"/>
      <c r="B128" s="86">
        <f>'3. Investeringen'!B109</f>
        <v>95</v>
      </c>
      <c r="C128" s="86" t="str">
        <f>'3. Investeringen'!G109</f>
        <v>Nieuwe investeringen TD</v>
      </c>
      <c r="D128" s="86">
        <f>'3. Investeringen'!K109</f>
        <v>2004</v>
      </c>
      <c r="E128" s="121">
        <f>'3. Investeringen'!N109</f>
        <v>2011</v>
      </c>
      <c r="F128" s="86">
        <f>'3. Investeringen'!O109</f>
        <v>12349</v>
      </c>
      <c r="G128" s="86">
        <f>'3. Investeringen'!P109</f>
        <v>13486.537525402908</v>
      </c>
      <c r="I128" s="86">
        <f>'6. Investeringen per jaar'!I109</f>
        <v>1</v>
      </c>
      <c r="K128" s="86">
        <f>'8. Afschrijvingen voor GAW'!AO123</f>
        <v>0</v>
      </c>
      <c r="L128" s="86">
        <f>'8. Afschrijvingen voor GAW'!AP123</f>
        <v>0</v>
      </c>
      <c r="M128" s="86">
        <f>'8. Afschrijvingen voor GAW'!AQ123</f>
        <v>0</v>
      </c>
      <c r="N128" s="86">
        <f>'8. Afschrijvingen voor GAW'!AR123</f>
        <v>0</v>
      </c>
      <c r="O128" s="86">
        <f>'8. Afschrijvingen voor GAW'!AS123</f>
        <v>0</v>
      </c>
      <c r="P128" s="86">
        <f>'8. Afschrijvingen voor GAW'!AT123</f>
        <v>0</v>
      </c>
      <c r="Q128" s="86">
        <f>'8. Afschrijvingen voor GAW'!AU123</f>
        <v>0</v>
      </c>
      <c r="R128" s="86">
        <f>'8. Afschrijvingen voor GAW'!AV123</f>
        <v>0</v>
      </c>
      <c r="S128" s="86">
        <f>'8. Afschrijvingen voor GAW'!AW123</f>
        <v>0</v>
      </c>
      <c r="T128" s="86">
        <f>'8. Afschrijvingen voor GAW'!AX123</f>
        <v>0</v>
      </c>
      <c r="U128" s="86">
        <f>'8. Afschrijvingen voor GAW'!AY123</f>
        <v>0</v>
      </c>
      <c r="V128" s="86">
        <f>'8. Afschrijvingen voor GAW'!AZ123</f>
        <v>0</v>
      </c>
      <c r="W128" s="86">
        <f>'8. Afschrijvingen voor GAW'!BA123</f>
        <v>0</v>
      </c>
      <c r="X128" s="86">
        <f>'8. Afschrijvingen voor GAW'!BB123</f>
        <v>0</v>
      </c>
      <c r="Y128" s="86">
        <f>'8. Afschrijvingen voor GAW'!BC123</f>
        <v>0</v>
      </c>
      <c r="Z128" s="86">
        <f>'8. Afschrijvingen voor GAW'!BD123</f>
        <v>0</v>
      </c>
      <c r="AB128" s="122"/>
      <c r="AC128" s="87">
        <f t="shared" si="22"/>
        <v>13688.83558828395</v>
      </c>
      <c r="AD128" s="87">
        <f t="shared" si="23"/>
        <v>14044.745313579333</v>
      </c>
      <c r="AE128" s="87">
        <f t="shared" si="24"/>
        <v>14367.774455791656</v>
      </c>
      <c r="AF128" s="87">
        <f t="shared" si="25"/>
        <v>14770.072140553822</v>
      </c>
      <c r="AG128" s="87">
        <f t="shared" si="26"/>
        <v>14917.77286195936</v>
      </c>
      <c r="AH128" s="87">
        <f t="shared" si="27"/>
        <v>15037.115044855034</v>
      </c>
      <c r="AI128" s="87">
        <f t="shared" si="28"/>
        <v>15067.189274944745</v>
      </c>
      <c r="AJ128" s="87">
        <f t="shared" si="29"/>
        <v>15278.129924793971</v>
      </c>
      <c r="AK128" s="87">
        <f t="shared" si="30"/>
        <v>15598.970653214643</v>
      </c>
      <c r="AL128" s="87">
        <f t="shared" si="31"/>
        <v>16035.741831504653</v>
      </c>
      <c r="AM128" s="87">
        <f t="shared" si="32"/>
        <v>16147.992024325184</v>
      </c>
      <c r="AN128" s="87">
        <f t="shared" si="33"/>
        <v>16147.992024325184</v>
      </c>
      <c r="AO128" s="87">
        <f t="shared" si="34"/>
        <v>16147.992024325184</v>
      </c>
      <c r="AP128" s="87">
        <f t="shared" si="35"/>
        <v>16147.992024325184</v>
      </c>
      <c r="AQ128" s="87">
        <f t="shared" si="36"/>
        <v>16147.992024325184</v>
      </c>
      <c r="AR128" s="87">
        <f t="shared" si="37"/>
        <v>16147.992024325184</v>
      </c>
    </row>
    <row r="129" spans="1:44" s="20" customFormat="1" x14ac:dyDescent="0.2">
      <c r="A129" s="40"/>
      <c r="B129" s="86">
        <f>'3. Investeringen'!B110</f>
        <v>96</v>
      </c>
      <c r="C129" s="86" t="str">
        <f>'3. Investeringen'!G110</f>
        <v>Nieuwe investeringen TD</v>
      </c>
      <c r="D129" s="86">
        <f>'3. Investeringen'!K110</f>
        <v>2005</v>
      </c>
      <c r="E129" s="121">
        <f>'3. Investeringen'!N110</f>
        <v>2011</v>
      </c>
      <c r="F129" s="86">
        <f>'3. Investeringen'!O110</f>
        <v>403383.75620685978</v>
      </c>
      <c r="G129" s="86">
        <f>'3. Investeringen'!P110</f>
        <v>435748.52388739598</v>
      </c>
      <c r="I129" s="86">
        <f>'6. Investeringen per jaar'!I110</f>
        <v>1</v>
      </c>
      <c r="K129" s="86">
        <f>'8. Afschrijvingen voor GAW'!AO124</f>
        <v>8935.0454898122571</v>
      </c>
      <c r="L129" s="86">
        <f>'8. Afschrijvingen voor GAW'!AP124</f>
        <v>9167.3566725473756</v>
      </c>
      <c r="M129" s="86">
        <f>'8. Afschrijvingen voor GAW'!AQ124</f>
        <v>9378.2058760159653</v>
      </c>
      <c r="N129" s="86">
        <f>'8. Afschrijvingen voor GAW'!AR124</f>
        <v>9640.7956405444111</v>
      </c>
      <c r="O129" s="86">
        <f>'8. Afschrijvingen voor GAW'!AS124</f>
        <v>9737.2035969498556</v>
      </c>
      <c r="P129" s="86">
        <f>'8. Afschrijvingen voor GAW'!AT124</f>
        <v>9815.1012257254552</v>
      </c>
      <c r="Q129" s="86">
        <f>'8. Afschrijvingen voor GAW'!AU124</f>
        <v>9834.731428176905</v>
      </c>
      <c r="R129" s="86">
        <f>'8. Afschrijvingen voor GAW'!AV124</f>
        <v>9972.4176681713834</v>
      </c>
      <c r="S129" s="86">
        <f>'8. Afschrijvingen voor GAW'!AW124</f>
        <v>10181.838439202982</v>
      </c>
      <c r="T129" s="86">
        <f>'8. Afschrijvingen voor GAW'!AX124</f>
        <v>10466.929915500667</v>
      </c>
      <c r="U129" s="86">
        <f>'8. Afschrijvingen voor GAW'!AY124</f>
        <v>10540.198424909169</v>
      </c>
      <c r="V129" s="86">
        <f>'8. Afschrijvingen voor GAW'!AZ124</f>
        <v>12648.238109891003</v>
      </c>
      <c r="W129" s="86">
        <f>'8. Afschrijvingen voor GAW'!BA124</f>
        <v>12254.007311660635</v>
      </c>
      <c r="X129" s="86">
        <f>'8. Afschrijvingen voor GAW'!BB124</f>
        <v>11872.06422662186</v>
      </c>
      <c r="Y129" s="86">
        <f>'8. Afschrijvingen voor GAW'!BC124</f>
        <v>11502.025861116766</v>
      </c>
      <c r="Z129" s="86">
        <f>'8. Afschrijvingen voor GAW'!BD124</f>
        <v>11143.521158952088</v>
      </c>
      <c r="AB129" s="122"/>
      <c r="AC129" s="87">
        <f t="shared" si="22"/>
        <v>433349.70625589462</v>
      </c>
      <c r="AD129" s="87">
        <f t="shared" si="23"/>
        <v>435449.44194600056</v>
      </c>
      <c r="AE129" s="87">
        <f t="shared" si="24"/>
        <v>436086.57323474257</v>
      </c>
      <c r="AF129" s="87">
        <f t="shared" si="25"/>
        <v>438656.20164477098</v>
      </c>
      <c r="AG129" s="87">
        <f t="shared" si="26"/>
        <v>433305.56006426882</v>
      </c>
      <c r="AH129" s="87">
        <f t="shared" si="27"/>
        <v>426956.90331905754</v>
      </c>
      <c r="AI129" s="87">
        <f t="shared" si="28"/>
        <v>417976.08569751872</v>
      </c>
      <c r="AJ129" s="87">
        <f t="shared" si="29"/>
        <v>413855.33322911261</v>
      </c>
      <c r="AK129" s="87">
        <f t="shared" si="30"/>
        <v>412364.45678772096</v>
      </c>
      <c r="AL129" s="87">
        <f t="shared" si="31"/>
        <v>413443.73166227649</v>
      </c>
      <c r="AM129" s="87">
        <f t="shared" si="32"/>
        <v>405797.63935900322</v>
      </c>
      <c r="AN129" s="87">
        <f t="shared" si="33"/>
        <v>393149.40124911221</v>
      </c>
      <c r="AO129" s="87">
        <f t="shared" si="34"/>
        <v>380895.39393745159</v>
      </c>
      <c r="AP129" s="87">
        <f t="shared" si="35"/>
        <v>369023.32971082971</v>
      </c>
      <c r="AQ129" s="87">
        <f t="shared" si="36"/>
        <v>357521.30384971295</v>
      </c>
      <c r="AR129" s="87">
        <f t="shared" si="37"/>
        <v>346377.78269076085</v>
      </c>
    </row>
    <row r="130" spans="1:44" s="20" customFormat="1" x14ac:dyDescent="0.2">
      <c r="A130" s="40"/>
      <c r="B130" s="86">
        <f>'3. Investeringen'!B111</f>
        <v>97</v>
      </c>
      <c r="C130" s="86" t="str">
        <f>'3. Investeringen'!G111</f>
        <v>Nieuwe investeringen TD</v>
      </c>
      <c r="D130" s="86">
        <f>'3. Investeringen'!K111</f>
        <v>2005</v>
      </c>
      <c r="E130" s="121">
        <f>'3. Investeringen'!N111</f>
        <v>2011</v>
      </c>
      <c r="F130" s="86">
        <f>'3. Investeringen'!O111</f>
        <v>1115330.9068006277</v>
      </c>
      <c r="G130" s="86">
        <f>'3. Investeringen'!P111</f>
        <v>1204817.4692367534</v>
      </c>
      <c r="I130" s="86">
        <f>'6. Investeringen per jaar'!I111</f>
        <v>1</v>
      </c>
      <c r="K130" s="86">
        <f>'8. Afschrijvingen voor GAW'!AO125</f>
        <v>30959.23370317226</v>
      </c>
      <c r="L130" s="86">
        <f>'8. Afschrijvingen voor GAW'!AP125</f>
        <v>31764.173779454737</v>
      </c>
      <c r="M130" s="86">
        <f>'8. Afschrijvingen voor GAW'!AQ125</f>
        <v>32494.749776382196</v>
      </c>
      <c r="N130" s="86">
        <f>'8. Afschrijvingen voor GAW'!AR125</f>
        <v>33404.602770120895</v>
      </c>
      <c r="O130" s="86">
        <f>'8. Afschrijvingen voor GAW'!AS125</f>
        <v>33738.648797822105</v>
      </c>
      <c r="P130" s="86">
        <f>'8. Afschrijvingen voor GAW'!AT125</f>
        <v>34008.55798820468</v>
      </c>
      <c r="Q130" s="86">
        <f>'8. Afschrijvingen voor GAW'!AU125</f>
        <v>34076.575104181087</v>
      </c>
      <c r="R130" s="86">
        <f>'8. Afschrijvingen voor GAW'!AV125</f>
        <v>34553.647155639628</v>
      </c>
      <c r="S130" s="86">
        <f>'8. Afschrijvingen voor GAW'!AW125</f>
        <v>35279.27374590806</v>
      </c>
      <c r="T130" s="86">
        <f>'8. Afschrijvingen voor GAW'!AX125</f>
        <v>36267.093410793488</v>
      </c>
      <c r="U130" s="86">
        <f>'8. Afschrijvingen voor GAW'!AY125</f>
        <v>36520.963064669035</v>
      </c>
      <c r="V130" s="86">
        <f>'8. Afschrijvingen voor GAW'!AZ125</f>
        <v>43825.155677602837</v>
      </c>
      <c r="W130" s="86">
        <f>'8. Afschrijvingen voor GAW'!BA125</f>
        <v>41979.885964861671</v>
      </c>
      <c r="X130" s="86">
        <f>'8. Afschrijvingen voor GAW'!BB125</f>
        <v>40212.311818972754</v>
      </c>
      <c r="Y130" s="86">
        <f>'8. Afschrijvingen voor GAW'!BC125</f>
        <v>38519.161847647585</v>
      </c>
      <c r="Z130" s="86">
        <f>'8. Afschrijvingen voor GAW'!BD125</f>
        <v>36897.302401430847</v>
      </c>
      <c r="AB130" s="122"/>
      <c r="AC130" s="87">
        <f t="shared" si="22"/>
        <v>1191930.4975721324</v>
      </c>
      <c r="AD130" s="87">
        <f t="shared" si="23"/>
        <v>1191156.516729553</v>
      </c>
      <c r="AE130" s="87">
        <f t="shared" si="24"/>
        <v>1186058.3668379504</v>
      </c>
      <c r="AF130" s="87">
        <f t="shared" si="25"/>
        <v>1185863.3983392923</v>
      </c>
      <c r="AG130" s="87">
        <f t="shared" si="26"/>
        <v>1163983.383524863</v>
      </c>
      <c r="AH130" s="87">
        <f t="shared" si="27"/>
        <v>1139286.6926048573</v>
      </c>
      <c r="AI130" s="87">
        <f t="shared" si="28"/>
        <v>1107488.6908858859</v>
      </c>
      <c r="AJ130" s="87">
        <f t="shared" si="29"/>
        <v>1088439.8854026485</v>
      </c>
      <c r="AK130" s="87">
        <f t="shared" si="30"/>
        <v>1076017.8492501958</v>
      </c>
      <c r="AL130" s="87">
        <f t="shared" si="31"/>
        <v>1069879.2556184079</v>
      </c>
      <c r="AM130" s="87">
        <f t="shared" si="32"/>
        <v>1040847.4473430676</v>
      </c>
      <c r="AN130" s="87">
        <f t="shared" si="33"/>
        <v>997022.29166546476</v>
      </c>
      <c r="AO130" s="87">
        <f t="shared" si="34"/>
        <v>955042.40570060303</v>
      </c>
      <c r="AP130" s="87">
        <f t="shared" si="35"/>
        <v>914830.09388163034</v>
      </c>
      <c r="AQ130" s="87">
        <f t="shared" si="36"/>
        <v>876310.93203398271</v>
      </c>
      <c r="AR130" s="87">
        <f t="shared" si="37"/>
        <v>839413.62963255192</v>
      </c>
    </row>
    <row r="131" spans="1:44" s="20" customFormat="1" x14ac:dyDescent="0.2">
      <c r="A131" s="40"/>
      <c r="B131" s="86">
        <f>'3. Investeringen'!B112</f>
        <v>98</v>
      </c>
      <c r="C131" s="86" t="str">
        <f>'3. Investeringen'!G112</f>
        <v>Nieuwe investeringen TD</v>
      </c>
      <c r="D131" s="86">
        <f>'3. Investeringen'!K112</f>
        <v>2005</v>
      </c>
      <c r="E131" s="121">
        <f>'3. Investeringen'!N112</f>
        <v>2011</v>
      </c>
      <c r="F131" s="86">
        <f>'3. Investeringen'!O112</f>
        <v>330378.0370228333</v>
      </c>
      <c r="G131" s="86">
        <f>'3. Investeringen'!P112</f>
        <v>356885.32258024253</v>
      </c>
      <c r="I131" s="86">
        <f>'6. Investeringen per jaar'!I112</f>
        <v>1</v>
      </c>
      <c r="K131" s="86">
        <f>'8. Afschrijvingen voor GAW'!AO126</f>
        <v>14785.249078324328</v>
      </c>
      <c r="L131" s="86">
        <f>'8. Afschrijvingen voor GAW'!AP126</f>
        <v>15169.665554360759</v>
      </c>
      <c r="M131" s="86">
        <f>'8. Afschrijvingen voor GAW'!AQ126</f>
        <v>15518.567862111056</v>
      </c>
      <c r="N131" s="86">
        <f>'8. Afschrijvingen voor GAW'!AR126</f>
        <v>15953.087762250165</v>
      </c>
      <c r="O131" s="86">
        <f>'8. Afschrijvingen voor GAW'!AS126</f>
        <v>16112.618639872666</v>
      </c>
      <c r="P131" s="86">
        <f>'8. Afschrijvingen voor GAW'!AT126</f>
        <v>16241.519588991649</v>
      </c>
      <c r="Q131" s="86">
        <f>'8. Afschrijvingen voor GAW'!AU126</f>
        <v>16274.002628169632</v>
      </c>
      <c r="R131" s="86">
        <f>'8. Afschrijvingen voor GAW'!AV126</f>
        <v>16501.838664964009</v>
      </c>
      <c r="S131" s="86">
        <f>'8. Afschrijvingen voor GAW'!AW126</f>
        <v>16848.377276928251</v>
      </c>
      <c r="T131" s="86">
        <f>'8. Afschrijvingen voor GAW'!AX126</f>
        <v>17320.131840682243</v>
      </c>
      <c r="U131" s="86">
        <f>'8. Afschrijvingen voor GAW'!AY126</f>
        <v>17441.372763567015</v>
      </c>
      <c r="V131" s="86">
        <f>'8. Afschrijvingen voor GAW'!AZ126</f>
        <v>20929.647316280421</v>
      </c>
      <c r="W131" s="86">
        <f>'8. Afschrijvingen voor GAW'!BA126</f>
        <v>19069.234221499941</v>
      </c>
      <c r="X131" s="86">
        <f>'8. Afschrijvingen voor GAW'!BB126</f>
        <v>17374.191179588837</v>
      </c>
      <c r="Y131" s="86">
        <f>'8. Afschrijvingen voor GAW'!BC126</f>
        <v>16960.519961027196</v>
      </c>
      <c r="Z131" s="86">
        <f>'8. Afschrijvingen voor GAW'!BD126</f>
        <v>16960.519961027196</v>
      </c>
      <c r="AB131" s="122"/>
      <c r="AC131" s="87">
        <f t="shared" si="22"/>
        <v>347453.3533406218</v>
      </c>
      <c r="AD131" s="87">
        <f t="shared" si="23"/>
        <v>341317.47497311718</v>
      </c>
      <c r="AE131" s="87">
        <f t="shared" si="24"/>
        <v>333649.20903538773</v>
      </c>
      <c r="AF131" s="87">
        <f t="shared" si="25"/>
        <v>327038.29912612843</v>
      </c>
      <c r="AG131" s="87">
        <f t="shared" si="26"/>
        <v>314196.06347751711</v>
      </c>
      <c r="AH131" s="87">
        <f t="shared" si="27"/>
        <v>300468.11239634559</v>
      </c>
      <c r="AI131" s="87">
        <f t="shared" si="28"/>
        <v>284795.04599296866</v>
      </c>
      <c r="AJ131" s="87">
        <f t="shared" si="29"/>
        <v>272280.33797190624</v>
      </c>
      <c r="AK131" s="87">
        <f t="shared" si="30"/>
        <v>261149.84779238797</v>
      </c>
      <c r="AL131" s="87">
        <f t="shared" si="31"/>
        <v>251141.91168989259</v>
      </c>
      <c r="AM131" s="87">
        <f t="shared" si="32"/>
        <v>235458.5323081548</v>
      </c>
      <c r="AN131" s="87">
        <f t="shared" si="33"/>
        <v>214528.88499187437</v>
      </c>
      <c r="AO131" s="87">
        <f t="shared" si="34"/>
        <v>195459.65077037443</v>
      </c>
      <c r="AP131" s="87">
        <f t="shared" si="35"/>
        <v>178085.45959078558</v>
      </c>
      <c r="AQ131" s="87">
        <f t="shared" si="36"/>
        <v>161124.93962975839</v>
      </c>
      <c r="AR131" s="87">
        <f t="shared" si="37"/>
        <v>144164.41966873119</v>
      </c>
    </row>
    <row r="132" spans="1:44" s="20" customFormat="1" x14ac:dyDescent="0.2">
      <c r="A132" s="40"/>
      <c r="B132" s="86">
        <f>'3. Investeringen'!B113</f>
        <v>99</v>
      </c>
      <c r="C132" s="86" t="str">
        <f>'3. Investeringen'!G113</f>
        <v>Nieuwe investeringen TD</v>
      </c>
      <c r="D132" s="86">
        <f>'3. Investeringen'!K113</f>
        <v>2005</v>
      </c>
      <c r="E132" s="121">
        <f>'3. Investeringen'!N113</f>
        <v>2011</v>
      </c>
      <c r="F132" s="86">
        <f>'3. Investeringen'!O113</f>
        <v>2135.3787596486554</v>
      </c>
      <c r="G132" s="86">
        <f>'3. Investeringen'!P113</f>
        <v>2306.7070206471963</v>
      </c>
      <c r="I132" s="86">
        <f>'6. Investeringen per jaar'!I113</f>
        <v>1</v>
      </c>
      <c r="K132" s="86">
        <f>'8. Afschrijvingen voor GAW'!AO127</f>
        <v>520.29058354597828</v>
      </c>
      <c r="L132" s="86">
        <f>'8. Afschrijvingen voor GAW'!AP127</f>
        <v>533.81813871817371</v>
      </c>
      <c r="M132" s="86">
        <f>'8. Afschrijvingen voor GAW'!AQ127</f>
        <v>546.09595590869174</v>
      </c>
      <c r="N132" s="86">
        <f>'8. Afschrijvingen voor GAW'!AR127</f>
        <v>561.38664267413503</v>
      </c>
      <c r="O132" s="86">
        <f>'8. Afschrijvingen voor GAW'!AS127</f>
        <v>283.50025455043817</v>
      </c>
      <c r="P132" s="86">
        <f>'8. Afschrijvingen voor GAW'!AT127</f>
        <v>0</v>
      </c>
      <c r="Q132" s="86">
        <f>'8. Afschrijvingen voor GAW'!AU127</f>
        <v>0</v>
      </c>
      <c r="R132" s="86">
        <f>'8. Afschrijvingen voor GAW'!AV127</f>
        <v>0</v>
      </c>
      <c r="S132" s="86">
        <f>'8. Afschrijvingen voor GAW'!AW127</f>
        <v>0</v>
      </c>
      <c r="T132" s="86">
        <f>'8. Afschrijvingen voor GAW'!AX127</f>
        <v>0</v>
      </c>
      <c r="U132" s="86">
        <f>'8. Afschrijvingen voor GAW'!AY127</f>
        <v>0</v>
      </c>
      <c r="V132" s="86">
        <f>'8. Afschrijvingen voor GAW'!AZ127</f>
        <v>0</v>
      </c>
      <c r="W132" s="86">
        <f>'8. Afschrijvingen voor GAW'!BA127</f>
        <v>0</v>
      </c>
      <c r="X132" s="86">
        <f>'8. Afschrijvingen voor GAW'!BB127</f>
        <v>0</v>
      </c>
      <c r="Y132" s="86">
        <f>'8. Afschrijvingen voor GAW'!BC127</f>
        <v>0</v>
      </c>
      <c r="Z132" s="86">
        <f>'8. Afschrijvingen voor GAW'!BD127</f>
        <v>0</v>
      </c>
      <c r="AB132" s="122"/>
      <c r="AC132" s="87">
        <f t="shared" si="22"/>
        <v>1821.0170424109256</v>
      </c>
      <c r="AD132" s="87">
        <f t="shared" si="23"/>
        <v>1334.545346795436</v>
      </c>
      <c r="AE132" s="87">
        <f t="shared" si="24"/>
        <v>819.14393386303925</v>
      </c>
      <c r="AF132" s="87">
        <f t="shared" si="25"/>
        <v>280.69332133706939</v>
      </c>
      <c r="AG132" s="87">
        <f t="shared" si="26"/>
        <v>1.9326762412674725E-12</v>
      </c>
      <c r="AH132" s="87">
        <f t="shared" si="27"/>
        <v>1.9481376511976122E-12</v>
      </c>
      <c r="AI132" s="87">
        <f t="shared" si="28"/>
        <v>1.9520339265000076E-12</v>
      </c>
      <c r="AJ132" s="87">
        <f t="shared" si="29"/>
        <v>1.9793624014710078E-12</v>
      </c>
      <c r="AK132" s="87">
        <f t="shared" si="30"/>
        <v>2.0209290119018989E-12</v>
      </c>
      <c r="AL132" s="87">
        <f t="shared" si="31"/>
        <v>2.0775150242351521E-12</v>
      </c>
      <c r="AM132" s="87">
        <f t="shared" si="32"/>
        <v>2.0920576294047979E-12</v>
      </c>
      <c r="AN132" s="87">
        <f t="shared" si="33"/>
        <v>2.0920576294047979E-12</v>
      </c>
      <c r="AO132" s="87">
        <f t="shared" si="34"/>
        <v>2.0920576294047979E-12</v>
      </c>
      <c r="AP132" s="87">
        <f t="shared" si="35"/>
        <v>2.0920576294047979E-12</v>
      </c>
      <c r="AQ132" s="87">
        <f t="shared" si="36"/>
        <v>2.0920576294047979E-12</v>
      </c>
      <c r="AR132" s="87">
        <f t="shared" si="37"/>
        <v>2.0920576294047979E-12</v>
      </c>
    </row>
    <row r="133" spans="1:44" s="20" customFormat="1" x14ac:dyDescent="0.2">
      <c r="A133" s="40"/>
      <c r="B133" s="86">
        <f>'3. Investeringen'!B114</f>
        <v>100</v>
      </c>
      <c r="C133" s="86" t="str">
        <f>'3. Investeringen'!G114</f>
        <v>Nieuwe investeringen TD</v>
      </c>
      <c r="D133" s="86">
        <f>'3. Investeringen'!K114</f>
        <v>2005</v>
      </c>
      <c r="E133" s="121">
        <f>'3. Investeringen'!N114</f>
        <v>2011</v>
      </c>
      <c r="F133" s="86">
        <f>'3. Investeringen'!O114</f>
        <v>190</v>
      </c>
      <c r="G133" s="86">
        <f>'3. Investeringen'!P114</f>
        <v>205.24430710132125</v>
      </c>
      <c r="I133" s="86">
        <f>'6. Investeringen per jaar'!I114</f>
        <v>1</v>
      </c>
      <c r="K133" s="86">
        <f>'8. Afschrijvingen voor GAW'!AO128</f>
        <v>0</v>
      </c>
      <c r="L133" s="86">
        <f>'8. Afschrijvingen voor GAW'!AP128</f>
        <v>0</v>
      </c>
      <c r="M133" s="86">
        <f>'8. Afschrijvingen voor GAW'!AQ128</f>
        <v>0</v>
      </c>
      <c r="N133" s="86">
        <f>'8. Afschrijvingen voor GAW'!AR128</f>
        <v>0</v>
      </c>
      <c r="O133" s="86">
        <f>'8. Afschrijvingen voor GAW'!AS128</f>
        <v>0</v>
      </c>
      <c r="P133" s="86">
        <f>'8. Afschrijvingen voor GAW'!AT128</f>
        <v>0</v>
      </c>
      <c r="Q133" s="86">
        <f>'8. Afschrijvingen voor GAW'!AU128</f>
        <v>0</v>
      </c>
      <c r="R133" s="86">
        <f>'8. Afschrijvingen voor GAW'!AV128</f>
        <v>0</v>
      </c>
      <c r="S133" s="86">
        <f>'8. Afschrijvingen voor GAW'!AW128</f>
        <v>0</v>
      </c>
      <c r="T133" s="86">
        <f>'8. Afschrijvingen voor GAW'!AX128</f>
        <v>0</v>
      </c>
      <c r="U133" s="86">
        <f>'8. Afschrijvingen voor GAW'!AY128</f>
        <v>0</v>
      </c>
      <c r="V133" s="86">
        <f>'8. Afschrijvingen voor GAW'!AZ128</f>
        <v>0</v>
      </c>
      <c r="W133" s="86">
        <f>'8. Afschrijvingen voor GAW'!BA128</f>
        <v>0</v>
      </c>
      <c r="X133" s="86">
        <f>'8. Afschrijvingen voor GAW'!BB128</f>
        <v>0</v>
      </c>
      <c r="Y133" s="86">
        <f>'8. Afschrijvingen voor GAW'!BC128</f>
        <v>0</v>
      </c>
      <c r="Z133" s="86">
        <f>'8. Afschrijvingen voor GAW'!BD128</f>
        <v>0</v>
      </c>
      <c r="AB133" s="122"/>
      <c r="AC133" s="87">
        <f t="shared" si="22"/>
        <v>208.32297170784105</v>
      </c>
      <c r="AD133" s="87">
        <f t="shared" si="23"/>
        <v>213.73936897224493</v>
      </c>
      <c r="AE133" s="87">
        <f t="shared" si="24"/>
        <v>218.65537445860656</v>
      </c>
      <c r="AF133" s="87">
        <f t="shared" si="25"/>
        <v>224.77772494344754</v>
      </c>
      <c r="AG133" s="87">
        <f t="shared" si="26"/>
        <v>227.02550219288202</v>
      </c>
      <c r="AH133" s="87">
        <f t="shared" si="27"/>
        <v>228.84170621042509</v>
      </c>
      <c r="AI133" s="87">
        <f t="shared" si="28"/>
        <v>229.29938962284595</v>
      </c>
      <c r="AJ133" s="87">
        <f t="shared" si="29"/>
        <v>232.5095810775658</v>
      </c>
      <c r="AK133" s="87">
        <f t="shared" si="30"/>
        <v>237.39228228019465</v>
      </c>
      <c r="AL133" s="87">
        <f t="shared" si="31"/>
        <v>244.03926618404012</v>
      </c>
      <c r="AM133" s="87">
        <f t="shared" si="32"/>
        <v>245.74754104732838</v>
      </c>
      <c r="AN133" s="87">
        <f t="shared" si="33"/>
        <v>245.74754104732838</v>
      </c>
      <c r="AO133" s="87">
        <f t="shared" si="34"/>
        <v>245.74754104732838</v>
      </c>
      <c r="AP133" s="87">
        <f t="shared" si="35"/>
        <v>245.74754104732838</v>
      </c>
      <c r="AQ133" s="87">
        <f t="shared" si="36"/>
        <v>245.74754104732838</v>
      </c>
      <c r="AR133" s="87">
        <f t="shared" si="37"/>
        <v>245.74754104732838</v>
      </c>
    </row>
    <row r="134" spans="1:44" s="20" customFormat="1" x14ac:dyDescent="0.2">
      <c r="A134" s="40"/>
      <c r="B134" s="86">
        <f>'3. Investeringen'!B115</f>
        <v>101</v>
      </c>
      <c r="C134" s="86" t="str">
        <f>'3. Investeringen'!G115</f>
        <v>Nieuwe investeringen TD</v>
      </c>
      <c r="D134" s="86">
        <f>'3. Investeringen'!K115</f>
        <v>2006</v>
      </c>
      <c r="E134" s="121">
        <f>'3. Investeringen'!N115</f>
        <v>2011</v>
      </c>
      <c r="F134" s="86">
        <f>'3. Investeringen'!O115</f>
        <v>211148.97250891244</v>
      </c>
      <c r="G134" s="86">
        <f>'3. Investeringen'!P115</f>
        <v>224057.10142564191</v>
      </c>
      <c r="I134" s="86">
        <f>'6. Investeringen per jaar'!I115</f>
        <v>1</v>
      </c>
      <c r="K134" s="86">
        <f>'8. Afschrijvingen voor GAW'!AO129</f>
        <v>4503.32589994112</v>
      </c>
      <c r="L134" s="86">
        <f>'8. Afschrijvingen voor GAW'!AP129</f>
        <v>4620.4123733395882</v>
      </c>
      <c r="M134" s="86">
        <f>'8. Afschrijvingen voor GAW'!AQ129</f>
        <v>4726.6818579263982</v>
      </c>
      <c r="N134" s="86">
        <f>'8. Afschrijvingen voor GAW'!AR129</f>
        <v>4859.0289499483379</v>
      </c>
      <c r="O134" s="86">
        <f>'8. Afschrijvingen voor GAW'!AS129</f>
        <v>4907.6192394478212</v>
      </c>
      <c r="P134" s="86">
        <f>'8. Afschrijvingen voor GAW'!AT129</f>
        <v>4946.880193363404</v>
      </c>
      <c r="Q134" s="86">
        <f>'8. Afschrijvingen voor GAW'!AU129</f>
        <v>4956.7739537501311</v>
      </c>
      <c r="R134" s="86">
        <f>'8. Afschrijvingen voor GAW'!AV129</f>
        <v>5026.1687891026331</v>
      </c>
      <c r="S134" s="86">
        <f>'8. Afschrijvingen voor GAW'!AW129</f>
        <v>5131.7183336737871</v>
      </c>
      <c r="T134" s="86">
        <f>'8. Afschrijvingen voor GAW'!AX129</f>
        <v>5275.4064470166531</v>
      </c>
      <c r="U134" s="86">
        <f>'8. Afschrijvingen voor GAW'!AY129</f>
        <v>5312.3342921457688</v>
      </c>
      <c r="V134" s="86">
        <f>'8. Afschrijvingen voor GAW'!AZ129</f>
        <v>6374.8011505749237</v>
      </c>
      <c r="W134" s="86">
        <f>'8. Afschrijvingen voor GAW'!BA129</f>
        <v>6181.1363054941667</v>
      </c>
      <c r="X134" s="86">
        <f>'8. Afschrijvingen voor GAW'!BB129</f>
        <v>5993.3549493778874</v>
      </c>
      <c r="Y134" s="86">
        <f>'8. Afschrijvingen voor GAW'!BC129</f>
        <v>5811.2783433208378</v>
      </c>
      <c r="Z134" s="86">
        <f>'8. Afschrijvingen voor GAW'!BD129</f>
        <v>5634.7331784604585</v>
      </c>
      <c r="AB134" s="122"/>
      <c r="AC134" s="87">
        <f t="shared" si="22"/>
        <v>222914.63204708541</v>
      </c>
      <c r="AD134" s="87">
        <f t="shared" si="23"/>
        <v>224090.00010697005</v>
      </c>
      <c r="AE134" s="87">
        <f t="shared" si="24"/>
        <v>224517.38825150396</v>
      </c>
      <c r="AF134" s="87">
        <f t="shared" si="25"/>
        <v>225944.84617259772</v>
      </c>
      <c r="AG134" s="87">
        <f t="shared" si="26"/>
        <v>223296.6753948759</v>
      </c>
      <c r="AH134" s="87">
        <f t="shared" si="27"/>
        <v>220136.16860467149</v>
      </c>
      <c r="AI134" s="87">
        <f t="shared" si="28"/>
        <v>215619.66698813072</v>
      </c>
      <c r="AJ134" s="87">
        <f t="shared" si="29"/>
        <v>213612.17353686193</v>
      </c>
      <c r="AK134" s="87">
        <f t="shared" si="30"/>
        <v>212966.31084746221</v>
      </c>
      <c r="AL134" s="87">
        <f t="shared" si="31"/>
        <v>213653.96110417449</v>
      </c>
      <c r="AM134" s="87">
        <f t="shared" si="32"/>
        <v>209837.20453975792</v>
      </c>
      <c r="AN134" s="87">
        <f t="shared" si="33"/>
        <v>203462.40338918299</v>
      </c>
      <c r="AO134" s="87">
        <f t="shared" si="34"/>
        <v>197281.26708368881</v>
      </c>
      <c r="AP134" s="87">
        <f t="shared" si="35"/>
        <v>191287.91213431093</v>
      </c>
      <c r="AQ134" s="87">
        <f t="shared" si="36"/>
        <v>185476.6337909901</v>
      </c>
      <c r="AR134" s="87">
        <f t="shared" si="37"/>
        <v>179841.90061252966</v>
      </c>
    </row>
    <row r="135" spans="1:44" s="20" customFormat="1" x14ac:dyDescent="0.2">
      <c r="A135" s="40"/>
      <c r="B135" s="86">
        <f>'3. Investeringen'!B116</f>
        <v>102</v>
      </c>
      <c r="C135" s="86" t="str">
        <f>'3. Investeringen'!G116</f>
        <v>Nieuwe investeringen TD</v>
      </c>
      <c r="D135" s="86">
        <f>'3. Investeringen'!K116</f>
        <v>2006</v>
      </c>
      <c r="E135" s="121">
        <f>'3. Investeringen'!N116</f>
        <v>2011</v>
      </c>
      <c r="F135" s="86">
        <f>'3. Investeringen'!O116</f>
        <v>1732925.4856682029</v>
      </c>
      <c r="G135" s="86">
        <f>'3. Investeringen'!P116</f>
        <v>1838864.0810887753</v>
      </c>
      <c r="I135" s="86">
        <f>'6. Investeringen per jaar'!I116</f>
        <v>1</v>
      </c>
      <c r="K135" s="86">
        <f>'8. Afschrijvingen voor GAW'!AO130</f>
        <v>46085.112155681651</v>
      </c>
      <c r="L135" s="86">
        <f>'8. Afschrijvingen voor GAW'!AP130</f>
        <v>47283.32507172937</v>
      </c>
      <c r="M135" s="86">
        <f>'8. Afschrijvingen voor GAW'!AQ130</f>
        <v>48370.841548379147</v>
      </c>
      <c r="N135" s="86">
        <f>'8. Afschrijvingen voor GAW'!AR130</f>
        <v>49725.225111733766</v>
      </c>
      <c r="O135" s="86">
        <f>'8. Afschrijvingen voor GAW'!AS130</f>
        <v>50222.477362851096</v>
      </c>
      <c r="P135" s="86">
        <f>'8. Afschrijvingen voor GAW'!AT130</f>
        <v>50624.257181753906</v>
      </c>
      <c r="Q135" s="86">
        <f>'8. Afschrijvingen voor GAW'!AU130</f>
        <v>50725.50569611742</v>
      </c>
      <c r="R135" s="86">
        <f>'8. Afschrijvingen voor GAW'!AV130</f>
        <v>51435.662775863064</v>
      </c>
      <c r="S135" s="86">
        <f>'8. Afschrijvingen voor GAW'!AW130</f>
        <v>52515.811694156182</v>
      </c>
      <c r="T135" s="86">
        <f>'8. Afschrijvingen voor GAW'!AX130</f>
        <v>53986.254421592552</v>
      </c>
      <c r="U135" s="86">
        <f>'8. Afschrijvingen voor GAW'!AY130</f>
        <v>54364.158202543695</v>
      </c>
      <c r="V135" s="86">
        <f>'8. Afschrijvingen voor GAW'!AZ130</f>
        <v>65236.989843052419</v>
      </c>
      <c r="W135" s="86">
        <f>'8. Afschrijvingen voor GAW'!BA130</f>
        <v>62583.281781640122</v>
      </c>
      <c r="X135" s="86">
        <f>'8. Afschrijvingen voor GAW'!BB130</f>
        <v>60037.521166793747</v>
      </c>
      <c r="Y135" s="86">
        <f>'8. Afschrijvingen voor GAW'!BC130</f>
        <v>57595.316915941119</v>
      </c>
      <c r="Z135" s="86">
        <f>'8. Afschrijvingen voor GAW'!BD130</f>
        <v>55252.456566818088</v>
      </c>
      <c r="AB135" s="122"/>
      <c r="AC135" s="87">
        <f t="shared" si="22"/>
        <v>1820361.9301494251</v>
      </c>
      <c r="AD135" s="87">
        <f t="shared" si="23"/>
        <v>1820408.0152615807</v>
      </c>
      <c r="AE135" s="87">
        <f t="shared" si="24"/>
        <v>1813906.5580642179</v>
      </c>
      <c r="AF135" s="87">
        <f t="shared" si="25"/>
        <v>1814970.7165782824</v>
      </c>
      <c r="AG135" s="87">
        <f t="shared" si="26"/>
        <v>1782897.9463812141</v>
      </c>
      <c r="AH135" s="87">
        <f t="shared" si="27"/>
        <v>1746536.8727705099</v>
      </c>
      <c r="AI135" s="87">
        <f t="shared" si="28"/>
        <v>1699304.4408199335</v>
      </c>
      <c r="AJ135" s="87">
        <f t="shared" si="29"/>
        <v>1671659.0402155498</v>
      </c>
      <c r="AK135" s="87">
        <f t="shared" si="30"/>
        <v>1654248.0683659201</v>
      </c>
      <c r="AL135" s="87">
        <f t="shared" si="31"/>
        <v>1646580.7598585736</v>
      </c>
      <c r="AM135" s="87">
        <f t="shared" si="32"/>
        <v>1603742.6669750398</v>
      </c>
      <c r="AN135" s="87">
        <f t="shared" si="33"/>
        <v>1538505.6771319874</v>
      </c>
      <c r="AO135" s="87">
        <f t="shared" si="34"/>
        <v>1475922.3953503473</v>
      </c>
      <c r="AP135" s="87">
        <f t="shared" si="35"/>
        <v>1415884.8741835535</v>
      </c>
      <c r="AQ135" s="87">
        <f t="shared" si="36"/>
        <v>1358289.5572676123</v>
      </c>
      <c r="AR135" s="87">
        <f t="shared" si="37"/>
        <v>1303037.1007007943</v>
      </c>
    </row>
    <row r="136" spans="1:44" s="20" customFormat="1" x14ac:dyDescent="0.2">
      <c r="A136" s="40"/>
      <c r="B136" s="86">
        <f>'3. Investeringen'!B117</f>
        <v>103</v>
      </c>
      <c r="C136" s="86" t="str">
        <f>'3. Investeringen'!G117</f>
        <v>Nieuwe investeringen TD</v>
      </c>
      <c r="D136" s="86">
        <f>'3. Investeringen'!K117</f>
        <v>2006</v>
      </c>
      <c r="E136" s="121">
        <f>'3. Investeringen'!N117</f>
        <v>2011</v>
      </c>
      <c r="F136" s="86">
        <f>'3. Investeringen'!O117</f>
        <v>255966.40232811018</v>
      </c>
      <c r="G136" s="86">
        <f>'3. Investeringen'!P117</f>
        <v>271614.34643289738</v>
      </c>
      <c r="I136" s="86">
        <f>'6. Investeringen per jaar'!I117</f>
        <v>1</v>
      </c>
      <c r="K136" s="86">
        <f>'8. Afschrijvingen voor GAW'!AO131</f>
        <v>10811.316142329048</v>
      </c>
      <c r="L136" s="86">
        <f>'8. Afschrijvingen voor GAW'!AP131</f>
        <v>11092.410362029605</v>
      </c>
      <c r="M136" s="86">
        <f>'8. Afschrijvingen voor GAW'!AQ131</f>
        <v>11347.535800356283</v>
      </c>
      <c r="N136" s="86">
        <f>'8. Afschrijvingen voor GAW'!AR131</f>
        <v>11665.26680276626</v>
      </c>
      <c r="O136" s="86">
        <f>'8. Afschrijvingen voor GAW'!AS131</f>
        <v>11781.919470793922</v>
      </c>
      <c r="P136" s="86">
        <f>'8. Afschrijvingen voor GAW'!AT131</f>
        <v>11876.174826560273</v>
      </c>
      <c r="Q136" s="86">
        <f>'8. Afschrijvingen voor GAW'!AU131</f>
        <v>11899.927176213394</v>
      </c>
      <c r="R136" s="86">
        <f>'8. Afschrijvingen voor GAW'!AV131</f>
        <v>12066.526156680384</v>
      </c>
      <c r="S136" s="86">
        <f>'8. Afschrijvingen voor GAW'!AW131</f>
        <v>12319.92320597067</v>
      </c>
      <c r="T136" s="86">
        <f>'8. Afschrijvingen voor GAW'!AX131</f>
        <v>12664.881055737847</v>
      </c>
      <c r="U136" s="86">
        <f>'8. Afschrijvingen voor GAW'!AY131</f>
        <v>12753.53522312801</v>
      </c>
      <c r="V136" s="86">
        <f>'8. Afschrijvingen voor GAW'!AZ131</f>
        <v>15304.242267753616</v>
      </c>
      <c r="W136" s="86">
        <f>'8. Afschrijvingen voor GAW'!BA131</f>
        <v>14037.684286974007</v>
      </c>
      <c r="X136" s="86">
        <f>'8. Afschrijvingen voor GAW'!BB131</f>
        <v>12875.944897707192</v>
      </c>
      <c r="Y136" s="86">
        <f>'8. Afschrijvingen voor GAW'!BC131</f>
        <v>12409.425155036644</v>
      </c>
      <c r="Z136" s="86">
        <f>'8. Afschrijvingen voor GAW'!BD131</f>
        <v>12409.425155036644</v>
      </c>
      <c r="AB136" s="122"/>
      <c r="AC136" s="87">
        <f t="shared" si="22"/>
        <v>264877.24548706174</v>
      </c>
      <c r="AD136" s="87">
        <f t="shared" si="23"/>
        <v>260671.64350769573</v>
      </c>
      <c r="AE136" s="87">
        <f t="shared" si="24"/>
        <v>255319.5555080164</v>
      </c>
      <c r="AF136" s="87">
        <f t="shared" si="25"/>
        <v>250803.23625947462</v>
      </c>
      <c r="AG136" s="87">
        <f t="shared" si="26"/>
        <v>241529.34915127544</v>
      </c>
      <c r="AH136" s="87">
        <f t="shared" si="27"/>
        <v>231585.40911792536</v>
      </c>
      <c r="AI136" s="87">
        <f t="shared" si="28"/>
        <v>220148.65275994781</v>
      </c>
      <c r="AJ136" s="87">
        <f t="shared" si="29"/>
        <v>211164.20774190669</v>
      </c>
      <c r="AK136" s="87">
        <f t="shared" si="30"/>
        <v>203278.73289851606</v>
      </c>
      <c r="AL136" s="87">
        <f t="shared" si="31"/>
        <v>196305.65636393667</v>
      </c>
      <c r="AM136" s="87">
        <f t="shared" si="32"/>
        <v>184926.26073535619</v>
      </c>
      <c r="AN136" s="87">
        <f t="shared" si="33"/>
        <v>169622.01846760258</v>
      </c>
      <c r="AO136" s="87">
        <f t="shared" si="34"/>
        <v>155584.33418062859</v>
      </c>
      <c r="AP136" s="87">
        <f t="shared" si="35"/>
        <v>142708.38928292139</v>
      </c>
      <c r="AQ136" s="87">
        <f t="shared" si="36"/>
        <v>130298.96412788474</v>
      </c>
      <c r="AR136" s="87">
        <f t="shared" si="37"/>
        <v>117889.53897284809</v>
      </c>
    </row>
    <row r="137" spans="1:44" s="20" customFormat="1" x14ac:dyDescent="0.2">
      <c r="A137" s="40"/>
      <c r="B137" s="86">
        <f>'3. Investeringen'!B118</f>
        <v>104</v>
      </c>
      <c r="C137" s="86" t="str">
        <f>'3. Investeringen'!G118</f>
        <v>Nieuwe investeringen TD</v>
      </c>
      <c r="D137" s="86">
        <f>'3. Investeringen'!K118</f>
        <v>2006</v>
      </c>
      <c r="E137" s="121">
        <f>'3. Investeringen'!N118</f>
        <v>2011</v>
      </c>
      <c r="F137" s="86">
        <f>'3. Investeringen'!O118</f>
        <v>14405.27861012106</v>
      </c>
      <c r="G137" s="86">
        <f>'3. Investeringen'!P118</f>
        <v>15285.913695252721</v>
      </c>
      <c r="I137" s="86">
        <f>'6. Investeringen per jaar'!I118</f>
        <v>1</v>
      </c>
      <c r="K137" s="86">
        <f>'8. Afschrijvingen voor GAW'!AO132</f>
        <v>2820.9458910330018</v>
      </c>
      <c r="L137" s="86">
        <f>'8. Afschrijvingen voor GAW'!AP132</f>
        <v>2894.2904841998597</v>
      </c>
      <c r="M137" s="86">
        <f>'8. Afschrijvingen voor GAW'!AQ132</f>
        <v>2960.8591653364565</v>
      </c>
      <c r="N137" s="86">
        <f>'8. Afschrijvingen voor GAW'!AR132</f>
        <v>3043.7632219658772</v>
      </c>
      <c r="O137" s="86">
        <f>'8. Afschrijvingen voor GAW'!AS132</f>
        <v>3074.2008541855362</v>
      </c>
      <c r="P137" s="86">
        <f>'8. Afschrijvingen voor GAW'!AT132</f>
        <v>1549.3972305095101</v>
      </c>
      <c r="Q137" s="86">
        <f>'8. Afschrijvingen voor GAW'!AU132</f>
        <v>0</v>
      </c>
      <c r="R137" s="86">
        <f>'8. Afschrijvingen voor GAW'!AV132</f>
        <v>0</v>
      </c>
      <c r="S137" s="86">
        <f>'8. Afschrijvingen voor GAW'!AW132</f>
        <v>0</v>
      </c>
      <c r="T137" s="86">
        <f>'8. Afschrijvingen voor GAW'!AX132</f>
        <v>0</v>
      </c>
      <c r="U137" s="86">
        <f>'8. Afschrijvingen voor GAW'!AY132</f>
        <v>0</v>
      </c>
      <c r="V137" s="86">
        <f>'8. Afschrijvingen voor GAW'!AZ132</f>
        <v>0</v>
      </c>
      <c r="W137" s="86">
        <f>'8. Afschrijvingen voor GAW'!BA132</f>
        <v>0</v>
      </c>
      <c r="X137" s="86">
        <f>'8. Afschrijvingen voor GAW'!BB132</f>
        <v>0</v>
      </c>
      <c r="Y137" s="86">
        <f>'8. Afschrijvingen voor GAW'!BC132</f>
        <v>0</v>
      </c>
      <c r="Z137" s="86">
        <f>'8. Afschrijvingen voor GAW'!BD132</f>
        <v>0</v>
      </c>
      <c r="AB137" s="122"/>
      <c r="AC137" s="87">
        <f t="shared" si="22"/>
        <v>12694.256509648509</v>
      </c>
      <c r="AD137" s="87">
        <f t="shared" si="23"/>
        <v>10130.016694699509</v>
      </c>
      <c r="AE137" s="87">
        <f t="shared" si="24"/>
        <v>7402.1479133411394</v>
      </c>
      <c r="AF137" s="87">
        <f t="shared" si="25"/>
        <v>4565.6448329488139</v>
      </c>
      <c r="AG137" s="87">
        <f t="shared" si="26"/>
        <v>1537.1004270927656</v>
      </c>
      <c r="AH137" s="87">
        <f t="shared" si="27"/>
        <v>-2.5011104298755527E-12</v>
      </c>
      <c r="AI137" s="87">
        <f t="shared" si="28"/>
        <v>-2.5061126507353038E-12</v>
      </c>
      <c r="AJ137" s="87">
        <f t="shared" si="29"/>
        <v>-2.5411982278455981E-12</v>
      </c>
      <c r="AK137" s="87">
        <f t="shared" si="30"/>
        <v>-2.5945633906303553E-12</v>
      </c>
      <c r="AL137" s="87">
        <f t="shared" si="31"/>
        <v>-2.6672111655680054E-12</v>
      </c>
      <c r="AM137" s="87">
        <f t="shared" si="32"/>
        <v>-2.6858816437269813E-12</v>
      </c>
      <c r="AN137" s="87">
        <f t="shared" si="33"/>
        <v>-2.6858816437269813E-12</v>
      </c>
      <c r="AO137" s="87">
        <f t="shared" si="34"/>
        <v>-2.6858816437269813E-12</v>
      </c>
      <c r="AP137" s="87">
        <f t="shared" si="35"/>
        <v>-2.6858816437269813E-12</v>
      </c>
      <c r="AQ137" s="87">
        <f t="shared" si="36"/>
        <v>-2.6858816437269813E-12</v>
      </c>
      <c r="AR137" s="87">
        <f t="shared" si="37"/>
        <v>-2.6858816437269813E-12</v>
      </c>
    </row>
    <row r="138" spans="1:44" s="20" customFormat="1" x14ac:dyDescent="0.2">
      <c r="A138" s="40"/>
      <c r="B138" s="86">
        <f>'3. Investeringen'!B119</f>
        <v>105</v>
      </c>
      <c r="C138" s="86" t="str">
        <f>'3. Investeringen'!G119</f>
        <v>Nieuwe investeringen TD</v>
      </c>
      <c r="D138" s="86">
        <f>'3. Investeringen'!K119</f>
        <v>2006</v>
      </c>
      <c r="E138" s="121">
        <f>'3. Investeringen'!N119</f>
        <v>2011</v>
      </c>
      <c r="F138" s="86">
        <f>'3. Investeringen'!O119</f>
        <v>13781.56</v>
      </c>
      <c r="G138" s="86">
        <f>'3. Investeringen'!P119</f>
        <v>14624.065417098978</v>
      </c>
      <c r="I138" s="86">
        <f>'6. Investeringen per jaar'!I119</f>
        <v>1</v>
      </c>
      <c r="K138" s="86">
        <f>'8. Afschrijvingen voor GAW'!AO133</f>
        <v>0</v>
      </c>
      <c r="L138" s="86">
        <f>'8. Afschrijvingen voor GAW'!AP133</f>
        <v>0</v>
      </c>
      <c r="M138" s="86">
        <f>'8. Afschrijvingen voor GAW'!AQ133</f>
        <v>0</v>
      </c>
      <c r="N138" s="86">
        <f>'8. Afschrijvingen voor GAW'!AR133</f>
        <v>0</v>
      </c>
      <c r="O138" s="86">
        <f>'8. Afschrijvingen voor GAW'!AS133</f>
        <v>0</v>
      </c>
      <c r="P138" s="86">
        <f>'8. Afschrijvingen voor GAW'!AT133</f>
        <v>0</v>
      </c>
      <c r="Q138" s="86">
        <f>'8. Afschrijvingen voor GAW'!AU133</f>
        <v>0</v>
      </c>
      <c r="R138" s="86">
        <f>'8. Afschrijvingen voor GAW'!AV133</f>
        <v>0</v>
      </c>
      <c r="S138" s="86">
        <f>'8. Afschrijvingen voor GAW'!AW133</f>
        <v>0</v>
      </c>
      <c r="T138" s="86">
        <f>'8. Afschrijvingen voor GAW'!AX133</f>
        <v>0</v>
      </c>
      <c r="U138" s="86">
        <f>'8. Afschrijvingen voor GAW'!AY133</f>
        <v>0</v>
      </c>
      <c r="V138" s="86">
        <f>'8. Afschrijvingen voor GAW'!AZ133</f>
        <v>0</v>
      </c>
      <c r="W138" s="86">
        <f>'8. Afschrijvingen voor GAW'!BA133</f>
        <v>0</v>
      </c>
      <c r="X138" s="86">
        <f>'8. Afschrijvingen voor GAW'!BB133</f>
        <v>0</v>
      </c>
      <c r="Y138" s="86">
        <f>'8. Afschrijvingen voor GAW'!BC133</f>
        <v>0</v>
      </c>
      <c r="Z138" s="86">
        <f>'8. Afschrijvingen voor GAW'!BD133</f>
        <v>0</v>
      </c>
      <c r="AB138" s="122"/>
      <c r="AC138" s="87">
        <f t="shared" si="22"/>
        <v>14843.426398355461</v>
      </c>
      <c r="AD138" s="87">
        <f t="shared" si="23"/>
        <v>15229.355484712703</v>
      </c>
      <c r="AE138" s="87">
        <f t="shared" si="24"/>
        <v>15579.630660861094</v>
      </c>
      <c r="AF138" s="87">
        <f t="shared" si="25"/>
        <v>16015.860319365205</v>
      </c>
      <c r="AG138" s="87">
        <f t="shared" si="26"/>
        <v>16176.018922558857</v>
      </c>
      <c r="AH138" s="87">
        <f t="shared" si="27"/>
        <v>16305.427073939327</v>
      </c>
      <c r="AI138" s="87">
        <f t="shared" si="28"/>
        <v>16338.037928087206</v>
      </c>
      <c r="AJ138" s="87">
        <f t="shared" si="29"/>
        <v>16566.770459080428</v>
      </c>
      <c r="AK138" s="87">
        <f t="shared" si="30"/>
        <v>16914.672638721117</v>
      </c>
      <c r="AL138" s="87">
        <f t="shared" si="31"/>
        <v>17388.283472605308</v>
      </c>
      <c r="AM138" s="87">
        <f t="shared" si="32"/>
        <v>17510.001456913542</v>
      </c>
      <c r="AN138" s="87">
        <f t="shared" si="33"/>
        <v>17510.001456913542</v>
      </c>
      <c r="AO138" s="87">
        <f t="shared" si="34"/>
        <v>17510.001456913542</v>
      </c>
      <c r="AP138" s="87">
        <f t="shared" si="35"/>
        <v>17510.001456913542</v>
      </c>
      <c r="AQ138" s="87">
        <f t="shared" si="36"/>
        <v>17510.001456913542</v>
      </c>
      <c r="AR138" s="87">
        <f t="shared" si="37"/>
        <v>17510.001456913542</v>
      </c>
    </row>
    <row r="139" spans="1:44" s="20" customFormat="1" x14ac:dyDescent="0.2">
      <c r="A139" s="40"/>
      <c r="B139" s="86">
        <f>'3. Investeringen'!B120</f>
        <v>106</v>
      </c>
      <c r="C139" s="86" t="str">
        <f>'3. Investeringen'!G120</f>
        <v>Nieuwe investeringen TD</v>
      </c>
      <c r="D139" s="86">
        <f>'3. Investeringen'!K120</f>
        <v>2007</v>
      </c>
      <c r="E139" s="121">
        <f>'3. Investeringen'!N120</f>
        <v>2011</v>
      </c>
      <c r="F139" s="86">
        <f>'3. Investeringen'!O120</f>
        <v>810397.27915453597</v>
      </c>
      <c r="G139" s="86">
        <f>'3. Investeringen'!P120</f>
        <v>848066.21086644463</v>
      </c>
      <c r="I139" s="86">
        <f>'6. Investeringen per jaar'!I120</f>
        <v>1</v>
      </c>
      <c r="K139" s="86">
        <f>'8. Afschrijvingen voor GAW'!AO134</f>
        <v>16714.31464134837</v>
      </c>
      <c r="L139" s="86">
        <f>'8. Afschrijvingen voor GAW'!AP134</f>
        <v>17148.886822023425</v>
      </c>
      <c r="M139" s="86">
        <f>'8. Afschrijvingen voor GAW'!AQ134</f>
        <v>17543.311218929961</v>
      </c>
      <c r="N139" s="86">
        <f>'8. Afschrijvingen voor GAW'!AR134</f>
        <v>18034.523933059998</v>
      </c>
      <c r="O139" s="86">
        <f>'8. Afschrijvingen voor GAW'!AS134</f>
        <v>18214.869172390601</v>
      </c>
      <c r="P139" s="86">
        <f>'8. Afschrijvingen voor GAW'!AT134</f>
        <v>18360.588125769726</v>
      </c>
      <c r="Q139" s="86">
        <f>'8. Afschrijvingen voor GAW'!AU134</f>
        <v>18397.309302021262</v>
      </c>
      <c r="R139" s="86">
        <f>'8. Afschrijvingen voor GAW'!AV134</f>
        <v>18654.87163224956</v>
      </c>
      <c r="S139" s="86">
        <f>'8. Afschrijvingen voor GAW'!AW134</f>
        <v>19046.623936526797</v>
      </c>
      <c r="T139" s="86">
        <f>'8. Afschrijvingen voor GAW'!AX134</f>
        <v>19579.92940674955</v>
      </c>
      <c r="U139" s="86">
        <f>'8. Afschrijvingen voor GAW'!AY134</f>
        <v>19716.988912596793</v>
      </c>
      <c r="V139" s="86">
        <f>'8. Afschrijvingen voor GAW'!AZ134</f>
        <v>23660.386695116151</v>
      </c>
      <c r="W139" s="86">
        <f>'8. Afschrijvingen voor GAW'!BA134</f>
        <v>22959.338200446044</v>
      </c>
      <c r="X139" s="86">
        <f>'8. Afschrijvingen voor GAW'!BB134</f>
        <v>22279.061513025419</v>
      </c>
      <c r="Y139" s="86">
        <f>'8. Afschrijvingen voor GAW'!BC134</f>
        <v>21618.941171898739</v>
      </c>
      <c r="Z139" s="86">
        <f>'8. Afschrijvingen voor GAW'!BD134</f>
        <v>20978.379951990628</v>
      </c>
      <c r="AB139" s="122"/>
      <c r="AC139" s="87">
        <f t="shared" si="22"/>
        <v>844072.88938809291</v>
      </c>
      <c r="AD139" s="87">
        <f t="shared" si="23"/>
        <v>848869.89769015997</v>
      </c>
      <c r="AE139" s="87">
        <f t="shared" si="24"/>
        <v>850850.59411810362</v>
      </c>
      <c r="AF139" s="87">
        <f t="shared" si="25"/>
        <v>856639.88682035054</v>
      </c>
      <c r="AG139" s="87">
        <f t="shared" si="26"/>
        <v>846991.4165161635</v>
      </c>
      <c r="AH139" s="87">
        <f t="shared" si="27"/>
        <v>835406.75972252304</v>
      </c>
      <c r="AI139" s="87">
        <f t="shared" si="28"/>
        <v>818680.26393994677</v>
      </c>
      <c r="AJ139" s="87">
        <f t="shared" si="29"/>
        <v>811486.91600285645</v>
      </c>
      <c r="AK139" s="87">
        <f t="shared" si="30"/>
        <v>809481.51730238949</v>
      </c>
      <c r="AL139" s="87">
        <f t="shared" si="31"/>
        <v>812567.07038010692</v>
      </c>
      <c r="AM139" s="87">
        <f t="shared" si="32"/>
        <v>798538.0509601708</v>
      </c>
      <c r="AN139" s="87">
        <f t="shared" si="33"/>
        <v>774877.66426505463</v>
      </c>
      <c r="AO139" s="87">
        <f t="shared" si="34"/>
        <v>751918.32606460853</v>
      </c>
      <c r="AP139" s="87">
        <f t="shared" si="35"/>
        <v>729639.2645515831</v>
      </c>
      <c r="AQ139" s="87">
        <f t="shared" si="36"/>
        <v>708020.32337968436</v>
      </c>
      <c r="AR139" s="87">
        <f t="shared" si="37"/>
        <v>687041.94342769368</v>
      </c>
    </row>
    <row r="140" spans="1:44" s="20" customFormat="1" x14ac:dyDescent="0.2">
      <c r="A140" s="40"/>
      <c r="B140" s="86">
        <f>'3. Investeringen'!B121</f>
        <v>107</v>
      </c>
      <c r="C140" s="86" t="str">
        <f>'3. Investeringen'!G121</f>
        <v>Nieuwe investeringen TD</v>
      </c>
      <c r="D140" s="86">
        <f>'3. Investeringen'!K121</f>
        <v>2007</v>
      </c>
      <c r="E140" s="121">
        <f>'3. Investeringen'!N121</f>
        <v>2011</v>
      </c>
      <c r="F140" s="86">
        <f>'3. Investeringen'!O121</f>
        <v>2850165.9352503559</v>
      </c>
      <c r="G140" s="86">
        <f>'3. Investeringen'!P121</f>
        <v>2982647.5078619542</v>
      </c>
      <c r="I140" s="86">
        <f>'6. Investeringen per jaar'!I121</f>
        <v>1</v>
      </c>
      <c r="K140" s="86">
        <f>'8. Afschrijvingen voor GAW'!AO135</f>
        <v>72949.089650117676</v>
      </c>
      <c r="L140" s="86">
        <f>'8. Afschrijvingen voor GAW'!AP135</f>
        <v>74845.765981020726</v>
      </c>
      <c r="M140" s="86">
        <f>'8. Afschrijvingen voor GAW'!AQ135</f>
        <v>76567.218598584193</v>
      </c>
      <c r="N140" s="86">
        <f>'8. Afschrijvingen voor GAW'!AR135</f>
        <v>78711.100719344555</v>
      </c>
      <c r="O140" s="86">
        <f>'8. Afschrijvingen voor GAW'!AS135</f>
        <v>79498.211726538007</v>
      </c>
      <c r="P140" s="86">
        <f>'8. Afschrijvingen voor GAW'!AT135</f>
        <v>80134.197420350305</v>
      </c>
      <c r="Q140" s="86">
        <f>'8. Afschrijvingen voor GAW'!AU135</f>
        <v>80294.465815190997</v>
      </c>
      <c r="R140" s="86">
        <f>'8. Afschrijvingen voor GAW'!AV135</f>
        <v>81418.588336603672</v>
      </c>
      <c r="S140" s="86">
        <f>'8. Afschrijvingen voor GAW'!AW135</f>
        <v>83128.378691672333</v>
      </c>
      <c r="T140" s="86">
        <f>'8. Afschrijvingen voor GAW'!AX135</f>
        <v>85455.973295039163</v>
      </c>
      <c r="U140" s="86">
        <f>'8. Afschrijvingen voor GAW'!AY135</f>
        <v>86054.165108104426</v>
      </c>
      <c r="V140" s="86">
        <f>'8. Afschrijvingen voor GAW'!AZ135</f>
        <v>103264.99812972528</v>
      </c>
      <c r="W140" s="86">
        <f>'8. Afschrijvingen voor GAW'!BA135</f>
        <v>99202.11295740823</v>
      </c>
      <c r="X140" s="86">
        <f>'8. Afschrijvingen voor GAW'!BB135</f>
        <v>95299.0790049856</v>
      </c>
      <c r="Y140" s="86">
        <f>'8. Afschrijvingen voor GAW'!BC135</f>
        <v>91549.607044133707</v>
      </c>
      <c r="Z140" s="86">
        <f>'8. Afschrijvingen voor GAW'!BD135</f>
        <v>87947.655291577641</v>
      </c>
      <c r="AB140" s="122"/>
      <c r="AC140" s="87">
        <f t="shared" si="22"/>
        <v>2954438.1308297655</v>
      </c>
      <c r="AD140" s="87">
        <f t="shared" si="23"/>
        <v>2956407.7562503186</v>
      </c>
      <c r="AE140" s="87">
        <f t="shared" si="24"/>
        <v>2947837.9160454916</v>
      </c>
      <c r="AF140" s="87">
        <f t="shared" si="25"/>
        <v>2951666.2769754212</v>
      </c>
      <c r="AG140" s="87">
        <f t="shared" si="26"/>
        <v>2901684.7280186377</v>
      </c>
      <c r="AH140" s="87">
        <f t="shared" si="27"/>
        <v>2844764.0084224367</v>
      </c>
      <c r="AI140" s="87">
        <f t="shared" si="28"/>
        <v>2770159.0706240903</v>
      </c>
      <c r="AJ140" s="87">
        <f t="shared" si="29"/>
        <v>2727522.709276224</v>
      </c>
      <c r="AK140" s="87">
        <f t="shared" si="30"/>
        <v>2701672.3074793522</v>
      </c>
      <c r="AL140" s="87">
        <f t="shared" si="31"/>
        <v>2691863.1587937353</v>
      </c>
      <c r="AM140" s="87">
        <f t="shared" si="32"/>
        <v>2624652.0357971871</v>
      </c>
      <c r="AN140" s="87">
        <f t="shared" si="33"/>
        <v>2521387.0376674617</v>
      </c>
      <c r="AO140" s="87">
        <f t="shared" si="34"/>
        <v>2422184.9247100535</v>
      </c>
      <c r="AP140" s="87">
        <f t="shared" si="35"/>
        <v>2326885.8457050677</v>
      </c>
      <c r="AQ140" s="87">
        <f t="shared" si="36"/>
        <v>2235336.2386609339</v>
      </c>
      <c r="AR140" s="87">
        <f t="shared" si="37"/>
        <v>2147388.5833693561</v>
      </c>
    </row>
    <row r="141" spans="1:44" s="20" customFormat="1" x14ac:dyDescent="0.2">
      <c r="A141" s="40"/>
      <c r="B141" s="86">
        <f>'3. Investeringen'!B122</f>
        <v>108</v>
      </c>
      <c r="C141" s="86" t="str">
        <f>'3. Investeringen'!G122</f>
        <v>Nieuwe investeringen TD</v>
      </c>
      <c r="D141" s="86">
        <f>'3. Investeringen'!K122</f>
        <v>2007</v>
      </c>
      <c r="E141" s="121">
        <f>'3. Investeringen'!N122</f>
        <v>2011</v>
      </c>
      <c r="F141" s="86">
        <f>'3. Investeringen'!O122</f>
        <v>521548.40976666671</v>
      </c>
      <c r="G141" s="86">
        <f>'3. Investeringen'!P122</f>
        <v>545791.05215615162</v>
      </c>
      <c r="I141" s="86">
        <f>'6. Investeringen per jaar'!I122</f>
        <v>1</v>
      </c>
      <c r="K141" s="86">
        <f>'8. Afschrijvingen voor GAW'!AO136</f>
        <v>20904.827092018637</v>
      </c>
      <c r="L141" s="86">
        <f>'8. Afschrijvingen voor GAW'!AP136</f>
        <v>21448.352596411118</v>
      </c>
      <c r="M141" s="86">
        <f>'8. Afschrijvingen voor GAW'!AQ136</f>
        <v>21941.664706128573</v>
      </c>
      <c r="N141" s="86">
        <f>'8. Afschrijvingen voor GAW'!AR136</f>
        <v>22556.031317900171</v>
      </c>
      <c r="O141" s="86">
        <f>'8. Afschrijvingen voor GAW'!AS136</f>
        <v>22781.591631079176</v>
      </c>
      <c r="P141" s="86">
        <f>'8. Afschrijvingen voor GAW'!AT136</f>
        <v>22963.844364127806</v>
      </c>
      <c r="Q141" s="86">
        <f>'8. Afschrijvingen voor GAW'!AU136</f>
        <v>23009.77205285606</v>
      </c>
      <c r="R141" s="86">
        <f>'8. Afschrijvingen voor GAW'!AV136</f>
        <v>23331.908861596046</v>
      </c>
      <c r="S141" s="86">
        <f>'8. Afschrijvingen voor GAW'!AW136</f>
        <v>23821.878947689558</v>
      </c>
      <c r="T141" s="86">
        <f>'8. Afschrijvingen voor GAW'!AX136</f>
        <v>24488.891558224866</v>
      </c>
      <c r="U141" s="86">
        <f>'8. Afschrijvingen voor GAW'!AY136</f>
        <v>24660.31379913244</v>
      </c>
      <c r="V141" s="86">
        <f>'8. Afschrijvingen voor GAW'!AZ136</f>
        <v>29592.376558958924</v>
      </c>
      <c r="W141" s="86">
        <f>'8. Afschrijvingen voor GAW'!BA136</f>
        <v>27301.353857620164</v>
      </c>
      <c r="X141" s="86">
        <f>'8. Afschrijvingen voor GAW'!BB136</f>
        <v>25187.700655739896</v>
      </c>
      <c r="Y141" s="86">
        <f>'8. Afschrijvingen voor GAW'!BC136</f>
        <v>24012.274625138696</v>
      </c>
      <c r="Z141" s="86">
        <f>'8. Afschrijvingen voor GAW'!BD136</f>
        <v>24012.274625138696</v>
      </c>
      <c r="AB141" s="122"/>
      <c r="AC141" s="87">
        <f t="shared" si="22"/>
        <v>533073.09084647521</v>
      </c>
      <c r="AD141" s="87">
        <f t="shared" si="23"/>
        <v>525484.63861207245</v>
      </c>
      <c r="AE141" s="87">
        <f t="shared" si="24"/>
        <v>515629.12059402146</v>
      </c>
      <c r="AF141" s="87">
        <f t="shared" si="25"/>
        <v>507510.70465275389</v>
      </c>
      <c r="AG141" s="87">
        <f t="shared" si="26"/>
        <v>489804.2200682023</v>
      </c>
      <c r="AH141" s="87">
        <f t="shared" si="27"/>
        <v>470758.80946462014</v>
      </c>
      <c r="AI141" s="87">
        <f t="shared" si="28"/>
        <v>448690.55503069336</v>
      </c>
      <c r="AJ141" s="87">
        <f t="shared" si="29"/>
        <v>431640.31393952703</v>
      </c>
      <c r="AK141" s="87">
        <f t="shared" si="30"/>
        <v>416882.88158456748</v>
      </c>
      <c r="AL141" s="87">
        <f t="shared" si="31"/>
        <v>404066.7107107105</v>
      </c>
      <c r="AM141" s="87">
        <f t="shared" si="32"/>
        <v>382234.86388655304</v>
      </c>
      <c r="AN141" s="87">
        <f t="shared" si="33"/>
        <v>352642.48732759414</v>
      </c>
      <c r="AO141" s="87">
        <f t="shared" si="34"/>
        <v>325341.13346997398</v>
      </c>
      <c r="AP141" s="87">
        <f t="shared" si="35"/>
        <v>300153.43281423411</v>
      </c>
      <c r="AQ141" s="87">
        <f t="shared" si="36"/>
        <v>276141.15818909544</v>
      </c>
      <c r="AR141" s="87">
        <f t="shared" si="37"/>
        <v>252128.88356395674</v>
      </c>
    </row>
    <row r="142" spans="1:44" s="20" customFormat="1" x14ac:dyDescent="0.2">
      <c r="A142" s="40"/>
      <c r="B142" s="86">
        <f>'3. Investeringen'!B123</f>
        <v>109</v>
      </c>
      <c r="C142" s="86" t="str">
        <f>'3. Investeringen'!G123</f>
        <v>Nieuwe investeringen TD</v>
      </c>
      <c r="D142" s="86">
        <f>'3. Investeringen'!K123</f>
        <v>2007</v>
      </c>
      <c r="E142" s="121">
        <f>'3. Investeringen'!N123</f>
        <v>2011</v>
      </c>
      <c r="F142" s="86">
        <f>'3. Investeringen'!O123</f>
        <v>19194.973850000002</v>
      </c>
      <c r="G142" s="86">
        <f>'3. Investeringen'!P123</f>
        <v>20087.195699414231</v>
      </c>
      <c r="I142" s="86">
        <f>'6. Investeringen per jaar'!I123</f>
        <v>1</v>
      </c>
      <c r="K142" s="86">
        <f>'8. Afschrijvingen voor GAW'!AO137</f>
        <v>3136.6928669085296</v>
      </c>
      <c r="L142" s="86">
        <f>'8. Afschrijvingen voor GAW'!AP137</f>
        <v>3218.2468814481508</v>
      </c>
      <c r="M142" s="86">
        <f>'8. Afschrijvingen voor GAW'!AQ137</f>
        <v>3292.2665597214582</v>
      </c>
      <c r="N142" s="86">
        <f>'8. Afschrijvingen voor GAW'!AR137</f>
        <v>3384.4500233936587</v>
      </c>
      <c r="O142" s="86">
        <f>'8. Afschrijvingen voor GAW'!AS137</f>
        <v>3418.2945236275955</v>
      </c>
      <c r="P142" s="86">
        <f>'8. Afschrijvingen voor GAW'!AT137</f>
        <v>3445.6408798166162</v>
      </c>
      <c r="Q142" s="86">
        <f>'8. Afschrijvingen voor GAW'!AU137</f>
        <v>1726.2660807881246</v>
      </c>
      <c r="R142" s="86">
        <f>'8. Afschrijvingen voor GAW'!AV137</f>
        <v>0</v>
      </c>
      <c r="S142" s="86">
        <f>'8. Afschrijvingen voor GAW'!AW137</f>
        <v>0</v>
      </c>
      <c r="T142" s="86">
        <f>'8. Afschrijvingen voor GAW'!AX137</f>
        <v>0</v>
      </c>
      <c r="U142" s="86">
        <f>'8. Afschrijvingen voor GAW'!AY137</f>
        <v>0</v>
      </c>
      <c r="V142" s="86">
        <f>'8. Afschrijvingen voor GAW'!AZ137</f>
        <v>0</v>
      </c>
      <c r="W142" s="86">
        <f>'8. Afschrijvingen voor GAW'!BA137</f>
        <v>0</v>
      </c>
      <c r="X142" s="86">
        <f>'8. Afschrijvingen voor GAW'!BB137</f>
        <v>0</v>
      </c>
      <c r="Y142" s="86">
        <f>'8. Afschrijvingen voor GAW'!BC137</f>
        <v>0</v>
      </c>
      <c r="Z142" s="86">
        <f>'8. Afschrijvingen voor GAW'!BD137</f>
        <v>0</v>
      </c>
      <c r="AB142" s="122"/>
      <c r="AC142" s="87">
        <f t="shared" si="22"/>
        <v>17251.810767996914</v>
      </c>
      <c r="AD142" s="87">
        <f t="shared" si="23"/>
        <v>14482.110966516684</v>
      </c>
      <c r="AE142" s="87">
        <f t="shared" si="24"/>
        <v>11522.932959025109</v>
      </c>
      <c r="AF142" s="87">
        <f t="shared" si="25"/>
        <v>8461.1250584841546</v>
      </c>
      <c r="AG142" s="87">
        <f t="shared" si="26"/>
        <v>5127.4417854414005</v>
      </c>
      <c r="AH142" s="87">
        <f t="shared" si="27"/>
        <v>1722.8204399083156</v>
      </c>
      <c r="AI142" s="87">
        <f t="shared" si="28"/>
        <v>7.73070496506989E-12</v>
      </c>
      <c r="AJ142" s="87">
        <f t="shared" si="29"/>
        <v>7.8389348345808683E-12</v>
      </c>
      <c r="AK142" s="87">
        <f t="shared" si="30"/>
        <v>8.0035524661070664E-12</v>
      </c>
      <c r="AL142" s="87">
        <f t="shared" si="31"/>
        <v>8.227651935158065E-12</v>
      </c>
      <c r="AM142" s="87">
        <f t="shared" si="32"/>
        <v>8.2852454987041714E-12</v>
      </c>
      <c r="AN142" s="87">
        <f t="shared" si="33"/>
        <v>8.2852454987041714E-12</v>
      </c>
      <c r="AO142" s="87">
        <f t="shared" si="34"/>
        <v>8.2852454987041714E-12</v>
      </c>
      <c r="AP142" s="87">
        <f t="shared" si="35"/>
        <v>8.2852454987041714E-12</v>
      </c>
      <c r="AQ142" s="87">
        <f t="shared" si="36"/>
        <v>8.2852454987041714E-12</v>
      </c>
      <c r="AR142" s="87">
        <f t="shared" si="37"/>
        <v>8.2852454987041714E-12</v>
      </c>
    </row>
    <row r="143" spans="1:44" s="20" customFormat="1" x14ac:dyDescent="0.2">
      <c r="A143" s="40"/>
      <c r="B143" s="86">
        <f>'3. Investeringen'!B124</f>
        <v>110</v>
      </c>
      <c r="C143" s="86" t="str">
        <f>'3. Investeringen'!G124</f>
        <v>Nieuwe investeringen TD</v>
      </c>
      <c r="D143" s="86">
        <f>'3. Investeringen'!K124</f>
        <v>2007</v>
      </c>
      <c r="E143" s="121">
        <f>'3. Investeringen'!N124</f>
        <v>2011</v>
      </c>
      <c r="F143" s="86">
        <f>'3. Investeringen'!O124</f>
        <v>76</v>
      </c>
      <c r="G143" s="86">
        <f>'3. Investeringen'!P124</f>
        <v>79.532636255999989</v>
      </c>
      <c r="I143" s="86">
        <f>'6. Investeringen per jaar'!I124</f>
        <v>1</v>
      </c>
      <c r="K143" s="86">
        <f>'8. Afschrijvingen voor GAW'!AO138</f>
        <v>0</v>
      </c>
      <c r="L143" s="86">
        <f>'8. Afschrijvingen voor GAW'!AP138</f>
        <v>0</v>
      </c>
      <c r="M143" s="86">
        <f>'8. Afschrijvingen voor GAW'!AQ138</f>
        <v>0</v>
      </c>
      <c r="N143" s="86">
        <f>'8. Afschrijvingen voor GAW'!AR138</f>
        <v>0</v>
      </c>
      <c r="O143" s="86">
        <f>'8. Afschrijvingen voor GAW'!AS138</f>
        <v>0</v>
      </c>
      <c r="P143" s="86">
        <f>'8. Afschrijvingen voor GAW'!AT138</f>
        <v>0</v>
      </c>
      <c r="Q143" s="86">
        <f>'8. Afschrijvingen voor GAW'!AU138</f>
        <v>0</v>
      </c>
      <c r="R143" s="86">
        <f>'8. Afschrijvingen voor GAW'!AV138</f>
        <v>0</v>
      </c>
      <c r="S143" s="86">
        <f>'8. Afschrijvingen voor GAW'!AW138</f>
        <v>0</v>
      </c>
      <c r="T143" s="86">
        <f>'8. Afschrijvingen voor GAW'!AX138</f>
        <v>0</v>
      </c>
      <c r="U143" s="86">
        <f>'8. Afschrijvingen voor GAW'!AY138</f>
        <v>0</v>
      </c>
      <c r="V143" s="86">
        <f>'8. Afschrijvingen voor GAW'!AZ138</f>
        <v>0</v>
      </c>
      <c r="W143" s="86">
        <f>'8. Afschrijvingen voor GAW'!BA138</f>
        <v>0</v>
      </c>
      <c r="X143" s="86">
        <f>'8. Afschrijvingen voor GAW'!BB138</f>
        <v>0</v>
      </c>
      <c r="Y143" s="86">
        <f>'8. Afschrijvingen voor GAW'!BC138</f>
        <v>0</v>
      </c>
      <c r="Z143" s="86">
        <f>'8. Afschrijvingen voor GAW'!BD138</f>
        <v>0</v>
      </c>
      <c r="AB143" s="122"/>
      <c r="AC143" s="87">
        <f t="shared" si="22"/>
        <v>80.725625799839975</v>
      </c>
      <c r="AD143" s="87">
        <f t="shared" si="23"/>
        <v>82.824492070635813</v>
      </c>
      <c r="AE143" s="87">
        <f t="shared" si="24"/>
        <v>84.729455388260433</v>
      </c>
      <c r="AF143" s="87">
        <f t="shared" si="25"/>
        <v>87.101880139131723</v>
      </c>
      <c r="AG143" s="87">
        <f t="shared" si="26"/>
        <v>87.972898940523038</v>
      </c>
      <c r="AH143" s="87">
        <f t="shared" si="27"/>
        <v>88.676682132047219</v>
      </c>
      <c r="AI143" s="87">
        <f t="shared" si="28"/>
        <v>88.854035496311312</v>
      </c>
      <c r="AJ143" s="87">
        <f t="shared" si="29"/>
        <v>90.097991993259669</v>
      </c>
      <c r="AK143" s="87">
        <f t="shared" si="30"/>
        <v>91.99004982511812</v>
      </c>
      <c r="AL143" s="87">
        <f t="shared" si="31"/>
        <v>94.565771220221436</v>
      </c>
      <c r="AM143" s="87">
        <f t="shared" si="32"/>
        <v>95.227731618762974</v>
      </c>
      <c r="AN143" s="87">
        <f t="shared" si="33"/>
        <v>95.227731618762974</v>
      </c>
      <c r="AO143" s="87">
        <f t="shared" si="34"/>
        <v>95.227731618762974</v>
      </c>
      <c r="AP143" s="87">
        <f t="shared" si="35"/>
        <v>95.227731618762974</v>
      </c>
      <c r="AQ143" s="87">
        <f t="shared" si="36"/>
        <v>95.227731618762974</v>
      </c>
      <c r="AR143" s="87">
        <f t="shared" si="37"/>
        <v>95.227731618762974</v>
      </c>
    </row>
    <row r="144" spans="1:44" s="20" customFormat="1" x14ac:dyDescent="0.2">
      <c r="A144" s="40"/>
      <c r="B144" s="86">
        <f>'3. Investeringen'!B125</f>
        <v>111</v>
      </c>
      <c r="C144" s="86" t="str">
        <f>'3. Investeringen'!G125</f>
        <v>Nieuwe investeringen TD</v>
      </c>
      <c r="D144" s="86">
        <f>'3. Investeringen'!K125</f>
        <v>2008</v>
      </c>
      <c r="E144" s="121">
        <f>'3. Investeringen'!N125</f>
        <v>2011</v>
      </c>
      <c r="F144" s="86">
        <f>'3. Investeringen'!O125</f>
        <v>1258667.9713345005</v>
      </c>
      <c r="G144" s="86">
        <f>'3. Investeringen'!P125</f>
        <v>1302842.1824564561</v>
      </c>
      <c r="I144" s="86">
        <f>'6. Investeringen per jaar'!I125</f>
        <v>1</v>
      </c>
      <c r="K144" s="86">
        <f>'8. Afschrijvingen voor GAW'!AO139</f>
        <v>25188.28219415815</v>
      </c>
      <c r="L144" s="86">
        <f>'8. Afschrijvingen voor GAW'!AP139</f>
        <v>25843.17753120626</v>
      </c>
      <c r="M144" s="86">
        <f>'8. Afschrijvingen voor GAW'!AQ139</f>
        <v>26437.570614423999</v>
      </c>
      <c r="N144" s="86">
        <f>'8. Afschrijvingen voor GAW'!AR139</f>
        <v>27177.822591627872</v>
      </c>
      <c r="O144" s="86">
        <f>'8. Afschrijvingen voor GAW'!AS139</f>
        <v>27449.600817544149</v>
      </c>
      <c r="P144" s="86">
        <f>'8. Afschrijvingen voor GAW'!AT139</f>
        <v>27669.197624084503</v>
      </c>
      <c r="Q144" s="86">
        <f>'8. Afschrijvingen voor GAW'!AU139</f>
        <v>27724.536019332671</v>
      </c>
      <c r="R144" s="86">
        <f>'8. Afschrijvingen voor GAW'!AV139</f>
        <v>28112.679523603325</v>
      </c>
      <c r="S144" s="86">
        <f>'8. Afschrijvingen voor GAW'!AW139</f>
        <v>28703.045793598994</v>
      </c>
      <c r="T144" s="86">
        <f>'8. Afschrijvingen voor GAW'!AX139</f>
        <v>29506.731075819764</v>
      </c>
      <c r="U144" s="86">
        <f>'8. Afschrijvingen voor GAW'!AY139</f>
        <v>29713.278193350499</v>
      </c>
      <c r="V144" s="86">
        <f>'8. Afschrijvingen voor GAW'!AZ139</f>
        <v>35655.933832020593</v>
      </c>
      <c r="W144" s="86">
        <f>'8. Afschrijvingen voor GAW'!BA139</f>
        <v>34624.918877841686</v>
      </c>
      <c r="X144" s="86">
        <f>'8. Afschrijvingen voor GAW'!BB139</f>
        <v>33623.716404265542</v>
      </c>
      <c r="Y144" s="86">
        <f>'8. Afschrijvingen voor GAW'!BC139</f>
        <v>32651.46436366027</v>
      </c>
      <c r="Z144" s="86">
        <f>'8. Afschrijvingen voor GAW'!BD139</f>
        <v>31707.325635072506</v>
      </c>
      <c r="AB144" s="122"/>
      <c r="AC144" s="87">
        <f t="shared" si="22"/>
        <v>1297196.5329991449</v>
      </c>
      <c r="AD144" s="87">
        <f t="shared" si="23"/>
        <v>1305080.4653259164</v>
      </c>
      <c r="AE144" s="87">
        <f t="shared" si="24"/>
        <v>1308659.7454139884</v>
      </c>
      <c r="AF144" s="87">
        <f t="shared" si="25"/>
        <v>1318124.3956939522</v>
      </c>
      <c r="AG144" s="87">
        <f t="shared" si="26"/>
        <v>1303856.0388333476</v>
      </c>
      <c r="AH144" s="87">
        <f t="shared" si="27"/>
        <v>1286617.6895199299</v>
      </c>
      <c r="AI144" s="87">
        <f t="shared" si="28"/>
        <v>1261466.388879637</v>
      </c>
      <c r="AJ144" s="87">
        <f t="shared" si="29"/>
        <v>1251014.2388003487</v>
      </c>
      <c r="AK144" s="87">
        <f t="shared" si="30"/>
        <v>1248582.4920215569</v>
      </c>
      <c r="AL144" s="87">
        <f t="shared" si="31"/>
        <v>1254036.0707223408</v>
      </c>
      <c r="AM144" s="87">
        <f t="shared" si="32"/>
        <v>1233101.0450240467</v>
      </c>
      <c r="AN144" s="87">
        <f t="shared" si="33"/>
        <v>1197445.1111920262</v>
      </c>
      <c r="AO144" s="87">
        <f t="shared" si="34"/>
        <v>1162820.1923141845</v>
      </c>
      <c r="AP144" s="87">
        <f t="shared" si="35"/>
        <v>1129196.475909919</v>
      </c>
      <c r="AQ144" s="87">
        <f t="shared" si="36"/>
        <v>1096545.0115462588</v>
      </c>
      <c r="AR144" s="87">
        <f t="shared" si="37"/>
        <v>1064837.6859111863</v>
      </c>
    </row>
    <row r="145" spans="1:44" s="20" customFormat="1" x14ac:dyDescent="0.2">
      <c r="A145" s="40"/>
      <c r="B145" s="86">
        <f>'3. Investeringen'!B126</f>
        <v>112</v>
      </c>
      <c r="C145" s="86" t="str">
        <f>'3. Investeringen'!G126</f>
        <v>Nieuwe investeringen TD</v>
      </c>
      <c r="D145" s="86">
        <f>'3. Investeringen'!K126</f>
        <v>2008</v>
      </c>
      <c r="E145" s="121">
        <f>'3. Investeringen'!N126</f>
        <v>2011</v>
      </c>
      <c r="F145" s="86">
        <f>'3. Investeringen'!O126</f>
        <v>4792888.2957648234</v>
      </c>
      <c r="G145" s="86">
        <f>'3. Investeringen'!P126</f>
        <v>4961099.5033929851</v>
      </c>
      <c r="I145" s="86">
        <f>'6. Investeringen per jaar'!I126</f>
        <v>1</v>
      </c>
      <c r="K145" s="86">
        <f>'8. Afschrijvingen voor GAW'!AO140</f>
        <v>118482.72931632659</v>
      </c>
      <c r="L145" s="86">
        <f>'8. Afschrijvingen voor GAW'!AP140</f>
        <v>121563.28027855107</v>
      </c>
      <c r="M145" s="86">
        <f>'8. Afschrijvingen voor GAW'!AQ140</f>
        <v>124359.23572495772</v>
      </c>
      <c r="N145" s="86">
        <f>'8. Afschrijvingen voor GAW'!AR140</f>
        <v>127841.29432525653</v>
      </c>
      <c r="O145" s="86">
        <f>'8. Afschrijvingen voor GAW'!AS140</f>
        <v>129119.7072685091</v>
      </c>
      <c r="P145" s="86">
        <f>'8. Afschrijvingen voor GAW'!AT140</f>
        <v>130152.66492665718</v>
      </c>
      <c r="Q145" s="86">
        <f>'8. Afschrijvingen voor GAW'!AU140</f>
        <v>130412.97025651048</v>
      </c>
      <c r="R145" s="86">
        <f>'8. Afschrijvingen voor GAW'!AV140</f>
        <v>132238.75184010161</v>
      </c>
      <c r="S145" s="86">
        <f>'8. Afschrijvingen voor GAW'!AW140</f>
        <v>135015.76562874374</v>
      </c>
      <c r="T145" s="86">
        <f>'8. Afschrijvingen voor GAW'!AX140</f>
        <v>138796.20706634855</v>
      </c>
      <c r="U145" s="86">
        <f>'8. Afschrijvingen voor GAW'!AY140</f>
        <v>139767.78051581298</v>
      </c>
      <c r="V145" s="86">
        <f>'8. Afschrijvingen voor GAW'!AZ140</f>
        <v>167721.33661897559</v>
      </c>
      <c r="W145" s="86">
        <f>'8. Afschrijvingen voor GAW'!BA140</f>
        <v>161331.95236682415</v>
      </c>
      <c r="X145" s="86">
        <f>'8. Afschrijvingen voor GAW'!BB140</f>
        <v>155185.97322904036</v>
      </c>
      <c r="Y145" s="86">
        <f>'8. Afschrijvingen voor GAW'!BC140</f>
        <v>149274.12662983884</v>
      </c>
      <c r="Z145" s="86">
        <f>'8. Afschrijvingen voor GAW'!BD140</f>
        <v>143587.49323441641</v>
      </c>
      <c r="AB145" s="122"/>
      <c r="AC145" s="87">
        <f t="shared" si="22"/>
        <v>4917033.2666275529</v>
      </c>
      <c r="AD145" s="87">
        <f t="shared" si="23"/>
        <v>4923312.8512813179</v>
      </c>
      <c r="AE145" s="87">
        <f t="shared" si="24"/>
        <v>4912189.8111358304</v>
      </c>
      <c r="AF145" s="87">
        <f t="shared" si="25"/>
        <v>4921889.8315223772</v>
      </c>
      <c r="AG145" s="87">
        <f t="shared" si="26"/>
        <v>4841989.022569092</v>
      </c>
      <c r="AH145" s="87">
        <f t="shared" si="27"/>
        <v>4750572.2698229877</v>
      </c>
      <c r="AI145" s="87">
        <f t="shared" si="28"/>
        <v>4629660.4441061234</v>
      </c>
      <c r="AJ145" s="87">
        <f t="shared" si="29"/>
        <v>4562236.9384835074</v>
      </c>
      <c r="AK145" s="87">
        <f t="shared" si="30"/>
        <v>4523028.1485629166</v>
      </c>
      <c r="AL145" s="87">
        <f t="shared" si="31"/>
        <v>4510876.7296563294</v>
      </c>
      <c r="AM145" s="87">
        <f t="shared" si="32"/>
        <v>4402685.08624811</v>
      </c>
      <c r="AN145" s="87">
        <f t="shared" si="33"/>
        <v>4234963.7496291343</v>
      </c>
      <c r="AO145" s="87">
        <f t="shared" si="34"/>
        <v>4073631.7972623101</v>
      </c>
      <c r="AP145" s="87">
        <f t="shared" si="35"/>
        <v>3918445.8240332697</v>
      </c>
      <c r="AQ145" s="87">
        <f t="shared" si="36"/>
        <v>3769171.6974034309</v>
      </c>
      <c r="AR145" s="87">
        <f t="shared" si="37"/>
        <v>3625584.2041690145</v>
      </c>
    </row>
    <row r="146" spans="1:44" s="20" customFormat="1" x14ac:dyDescent="0.2">
      <c r="A146" s="40"/>
      <c r="B146" s="86">
        <f>'3. Investeringen'!B127</f>
        <v>113</v>
      </c>
      <c r="C146" s="86" t="str">
        <f>'3. Investeringen'!G127</f>
        <v>Nieuwe investeringen TD</v>
      </c>
      <c r="D146" s="86">
        <f>'3. Investeringen'!K127</f>
        <v>2008</v>
      </c>
      <c r="E146" s="121">
        <f>'3. Investeringen'!N127</f>
        <v>2011</v>
      </c>
      <c r="F146" s="86">
        <f>'3. Investeringen'!O127</f>
        <v>1310151.4983333333</v>
      </c>
      <c r="G146" s="86">
        <f>'3. Investeringen'!P127</f>
        <v>1356132.5753188399</v>
      </c>
      <c r="I146" s="86">
        <f>'6. Investeringen per jaar'!I127</f>
        <v>1</v>
      </c>
      <c r="K146" s="86">
        <f>'8. Afschrijvingen voor GAW'!AO141</f>
        <v>50053.620507222629</v>
      </c>
      <c r="L146" s="86">
        <f>'8. Afschrijvingen voor GAW'!AP141</f>
        <v>51355.014640410423</v>
      </c>
      <c r="M146" s="86">
        <f>'8. Afschrijvingen voor GAW'!AQ141</f>
        <v>52536.179977139851</v>
      </c>
      <c r="N146" s="86">
        <f>'8. Afschrijvingen voor GAW'!AR141</f>
        <v>54007.193016499761</v>
      </c>
      <c r="O146" s="86">
        <f>'8. Afschrijvingen voor GAW'!AS141</f>
        <v>54547.264946664764</v>
      </c>
      <c r="P146" s="86">
        <f>'8. Afschrijvingen voor GAW'!AT141</f>
        <v>54983.643066238081</v>
      </c>
      <c r="Q146" s="86">
        <f>'8. Afschrijvingen voor GAW'!AU141</f>
        <v>55093.610352370553</v>
      </c>
      <c r="R146" s="86">
        <f>'8. Afschrijvingen voor GAW'!AV141</f>
        <v>55864.920897303731</v>
      </c>
      <c r="S146" s="86">
        <f>'8. Afschrijvingen voor GAW'!AW141</f>
        <v>57038.084236147108</v>
      </c>
      <c r="T146" s="86">
        <f>'8. Afschrijvingen voor GAW'!AX141</f>
        <v>58635.150594759223</v>
      </c>
      <c r="U146" s="86">
        <f>'8. Afschrijvingen voor GAW'!AY141</f>
        <v>59045.596648922532</v>
      </c>
      <c r="V146" s="86">
        <f>'8. Afschrijvingen voor GAW'!AZ141</f>
        <v>70854.715978707056</v>
      </c>
      <c r="W146" s="86">
        <f>'8. Afschrijvingen voor GAW'!BA141</f>
        <v>65701.645725710187</v>
      </c>
      <c r="X146" s="86">
        <f>'8. Afschrijvingen voor GAW'!BB141</f>
        <v>60923.344218385799</v>
      </c>
      <c r="Y146" s="86">
        <f>'8. Afschrijvingen voor GAW'!BC141</f>
        <v>57538.713984031041</v>
      </c>
      <c r="Z146" s="86">
        <f>'8. Afschrijvingen voor GAW'!BD141</f>
        <v>57538.713984031041</v>
      </c>
      <c r="AB146" s="122"/>
      <c r="AC146" s="87">
        <f t="shared" si="22"/>
        <v>1326420.9434413998</v>
      </c>
      <c r="AD146" s="87">
        <f t="shared" si="23"/>
        <v>1309552.8733304658</v>
      </c>
      <c r="AE146" s="87">
        <f t="shared" si="24"/>
        <v>1287136.4094399265</v>
      </c>
      <c r="AF146" s="87">
        <f t="shared" si="25"/>
        <v>1269169.0358877447</v>
      </c>
      <c r="AG146" s="87">
        <f t="shared" si="26"/>
        <v>1227313.4612999575</v>
      </c>
      <c r="AH146" s="87">
        <f t="shared" si="27"/>
        <v>1182148.325924119</v>
      </c>
      <c r="AI146" s="87">
        <f t="shared" si="28"/>
        <v>1129419.0122235965</v>
      </c>
      <c r="AJ146" s="87">
        <f t="shared" si="29"/>
        <v>1089365.957497423</v>
      </c>
      <c r="AK146" s="87">
        <f t="shared" si="30"/>
        <v>1055204.5583687217</v>
      </c>
      <c r="AL146" s="87">
        <f t="shared" si="31"/>
        <v>1026115.1354082867</v>
      </c>
      <c r="AM146" s="87">
        <f t="shared" si="32"/>
        <v>974252.34470722207</v>
      </c>
      <c r="AN146" s="87">
        <f t="shared" si="33"/>
        <v>903397.628728515</v>
      </c>
      <c r="AO146" s="87">
        <f t="shared" si="34"/>
        <v>837695.9830028048</v>
      </c>
      <c r="AP146" s="87">
        <f t="shared" si="35"/>
        <v>776772.63878441905</v>
      </c>
      <c r="AQ146" s="87">
        <f t="shared" si="36"/>
        <v>719233.92480038805</v>
      </c>
      <c r="AR146" s="87">
        <f t="shared" si="37"/>
        <v>661695.21081635705</v>
      </c>
    </row>
    <row r="147" spans="1:44" s="20" customFormat="1" x14ac:dyDescent="0.2">
      <c r="A147" s="40"/>
      <c r="B147" s="86">
        <f>'3. Investeringen'!B128</f>
        <v>114</v>
      </c>
      <c r="C147" s="86" t="str">
        <f>'3. Investeringen'!G128</f>
        <v>Nieuwe investeringen TD</v>
      </c>
      <c r="D147" s="86">
        <f>'3. Investeringen'!K128</f>
        <v>2008</v>
      </c>
      <c r="E147" s="121">
        <f>'3. Investeringen'!N128</f>
        <v>2011</v>
      </c>
      <c r="F147" s="86">
        <f>'3. Investeringen'!O128</f>
        <v>25787.115375000005</v>
      </c>
      <c r="G147" s="86">
        <f>'3. Investeringen'!P128</f>
        <v>26692.139976201001</v>
      </c>
      <c r="I147" s="86">
        <f>'6. Investeringen per jaar'!I128</f>
        <v>1</v>
      </c>
      <c r="K147" s="86">
        <f>'8. Afschrijvingen voor GAW'!AO142</f>
        <v>3612.3362767792023</v>
      </c>
      <c r="L147" s="86">
        <f>'8. Afschrijvingen voor GAW'!AP142</f>
        <v>3706.2570199754618</v>
      </c>
      <c r="M147" s="86">
        <f>'8. Afschrijvingen voor GAW'!AQ142</f>
        <v>3791.5009314348968</v>
      </c>
      <c r="N147" s="86">
        <f>'8. Afschrijvingen voor GAW'!AR142</f>
        <v>3897.6629575150737</v>
      </c>
      <c r="O147" s="86">
        <f>'8. Afschrijvingen voor GAW'!AS142</f>
        <v>3936.6395870902243</v>
      </c>
      <c r="P147" s="86">
        <f>'8. Afschrijvingen voor GAW'!AT142</f>
        <v>3968.132703786946</v>
      </c>
      <c r="Q147" s="86">
        <f>'8. Afschrijvingen voor GAW'!AU142</f>
        <v>3976.0689691945195</v>
      </c>
      <c r="R147" s="86">
        <f>'8. Afschrijvingen voor GAW'!AV142</f>
        <v>2015.8669673816214</v>
      </c>
      <c r="S147" s="86">
        <f>'8. Afschrijvingen voor GAW'!AW142</f>
        <v>0</v>
      </c>
      <c r="T147" s="86">
        <f>'8. Afschrijvingen voor GAW'!AX142</f>
        <v>0</v>
      </c>
      <c r="U147" s="86">
        <f>'8. Afschrijvingen voor GAW'!AY142</f>
        <v>0</v>
      </c>
      <c r="V147" s="86">
        <f>'8. Afschrijvingen voor GAW'!AZ142</f>
        <v>0</v>
      </c>
      <c r="W147" s="86">
        <f>'8. Afschrijvingen voor GAW'!BA142</f>
        <v>0</v>
      </c>
      <c r="X147" s="86">
        <f>'8. Afschrijvingen voor GAW'!BB142</f>
        <v>0</v>
      </c>
      <c r="Y147" s="86">
        <f>'8. Afschrijvingen voor GAW'!BC142</f>
        <v>0</v>
      </c>
      <c r="Z147" s="86">
        <f>'8. Afschrijvingen voor GAW'!BD142</f>
        <v>0</v>
      </c>
      <c r="AB147" s="122"/>
      <c r="AC147" s="87">
        <f t="shared" si="22"/>
        <v>23480.18579906481</v>
      </c>
      <c r="AD147" s="87">
        <f t="shared" si="23"/>
        <v>20384.413609865031</v>
      </c>
      <c r="AE147" s="87">
        <f t="shared" si="24"/>
        <v>17061.754191457028</v>
      </c>
      <c r="AF147" s="87">
        <f t="shared" si="25"/>
        <v>13641.820351302751</v>
      </c>
      <c r="AG147" s="87">
        <f t="shared" si="26"/>
        <v>9841.5989677255529</v>
      </c>
      <c r="AH147" s="87">
        <f t="shared" si="27"/>
        <v>5952.1990556804112</v>
      </c>
      <c r="AI147" s="87">
        <f t="shared" si="28"/>
        <v>1988.0344845972527</v>
      </c>
      <c r="AJ147" s="87">
        <f t="shared" si="29"/>
        <v>-7.0485839387401938E-12</v>
      </c>
      <c r="AK147" s="87">
        <f t="shared" si="30"/>
        <v>-7.1966042014537371E-12</v>
      </c>
      <c r="AL147" s="87">
        <f t="shared" si="31"/>
        <v>-7.3981091190944423E-12</v>
      </c>
      <c r="AM147" s="87">
        <f t="shared" si="32"/>
        <v>-7.4498958829281025E-12</v>
      </c>
      <c r="AN147" s="87">
        <f t="shared" si="33"/>
        <v>-7.4498958829281025E-12</v>
      </c>
      <c r="AO147" s="87">
        <f t="shared" si="34"/>
        <v>-7.4498958829281025E-12</v>
      </c>
      <c r="AP147" s="87">
        <f t="shared" si="35"/>
        <v>-7.4498958829281025E-12</v>
      </c>
      <c r="AQ147" s="87">
        <f t="shared" si="36"/>
        <v>-7.4498958829281025E-12</v>
      </c>
      <c r="AR147" s="87">
        <f t="shared" si="37"/>
        <v>-7.4498958829281025E-12</v>
      </c>
    </row>
    <row r="148" spans="1:44" s="20" customFormat="1" x14ac:dyDescent="0.2">
      <c r="A148" s="40"/>
      <c r="B148" s="86">
        <f>'3. Investeringen'!B129</f>
        <v>115</v>
      </c>
      <c r="C148" s="86" t="str">
        <f>'3. Investeringen'!G129</f>
        <v>Nieuwe investeringen TD</v>
      </c>
      <c r="D148" s="86">
        <f>'3. Investeringen'!K129</f>
        <v>2008</v>
      </c>
      <c r="E148" s="121">
        <f>'3. Investeringen'!N129</f>
        <v>2011</v>
      </c>
      <c r="F148" s="86">
        <f>'3. Investeringen'!O129</f>
        <v>6954.7</v>
      </c>
      <c r="G148" s="86">
        <f>'3. Investeringen'!P129</f>
        <v>7198.7821511999991</v>
      </c>
      <c r="I148" s="86">
        <f>'6. Investeringen per jaar'!I129</f>
        <v>1</v>
      </c>
      <c r="K148" s="86">
        <f>'8. Afschrijvingen voor GAW'!AO143</f>
        <v>0</v>
      </c>
      <c r="L148" s="86">
        <f>'8. Afschrijvingen voor GAW'!AP143</f>
        <v>0</v>
      </c>
      <c r="M148" s="86">
        <f>'8. Afschrijvingen voor GAW'!AQ143</f>
        <v>0</v>
      </c>
      <c r="N148" s="86">
        <f>'8. Afschrijvingen voor GAW'!AR143</f>
        <v>0</v>
      </c>
      <c r="O148" s="86">
        <f>'8. Afschrijvingen voor GAW'!AS143</f>
        <v>0</v>
      </c>
      <c r="P148" s="86">
        <f>'8. Afschrijvingen voor GAW'!AT143</f>
        <v>0</v>
      </c>
      <c r="Q148" s="86">
        <f>'8. Afschrijvingen voor GAW'!AU143</f>
        <v>0</v>
      </c>
      <c r="R148" s="86">
        <f>'8. Afschrijvingen voor GAW'!AV143</f>
        <v>0</v>
      </c>
      <c r="S148" s="86">
        <f>'8. Afschrijvingen voor GAW'!AW143</f>
        <v>0</v>
      </c>
      <c r="T148" s="86">
        <f>'8. Afschrijvingen voor GAW'!AX143</f>
        <v>0</v>
      </c>
      <c r="U148" s="86">
        <f>'8. Afschrijvingen voor GAW'!AY143</f>
        <v>0</v>
      </c>
      <c r="V148" s="86">
        <f>'8. Afschrijvingen voor GAW'!AZ143</f>
        <v>0</v>
      </c>
      <c r="W148" s="86">
        <f>'8. Afschrijvingen voor GAW'!BA143</f>
        <v>0</v>
      </c>
      <c r="X148" s="86">
        <f>'8. Afschrijvingen voor GAW'!BB143</f>
        <v>0</v>
      </c>
      <c r="Y148" s="86">
        <f>'8. Afschrijvingen voor GAW'!BC143</f>
        <v>0</v>
      </c>
      <c r="Z148" s="86">
        <f>'8. Afschrijvingen voor GAW'!BD143</f>
        <v>0</v>
      </c>
      <c r="AB148" s="122"/>
      <c r="AC148" s="87">
        <f t="shared" si="22"/>
        <v>7306.7638834679983</v>
      </c>
      <c r="AD148" s="87">
        <f t="shared" si="23"/>
        <v>7496.7397444381668</v>
      </c>
      <c r="AE148" s="87">
        <f t="shared" si="24"/>
        <v>7669.1647585602441</v>
      </c>
      <c r="AF148" s="87">
        <f t="shared" si="25"/>
        <v>7883.9013717999314</v>
      </c>
      <c r="AG148" s="87">
        <f t="shared" si="26"/>
        <v>7962.7403855179309</v>
      </c>
      <c r="AH148" s="87">
        <f t="shared" si="27"/>
        <v>8026.4423086020743</v>
      </c>
      <c r="AI148" s="87">
        <f t="shared" si="28"/>
        <v>8042.495193219278</v>
      </c>
      <c r="AJ148" s="87">
        <f t="shared" si="29"/>
        <v>8155.0901259243483</v>
      </c>
      <c r="AK148" s="87">
        <f t="shared" si="30"/>
        <v>8326.3470185687584</v>
      </c>
      <c r="AL148" s="87">
        <f t="shared" si="31"/>
        <v>8559.484735088683</v>
      </c>
      <c r="AM148" s="87">
        <f t="shared" si="32"/>
        <v>8619.4011282343035</v>
      </c>
      <c r="AN148" s="87">
        <f t="shared" si="33"/>
        <v>8619.4011282343035</v>
      </c>
      <c r="AO148" s="87">
        <f t="shared" si="34"/>
        <v>8619.4011282343035</v>
      </c>
      <c r="AP148" s="87">
        <f t="shared" si="35"/>
        <v>8619.4011282343035</v>
      </c>
      <c r="AQ148" s="87">
        <f t="shared" si="36"/>
        <v>8619.4011282343035</v>
      </c>
      <c r="AR148" s="87">
        <f t="shared" si="37"/>
        <v>8619.4011282343035</v>
      </c>
    </row>
    <row r="149" spans="1:44" s="20" customFormat="1" x14ac:dyDescent="0.2">
      <c r="A149" s="40"/>
      <c r="B149" s="86">
        <f>'3. Investeringen'!B130</f>
        <v>116</v>
      </c>
      <c r="C149" s="86" t="str">
        <f>'3. Investeringen'!G130</f>
        <v>Nieuwe investeringen TD</v>
      </c>
      <c r="D149" s="86">
        <f>'3. Investeringen'!K130</f>
        <v>2009</v>
      </c>
      <c r="E149" s="121">
        <f>'3. Investeringen'!N130</f>
        <v>2011</v>
      </c>
      <c r="F149" s="86">
        <f>'3. Investeringen'!O130</f>
        <v>728355.50729254528</v>
      </c>
      <c r="G149" s="86">
        <f>'3. Investeringen'!P130</f>
        <v>730540.57381442282</v>
      </c>
      <c r="I149" s="86">
        <f>'6. Investeringen per jaar'!I130</f>
        <v>1</v>
      </c>
      <c r="K149" s="86">
        <f>'8. Afschrijvingen voor GAW'!AO144</f>
        <v>13859.788456479237</v>
      </c>
      <c r="L149" s="86">
        <f>'8. Afschrijvingen voor GAW'!AP144</f>
        <v>14220.142956347696</v>
      </c>
      <c r="M149" s="86">
        <f>'8. Afschrijvingen voor GAW'!AQ144</f>
        <v>14547.206244343692</v>
      </c>
      <c r="N149" s="86">
        <f>'8. Afschrijvingen voor GAW'!AR144</f>
        <v>14954.528019185316</v>
      </c>
      <c r="O149" s="86">
        <f>'8. Afschrijvingen voor GAW'!AS144</f>
        <v>15104.073299377169</v>
      </c>
      <c r="P149" s="86">
        <f>'8. Afschrijvingen voor GAW'!AT144</f>
        <v>15224.905885772187</v>
      </c>
      <c r="Q149" s="86">
        <f>'8. Afschrijvingen voor GAW'!AU144</f>
        <v>15255.355697543731</v>
      </c>
      <c r="R149" s="86">
        <f>'8. Afschrijvingen voor GAW'!AV144</f>
        <v>15468.930677309343</v>
      </c>
      <c r="S149" s="86">
        <f>'8. Afschrijvingen voor GAW'!AW144</f>
        <v>15793.778221532837</v>
      </c>
      <c r="T149" s="86">
        <f>'8. Afschrijvingen voor GAW'!AX144</f>
        <v>16236.004011735758</v>
      </c>
      <c r="U149" s="86">
        <f>'8. Afschrijvingen voor GAW'!AY144</f>
        <v>16349.656039817908</v>
      </c>
      <c r="V149" s="86">
        <f>'8. Afschrijvingen voor GAW'!AZ144</f>
        <v>19619.587247781488</v>
      </c>
      <c r="W149" s="86">
        <f>'8. Afschrijvingen voor GAW'!BA144</f>
        <v>19065.622431373544</v>
      </c>
      <c r="X149" s="86">
        <f>'8. Afschrijvingen voor GAW'!BB144</f>
        <v>18527.298974487701</v>
      </c>
      <c r="Y149" s="86">
        <f>'8. Afschrijvingen voor GAW'!BC144</f>
        <v>18004.175238737462</v>
      </c>
      <c r="Z149" s="86">
        <f>'8. Afschrijvingen voor GAW'!BD144</f>
        <v>17495.822055526049</v>
      </c>
      <c r="AB149" s="122"/>
      <c r="AC149" s="87">
        <f t="shared" si="22"/>
        <v>727638.89396515989</v>
      </c>
      <c r="AD149" s="87">
        <f t="shared" si="23"/>
        <v>732337.36225190642</v>
      </c>
      <c r="AE149" s="87">
        <f t="shared" si="24"/>
        <v>734633.91533935652</v>
      </c>
      <c r="AF149" s="87">
        <f t="shared" si="25"/>
        <v>740249.13694967318</v>
      </c>
      <c r="AG149" s="87">
        <f t="shared" si="26"/>
        <v>732547.55501979263</v>
      </c>
      <c r="AH149" s="87">
        <f t="shared" si="27"/>
        <v>723183.02957417874</v>
      </c>
      <c r="AI149" s="87">
        <f t="shared" si="28"/>
        <v>709374.03993578337</v>
      </c>
      <c r="AJ149" s="87">
        <f t="shared" si="29"/>
        <v>703836.345817575</v>
      </c>
      <c r="AK149" s="87">
        <f t="shared" si="30"/>
        <v>702823.1308582112</v>
      </c>
      <c r="AL149" s="87">
        <f t="shared" si="31"/>
        <v>706266.17451050528</v>
      </c>
      <c r="AM149" s="87">
        <f t="shared" si="32"/>
        <v>694860.38169226074</v>
      </c>
      <c r="AN149" s="87">
        <f t="shared" si="33"/>
        <v>675240.79444447928</v>
      </c>
      <c r="AO149" s="87">
        <f t="shared" si="34"/>
        <v>656175.17201310571</v>
      </c>
      <c r="AP149" s="87">
        <f t="shared" si="35"/>
        <v>637647.87303861801</v>
      </c>
      <c r="AQ149" s="87">
        <f t="shared" si="36"/>
        <v>619643.69779988052</v>
      </c>
      <c r="AR149" s="87">
        <f t="shared" si="37"/>
        <v>602147.87574435445</v>
      </c>
    </row>
    <row r="150" spans="1:44" s="20" customFormat="1" x14ac:dyDescent="0.2">
      <c r="A150" s="40"/>
      <c r="B150" s="86">
        <f>'3. Investeringen'!B131</f>
        <v>117</v>
      </c>
      <c r="C150" s="86" t="str">
        <f>'3. Investeringen'!G131</f>
        <v>Nieuwe investeringen TD</v>
      </c>
      <c r="D150" s="86">
        <f>'3. Investeringen'!K131</f>
        <v>2009</v>
      </c>
      <c r="E150" s="121">
        <f>'3. Investeringen'!N131</f>
        <v>2011</v>
      </c>
      <c r="F150" s="86">
        <f>'3. Investeringen'!O131</f>
        <v>3186312.7273720009</v>
      </c>
      <c r="G150" s="86">
        <f>'3. Investeringen'!P131</f>
        <v>3195871.6655541165</v>
      </c>
      <c r="I150" s="86">
        <f>'6. Investeringen per jaar'!I131</f>
        <v>1</v>
      </c>
      <c r="K150" s="86">
        <f>'8. Afschrijvingen voor GAW'!AO145</f>
        <v>74570.338862929377</v>
      </c>
      <c r="L150" s="86">
        <f>'8. Afschrijvingen voor GAW'!AP145</f>
        <v>76509.167673365548</v>
      </c>
      <c r="M150" s="86">
        <f>'8. Afschrijvingen voor GAW'!AQ145</f>
        <v>78268.87852985294</v>
      </c>
      <c r="N150" s="86">
        <f>'8. Afschrijvingen voor GAW'!AR145</f>
        <v>80460.407128688821</v>
      </c>
      <c r="O150" s="86">
        <f>'8. Afschrijvingen voor GAW'!AS145</f>
        <v>81265.011199975706</v>
      </c>
      <c r="P150" s="86">
        <f>'8. Afschrijvingen voor GAW'!AT145</f>
        <v>81915.131289575525</v>
      </c>
      <c r="Q150" s="86">
        <f>'8. Afschrijvingen voor GAW'!AU145</f>
        <v>82078.96155215468</v>
      </c>
      <c r="R150" s="86">
        <f>'8. Afschrijvingen voor GAW'!AV145</f>
        <v>83228.067013884836</v>
      </c>
      <c r="S150" s="86">
        <f>'8. Afschrijvingen voor GAW'!AW145</f>
        <v>84975.856421176417</v>
      </c>
      <c r="T150" s="86">
        <f>'8. Afschrijvingen voor GAW'!AX145</f>
        <v>87355.180400969359</v>
      </c>
      <c r="U150" s="86">
        <f>'8. Afschrijvingen voor GAW'!AY145</f>
        <v>87966.666663776137</v>
      </c>
      <c r="V150" s="86">
        <f>'8. Afschrijvingen voor GAW'!AZ145</f>
        <v>105559.99999653136</v>
      </c>
      <c r="W150" s="86">
        <f>'8. Afschrijvingen voor GAW'!BA145</f>
        <v>101662.39999665941</v>
      </c>
      <c r="X150" s="86">
        <f>'8. Afschrijvingen voor GAW'!BB145</f>
        <v>97908.711381398156</v>
      </c>
      <c r="Y150" s="86">
        <f>'8. Afschrijvingen voor GAW'!BC145</f>
        <v>94293.620499623445</v>
      </c>
      <c r="Z150" s="86">
        <f>'8. Afschrijvingen voor GAW'!BD145</f>
        <v>90812.009896560427</v>
      </c>
      <c r="AB150" s="122"/>
      <c r="AC150" s="87">
        <f t="shared" si="22"/>
        <v>3169239.4016744983</v>
      </c>
      <c r="AD150" s="87">
        <f t="shared" si="23"/>
        <v>3175130.4584446698</v>
      </c>
      <c r="AE150" s="87">
        <f t="shared" si="24"/>
        <v>3169889.5804590443</v>
      </c>
      <c r="AF150" s="87">
        <f t="shared" si="25"/>
        <v>3178186.0815832089</v>
      </c>
      <c r="AG150" s="87">
        <f t="shared" si="26"/>
        <v>3128702.9311990649</v>
      </c>
      <c r="AH150" s="87">
        <f t="shared" si="27"/>
        <v>3071817.4233590816</v>
      </c>
      <c r="AI150" s="87">
        <f t="shared" si="28"/>
        <v>2995882.0966536449</v>
      </c>
      <c r="AJ150" s="87">
        <f t="shared" si="29"/>
        <v>2954596.378992911</v>
      </c>
      <c r="AK150" s="87">
        <f t="shared" si="30"/>
        <v>2931667.0465305853</v>
      </c>
      <c r="AL150" s="87">
        <f t="shared" si="31"/>
        <v>2926398.5434324723</v>
      </c>
      <c r="AM150" s="87">
        <f t="shared" si="32"/>
        <v>2858916.6665727231</v>
      </c>
      <c r="AN150" s="87">
        <f t="shared" si="33"/>
        <v>2753356.6665761918</v>
      </c>
      <c r="AO150" s="87">
        <f t="shared" si="34"/>
        <v>2651694.2665795325</v>
      </c>
      <c r="AP150" s="87">
        <f t="shared" si="35"/>
        <v>2553785.5551981344</v>
      </c>
      <c r="AQ150" s="87">
        <f t="shared" si="36"/>
        <v>2459491.9346985109</v>
      </c>
      <c r="AR150" s="87">
        <f t="shared" si="37"/>
        <v>2368679.9248019503</v>
      </c>
    </row>
    <row r="151" spans="1:44" s="20" customFormat="1" x14ac:dyDescent="0.2">
      <c r="A151" s="40"/>
      <c r="B151" s="86">
        <f>'3. Investeringen'!B132</f>
        <v>118</v>
      </c>
      <c r="C151" s="86" t="str">
        <f>'3. Investeringen'!G132</f>
        <v>Nieuwe investeringen TD</v>
      </c>
      <c r="D151" s="86">
        <f>'3. Investeringen'!K132</f>
        <v>2009</v>
      </c>
      <c r="E151" s="121">
        <f>'3. Investeringen'!N132</f>
        <v>2011</v>
      </c>
      <c r="F151" s="86">
        <f>'3. Investeringen'!O132</f>
        <v>483801.20461455418</v>
      </c>
      <c r="G151" s="86">
        <f>'3. Investeringen'!P132</f>
        <v>485252.60822839779</v>
      </c>
      <c r="I151" s="86">
        <f>'6. Investeringen per jaar'!I132</f>
        <v>1</v>
      </c>
      <c r="K151" s="86">
        <f>'8. Afschrijvingen voor GAW'!AO146</f>
        <v>17281.803415853465</v>
      </c>
      <c r="L151" s="86">
        <f>'8. Afschrijvingen voor GAW'!AP146</f>
        <v>17731.130304665658</v>
      </c>
      <c r="M151" s="86">
        <f>'8. Afschrijvingen voor GAW'!AQ146</f>
        <v>18138.946301672964</v>
      </c>
      <c r="N151" s="86">
        <f>'8. Afschrijvingen voor GAW'!AR146</f>
        <v>18646.836798119806</v>
      </c>
      <c r="O151" s="86">
        <f>'8. Afschrijvingen voor GAW'!AS146</f>
        <v>18833.305166101007</v>
      </c>
      <c r="P151" s="86">
        <f>'8. Afschrijvingen voor GAW'!AT146</f>
        <v>18983.971607429816</v>
      </c>
      <c r="Q151" s="86">
        <f>'8. Afschrijvingen voor GAW'!AU146</f>
        <v>19021.939550644674</v>
      </c>
      <c r="R151" s="86">
        <f>'8. Afschrijvingen voor GAW'!AV146</f>
        <v>19288.2467043537</v>
      </c>
      <c r="S151" s="86">
        <f>'8. Afschrijvingen voor GAW'!AW146</f>
        <v>19693.299885145127</v>
      </c>
      <c r="T151" s="86">
        <f>'8. Afschrijvingen voor GAW'!AX146</f>
        <v>20244.712281929191</v>
      </c>
      <c r="U151" s="86">
        <f>'8. Afschrijvingen voor GAW'!AY146</f>
        <v>20386.425267902694</v>
      </c>
      <c r="V151" s="86">
        <f>'8. Afschrijvingen voor GAW'!AZ146</f>
        <v>24463.710321483224</v>
      </c>
      <c r="W151" s="86">
        <f>'8. Afschrijvingen voor GAW'!BA146</f>
        <v>22786.198756581514</v>
      </c>
      <c r="X151" s="86">
        <f>'8. Afschrijvingen voor GAW'!BB146</f>
        <v>21223.71655613021</v>
      </c>
      <c r="Y151" s="86">
        <f>'8. Afschrijvingen voor GAW'!BC146</f>
        <v>19881.98734855876</v>
      </c>
      <c r="Z151" s="86">
        <f>'8. Afschrijvingen voor GAW'!BD146</f>
        <v>19881.98734855876</v>
      </c>
      <c r="AB151" s="122"/>
      <c r="AC151" s="87">
        <f t="shared" si="22"/>
        <v>475249.59393597022</v>
      </c>
      <c r="AD151" s="87">
        <f t="shared" si="23"/>
        <v>469874.95307363977</v>
      </c>
      <c r="AE151" s="87">
        <f t="shared" si="24"/>
        <v>462543.13069266046</v>
      </c>
      <c r="AF151" s="87">
        <f t="shared" si="25"/>
        <v>456847.50155393512</v>
      </c>
      <c r="AG151" s="87">
        <f t="shared" si="26"/>
        <v>442582.67140337342</v>
      </c>
      <c r="AH151" s="87">
        <f t="shared" si="27"/>
        <v>427139.36116717063</v>
      </c>
      <c r="AI151" s="87">
        <f t="shared" si="28"/>
        <v>408971.70033886033</v>
      </c>
      <c r="AJ151" s="87">
        <f t="shared" si="29"/>
        <v>395409.05743925064</v>
      </c>
      <c r="AK151" s="87">
        <f t="shared" si="30"/>
        <v>384019.34776032972</v>
      </c>
      <c r="AL151" s="87">
        <f t="shared" si="31"/>
        <v>374527.17721568974</v>
      </c>
      <c r="AM151" s="87">
        <f t="shared" si="32"/>
        <v>356762.44218829687</v>
      </c>
      <c r="AN151" s="87">
        <f t="shared" si="33"/>
        <v>332298.73186681367</v>
      </c>
      <c r="AO151" s="87">
        <f t="shared" si="34"/>
        <v>309512.53311023215</v>
      </c>
      <c r="AP151" s="87">
        <f t="shared" si="35"/>
        <v>288288.81655410194</v>
      </c>
      <c r="AQ151" s="87">
        <f t="shared" si="36"/>
        <v>268406.82920554315</v>
      </c>
      <c r="AR151" s="87">
        <f t="shared" si="37"/>
        <v>248524.84185698439</v>
      </c>
    </row>
    <row r="152" spans="1:44" s="20" customFormat="1" x14ac:dyDescent="0.2">
      <c r="A152" s="40"/>
      <c r="B152" s="86">
        <f>'3. Investeringen'!B133</f>
        <v>119</v>
      </c>
      <c r="C152" s="86" t="str">
        <f>'3. Investeringen'!G133</f>
        <v>Nieuwe investeringen TD</v>
      </c>
      <c r="D152" s="86">
        <f>'3. Investeringen'!K133</f>
        <v>2009</v>
      </c>
      <c r="E152" s="121">
        <f>'3. Investeringen'!N133</f>
        <v>2011</v>
      </c>
      <c r="F152" s="86">
        <f>'3. Investeringen'!O133</f>
        <v>9175.5186000178601</v>
      </c>
      <c r="G152" s="86">
        <f>'3. Investeringen'!P133</f>
        <v>9203.045155817912</v>
      </c>
      <c r="I152" s="86">
        <f>'6. Investeringen per jaar'!I133</f>
        <v>1</v>
      </c>
      <c r="K152" s="86">
        <f>'8. Afschrijvingen voor GAW'!AO147</f>
        <v>397.49322694277367</v>
      </c>
      <c r="L152" s="86">
        <f>'8. Afschrijvingen voor GAW'!AP147</f>
        <v>407.82805084328578</v>
      </c>
      <c r="M152" s="86">
        <f>'8. Afschrijvingen voor GAW'!AQ147</f>
        <v>417.20809601268127</v>
      </c>
      <c r="N152" s="86">
        <f>'8. Afschrijvingen voor GAW'!AR147</f>
        <v>428.88992270103637</v>
      </c>
      <c r="O152" s="86">
        <f>'8. Afschrijvingen voor GAW'!AS147</f>
        <v>433.17882192804672</v>
      </c>
      <c r="P152" s="86">
        <f>'8. Afschrijvingen voor GAW'!AT147</f>
        <v>436.64425250347114</v>
      </c>
      <c r="Q152" s="86">
        <f>'8. Afschrijvingen voor GAW'!AU147</f>
        <v>437.51754100847808</v>
      </c>
      <c r="R152" s="86">
        <f>'8. Afschrijvingen voor GAW'!AV147</f>
        <v>443.64278658259678</v>
      </c>
      <c r="S152" s="86">
        <f>'8. Afschrijvingen voor GAW'!AW147</f>
        <v>452.95928510083127</v>
      </c>
      <c r="T152" s="86">
        <f>'8. Afschrijvingen voor GAW'!AX147</f>
        <v>465.64214508365461</v>
      </c>
      <c r="U152" s="86">
        <f>'8. Afschrijvingen voor GAW'!AY147</f>
        <v>468.90164009924013</v>
      </c>
      <c r="V152" s="86">
        <f>'8. Afschrijvingen voor GAW'!AZ147</f>
        <v>562.6819681190882</v>
      </c>
      <c r="W152" s="86">
        <f>'8. Afschrijvingen voor GAW'!BA147</f>
        <v>508.66449917965576</v>
      </c>
      <c r="X152" s="86">
        <f>'8. Afschrijvingen voor GAW'!BB147</f>
        <v>459.83270725840879</v>
      </c>
      <c r="Y152" s="86">
        <f>'8. Afschrijvingen voor GAW'!BC147</f>
        <v>455.79908701929998</v>
      </c>
      <c r="Z152" s="86">
        <f>'8. Afschrijvingen voor GAW'!BD147</f>
        <v>455.79908701929998</v>
      </c>
      <c r="AB152" s="122"/>
      <c r="AC152" s="87">
        <f t="shared" si="22"/>
        <v>8943.5976062124064</v>
      </c>
      <c r="AD152" s="87">
        <f t="shared" si="23"/>
        <v>8768.3030931306439</v>
      </c>
      <c r="AE152" s="87">
        <f t="shared" si="24"/>
        <v>8552.7659682599678</v>
      </c>
      <c r="AF152" s="87">
        <f t="shared" si="25"/>
        <v>8363.3534926702105</v>
      </c>
      <c r="AG152" s="87">
        <f t="shared" si="26"/>
        <v>8013.8082056688663</v>
      </c>
      <c r="AH152" s="87">
        <f t="shared" si="27"/>
        <v>7641.2744188107463</v>
      </c>
      <c r="AI152" s="87">
        <f t="shared" si="28"/>
        <v>7219.0394266398889</v>
      </c>
      <c r="AJ152" s="87">
        <f t="shared" si="29"/>
        <v>6876.46319203025</v>
      </c>
      <c r="AK152" s="87">
        <f t="shared" si="30"/>
        <v>6567.9096339620537</v>
      </c>
      <c r="AL152" s="87">
        <f t="shared" si="31"/>
        <v>6286.1689586293369</v>
      </c>
      <c r="AM152" s="87">
        <f t="shared" si="32"/>
        <v>5861.2705012405013</v>
      </c>
      <c r="AN152" s="87">
        <f t="shared" si="33"/>
        <v>5298.5885331214131</v>
      </c>
      <c r="AO152" s="87">
        <f t="shared" si="34"/>
        <v>4789.9240339417574</v>
      </c>
      <c r="AP152" s="87">
        <f t="shared" si="35"/>
        <v>4330.0913266833486</v>
      </c>
      <c r="AQ152" s="87">
        <f t="shared" si="36"/>
        <v>3874.2922396640488</v>
      </c>
      <c r="AR152" s="87">
        <f t="shared" si="37"/>
        <v>3418.493152644749</v>
      </c>
    </row>
    <row r="153" spans="1:44" s="20" customFormat="1" x14ac:dyDescent="0.2">
      <c r="A153" s="40"/>
      <c r="B153" s="86">
        <f>'3. Investeringen'!B134</f>
        <v>120</v>
      </c>
      <c r="C153" s="86" t="str">
        <f>'3. Investeringen'!G134</f>
        <v>Nieuwe investeringen TD</v>
      </c>
      <c r="D153" s="86">
        <f>'3. Investeringen'!K134</f>
        <v>2009</v>
      </c>
      <c r="E153" s="121">
        <f>'3. Investeringen'!N134</f>
        <v>2011</v>
      </c>
      <c r="F153" s="86">
        <f>'3. Investeringen'!O134</f>
        <v>52188.777376999999</v>
      </c>
      <c r="G153" s="86">
        <f>'3. Investeringen'!P134</f>
        <v>52345.343709130997</v>
      </c>
      <c r="I153" s="86">
        <f>'6. Investeringen per jaar'!I134</f>
        <v>1</v>
      </c>
      <c r="K153" s="86">
        <f>'8. Afschrijvingen voor GAW'!AO148</f>
        <v>6250.6498664432893</v>
      </c>
      <c r="L153" s="86">
        <f>'8. Afschrijvingen voor GAW'!AP148</f>
        <v>6413.1667629708136</v>
      </c>
      <c r="M153" s="86">
        <f>'8. Afschrijvingen voor GAW'!AQ148</f>
        <v>6560.6695985191409</v>
      </c>
      <c r="N153" s="86">
        <f>'8. Afschrijvingen voor GAW'!AR148</f>
        <v>6744.3683472776775</v>
      </c>
      <c r="O153" s="86">
        <f>'8. Afschrijvingen voor GAW'!AS148</f>
        <v>6811.8120307504541</v>
      </c>
      <c r="P153" s="86">
        <f>'8. Afschrijvingen voor GAW'!AT148</f>
        <v>6866.3065269964582</v>
      </c>
      <c r="Q153" s="86">
        <f>'8. Afschrijvingen voor GAW'!AU148</f>
        <v>6880.0391400504514</v>
      </c>
      <c r="R153" s="86">
        <f>'8. Afschrijvingen voor GAW'!AV148</f>
        <v>6976.3596880111572</v>
      </c>
      <c r="S153" s="86">
        <f>'8. Afschrijvingen voor GAW'!AW148</f>
        <v>3561.4316207296956</v>
      </c>
      <c r="T153" s="86">
        <f>'8. Afschrijvingen voor GAW'!AX148</f>
        <v>0</v>
      </c>
      <c r="U153" s="86">
        <f>'8. Afschrijvingen voor GAW'!AY148</f>
        <v>0</v>
      </c>
      <c r="V153" s="86">
        <f>'8. Afschrijvingen voor GAW'!AZ148</f>
        <v>0</v>
      </c>
      <c r="W153" s="86">
        <f>'8. Afschrijvingen voor GAW'!BA148</f>
        <v>0</v>
      </c>
      <c r="X153" s="86">
        <f>'8. Afschrijvingen voor GAW'!BB148</f>
        <v>0</v>
      </c>
      <c r="Y153" s="86">
        <f>'8. Afschrijvingen voor GAW'!BC148</f>
        <v>0</v>
      </c>
      <c r="Z153" s="86">
        <f>'8. Afschrijvingen voor GAW'!BD148</f>
        <v>0</v>
      </c>
      <c r="AB153" s="122"/>
      <c r="AC153" s="87">
        <f t="shared" si="22"/>
        <v>46879.873998324671</v>
      </c>
      <c r="AD153" s="87">
        <f t="shared" si="23"/>
        <v>41685.583959310301</v>
      </c>
      <c r="AE153" s="87">
        <f t="shared" si="24"/>
        <v>36083.682791855295</v>
      </c>
      <c r="AF153" s="87">
        <f t="shared" si="25"/>
        <v>30349.657562749569</v>
      </c>
      <c r="AG153" s="87">
        <f t="shared" si="26"/>
        <v>23841.34210762661</v>
      </c>
      <c r="AH153" s="87">
        <f t="shared" si="27"/>
        <v>17165.766317491165</v>
      </c>
      <c r="AI153" s="87">
        <f t="shared" si="28"/>
        <v>10320.058710075697</v>
      </c>
      <c r="AJ153" s="87">
        <f t="shared" si="29"/>
        <v>3488.1798440056</v>
      </c>
      <c r="AK153" s="87">
        <f t="shared" si="30"/>
        <v>2.1827872842550278E-11</v>
      </c>
      <c r="AL153" s="87">
        <f t="shared" si="31"/>
        <v>2.2439053282141686E-11</v>
      </c>
      <c r="AM153" s="87">
        <f t="shared" si="32"/>
        <v>2.2596126655116674E-11</v>
      </c>
      <c r="AN153" s="87">
        <f t="shared" si="33"/>
        <v>2.2596126655116674E-11</v>
      </c>
      <c r="AO153" s="87">
        <f t="shared" si="34"/>
        <v>2.2596126655116674E-11</v>
      </c>
      <c r="AP153" s="87">
        <f t="shared" si="35"/>
        <v>2.2596126655116674E-11</v>
      </c>
      <c r="AQ153" s="87">
        <f t="shared" si="36"/>
        <v>2.2596126655116674E-11</v>
      </c>
      <c r="AR153" s="87">
        <f t="shared" si="37"/>
        <v>2.2596126655116674E-11</v>
      </c>
    </row>
    <row r="154" spans="1:44" s="20" customFormat="1" x14ac:dyDescent="0.2">
      <c r="A154" s="40"/>
      <c r="B154" s="86">
        <f>'3. Investeringen'!B135</f>
        <v>121</v>
      </c>
      <c r="C154" s="86" t="str">
        <f>'3. Investeringen'!G135</f>
        <v>Nieuwe investeringen TD</v>
      </c>
      <c r="D154" s="86">
        <f>'3. Investeringen'!K135</f>
        <v>2009</v>
      </c>
      <c r="E154" s="121">
        <f>'3. Investeringen'!N135</f>
        <v>2011</v>
      </c>
      <c r="F154" s="86">
        <f>'3. Investeringen'!O135</f>
        <v>929.1</v>
      </c>
      <c r="G154" s="86">
        <f>'3. Investeringen'!P135</f>
        <v>931.88729999999987</v>
      </c>
      <c r="I154" s="86">
        <f>'6. Investeringen per jaar'!I135</f>
        <v>1</v>
      </c>
      <c r="K154" s="86">
        <f>'8. Afschrijvingen voor GAW'!AO149</f>
        <v>0</v>
      </c>
      <c r="L154" s="86">
        <f>'8. Afschrijvingen voor GAW'!AP149</f>
        <v>0</v>
      </c>
      <c r="M154" s="86">
        <f>'8. Afschrijvingen voor GAW'!AQ149</f>
        <v>0</v>
      </c>
      <c r="N154" s="86">
        <f>'8. Afschrijvingen voor GAW'!AR149</f>
        <v>0</v>
      </c>
      <c r="O154" s="86">
        <f>'8. Afschrijvingen voor GAW'!AS149</f>
        <v>0</v>
      </c>
      <c r="P154" s="86">
        <f>'8. Afschrijvingen voor GAW'!AT149</f>
        <v>0</v>
      </c>
      <c r="Q154" s="86">
        <f>'8. Afschrijvingen voor GAW'!AU149</f>
        <v>0</v>
      </c>
      <c r="R154" s="86">
        <f>'8. Afschrijvingen voor GAW'!AV149</f>
        <v>0</v>
      </c>
      <c r="S154" s="86">
        <f>'8. Afschrijvingen voor GAW'!AW149</f>
        <v>0</v>
      </c>
      <c r="T154" s="86">
        <f>'8. Afschrijvingen voor GAW'!AX149</f>
        <v>0</v>
      </c>
      <c r="U154" s="86">
        <f>'8. Afschrijvingen voor GAW'!AY149</f>
        <v>0</v>
      </c>
      <c r="V154" s="86">
        <f>'8. Afschrijvingen voor GAW'!AZ149</f>
        <v>0</v>
      </c>
      <c r="W154" s="86">
        <f>'8. Afschrijvingen voor GAW'!BA149</f>
        <v>0</v>
      </c>
      <c r="X154" s="86">
        <f>'8. Afschrijvingen voor GAW'!BB149</f>
        <v>0</v>
      </c>
      <c r="Y154" s="86">
        <f>'8. Afschrijvingen voor GAW'!BC149</f>
        <v>0</v>
      </c>
      <c r="Z154" s="86">
        <f>'8. Afschrijvingen voor GAW'!BD149</f>
        <v>0</v>
      </c>
      <c r="AB154" s="122"/>
      <c r="AC154" s="87">
        <f t="shared" si="22"/>
        <v>945.86560949999978</v>
      </c>
      <c r="AD154" s="87">
        <f t="shared" si="23"/>
        <v>970.45811534699976</v>
      </c>
      <c r="AE154" s="87">
        <f t="shared" si="24"/>
        <v>992.77865199998064</v>
      </c>
      <c r="AF154" s="87">
        <f t="shared" si="25"/>
        <v>1020.5764542559801</v>
      </c>
      <c r="AG154" s="87">
        <f t="shared" si="26"/>
        <v>1030.78221879854</v>
      </c>
      <c r="AH154" s="87">
        <f t="shared" si="27"/>
        <v>1039.0284765489284</v>
      </c>
      <c r="AI154" s="87">
        <f t="shared" si="28"/>
        <v>1041.1065335020262</v>
      </c>
      <c r="AJ154" s="87">
        <f t="shared" si="29"/>
        <v>1055.6820249710545</v>
      </c>
      <c r="AK154" s="87">
        <f t="shared" si="30"/>
        <v>1077.8513474954466</v>
      </c>
      <c r="AL154" s="87">
        <f t="shared" si="31"/>
        <v>1108.0311852253192</v>
      </c>
      <c r="AM154" s="87">
        <f t="shared" si="32"/>
        <v>1115.7874035218963</v>
      </c>
      <c r="AN154" s="87">
        <f t="shared" si="33"/>
        <v>1115.7874035218963</v>
      </c>
      <c r="AO154" s="87">
        <f t="shared" si="34"/>
        <v>1115.7874035218963</v>
      </c>
      <c r="AP154" s="87">
        <f t="shared" si="35"/>
        <v>1115.7874035218963</v>
      </c>
      <c r="AQ154" s="87">
        <f t="shared" si="36"/>
        <v>1115.7874035218963</v>
      </c>
      <c r="AR154" s="87">
        <f t="shared" si="37"/>
        <v>1115.7874035218963</v>
      </c>
    </row>
    <row r="155" spans="1:44" s="79" customFormat="1" x14ac:dyDescent="0.2">
      <c r="B155" s="86">
        <f>'3. Investeringen'!B136</f>
        <v>122</v>
      </c>
      <c r="C155" s="86" t="str">
        <f>'3. Investeringen'!G136</f>
        <v>Nieuwe investeringen TD</v>
      </c>
      <c r="D155" s="86">
        <f>'3. Investeringen'!K136</f>
        <v>2010</v>
      </c>
      <c r="E155" s="121">
        <f>'3. Investeringen'!N136</f>
        <v>2011</v>
      </c>
      <c r="F155" s="86">
        <f>'3. Investeringen'!O136</f>
        <v>1732060.922818182</v>
      </c>
      <c r="G155" s="86">
        <f>'3. Investeringen'!P136</f>
        <v>1732060.922818182</v>
      </c>
      <c r="H155" s="20"/>
      <c r="I155" s="86">
        <f>'6. Investeringen per jaar'!I136</f>
        <v>1</v>
      </c>
      <c r="J155" s="20"/>
      <c r="K155" s="86">
        <f>'8. Afschrijvingen voor GAW'!AO150</f>
        <v>32257.648379090911</v>
      </c>
      <c r="L155" s="86">
        <f>'8. Afschrijvingen voor GAW'!AP150</f>
        <v>33096.347236947273</v>
      </c>
      <c r="M155" s="86">
        <f>'8. Afschrijvingen voor GAW'!AQ150</f>
        <v>33857.563223397054</v>
      </c>
      <c r="N155" s="86">
        <f>'8. Afschrijvingen voor GAW'!AR150</f>
        <v>34805.574993652168</v>
      </c>
      <c r="O155" s="86">
        <f>'8. Afschrijvingen voor GAW'!AS150</f>
        <v>35153.630743588692</v>
      </c>
      <c r="P155" s="86">
        <f>'8. Afschrijvingen voor GAW'!AT150</f>
        <v>35434.859789537397</v>
      </c>
      <c r="Q155" s="86">
        <f>'8. Afschrijvingen voor GAW'!AU150</f>
        <v>35505.729509116478</v>
      </c>
      <c r="R155" s="86">
        <f>'8. Afschrijvingen voor GAW'!AV150</f>
        <v>36002.809722244114</v>
      </c>
      <c r="S155" s="86">
        <f>'8. Afschrijvingen voor GAW'!AW150</f>
        <v>36758.868726411238</v>
      </c>
      <c r="T155" s="86">
        <f>'8. Afschrijvingen voor GAW'!AX150</f>
        <v>37788.117050750749</v>
      </c>
      <c r="U155" s="86">
        <f>'8. Afschrijvingen voor GAW'!AY150</f>
        <v>38052.633870106001</v>
      </c>
      <c r="V155" s="86">
        <f>'8. Afschrijvingen voor GAW'!AZ150</f>
        <v>45663.160644127209</v>
      </c>
      <c r="W155" s="86">
        <f>'8. Afschrijvingen voor GAW'!BA150</f>
        <v>44403.487247047837</v>
      </c>
      <c r="X155" s="86">
        <f>'8. Afschrijvingen voor GAW'!BB150</f>
        <v>43178.563460922371</v>
      </c>
      <c r="Y155" s="86">
        <f>'8. Afschrijvingen voor GAW'!BC150</f>
        <v>41987.430675793483</v>
      </c>
      <c r="Z155" s="86">
        <f>'8. Afschrijvingen voor GAW'!BD150</f>
        <v>40829.156726116416</v>
      </c>
      <c r="AA155" s="20"/>
      <c r="AB155" s="122"/>
      <c r="AC155" s="87">
        <f t="shared" si="22"/>
        <v>1725784.1882813636</v>
      </c>
      <c r="AD155" s="87">
        <f t="shared" si="23"/>
        <v>1737558.2299397318</v>
      </c>
      <c r="AE155" s="87">
        <f t="shared" si="24"/>
        <v>1743664.5060049484</v>
      </c>
      <c r="AF155" s="87">
        <f t="shared" si="25"/>
        <v>1757681.5371794349</v>
      </c>
      <c r="AG155" s="87">
        <f t="shared" si="26"/>
        <v>1740104.7218076405</v>
      </c>
      <c r="AH155" s="87">
        <f t="shared" si="27"/>
        <v>1718590.6997925641</v>
      </c>
      <c r="AI155" s="87">
        <f t="shared" si="28"/>
        <v>1686522.151683033</v>
      </c>
      <c r="AJ155" s="87">
        <f t="shared" si="29"/>
        <v>1674130.6520843515</v>
      </c>
      <c r="AK155" s="87">
        <f t="shared" si="30"/>
        <v>1672528.5270517117</v>
      </c>
      <c r="AL155" s="87">
        <f t="shared" si="31"/>
        <v>1681571.2087584089</v>
      </c>
      <c r="AM155" s="87">
        <f t="shared" si="32"/>
        <v>1655289.5733496116</v>
      </c>
      <c r="AN155" s="87">
        <f t="shared" si="33"/>
        <v>1609626.4127054843</v>
      </c>
      <c r="AO155" s="87">
        <f t="shared" si="34"/>
        <v>1565222.9254584364</v>
      </c>
      <c r="AP155" s="87">
        <f t="shared" si="35"/>
        <v>1522044.361997514</v>
      </c>
      <c r="AQ155" s="87">
        <f t="shared" si="36"/>
        <v>1480056.9313217206</v>
      </c>
      <c r="AR155" s="87">
        <f t="shared" si="37"/>
        <v>1439227.7745956043</v>
      </c>
    </row>
    <row r="156" spans="1:44" s="79" customFormat="1" x14ac:dyDescent="0.2">
      <c r="B156" s="86">
        <f>'3. Investeringen'!B137</f>
        <v>123</v>
      </c>
      <c r="C156" s="86" t="str">
        <f>'3. Investeringen'!G137</f>
        <v>Nieuwe investeringen TD</v>
      </c>
      <c r="D156" s="86">
        <f>'3. Investeringen'!K137</f>
        <v>2010</v>
      </c>
      <c r="E156" s="121">
        <f>'3. Investeringen'!N137</f>
        <v>2011</v>
      </c>
      <c r="F156" s="86">
        <f>'3. Investeringen'!O137</f>
        <v>3082447.1523333336</v>
      </c>
      <c r="G156" s="86">
        <f>'3. Investeringen'!P137</f>
        <v>3082447.1523333336</v>
      </c>
      <c r="H156" s="20"/>
      <c r="I156" s="86">
        <f>'6. Investeringen per jaar'!I137</f>
        <v>1</v>
      </c>
      <c r="J156" s="20"/>
      <c r="K156" s="86">
        <f>'8. Afschrijvingen voor GAW'!AO151</f>
        <v>70307.502463333323</v>
      </c>
      <c r="L156" s="86">
        <f>'8. Afschrijvingen voor GAW'!AP151</f>
        <v>72135.497527379994</v>
      </c>
      <c r="M156" s="86">
        <f>'8. Afschrijvingen voor GAW'!AQ151</f>
        <v>73794.61397050973</v>
      </c>
      <c r="N156" s="86">
        <f>'8. Afschrijvingen voor GAW'!AR151</f>
        <v>75860.863161683999</v>
      </c>
      <c r="O156" s="86">
        <f>'8. Afschrijvingen voor GAW'!AS151</f>
        <v>76619.471793300821</v>
      </c>
      <c r="P156" s="86">
        <f>'8. Afschrijvingen voor GAW'!AT151</f>
        <v>77232.427567647232</v>
      </c>
      <c r="Q156" s="86">
        <f>'8. Afschrijvingen voor GAW'!AU151</f>
        <v>77386.892422782534</v>
      </c>
      <c r="R156" s="86">
        <f>'8. Afschrijvingen voor GAW'!AV151</f>
        <v>78470.308916701499</v>
      </c>
      <c r="S156" s="86">
        <f>'8. Afschrijvingen voor GAW'!AW151</f>
        <v>80118.18540395223</v>
      </c>
      <c r="T156" s="86">
        <f>'8. Afschrijvingen voor GAW'!AX151</f>
        <v>82361.494595262891</v>
      </c>
      <c r="U156" s="86">
        <f>'8. Afschrijvingen voor GAW'!AY151</f>
        <v>82938.025057429724</v>
      </c>
      <c r="V156" s="86">
        <f>'8. Afschrijvingen voor GAW'!AZ151</f>
        <v>99525.630068915663</v>
      </c>
      <c r="W156" s="86">
        <f>'8. Afschrijvingen voor GAW'!BA151</f>
        <v>95960.5328724172</v>
      </c>
      <c r="X156" s="86">
        <f>'8. Afschrijvingen voor GAW'!BB151</f>
        <v>92523.140650121655</v>
      </c>
      <c r="Y156" s="86">
        <f>'8. Afschrijvingen voor GAW'!BC151</f>
        <v>89208.878895490445</v>
      </c>
      <c r="Z156" s="86">
        <f>'8. Afschrijvingen voor GAW'!BD151</f>
        <v>86013.336964905699</v>
      </c>
      <c r="AA156" s="20"/>
      <c r="AB156" s="122"/>
      <c r="AC156" s="87">
        <f t="shared" si="22"/>
        <v>3058376.3571549999</v>
      </c>
      <c r="AD156" s="87">
        <f t="shared" si="23"/>
        <v>3065758.6449136501</v>
      </c>
      <c r="AE156" s="87">
        <f t="shared" si="24"/>
        <v>3062476.4797761543</v>
      </c>
      <c r="AF156" s="87">
        <f t="shared" si="25"/>
        <v>3072364.9580482026</v>
      </c>
      <c r="AG156" s="87">
        <f t="shared" si="26"/>
        <v>3026469.1358353836</v>
      </c>
      <c r="AH156" s="87">
        <f t="shared" si="27"/>
        <v>2973448.4613544191</v>
      </c>
      <c r="AI156" s="87">
        <f t="shared" si="28"/>
        <v>2902008.4658543454</v>
      </c>
      <c r="AJ156" s="87">
        <f t="shared" si="29"/>
        <v>2864166.2754596048</v>
      </c>
      <c r="AK156" s="87">
        <f t="shared" si="30"/>
        <v>2844195.5818403037</v>
      </c>
      <c r="AL156" s="87">
        <f t="shared" si="31"/>
        <v>2841471.5635365695</v>
      </c>
      <c r="AM156" s="87">
        <f t="shared" si="32"/>
        <v>2778423.8394238953</v>
      </c>
      <c r="AN156" s="87">
        <f t="shared" si="33"/>
        <v>2678898.2093549799</v>
      </c>
      <c r="AO156" s="87">
        <f t="shared" si="34"/>
        <v>2582937.6764825629</v>
      </c>
      <c r="AP156" s="87">
        <f t="shared" si="35"/>
        <v>2490414.5358324414</v>
      </c>
      <c r="AQ156" s="87">
        <f t="shared" si="36"/>
        <v>2401205.656936951</v>
      </c>
      <c r="AR156" s="87">
        <f t="shared" si="37"/>
        <v>2315192.3199720453</v>
      </c>
    </row>
    <row r="157" spans="1:44" s="79" customFormat="1" x14ac:dyDescent="0.2">
      <c r="B157" s="86">
        <f>'3. Investeringen'!B138</f>
        <v>124</v>
      </c>
      <c r="C157" s="86" t="str">
        <f>'3. Investeringen'!G138</f>
        <v>Nieuwe investeringen TD</v>
      </c>
      <c r="D157" s="86">
        <f>'3. Investeringen'!K138</f>
        <v>2010</v>
      </c>
      <c r="E157" s="121">
        <f>'3. Investeringen'!N138</f>
        <v>2011</v>
      </c>
      <c r="F157" s="86">
        <f>'3. Investeringen'!O138</f>
        <v>687305.28783333325</v>
      </c>
      <c r="G157" s="86">
        <f>'3. Investeringen'!P138</f>
        <v>687305.28783333325</v>
      </c>
      <c r="H157" s="20"/>
      <c r="I157" s="86">
        <f>'6. Investeringen per jaar'!I138</f>
        <v>1</v>
      </c>
      <c r="J157" s="20"/>
      <c r="K157" s="86">
        <f>'8. Afschrijvingen voor GAW'!AO152</f>
        <v>23647.961598333328</v>
      </c>
      <c r="L157" s="86">
        <f>'8. Afschrijvingen voor GAW'!AP152</f>
        <v>24262.808599889991</v>
      </c>
      <c r="M157" s="86">
        <f>'8. Afschrijvingen voor GAW'!AQ152</f>
        <v>24820.853197687462</v>
      </c>
      <c r="N157" s="86">
        <f>'8. Afschrijvingen voor GAW'!AR152</f>
        <v>25515.83708722271</v>
      </c>
      <c r="O157" s="86">
        <f>'8. Afschrijvingen voor GAW'!AS152</f>
        <v>25770.995458094934</v>
      </c>
      <c r="P157" s="86">
        <f>'8. Afschrijvingen voor GAW'!AT152</f>
        <v>25977.163421759695</v>
      </c>
      <c r="Q157" s="86">
        <f>'8. Afschrijvingen voor GAW'!AU152</f>
        <v>26029.117748603214</v>
      </c>
      <c r="R157" s="86">
        <f>'8. Afschrijvingen voor GAW'!AV152</f>
        <v>26393.52539708366</v>
      </c>
      <c r="S157" s="86">
        <f>'8. Afschrijvingen voor GAW'!AW152</f>
        <v>26947.789430422417</v>
      </c>
      <c r="T157" s="86">
        <f>'8. Afschrijvingen voor GAW'!AX152</f>
        <v>27702.327534474247</v>
      </c>
      <c r="U157" s="86">
        <f>'8. Afschrijvingen voor GAW'!AY152</f>
        <v>27896.24382721556</v>
      </c>
      <c r="V157" s="86">
        <f>'8. Afschrijvingen voor GAW'!AZ152</f>
        <v>33475.49259265868</v>
      </c>
      <c r="W157" s="86">
        <f>'8. Afschrijvingen voor GAW'!BA152</f>
        <v>31304.10928935109</v>
      </c>
      <c r="X157" s="86">
        <f>'8. Afschrijvingen voor GAW'!BB152</f>
        <v>29273.57247058237</v>
      </c>
      <c r="Y157" s="86">
        <f>'8. Afschrijvingen voor GAW'!BC152</f>
        <v>27374.746148166218</v>
      </c>
      <c r="Z157" s="86">
        <f>'8. Afschrijvingen voor GAW'!BD152</f>
        <v>27217.4200208779</v>
      </c>
      <c r="AA157" s="20"/>
      <c r="AB157" s="122"/>
      <c r="AC157" s="87">
        <f t="shared" si="22"/>
        <v>673966.90555249981</v>
      </c>
      <c r="AD157" s="87">
        <f t="shared" si="23"/>
        <v>667227.23649697483</v>
      </c>
      <c r="AE157" s="87">
        <f t="shared" si="24"/>
        <v>657752.60973871779</v>
      </c>
      <c r="AF157" s="87">
        <f t="shared" si="25"/>
        <v>650653.84572417918</v>
      </c>
      <c r="AG157" s="87">
        <f t="shared" si="26"/>
        <v>631389.38872332603</v>
      </c>
      <c r="AH157" s="87">
        <f t="shared" si="27"/>
        <v>610463.34041135293</v>
      </c>
      <c r="AI157" s="87">
        <f t="shared" si="28"/>
        <v>585655.14934357244</v>
      </c>
      <c r="AJ157" s="87">
        <f t="shared" si="29"/>
        <v>567460.79603729886</v>
      </c>
      <c r="AK157" s="87">
        <f t="shared" si="30"/>
        <v>552429.6833236597</v>
      </c>
      <c r="AL157" s="87">
        <f t="shared" si="31"/>
        <v>540195.38692224794</v>
      </c>
      <c r="AM157" s="87">
        <f t="shared" si="32"/>
        <v>516080.51080348802</v>
      </c>
      <c r="AN157" s="87">
        <f t="shared" si="33"/>
        <v>482605.01821082935</v>
      </c>
      <c r="AO157" s="87">
        <f t="shared" si="34"/>
        <v>451300.90892147826</v>
      </c>
      <c r="AP157" s="87">
        <f t="shared" si="35"/>
        <v>422027.33645089588</v>
      </c>
      <c r="AQ157" s="87">
        <f t="shared" si="36"/>
        <v>394652.59030272963</v>
      </c>
      <c r="AR157" s="87">
        <f t="shared" si="37"/>
        <v>367435.17028185172</v>
      </c>
    </row>
    <row r="158" spans="1:44" s="79" customFormat="1" x14ac:dyDescent="0.2">
      <c r="B158" s="86">
        <f>'3. Investeringen'!B139</f>
        <v>125</v>
      </c>
      <c r="C158" s="86" t="str">
        <f>'3. Investeringen'!G139</f>
        <v>Nieuwe investeringen TD</v>
      </c>
      <c r="D158" s="86">
        <f>'3. Investeringen'!K139</f>
        <v>2010</v>
      </c>
      <c r="E158" s="121">
        <f>'3. Investeringen'!N139</f>
        <v>2011</v>
      </c>
      <c r="F158" s="86">
        <f>'3. Investeringen'!O139</f>
        <v>8569.01</v>
      </c>
      <c r="G158" s="86">
        <f>'3. Investeringen'!P139</f>
        <v>8569.01</v>
      </c>
      <c r="H158" s="20"/>
      <c r="I158" s="86">
        <f>'6. Investeringen per jaar'!I139</f>
        <v>1</v>
      </c>
      <c r="J158" s="20"/>
      <c r="K158" s="86">
        <f>'8. Afschrijvingen voor GAW'!AO153</f>
        <v>0</v>
      </c>
      <c r="L158" s="86">
        <f>'8. Afschrijvingen voor GAW'!AP153</f>
        <v>0</v>
      </c>
      <c r="M158" s="86">
        <f>'8. Afschrijvingen voor GAW'!AQ153</f>
        <v>0</v>
      </c>
      <c r="N158" s="86">
        <f>'8. Afschrijvingen voor GAW'!AR153</f>
        <v>0</v>
      </c>
      <c r="O158" s="86">
        <f>'8. Afschrijvingen voor GAW'!AS153</f>
        <v>0</v>
      </c>
      <c r="P158" s="86">
        <f>'8. Afschrijvingen voor GAW'!AT153</f>
        <v>0</v>
      </c>
      <c r="Q158" s="86">
        <f>'8. Afschrijvingen voor GAW'!AU153</f>
        <v>0</v>
      </c>
      <c r="R158" s="86">
        <f>'8. Afschrijvingen voor GAW'!AV153</f>
        <v>0</v>
      </c>
      <c r="S158" s="86">
        <f>'8. Afschrijvingen voor GAW'!AW153</f>
        <v>0</v>
      </c>
      <c r="T158" s="86">
        <f>'8. Afschrijvingen voor GAW'!AX153</f>
        <v>0</v>
      </c>
      <c r="U158" s="86">
        <f>'8. Afschrijvingen voor GAW'!AY153</f>
        <v>0</v>
      </c>
      <c r="V158" s="86">
        <f>'8. Afschrijvingen voor GAW'!AZ153</f>
        <v>0</v>
      </c>
      <c r="W158" s="86">
        <f>'8. Afschrijvingen voor GAW'!BA153</f>
        <v>0</v>
      </c>
      <c r="X158" s="86">
        <f>'8. Afschrijvingen voor GAW'!BB153</f>
        <v>0</v>
      </c>
      <c r="Y158" s="86">
        <f>'8. Afschrijvingen voor GAW'!BC153</f>
        <v>0</v>
      </c>
      <c r="Z158" s="86">
        <f>'8. Afschrijvingen voor GAW'!BD153</f>
        <v>0</v>
      </c>
      <c r="AA158" s="20"/>
      <c r="AB158" s="122"/>
      <c r="AC158" s="87">
        <f t="shared" si="22"/>
        <v>8697.5451499999999</v>
      </c>
      <c r="AD158" s="87">
        <f t="shared" si="23"/>
        <v>8923.6813239000003</v>
      </c>
      <c r="AE158" s="87">
        <f t="shared" si="24"/>
        <v>9128.9259943497</v>
      </c>
      <c r="AF158" s="87">
        <f t="shared" si="25"/>
        <v>9384.5359221914914</v>
      </c>
      <c r="AG158" s="87">
        <f t="shared" si="26"/>
        <v>9478.3812814134071</v>
      </c>
      <c r="AH158" s="87">
        <f t="shared" si="27"/>
        <v>9554.2083316647149</v>
      </c>
      <c r="AI158" s="87">
        <f t="shared" si="28"/>
        <v>9573.3167483280449</v>
      </c>
      <c r="AJ158" s="87">
        <f t="shared" si="29"/>
        <v>9707.3431828046378</v>
      </c>
      <c r="AK158" s="87">
        <f t="shared" si="30"/>
        <v>9911.1973896435338</v>
      </c>
      <c r="AL158" s="87">
        <f t="shared" si="31"/>
        <v>10188.710916553553</v>
      </c>
      <c r="AM158" s="87">
        <f t="shared" si="32"/>
        <v>10260.031892969428</v>
      </c>
      <c r="AN158" s="87">
        <f t="shared" si="33"/>
        <v>10260.031892969428</v>
      </c>
      <c r="AO158" s="87">
        <f t="shared" si="34"/>
        <v>10260.031892969428</v>
      </c>
      <c r="AP158" s="87">
        <f t="shared" si="35"/>
        <v>10260.031892969428</v>
      </c>
      <c r="AQ158" s="87">
        <f t="shared" si="36"/>
        <v>10260.031892969428</v>
      </c>
      <c r="AR158" s="87">
        <f t="shared" si="37"/>
        <v>10260.031892969428</v>
      </c>
    </row>
    <row r="159" spans="1:44" s="79" customFormat="1" x14ac:dyDescent="0.2">
      <c r="B159" s="86">
        <f>'3. Investeringen'!B140</f>
        <v>126</v>
      </c>
      <c r="C159" s="86" t="str">
        <f>'3. Investeringen'!G140</f>
        <v>Nieuwe investeringen TD</v>
      </c>
      <c r="D159" s="86">
        <f>'3. Investeringen'!K140</f>
        <v>2011</v>
      </c>
      <c r="E159" s="121">
        <f>'3. Investeringen'!N140</f>
        <v>2011</v>
      </c>
      <c r="F159" s="86">
        <f>'3. Investeringen'!O140</f>
        <v>1426503.4603100002</v>
      </c>
      <c r="G159" s="86">
        <f>'3. Investeringen'!P140</f>
        <v>0</v>
      </c>
      <c r="H159" s="20"/>
      <c r="I159" s="86">
        <f>'6. Investeringen per jaar'!I140</f>
        <v>1</v>
      </c>
      <c r="J159" s="20"/>
      <c r="K159" s="86">
        <f>'8. Afschrijvingen voor GAW'!AO154</f>
        <v>12968.213275545457</v>
      </c>
      <c r="L159" s="86">
        <f>'8. Afschrijvingen voor GAW'!AP154</f>
        <v>26610.773641419277</v>
      </c>
      <c r="M159" s="86">
        <f>'8. Afschrijvingen voor GAW'!AQ154</f>
        <v>27222.821435171922</v>
      </c>
      <c r="N159" s="86">
        <f>'8. Afschrijvingen voor GAW'!AR154</f>
        <v>27985.060435356736</v>
      </c>
      <c r="O159" s="86">
        <f>'8. Afschrijvingen voor GAW'!AS154</f>
        <v>28264.911039710303</v>
      </c>
      <c r="P159" s="86">
        <f>'8. Afschrijvingen voor GAW'!AT154</f>
        <v>28491.030328027984</v>
      </c>
      <c r="Q159" s="86">
        <f>'8. Afschrijvingen voor GAW'!AU154</f>
        <v>28548.012388684041</v>
      </c>
      <c r="R159" s="86">
        <f>'8. Afschrijvingen voor GAW'!AV154</f>
        <v>28947.684562125622</v>
      </c>
      <c r="S159" s="86">
        <f>'8. Afschrijvingen voor GAW'!AW154</f>
        <v>29555.585937930256</v>
      </c>
      <c r="T159" s="86">
        <f>'8. Afschrijvingen voor GAW'!AX154</f>
        <v>30383.1423441923</v>
      </c>
      <c r="U159" s="86">
        <f>'8. Afschrijvingen voor GAW'!AY154</f>
        <v>30595.824340601645</v>
      </c>
      <c r="V159" s="86">
        <f>'8. Afschrijvingen voor GAW'!AZ154</f>
        <v>36714.989208721978</v>
      </c>
      <c r="W159" s="86">
        <f>'8. Afschrijvingen voor GAW'!BA154</f>
        <v>35724.922083992395</v>
      </c>
      <c r="X159" s="86">
        <f>'8. Afschrijvingen voor GAW'!BB154</f>
        <v>34761.55339858136</v>
      </c>
      <c r="Y159" s="86">
        <f>'8. Afschrijvingen voor GAW'!BC154</f>
        <v>33824.163194574678</v>
      </c>
      <c r="Z159" s="86">
        <f>'8. Afschrijvingen voor GAW'!BD154</f>
        <v>32912.05092865356</v>
      </c>
      <c r="AA159" s="20"/>
      <c r="AB159" s="122"/>
      <c r="AC159" s="87">
        <f t="shared" si="22"/>
        <v>1413535.2470344547</v>
      </c>
      <c r="AD159" s="87">
        <f t="shared" si="23"/>
        <v>1423676.3898159312</v>
      </c>
      <c r="AE159" s="87">
        <f t="shared" si="24"/>
        <v>1429198.1253465256</v>
      </c>
      <c r="AF159" s="87">
        <f t="shared" si="25"/>
        <v>1441230.6124208716</v>
      </c>
      <c r="AG159" s="87">
        <f t="shared" si="26"/>
        <v>1427378.0075053701</v>
      </c>
      <c r="AH159" s="87">
        <f t="shared" si="27"/>
        <v>1410306.0012373852</v>
      </c>
      <c r="AI159" s="87">
        <f t="shared" si="28"/>
        <v>1384578.6008511758</v>
      </c>
      <c r="AJ159" s="87">
        <f t="shared" si="29"/>
        <v>1375015.0167009665</v>
      </c>
      <c r="AK159" s="87">
        <f t="shared" si="30"/>
        <v>1374334.7461137564</v>
      </c>
      <c r="AL159" s="87">
        <f t="shared" si="31"/>
        <v>1382432.9766607492</v>
      </c>
      <c r="AM159" s="87">
        <f t="shared" si="32"/>
        <v>1361514.1831567725</v>
      </c>
      <c r="AN159" s="87">
        <f t="shared" si="33"/>
        <v>1324799.1939480505</v>
      </c>
      <c r="AO159" s="87">
        <f t="shared" si="34"/>
        <v>1289074.271864058</v>
      </c>
      <c r="AP159" s="87">
        <f t="shared" si="35"/>
        <v>1254312.7184654765</v>
      </c>
      <c r="AQ159" s="87">
        <f t="shared" si="36"/>
        <v>1220488.5552709019</v>
      </c>
      <c r="AR159" s="87">
        <f t="shared" si="37"/>
        <v>1187576.5043422484</v>
      </c>
    </row>
    <row r="160" spans="1:44" s="79" customFormat="1" x14ac:dyDescent="0.2">
      <c r="B160" s="86">
        <f>'3. Investeringen'!B141</f>
        <v>127</v>
      </c>
      <c r="C160" s="86" t="str">
        <f>'3. Investeringen'!G141</f>
        <v>Nieuwe investeringen TD</v>
      </c>
      <c r="D160" s="86">
        <f>'3. Investeringen'!K141</f>
        <v>2011</v>
      </c>
      <c r="E160" s="121">
        <f>'3. Investeringen'!N141</f>
        <v>2011</v>
      </c>
      <c r="F160" s="86">
        <f>'3. Investeringen'!O141</f>
        <v>3237446.3870700002</v>
      </c>
      <c r="G160" s="86">
        <f>'3. Investeringen'!P141</f>
        <v>0</v>
      </c>
      <c r="H160" s="20"/>
      <c r="I160" s="86">
        <f>'6. Investeringen per jaar'!I141</f>
        <v>1</v>
      </c>
      <c r="J160" s="20"/>
      <c r="K160" s="86">
        <f>'8. Afschrijvingen voor GAW'!AO155</f>
        <v>35971.626523000006</v>
      </c>
      <c r="L160" s="86">
        <f>'8. Afschrijvingen voor GAW'!AP155</f>
        <v>73813.777625196002</v>
      </c>
      <c r="M160" s="86">
        <f>'8. Afschrijvingen voor GAW'!AQ155</f>
        <v>75511.494510575503</v>
      </c>
      <c r="N160" s="86">
        <f>'8. Afschrijvingen voor GAW'!AR155</f>
        <v>77625.816356871626</v>
      </c>
      <c r="O160" s="86">
        <f>'8. Afschrijvingen voor GAW'!AS155</f>
        <v>78402.074520440336</v>
      </c>
      <c r="P160" s="86">
        <f>'8. Afschrijvingen voor GAW'!AT155</f>
        <v>79029.291116603854</v>
      </c>
      <c r="Q160" s="86">
        <f>'8. Afschrijvingen voor GAW'!AU155</f>
        <v>79187.349698837075</v>
      </c>
      <c r="R160" s="86">
        <f>'8. Afschrijvingen voor GAW'!AV155</f>
        <v>80295.972594620791</v>
      </c>
      <c r="S160" s="86">
        <f>'8. Afschrijvingen voor GAW'!AW155</f>
        <v>81982.188019107823</v>
      </c>
      <c r="T160" s="86">
        <f>'8. Afschrijvingen voor GAW'!AX155</f>
        <v>84277.689283642831</v>
      </c>
      <c r="U160" s="86">
        <f>'8. Afschrijvingen voor GAW'!AY155</f>
        <v>84867.633108628332</v>
      </c>
      <c r="V160" s="86">
        <f>'8. Afschrijvingen voor GAW'!AZ155</f>
        <v>101841.159730354</v>
      </c>
      <c r="W160" s="86">
        <f>'8. Afschrijvingen voor GAW'!BA155</f>
        <v>98298.858522341703</v>
      </c>
      <c r="X160" s="86">
        <f>'8. Afschrijvingen voor GAW'!BB155</f>
        <v>94879.767791129809</v>
      </c>
      <c r="Y160" s="86">
        <f>'8. Afschrijvingen voor GAW'!BC155</f>
        <v>91579.601954916609</v>
      </c>
      <c r="Z160" s="86">
        <f>'8. Afschrijvingen voor GAW'!BD155</f>
        <v>88394.224495615155</v>
      </c>
      <c r="AA160" s="20"/>
      <c r="AB160" s="122"/>
      <c r="AC160" s="87">
        <f t="shared" si="22"/>
        <v>3201474.760547</v>
      </c>
      <c r="AD160" s="87">
        <f t="shared" si="23"/>
        <v>3210899.3266960261</v>
      </c>
      <c r="AE160" s="87">
        <f t="shared" si="24"/>
        <v>3209238.5166994589</v>
      </c>
      <c r="AF160" s="87">
        <f t="shared" si="25"/>
        <v>3221471.378810172</v>
      </c>
      <c r="AG160" s="87">
        <f t="shared" si="26"/>
        <v>3175284.0180778336</v>
      </c>
      <c r="AH160" s="87">
        <f t="shared" si="27"/>
        <v>3121656.9991058526</v>
      </c>
      <c r="AI160" s="87">
        <f t="shared" si="28"/>
        <v>3048712.9634052273</v>
      </c>
      <c r="AJ160" s="87">
        <f t="shared" si="29"/>
        <v>3011098.9722982799</v>
      </c>
      <c r="AK160" s="87">
        <f t="shared" si="30"/>
        <v>2992349.8626974355</v>
      </c>
      <c r="AL160" s="87">
        <f t="shared" si="31"/>
        <v>2991857.9695693208</v>
      </c>
      <c r="AM160" s="87">
        <f t="shared" si="32"/>
        <v>2927933.3422476775</v>
      </c>
      <c r="AN160" s="87">
        <f t="shared" si="33"/>
        <v>2826092.1825173236</v>
      </c>
      <c r="AO160" s="87">
        <f t="shared" si="34"/>
        <v>2727793.3239949821</v>
      </c>
      <c r="AP160" s="87">
        <f t="shared" si="35"/>
        <v>2632913.5562038524</v>
      </c>
      <c r="AQ160" s="87">
        <f t="shared" si="36"/>
        <v>2541333.9542489359</v>
      </c>
      <c r="AR160" s="87">
        <f t="shared" si="37"/>
        <v>2452939.7297533206</v>
      </c>
    </row>
    <row r="161" spans="2:44" s="79" customFormat="1" x14ac:dyDescent="0.2">
      <c r="B161" s="86">
        <f>'3. Investeringen'!B142</f>
        <v>128</v>
      </c>
      <c r="C161" s="86" t="str">
        <f>'3. Investeringen'!G142</f>
        <v>Nieuwe investeringen TD</v>
      </c>
      <c r="D161" s="86">
        <f>'3. Investeringen'!K142</f>
        <v>2011</v>
      </c>
      <c r="E161" s="121">
        <f>'3. Investeringen'!N142</f>
        <v>2011</v>
      </c>
      <c r="F161" s="86">
        <f>'3. Investeringen'!O142</f>
        <v>687806.92362999998</v>
      </c>
      <c r="G161" s="86">
        <f>'3. Investeringen'!P142</f>
        <v>0</v>
      </c>
      <c r="H161" s="20"/>
      <c r="I161" s="86">
        <f>'6. Investeringen per jaar'!I142</f>
        <v>1</v>
      </c>
      <c r="J161" s="20"/>
      <c r="K161" s="86">
        <f>'8. Afschrijvingen voor GAW'!AO156</f>
        <v>11463.448727166666</v>
      </c>
      <c r="L161" s="86">
        <f>'8. Afschrijvingen voor GAW'!AP156</f>
        <v>23522.996788146003</v>
      </c>
      <c r="M161" s="86">
        <f>'8. Afschrijvingen voor GAW'!AQ156</f>
        <v>24064.025714273361</v>
      </c>
      <c r="N161" s="86">
        <f>'8. Afschrijvingen voor GAW'!AR156</f>
        <v>24737.818434273016</v>
      </c>
      <c r="O161" s="86">
        <f>'8. Afschrijvingen voor GAW'!AS156</f>
        <v>24985.196618615744</v>
      </c>
      <c r="P161" s="86">
        <f>'8. Afschrijvingen voor GAW'!AT156</f>
        <v>25185.078191564669</v>
      </c>
      <c r="Q161" s="86">
        <f>'8. Afschrijvingen voor GAW'!AU156</f>
        <v>25235.4483479478</v>
      </c>
      <c r="R161" s="86">
        <f>'8. Afschrijvingen voor GAW'!AV156</f>
        <v>25588.744624819072</v>
      </c>
      <c r="S161" s="86">
        <f>'8. Afschrijvingen voor GAW'!AW156</f>
        <v>26126.10826194027</v>
      </c>
      <c r="T161" s="86">
        <f>'8. Afschrijvingen voor GAW'!AX156</f>
        <v>26857.639293274595</v>
      </c>
      <c r="U161" s="86">
        <f>'8. Afschrijvingen voor GAW'!AY156</f>
        <v>27045.642768327518</v>
      </c>
      <c r="V161" s="86">
        <f>'8. Afschrijvingen voor GAW'!AZ156</f>
        <v>32454.771321993012</v>
      </c>
      <c r="W161" s="86">
        <f>'8. Afschrijvingen voor GAW'!BA156</f>
        <v>30457.554625254979</v>
      </c>
      <c r="X161" s="86">
        <f>'8. Afschrijvingen voor GAW'!BB156</f>
        <v>28583.243571393137</v>
      </c>
      <c r="Y161" s="86">
        <f>'8. Afschrijvingen voor GAW'!BC156</f>
        <v>26824.274736230487</v>
      </c>
      <c r="Z161" s="86">
        <f>'8. Afschrijvingen voor GAW'!BD156</f>
        <v>26391.62514371064</v>
      </c>
      <c r="AA161" s="20"/>
      <c r="AB161" s="122"/>
      <c r="AC161" s="87">
        <f t="shared" si="22"/>
        <v>676343.47490283335</v>
      </c>
      <c r="AD161" s="87">
        <f t="shared" si="23"/>
        <v>670405.40846216108</v>
      </c>
      <c r="AE161" s="87">
        <f t="shared" si="24"/>
        <v>661760.70714251744</v>
      </c>
      <c r="AF161" s="87">
        <f t="shared" si="25"/>
        <v>655552.18850823492</v>
      </c>
      <c r="AG161" s="87">
        <f t="shared" si="26"/>
        <v>637122.51377470151</v>
      </c>
      <c r="AH161" s="87">
        <f t="shared" si="27"/>
        <v>617034.41569333442</v>
      </c>
      <c r="AI161" s="87">
        <f t="shared" si="28"/>
        <v>593033.03617677325</v>
      </c>
      <c r="AJ161" s="87">
        <f t="shared" si="29"/>
        <v>575746.75405842904</v>
      </c>
      <c r="AK161" s="87">
        <f t="shared" si="30"/>
        <v>561711.32763171569</v>
      </c>
      <c r="AL161" s="87">
        <f t="shared" si="31"/>
        <v>550581.60551212914</v>
      </c>
      <c r="AM161" s="87">
        <f t="shared" si="32"/>
        <v>527390.03398238646</v>
      </c>
      <c r="AN161" s="87">
        <f t="shared" si="33"/>
        <v>494935.26266039343</v>
      </c>
      <c r="AO161" s="87">
        <f t="shared" si="34"/>
        <v>464477.70803513844</v>
      </c>
      <c r="AP161" s="87">
        <f t="shared" si="35"/>
        <v>435894.4644637453</v>
      </c>
      <c r="AQ161" s="87">
        <f t="shared" si="36"/>
        <v>409070.18972751481</v>
      </c>
      <c r="AR161" s="87">
        <f t="shared" si="37"/>
        <v>382678.56458380417</v>
      </c>
    </row>
    <row r="162" spans="2:44" s="79" customFormat="1" x14ac:dyDescent="0.2">
      <c r="B162" s="86">
        <f>'3. Investeringen'!B143</f>
        <v>129</v>
      </c>
      <c r="C162" s="86" t="str">
        <f>'3. Investeringen'!G143</f>
        <v>Nieuwe investeringen TD</v>
      </c>
      <c r="D162" s="86">
        <f>'3. Investeringen'!K143</f>
        <v>2011</v>
      </c>
      <c r="E162" s="121">
        <f>'3. Investeringen'!N143</f>
        <v>2011</v>
      </c>
      <c r="F162" s="86">
        <f>'3. Investeringen'!O143</f>
        <v>11204.0252</v>
      </c>
      <c r="G162" s="86">
        <f>'3. Investeringen'!P143</f>
        <v>0</v>
      </c>
      <c r="H162" s="20"/>
      <c r="I162" s="86">
        <f>'6. Investeringen per jaar'!I143</f>
        <v>1</v>
      </c>
      <c r="J162" s="20"/>
      <c r="K162" s="86">
        <f>'8. Afschrijvingen voor GAW'!AO157</f>
        <v>0</v>
      </c>
      <c r="L162" s="86">
        <f>'8. Afschrijvingen voor GAW'!AP157</f>
        <v>0</v>
      </c>
      <c r="M162" s="86">
        <f>'8. Afschrijvingen voor GAW'!AQ157</f>
        <v>0</v>
      </c>
      <c r="N162" s="86">
        <f>'8. Afschrijvingen voor GAW'!AR157</f>
        <v>0</v>
      </c>
      <c r="O162" s="86">
        <f>'8. Afschrijvingen voor GAW'!AS157</f>
        <v>0</v>
      </c>
      <c r="P162" s="86">
        <f>'8. Afschrijvingen voor GAW'!AT157</f>
        <v>0</v>
      </c>
      <c r="Q162" s="86">
        <f>'8. Afschrijvingen voor GAW'!AU157</f>
        <v>0</v>
      </c>
      <c r="R162" s="86">
        <f>'8. Afschrijvingen voor GAW'!AV157</f>
        <v>0</v>
      </c>
      <c r="S162" s="86">
        <f>'8. Afschrijvingen voor GAW'!AW157</f>
        <v>0</v>
      </c>
      <c r="T162" s="86">
        <f>'8. Afschrijvingen voor GAW'!AX157</f>
        <v>0</v>
      </c>
      <c r="U162" s="86">
        <f>'8. Afschrijvingen voor GAW'!AY157</f>
        <v>0</v>
      </c>
      <c r="V162" s="86">
        <f>'8. Afschrijvingen voor GAW'!AZ157</f>
        <v>0</v>
      </c>
      <c r="W162" s="86">
        <f>'8. Afschrijvingen voor GAW'!BA157</f>
        <v>0</v>
      </c>
      <c r="X162" s="86">
        <f>'8. Afschrijvingen voor GAW'!BB157</f>
        <v>0</v>
      </c>
      <c r="Y162" s="86">
        <f>'8. Afschrijvingen voor GAW'!BC157</f>
        <v>0</v>
      </c>
      <c r="Z162" s="86">
        <f>'8. Afschrijvingen voor GAW'!BD157</f>
        <v>0</v>
      </c>
      <c r="AA162" s="20"/>
      <c r="AB162" s="122"/>
      <c r="AC162" s="87">
        <f t="shared" si="22"/>
        <v>11204.0252</v>
      </c>
      <c r="AD162" s="87">
        <f t="shared" si="23"/>
        <v>11495.3298552</v>
      </c>
      <c r="AE162" s="87">
        <f t="shared" si="24"/>
        <v>11759.722441869599</v>
      </c>
      <c r="AF162" s="87">
        <f t="shared" si="25"/>
        <v>12088.994670241947</v>
      </c>
      <c r="AG162" s="87">
        <f t="shared" si="26"/>
        <v>12209.884616944368</v>
      </c>
      <c r="AH162" s="87">
        <f t="shared" si="27"/>
        <v>12307.563693879923</v>
      </c>
      <c r="AI162" s="87">
        <f t="shared" si="28"/>
        <v>12332.178821267684</v>
      </c>
      <c r="AJ162" s="87">
        <f t="shared" si="29"/>
        <v>12504.829324765431</v>
      </c>
      <c r="AK162" s="87">
        <f t="shared" si="30"/>
        <v>12767.430740585503</v>
      </c>
      <c r="AL162" s="87">
        <f t="shared" si="31"/>
        <v>13124.918801321897</v>
      </c>
      <c r="AM162" s="87">
        <f t="shared" si="32"/>
        <v>13216.79323293115</v>
      </c>
      <c r="AN162" s="87">
        <f t="shared" si="33"/>
        <v>13216.79323293115</v>
      </c>
      <c r="AO162" s="87">
        <f t="shared" si="34"/>
        <v>13216.79323293115</v>
      </c>
      <c r="AP162" s="87">
        <f t="shared" si="35"/>
        <v>13216.79323293115</v>
      </c>
      <c r="AQ162" s="87">
        <f t="shared" si="36"/>
        <v>13216.79323293115</v>
      </c>
      <c r="AR162" s="87">
        <f t="shared" si="37"/>
        <v>13216.79323293115</v>
      </c>
    </row>
    <row r="163" spans="2:44" s="79" customFormat="1" x14ac:dyDescent="0.2">
      <c r="B163" s="86">
        <f>'3. Investeringen'!B144</f>
        <v>130</v>
      </c>
      <c r="C163" s="86" t="str">
        <f>'3. Investeringen'!G144</f>
        <v>Nieuwe investeringen TD</v>
      </c>
      <c r="D163" s="86">
        <f>'3. Investeringen'!K144</f>
        <v>2012</v>
      </c>
      <c r="E163" s="121">
        <f>'3. Investeringen'!N144</f>
        <v>2012</v>
      </c>
      <c r="F163" s="86">
        <f>'3. Investeringen'!O144</f>
        <v>1944431.8527384805</v>
      </c>
      <c r="G163" s="86">
        <f>'3. Investeringen'!P144</f>
        <v>0</v>
      </c>
      <c r="H163" s="20"/>
      <c r="I163" s="86">
        <f>'6. Investeringen per jaar'!I144</f>
        <v>1</v>
      </c>
      <c r="J163" s="20"/>
      <c r="K163" s="86">
        <f>'8. Afschrijvingen voor GAW'!AO158</f>
        <v>0</v>
      </c>
      <c r="L163" s="86">
        <f>'8. Afschrijvingen voor GAW'!AP158</f>
        <v>17676.653206713461</v>
      </c>
      <c r="M163" s="86">
        <f>'8. Afschrijvingen voor GAW'!AQ158</f>
        <v>36166.432460935735</v>
      </c>
      <c r="N163" s="86">
        <f>'8. Afschrijvingen voor GAW'!AR158</f>
        <v>37179.092569841945</v>
      </c>
      <c r="O163" s="86">
        <f>'8. Afschrijvingen voor GAW'!AS158</f>
        <v>37550.883495540358</v>
      </c>
      <c r="P163" s="86">
        <f>'8. Afschrijvingen voor GAW'!AT158</f>
        <v>37851.290563504677</v>
      </c>
      <c r="Q163" s="86">
        <f>'8. Afschrijvingen voor GAW'!AU158</f>
        <v>37926.993144631691</v>
      </c>
      <c r="R163" s="86">
        <f>'8. Afschrijvingen voor GAW'!AV158</f>
        <v>38457.971048656531</v>
      </c>
      <c r="S163" s="86">
        <f>'8. Afschrijvingen voor GAW'!AW158</f>
        <v>39265.588440678308</v>
      </c>
      <c r="T163" s="86">
        <f>'8. Afschrijvingen voor GAW'!AX158</f>
        <v>40365.024917017297</v>
      </c>
      <c r="U163" s="86">
        <f>'8. Afschrijvingen voor GAW'!AY158</f>
        <v>40647.580091436423</v>
      </c>
      <c r="V163" s="86">
        <f>'8. Afschrijvingen voor GAW'!AZ158</f>
        <v>48777.096109723701</v>
      </c>
      <c r="W163" s="86">
        <f>'8. Afschrijvingen voor GAW'!BA158</f>
        <v>47490.667201335375</v>
      </c>
      <c r="X163" s="86">
        <f>'8. Afschrijvingen voor GAW'!BB158</f>
        <v>46238.166088333128</v>
      </c>
      <c r="Y163" s="86">
        <f>'8. Afschrijvingen voor GAW'!BC158</f>
        <v>45018.697971717753</v>
      </c>
      <c r="Z163" s="86">
        <f>'8. Afschrijvingen voor GAW'!BD158</f>
        <v>43831.391651584541</v>
      </c>
      <c r="AA163" s="20"/>
      <c r="AB163" s="122"/>
      <c r="AC163" s="87">
        <f t="shared" ref="AC163:AC226" si="38">$I163*IF($D163&lt;2011,IF(AC$33=$E163,$G163*K$28-K163,
AB163*K$28-K163),
IF(AC$33=$E163,$F163-K163,
AB163*K$28-K163))</f>
        <v>0</v>
      </c>
      <c r="AD163" s="87">
        <f t="shared" si="23"/>
        <v>1926755.1995317671</v>
      </c>
      <c r="AE163" s="87">
        <f t="shared" si="24"/>
        <v>1934904.1366600618</v>
      </c>
      <c r="AF163" s="87">
        <f t="shared" si="25"/>
        <v>1951902.3599167014</v>
      </c>
      <c r="AG163" s="87">
        <f t="shared" si="26"/>
        <v>1933870.5000203282</v>
      </c>
      <c r="AH163" s="87">
        <f t="shared" si="27"/>
        <v>1911490.1734569862</v>
      </c>
      <c r="AI163" s="87">
        <f t="shared" si="28"/>
        <v>1877386.1606592685</v>
      </c>
      <c r="AJ163" s="87">
        <f t="shared" si="29"/>
        <v>1865211.5958598417</v>
      </c>
      <c r="AK163" s="87">
        <f t="shared" si="30"/>
        <v>1865115.4509322199</v>
      </c>
      <c r="AL163" s="87">
        <f t="shared" si="31"/>
        <v>1876973.6586413048</v>
      </c>
      <c r="AM163" s="87">
        <f t="shared" si="32"/>
        <v>1849464.8941603573</v>
      </c>
      <c r="AN163" s="87">
        <f t="shared" si="33"/>
        <v>1800687.7980506336</v>
      </c>
      <c r="AO163" s="87">
        <f t="shared" si="34"/>
        <v>1753197.1308492983</v>
      </c>
      <c r="AP163" s="87">
        <f t="shared" si="35"/>
        <v>1706958.9647609652</v>
      </c>
      <c r="AQ163" s="87">
        <f t="shared" si="36"/>
        <v>1661940.2667892475</v>
      </c>
      <c r="AR163" s="87">
        <f t="shared" si="37"/>
        <v>1618108.875137663</v>
      </c>
    </row>
    <row r="164" spans="2:44" s="79" customFormat="1" x14ac:dyDescent="0.2">
      <c r="B164" s="86">
        <f>'3. Investeringen'!B145</f>
        <v>131</v>
      </c>
      <c r="C164" s="86" t="str">
        <f>'3. Investeringen'!G145</f>
        <v>Nieuwe investeringen TD</v>
      </c>
      <c r="D164" s="86">
        <f>'3. Investeringen'!K145</f>
        <v>2012</v>
      </c>
      <c r="E164" s="121">
        <f>'3. Investeringen'!N145</f>
        <v>2012</v>
      </c>
      <c r="F164" s="86">
        <f>'3. Investeringen'!O145</f>
        <v>4390986.8830104508</v>
      </c>
      <c r="G164" s="86">
        <f>'3. Investeringen'!P145</f>
        <v>0</v>
      </c>
      <c r="H164" s="20"/>
      <c r="I164" s="86">
        <f>'6. Investeringen per jaar'!I145</f>
        <v>1</v>
      </c>
      <c r="J164" s="20"/>
      <c r="K164" s="86">
        <f>'8. Afschrijvingen voor GAW'!AO159</f>
        <v>0</v>
      </c>
      <c r="L164" s="86">
        <f>'8. Afschrijvingen voor GAW'!AP159</f>
        <v>48788.743144560569</v>
      </c>
      <c r="M164" s="86">
        <f>'8. Afschrijvingen voor GAW'!AQ159</f>
        <v>99821.768473770906</v>
      </c>
      <c r="N164" s="86">
        <f>'8. Afschrijvingen voor GAW'!AR159</f>
        <v>102616.77799103649</v>
      </c>
      <c r="O164" s="86">
        <f>'8. Afschrijvingen voor GAW'!AS159</f>
        <v>103642.94577094686</v>
      </c>
      <c r="P164" s="86">
        <f>'8. Afschrijvingen voor GAW'!AT159</f>
        <v>104472.08933711442</v>
      </c>
      <c r="Q164" s="86">
        <f>'8. Afschrijvingen voor GAW'!AU159</f>
        <v>104681.03351578864</v>
      </c>
      <c r="R164" s="86">
        <f>'8. Afschrijvingen voor GAW'!AV159</f>
        <v>106146.56798500968</v>
      </c>
      <c r="S164" s="86">
        <f>'8. Afschrijvingen voor GAW'!AW159</f>
        <v>108375.64591269486</v>
      </c>
      <c r="T164" s="86">
        <f>'8. Afschrijvingen voor GAW'!AX159</f>
        <v>111410.16399825031</v>
      </c>
      <c r="U164" s="86">
        <f>'8. Afschrijvingen voor GAW'!AY159</f>
        <v>112190.03514623806</v>
      </c>
      <c r="V164" s="86">
        <f>'8. Afschrijvingen voor GAW'!AZ159</f>
        <v>134628.04217548569</v>
      </c>
      <c r="W164" s="86">
        <f>'8. Afschrijvingen voor GAW'!BA159</f>
        <v>130077.23511603264</v>
      </c>
      <c r="X164" s="86">
        <f>'8. Afschrijvingen voor GAW'!BB159</f>
        <v>125680.25815436392</v>
      </c>
      <c r="Y164" s="86">
        <f>'8. Afschrijvingen voor GAW'!BC159</f>
        <v>121431.91139985023</v>
      </c>
      <c r="Z164" s="86">
        <f>'8. Afschrijvingen voor GAW'!BD159</f>
        <v>117327.17073281304</v>
      </c>
      <c r="AA164" s="20"/>
      <c r="AB164" s="122"/>
      <c r="AC164" s="87">
        <f t="shared" si="38"/>
        <v>0</v>
      </c>
      <c r="AD164" s="87">
        <f t="shared" si="23"/>
        <v>4342198.1398658901</v>
      </c>
      <c r="AE164" s="87">
        <f t="shared" si="24"/>
        <v>4342246.928609035</v>
      </c>
      <c r="AF164" s="87">
        <f t="shared" si="25"/>
        <v>4361213.0646190513</v>
      </c>
      <c r="AG164" s="87">
        <f t="shared" si="26"/>
        <v>4301182.2494942946</v>
      </c>
      <c r="AH164" s="87">
        <f t="shared" si="27"/>
        <v>4231119.6181531344</v>
      </c>
      <c r="AI164" s="87">
        <f t="shared" si="28"/>
        <v>4134900.8238736521</v>
      </c>
      <c r="AJ164" s="87">
        <f t="shared" si="29"/>
        <v>4086642.8674228736</v>
      </c>
      <c r="AK164" s="87">
        <f t="shared" si="30"/>
        <v>4064086.721726059</v>
      </c>
      <c r="AL164" s="87">
        <f t="shared" si="31"/>
        <v>4066470.9859361383</v>
      </c>
      <c r="AM164" s="87">
        <f t="shared" si="32"/>
        <v>3982746.2476914525</v>
      </c>
      <c r="AN164" s="87">
        <f t="shared" si="33"/>
        <v>3848118.2055159668</v>
      </c>
      <c r="AO164" s="87">
        <f t="shared" si="34"/>
        <v>3718040.9703999343</v>
      </c>
      <c r="AP164" s="87">
        <f t="shared" si="35"/>
        <v>3592360.7122455705</v>
      </c>
      <c r="AQ164" s="87">
        <f t="shared" si="36"/>
        <v>3470928.8008457203</v>
      </c>
      <c r="AR164" s="87">
        <f t="shared" si="37"/>
        <v>3353601.6301129074</v>
      </c>
    </row>
    <row r="165" spans="2:44" s="79" customFormat="1" x14ac:dyDescent="0.2">
      <c r="B165" s="86">
        <f>'3. Investeringen'!B146</f>
        <v>132</v>
      </c>
      <c r="C165" s="86" t="str">
        <f>'3. Investeringen'!G146</f>
        <v>Nieuwe investeringen TD</v>
      </c>
      <c r="D165" s="86">
        <f>'3. Investeringen'!K146</f>
        <v>2012</v>
      </c>
      <c r="E165" s="121">
        <f>'3. Investeringen'!N146</f>
        <v>2012</v>
      </c>
      <c r="F165" s="86">
        <f>'3. Investeringen'!O146</f>
        <v>866850.05590301869</v>
      </c>
      <c r="G165" s="86">
        <f>'3. Investeringen'!P146</f>
        <v>0</v>
      </c>
      <c r="H165" s="20"/>
      <c r="I165" s="86">
        <f>'6. Investeringen per jaar'!I146</f>
        <v>1</v>
      </c>
      <c r="J165" s="20"/>
      <c r="K165" s="86">
        <f>'8. Afschrijvingen voor GAW'!AO160</f>
        <v>0</v>
      </c>
      <c r="L165" s="86">
        <f>'8. Afschrijvingen voor GAW'!AP160</f>
        <v>14447.500931716979</v>
      </c>
      <c r="M165" s="86">
        <f>'8. Afschrijvingen voor GAW'!AQ160</f>
        <v>29559.586906292938</v>
      </c>
      <c r="N165" s="86">
        <f>'8. Afschrijvingen voor GAW'!AR160</f>
        <v>30387.25533966914</v>
      </c>
      <c r="O165" s="86">
        <f>'8. Afschrijvingen voor GAW'!AS160</f>
        <v>30691.127893065834</v>
      </c>
      <c r="P165" s="86">
        <f>'8. Afschrijvingen voor GAW'!AT160</f>
        <v>30936.656916210355</v>
      </c>
      <c r="Q165" s="86">
        <f>'8. Afschrijvingen voor GAW'!AU160</f>
        <v>30998.530230042776</v>
      </c>
      <c r="R165" s="86">
        <f>'8. Afschrijvingen voor GAW'!AV160</f>
        <v>31432.509653263372</v>
      </c>
      <c r="S165" s="86">
        <f>'8. Afschrijvingen voor GAW'!AW160</f>
        <v>32092.592355981898</v>
      </c>
      <c r="T165" s="86">
        <f>'8. Afschrijvingen voor GAW'!AX160</f>
        <v>32991.184941949388</v>
      </c>
      <c r="U165" s="86">
        <f>'8. Afschrijvingen voor GAW'!AY160</f>
        <v>33222.123236543033</v>
      </c>
      <c r="V165" s="86">
        <f>'8. Afschrijvingen voor GAW'!AZ160</f>
        <v>39866.547883851636</v>
      </c>
      <c r="W165" s="86">
        <f>'8. Afschrijvingen voor GAW'!BA160</f>
        <v>37532.896300406661</v>
      </c>
      <c r="X165" s="86">
        <f>'8. Afschrijvingen voor GAW'!BB160</f>
        <v>35335.848712090177</v>
      </c>
      <c r="Y165" s="86">
        <f>'8. Afschrijvingen voor GAW'!BC160</f>
        <v>33267.408787480017</v>
      </c>
      <c r="Z165" s="86">
        <f>'8. Afschrijvingen voor GAW'!BD160</f>
        <v>32427.3227069881</v>
      </c>
      <c r="AA165" s="20"/>
      <c r="AB165" s="122"/>
      <c r="AC165" s="87">
        <f t="shared" si="38"/>
        <v>0</v>
      </c>
      <c r="AD165" s="87">
        <f t="shared" si="23"/>
        <v>852402.5549713017</v>
      </c>
      <c r="AE165" s="87">
        <f t="shared" si="24"/>
        <v>842448.2268293486</v>
      </c>
      <c r="AF165" s="87">
        <f t="shared" si="25"/>
        <v>835649.52184090123</v>
      </c>
      <c r="AG165" s="87">
        <f t="shared" si="26"/>
        <v>813314.88916624442</v>
      </c>
      <c r="AH165" s="87">
        <f t="shared" si="27"/>
        <v>788884.75136336405</v>
      </c>
      <c r="AI165" s="87">
        <f t="shared" si="28"/>
        <v>759463.99063604802</v>
      </c>
      <c r="AJ165" s="87">
        <f t="shared" si="29"/>
        <v>738663.97685168928</v>
      </c>
      <c r="AK165" s="87">
        <f t="shared" si="30"/>
        <v>722083.32800959272</v>
      </c>
      <c r="AL165" s="87">
        <f t="shared" si="31"/>
        <v>709310.47625191184</v>
      </c>
      <c r="AM165" s="87">
        <f t="shared" si="32"/>
        <v>681053.52634913207</v>
      </c>
      <c r="AN165" s="87">
        <f t="shared" si="33"/>
        <v>641186.97846528038</v>
      </c>
      <c r="AO165" s="87">
        <f t="shared" si="34"/>
        <v>603654.08216487372</v>
      </c>
      <c r="AP165" s="87">
        <f t="shared" si="35"/>
        <v>568318.23345278355</v>
      </c>
      <c r="AQ165" s="87">
        <f t="shared" si="36"/>
        <v>535050.82466530357</v>
      </c>
      <c r="AR165" s="87">
        <f t="shared" si="37"/>
        <v>502623.50195831549</v>
      </c>
    </row>
    <row r="166" spans="2:44" s="79" customFormat="1" x14ac:dyDescent="0.2">
      <c r="B166" s="86">
        <f>'3. Investeringen'!B147</f>
        <v>133</v>
      </c>
      <c r="C166" s="86" t="str">
        <f>'3. Investeringen'!G147</f>
        <v>Nieuwe investeringen TD</v>
      </c>
      <c r="D166" s="86">
        <f>'3. Investeringen'!K147</f>
        <v>2012</v>
      </c>
      <c r="E166" s="121">
        <f>'3. Investeringen'!N147</f>
        <v>2012</v>
      </c>
      <c r="F166" s="86">
        <f>'3. Investeringen'!O147</f>
        <v>5370.5563579738518</v>
      </c>
      <c r="G166" s="86">
        <f>'3. Investeringen'!P147</f>
        <v>0</v>
      </c>
      <c r="H166" s="20"/>
      <c r="I166" s="86">
        <f>'6. Investeringen per jaar'!I147</f>
        <v>1</v>
      </c>
      <c r="J166" s="20"/>
      <c r="K166" s="86">
        <f>'8. Afschrijvingen voor GAW'!AO161</f>
        <v>0</v>
      </c>
      <c r="L166" s="86">
        <f>'8. Afschrijvingen voor GAW'!AP161</f>
        <v>107.41112715947703</v>
      </c>
      <c r="M166" s="86">
        <f>'8. Afschrijvingen voor GAW'!AQ161</f>
        <v>219.76316616828998</v>
      </c>
      <c r="N166" s="86">
        <f>'8. Afschrijvingen voor GAW'!AR161</f>
        <v>225.91653482100213</v>
      </c>
      <c r="O166" s="86">
        <f>'8. Afschrijvingen voor GAW'!AS161</f>
        <v>228.17570016921215</v>
      </c>
      <c r="P166" s="86">
        <f>'8. Afschrijvingen voor GAW'!AT161</f>
        <v>230.00110577056583</v>
      </c>
      <c r="Q166" s="86">
        <f>'8. Afschrijvingen voor GAW'!AU161</f>
        <v>230.46110798210697</v>
      </c>
      <c r="R166" s="86">
        <f>'8. Afschrijvingen voor GAW'!AV161</f>
        <v>233.68756349385643</v>
      </c>
      <c r="S166" s="86">
        <f>'8. Afschrijvingen voor GAW'!AW161</f>
        <v>238.59500232722738</v>
      </c>
      <c r="T166" s="86">
        <f>'8. Afschrijvingen voor GAW'!AX161</f>
        <v>245.27566239238973</v>
      </c>
      <c r="U166" s="86">
        <f>'8. Afschrijvingen voor GAW'!AY161</f>
        <v>246.99259202913643</v>
      </c>
      <c r="V166" s="86">
        <f>'8. Afschrijvingen voor GAW'!AZ161</f>
        <v>296.39111043496371</v>
      </c>
      <c r="W166" s="86">
        <f>'8. Afschrijvingen voor GAW'!BA161</f>
        <v>273.4447018851601</v>
      </c>
      <c r="X166" s="86">
        <f>'8. Afschrijvingen voor GAW'!BB161</f>
        <v>252.27478948114771</v>
      </c>
      <c r="Y166" s="86">
        <f>'8. Afschrijvingen voor GAW'!BC161</f>
        <v>240.50196597202745</v>
      </c>
      <c r="Z166" s="86">
        <f>'8. Afschrijvingen voor GAW'!BD161</f>
        <v>240.50196597202745</v>
      </c>
      <c r="AA166" s="20"/>
      <c r="AB166" s="122"/>
      <c r="AC166" s="87">
        <f t="shared" si="38"/>
        <v>0</v>
      </c>
      <c r="AD166" s="87">
        <f t="shared" si="23"/>
        <v>5263.1452308143744</v>
      </c>
      <c r="AE166" s="87">
        <f t="shared" si="24"/>
        <v>5164.4344049548145</v>
      </c>
      <c r="AF166" s="87">
        <f t="shared" si="25"/>
        <v>5083.1220334725476</v>
      </c>
      <c r="AG166" s="87">
        <f t="shared" si="26"/>
        <v>4905.7775536380614</v>
      </c>
      <c r="AH166" s="87">
        <f t="shared" si="27"/>
        <v>4715.0226682965995</v>
      </c>
      <c r="AI166" s="87">
        <f t="shared" si="28"/>
        <v>4493.9916056510856</v>
      </c>
      <c r="AJ166" s="87">
        <f t="shared" si="29"/>
        <v>4323.2199246363452</v>
      </c>
      <c r="AK166" s="87">
        <f t="shared" si="30"/>
        <v>4175.412540726481</v>
      </c>
      <c r="AL166" s="87">
        <f t="shared" si="31"/>
        <v>4047.0484294744329</v>
      </c>
      <c r="AM166" s="87">
        <f t="shared" si="32"/>
        <v>3828.3851764516166</v>
      </c>
      <c r="AN166" s="87">
        <f t="shared" si="33"/>
        <v>3531.9940660166531</v>
      </c>
      <c r="AO166" s="87">
        <f t="shared" si="34"/>
        <v>3258.5493641314929</v>
      </c>
      <c r="AP166" s="87">
        <f t="shared" si="35"/>
        <v>3006.2745746503451</v>
      </c>
      <c r="AQ166" s="87">
        <f t="shared" si="36"/>
        <v>2765.7726086783177</v>
      </c>
      <c r="AR166" s="87">
        <f t="shared" si="37"/>
        <v>2525.2706427062903</v>
      </c>
    </row>
    <row r="167" spans="2:44" s="79" customFormat="1" x14ac:dyDescent="0.2">
      <c r="B167" s="86">
        <f>'3. Investeringen'!B148</f>
        <v>134</v>
      </c>
      <c r="C167" s="86" t="str">
        <f>'3. Investeringen'!G148</f>
        <v>Nieuwe investeringen TD</v>
      </c>
      <c r="D167" s="86">
        <f>'3. Investeringen'!K148</f>
        <v>2012</v>
      </c>
      <c r="E167" s="121">
        <f>'3. Investeringen'!N148</f>
        <v>2012</v>
      </c>
      <c r="F167" s="86">
        <f>'3. Investeringen'!O148</f>
        <v>260934.95226782426</v>
      </c>
      <c r="G167" s="86">
        <f>'3. Investeringen'!P148</f>
        <v>0</v>
      </c>
      <c r="H167" s="20"/>
      <c r="I167" s="86">
        <f>'6. Investeringen per jaar'!I148</f>
        <v>1</v>
      </c>
      <c r="J167" s="20"/>
      <c r="K167" s="86">
        <f>'8. Afschrijvingen voor GAW'!AO162</f>
        <v>0</v>
      </c>
      <c r="L167" s="86">
        <f>'8. Afschrijvingen voor GAW'!AP162</f>
        <v>13046.747613391213</v>
      </c>
      <c r="M167" s="86">
        <f>'8. Afschrijvingen voor GAW'!AQ162</f>
        <v>26693.645616998419</v>
      </c>
      <c r="N167" s="86">
        <f>'8. Afschrijvingen voor GAW'!AR162</f>
        <v>27441.067694274378</v>
      </c>
      <c r="O167" s="86">
        <f>'8. Afschrijvingen voor GAW'!AS162</f>
        <v>27715.478371217123</v>
      </c>
      <c r="P167" s="86">
        <f>'8. Afschrijvingen voor GAW'!AT162</f>
        <v>27937.202198186857</v>
      </c>
      <c r="Q167" s="86">
        <f>'8. Afschrijvingen voor GAW'!AU162</f>
        <v>27993.076602583231</v>
      </c>
      <c r="R167" s="86">
        <f>'8. Afschrijvingen voor GAW'!AV162</f>
        <v>28384.979675019393</v>
      </c>
      <c r="S167" s="86">
        <f>'8. Afschrijvingen voor GAW'!AW162</f>
        <v>28981.064248194794</v>
      </c>
      <c r="T167" s="86">
        <f>'8. Afschrijvingen voor GAW'!AX162</f>
        <v>29792.534047144247</v>
      </c>
      <c r="U167" s="86">
        <f>'8. Afschrijvingen voor GAW'!AY162</f>
        <v>30001.081785474256</v>
      </c>
      <c r="V167" s="86">
        <f>'8. Afschrijvingen voor GAW'!AZ162</f>
        <v>15000.540892737112</v>
      </c>
      <c r="W167" s="86">
        <f>'8. Afschrijvingen voor GAW'!BA162</f>
        <v>0</v>
      </c>
      <c r="X167" s="86">
        <f>'8. Afschrijvingen voor GAW'!BB162</f>
        <v>0</v>
      </c>
      <c r="Y167" s="86">
        <f>'8. Afschrijvingen voor GAW'!BC162</f>
        <v>0</v>
      </c>
      <c r="Z167" s="86">
        <f>'8. Afschrijvingen voor GAW'!BD162</f>
        <v>0</v>
      </c>
      <c r="AA167" s="20"/>
      <c r="AB167" s="122"/>
      <c r="AC167" s="87">
        <f t="shared" si="38"/>
        <v>0</v>
      </c>
      <c r="AD167" s="87">
        <f t="shared" si="23"/>
        <v>247888.20465443307</v>
      </c>
      <c r="AE167" s="87">
        <f t="shared" si="24"/>
        <v>226895.98774448657</v>
      </c>
      <c r="AF167" s="87">
        <f t="shared" si="25"/>
        <v>205808.00770705781</v>
      </c>
      <c r="AG167" s="87">
        <f t="shared" si="26"/>
        <v>180150.60941291126</v>
      </c>
      <c r="AH167" s="87">
        <f t="shared" si="27"/>
        <v>153654.61209002769</v>
      </c>
      <c r="AI167" s="87">
        <f t="shared" si="28"/>
        <v>125968.84471162452</v>
      </c>
      <c r="AJ167" s="87">
        <f t="shared" si="29"/>
        <v>99347.428862567875</v>
      </c>
      <c r="AK167" s="87">
        <f t="shared" si="30"/>
        <v>72452.660620487004</v>
      </c>
      <c r="AL167" s="87">
        <f t="shared" si="31"/>
        <v>44688.801070716392</v>
      </c>
      <c r="AM167" s="87">
        <f t="shared" si="32"/>
        <v>15000.540892737146</v>
      </c>
      <c r="AN167" s="87">
        <f t="shared" si="33"/>
        <v>3.4560798667371273E-11</v>
      </c>
      <c r="AO167" s="87">
        <f t="shared" si="34"/>
        <v>3.4560798667371273E-11</v>
      </c>
      <c r="AP167" s="87">
        <f t="shared" si="35"/>
        <v>3.4560798667371273E-11</v>
      </c>
      <c r="AQ167" s="87">
        <f t="shared" si="36"/>
        <v>3.4560798667371273E-11</v>
      </c>
      <c r="AR167" s="87">
        <f t="shared" si="37"/>
        <v>3.4560798667371273E-11</v>
      </c>
    </row>
    <row r="168" spans="2:44" s="79" customFormat="1" x14ac:dyDescent="0.2">
      <c r="B168" s="86">
        <f>'3. Investeringen'!B149</f>
        <v>135</v>
      </c>
      <c r="C168" s="86" t="str">
        <f>'3. Investeringen'!G149</f>
        <v>Nieuwe investeringen TD</v>
      </c>
      <c r="D168" s="86">
        <f>'3. Investeringen'!K149</f>
        <v>2012</v>
      </c>
      <c r="E168" s="121">
        <f>'3. Investeringen'!N149</f>
        <v>2012</v>
      </c>
      <c r="F168" s="86">
        <f>'3. Investeringen'!O149</f>
        <v>9438.2883691093375</v>
      </c>
      <c r="G168" s="86">
        <f>'3. Investeringen'!P149</f>
        <v>0</v>
      </c>
      <c r="H168" s="20"/>
      <c r="I168" s="86">
        <f>'6. Investeringen per jaar'!I149</f>
        <v>1</v>
      </c>
      <c r="J168" s="20"/>
      <c r="K168" s="86">
        <f>'8. Afschrijvingen voor GAW'!AO163</f>
        <v>0</v>
      </c>
      <c r="L168" s="86">
        <f>'8. Afschrijvingen voor GAW'!AP163</f>
        <v>0</v>
      </c>
      <c r="M168" s="86">
        <f>'8. Afschrijvingen voor GAW'!AQ163</f>
        <v>0</v>
      </c>
      <c r="N168" s="86">
        <f>'8. Afschrijvingen voor GAW'!AR163</f>
        <v>0</v>
      </c>
      <c r="O168" s="86">
        <f>'8. Afschrijvingen voor GAW'!AS163</f>
        <v>0</v>
      </c>
      <c r="P168" s="86">
        <f>'8. Afschrijvingen voor GAW'!AT163</f>
        <v>0</v>
      </c>
      <c r="Q168" s="86">
        <f>'8. Afschrijvingen voor GAW'!AU163</f>
        <v>0</v>
      </c>
      <c r="R168" s="86">
        <f>'8. Afschrijvingen voor GAW'!AV163</f>
        <v>0</v>
      </c>
      <c r="S168" s="86">
        <f>'8. Afschrijvingen voor GAW'!AW163</f>
        <v>0</v>
      </c>
      <c r="T168" s="86">
        <f>'8. Afschrijvingen voor GAW'!AX163</f>
        <v>0</v>
      </c>
      <c r="U168" s="86">
        <f>'8. Afschrijvingen voor GAW'!AY163</f>
        <v>0</v>
      </c>
      <c r="V168" s="86">
        <f>'8. Afschrijvingen voor GAW'!AZ163</f>
        <v>0</v>
      </c>
      <c r="W168" s="86">
        <f>'8. Afschrijvingen voor GAW'!BA163</f>
        <v>0</v>
      </c>
      <c r="X168" s="86">
        <f>'8. Afschrijvingen voor GAW'!BB163</f>
        <v>0</v>
      </c>
      <c r="Y168" s="86">
        <f>'8. Afschrijvingen voor GAW'!BC163</f>
        <v>0</v>
      </c>
      <c r="Z168" s="86">
        <f>'8. Afschrijvingen voor GAW'!BD163</f>
        <v>0</v>
      </c>
      <c r="AA168" s="20"/>
      <c r="AB168" s="122"/>
      <c r="AC168" s="87">
        <f t="shared" si="38"/>
        <v>0</v>
      </c>
      <c r="AD168" s="87">
        <f t="shared" si="23"/>
        <v>9438.2883691093375</v>
      </c>
      <c r="AE168" s="87">
        <f t="shared" si="24"/>
        <v>9655.3690015988523</v>
      </c>
      <c r="AF168" s="87">
        <f t="shared" si="25"/>
        <v>9925.7193336436212</v>
      </c>
      <c r="AG168" s="87">
        <f t="shared" si="26"/>
        <v>10024.976526980057</v>
      </c>
      <c r="AH168" s="87">
        <f t="shared" si="27"/>
        <v>10105.176339195898</v>
      </c>
      <c r="AI168" s="87">
        <f t="shared" si="28"/>
        <v>10125.38669187429</v>
      </c>
      <c r="AJ168" s="87">
        <f t="shared" si="29"/>
        <v>10267.14210556053</v>
      </c>
      <c r="AK168" s="87">
        <f t="shared" si="30"/>
        <v>10482.752089777299</v>
      </c>
      <c r="AL168" s="87">
        <f t="shared" si="31"/>
        <v>10776.269148291063</v>
      </c>
      <c r="AM168" s="87">
        <f t="shared" si="32"/>
        <v>10851.7030323291</v>
      </c>
      <c r="AN168" s="87">
        <f t="shared" si="33"/>
        <v>10851.7030323291</v>
      </c>
      <c r="AO168" s="87">
        <f t="shared" si="34"/>
        <v>10851.7030323291</v>
      </c>
      <c r="AP168" s="87">
        <f t="shared" si="35"/>
        <v>10851.7030323291</v>
      </c>
      <c r="AQ168" s="87">
        <f t="shared" si="36"/>
        <v>10851.7030323291</v>
      </c>
      <c r="AR168" s="87">
        <f t="shared" si="37"/>
        <v>10851.7030323291</v>
      </c>
    </row>
    <row r="169" spans="2:44" s="79" customFormat="1" x14ac:dyDescent="0.2">
      <c r="B169" s="86">
        <f>'3. Investeringen'!B150</f>
        <v>136</v>
      </c>
      <c r="C169" s="86" t="str">
        <f>'3. Investeringen'!G150</f>
        <v>Nieuwe investeringen TD</v>
      </c>
      <c r="D169" s="86">
        <f>'3. Investeringen'!K150</f>
        <v>2013</v>
      </c>
      <c r="E169" s="121">
        <f>'3. Investeringen'!N150</f>
        <v>2013</v>
      </c>
      <c r="F169" s="86">
        <f>'3. Investeringen'!O150</f>
        <v>1679792.2428601999</v>
      </c>
      <c r="G169" s="86">
        <f>'3. Investeringen'!P150</f>
        <v>0</v>
      </c>
      <c r="H169" s="20"/>
      <c r="I169" s="86">
        <f>'6. Investeringen per jaar'!I150</f>
        <v>1</v>
      </c>
      <c r="J169" s="20"/>
      <c r="K169" s="86">
        <f>'8. Afschrijvingen voor GAW'!AO164</f>
        <v>0</v>
      </c>
      <c r="L169" s="86">
        <f>'8. Afschrijvingen voor GAW'!AP164</f>
        <v>0</v>
      </c>
      <c r="M169" s="86">
        <f>'8. Afschrijvingen voor GAW'!AQ164</f>
        <v>15270.838571456363</v>
      </c>
      <c r="N169" s="86">
        <f>'8. Afschrijvingen voor GAW'!AR164</f>
        <v>31396.844102914281</v>
      </c>
      <c r="O169" s="86">
        <f>'8. Afschrijvingen voor GAW'!AS164</f>
        <v>31710.812543943426</v>
      </c>
      <c r="P169" s="86">
        <f>'8. Afschrijvingen voor GAW'!AT164</f>
        <v>31964.499044294975</v>
      </c>
      <c r="Q169" s="86">
        <f>'8. Afschrijvingen voor GAW'!AU164</f>
        <v>32028.428042383566</v>
      </c>
      <c r="R169" s="86">
        <f>'8. Afschrijvingen voor GAW'!AV164</f>
        <v>32476.826034976937</v>
      </c>
      <c r="S169" s="86">
        <f>'8. Afschrijvingen voor GAW'!AW164</f>
        <v>33158.839381711456</v>
      </c>
      <c r="T169" s="86">
        <f>'8. Afschrijvingen voor GAW'!AX164</f>
        <v>34087.286884399378</v>
      </c>
      <c r="U169" s="86">
        <f>'8. Afschrijvingen voor GAW'!AY164</f>
        <v>34325.897892590168</v>
      </c>
      <c r="V169" s="86">
        <f>'8. Afschrijvingen voor GAW'!AZ164</f>
        <v>41191.077471108198</v>
      </c>
      <c r="W169" s="86">
        <f>'8. Afschrijvingen voor GAW'!BA164</f>
        <v>40128.081923466692</v>
      </c>
      <c r="X169" s="86">
        <f>'8. Afschrijvingen voor GAW'!BB164</f>
        <v>39092.518518990131</v>
      </c>
      <c r="Y169" s="86">
        <f>'8. Afschrijvingen voor GAW'!BC164</f>
        <v>38083.679331403291</v>
      </c>
      <c r="Z169" s="86">
        <f>'8. Afschrijvingen voor GAW'!BD164</f>
        <v>37100.874703496112</v>
      </c>
      <c r="AA169" s="20"/>
      <c r="AB169" s="122"/>
      <c r="AC169" s="87">
        <f t="shared" si="38"/>
        <v>0</v>
      </c>
      <c r="AD169" s="87">
        <f t="shared" si="23"/>
        <v>0</v>
      </c>
      <c r="AE169" s="87">
        <f t="shared" si="24"/>
        <v>1664521.4042887436</v>
      </c>
      <c r="AF169" s="87">
        <f t="shared" si="25"/>
        <v>1679731.1595059142</v>
      </c>
      <c r="AG169" s="87">
        <f t="shared" si="26"/>
        <v>1664817.6585570299</v>
      </c>
      <c r="AH169" s="87">
        <f t="shared" si="27"/>
        <v>1646171.7007811912</v>
      </c>
      <c r="AI169" s="87">
        <f t="shared" si="28"/>
        <v>1617435.61614037</v>
      </c>
      <c r="AJ169" s="87">
        <f t="shared" si="29"/>
        <v>1607602.8887313583</v>
      </c>
      <c r="AK169" s="87">
        <f t="shared" si="30"/>
        <v>1608203.7100130052</v>
      </c>
      <c r="AL169" s="87">
        <f t="shared" si="31"/>
        <v>1619146.1270089699</v>
      </c>
      <c r="AM169" s="87">
        <f t="shared" si="32"/>
        <v>1596154.2520054423</v>
      </c>
      <c r="AN169" s="87">
        <f t="shared" si="33"/>
        <v>1554963.1745343341</v>
      </c>
      <c r="AO169" s="87">
        <f t="shared" si="34"/>
        <v>1514835.0926108675</v>
      </c>
      <c r="AP169" s="87">
        <f t="shared" si="35"/>
        <v>1475742.5740918773</v>
      </c>
      <c r="AQ169" s="87">
        <f t="shared" si="36"/>
        <v>1437658.8947604741</v>
      </c>
      <c r="AR169" s="87">
        <f t="shared" si="37"/>
        <v>1400558.0200569779</v>
      </c>
    </row>
    <row r="170" spans="2:44" s="79" customFormat="1" x14ac:dyDescent="0.2">
      <c r="B170" s="86">
        <f>'3. Investeringen'!B151</f>
        <v>137</v>
      </c>
      <c r="C170" s="86" t="str">
        <f>'3. Investeringen'!G151</f>
        <v>Nieuwe investeringen TD</v>
      </c>
      <c r="D170" s="86">
        <f>'3. Investeringen'!K151</f>
        <v>2013</v>
      </c>
      <c r="E170" s="121">
        <f>'3. Investeringen'!N151</f>
        <v>2013</v>
      </c>
      <c r="F170" s="86">
        <f>'3. Investeringen'!O151</f>
        <v>3693953.5182383396</v>
      </c>
      <c r="G170" s="86">
        <f>'3. Investeringen'!P151</f>
        <v>0</v>
      </c>
      <c r="H170" s="20"/>
      <c r="I170" s="86">
        <f>'6. Investeringen per jaar'!I151</f>
        <v>1</v>
      </c>
      <c r="J170" s="20"/>
      <c r="K170" s="86">
        <f>'8. Afschrijvingen voor GAW'!AO165</f>
        <v>0</v>
      </c>
      <c r="L170" s="86">
        <f>'8. Afschrijvingen voor GAW'!AP165</f>
        <v>0</v>
      </c>
      <c r="M170" s="86">
        <f>'8. Afschrijvingen voor GAW'!AQ165</f>
        <v>41043.927980426</v>
      </c>
      <c r="N170" s="86">
        <f>'8. Afschrijvingen voor GAW'!AR165</f>
        <v>84386.315927755859</v>
      </c>
      <c r="O170" s="86">
        <f>'8. Afschrijvingen voor GAW'!AS165</f>
        <v>85230.179087033423</v>
      </c>
      <c r="P170" s="86">
        <f>'8. Afschrijvingen voor GAW'!AT165</f>
        <v>85912.020519729689</v>
      </c>
      <c r="Q170" s="86">
        <f>'8. Afschrijvingen voor GAW'!AU165</f>
        <v>86083.844560769154</v>
      </c>
      <c r="R170" s="86">
        <f>'8. Afschrijvingen voor GAW'!AV165</f>
        <v>87289.018384619922</v>
      </c>
      <c r="S170" s="86">
        <f>'8. Afschrijvingen voor GAW'!AW165</f>
        <v>89122.087770696948</v>
      </c>
      <c r="T170" s="86">
        <f>'8. Afschrijvingen voor GAW'!AX165</f>
        <v>91617.506228276456</v>
      </c>
      <c r="U170" s="86">
        <f>'8. Afschrijvingen voor GAW'!AY165</f>
        <v>92258.828771874381</v>
      </c>
      <c r="V170" s="86">
        <f>'8. Afschrijvingen voor GAW'!AZ165</f>
        <v>110710.59452624923</v>
      </c>
      <c r="W170" s="86">
        <f>'8. Afschrijvingen voor GAW'!BA165</f>
        <v>107070.79415826297</v>
      </c>
      <c r="X170" s="86">
        <f>'8. Afschrijvingen voor GAW'!BB165</f>
        <v>103550.65845990913</v>
      </c>
      <c r="Y170" s="86">
        <f>'8. Afschrijvingen voor GAW'!BC165</f>
        <v>100146.25325026829</v>
      </c>
      <c r="Z170" s="86">
        <f>'8. Afschrijvingen voor GAW'!BD165</f>
        <v>96853.773691355353</v>
      </c>
      <c r="AA170" s="20"/>
      <c r="AB170" s="122"/>
      <c r="AC170" s="87">
        <f t="shared" si="38"/>
        <v>0</v>
      </c>
      <c r="AD170" s="87">
        <f t="shared" si="23"/>
        <v>0</v>
      </c>
      <c r="AE170" s="87">
        <f t="shared" si="24"/>
        <v>3652909.5902579138</v>
      </c>
      <c r="AF170" s="87">
        <f t="shared" si="25"/>
        <v>3670804.7428573794</v>
      </c>
      <c r="AG170" s="87">
        <f t="shared" si="26"/>
        <v>3622282.6111989198</v>
      </c>
      <c r="AH170" s="87">
        <f t="shared" si="27"/>
        <v>3565348.8515687813</v>
      </c>
      <c r="AI170" s="87">
        <f t="shared" si="28"/>
        <v>3486395.7047111494</v>
      </c>
      <c r="AJ170" s="87">
        <f t="shared" si="29"/>
        <v>3447916.2261924855</v>
      </c>
      <c r="AK170" s="87">
        <f t="shared" si="30"/>
        <v>3431200.3791718306</v>
      </c>
      <c r="AL170" s="87">
        <f t="shared" si="31"/>
        <v>3435656.4835603656</v>
      </c>
      <c r="AM170" s="87">
        <f t="shared" si="32"/>
        <v>3367447.2501734137</v>
      </c>
      <c r="AN170" s="87">
        <f t="shared" si="33"/>
        <v>3256736.6556471642</v>
      </c>
      <c r="AO170" s="87">
        <f t="shared" si="34"/>
        <v>3149665.8614889011</v>
      </c>
      <c r="AP170" s="87">
        <f t="shared" si="35"/>
        <v>3046115.2030289918</v>
      </c>
      <c r="AQ170" s="87">
        <f t="shared" si="36"/>
        <v>2945968.9497787235</v>
      </c>
      <c r="AR170" s="87">
        <f t="shared" si="37"/>
        <v>2849115.1760873683</v>
      </c>
    </row>
    <row r="171" spans="2:44" s="79" customFormat="1" x14ac:dyDescent="0.2">
      <c r="B171" s="86">
        <f>'3. Investeringen'!B152</f>
        <v>138</v>
      </c>
      <c r="C171" s="86" t="str">
        <f>'3. Investeringen'!G152</f>
        <v>Nieuwe investeringen TD</v>
      </c>
      <c r="D171" s="86">
        <f>'3. Investeringen'!K152</f>
        <v>2013</v>
      </c>
      <c r="E171" s="121">
        <f>'3. Investeringen'!N152</f>
        <v>2013</v>
      </c>
      <c r="F171" s="86">
        <f>'3. Investeringen'!O152</f>
        <v>780999.4568346584</v>
      </c>
      <c r="G171" s="86">
        <f>'3. Investeringen'!P152</f>
        <v>0</v>
      </c>
      <c r="H171" s="20"/>
      <c r="I171" s="86">
        <f>'6. Investeringen per jaar'!I152</f>
        <v>1</v>
      </c>
      <c r="J171" s="20"/>
      <c r="K171" s="86">
        <f>'8. Afschrijvingen voor GAW'!AO166</f>
        <v>0</v>
      </c>
      <c r="L171" s="86">
        <f>'8. Afschrijvingen voor GAW'!AP166</f>
        <v>0</v>
      </c>
      <c r="M171" s="86">
        <f>'8. Afschrijvingen voor GAW'!AQ166</f>
        <v>13016.657613910973</v>
      </c>
      <c r="N171" s="86">
        <f>'8. Afschrijvingen voor GAW'!AR166</f>
        <v>26762.248054200962</v>
      </c>
      <c r="O171" s="86">
        <f>'8. Afschrijvingen voor GAW'!AS166</f>
        <v>27029.870534742971</v>
      </c>
      <c r="P171" s="86">
        <f>'8. Afschrijvingen voor GAW'!AT166</f>
        <v>27246.109499020917</v>
      </c>
      <c r="Q171" s="86">
        <f>'8. Afschrijvingen voor GAW'!AU166</f>
        <v>27300.601718018959</v>
      </c>
      <c r="R171" s="86">
        <f>'8. Afschrijvingen voor GAW'!AV166</f>
        <v>27682.810142071226</v>
      </c>
      <c r="S171" s="86">
        <f>'8. Afschrijvingen voor GAW'!AW166</f>
        <v>28264.149155054722</v>
      </c>
      <c r="T171" s="86">
        <f>'8. Afschrijvingen voor GAW'!AX166</f>
        <v>29055.545331396253</v>
      </c>
      <c r="U171" s="86">
        <f>'8. Afschrijvingen voor GAW'!AY166</f>
        <v>29258.934148716024</v>
      </c>
      <c r="V171" s="86">
        <f>'8. Afschrijvingen voor GAW'!AZ166</f>
        <v>35110.720978459234</v>
      </c>
      <c r="W171" s="86">
        <f>'8. Afschrijvingen voor GAW'!BA166</f>
        <v>33151.052830824294</v>
      </c>
      <c r="X171" s="86">
        <f>'8. Afschrijvingen voor GAW'!BB166</f>
        <v>31300.761510034099</v>
      </c>
      <c r="Y171" s="86">
        <f>'8. Afschrijvingen voor GAW'!BC166</f>
        <v>29553.742262962427</v>
      </c>
      <c r="Z171" s="86">
        <f>'8. Afschrijvingen voor GAW'!BD166</f>
        <v>28568.617520863681</v>
      </c>
      <c r="AA171" s="20"/>
      <c r="AB171" s="122"/>
      <c r="AC171" s="87">
        <f t="shared" si="38"/>
        <v>0</v>
      </c>
      <c r="AD171" s="87">
        <f t="shared" si="23"/>
        <v>0</v>
      </c>
      <c r="AE171" s="87">
        <f t="shared" si="24"/>
        <v>767982.79922074743</v>
      </c>
      <c r="AF171" s="87">
        <f t="shared" si="25"/>
        <v>762724.06954472733</v>
      </c>
      <c r="AG171" s="87">
        <f t="shared" si="26"/>
        <v>743321.43970543169</v>
      </c>
      <c r="AH171" s="87">
        <f t="shared" si="27"/>
        <v>722021.90172405413</v>
      </c>
      <c r="AI171" s="87">
        <f t="shared" si="28"/>
        <v>696165.34380948322</v>
      </c>
      <c r="AJ171" s="87">
        <f t="shared" si="29"/>
        <v>678228.84848074475</v>
      </c>
      <c r="AK171" s="87">
        <f t="shared" si="30"/>
        <v>664207.50514378562</v>
      </c>
      <c r="AL171" s="87">
        <f t="shared" si="31"/>
        <v>653749.7699564154</v>
      </c>
      <c r="AM171" s="87">
        <f t="shared" si="32"/>
        <v>629067.0841973942</v>
      </c>
      <c r="AN171" s="87">
        <f t="shared" si="33"/>
        <v>593956.36321893497</v>
      </c>
      <c r="AO171" s="87">
        <f t="shared" si="34"/>
        <v>560805.31038811069</v>
      </c>
      <c r="AP171" s="87">
        <f t="shared" si="35"/>
        <v>529504.5488780766</v>
      </c>
      <c r="AQ171" s="87">
        <f t="shared" si="36"/>
        <v>499950.80661511415</v>
      </c>
      <c r="AR171" s="87">
        <f t="shared" si="37"/>
        <v>471382.1890942505</v>
      </c>
    </row>
    <row r="172" spans="2:44" s="79" customFormat="1" x14ac:dyDescent="0.2">
      <c r="B172" s="86">
        <f>'3. Investeringen'!B153</f>
        <v>139</v>
      </c>
      <c r="C172" s="86" t="str">
        <f>'3. Investeringen'!G153</f>
        <v>Nieuwe investeringen TD</v>
      </c>
      <c r="D172" s="86">
        <f>'3. Investeringen'!K153</f>
        <v>2013</v>
      </c>
      <c r="E172" s="121">
        <f>'3. Investeringen'!N153</f>
        <v>2013</v>
      </c>
      <c r="F172" s="86">
        <f>'3. Investeringen'!O153</f>
        <v>1401.2938544116071</v>
      </c>
      <c r="G172" s="86">
        <f>'3. Investeringen'!P153</f>
        <v>0</v>
      </c>
      <c r="H172" s="20"/>
      <c r="I172" s="86">
        <f>'6. Investeringen per jaar'!I153</f>
        <v>1</v>
      </c>
      <c r="J172" s="20"/>
      <c r="K172" s="86">
        <f>'8. Afschrijvingen voor GAW'!AO167</f>
        <v>0</v>
      </c>
      <c r="L172" s="86">
        <f>'8. Afschrijvingen voor GAW'!AP167</f>
        <v>0</v>
      </c>
      <c r="M172" s="86">
        <f>'8. Afschrijvingen voor GAW'!AQ167</f>
        <v>28.025877088232143</v>
      </c>
      <c r="N172" s="86">
        <f>'8. Afschrijvingen voor GAW'!AR167</f>
        <v>57.62120329340528</v>
      </c>
      <c r="O172" s="86">
        <f>'8. Afschrijvingen voor GAW'!AS167</f>
        <v>58.197415326339339</v>
      </c>
      <c r="P172" s="86">
        <f>'8. Afschrijvingen voor GAW'!AT167</f>
        <v>58.662994648950054</v>
      </c>
      <c r="Q172" s="86">
        <f>'8. Afschrijvingen voor GAW'!AU167</f>
        <v>58.78032063824795</v>
      </c>
      <c r="R172" s="86">
        <f>'8. Afschrijvingen voor GAW'!AV167</f>
        <v>59.603245127183428</v>
      </c>
      <c r="S172" s="86">
        <f>'8. Afschrijvingen voor GAW'!AW167</f>
        <v>60.854913274854276</v>
      </c>
      <c r="T172" s="86">
        <f>'8. Afschrijvingen voor GAW'!AX167</f>
        <v>62.5588508465502</v>
      </c>
      <c r="U172" s="86">
        <f>'8. Afschrijvingen voor GAW'!AY167</f>
        <v>62.996762802476049</v>
      </c>
      <c r="V172" s="86">
        <f>'8. Afschrijvingen voor GAW'!AZ167</f>
        <v>75.596115362971261</v>
      </c>
      <c r="W172" s="86">
        <f>'8. Afschrijvingen voor GAW'!BA167</f>
        <v>70.098216063846081</v>
      </c>
      <c r="X172" s="86">
        <f>'8. Afschrijvingen voor GAW'!BB167</f>
        <v>65.000163986475457</v>
      </c>
      <c r="Y172" s="86">
        <f>'8. Afschrijvingen voor GAW'!BC167</f>
        <v>61.389043765004601</v>
      </c>
      <c r="Z172" s="86">
        <f>'8. Afschrijvingen voor GAW'!BD167</f>
        <v>61.389043765004601</v>
      </c>
      <c r="AA172" s="20"/>
      <c r="AB172" s="122"/>
      <c r="AC172" s="87">
        <f t="shared" si="38"/>
        <v>0</v>
      </c>
      <c r="AD172" s="87">
        <f t="shared" si="23"/>
        <v>0</v>
      </c>
      <c r="AE172" s="87">
        <f t="shared" si="24"/>
        <v>1373.2679773233749</v>
      </c>
      <c r="AF172" s="87">
        <f t="shared" si="25"/>
        <v>1354.0982773950243</v>
      </c>
      <c r="AG172" s="87">
        <f t="shared" si="26"/>
        <v>1309.4418448426352</v>
      </c>
      <c r="AH172" s="87">
        <f t="shared" si="27"/>
        <v>1261.2543849524263</v>
      </c>
      <c r="AI172" s="87">
        <f t="shared" si="28"/>
        <v>1204.9965730840831</v>
      </c>
      <c r="AJ172" s="87">
        <f t="shared" si="29"/>
        <v>1162.2632799800767</v>
      </c>
      <c r="AK172" s="87">
        <f t="shared" si="30"/>
        <v>1125.8158955848041</v>
      </c>
      <c r="AL172" s="87">
        <f t="shared" si="31"/>
        <v>1094.7798898146284</v>
      </c>
      <c r="AM172" s="87">
        <f t="shared" si="32"/>
        <v>1039.4465862408547</v>
      </c>
      <c r="AN172" s="87">
        <f t="shared" si="33"/>
        <v>963.85047087788348</v>
      </c>
      <c r="AO172" s="87">
        <f t="shared" si="34"/>
        <v>893.75225481403743</v>
      </c>
      <c r="AP172" s="87">
        <f t="shared" si="35"/>
        <v>828.75209082756191</v>
      </c>
      <c r="AQ172" s="87">
        <f t="shared" si="36"/>
        <v>767.36304706255737</v>
      </c>
      <c r="AR172" s="87">
        <f t="shared" si="37"/>
        <v>705.97400329755283</v>
      </c>
    </row>
    <row r="173" spans="2:44" s="79" customFormat="1" x14ac:dyDescent="0.2">
      <c r="B173" s="86">
        <f>'3. Investeringen'!B154</f>
        <v>140</v>
      </c>
      <c r="C173" s="86" t="str">
        <f>'3. Investeringen'!G154</f>
        <v>Nieuwe investeringen TD</v>
      </c>
      <c r="D173" s="86">
        <f>'3. Investeringen'!K154</f>
        <v>2013</v>
      </c>
      <c r="E173" s="121">
        <f>'3. Investeringen'!N154</f>
        <v>2013</v>
      </c>
      <c r="F173" s="86">
        <f>'3. Investeringen'!O154</f>
        <v>392645.94213164691</v>
      </c>
      <c r="G173" s="86">
        <f>'3. Investeringen'!P154</f>
        <v>0</v>
      </c>
      <c r="H173" s="20"/>
      <c r="I173" s="86">
        <f>'6. Investeringen per jaar'!I154</f>
        <v>1</v>
      </c>
      <c r="J173" s="20"/>
      <c r="K173" s="86">
        <f>'8. Afschrijvingen voor GAW'!AO168</f>
        <v>0</v>
      </c>
      <c r="L173" s="86">
        <f>'8. Afschrijvingen voor GAW'!AP168</f>
        <v>0</v>
      </c>
      <c r="M173" s="86">
        <f>'8. Afschrijvingen voor GAW'!AQ168</f>
        <v>19632.297106582348</v>
      </c>
      <c r="N173" s="86">
        <f>'8. Afschrijvingen voor GAW'!AR168</f>
        <v>40364.002851133308</v>
      </c>
      <c r="O173" s="86">
        <f>'8. Afschrijvingen voor GAW'!AS168</f>
        <v>40767.642879644642</v>
      </c>
      <c r="P173" s="86">
        <f>'8. Afschrijvingen voor GAW'!AT168</f>
        <v>41093.784022681801</v>
      </c>
      <c r="Q173" s="86">
        <f>'8. Afschrijvingen voor GAW'!AU168</f>
        <v>41175.97159072716</v>
      </c>
      <c r="R173" s="86">
        <f>'8. Afschrijvingen voor GAW'!AV168</f>
        <v>41752.435192997349</v>
      </c>
      <c r="S173" s="86">
        <f>'8. Afschrijvingen voor GAW'!AW168</f>
        <v>42629.236332050292</v>
      </c>
      <c r="T173" s="86">
        <f>'8. Afschrijvingen voor GAW'!AX168</f>
        <v>43822.854949347704</v>
      </c>
      <c r="U173" s="86">
        <f>'8. Afschrijvingen voor GAW'!AY168</f>
        <v>44129.614933993129</v>
      </c>
      <c r="V173" s="86">
        <f>'8. Afschrijvingen voor GAW'!AZ168</f>
        <v>52955.537920791685</v>
      </c>
      <c r="W173" s="86">
        <f>'8. Afschrijvingen voor GAW'!BA168</f>
        <v>13238.884480197923</v>
      </c>
      <c r="X173" s="86">
        <f>'8. Afschrijvingen voor GAW'!BB168</f>
        <v>0</v>
      </c>
      <c r="Y173" s="86">
        <f>'8. Afschrijvingen voor GAW'!BC168</f>
        <v>0</v>
      </c>
      <c r="Z173" s="86">
        <f>'8. Afschrijvingen voor GAW'!BD168</f>
        <v>0</v>
      </c>
      <c r="AA173" s="20"/>
      <c r="AB173" s="122"/>
      <c r="AC173" s="87">
        <f t="shared" si="38"/>
        <v>0</v>
      </c>
      <c r="AD173" s="87">
        <f t="shared" si="23"/>
        <v>0</v>
      </c>
      <c r="AE173" s="87">
        <f t="shared" si="24"/>
        <v>373013.64502506459</v>
      </c>
      <c r="AF173" s="87">
        <f t="shared" si="25"/>
        <v>343094.02423463314</v>
      </c>
      <c r="AG173" s="87">
        <f t="shared" si="26"/>
        <v>305757.32159733481</v>
      </c>
      <c r="AH173" s="87">
        <f t="shared" si="27"/>
        <v>267109.59614743164</v>
      </c>
      <c r="AI173" s="87">
        <f t="shared" si="28"/>
        <v>226467.84374899935</v>
      </c>
      <c r="AJ173" s="87">
        <f t="shared" si="29"/>
        <v>187885.95836848801</v>
      </c>
      <c r="AK173" s="87">
        <f t="shared" si="30"/>
        <v>149202.32716217593</v>
      </c>
      <c r="AL173" s="87">
        <f t="shared" si="31"/>
        <v>109557.13737336916</v>
      </c>
      <c r="AM173" s="87">
        <f t="shared" si="32"/>
        <v>66194.422400989599</v>
      </c>
      <c r="AN173" s="87">
        <f t="shared" si="33"/>
        <v>13238.884480197914</v>
      </c>
      <c r="AO173" s="87">
        <f t="shared" si="34"/>
        <v>-9.0949470177292824E-12</v>
      </c>
      <c r="AP173" s="87">
        <f t="shared" si="35"/>
        <v>-9.0949470177292824E-12</v>
      </c>
      <c r="AQ173" s="87">
        <f t="shared" si="36"/>
        <v>-9.0949470177292824E-12</v>
      </c>
      <c r="AR173" s="87">
        <f t="shared" si="37"/>
        <v>-9.0949470177292824E-12</v>
      </c>
    </row>
    <row r="174" spans="2:44" s="79" customFormat="1" x14ac:dyDescent="0.2">
      <c r="B174" s="86">
        <f>'3. Investeringen'!B155</f>
        <v>141</v>
      </c>
      <c r="C174" s="86" t="str">
        <f>'3. Investeringen'!G155</f>
        <v>Nieuwe investeringen TD</v>
      </c>
      <c r="D174" s="86">
        <f>'3. Investeringen'!K155</f>
        <v>2013</v>
      </c>
      <c r="E174" s="121">
        <f>'3. Investeringen'!N155</f>
        <v>2013</v>
      </c>
      <c r="F174" s="86">
        <f>'3. Investeringen'!O155</f>
        <v>10040.448973730447</v>
      </c>
      <c r="G174" s="86">
        <f>'3. Investeringen'!P155</f>
        <v>0</v>
      </c>
      <c r="H174" s="20"/>
      <c r="I174" s="86">
        <f>'6. Investeringen per jaar'!I155</f>
        <v>1</v>
      </c>
      <c r="J174" s="20"/>
      <c r="K174" s="86">
        <f>'8. Afschrijvingen voor GAW'!AO169</f>
        <v>0</v>
      </c>
      <c r="L174" s="86">
        <f>'8. Afschrijvingen voor GAW'!AP169</f>
        <v>0</v>
      </c>
      <c r="M174" s="86">
        <f>'8. Afschrijvingen voor GAW'!AQ169</f>
        <v>0</v>
      </c>
      <c r="N174" s="86">
        <f>'8. Afschrijvingen voor GAW'!AR169</f>
        <v>0</v>
      </c>
      <c r="O174" s="86">
        <f>'8. Afschrijvingen voor GAW'!AS169</f>
        <v>0</v>
      </c>
      <c r="P174" s="86">
        <f>'8. Afschrijvingen voor GAW'!AT169</f>
        <v>0</v>
      </c>
      <c r="Q174" s="86">
        <f>'8. Afschrijvingen voor GAW'!AU169</f>
        <v>0</v>
      </c>
      <c r="R174" s="86">
        <f>'8. Afschrijvingen voor GAW'!AV169</f>
        <v>0</v>
      </c>
      <c r="S174" s="86">
        <f>'8. Afschrijvingen voor GAW'!AW169</f>
        <v>0</v>
      </c>
      <c r="T174" s="86">
        <f>'8. Afschrijvingen voor GAW'!AX169</f>
        <v>0</v>
      </c>
      <c r="U174" s="86">
        <f>'8. Afschrijvingen voor GAW'!AY169</f>
        <v>0</v>
      </c>
      <c r="V174" s="86">
        <f>'8. Afschrijvingen voor GAW'!AZ169</f>
        <v>0</v>
      </c>
      <c r="W174" s="86">
        <f>'8. Afschrijvingen voor GAW'!BA169</f>
        <v>0</v>
      </c>
      <c r="X174" s="86">
        <f>'8. Afschrijvingen voor GAW'!BB169</f>
        <v>0</v>
      </c>
      <c r="Y174" s="86">
        <f>'8. Afschrijvingen voor GAW'!BC169</f>
        <v>0</v>
      </c>
      <c r="Z174" s="86">
        <f>'8. Afschrijvingen voor GAW'!BD169</f>
        <v>0</v>
      </c>
      <c r="AA174" s="20"/>
      <c r="AB174" s="122"/>
      <c r="AC174" s="87">
        <f t="shared" si="38"/>
        <v>0</v>
      </c>
      <c r="AD174" s="87">
        <f t="shared" si="23"/>
        <v>0</v>
      </c>
      <c r="AE174" s="87">
        <f t="shared" si="24"/>
        <v>10040.448973730447</v>
      </c>
      <c r="AF174" s="87">
        <f t="shared" si="25"/>
        <v>10321.581544994899</v>
      </c>
      <c r="AG174" s="87">
        <f t="shared" si="26"/>
        <v>10424.797360444847</v>
      </c>
      <c r="AH174" s="87">
        <f t="shared" si="27"/>
        <v>10508.195739328406</v>
      </c>
      <c r="AI174" s="87">
        <f t="shared" si="28"/>
        <v>10529.212130807064</v>
      </c>
      <c r="AJ174" s="87">
        <f t="shared" si="29"/>
        <v>10676.621100638362</v>
      </c>
      <c r="AK174" s="87">
        <f t="shared" si="30"/>
        <v>10900.830143751766</v>
      </c>
      <c r="AL174" s="87">
        <f t="shared" si="31"/>
        <v>11206.053387776816</v>
      </c>
      <c r="AM174" s="87">
        <f t="shared" si="32"/>
        <v>11284.495761491253</v>
      </c>
      <c r="AN174" s="87">
        <f t="shared" si="33"/>
        <v>11284.495761491253</v>
      </c>
      <c r="AO174" s="87">
        <f t="shared" si="34"/>
        <v>11284.495761491253</v>
      </c>
      <c r="AP174" s="87">
        <f t="shared" si="35"/>
        <v>11284.495761491253</v>
      </c>
      <c r="AQ174" s="87">
        <f t="shared" si="36"/>
        <v>11284.495761491253</v>
      </c>
      <c r="AR174" s="87">
        <f t="shared" si="37"/>
        <v>11284.495761491253</v>
      </c>
    </row>
    <row r="175" spans="2:44" s="79" customFormat="1" x14ac:dyDescent="0.2">
      <c r="B175" s="86">
        <f>'3. Investeringen'!B156</f>
        <v>142</v>
      </c>
      <c r="C175" s="86" t="str">
        <f>'3. Investeringen'!G156</f>
        <v>Nieuwe investeringen TD</v>
      </c>
      <c r="D175" s="86">
        <f>'3. Investeringen'!K156</f>
        <v>2014</v>
      </c>
      <c r="E175" s="121">
        <f>'3. Investeringen'!N156</f>
        <v>2014</v>
      </c>
      <c r="F175" s="86">
        <f>'3. Investeringen'!O156</f>
        <v>2146380.80564507</v>
      </c>
      <c r="G175" s="86">
        <f>'3. Investeringen'!P156</f>
        <v>0</v>
      </c>
      <c r="H175" s="20"/>
      <c r="I175" s="86">
        <f>'6. Investeringen per jaar'!I156</f>
        <v>1</v>
      </c>
      <c r="J175" s="20"/>
      <c r="K175" s="86">
        <f>'8. Afschrijvingen voor GAW'!AO170</f>
        <v>0</v>
      </c>
      <c r="L175" s="86">
        <f>'8. Afschrijvingen voor GAW'!AP170</f>
        <v>0</v>
      </c>
      <c r="M175" s="86">
        <f>'8. Afschrijvingen voor GAW'!AQ170</f>
        <v>0</v>
      </c>
      <c r="N175" s="86">
        <f>'8. Afschrijvingen voor GAW'!AR170</f>
        <v>19512.552778591547</v>
      </c>
      <c r="O175" s="86">
        <f>'8. Afschrijvingen voor GAW'!AS170</f>
        <v>39415.356612754927</v>
      </c>
      <c r="P175" s="86">
        <f>'8. Afschrijvingen voor GAW'!AT170</f>
        <v>39730.679465656969</v>
      </c>
      <c r="Q175" s="86">
        <f>'8. Afschrijvingen voor GAW'!AU170</f>
        <v>39810.140824588285</v>
      </c>
      <c r="R175" s="86">
        <f>'8. Afschrijvingen voor GAW'!AV170</f>
        <v>40367.482796132521</v>
      </c>
      <c r="S175" s="86">
        <f>'8. Afschrijvingen voor GAW'!AW170</f>
        <v>41215.199934851305</v>
      </c>
      <c r="T175" s="86">
        <f>'8. Afschrijvingen voor GAW'!AX170</f>
        <v>42369.225533027144</v>
      </c>
      <c r="U175" s="86">
        <f>'8. Afschrijvingen voor GAW'!AY170</f>
        <v>42665.810111758328</v>
      </c>
      <c r="V175" s="86">
        <f>'8. Afschrijvingen voor GAW'!AZ170</f>
        <v>51198.972134109979</v>
      </c>
      <c r="W175" s="86">
        <f>'8. Afschrijvingen voor GAW'!BA170</f>
        <v>49905.524417037734</v>
      </c>
      <c r="X175" s="86">
        <f>'8. Afschrijvingen voor GAW'!BB170</f>
        <v>48644.753273870461</v>
      </c>
      <c r="Y175" s="86">
        <f>'8. Afschrijvingen voor GAW'!BC170</f>
        <v>47415.83319116215</v>
      </c>
      <c r="Z175" s="86">
        <f>'8. Afschrijvingen voor GAW'!BD170</f>
        <v>46217.959510543325</v>
      </c>
      <c r="AA175" s="20"/>
      <c r="AB175" s="122"/>
      <c r="AC175" s="87">
        <f t="shared" si="38"/>
        <v>0</v>
      </c>
      <c r="AD175" s="87">
        <f t="shared" si="23"/>
        <v>0</v>
      </c>
      <c r="AE175" s="87">
        <f t="shared" si="24"/>
        <v>0</v>
      </c>
      <c r="AF175" s="87">
        <f t="shared" si="25"/>
        <v>2126868.2528664786</v>
      </c>
      <c r="AG175" s="87">
        <f t="shared" si="26"/>
        <v>2108721.5787823885</v>
      </c>
      <c r="AH175" s="87">
        <f t="shared" si="27"/>
        <v>2085860.6719469905</v>
      </c>
      <c r="AI175" s="87">
        <f t="shared" si="28"/>
        <v>2050222.2524662963</v>
      </c>
      <c r="AJ175" s="87">
        <f t="shared" si="29"/>
        <v>2038557.8812046919</v>
      </c>
      <c r="AK175" s="87">
        <f t="shared" si="30"/>
        <v>2040152.3967751388</v>
      </c>
      <c r="AL175" s="87">
        <f t="shared" si="31"/>
        <v>2054907.4383518156</v>
      </c>
      <c r="AM175" s="87">
        <f t="shared" si="32"/>
        <v>2026625.9803085197</v>
      </c>
      <c r="AN175" s="87">
        <f t="shared" si="33"/>
        <v>1975427.0081744096</v>
      </c>
      <c r="AO175" s="87">
        <f t="shared" si="34"/>
        <v>1925521.4837573718</v>
      </c>
      <c r="AP175" s="87">
        <f t="shared" si="35"/>
        <v>1876876.7304835012</v>
      </c>
      <c r="AQ175" s="87">
        <f t="shared" si="36"/>
        <v>1829460.897292339</v>
      </c>
      <c r="AR175" s="87">
        <f t="shared" si="37"/>
        <v>1783242.9377817956</v>
      </c>
    </row>
    <row r="176" spans="2:44" s="79" customFormat="1" x14ac:dyDescent="0.2">
      <c r="B176" s="86">
        <f>'3. Investeringen'!B157</f>
        <v>143</v>
      </c>
      <c r="C176" s="86" t="str">
        <f>'3. Investeringen'!G157</f>
        <v>Nieuwe investeringen TD</v>
      </c>
      <c r="D176" s="86">
        <f>'3. Investeringen'!K157</f>
        <v>2014</v>
      </c>
      <c r="E176" s="121">
        <f>'3. Investeringen'!N157</f>
        <v>2014</v>
      </c>
      <c r="F176" s="86">
        <f>'3. Investeringen'!O157</f>
        <v>4687133.0309084048</v>
      </c>
      <c r="G176" s="86">
        <f>'3. Investeringen'!P157</f>
        <v>0</v>
      </c>
      <c r="H176" s="20"/>
      <c r="I176" s="86">
        <f>'6. Investeringen per jaar'!I157</f>
        <v>1</v>
      </c>
      <c r="J176" s="20"/>
      <c r="K176" s="86">
        <f>'8. Afschrijvingen voor GAW'!AO171</f>
        <v>0</v>
      </c>
      <c r="L176" s="86">
        <f>'8. Afschrijvingen voor GAW'!AP171</f>
        <v>0</v>
      </c>
      <c r="M176" s="86">
        <f>'8. Afschrijvingen voor GAW'!AQ171</f>
        <v>0</v>
      </c>
      <c r="N176" s="86">
        <f>'8. Afschrijvingen voor GAW'!AR171</f>
        <v>52079.255898982279</v>
      </c>
      <c r="O176" s="86">
        <f>'8. Afschrijvingen voor GAW'!AS171</f>
        <v>105200.0969159442</v>
      </c>
      <c r="P176" s="86">
        <f>'8. Afschrijvingen voor GAW'!AT171</f>
        <v>106041.69769127177</v>
      </c>
      <c r="Q176" s="86">
        <f>'8. Afschrijvingen voor GAW'!AU171</f>
        <v>106253.78108665432</v>
      </c>
      <c r="R176" s="86">
        <f>'8. Afschrijvingen voor GAW'!AV171</f>
        <v>107741.33402186749</v>
      </c>
      <c r="S176" s="86">
        <f>'8. Afschrijvingen voor GAW'!AW171</f>
        <v>110003.9020363267</v>
      </c>
      <c r="T176" s="86">
        <f>'8. Afschrijvingen voor GAW'!AX171</f>
        <v>113084.01129334385</v>
      </c>
      <c r="U176" s="86">
        <f>'8. Afschrijvingen voor GAW'!AY171</f>
        <v>113875.59937239724</v>
      </c>
      <c r="V176" s="86">
        <f>'8. Afschrijvingen voor GAW'!AZ171</f>
        <v>136650.71924687669</v>
      </c>
      <c r="W176" s="86">
        <f>'8. Afschrijvingen voor GAW'!BA171</f>
        <v>132277.89623097662</v>
      </c>
      <c r="X176" s="86">
        <f>'8. Afschrijvingen voor GAW'!BB171</f>
        <v>128045.00355158535</v>
      </c>
      <c r="Y176" s="86">
        <f>'8. Afschrijvingen voor GAW'!BC171</f>
        <v>123947.56343793462</v>
      </c>
      <c r="Z176" s="86">
        <f>'8. Afschrijvingen voor GAW'!BD171</f>
        <v>119981.24140792071</v>
      </c>
      <c r="AA176" s="20"/>
      <c r="AB176" s="122"/>
      <c r="AC176" s="87">
        <f t="shared" si="38"/>
        <v>0</v>
      </c>
      <c r="AD176" s="87">
        <f t="shared" si="23"/>
        <v>0</v>
      </c>
      <c r="AE176" s="87">
        <f t="shared" si="24"/>
        <v>0</v>
      </c>
      <c r="AF176" s="87">
        <f t="shared" si="25"/>
        <v>4635053.7750094226</v>
      </c>
      <c r="AG176" s="87">
        <f t="shared" si="26"/>
        <v>4576204.2158435723</v>
      </c>
      <c r="AH176" s="87">
        <f t="shared" si="27"/>
        <v>4506772.1518790489</v>
      </c>
      <c r="AI176" s="87">
        <f t="shared" si="28"/>
        <v>4409531.9150961526</v>
      </c>
      <c r="AJ176" s="87">
        <f t="shared" si="29"/>
        <v>4363524.0278856317</v>
      </c>
      <c r="AK176" s="87">
        <f t="shared" si="30"/>
        <v>4345154.1304349024</v>
      </c>
      <c r="AL176" s="87">
        <f t="shared" si="31"/>
        <v>4353734.4347937359</v>
      </c>
      <c r="AM176" s="87">
        <f t="shared" si="32"/>
        <v>4270334.9764648946</v>
      </c>
      <c r="AN176" s="87">
        <f t="shared" si="33"/>
        <v>4133684.2572180177</v>
      </c>
      <c r="AO176" s="87">
        <f t="shared" si="34"/>
        <v>4001406.3609870411</v>
      </c>
      <c r="AP176" s="87">
        <f t="shared" si="35"/>
        <v>3873361.357435456</v>
      </c>
      <c r="AQ176" s="87">
        <f t="shared" si="36"/>
        <v>3749413.7939975215</v>
      </c>
      <c r="AR176" s="87">
        <f t="shared" si="37"/>
        <v>3629432.5525896009</v>
      </c>
    </row>
    <row r="177" spans="2:44" s="79" customFormat="1" x14ac:dyDescent="0.2">
      <c r="B177" s="86">
        <f>'3. Investeringen'!B158</f>
        <v>144</v>
      </c>
      <c r="C177" s="86" t="str">
        <f>'3. Investeringen'!G158</f>
        <v>Nieuwe investeringen TD</v>
      </c>
      <c r="D177" s="86">
        <f>'3. Investeringen'!K158</f>
        <v>2014</v>
      </c>
      <c r="E177" s="121">
        <f>'3. Investeringen'!N158</f>
        <v>2014</v>
      </c>
      <c r="F177" s="86">
        <f>'3. Investeringen'!O158</f>
        <v>963613.63931597373</v>
      </c>
      <c r="G177" s="86">
        <f>'3. Investeringen'!P158</f>
        <v>0</v>
      </c>
      <c r="H177" s="20"/>
      <c r="I177" s="86">
        <f>'6. Investeringen per jaar'!I158</f>
        <v>1</v>
      </c>
      <c r="J177" s="20"/>
      <c r="K177" s="86">
        <f>'8. Afschrijvingen voor GAW'!AO172</f>
        <v>0</v>
      </c>
      <c r="L177" s="86">
        <f>'8. Afschrijvingen voor GAW'!AP172</f>
        <v>0</v>
      </c>
      <c r="M177" s="86">
        <f>'8. Afschrijvingen voor GAW'!AQ172</f>
        <v>0</v>
      </c>
      <c r="N177" s="86">
        <f>'8. Afschrijvingen voor GAW'!AR172</f>
        <v>16060.227321932896</v>
      </c>
      <c r="O177" s="86">
        <f>'8. Afschrijvingen voor GAW'!AS172</f>
        <v>32441.65919030445</v>
      </c>
      <c r="P177" s="86">
        <f>'8. Afschrijvingen voor GAW'!AT172</f>
        <v>32701.19246382689</v>
      </c>
      <c r="Q177" s="86">
        <f>'8. Afschrijvingen voor GAW'!AU172</f>
        <v>32766.594848754547</v>
      </c>
      <c r="R177" s="86">
        <f>'8. Afschrijvingen voor GAW'!AV172</f>
        <v>33225.327176637111</v>
      </c>
      <c r="S177" s="86">
        <f>'8. Afschrijvingen voor GAW'!AW172</f>
        <v>33923.059047346491</v>
      </c>
      <c r="T177" s="86">
        <f>'8. Afschrijvingen voor GAW'!AX172</f>
        <v>34872.904700672188</v>
      </c>
      <c r="U177" s="86">
        <f>'8. Afschrijvingen voor GAW'!AY172</f>
        <v>35117.015033576892</v>
      </c>
      <c r="V177" s="86">
        <f>'8. Afschrijvingen voor GAW'!AZ172</f>
        <v>42140.418040292265</v>
      </c>
      <c r="W177" s="86">
        <f>'8. Afschrijvingen voor GAW'!BA172</f>
        <v>39892.929078143345</v>
      </c>
      <c r="X177" s="86">
        <f>'8. Afschrijvingen voor GAW'!BB172</f>
        <v>37765.306193975703</v>
      </c>
      <c r="Y177" s="86">
        <f>'8. Afschrijvingen voor GAW'!BC172</f>
        <v>35751.15653029699</v>
      </c>
      <c r="Z177" s="86">
        <f>'8. Afschrijvingen voor GAW'!BD172</f>
        <v>34301.785319609276</v>
      </c>
      <c r="AA177" s="20"/>
      <c r="AB177" s="122"/>
      <c r="AC177" s="87">
        <f t="shared" si="38"/>
        <v>0</v>
      </c>
      <c r="AD177" s="87">
        <f t="shared" si="23"/>
        <v>0</v>
      </c>
      <c r="AE177" s="87">
        <f t="shared" si="24"/>
        <v>0</v>
      </c>
      <c r="AF177" s="87">
        <f t="shared" si="25"/>
        <v>947553.41199404083</v>
      </c>
      <c r="AG177" s="87">
        <f t="shared" si="26"/>
        <v>924587.28692367673</v>
      </c>
      <c r="AH177" s="87">
        <f t="shared" si="27"/>
        <v>899282.79275523929</v>
      </c>
      <c r="AI177" s="87">
        <f t="shared" si="28"/>
        <v>868314.76349199517</v>
      </c>
      <c r="AJ177" s="87">
        <f t="shared" si="29"/>
        <v>847245.84300424601</v>
      </c>
      <c r="AK177" s="87">
        <f t="shared" si="30"/>
        <v>831114.94665998861</v>
      </c>
      <c r="AL177" s="87">
        <f t="shared" si="31"/>
        <v>819513.26046579622</v>
      </c>
      <c r="AM177" s="87">
        <f t="shared" si="32"/>
        <v>790132.83825547982</v>
      </c>
      <c r="AN177" s="87">
        <f t="shared" si="33"/>
        <v>747992.42021518759</v>
      </c>
      <c r="AO177" s="87">
        <f t="shared" si="34"/>
        <v>708099.49113704427</v>
      </c>
      <c r="AP177" s="87">
        <f t="shared" si="35"/>
        <v>670334.18494306854</v>
      </c>
      <c r="AQ177" s="87">
        <f t="shared" si="36"/>
        <v>634583.02841277153</v>
      </c>
      <c r="AR177" s="87">
        <f t="shared" si="37"/>
        <v>600281.24309316231</v>
      </c>
    </row>
    <row r="178" spans="2:44" s="79" customFormat="1" x14ac:dyDescent="0.2">
      <c r="B178" s="86">
        <f>'3. Investeringen'!B159</f>
        <v>145</v>
      </c>
      <c r="C178" s="86" t="str">
        <f>'3. Investeringen'!G159</f>
        <v>Nieuwe investeringen TD</v>
      </c>
      <c r="D178" s="86">
        <f>'3. Investeringen'!K159</f>
        <v>2014</v>
      </c>
      <c r="E178" s="121">
        <f>'3. Investeringen'!N159</f>
        <v>2014</v>
      </c>
      <c r="F178" s="86">
        <f>'3. Investeringen'!O159</f>
        <v>3272.543515036954</v>
      </c>
      <c r="G178" s="86">
        <f>'3. Investeringen'!P159</f>
        <v>0</v>
      </c>
      <c r="H178" s="20"/>
      <c r="I178" s="86">
        <f>'6. Investeringen per jaar'!I159</f>
        <v>1</v>
      </c>
      <c r="J178" s="20"/>
      <c r="K178" s="86">
        <f>'8. Afschrijvingen voor GAW'!AO173</f>
        <v>0</v>
      </c>
      <c r="L178" s="86">
        <f>'8. Afschrijvingen voor GAW'!AP173</f>
        <v>0</v>
      </c>
      <c r="M178" s="86">
        <f>'8. Afschrijvingen voor GAW'!AQ173</f>
        <v>0</v>
      </c>
      <c r="N178" s="86">
        <f>'8. Afschrijvingen voor GAW'!AR173</f>
        <v>65.450870300739084</v>
      </c>
      <c r="O178" s="86">
        <f>'8. Afschrijvingen voor GAW'!AS173</f>
        <v>132.21075800749296</v>
      </c>
      <c r="P178" s="86">
        <f>'8. Afschrijvingen voor GAW'!AT173</f>
        <v>133.26844407155289</v>
      </c>
      <c r="Q178" s="86">
        <f>'8. Afschrijvingen voor GAW'!AU173</f>
        <v>133.53498095969601</v>
      </c>
      <c r="R178" s="86">
        <f>'8. Afschrijvingen voor GAW'!AV173</f>
        <v>135.40447069313177</v>
      </c>
      <c r="S178" s="86">
        <f>'8. Afschrijvingen voor GAW'!AW173</f>
        <v>138.24796457768755</v>
      </c>
      <c r="T178" s="86">
        <f>'8. Afschrijvingen voor GAW'!AX173</f>
        <v>142.11890758586279</v>
      </c>
      <c r="U178" s="86">
        <f>'8. Afschrijvingen voor GAW'!AY173</f>
        <v>143.11373993896379</v>
      </c>
      <c r="V178" s="86">
        <f>'8. Afschrijvingen voor GAW'!AZ173</f>
        <v>171.73648792675652</v>
      </c>
      <c r="W178" s="86">
        <f>'8. Afschrijvingen voor GAW'!BA173</f>
        <v>159.96027161177895</v>
      </c>
      <c r="X178" s="86">
        <f>'8. Afschrijvingen voor GAW'!BB173</f>
        <v>148.99156727268556</v>
      </c>
      <c r="Y178" s="86">
        <f>'8. Afschrijvingen voor GAW'!BC173</f>
        <v>139.57256014625139</v>
      </c>
      <c r="Z178" s="86">
        <f>'8. Afschrijvingen voor GAW'!BD173</f>
        <v>139.57256014625139</v>
      </c>
      <c r="AA178" s="20"/>
      <c r="AB178" s="122"/>
      <c r="AC178" s="87">
        <f t="shared" si="38"/>
        <v>0</v>
      </c>
      <c r="AD178" s="87">
        <f t="shared" ref="AD178:AD227" si="39">$I178*IF($D178&lt;2011,IF(AD$33=$E178,$G178*L$28-L178,
AC178*L$28-L178),
IF(AD$33=$E178,$F178-L178,
AC178*L$28-L178))</f>
        <v>0</v>
      </c>
      <c r="AE178" s="87">
        <f t="shared" ref="AE178:AE227" si="40">$I178*IF($D178&lt;2011,IF(AE$33=$E178,$G178*M$28-M178,
AD178*M$28-M178),
IF(AE$33=$E178,$F178-M178,
AD178*M$28-M178))</f>
        <v>0</v>
      </c>
      <c r="AF178" s="87">
        <f t="shared" ref="AF178:AF227" si="41">$I178*IF($D178&lt;2011,IF(AF$33=$E178,$G178*N$28-N178,
AE178*N$28-N178),
IF(AF$33=$E178,$F178-N178,
AE178*N$28-N178))</f>
        <v>3207.0926447362149</v>
      </c>
      <c r="AG178" s="87">
        <f t="shared" ref="AG178:AG227" si="42">$I178*IF($D178&lt;2011,IF(AG$33=$E178,$G178*O$28-O178,
AF178*O$28-O178),
IF(AG$33=$E178,$F178-O178,
AF178*O$28-O178))</f>
        <v>3106.952813176084</v>
      </c>
      <c r="AH178" s="87">
        <f t="shared" ref="AH178:AH227" si="43">$I178*IF($D178&lt;2011,IF(AH$33=$E178,$G178*P$28-P178,
AG178*P$28-P178),
IF(AH$33=$E178,$F178-P178,
AG178*P$28-P178))</f>
        <v>2998.5399916099395</v>
      </c>
      <c r="AI178" s="87">
        <f t="shared" ref="AI178:AI227" si="44">$I178*IF($D178&lt;2011,IF(AI$33=$E178,$G178*Q$28-Q178,
AH178*Q$28-Q178),
IF(AI$33=$E178,$F178-Q178,
AH178*Q$28-Q178))</f>
        <v>2871.0020906334635</v>
      </c>
      <c r="AJ178" s="87">
        <f t="shared" ref="AJ178:AJ227" si="45">$I178*IF($D178&lt;2011,IF(AJ$33=$E178,$G178*R$28-R178,
AI178*R$28-R178),
IF(AJ$33=$E178,$F178-R178,
AI178*R$28-R178))</f>
        <v>2775.7916492092004</v>
      </c>
      <c r="AK178" s="87">
        <f t="shared" ref="AK178:AK227" si="46">$I178*IF($D178&lt;2011,IF(AK$33=$E178,$G178*S$28-S178,
AJ178*S$28-S178),
IF(AK$33=$E178,$F178-S178,
AJ178*S$28-S178))</f>
        <v>2695.8353092649058</v>
      </c>
      <c r="AL178" s="87">
        <f t="shared" ref="AL178:AL227" si="47">$I178*IF($D178&lt;2011,IF(AL$33=$E178,$G178*T$28-T178,
AK178*T$28-T178),
IF(AL$33=$E178,$F178-T178,
AK178*T$28-T178))</f>
        <v>2629.1997903384604</v>
      </c>
      <c r="AM178" s="87">
        <f t="shared" ref="AM178:AM227" si="48">$I178*IF($D178&lt;2011,IF(AM$33=$E178,$G178*U$28-U178,
AL178*U$28-U178),
IF(AM$33=$E178,$F178-U178,
AL178*U$28-U178))</f>
        <v>2504.4904489318656</v>
      </c>
      <c r="AN178" s="87">
        <f t="shared" ref="AN178:AN227" si="49">$I178*IF($D178&lt;2011,IF(AN$33=$E178,$G178*V$28-V178,
AM178*V$28-V178),
IF(AN$33=$E178,$F178-V178,
AM178*V$28-V178))</f>
        <v>2332.753961005109</v>
      </c>
      <c r="AO178" s="87">
        <f t="shared" ref="AO178:AO227" si="50">$I178*IF($D178&lt;2011,IF(AO$33=$E178,$G178*W$28-W178,
AN178*W$28-W178),
IF(AO$33=$E178,$F178-W178,
AN178*W$28-W178))</f>
        <v>2172.7936893933302</v>
      </c>
      <c r="AP178" s="87">
        <f t="shared" ref="AP178:AP227" si="51">$I178*IF($D178&lt;2011,IF(AP$33=$E178,$G178*X$28-X178,
AO178*X$28-X178),
IF(AP$33=$E178,$F178-X178,
AO178*X$28-X178))</f>
        <v>2023.8021221206445</v>
      </c>
      <c r="AQ178" s="87">
        <f t="shared" ref="AQ178:AQ227" si="52">$I178*IF($D178&lt;2011,IF(AQ$33=$E178,$G178*Y$28-Y178,
AP178*Y$28-Y178),
IF(AQ$33=$E178,$F178-Y178,
AP178*Y$28-Y178))</f>
        <v>1884.2295619743932</v>
      </c>
      <c r="AR178" s="87">
        <f t="shared" ref="AR178:AR227" si="53">$I178*IF($D178&lt;2011,IF(AR$33=$E178,$G178*Z$28-Z178,
AQ178*Z$28-Z178),
IF(AR$33=$E178,$F178-Z178,
AQ178*Z$28-Z178))</f>
        <v>1744.6570018281418</v>
      </c>
    </row>
    <row r="179" spans="2:44" s="79" customFormat="1" x14ac:dyDescent="0.2">
      <c r="B179" s="86">
        <f>'3. Investeringen'!B160</f>
        <v>146</v>
      </c>
      <c r="C179" s="86" t="str">
        <f>'3. Investeringen'!G160</f>
        <v>Nieuwe investeringen TD</v>
      </c>
      <c r="D179" s="86">
        <f>'3. Investeringen'!K160</f>
        <v>2014</v>
      </c>
      <c r="E179" s="121">
        <f>'3. Investeringen'!N160</f>
        <v>2014</v>
      </c>
      <c r="F179" s="86">
        <f>'3. Investeringen'!O160</f>
        <v>273394.90931603988</v>
      </c>
      <c r="G179" s="86">
        <f>'3. Investeringen'!P160</f>
        <v>0</v>
      </c>
      <c r="H179" s="20"/>
      <c r="I179" s="86">
        <f>'6. Investeringen per jaar'!I160</f>
        <v>1</v>
      </c>
      <c r="J179" s="20"/>
      <c r="K179" s="86">
        <f>'8. Afschrijvingen voor GAW'!AO174</f>
        <v>0</v>
      </c>
      <c r="L179" s="86">
        <f>'8. Afschrijvingen voor GAW'!AP174</f>
        <v>0</v>
      </c>
      <c r="M179" s="86">
        <f>'8. Afschrijvingen voor GAW'!AQ174</f>
        <v>0</v>
      </c>
      <c r="N179" s="86">
        <f>'8. Afschrijvingen voor GAW'!AR174</f>
        <v>13669.745465801994</v>
      </c>
      <c r="O179" s="86">
        <f>'8. Afschrijvingen voor GAW'!AS174</f>
        <v>27612.885840920029</v>
      </c>
      <c r="P179" s="86">
        <f>'8. Afschrijvingen voor GAW'!AT174</f>
        <v>27833.788927647391</v>
      </c>
      <c r="Q179" s="86">
        <f>'8. Afschrijvingen voor GAW'!AU174</f>
        <v>27889.456505502687</v>
      </c>
      <c r="R179" s="86">
        <f>'8. Afschrijvingen voor GAW'!AV174</f>
        <v>28279.908896579727</v>
      </c>
      <c r="S179" s="86">
        <f>'8. Afschrijvingen voor GAW'!AW174</f>
        <v>28873.786983407903</v>
      </c>
      <c r="T179" s="86">
        <f>'8. Afschrijvingen voor GAW'!AX174</f>
        <v>29682.25301894332</v>
      </c>
      <c r="U179" s="86">
        <f>'8. Afschrijvingen voor GAW'!AY174</f>
        <v>29890.028790075921</v>
      </c>
      <c r="V179" s="86">
        <f>'8. Afschrijvingen voor GAW'!AZ174</f>
        <v>35868.034548091091</v>
      </c>
      <c r="W179" s="86">
        <f>'8. Afschrijvingen voor GAW'!BA174</f>
        <v>25904.691618065783</v>
      </c>
      <c r="X179" s="86">
        <f>'8. Afschrijvingen voor GAW'!BB174</f>
        <v>12952.345809032891</v>
      </c>
      <c r="Y179" s="86">
        <f>'8. Afschrijvingen voor GAW'!BC174</f>
        <v>0</v>
      </c>
      <c r="Z179" s="86">
        <f>'8. Afschrijvingen voor GAW'!BD174</f>
        <v>0</v>
      </c>
      <c r="AA179" s="20"/>
      <c r="AB179" s="122"/>
      <c r="AC179" s="87">
        <f t="shared" si="38"/>
        <v>0</v>
      </c>
      <c r="AD179" s="87">
        <f t="shared" si="39"/>
        <v>0</v>
      </c>
      <c r="AE179" s="87">
        <f t="shared" si="40"/>
        <v>0</v>
      </c>
      <c r="AF179" s="87">
        <f t="shared" si="41"/>
        <v>259725.16385023788</v>
      </c>
      <c r="AG179" s="87">
        <f t="shared" si="42"/>
        <v>234709.52964782022</v>
      </c>
      <c r="AH179" s="87">
        <f t="shared" si="43"/>
        <v>208753.4169573554</v>
      </c>
      <c r="AI179" s="87">
        <f t="shared" si="44"/>
        <v>181281.46728576743</v>
      </c>
      <c r="AJ179" s="87">
        <f t="shared" si="45"/>
        <v>155539.49893118846</v>
      </c>
      <c r="AK179" s="87">
        <f t="shared" si="46"/>
        <v>129932.0414253355</v>
      </c>
      <c r="AL179" s="87">
        <f t="shared" si="47"/>
        <v>103887.88556630157</v>
      </c>
      <c r="AM179" s="87">
        <f t="shared" si="48"/>
        <v>74725.071975189756</v>
      </c>
      <c r="AN179" s="87">
        <f t="shared" si="49"/>
        <v>38857.037427098665</v>
      </c>
      <c r="AO179" s="87">
        <f t="shared" si="50"/>
        <v>12952.345809032882</v>
      </c>
      <c r="AP179" s="87">
        <f t="shared" si="51"/>
        <v>-9.0949470177292824E-12</v>
      </c>
      <c r="AQ179" s="87">
        <f t="shared" si="52"/>
        <v>-9.0949470177292824E-12</v>
      </c>
      <c r="AR179" s="87">
        <f t="shared" si="53"/>
        <v>-9.0949470177292824E-12</v>
      </c>
    </row>
    <row r="180" spans="2:44" s="79" customFormat="1" x14ac:dyDescent="0.2">
      <c r="B180" s="86">
        <f>'3. Investeringen'!B161</f>
        <v>147</v>
      </c>
      <c r="C180" s="86" t="str">
        <f>'3. Investeringen'!G161</f>
        <v>Nieuwe investeringen TD</v>
      </c>
      <c r="D180" s="86">
        <f>'3. Investeringen'!K161</f>
        <v>2014</v>
      </c>
      <c r="E180" s="121">
        <f>'3. Investeringen'!N161</f>
        <v>2014</v>
      </c>
      <c r="F180" s="86">
        <f>'3. Investeringen'!O161</f>
        <v>12494.33286197521</v>
      </c>
      <c r="G180" s="86">
        <f>'3. Investeringen'!P161</f>
        <v>0</v>
      </c>
      <c r="H180" s="20"/>
      <c r="I180" s="86">
        <f>'6. Investeringen per jaar'!I161</f>
        <v>1</v>
      </c>
      <c r="J180" s="20"/>
      <c r="K180" s="86">
        <f>'8. Afschrijvingen voor GAW'!AO175</f>
        <v>0</v>
      </c>
      <c r="L180" s="86">
        <f>'8. Afschrijvingen voor GAW'!AP175</f>
        <v>0</v>
      </c>
      <c r="M180" s="86">
        <f>'8. Afschrijvingen voor GAW'!AQ175</f>
        <v>0</v>
      </c>
      <c r="N180" s="86">
        <f>'8. Afschrijvingen voor GAW'!AR175</f>
        <v>0</v>
      </c>
      <c r="O180" s="86">
        <f>'8. Afschrijvingen voor GAW'!AS175</f>
        <v>0</v>
      </c>
      <c r="P180" s="86">
        <f>'8. Afschrijvingen voor GAW'!AT175</f>
        <v>0</v>
      </c>
      <c r="Q180" s="86">
        <f>'8. Afschrijvingen voor GAW'!AU175</f>
        <v>0</v>
      </c>
      <c r="R180" s="86">
        <f>'8. Afschrijvingen voor GAW'!AV175</f>
        <v>0</v>
      </c>
      <c r="S180" s="86">
        <f>'8. Afschrijvingen voor GAW'!AW175</f>
        <v>0</v>
      </c>
      <c r="T180" s="86">
        <f>'8. Afschrijvingen voor GAW'!AX175</f>
        <v>0</v>
      </c>
      <c r="U180" s="86">
        <f>'8. Afschrijvingen voor GAW'!AY175</f>
        <v>0</v>
      </c>
      <c r="V180" s="86">
        <f>'8. Afschrijvingen voor GAW'!AZ175</f>
        <v>0</v>
      </c>
      <c r="W180" s="86">
        <f>'8. Afschrijvingen voor GAW'!BA175</f>
        <v>0</v>
      </c>
      <c r="X180" s="86">
        <f>'8. Afschrijvingen voor GAW'!BB175</f>
        <v>0</v>
      </c>
      <c r="Y180" s="86">
        <f>'8. Afschrijvingen voor GAW'!BC175</f>
        <v>0</v>
      </c>
      <c r="Z180" s="86">
        <f>'8. Afschrijvingen voor GAW'!BD175</f>
        <v>0</v>
      </c>
      <c r="AA180" s="20"/>
      <c r="AB180" s="122"/>
      <c r="AC180" s="87">
        <f t="shared" si="38"/>
        <v>0</v>
      </c>
      <c r="AD180" s="87">
        <f t="shared" si="39"/>
        <v>0</v>
      </c>
      <c r="AE180" s="87">
        <f t="shared" si="40"/>
        <v>0</v>
      </c>
      <c r="AF180" s="87">
        <f t="shared" si="41"/>
        <v>12494.33286197521</v>
      </c>
      <c r="AG180" s="87">
        <f t="shared" si="42"/>
        <v>12619.276190594963</v>
      </c>
      <c r="AH180" s="87">
        <f t="shared" si="43"/>
        <v>12720.230400119723</v>
      </c>
      <c r="AI180" s="87">
        <f t="shared" si="44"/>
        <v>12745.670860919961</v>
      </c>
      <c r="AJ180" s="87">
        <f t="shared" si="45"/>
        <v>12924.110252972841</v>
      </c>
      <c r="AK180" s="87">
        <f t="shared" si="46"/>
        <v>13195.516568285269</v>
      </c>
      <c r="AL180" s="87">
        <f t="shared" si="47"/>
        <v>13564.991032197257</v>
      </c>
      <c r="AM180" s="87">
        <f t="shared" si="48"/>
        <v>13659.945969422635</v>
      </c>
      <c r="AN180" s="87">
        <f t="shared" si="49"/>
        <v>13659.945969422635</v>
      </c>
      <c r="AO180" s="87">
        <f t="shared" si="50"/>
        <v>13659.945969422635</v>
      </c>
      <c r="AP180" s="87">
        <f t="shared" si="51"/>
        <v>13659.945969422635</v>
      </c>
      <c r="AQ180" s="87">
        <f t="shared" si="52"/>
        <v>13659.945969422635</v>
      </c>
      <c r="AR180" s="87">
        <f t="shared" si="53"/>
        <v>13659.945969422635</v>
      </c>
    </row>
    <row r="181" spans="2:44" s="79" customFormat="1" x14ac:dyDescent="0.2">
      <c r="B181" s="86">
        <f>'3. Investeringen'!B162</f>
        <v>148</v>
      </c>
      <c r="C181" s="86" t="str">
        <f>'3. Investeringen'!G162</f>
        <v>Nieuwe investeringen TD</v>
      </c>
      <c r="D181" s="86">
        <f>'3. Investeringen'!K162</f>
        <v>2015</v>
      </c>
      <c r="E181" s="121">
        <f>'3. Investeringen'!N162</f>
        <v>2015</v>
      </c>
      <c r="F181" s="86">
        <f>'3. Investeringen'!O162</f>
        <v>1373733.2654095753</v>
      </c>
      <c r="G181" s="86">
        <f>'3. Investeringen'!P162</f>
        <v>0</v>
      </c>
      <c r="H181" s="20"/>
      <c r="I181" s="86">
        <f>'6. Investeringen per jaar'!I162</f>
        <v>1</v>
      </c>
      <c r="J181" s="20"/>
      <c r="K181" s="86">
        <f>'8. Afschrijvingen voor GAW'!AO176</f>
        <v>0</v>
      </c>
      <c r="L181" s="86">
        <f>'8. Afschrijvingen voor GAW'!AP176</f>
        <v>0</v>
      </c>
      <c r="M181" s="86">
        <f>'8. Afschrijvingen voor GAW'!AQ176</f>
        <v>0</v>
      </c>
      <c r="N181" s="86">
        <f>'8. Afschrijvingen voor GAW'!AR176</f>
        <v>0</v>
      </c>
      <c r="O181" s="86">
        <f>'8. Afschrijvingen voor GAW'!AS176</f>
        <v>12488.484230996139</v>
      </c>
      <c r="P181" s="86">
        <f>'8. Afschrijvingen voor GAW'!AT176</f>
        <v>25176.784209688216</v>
      </c>
      <c r="Q181" s="86">
        <f>'8. Afschrijvingen voor GAW'!AU176</f>
        <v>25227.137778107593</v>
      </c>
      <c r="R181" s="86">
        <f>'8. Afschrijvingen voor GAW'!AV176</f>
        <v>25580.317707001097</v>
      </c>
      <c r="S181" s="86">
        <f>'8. Afschrijvingen voor GAW'!AW176</f>
        <v>26117.50437884812</v>
      </c>
      <c r="T181" s="86">
        <f>'8. Afschrijvingen voor GAW'!AX176</f>
        <v>26848.794501455868</v>
      </c>
      <c r="U181" s="86">
        <f>'8. Afschrijvingen voor GAW'!AY176</f>
        <v>27036.736062966054</v>
      </c>
      <c r="V181" s="86">
        <f>'8. Afschrijvingen voor GAW'!AZ176</f>
        <v>32444.083275559264</v>
      </c>
      <c r="W181" s="86">
        <f>'8. Afschrijvingen voor GAW'!BA176</f>
        <v>31641.343070803159</v>
      </c>
      <c r="X181" s="86">
        <f>'8. Afschrijvingen voor GAW'!BB176</f>
        <v>30858.464479360609</v>
      </c>
      <c r="Y181" s="86">
        <f>'8. Afschrijvingen voor GAW'!BC176</f>
        <v>30094.956079871274</v>
      </c>
      <c r="Z181" s="86">
        <f>'8. Afschrijvingen voor GAW'!BD176</f>
        <v>29350.338609853843</v>
      </c>
      <c r="AA181" s="20"/>
      <c r="AB181" s="122"/>
      <c r="AC181" s="87">
        <f t="shared" si="38"/>
        <v>0</v>
      </c>
      <c r="AD181" s="87">
        <f t="shared" si="39"/>
        <v>0</v>
      </c>
      <c r="AE181" s="87">
        <f t="shared" si="40"/>
        <v>0</v>
      </c>
      <c r="AF181" s="87">
        <f t="shared" si="41"/>
        <v>0</v>
      </c>
      <c r="AG181" s="87">
        <f t="shared" si="42"/>
        <v>1361244.7811785792</v>
      </c>
      <c r="AH181" s="87">
        <f t="shared" si="43"/>
        <v>1346957.9552183195</v>
      </c>
      <c r="AI181" s="87">
        <f t="shared" si="44"/>
        <v>1324424.7333506485</v>
      </c>
      <c r="AJ181" s="87">
        <f t="shared" si="45"/>
        <v>1317386.3619105567</v>
      </c>
      <c r="AK181" s="87">
        <f t="shared" si="46"/>
        <v>1318933.9711318302</v>
      </c>
      <c r="AL181" s="87">
        <f t="shared" si="47"/>
        <v>1329015.3278220654</v>
      </c>
      <c r="AM181" s="87">
        <f t="shared" si="48"/>
        <v>1311281.6990538538</v>
      </c>
      <c r="AN181" s="87">
        <f t="shared" si="49"/>
        <v>1278837.6157782944</v>
      </c>
      <c r="AO181" s="87">
        <f t="shared" si="50"/>
        <v>1247196.2727074912</v>
      </c>
      <c r="AP181" s="87">
        <f t="shared" si="51"/>
        <v>1216337.8082281307</v>
      </c>
      <c r="AQ181" s="87">
        <f t="shared" si="52"/>
        <v>1186242.8521482595</v>
      </c>
      <c r="AR181" s="87">
        <f t="shared" si="53"/>
        <v>1156892.5135384058</v>
      </c>
    </row>
    <row r="182" spans="2:44" s="79" customFormat="1" x14ac:dyDescent="0.2">
      <c r="B182" s="86">
        <f>'3. Investeringen'!B163</f>
        <v>149</v>
      </c>
      <c r="C182" s="86" t="str">
        <f>'3. Investeringen'!G163</f>
        <v>Nieuwe investeringen TD</v>
      </c>
      <c r="D182" s="86">
        <f>'3. Investeringen'!K163</f>
        <v>2015</v>
      </c>
      <c r="E182" s="121">
        <f>'3. Investeringen'!N163</f>
        <v>2015</v>
      </c>
      <c r="F182" s="86">
        <f>'3. Investeringen'!O163</f>
        <v>3019890.4552159794</v>
      </c>
      <c r="G182" s="86">
        <f>'3. Investeringen'!P163</f>
        <v>0</v>
      </c>
      <c r="H182" s="20"/>
      <c r="I182" s="86">
        <f>'6. Investeringen per jaar'!I163</f>
        <v>1</v>
      </c>
      <c r="J182" s="20"/>
      <c r="K182" s="86">
        <f>'8. Afschrijvingen voor GAW'!AO177</f>
        <v>0</v>
      </c>
      <c r="L182" s="86">
        <f>'8. Afschrijvingen voor GAW'!AP177</f>
        <v>0</v>
      </c>
      <c r="M182" s="86">
        <f>'8. Afschrijvingen voor GAW'!AQ177</f>
        <v>0</v>
      </c>
      <c r="N182" s="86">
        <f>'8. Afschrijvingen voor GAW'!AR177</f>
        <v>0</v>
      </c>
      <c r="O182" s="86">
        <f>'8. Afschrijvingen voor GAW'!AS177</f>
        <v>33554.338391288664</v>
      </c>
      <c r="P182" s="86">
        <f>'8. Afschrijvingen voor GAW'!AT177</f>
        <v>67645.546196837939</v>
      </c>
      <c r="Q182" s="86">
        <f>'8. Afschrijvingen voor GAW'!AU177</f>
        <v>67780.837289231611</v>
      </c>
      <c r="R182" s="86">
        <f>'8. Afschrijvingen voor GAW'!AV177</f>
        <v>68729.769011280849</v>
      </c>
      <c r="S182" s="86">
        <f>'8. Afschrijvingen voor GAW'!AW177</f>
        <v>70173.09416051775</v>
      </c>
      <c r="T182" s="86">
        <f>'8. Afschrijvingen voor GAW'!AX177</f>
        <v>72137.940797012241</v>
      </c>
      <c r="U182" s="86">
        <f>'8. Afschrijvingen voor GAW'!AY177</f>
        <v>72642.906382591318</v>
      </c>
      <c r="V182" s="86">
        <f>'8. Afschrijvingen voor GAW'!AZ177</f>
        <v>87171.487659109596</v>
      </c>
      <c r="W182" s="86">
        <f>'8. Afschrijvingen voor GAW'!BA177</f>
        <v>84454.454277526966</v>
      </c>
      <c r="X182" s="86">
        <f>'8. Afschrijvingen voor GAW'!BB177</f>
        <v>81822.107650694947</v>
      </c>
      <c r="Y182" s="86">
        <f>'8. Afschrijvingen voor GAW'!BC177</f>
        <v>79271.80819145251</v>
      </c>
      <c r="Z182" s="86">
        <f>'8. Afschrijvingen voor GAW'!BD177</f>
        <v>76800.998585485169</v>
      </c>
      <c r="AA182" s="20"/>
      <c r="AB182" s="122"/>
      <c r="AC182" s="87">
        <f t="shared" si="38"/>
        <v>0</v>
      </c>
      <c r="AD182" s="87">
        <f t="shared" si="39"/>
        <v>0</v>
      </c>
      <c r="AE182" s="87">
        <f t="shared" si="40"/>
        <v>0</v>
      </c>
      <c r="AF182" s="87">
        <f t="shared" si="41"/>
        <v>0</v>
      </c>
      <c r="AG182" s="87">
        <f t="shared" si="42"/>
        <v>2986336.1168246907</v>
      </c>
      <c r="AH182" s="87">
        <f t="shared" si="43"/>
        <v>2942581.2595624505</v>
      </c>
      <c r="AI182" s="87">
        <f t="shared" si="44"/>
        <v>2880685.5847923434</v>
      </c>
      <c r="AJ182" s="87">
        <f t="shared" si="45"/>
        <v>2852285.4139681552</v>
      </c>
      <c r="AK182" s="87">
        <f t="shared" si="46"/>
        <v>2842010.3135009683</v>
      </c>
      <c r="AL182" s="87">
        <f t="shared" si="47"/>
        <v>2849448.661481983</v>
      </c>
      <c r="AM182" s="87">
        <f t="shared" si="48"/>
        <v>2796751.8957297653</v>
      </c>
      <c r="AN182" s="87">
        <f t="shared" si="49"/>
        <v>2709580.4080706555</v>
      </c>
      <c r="AO182" s="87">
        <f t="shared" si="50"/>
        <v>2625125.9537931285</v>
      </c>
      <c r="AP182" s="87">
        <f t="shared" si="51"/>
        <v>2543303.8461424336</v>
      </c>
      <c r="AQ182" s="87">
        <f t="shared" si="52"/>
        <v>2464032.0379509809</v>
      </c>
      <c r="AR182" s="87">
        <f t="shared" si="53"/>
        <v>2387231.0393654956</v>
      </c>
    </row>
    <row r="183" spans="2:44" s="79" customFormat="1" x14ac:dyDescent="0.2">
      <c r="B183" s="86">
        <f>'3. Investeringen'!B164</f>
        <v>150</v>
      </c>
      <c r="C183" s="86" t="str">
        <f>'3. Investeringen'!G164</f>
        <v>Nieuwe investeringen TD</v>
      </c>
      <c r="D183" s="86">
        <f>'3. Investeringen'!K164</f>
        <v>2015</v>
      </c>
      <c r="E183" s="121">
        <f>'3. Investeringen'!N164</f>
        <v>2015</v>
      </c>
      <c r="F183" s="86">
        <f>'3. Investeringen'!O164</f>
        <v>615923.55010191235</v>
      </c>
      <c r="G183" s="86">
        <f>'3. Investeringen'!P164</f>
        <v>0</v>
      </c>
      <c r="H183" s="20"/>
      <c r="I183" s="86">
        <f>'6. Investeringen per jaar'!I164</f>
        <v>1</v>
      </c>
      <c r="J183" s="20"/>
      <c r="K183" s="86">
        <f>'8. Afschrijvingen voor GAW'!AO178</f>
        <v>0</v>
      </c>
      <c r="L183" s="86">
        <f>'8. Afschrijvingen voor GAW'!AP178</f>
        <v>0</v>
      </c>
      <c r="M183" s="86">
        <f>'8. Afschrijvingen voor GAW'!AQ178</f>
        <v>0</v>
      </c>
      <c r="N183" s="86">
        <f>'8. Afschrijvingen voor GAW'!AR178</f>
        <v>0</v>
      </c>
      <c r="O183" s="86">
        <f>'8. Afschrijvingen voor GAW'!AS178</f>
        <v>10265.392501698539</v>
      </c>
      <c r="P183" s="86">
        <f>'8. Afschrijvingen voor GAW'!AT178</f>
        <v>20695.03128342425</v>
      </c>
      <c r="Q183" s="86">
        <f>'8. Afschrijvingen voor GAW'!AU178</f>
        <v>20736.421345991101</v>
      </c>
      <c r="R183" s="86">
        <f>'8. Afschrijvingen voor GAW'!AV178</f>
        <v>21026.731244834973</v>
      </c>
      <c r="S183" s="86">
        <f>'8. Afschrijvingen voor GAW'!AW178</f>
        <v>21468.292600976511</v>
      </c>
      <c r="T183" s="86">
        <f>'8. Afschrijvingen voor GAW'!AX178</f>
        <v>22069.404793803849</v>
      </c>
      <c r="U183" s="86">
        <f>'8. Afschrijvingen voor GAW'!AY178</f>
        <v>22223.890627360477</v>
      </c>
      <c r="V183" s="86">
        <f>'8. Afschrijvingen voor GAW'!AZ178</f>
        <v>26668.668752832575</v>
      </c>
      <c r="W183" s="86">
        <f>'8. Afschrijvingen voor GAW'!BA178</f>
        <v>25306.864390985804</v>
      </c>
      <c r="X183" s="86">
        <f>'8. Afschrijvingen voor GAW'!BB178</f>
        <v>24014.598975275891</v>
      </c>
      <c r="Y183" s="86">
        <f>'8. Afschrijvingen voor GAW'!BC178</f>
        <v>22788.321580793716</v>
      </c>
      <c r="Z183" s="86">
        <f>'8. Afschrijvingen voor GAW'!BD178</f>
        <v>21717.075694517094</v>
      </c>
      <c r="AA183" s="20"/>
      <c r="AB183" s="122"/>
      <c r="AC183" s="87">
        <f t="shared" si="38"/>
        <v>0</v>
      </c>
      <c r="AD183" s="87">
        <f t="shared" si="39"/>
        <v>0</v>
      </c>
      <c r="AE183" s="87">
        <f t="shared" si="40"/>
        <v>0</v>
      </c>
      <c r="AF183" s="87">
        <f t="shared" si="41"/>
        <v>0</v>
      </c>
      <c r="AG183" s="87">
        <f t="shared" si="42"/>
        <v>605658.15760021377</v>
      </c>
      <c r="AH183" s="87">
        <f t="shared" si="43"/>
        <v>589808.3915775913</v>
      </c>
      <c r="AI183" s="87">
        <f t="shared" si="44"/>
        <v>570251.58701475535</v>
      </c>
      <c r="AJ183" s="87">
        <f t="shared" si="45"/>
        <v>557208.37798812694</v>
      </c>
      <c r="AK183" s="87">
        <f t="shared" si="46"/>
        <v>547441.46132490097</v>
      </c>
      <c r="AL183" s="87">
        <f t="shared" si="47"/>
        <v>540700.41744819435</v>
      </c>
      <c r="AM183" s="87">
        <f t="shared" si="48"/>
        <v>522261.42974297114</v>
      </c>
      <c r="AN183" s="87">
        <f t="shared" si="49"/>
        <v>495592.76099013857</v>
      </c>
      <c r="AO183" s="87">
        <f t="shared" si="50"/>
        <v>470285.89659915277</v>
      </c>
      <c r="AP183" s="87">
        <f t="shared" si="51"/>
        <v>446271.29762387689</v>
      </c>
      <c r="AQ183" s="87">
        <f t="shared" si="52"/>
        <v>423482.97604308318</v>
      </c>
      <c r="AR183" s="87">
        <f t="shared" si="53"/>
        <v>401765.90034856607</v>
      </c>
    </row>
    <row r="184" spans="2:44" s="79" customFormat="1" x14ac:dyDescent="0.2">
      <c r="B184" s="86">
        <f>'3. Investeringen'!B165</f>
        <v>151</v>
      </c>
      <c r="C184" s="86" t="str">
        <f>'3. Investeringen'!G165</f>
        <v>Nieuwe investeringen TD</v>
      </c>
      <c r="D184" s="86">
        <f>'3. Investeringen'!K165</f>
        <v>2015</v>
      </c>
      <c r="E184" s="121">
        <f>'3. Investeringen'!N165</f>
        <v>2015</v>
      </c>
      <c r="F184" s="86">
        <f>'3. Investeringen'!O165</f>
        <v>2483.701508650443</v>
      </c>
      <c r="G184" s="86">
        <f>'3. Investeringen'!P165</f>
        <v>0</v>
      </c>
      <c r="H184" s="20"/>
      <c r="I184" s="86">
        <f>'6. Investeringen per jaar'!I165</f>
        <v>1</v>
      </c>
      <c r="J184" s="20"/>
      <c r="K184" s="86">
        <f>'8. Afschrijvingen voor GAW'!AO179</f>
        <v>0</v>
      </c>
      <c r="L184" s="86">
        <f>'8. Afschrijvingen voor GAW'!AP179</f>
        <v>0</v>
      </c>
      <c r="M184" s="86">
        <f>'8. Afschrijvingen voor GAW'!AQ179</f>
        <v>0</v>
      </c>
      <c r="N184" s="86">
        <f>'8. Afschrijvingen voor GAW'!AR179</f>
        <v>0</v>
      </c>
      <c r="O184" s="86">
        <f>'8. Afschrijvingen voor GAW'!AS179</f>
        <v>49.674030173008859</v>
      </c>
      <c r="P184" s="86">
        <f>'8. Afschrijvingen voor GAW'!AT179</f>
        <v>100.14284482878585</v>
      </c>
      <c r="Q184" s="86">
        <f>'8. Afschrijvingen voor GAW'!AU179</f>
        <v>100.34313051844343</v>
      </c>
      <c r="R184" s="86">
        <f>'8. Afschrijvingen voor GAW'!AV179</f>
        <v>101.74793434570164</v>
      </c>
      <c r="S184" s="86">
        <f>'8. Afschrijvingen voor GAW'!AW179</f>
        <v>103.88464096696137</v>
      </c>
      <c r="T184" s="86">
        <f>'8. Afschrijvingen voor GAW'!AX179</f>
        <v>106.79341091403629</v>
      </c>
      <c r="U184" s="86">
        <f>'8. Afschrijvingen voor GAW'!AY179</f>
        <v>107.54096479043453</v>
      </c>
      <c r="V184" s="86">
        <f>'8. Afschrijvingen voor GAW'!AZ179</f>
        <v>129.04915774852142</v>
      </c>
      <c r="W184" s="86">
        <f>'8. Afschrijvingen voor GAW'!BA179</f>
        <v>120.67840157023898</v>
      </c>
      <c r="X184" s="86">
        <f>'8. Afschrijvingen voor GAW'!BB179</f>
        <v>112.85061336027753</v>
      </c>
      <c r="Y184" s="86">
        <f>'8. Afschrijvingen voor GAW'!BC179</f>
        <v>105.530573574746</v>
      </c>
      <c r="Z184" s="86">
        <f>'8. Afschrijvingen voor GAW'!BD179</f>
        <v>104.92407602546585</v>
      </c>
      <c r="AA184" s="20"/>
      <c r="AB184" s="122"/>
      <c r="AC184" s="87">
        <f t="shared" si="38"/>
        <v>0</v>
      </c>
      <c r="AD184" s="87">
        <f t="shared" si="39"/>
        <v>0</v>
      </c>
      <c r="AE184" s="87">
        <f t="shared" si="40"/>
        <v>0</v>
      </c>
      <c r="AF184" s="87">
        <f t="shared" si="41"/>
        <v>0</v>
      </c>
      <c r="AG184" s="87">
        <f t="shared" si="42"/>
        <v>2434.0274784774342</v>
      </c>
      <c r="AH184" s="87">
        <f t="shared" si="43"/>
        <v>2353.3568534764681</v>
      </c>
      <c r="AI184" s="87">
        <f t="shared" si="44"/>
        <v>2257.7204366649776</v>
      </c>
      <c r="AJ184" s="87">
        <f t="shared" si="45"/>
        <v>2187.5805884325855</v>
      </c>
      <c r="AK184" s="87">
        <f t="shared" si="46"/>
        <v>2129.6351398227084</v>
      </c>
      <c r="AL184" s="87">
        <f t="shared" si="47"/>
        <v>2082.4715128237081</v>
      </c>
      <c r="AM184" s="87">
        <f t="shared" si="48"/>
        <v>1989.5078486230393</v>
      </c>
      <c r="AN184" s="87">
        <f t="shared" si="49"/>
        <v>1860.458690874518</v>
      </c>
      <c r="AO184" s="87">
        <f t="shared" si="50"/>
        <v>1739.780289304279</v>
      </c>
      <c r="AP184" s="87">
        <f t="shared" si="51"/>
        <v>1626.9296759440015</v>
      </c>
      <c r="AQ184" s="87">
        <f t="shared" si="52"/>
        <v>1521.3991023692554</v>
      </c>
      <c r="AR184" s="87">
        <f t="shared" si="53"/>
        <v>1416.4750263437895</v>
      </c>
    </row>
    <row r="185" spans="2:44" s="79" customFormat="1" x14ac:dyDescent="0.2">
      <c r="B185" s="86">
        <f>'3. Investeringen'!B166</f>
        <v>152</v>
      </c>
      <c r="C185" s="86" t="str">
        <f>'3. Investeringen'!G166</f>
        <v>Nieuwe investeringen TD</v>
      </c>
      <c r="D185" s="86">
        <f>'3. Investeringen'!K166</f>
        <v>2015</v>
      </c>
      <c r="E185" s="121">
        <f>'3. Investeringen'!N166</f>
        <v>2015</v>
      </c>
      <c r="F185" s="86">
        <f>'3. Investeringen'!O166</f>
        <v>218374.91575693112</v>
      </c>
      <c r="G185" s="86">
        <f>'3. Investeringen'!P166</f>
        <v>0</v>
      </c>
      <c r="H185" s="20"/>
      <c r="I185" s="86">
        <f>'6. Investeringen per jaar'!I166</f>
        <v>1</v>
      </c>
      <c r="J185" s="20"/>
      <c r="K185" s="86">
        <f>'8. Afschrijvingen voor GAW'!AO180</f>
        <v>0</v>
      </c>
      <c r="L185" s="86">
        <f>'8. Afschrijvingen voor GAW'!AP180</f>
        <v>0</v>
      </c>
      <c r="M185" s="86">
        <f>'8. Afschrijvingen voor GAW'!AQ180</f>
        <v>0</v>
      </c>
      <c r="N185" s="86">
        <f>'8. Afschrijvingen voor GAW'!AR180</f>
        <v>0</v>
      </c>
      <c r="O185" s="86">
        <f>'8. Afschrijvingen voor GAW'!AS180</f>
        <v>10918.745787846558</v>
      </c>
      <c r="P185" s="86">
        <f>'8. Afschrijvingen voor GAW'!AT180</f>
        <v>22012.191508298656</v>
      </c>
      <c r="Q185" s="86">
        <f>'8. Afschrijvingen voor GAW'!AU180</f>
        <v>22056.215891315253</v>
      </c>
      <c r="R185" s="86">
        <f>'8. Afschrijvingen voor GAW'!AV180</f>
        <v>22365.002913793665</v>
      </c>
      <c r="S185" s="86">
        <f>'8. Afschrijvingen voor GAW'!AW180</f>
        <v>22834.667974983331</v>
      </c>
      <c r="T185" s="86">
        <f>'8. Afschrijvingen voor GAW'!AX180</f>
        <v>23474.038678282865</v>
      </c>
      <c r="U185" s="86">
        <f>'8. Afschrijvingen voor GAW'!AY180</f>
        <v>23638.356949030844</v>
      </c>
      <c r="V185" s="86">
        <f>'8. Afschrijvingen voor GAW'!AZ180</f>
        <v>28366.028338837015</v>
      </c>
      <c r="W185" s="86">
        <f>'8. Afschrijvingen voor GAW'!BA180</f>
        <v>21747.288393108374</v>
      </c>
      <c r="X185" s="86">
        <f>'8. Afschrijvingen voor GAW'!BB180</f>
        <v>21747.288393108374</v>
      </c>
      <c r="Y185" s="86">
        <f>'8. Afschrijvingen voor GAW'!BC180</f>
        <v>10873.644196554187</v>
      </c>
      <c r="Z185" s="86">
        <f>'8. Afschrijvingen voor GAW'!BD180</f>
        <v>0</v>
      </c>
      <c r="AA185" s="20"/>
      <c r="AB185" s="122"/>
      <c r="AC185" s="87">
        <f t="shared" si="38"/>
        <v>0</v>
      </c>
      <c r="AD185" s="87">
        <f t="shared" si="39"/>
        <v>0</v>
      </c>
      <c r="AE185" s="87">
        <f t="shared" si="40"/>
        <v>0</v>
      </c>
      <c r="AF185" s="87">
        <f t="shared" si="41"/>
        <v>0</v>
      </c>
      <c r="AG185" s="87">
        <f t="shared" si="42"/>
        <v>207456.16996908456</v>
      </c>
      <c r="AH185" s="87">
        <f t="shared" si="43"/>
        <v>187103.62782053859</v>
      </c>
      <c r="AI185" s="87">
        <f t="shared" si="44"/>
        <v>165421.61918486442</v>
      </c>
      <c r="AJ185" s="87">
        <f t="shared" si="45"/>
        <v>145372.51893965885</v>
      </c>
      <c r="AK185" s="87">
        <f t="shared" si="46"/>
        <v>125590.67386240834</v>
      </c>
      <c r="AL185" s="87">
        <f t="shared" si="47"/>
        <v>105633.17405227292</v>
      </c>
      <c r="AM185" s="87">
        <f t="shared" si="48"/>
        <v>82734.249321607975</v>
      </c>
      <c r="AN185" s="87">
        <f t="shared" si="49"/>
        <v>54368.220982770959</v>
      </c>
      <c r="AO185" s="87">
        <f t="shared" si="50"/>
        <v>32620.932589662585</v>
      </c>
      <c r="AP185" s="87">
        <f t="shared" si="51"/>
        <v>10873.644196554211</v>
      </c>
      <c r="AQ185" s="87">
        <f t="shared" si="52"/>
        <v>2.3646862246096134E-11</v>
      </c>
      <c r="AR185" s="87">
        <f t="shared" si="53"/>
        <v>2.3646862246096134E-11</v>
      </c>
    </row>
    <row r="186" spans="2:44" s="79" customFormat="1" x14ac:dyDescent="0.2">
      <c r="B186" s="86">
        <f>'3. Investeringen'!B167</f>
        <v>153</v>
      </c>
      <c r="C186" s="86" t="str">
        <f>'3. Investeringen'!G167</f>
        <v>Nieuwe investeringen TD</v>
      </c>
      <c r="D186" s="86">
        <f>'3. Investeringen'!K167</f>
        <v>2015</v>
      </c>
      <c r="E186" s="121">
        <f>'3. Investeringen'!N167</f>
        <v>2015</v>
      </c>
      <c r="F186" s="86">
        <f>'3. Investeringen'!O167</f>
        <v>7523.8270069478103</v>
      </c>
      <c r="G186" s="86">
        <f>'3. Investeringen'!P167</f>
        <v>0</v>
      </c>
      <c r="H186" s="20"/>
      <c r="I186" s="86">
        <f>'6. Investeringen per jaar'!I167</f>
        <v>1</v>
      </c>
      <c r="J186" s="20"/>
      <c r="K186" s="86">
        <f>'8. Afschrijvingen voor GAW'!AO181</f>
        <v>0</v>
      </c>
      <c r="L186" s="86">
        <f>'8. Afschrijvingen voor GAW'!AP181</f>
        <v>0</v>
      </c>
      <c r="M186" s="86">
        <f>'8. Afschrijvingen voor GAW'!AQ181</f>
        <v>0</v>
      </c>
      <c r="N186" s="86">
        <f>'8. Afschrijvingen voor GAW'!AR181</f>
        <v>0</v>
      </c>
      <c r="O186" s="86">
        <f>'8. Afschrijvingen voor GAW'!AS181</f>
        <v>0</v>
      </c>
      <c r="P186" s="86">
        <f>'8. Afschrijvingen voor GAW'!AT181</f>
        <v>0</v>
      </c>
      <c r="Q186" s="86">
        <f>'8. Afschrijvingen voor GAW'!AU181</f>
        <v>0</v>
      </c>
      <c r="R186" s="86">
        <f>'8. Afschrijvingen voor GAW'!AV181</f>
        <v>0</v>
      </c>
      <c r="S186" s="86">
        <f>'8. Afschrijvingen voor GAW'!AW181</f>
        <v>0</v>
      </c>
      <c r="T186" s="86">
        <f>'8. Afschrijvingen voor GAW'!AX181</f>
        <v>0</v>
      </c>
      <c r="U186" s="86">
        <f>'8. Afschrijvingen voor GAW'!AY181</f>
        <v>0</v>
      </c>
      <c r="V186" s="86">
        <f>'8. Afschrijvingen voor GAW'!AZ181</f>
        <v>0</v>
      </c>
      <c r="W186" s="86">
        <f>'8. Afschrijvingen voor GAW'!BA181</f>
        <v>0</v>
      </c>
      <c r="X186" s="86">
        <f>'8. Afschrijvingen voor GAW'!BB181</f>
        <v>0</v>
      </c>
      <c r="Y186" s="86">
        <f>'8. Afschrijvingen voor GAW'!BC181</f>
        <v>0</v>
      </c>
      <c r="Z186" s="86">
        <f>'8. Afschrijvingen voor GAW'!BD181</f>
        <v>0</v>
      </c>
      <c r="AA186" s="20"/>
      <c r="AB186" s="122"/>
      <c r="AC186" s="87">
        <f t="shared" si="38"/>
        <v>0</v>
      </c>
      <c r="AD186" s="87">
        <f t="shared" si="39"/>
        <v>0</v>
      </c>
      <c r="AE186" s="87">
        <f t="shared" si="40"/>
        <v>0</v>
      </c>
      <c r="AF186" s="87">
        <f t="shared" si="41"/>
        <v>0</v>
      </c>
      <c r="AG186" s="87">
        <f t="shared" si="42"/>
        <v>7523.8270069478103</v>
      </c>
      <c r="AH186" s="87">
        <f t="shared" si="43"/>
        <v>7584.0176230033931</v>
      </c>
      <c r="AI186" s="87">
        <f t="shared" si="44"/>
        <v>7599.1856582494001</v>
      </c>
      <c r="AJ186" s="87">
        <f t="shared" si="45"/>
        <v>7705.5742574648921</v>
      </c>
      <c r="AK186" s="87">
        <f t="shared" si="46"/>
        <v>7867.3913168716545</v>
      </c>
      <c r="AL186" s="87">
        <f t="shared" si="47"/>
        <v>8087.6782737440608</v>
      </c>
      <c r="AM186" s="87">
        <f t="shared" si="48"/>
        <v>8144.2920216602688</v>
      </c>
      <c r="AN186" s="87">
        <f t="shared" si="49"/>
        <v>8144.2920216602688</v>
      </c>
      <c r="AO186" s="87">
        <f t="shared" si="50"/>
        <v>8144.2920216602688</v>
      </c>
      <c r="AP186" s="87">
        <f t="shared" si="51"/>
        <v>8144.2920216602688</v>
      </c>
      <c r="AQ186" s="87">
        <f t="shared" si="52"/>
        <v>8144.2920216602688</v>
      </c>
      <c r="AR186" s="87">
        <f t="shared" si="53"/>
        <v>8144.2920216602688</v>
      </c>
    </row>
    <row r="187" spans="2:44" s="79" customFormat="1" x14ac:dyDescent="0.2">
      <c r="B187" s="86">
        <f>'3. Investeringen'!B168</f>
        <v>154</v>
      </c>
      <c r="C187" s="86" t="str">
        <f>'3. Investeringen'!G168</f>
        <v>Nieuwe investeringen AD</v>
      </c>
      <c r="D187" s="86">
        <f>'3. Investeringen'!K168</f>
        <v>2009</v>
      </c>
      <c r="E187" s="121">
        <f>'3. Investeringen'!N168</f>
        <v>2011</v>
      </c>
      <c r="F187" s="86">
        <f>'3. Investeringen'!O168</f>
        <v>531594.17907931341</v>
      </c>
      <c r="G187" s="86">
        <f>'3. Investeringen'!P168</f>
        <v>531594.17907931341</v>
      </c>
      <c r="H187" s="20"/>
      <c r="I187" s="86">
        <f>'6. Investeringen per jaar'!I168</f>
        <v>1</v>
      </c>
      <c r="J187" s="20"/>
      <c r="K187" s="86">
        <f>'8. Afschrijvingen voor GAW'!AO182</f>
        <v>14388.482447080083</v>
      </c>
      <c r="L187" s="86">
        <f>'8. Afschrijvingen voor GAW'!AP182</f>
        <v>14762.582990704163</v>
      </c>
      <c r="M187" s="86">
        <f>'8. Afschrijvingen voor GAW'!AQ182</f>
        <v>15102.122399490356</v>
      </c>
      <c r="N187" s="86">
        <f>'8. Afschrijvingen voor GAW'!AR182</f>
        <v>15524.981826676087</v>
      </c>
      <c r="O187" s="86">
        <f>'8. Afschrijvingen voor GAW'!AS182</f>
        <v>15680.231644942845</v>
      </c>
      <c r="P187" s="86">
        <f>'8. Afschrijvingen voor GAW'!AT182</f>
        <v>15805.673498102389</v>
      </c>
      <c r="Q187" s="86">
        <f>'8. Afschrijvingen voor GAW'!AU182</f>
        <v>15837.284845098595</v>
      </c>
      <c r="R187" s="86">
        <f>'8. Afschrijvingen voor GAW'!AV182</f>
        <v>16059.006832929976</v>
      </c>
      <c r="S187" s="86">
        <f>'8. Afschrijvingen voor GAW'!AW182</f>
        <v>16396.245976421505</v>
      </c>
      <c r="T187" s="86">
        <f>'8. Afschrijvingen voor GAW'!AX182</f>
        <v>16855.340863761307</v>
      </c>
      <c r="U187" s="86">
        <f>'8. Afschrijvingen voor GAW'!AY182</f>
        <v>16973.328249807633</v>
      </c>
      <c r="V187" s="86">
        <f>'8. Afschrijvingen voor GAW'!AZ182</f>
        <v>20367.993899769164</v>
      </c>
      <c r="W187" s="86">
        <f>'8. Afschrijvingen voor GAW'!BA182</f>
        <v>19445.669647704148</v>
      </c>
      <c r="X187" s="86">
        <f>'8. Afschrijvingen voor GAW'!BB182</f>
        <v>18565.111022147732</v>
      </c>
      <c r="Y187" s="86">
        <f>'8. Afschrijvingen voor GAW'!BC182</f>
        <v>17724.426749446706</v>
      </c>
      <c r="Z187" s="86">
        <f>'8. Afschrijvingen voor GAW'!BD182</f>
        <v>16921.811198528365</v>
      </c>
      <c r="AA187" s="20"/>
      <c r="AB187" s="122"/>
      <c r="AC187" s="87">
        <f t="shared" si="38"/>
        <v>525179.60931842297</v>
      </c>
      <c r="AD187" s="87">
        <f t="shared" si="39"/>
        <v>524071.69616999786</v>
      </c>
      <c r="AE187" s="87">
        <f t="shared" si="40"/>
        <v>521023.22278241743</v>
      </c>
      <c r="AF187" s="87">
        <f t="shared" si="41"/>
        <v>520086.89119364897</v>
      </c>
      <c r="AG187" s="87">
        <f t="shared" si="42"/>
        <v>509607.52846064261</v>
      </c>
      <c r="AH187" s="87">
        <f t="shared" si="43"/>
        <v>497878.71519022534</v>
      </c>
      <c r="AI187" s="87">
        <f t="shared" si="44"/>
        <v>483037.18777550716</v>
      </c>
      <c r="AJ187" s="87">
        <f t="shared" si="45"/>
        <v>473740.70157143433</v>
      </c>
      <c r="AK187" s="87">
        <f t="shared" si="46"/>
        <v>467293.01032801287</v>
      </c>
      <c r="AL187" s="87">
        <f t="shared" si="47"/>
        <v>463521.87375343591</v>
      </c>
      <c r="AM187" s="87">
        <f t="shared" si="48"/>
        <v>449793.19861990225</v>
      </c>
      <c r="AN187" s="87">
        <f t="shared" si="49"/>
        <v>429425.2047201331</v>
      </c>
      <c r="AO187" s="87">
        <f t="shared" si="50"/>
        <v>409979.53507242893</v>
      </c>
      <c r="AP187" s="87">
        <f t="shared" si="51"/>
        <v>391414.42405028117</v>
      </c>
      <c r="AQ187" s="87">
        <f t="shared" si="52"/>
        <v>373689.99730083445</v>
      </c>
      <c r="AR187" s="87">
        <f t="shared" si="53"/>
        <v>356768.18610230606</v>
      </c>
    </row>
    <row r="188" spans="2:44" s="79" customFormat="1" x14ac:dyDescent="0.2">
      <c r="B188" s="86">
        <f>'3. Investeringen'!B169</f>
        <v>155</v>
      </c>
      <c r="C188" s="86" t="str">
        <f>'3. Investeringen'!G169</f>
        <v>Nieuwe investeringen AD</v>
      </c>
      <c r="D188" s="86">
        <f>'3. Investeringen'!K169</f>
        <v>2009</v>
      </c>
      <c r="E188" s="121">
        <f>'3. Investeringen'!N169</f>
        <v>2011</v>
      </c>
      <c r="F188" s="86">
        <f>'3. Investeringen'!O169</f>
        <v>60659.861725684248</v>
      </c>
      <c r="G188" s="86">
        <f>'3. Investeringen'!P169</f>
        <v>60659.861725684248</v>
      </c>
      <c r="H188" s="20"/>
      <c r="I188" s="86">
        <f>'6. Investeringen per jaar'!I169</f>
        <v>1</v>
      </c>
      <c r="J188" s="20"/>
      <c r="K188" s="86">
        <f>'8. Afschrijvingen voor GAW'!AO183</f>
        <v>1641.8602573751868</v>
      </c>
      <c r="L188" s="86">
        <f>'8. Afschrijvingen voor GAW'!AP183</f>
        <v>1684.5486240669416</v>
      </c>
      <c r="M188" s="86">
        <f>'8. Afschrijvingen voor GAW'!AQ183</f>
        <v>1723.2932424204812</v>
      </c>
      <c r="N188" s="86">
        <f>'8. Afschrijvingen voor GAW'!AR183</f>
        <v>1771.5454532082545</v>
      </c>
      <c r="O188" s="86">
        <f>'8. Afschrijvingen voor GAW'!AS183</f>
        <v>1789.260907740337</v>
      </c>
      <c r="P188" s="86">
        <f>'8. Afschrijvingen voor GAW'!AT183</f>
        <v>1803.5749950022596</v>
      </c>
      <c r="Q188" s="86">
        <f>'8. Afschrijvingen voor GAW'!AU183</f>
        <v>1807.1821449922643</v>
      </c>
      <c r="R188" s="86">
        <f>'8. Afschrijvingen voor GAW'!AV183</f>
        <v>1832.4826950221561</v>
      </c>
      <c r="S188" s="86">
        <f>'8. Afschrijvingen voor GAW'!AW183</f>
        <v>1870.9648316176213</v>
      </c>
      <c r="T188" s="86">
        <f>'8. Afschrijvingen voor GAW'!AX183</f>
        <v>1923.3518469029148</v>
      </c>
      <c r="U188" s="86">
        <f>'8. Afschrijvingen voor GAW'!AY183</f>
        <v>1936.8153098312348</v>
      </c>
      <c r="V188" s="86">
        <f>'8. Afschrijvingen voor GAW'!AZ183</f>
        <v>2324.1783717974818</v>
      </c>
      <c r="W188" s="86">
        <f>'8. Afschrijvingen voor GAW'!BA183</f>
        <v>2218.932558734954</v>
      </c>
      <c r="X188" s="86">
        <f>'8. Afschrijvingen voor GAW'!BB183</f>
        <v>2118.4525938111069</v>
      </c>
      <c r="Y188" s="86">
        <f>'8. Afschrijvingen voor GAW'!BC183</f>
        <v>2022.5226650347552</v>
      </c>
      <c r="Z188" s="86">
        <f>'8. Afschrijvingen voor GAW'!BD183</f>
        <v>1930.9367330331813</v>
      </c>
      <c r="AA188" s="20"/>
      <c r="AB188" s="122"/>
      <c r="AC188" s="87">
        <f t="shared" si="38"/>
        <v>59927.899394194319</v>
      </c>
      <c r="AD188" s="87">
        <f t="shared" si="39"/>
        <v>59801.476154376433</v>
      </c>
      <c r="AE188" s="87">
        <f t="shared" si="40"/>
        <v>59453.616863506599</v>
      </c>
      <c r="AF188" s="87">
        <f t="shared" si="41"/>
        <v>59346.772682476534</v>
      </c>
      <c r="AG188" s="87">
        <f t="shared" si="42"/>
        <v>58150.979501560963</v>
      </c>
      <c r="AH188" s="87">
        <f t="shared" si="43"/>
        <v>56812.612342571192</v>
      </c>
      <c r="AI188" s="87">
        <f t="shared" si="44"/>
        <v>55119.055422264071</v>
      </c>
      <c r="AJ188" s="87">
        <f t="shared" si="45"/>
        <v>54058.239503153614</v>
      </c>
      <c r="AK188" s="87">
        <f t="shared" si="46"/>
        <v>53322.497701102213</v>
      </c>
      <c r="AL188" s="87">
        <f t="shared" si="47"/>
        <v>52892.175789830158</v>
      </c>
      <c r="AM188" s="87">
        <f t="shared" si="48"/>
        <v>51325.605710527729</v>
      </c>
      <c r="AN188" s="87">
        <f t="shared" si="49"/>
        <v>49001.427338730246</v>
      </c>
      <c r="AO188" s="87">
        <f t="shared" si="50"/>
        <v>46782.494779995293</v>
      </c>
      <c r="AP188" s="87">
        <f t="shared" si="51"/>
        <v>44664.04218618419</v>
      </c>
      <c r="AQ188" s="87">
        <f t="shared" si="52"/>
        <v>42641.519521149436</v>
      </c>
      <c r="AR188" s="87">
        <f t="shared" si="53"/>
        <v>40710.582788116255</v>
      </c>
    </row>
    <row r="189" spans="2:44" s="79" customFormat="1" x14ac:dyDescent="0.2">
      <c r="B189" s="86">
        <f>'3. Investeringen'!B170</f>
        <v>156</v>
      </c>
      <c r="C189" s="86" t="str">
        <f>'3. Investeringen'!G170</f>
        <v>Nieuwe investeringen AD</v>
      </c>
      <c r="D189" s="86">
        <f>'3. Investeringen'!K170</f>
        <v>2010</v>
      </c>
      <c r="E189" s="121">
        <f>'3. Investeringen'!N170</f>
        <v>2011</v>
      </c>
      <c r="F189" s="86">
        <f>'3. Investeringen'!O170</f>
        <v>529405.93039251328</v>
      </c>
      <c r="G189" s="86">
        <f>'3. Investeringen'!P170</f>
        <v>529405.93039251328</v>
      </c>
      <c r="H189" s="20"/>
      <c r="I189" s="86">
        <f>'6. Investeringen per jaar'!I170</f>
        <v>1</v>
      </c>
      <c r="J189" s="20"/>
      <c r="K189" s="86">
        <f>'8. Afschrijvingen voor GAW'!AO184</f>
        <v>13957.065437620806</v>
      </c>
      <c r="L189" s="86">
        <f>'8. Afschrijvingen voor GAW'!AP184</f>
        <v>14319.949138998945</v>
      </c>
      <c r="M189" s="86">
        <f>'8. Afschrijvingen voor GAW'!AQ184</f>
        <v>14649.307969195919</v>
      </c>
      <c r="N189" s="86">
        <f>'8. Afschrijvingen voor GAW'!AR184</f>
        <v>15059.488592333404</v>
      </c>
      <c r="O189" s="86">
        <f>'8. Afschrijvingen voor GAW'!AS184</f>
        <v>15210.083478256738</v>
      </c>
      <c r="P189" s="86">
        <f>'8. Afschrijvingen voor GAW'!AT184</f>
        <v>15331.764146082793</v>
      </c>
      <c r="Q189" s="86">
        <f>'8. Afschrijvingen voor GAW'!AU184</f>
        <v>15362.42767437496</v>
      </c>
      <c r="R189" s="86">
        <f>'8. Afschrijvingen voor GAW'!AV184</f>
        <v>15577.501661816208</v>
      </c>
      <c r="S189" s="86">
        <f>'8. Afschrijvingen voor GAW'!AW184</f>
        <v>15904.62919671435</v>
      </c>
      <c r="T189" s="86">
        <f>'8. Afschrijvingen voor GAW'!AX184</f>
        <v>16349.958814222351</v>
      </c>
      <c r="U189" s="86">
        <f>'8. Afschrijvingen voor GAW'!AY184</f>
        <v>16464.408525921906</v>
      </c>
      <c r="V189" s="86">
        <f>'8. Afschrijvingen voor GAW'!AZ184</f>
        <v>19757.290231106279</v>
      </c>
      <c r="W189" s="86">
        <f>'8. Afschrijvingen voor GAW'!BA184</f>
        <v>18895.153930112552</v>
      </c>
      <c r="X189" s="86">
        <f>'8. Afschrijvingen voor GAW'!BB184</f>
        <v>18070.638122253094</v>
      </c>
      <c r="Y189" s="86">
        <f>'8. Afschrijvingen voor GAW'!BC184</f>
        <v>17282.101186009324</v>
      </c>
      <c r="Z189" s="86">
        <f>'8. Afschrijvingen voor GAW'!BD184</f>
        <v>16527.973134256186</v>
      </c>
      <c r="AA189" s="20"/>
      <c r="AB189" s="122"/>
      <c r="AC189" s="87">
        <f t="shared" si="38"/>
        <v>523389.95391078008</v>
      </c>
      <c r="AD189" s="87">
        <f t="shared" si="39"/>
        <v>522678.14357346139</v>
      </c>
      <c r="AE189" s="87">
        <f t="shared" si="40"/>
        <v>520050.43290645507</v>
      </c>
      <c r="AF189" s="87">
        <f t="shared" si="41"/>
        <v>519552.35643550241</v>
      </c>
      <c r="AG189" s="87">
        <f t="shared" si="42"/>
        <v>509537.79652160069</v>
      </c>
      <c r="AH189" s="87">
        <f t="shared" si="43"/>
        <v>498282.33474769071</v>
      </c>
      <c r="AI189" s="87">
        <f t="shared" si="44"/>
        <v>483916.47174281115</v>
      </c>
      <c r="AJ189" s="87">
        <f t="shared" si="45"/>
        <v>475113.80068539432</v>
      </c>
      <c r="AK189" s="87">
        <f t="shared" si="46"/>
        <v>469186.56130307319</v>
      </c>
      <c r="AL189" s="87">
        <f t="shared" si="47"/>
        <v>465973.8262053369</v>
      </c>
      <c r="AM189" s="87">
        <f t="shared" si="48"/>
        <v>452771.2344628523</v>
      </c>
      <c r="AN189" s="87">
        <f t="shared" si="49"/>
        <v>433013.94423174602</v>
      </c>
      <c r="AO189" s="87">
        <f t="shared" si="50"/>
        <v>414118.79030163347</v>
      </c>
      <c r="AP189" s="87">
        <f t="shared" si="51"/>
        <v>396048.15217938035</v>
      </c>
      <c r="AQ189" s="87">
        <f t="shared" si="52"/>
        <v>378766.05099337106</v>
      </c>
      <c r="AR189" s="87">
        <f t="shared" si="53"/>
        <v>362238.07785911486</v>
      </c>
    </row>
    <row r="190" spans="2:44" s="79" customFormat="1" x14ac:dyDescent="0.2">
      <c r="B190" s="86">
        <f>'3. Investeringen'!B171</f>
        <v>157</v>
      </c>
      <c r="C190" s="86" t="str">
        <f>'3. Investeringen'!G171</f>
        <v>Nieuwe investeringen AD</v>
      </c>
      <c r="D190" s="86">
        <f>'3. Investeringen'!K171</f>
        <v>2010</v>
      </c>
      <c r="E190" s="121">
        <f>'3. Investeringen'!N171</f>
        <v>2011</v>
      </c>
      <c r="F190" s="86">
        <f>'3. Investeringen'!O171</f>
        <v>66792.382027325788</v>
      </c>
      <c r="G190" s="86">
        <f>'3. Investeringen'!P171</f>
        <v>66792.382027325788</v>
      </c>
      <c r="H190" s="20"/>
      <c r="I190" s="86">
        <f>'6. Investeringen per jaar'!I171</f>
        <v>1</v>
      </c>
      <c r="J190" s="20"/>
      <c r="K190" s="86">
        <f>'8. Afschrijvingen voor GAW'!AO185</f>
        <v>1760.8900716294979</v>
      </c>
      <c r="L190" s="86">
        <f>'8. Afschrijvingen voor GAW'!AP185</f>
        <v>1806.6732134918648</v>
      </c>
      <c r="M190" s="86">
        <f>'8. Afschrijvingen voor GAW'!AQ185</f>
        <v>1848.2266974021775</v>
      </c>
      <c r="N190" s="86">
        <f>'8. Afschrijvingen voor GAW'!AR185</f>
        <v>1899.9770449294385</v>
      </c>
      <c r="O190" s="86">
        <f>'8. Afschrijvingen voor GAW'!AS185</f>
        <v>1918.9768153787327</v>
      </c>
      <c r="P190" s="86">
        <f>'8. Afschrijvingen voor GAW'!AT185</f>
        <v>1934.3286299017625</v>
      </c>
      <c r="Q190" s="86">
        <f>'8. Afschrijvingen voor GAW'!AU185</f>
        <v>1938.1972871615662</v>
      </c>
      <c r="R190" s="86">
        <f>'8. Afschrijvingen voor GAW'!AV185</f>
        <v>1965.3320491818283</v>
      </c>
      <c r="S190" s="86">
        <f>'8. Afschrijvingen voor GAW'!AW185</f>
        <v>2006.6040222146466</v>
      </c>
      <c r="T190" s="86">
        <f>'8. Afschrijvingen voor GAW'!AX185</f>
        <v>2062.7889348366566</v>
      </c>
      <c r="U190" s="86">
        <f>'8. Afschrijvingen voor GAW'!AY185</f>
        <v>2077.2284573805132</v>
      </c>
      <c r="V190" s="86">
        <f>'8. Afschrijvingen voor GAW'!AZ185</f>
        <v>2492.6741488566149</v>
      </c>
      <c r="W190" s="86">
        <f>'8. Afschrijvingen voor GAW'!BA185</f>
        <v>2383.9029132701444</v>
      </c>
      <c r="X190" s="86">
        <f>'8. Afschrijvingen voor GAW'!BB185</f>
        <v>2279.8780588729019</v>
      </c>
      <c r="Y190" s="86">
        <f>'8. Afschrijvingen voor GAW'!BC185</f>
        <v>2180.3924708493569</v>
      </c>
      <c r="Z190" s="86">
        <f>'8. Afschrijvingen voor GAW'!BD185</f>
        <v>2085.2480721213851</v>
      </c>
      <c r="AA190" s="20"/>
      <c r="AB190" s="122"/>
      <c r="AC190" s="87">
        <f t="shared" si="38"/>
        <v>66033.377686106163</v>
      </c>
      <c r="AD190" s="87">
        <f t="shared" si="39"/>
        <v>65943.572292453056</v>
      </c>
      <c r="AE190" s="87">
        <f t="shared" si="40"/>
        <v>65612.047757777298</v>
      </c>
      <c r="AF190" s="87">
        <f t="shared" si="41"/>
        <v>65549.208050065616</v>
      </c>
      <c r="AG190" s="87">
        <f t="shared" si="42"/>
        <v>64285.723315187541</v>
      </c>
      <c r="AH190" s="87">
        <f t="shared" si="43"/>
        <v>62865.680471807274</v>
      </c>
      <c r="AI190" s="87">
        <f t="shared" si="44"/>
        <v>61053.214545589326</v>
      </c>
      <c r="AJ190" s="87">
        <f t="shared" si="45"/>
        <v>59942.627500045746</v>
      </c>
      <c r="AK190" s="87">
        <f t="shared" si="46"/>
        <v>59194.818655332056</v>
      </c>
      <c r="AL190" s="87">
        <f t="shared" si="47"/>
        <v>58789.484642844698</v>
      </c>
      <c r="AM190" s="87">
        <f t="shared" si="48"/>
        <v>57123.782577964092</v>
      </c>
      <c r="AN190" s="87">
        <f t="shared" si="49"/>
        <v>54631.10842910748</v>
      </c>
      <c r="AO190" s="87">
        <f t="shared" si="50"/>
        <v>52247.205515837333</v>
      </c>
      <c r="AP190" s="87">
        <f t="shared" si="51"/>
        <v>49967.327456964435</v>
      </c>
      <c r="AQ190" s="87">
        <f t="shared" si="52"/>
        <v>47786.934986115077</v>
      </c>
      <c r="AR190" s="87">
        <f t="shared" si="53"/>
        <v>45701.68691399369</v>
      </c>
    </row>
    <row r="191" spans="2:44" s="79" customFormat="1" x14ac:dyDescent="0.2">
      <c r="B191" s="86">
        <f>'3. Investeringen'!B172</f>
        <v>158</v>
      </c>
      <c r="C191" s="86" t="str">
        <f>'3. Investeringen'!G172</f>
        <v>Nieuwe investeringen AD</v>
      </c>
      <c r="D191" s="86">
        <f>'3. Investeringen'!K172</f>
        <v>2011</v>
      </c>
      <c r="E191" s="121">
        <f>'3. Investeringen'!N172</f>
        <v>2011</v>
      </c>
      <c r="F191" s="86">
        <f>'3. Investeringen'!O172</f>
        <v>3592403.949868436</v>
      </c>
      <c r="G191" s="86">
        <f>'3. Investeringen'!P172</f>
        <v>0</v>
      </c>
      <c r="H191" s="20"/>
      <c r="I191" s="86">
        <f>'6. Investeringen per jaar'!I172</f>
        <v>1</v>
      </c>
      <c r="J191" s="20"/>
      <c r="K191" s="86">
        <f>'8. Afschrijvingen voor GAW'!AO186</f>
        <v>46056.46089574918</v>
      </c>
      <c r="L191" s="86">
        <f>'8. Afschrijvingen voor GAW'!AP186</f>
        <v>94507.857758077313</v>
      </c>
      <c r="M191" s="86">
        <f>'8. Afschrijvingen voor GAW'!AQ186</f>
        <v>96681.538486513105</v>
      </c>
      <c r="N191" s="86">
        <f>'8. Afschrijvingen voor GAW'!AR186</f>
        <v>99388.621564135465</v>
      </c>
      <c r="O191" s="86">
        <f>'8. Afschrijvingen voor GAW'!AS186</f>
        <v>100382.50777977682</v>
      </c>
      <c r="P191" s="86">
        <f>'8. Afschrijvingen voor GAW'!AT186</f>
        <v>101185.56784201504</v>
      </c>
      <c r="Q191" s="86">
        <f>'8. Afschrijvingen voor GAW'!AU186</f>
        <v>101387.93897769907</v>
      </c>
      <c r="R191" s="86">
        <f>'8. Afschrijvingen voor GAW'!AV186</f>
        <v>102807.37012338686</v>
      </c>
      <c r="S191" s="86">
        <f>'8. Afschrijvingen voor GAW'!AW186</f>
        <v>104966.32489597797</v>
      </c>
      <c r="T191" s="86">
        <f>'8. Afschrijvingen voor GAW'!AX186</f>
        <v>107905.38199306536</v>
      </c>
      <c r="U191" s="86">
        <f>'8. Afschrijvingen voor GAW'!AY186</f>
        <v>108660.71966701681</v>
      </c>
      <c r="V191" s="86">
        <f>'8. Afschrijvingen voor GAW'!AZ186</f>
        <v>130392.86360042017</v>
      </c>
      <c r="W191" s="86">
        <f>'8. Afschrijvingen voor GAW'!BA186</f>
        <v>124902.63776461301</v>
      </c>
      <c r="X191" s="86">
        <f>'8. Afschrijvingen voor GAW'!BB186</f>
        <v>119643.57933241877</v>
      </c>
      <c r="Y191" s="86">
        <f>'8. Afschrijvingen voor GAW'!BC186</f>
        <v>114605.95493947483</v>
      </c>
      <c r="Z191" s="86">
        <f>'8. Afschrijvingen voor GAW'!BD186</f>
        <v>109780.44104728643</v>
      </c>
      <c r="AA191" s="20"/>
      <c r="AB191" s="122"/>
      <c r="AC191" s="87">
        <f t="shared" si="38"/>
        <v>3546347.4889726867</v>
      </c>
      <c r="AD191" s="87">
        <f t="shared" si="39"/>
        <v>3544044.6659278995</v>
      </c>
      <c r="AE191" s="87">
        <f t="shared" si="40"/>
        <v>3528876.1547577274</v>
      </c>
      <c r="AF191" s="87">
        <f t="shared" si="41"/>
        <v>3528296.0655268086</v>
      </c>
      <c r="AG191" s="87">
        <f t="shared" si="42"/>
        <v>3463196.5184022998</v>
      </c>
      <c r="AH191" s="87">
        <f t="shared" si="43"/>
        <v>3389716.5227075033</v>
      </c>
      <c r="AI191" s="87">
        <f t="shared" si="44"/>
        <v>3295108.0167752192</v>
      </c>
      <c r="AJ191" s="87">
        <f t="shared" si="45"/>
        <v>3238432.1588866855</v>
      </c>
      <c r="AK191" s="87">
        <f t="shared" si="46"/>
        <v>3201472.9093273277</v>
      </c>
      <c r="AL191" s="87">
        <f t="shared" si="47"/>
        <v>3183208.7687954279</v>
      </c>
      <c r="AM191" s="87">
        <f t="shared" si="48"/>
        <v>3096830.5105099785</v>
      </c>
      <c r="AN191" s="87">
        <f t="shared" si="49"/>
        <v>2966437.6469095582</v>
      </c>
      <c r="AO191" s="87">
        <f t="shared" si="50"/>
        <v>2841535.0091449451</v>
      </c>
      <c r="AP191" s="87">
        <f t="shared" si="51"/>
        <v>2721891.4298125263</v>
      </c>
      <c r="AQ191" s="87">
        <f t="shared" si="52"/>
        <v>2607285.4748730515</v>
      </c>
      <c r="AR191" s="87">
        <f t="shared" si="53"/>
        <v>2497505.0338257649</v>
      </c>
    </row>
    <row r="192" spans="2:44" s="79" customFormat="1" x14ac:dyDescent="0.2">
      <c r="B192" s="86">
        <f>'3. Investeringen'!B173</f>
        <v>159</v>
      </c>
      <c r="C192" s="86" t="str">
        <f>'3. Investeringen'!G173</f>
        <v>Nieuwe investeringen AD</v>
      </c>
      <c r="D192" s="86">
        <f>'3. Investeringen'!K173</f>
        <v>2011</v>
      </c>
      <c r="E192" s="121">
        <f>'3. Investeringen'!N173</f>
        <v>2011</v>
      </c>
      <c r="F192" s="86">
        <f>'3. Investeringen'!O173</f>
        <v>423716.86220649513</v>
      </c>
      <c r="G192" s="86">
        <f>'3. Investeringen'!P173</f>
        <v>0</v>
      </c>
      <c r="H192" s="20"/>
      <c r="I192" s="86">
        <f>'6. Investeringen per jaar'!I173</f>
        <v>1</v>
      </c>
      <c r="J192" s="20"/>
      <c r="K192" s="86">
        <f>'8. Afschrijvingen voor GAW'!AO187</f>
        <v>5432.2674641858348</v>
      </c>
      <c r="L192" s="86">
        <f>'8. Afschrijvingen voor GAW'!AP187</f>
        <v>11147.012836509333</v>
      </c>
      <c r="M192" s="86">
        <f>'8. Afschrijvingen voor GAW'!AQ187</f>
        <v>11403.394131749048</v>
      </c>
      <c r="N192" s="86">
        <f>'8. Afschrijvingen voor GAW'!AR187</f>
        <v>11722.689167438022</v>
      </c>
      <c r="O192" s="86">
        <f>'8. Afschrijvingen voor GAW'!AS187</f>
        <v>11839.916059112402</v>
      </c>
      <c r="P192" s="86">
        <f>'8. Afschrijvingen voor GAW'!AT187</f>
        <v>11934.6353875853</v>
      </c>
      <c r="Q192" s="86">
        <f>'8. Afschrijvingen voor GAW'!AU187</f>
        <v>11958.504658360473</v>
      </c>
      <c r="R192" s="86">
        <f>'8. Afschrijvingen voor GAW'!AV187</f>
        <v>12125.92372357752</v>
      </c>
      <c r="S192" s="86">
        <f>'8. Afschrijvingen voor GAW'!AW187</f>
        <v>12380.568121772645</v>
      </c>
      <c r="T192" s="86">
        <f>'8. Afschrijvingen voor GAW'!AX187</f>
        <v>12727.224029182278</v>
      </c>
      <c r="U192" s="86">
        <f>'8. Afschrijvingen voor GAW'!AY187</f>
        <v>12816.314597386554</v>
      </c>
      <c r="V192" s="86">
        <f>'8. Afschrijvingen voor GAW'!AZ187</f>
        <v>15379.577516863865</v>
      </c>
      <c r="W192" s="86">
        <f>'8. Afschrijvingen voor GAW'!BA187</f>
        <v>14732.01635825907</v>
      </c>
      <c r="X192" s="86">
        <f>'8. Afschrijvingen voor GAW'!BB187</f>
        <v>14111.720932648164</v>
      </c>
      <c r="Y192" s="86">
        <f>'8. Afschrijvingen voor GAW'!BC187</f>
        <v>13517.543209168243</v>
      </c>
      <c r="Z192" s="86">
        <f>'8. Afschrijvingen voor GAW'!BD187</f>
        <v>12948.383495098</v>
      </c>
      <c r="AA192" s="20"/>
      <c r="AB192" s="122"/>
      <c r="AC192" s="87">
        <f t="shared" si="38"/>
        <v>418284.5947423093</v>
      </c>
      <c r="AD192" s="87">
        <f t="shared" si="39"/>
        <v>418012.98136910005</v>
      </c>
      <c r="AE192" s="87">
        <f t="shared" si="40"/>
        <v>416223.88580884028</v>
      </c>
      <c r="AF192" s="87">
        <f t="shared" si="41"/>
        <v>416155.4654440498</v>
      </c>
      <c r="AG192" s="87">
        <f t="shared" si="42"/>
        <v>408477.10403937788</v>
      </c>
      <c r="AH192" s="87">
        <f t="shared" si="43"/>
        <v>399810.28548410756</v>
      </c>
      <c r="AI192" s="87">
        <f t="shared" si="44"/>
        <v>388651.40139671526</v>
      </c>
      <c r="AJ192" s="87">
        <f t="shared" si="45"/>
        <v>381966.59729269176</v>
      </c>
      <c r="AK192" s="87">
        <f t="shared" si="46"/>
        <v>377607.32771406561</v>
      </c>
      <c r="AL192" s="87">
        <f t="shared" si="47"/>
        <v>375453.10886087717</v>
      </c>
      <c r="AM192" s="87">
        <f t="shared" si="48"/>
        <v>365264.96602551668</v>
      </c>
      <c r="AN192" s="87">
        <f t="shared" si="49"/>
        <v>349885.3885086528</v>
      </c>
      <c r="AO192" s="87">
        <f t="shared" si="50"/>
        <v>335153.37215039373</v>
      </c>
      <c r="AP192" s="87">
        <f t="shared" si="51"/>
        <v>321041.65121774556</v>
      </c>
      <c r="AQ192" s="87">
        <f t="shared" si="52"/>
        <v>307524.10800857731</v>
      </c>
      <c r="AR192" s="87">
        <f t="shared" si="53"/>
        <v>294575.72451347933</v>
      </c>
    </row>
    <row r="193" spans="2:44" s="79" customFormat="1" x14ac:dyDescent="0.2">
      <c r="B193" s="86">
        <f>'3. Investeringen'!B174</f>
        <v>160</v>
      </c>
      <c r="C193" s="86" t="str">
        <f>'3. Investeringen'!G174</f>
        <v>Nieuwe investeringen AD</v>
      </c>
      <c r="D193" s="86">
        <f>'3. Investeringen'!K174</f>
        <v>2012</v>
      </c>
      <c r="E193" s="121">
        <f>'3. Investeringen'!N174</f>
        <v>2012</v>
      </c>
      <c r="F193" s="86">
        <f>'3. Investeringen'!O174</f>
        <v>5122150</v>
      </c>
      <c r="G193" s="86">
        <f>'3. Investeringen'!P174</f>
        <v>0</v>
      </c>
      <c r="H193" s="20"/>
      <c r="I193" s="86">
        <f>'6. Investeringen per jaar'!I174</f>
        <v>1</v>
      </c>
      <c r="J193" s="20"/>
      <c r="K193" s="86">
        <f>'8. Afschrijvingen voor GAW'!AO188</f>
        <v>0</v>
      </c>
      <c r="L193" s="86">
        <f>'8. Afschrijvingen voor GAW'!AP188</f>
        <v>65668.58974358975</v>
      </c>
      <c r="M193" s="86">
        <f>'8. Afschrijvingen voor GAW'!AQ188</f>
        <v>134357.93461538461</v>
      </c>
      <c r="N193" s="86">
        <f>'8. Afschrijvingen voor GAW'!AR188</f>
        <v>138119.95678461541</v>
      </c>
      <c r="O193" s="86">
        <f>'8. Afschrijvingen voor GAW'!AS188</f>
        <v>139501.15635246155</v>
      </c>
      <c r="P193" s="86">
        <f>'8. Afschrijvingen voor GAW'!AT188</f>
        <v>140617.16560328123</v>
      </c>
      <c r="Q193" s="86">
        <f>'8. Afschrijvingen voor GAW'!AU188</f>
        <v>140898.3999344878</v>
      </c>
      <c r="R193" s="86">
        <f>'8. Afschrijvingen voor GAW'!AV188</f>
        <v>142870.97753357061</v>
      </c>
      <c r="S193" s="86">
        <f>'8. Afschrijvingen voor GAW'!AW188</f>
        <v>145871.26806177557</v>
      </c>
      <c r="T193" s="86">
        <f>'8. Afschrijvingen voor GAW'!AX188</f>
        <v>149955.66356750528</v>
      </c>
      <c r="U193" s="86">
        <f>'8. Afschrijvingen voor GAW'!AY188</f>
        <v>151005.35321247781</v>
      </c>
      <c r="V193" s="86">
        <f>'8. Afschrijvingen voor GAW'!AZ188</f>
        <v>181206.42385497334</v>
      </c>
      <c r="W193" s="86">
        <f>'8. Afschrijvingen voor GAW'!BA188</f>
        <v>173835.31508799136</v>
      </c>
      <c r="X193" s="86">
        <f>'8. Afschrijvingen voor GAW'!BB188</f>
        <v>166764.04803356458</v>
      </c>
      <c r="Y193" s="86">
        <f>'8. Afschrijvingen voor GAW'!BC188</f>
        <v>159980.42574067382</v>
      </c>
      <c r="Z193" s="86">
        <f>'8. Afschrijvingen voor GAW'!BD188</f>
        <v>153472.74740545999</v>
      </c>
      <c r="AA193" s="20"/>
      <c r="AB193" s="122"/>
      <c r="AC193" s="87">
        <f t="shared" si="38"/>
        <v>0</v>
      </c>
      <c r="AD193" s="87">
        <f t="shared" si="39"/>
        <v>5056481.41025641</v>
      </c>
      <c r="AE193" s="87">
        <f t="shared" si="40"/>
        <v>5038422.5480769221</v>
      </c>
      <c r="AF193" s="87">
        <f t="shared" si="41"/>
        <v>5041378.422638461</v>
      </c>
      <c r="AG193" s="87">
        <f t="shared" si="42"/>
        <v>4952291.0505123846</v>
      </c>
      <c r="AH193" s="87">
        <f t="shared" si="43"/>
        <v>4851292.2133132024</v>
      </c>
      <c r="AI193" s="87">
        <f t="shared" si="44"/>
        <v>4720096.3978053415</v>
      </c>
      <c r="AJ193" s="87">
        <f t="shared" si="45"/>
        <v>4643306.7698410461</v>
      </c>
      <c r="AK193" s="87">
        <f t="shared" si="46"/>
        <v>4594944.9439459322</v>
      </c>
      <c r="AL193" s="87">
        <f t="shared" si="47"/>
        <v>4573647.7388089132</v>
      </c>
      <c r="AM193" s="87">
        <f t="shared" si="48"/>
        <v>4454657.9197680978</v>
      </c>
      <c r="AN193" s="87">
        <f t="shared" si="49"/>
        <v>4273451.4959131246</v>
      </c>
      <c r="AO193" s="87">
        <f t="shared" si="50"/>
        <v>4099616.1808251333</v>
      </c>
      <c r="AP193" s="87">
        <f t="shared" si="51"/>
        <v>3932852.1327915685</v>
      </c>
      <c r="AQ193" s="87">
        <f t="shared" si="52"/>
        <v>3772871.7070508949</v>
      </c>
      <c r="AR193" s="87">
        <f t="shared" si="53"/>
        <v>3619398.9596454347</v>
      </c>
    </row>
    <row r="194" spans="2:44" s="79" customFormat="1" x14ac:dyDescent="0.2">
      <c r="B194" s="86">
        <f>'3. Investeringen'!B175</f>
        <v>161</v>
      </c>
      <c r="C194" s="86" t="str">
        <f>'3. Investeringen'!G175</f>
        <v>Nieuwe investeringen AD</v>
      </c>
      <c r="D194" s="86">
        <f>'3. Investeringen'!K175</f>
        <v>2012</v>
      </c>
      <c r="E194" s="121">
        <f>'3. Investeringen'!N175</f>
        <v>2012</v>
      </c>
      <c r="F194" s="86">
        <f>'3. Investeringen'!O175</f>
        <v>966977.48092243716</v>
      </c>
      <c r="G194" s="86">
        <f>'3. Investeringen'!P175</f>
        <v>0</v>
      </c>
      <c r="H194" s="20"/>
      <c r="I194" s="86">
        <f>'6. Investeringen per jaar'!I175</f>
        <v>1</v>
      </c>
      <c r="J194" s="20"/>
      <c r="K194" s="86">
        <f>'8. Afschrijvingen voor GAW'!AO189</f>
        <v>0</v>
      </c>
      <c r="L194" s="86">
        <f>'8. Afschrijvingen voor GAW'!AP189</f>
        <v>12397.147191313297</v>
      </c>
      <c r="M194" s="86">
        <f>'8. Afschrijvingen voor GAW'!AQ189</f>
        <v>25364.563153427003</v>
      </c>
      <c r="N194" s="86">
        <f>'8. Afschrijvingen voor GAW'!AR189</f>
        <v>26074.770921722964</v>
      </c>
      <c r="O194" s="86">
        <f>'8. Afschrijvingen voor GAW'!AS189</f>
        <v>26335.518630940191</v>
      </c>
      <c r="P194" s="86">
        <f>'8. Afschrijvingen voor GAW'!AT189</f>
        <v>26546.202779987711</v>
      </c>
      <c r="Q194" s="86">
        <f>'8. Afschrijvingen voor GAW'!AU189</f>
        <v>26599.295185547686</v>
      </c>
      <c r="R194" s="86">
        <f>'8. Afschrijvingen voor GAW'!AV189</f>
        <v>26971.685318145352</v>
      </c>
      <c r="S194" s="86">
        <f>'8. Afschrijvingen voor GAW'!AW189</f>
        <v>27538.0907098264</v>
      </c>
      <c r="T194" s="86">
        <f>'8. Afschrijvingen voor GAW'!AX189</f>
        <v>28309.157249701537</v>
      </c>
      <c r="U194" s="86">
        <f>'8. Afschrijvingen voor GAW'!AY189</f>
        <v>28507.321350449445</v>
      </c>
      <c r="V194" s="86">
        <f>'8. Afschrijvingen voor GAW'!AZ189</f>
        <v>34208.785620539333</v>
      </c>
      <c r="W194" s="86">
        <f>'8. Afschrijvingen voor GAW'!BA189</f>
        <v>32817.241798686882</v>
      </c>
      <c r="X194" s="86">
        <f>'8. Afschrijvingen voor GAW'!BB189</f>
        <v>31482.303149248772</v>
      </c>
      <c r="Y194" s="86">
        <f>'8. Afschrijvingen voor GAW'!BC189</f>
        <v>30201.667088940347</v>
      </c>
      <c r="Z194" s="86">
        <f>'8. Afschrijvingen voor GAW'!BD189</f>
        <v>28973.124698881755</v>
      </c>
      <c r="AA194" s="20"/>
      <c r="AB194" s="122"/>
      <c r="AC194" s="87">
        <f t="shared" si="38"/>
        <v>0</v>
      </c>
      <c r="AD194" s="87">
        <f t="shared" si="39"/>
        <v>954580.33373112383</v>
      </c>
      <c r="AE194" s="87">
        <f t="shared" si="40"/>
        <v>951171.11825351266</v>
      </c>
      <c r="AF194" s="87">
        <f t="shared" si="41"/>
        <v>951729.13864288805</v>
      </c>
      <c r="AG194" s="87">
        <f t="shared" si="42"/>
        <v>934910.91139837669</v>
      </c>
      <c r="AH194" s="87">
        <f t="shared" si="43"/>
        <v>915843.99590957596</v>
      </c>
      <c r="AI194" s="87">
        <f t="shared" si="44"/>
        <v>891076.3887158474</v>
      </c>
      <c r="AJ194" s="87">
        <f t="shared" si="45"/>
        <v>876579.77283972397</v>
      </c>
      <c r="AK194" s="87">
        <f t="shared" si="46"/>
        <v>867449.85735953168</v>
      </c>
      <c r="AL194" s="87">
        <f t="shared" si="47"/>
        <v>863429.29611589701</v>
      </c>
      <c r="AM194" s="87">
        <f t="shared" si="48"/>
        <v>840965.9798382587</v>
      </c>
      <c r="AN194" s="87">
        <f t="shared" si="49"/>
        <v>806757.19421771937</v>
      </c>
      <c r="AO194" s="87">
        <f t="shared" si="50"/>
        <v>773939.95241903246</v>
      </c>
      <c r="AP194" s="87">
        <f t="shared" si="51"/>
        <v>742457.64926978364</v>
      </c>
      <c r="AQ194" s="87">
        <f t="shared" si="52"/>
        <v>712255.98218084325</v>
      </c>
      <c r="AR194" s="87">
        <f t="shared" si="53"/>
        <v>683282.85748196149</v>
      </c>
    </row>
    <row r="195" spans="2:44" s="79" customFormat="1" x14ac:dyDescent="0.2">
      <c r="B195" s="86">
        <f>'3. Investeringen'!B176</f>
        <v>162</v>
      </c>
      <c r="C195" s="86" t="str">
        <f>'3. Investeringen'!G176</f>
        <v>Nieuwe investeringen AD</v>
      </c>
      <c r="D195" s="86">
        <f>'3. Investeringen'!K176</f>
        <v>2013</v>
      </c>
      <c r="E195" s="121">
        <f>'3. Investeringen'!N176</f>
        <v>2013</v>
      </c>
      <c r="F195" s="86">
        <f>'3. Investeringen'!O176</f>
        <v>4751550</v>
      </c>
      <c r="G195" s="86">
        <f>'3. Investeringen'!P176</f>
        <v>0</v>
      </c>
      <c r="H195" s="20"/>
      <c r="I195" s="86">
        <f>'6. Investeringen per jaar'!I176</f>
        <v>1</v>
      </c>
      <c r="J195" s="20"/>
      <c r="K195" s="86">
        <f>'8. Afschrijvingen voor GAW'!AO190</f>
        <v>0</v>
      </c>
      <c r="L195" s="86">
        <f>'8. Afschrijvingen voor GAW'!AP190</f>
        <v>0</v>
      </c>
      <c r="M195" s="86">
        <f>'8. Afschrijvingen voor GAW'!AQ190</f>
        <v>60917.307692307695</v>
      </c>
      <c r="N195" s="86">
        <f>'8. Afschrijvingen voor GAW'!AR190</f>
        <v>125245.98461538463</v>
      </c>
      <c r="O195" s="86">
        <f>'8. Afschrijvingen voor GAW'!AS190</f>
        <v>126498.44446153849</v>
      </c>
      <c r="P195" s="86">
        <f>'8. Afschrijvingen voor GAW'!AT190</f>
        <v>127510.43201723079</v>
      </c>
      <c r="Q195" s="86">
        <f>'8. Afschrijvingen voor GAW'!AU190</f>
        <v>127765.45288126524</v>
      </c>
      <c r="R195" s="86">
        <f>'8. Afschrijvingen voor GAW'!AV190</f>
        <v>129554.16922160298</v>
      </c>
      <c r="S195" s="86">
        <f>'8. Afschrijvingen voor GAW'!AW190</f>
        <v>132274.80677525664</v>
      </c>
      <c r="T195" s="86">
        <f>'8. Afschrijvingen voor GAW'!AX190</f>
        <v>135978.50136496383</v>
      </c>
      <c r="U195" s="86">
        <f>'8. Afschrijvingen voor GAW'!AY190</f>
        <v>136930.35087451857</v>
      </c>
      <c r="V195" s="86">
        <f>'8. Afschrijvingen voor GAW'!AZ190</f>
        <v>164316.42104942224</v>
      </c>
      <c r="W195" s="86">
        <f>'8. Afschrijvingen voor GAW'!BA190</f>
        <v>157851.51268026463</v>
      </c>
      <c r="X195" s="86">
        <f>'8. Afschrijvingen voor GAW'!BB190</f>
        <v>151640.96136169686</v>
      </c>
      <c r="Y195" s="86">
        <f>'8. Afschrijvingen voor GAW'!BC190</f>
        <v>145674.75960320386</v>
      </c>
      <c r="Z195" s="86">
        <f>'8. Afschrijvingen voor GAW'!BD190</f>
        <v>139943.29365160241</v>
      </c>
      <c r="AA195" s="20"/>
      <c r="AB195" s="122"/>
      <c r="AC195" s="87">
        <f t="shared" si="38"/>
        <v>0</v>
      </c>
      <c r="AD195" s="87">
        <f t="shared" si="39"/>
        <v>0</v>
      </c>
      <c r="AE195" s="87">
        <f t="shared" si="40"/>
        <v>4690632.692307692</v>
      </c>
      <c r="AF195" s="87">
        <f t="shared" si="41"/>
        <v>4696724.423076923</v>
      </c>
      <c r="AG195" s="87">
        <f t="shared" si="42"/>
        <v>4617193.2228461541</v>
      </c>
      <c r="AH195" s="87">
        <f t="shared" si="43"/>
        <v>4526620.3366116928</v>
      </c>
      <c r="AI195" s="87">
        <f t="shared" si="44"/>
        <v>4407908.1244036509</v>
      </c>
      <c r="AJ195" s="87">
        <f t="shared" si="45"/>
        <v>4340064.6689236984</v>
      </c>
      <c r="AK195" s="87">
        <f t="shared" si="46"/>
        <v>4298931.2201958383</v>
      </c>
      <c r="AL195" s="87">
        <f t="shared" si="47"/>
        <v>4283322.7929963581</v>
      </c>
      <c r="AM195" s="87">
        <f t="shared" si="48"/>
        <v>4176375.7016728134</v>
      </c>
      <c r="AN195" s="87">
        <f t="shared" si="49"/>
        <v>4012059.2806233913</v>
      </c>
      <c r="AO195" s="87">
        <f t="shared" si="50"/>
        <v>3854207.7679431266</v>
      </c>
      <c r="AP195" s="87">
        <f t="shared" si="51"/>
        <v>3702566.8065814297</v>
      </c>
      <c r="AQ195" s="87">
        <f t="shared" si="52"/>
        <v>3556892.0469782259</v>
      </c>
      <c r="AR195" s="87">
        <f t="shared" si="53"/>
        <v>3416948.7533266237</v>
      </c>
    </row>
    <row r="196" spans="2:44" s="79" customFormat="1" x14ac:dyDescent="0.2">
      <c r="B196" s="86">
        <f>'3. Investeringen'!B177</f>
        <v>163</v>
      </c>
      <c r="C196" s="86" t="str">
        <f>'3. Investeringen'!G177</f>
        <v>Nieuwe investeringen AD</v>
      </c>
      <c r="D196" s="86">
        <f>'3. Investeringen'!K177</f>
        <v>2013</v>
      </c>
      <c r="E196" s="121">
        <f>'3. Investeringen'!N177</f>
        <v>2013</v>
      </c>
      <c r="F196" s="86">
        <f>'3. Investeringen'!O177</f>
        <v>992435.19349110872</v>
      </c>
      <c r="G196" s="86">
        <f>'3. Investeringen'!P177</f>
        <v>0</v>
      </c>
      <c r="H196" s="20"/>
      <c r="I196" s="86">
        <f>'6. Investeringen per jaar'!I177</f>
        <v>1</v>
      </c>
      <c r="J196" s="20"/>
      <c r="K196" s="86">
        <f>'8. Afschrijvingen voor GAW'!AO191</f>
        <v>0</v>
      </c>
      <c r="L196" s="86">
        <f>'8. Afschrijvingen voor GAW'!AP191</f>
        <v>0</v>
      </c>
      <c r="M196" s="86">
        <f>'8. Afschrijvingen voor GAW'!AQ191</f>
        <v>12723.528121680882</v>
      </c>
      <c r="N196" s="86">
        <f>'8. Afschrijvingen voor GAW'!AR191</f>
        <v>26159.573818175893</v>
      </c>
      <c r="O196" s="86">
        <f>'8. Afschrijvingen voor GAW'!AS191</f>
        <v>26421.169556357654</v>
      </c>
      <c r="P196" s="86">
        <f>'8. Afschrijvingen voor GAW'!AT191</f>
        <v>26632.538912808515</v>
      </c>
      <c r="Q196" s="86">
        <f>'8. Afschrijvingen voor GAW'!AU191</f>
        <v>26685.803990634133</v>
      </c>
      <c r="R196" s="86">
        <f>'8. Afschrijvingen voor GAW'!AV191</f>
        <v>27059.405246503011</v>
      </c>
      <c r="S196" s="86">
        <f>'8. Afschrijvingen voor GAW'!AW191</f>
        <v>27627.652756679574</v>
      </c>
      <c r="T196" s="86">
        <f>'8. Afschrijvingen voor GAW'!AX191</f>
        <v>28401.227033866606</v>
      </c>
      <c r="U196" s="86">
        <f>'8. Afschrijvingen voor GAW'!AY191</f>
        <v>28600.035623103668</v>
      </c>
      <c r="V196" s="86">
        <f>'8. Afschrijvingen voor GAW'!AZ191</f>
        <v>34320.042747724394</v>
      </c>
      <c r="W196" s="86">
        <f>'8. Afschrijvingen voor GAW'!BA191</f>
        <v>32969.745983879497</v>
      </c>
      <c r="X196" s="86">
        <f>'8. Afschrijvingen voor GAW'!BB191</f>
        <v>31672.575650087518</v>
      </c>
      <c r="Y196" s="86">
        <f>'8. Afschrijvingen voor GAW'!BC191</f>
        <v>30426.441526149651</v>
      </c>
      <c r="Z196" s="86">
        <f>'8. Afschrijvingen voor GAW'!BD191</f>
        <v>29229.335630038848</v>
      </c>
      <c r="AA196" s="20"/>
      <c r="AB196" s="122"/>
      <c r="AC196" s="87">
        <f t="shared" si="38"/>
        <v>0</v>
      </c>
      <c r="AD196" s="87">
        <f t="shared" si="39"/>
        <v>0</v>
      </c>
      <c r="AE196" s="87">
        <f t="shared" si="40"/>
        <v>979711.66536942788</v>
      </c>
      <c r="AF196" s="87">
        <f t="shared" si="41"/>
        <v>980984.01818159595</v>
      </c>
      <c r="AG196" s="87">
        <f t="shared" si="42"/>
        <v>964372.68880705431</v>
      </c>
      <c r="AH196" s="87">
        <f t="shared" si="43"/>
        <v>945455.1314047022</v>
      </c>
      <c r="AI196" s="87">
        <f t="shared" si="44"/>
        <v>920660.23767687741</v>
      </c>
      <c r="AJ196" s="87">
        <f t="shared" si="45"/>
        <v>906490.07575785066</v>
      </c>
      <c r="AK196" s="87">
        <f t="shared" si="46"/>
        <v>897898.71459208592</v>
      </c>
      <c r="AL196" s="87">
        <f t="shared" si="47"/>
        <v>894638.65156679775</v>
      </c>
      <c r="AM196" s="87">
        <f t="shared" si="48"/>
        <v>872301.08650466159</v>
      </c>
      <c r="AN196" s="87">
        <f t="shared" si="49"/>
        <v>837981.04375693714</v>
      </c>
      <c r="AO196" s="87">
        <f t="shared" si="50"/>
        <v>805011.29777305759</v>
      </c>
      <c r="AP196" s="87">
        <f t="shared" si="51"/>
        <v>773338.72212297004</v>
      </c>
      <c r="AQ196" s="87">
        <f t="shared" si="52"/>
        <v>742912.2805968204</v>
      </c>
      <c r="AR196" s="87">
        <f t="shared" si="53"/>
        <v>713682.94496678154</v>
      </c>
    </row>
    <row r="197" spans="2:44" s="79" customFormat="1" x14ac:dyDescent="0.2">
      <c r="B197" s="86">
        <f>'3. Investeringen'!B178</f>
        <v>164</v>
      </c>
      <c r="C197" s="86" t="str">
        <f>'3. Investeringen'!G178</f>
        <v>Nieuwe investeringen AD</v>
      </c>
      <c r="D197" s="86">
        <f>'3. Investeringen'!K178</f>
        <v>2014</v>
      </c>
      <c r="E197" s="121">
        <f>'3. Investeringen'!N178</f>
        <v>2014</v>
      </c>
      <c r="F197" s="86">
        <f>'3. Investeringen'!O178</f>
        <v>4181117.8309374992</v>
      </c>
      <c r="G197" s="86">
        <f>'3. Investeringen'!P178</f>
        <v>0</v>
      </c>
      <c r="H197" s="20"/>
      <c r="I197" s="86">
        <f>'6. Investeringen per jaar'!I178</f>
        <v>1</v>
      </c>
      <c r="J197" s="20"/>
      <c r="K197" s="86">
        <f>'8. Afschrijvingen voor GAW'!AO192</f>
        <v>0</v>
      </c>
      <c r="L197" s="86">
        <f>'8. Afschrijvingen voor GAW'!AP192</f>
        <v>0</v>
      </c>
      <c r="M197" s="86">
        <f>'8. Afschrijvingen voor GAW'!AQ192</f>
        <v>0</v>
      </c>
      <c r="N197" s="86">
        <f>'8. Afschrijvingen voor GAW'!AR192</f>
        <v>53604.074755608963</v>
      </c>
      <c r="O197" s="86">
        <f>'8. Afschrijvingen voor GAW'!AS192</f>
        <v>108280.23100633011</v>
      </c>
      <c r="P197" s="86">
        <f>'8. Afschrijvingen voor GAW'!AT192</f>
        <v>109146.47285438076</v>
      </c>
      <c r="Q197" s="86">
        <f>'8. Afschrijvingen voor GAW'!AU192</f>
        <v>109364.76580008952</v>
      </c>
      <c r="R197" s="86">
        <f>'8. Afschrijvingen voor GAW'!AV192</f>
        <v>110895.87252129079</v>
      </c>
      <c r="S197" s="86">
        <f>'8. Afschrijvingen voor GAW'!AW192</f>
        <v>113224.68584423789</v>
      </c>
      <c r="T197" s="86">
        <f>'8. Afschrijvingen voor GAW'!AX192</f>
        <v>116394.97704787654</v>
      </c>
      <c r="U197" s="86">
        <f>'8. Afschrijvingen voor GAW'!AY192</f>
        <v>117209.74188721167</v>
      </c>
      <c r="V197" s="86">
        <f>'8. Afschrijvingen voor GAW'!AZ192</f>
        <v>140651.69026465397</v>
      </c>
      <c r="W197" s="86">
        <f>'8. Afschrijvingen voor GAW'!BA192</f>
        <v>135293.53063552431</v>
      </c>
      <c r="X197" s="86">
        <f>'8. Afschrijvingen voor GAW'!BB192</f>
        <v>130139.49137321861</v>
      </c>
      <c r="Y197" s="86">
        <f>'8. Afschrijvingen voor GAW'!BC192</f>
        <v>125181.79646376267</v>
      </c>
      <c r="Z197" s="86">
        <f>'8. Afschrijvingen voor GAW'!BD192</f>
        <v>120412.96612228599</v>
      </c>
      <c r="AA197" s="20"/>
      <c r="AB197" s="122"/>
      <c r="AC197" s="87">
        <f t="shared" si="38"/>
        <v>0</v>
      </c>
      <c r="AD197" s="87">
        <f t="shared" si="39"/>
        <v>0</v>
      </c>
      <c r="AE197" s="87">
        <f t="shared" si="40"/>
        <v>0</v>
      </c>
      <c r="AF197" s="87">
        <f t="shared" si="41"/>
        <v>4127513.7561818901</v>
      </c>
      <c r="AG197" s="87">
        <f t="shared" si="42"/>
        <v>4060508.6627373789</v>
      </c>
      <c r="AH197" s="87">
        <f t="shared" si="43"/>
        <v>3983846.2591848969</v>
      </c>
      <c r="AI197" s="87">
        <f t="shared" si="44"/>
        <v>3882449.1859031771</v>
      </c>
      <c r="AJ197" s="87">
        <f t="shared" si="45"/>
        <v>3825907.6019845307</v>
      </c>
      <c r="AK197" s="87">
        <f t="shared" si="46"/>
        <v>3793026.9757819674</v>
      </c>
      <c r="AL197" s="87">
        <f t="shared" si="47"/>
        <v>3782836.7540559862</v>
      </c>
      <c r="AM197" s="87">
        <f t="shared" si="48"/>
        <v>3692106.8694471661</v>
      </c>
      <c r="AN197" s="87">
        <f t="shared" si="49"/>
        <v>3551455.1791825122</v>
      </c>
      <c r="AO197" s="87">
        <f t="shared" si="50"/>
        <v>3416161.6485469881</v>
      </c>
      <c r="AP197" s="87">
        <f t="shared" si="51"/>
        <v>3286022.1571737695</v>
      </c>
      <c r="AQ197" s="87">
        <f t="shared" si="52"/>
        <v>3160840.3607100067</v>
      </c>
      <c r="AR197" s="87">
        <f t="shared" si="53"/>
        <v>3040427.3945877207</v>
      </c>
    </row>
    <row r="198" spans="2:44" s="79" customFormat="1" x14ac:dyDescent="0.2">
      <c r="B198" s="86">
        <f>'3. Investeringen'!B179</f>
        <v>165</v>
      </c>
      <c r="C198" s="86" t="str">
        <f>'3. Investeringen'!G179</f>
        <v>Nieuwe investeringen AD</v>
      </c>
      <c r="D198" s="86">
        <f>'3. Investeringen'!K179</f>
        <v>2014</v>
      </c>
      <c r="E198" s="121">
        <f>'3. Investeringen'!N179</f>
        <v>2014</v>
      </c>
      <c r="F198" s="86">
        <f>'3. Investeringen'!O179</f>
        <v>654496.60414372408</v>
      </c>
      <c r="G198" s="86">
        <f>'3. Investeringen'!P179</f>
        <v>0</v>
      </c>
      <c r="H198" s="20"/>
      <c r="I198" s="86">
        <f>'6. Investeringen per jaar'!I179</f>
        <v>1</v>
      </c>
      <c r="J198" s="20"/>
      <c r="K198" s="86">
        <f>'8. Afschrijvingen voor GAW'!AO193</f>
        <v>0</v>
      </c>
      <c r="L198" s="86">
        <f>'8. Afschrijvingen voor GAW'!AP193</f>
        <v>0</v>
      </c>
      <c r="M198" s="86">
        <f>'8. Afschrijvingen voor GAW'!AQ193</f>
        <v>0</v>
      </c>
      <c r="N198" s="86">
        <f>'8. Afschrijvingen voor GAW'!AR193</f>
        <v>8390.9821044067194</v>
      </c>
      <c r="O198" s="86">
        <f>'8. Afschrijvingen voor GAW'!AS193</f>
        <v>16949.783850901575</v>
      </c>
      <c r="P198" s="86">
        <f>'8. Afschrijvingen voor GAW'!AT193</f>
        <v>17085.382121708786</v>
      </c>
      <c r="Q198" s="86">
        <f>'8. Afschrijvingen voor GAW'!AU193</f>
        <v>17119.552885952206</v>
      </c>
      <c r="R198" s="86">
        <f>'8. Afschrijvingen voor GAW'!AV193</f>
        <v>17359.226626355539</v>
      </c>
      <c r="S198" s="86">
        <f>'8. Afschrijvingen voor GAW'!AW193</f>
        <v>17723.770385509004</v>
      </c>
      <c r="T198" s="86">
        <f>'8. Afschrijvingen voor GAW'!AX193</f>
        <v>18220.035956303254</v>
      </c>
      <c r="U198" s="86">
        <f>'8. Afschrijvingen voor GAW'!AY193</f>
        <v>18347.576207997376</v>
      </c>
      <c r="V198" s="86">
        <f>'8. Afschrijvingen voor GAW'!AZ193</f>
        <v>22017.091449596843</v>
      </c>
      <c r="W198" s="86">
        <f>'8. Afschrijvingen voor GAW'!BA193</f>
        <v>21178.345108659822</v>
      </c>
      <c r="X198" s="86">
        <f>'8. Afschrijvingen voor GAW'!BB193</f>
        <v>20371.551009282306</v>
      </c>
      <c r="Y198" s="86">
        <f>'8. Afschrijvingen voor GAW'!BC193</f>
        <v>19595.491923214409</v>
      </c>
      <c r="Z198" s="86">
        <f>'8. Afschrijvingen voor GAW'!BD193</f>
        <v>18848.996992806242</v>
      </c>
      <c r="AA198" s="20"/>
      <c r="AB198" s="122"/>
      <c r="AC198" s="87">
        <f t="shared" si="38"/>
        <v>0</v>
      </c>
      <c r="AD198" s="87">
        <f t="shared" si="39"/>
        <v>0</v>
      </c>
      <c r="AE198" s="87">
        <f t="shared" si="40"/>
        <v>0</v>
      </c>
      <c r="AF198" s="87">
        <f t="shared" si="41"/>
        <v>646105.62203931739</v>
      </c>
      <c r="AG198" s="87">
        <f t="shared" si="42"/>
        <v>635616.89440880902</v>
      </c>
      <c r="AH198" s="87">
        <f t="shared" si="43"/>
        <v>623616.4474423707</v>
      </c>
      <c r="AI198" s="87">
        <f t="shared" si="44"/>
        <v>607744.1274513033</v>
      </c>
      <c r="AJ198" s="87">
        <f t="shared" si="45"/>
        <v>598893.31860926596</v>
      </c>
      <c r="AK198" s="87">
        <f t="shared" si="46"/>
        <v>593746.30791455146</v>
      </c>
      <c r="AL198" s="87">
        <f t="shared" si="47"/>
        <v>592151.1685798557</v>
      </c>
      <c r="AM198" s="87">
        <f t="shared" si="48"/>
        <v>577948.65055191726</v>
      </c>
      <c r="AN198" s="87">
        <f t="shared" si="49"/>
        <v>555931.55910232046</v>
      </c>
      <c r="AO198" s="87">
        <f t="shared" si="50"/>
        <v>534753.21399366064</v>
      </c>
      <c r="AP198" s="87">
        <f t="shared" si="51"/>
        <v>514381.66298437834</v>
      </c>
      <c r="AQ198" s="87">
        <f t="shared" si="52"/>
        <v>494786.17106116394</v>
      </c>
      <c r="AR198" s="87">
        <f t="shared" si="53"/>
        <v>475937.17406835768</v>
      </c>
    </row>
    <row r="199" spans="2:44" s="79" customFormat="1" x14ac:dyDescent="0.2">
      <c r="B199" s="86">
        <f>'3. Investeringen'!B180</f>
        <v>166</v>
      </c>
      <c r="C199" s="86" t="str">
        <f>'3. Investeringen'!G180</f>
        <v>Nieuwe investeringen AD</v>
      </c>
      <c r="D199" s="86">
        <f>'3. Investeringen'!K180</f>
        <v>2015</v>
      </c>
      <c r="E199" s="121">
        <f>'3. Investeringen'!N180</f>
        <v>2015</v>
      </c>
      <c r="F199" s="86">
        <f>'3. Investeringen'!O180</f>
        <v>3532752.7250000001</v>
      </c>
      <c r="G199" s="86">
        <f>'3. Investeringen'!P180</f>
        <v>0</v>
      </c>
      <c r="H199" s="20"/>
      <c r="I199" s="86">
        <f>'6. Investeringen per jaar'!I180</f>
        <v>1</v>
      </c>
      <c r="J199" s="20"/>
      <c r="K199" s="86">
        <f>'8. Afschrijvingen voor GAW'!AO194</f>
        <v>0</v>
      </c>
      <c r="L199" s="86">
        <f>'8. Afschrijvingen voor GAW'!AP194</f>
        <v>0</v>
      </c>
      <c r="M199" s="86">
        <f>'8. Afschrijvingen voor GAW'!AQ194</f>
        <v>0</v>
      </c>
      <c r="N199" s="86">
        <f>'8. Afschrijvingen voor GAW'!AR194</f>
        <v>0</v>
      </c>
      <c r="O199" s="86">
        <f>'8. Afschrijvingen voor GAW'!AS194</f>
        <v>45291.701602564106</v>
      </c>
      <c r="P199" s="86">
        <f>'8. Afschrijvingen voor GAW'!AT194</f>
        <v>91308.070430769236</v>
      </c>
      <c r="Q199" s="86">
        <f>'8. Afschrijvingen voor GAW'!AU194</f>
        <v>91490.68657163078</v>
      </c>
      <c r="R199" s="86">
        <f>'8. Afschrijvingen voor GAW'!AV194</f>
        <v>92771.556183633598</v>
      </c>
      <c r="S199" s="86">
        <f>'8. Afschrijvingen voor GAW'!AW194</f>
        <v>94719.7588634899</v>
      </c>
      <c r="T199" s="86">
        <f>'8. Afschrijvingen voor GAW'!AX194</f>
        <v>97371.912111667625</v>
      </c>
      <c r="U199" s="86">
        <f>'8. Afschrijvingen voor GAW'!AY194</f>
        <v>98053.515496449283</v>
      </c>
      <c r="V199" s="86">
        <f>'8. Afschrijvingen voor GAW'!AZ194</f>
        <v>117664.21859573913</v>
      </c>
      <c r="W199" s="86">
        <f>'8. Afschrijvingen voor GAW'!BA194</f>
        <v>113319.69360143493</v>
      </c>
      <c r="X199" s="86">
        <f>'8. Afschrijvingen voor GAW'!BB194</f>
        <v>109135.58183768965</v>
      </c>
      <c r="Y199" s="86">
        <f>'8. Afschrijvingen voor GAW'!BC194</f>
        <v>105105.96035445188</v>
      </c>
      <c r="Z199" s="86">
        <f>'8. Afschrijvingen voor GAW'!BD194</f>
        <v>101225.12489521057</v>
      </c>
      <c r="AA199" s="20"/>
      <c r="AB199" s="122"/>
      <c r="AC199" s="87">
        <f t="shared" si="38"/>
        <v>0</v>
      </c>
      <c r="AD199" s="87">
        <f t="shared" si="39"/>
        <v>0</v>
      </c>
      <c r="AE199" s="87">
        <f t="shared" si="40"/>
        <v>0</v>
      </c>
      <c r="AF199" s="87">
        <f t="shared" si="41"/>
        <v>0</v>
      </c>
      <c r="AG199" s="87">
        <f t="shared" si="42"/>
        <v>3487461.0233974359</v>
      </c>
      <c r="AH199" s="87">
        <f t="shared" si="43"/>
        <v>3424052.6411538464</v>
      </c>
      <c r="AI199" s="87">
        <f t="shared" si="44"/>
        <v>3339410.0598645234</v>
      </c>
      <c r="AJ199" s="87">
        <f t="shared" si="45"/>
        <v>3293390.2445189934</v>
      </c>
      <c r="AK199" s="87">
        <f t="shared" si="46"/>
        <v>3267831.680790402</v>
      </c>
      <c r="AL199" s="87">
        <f t="shared" si="47"/>
        <v>3261959.0557408659</v>
      </c>
      <c r="AM199" s="87">
        <f t="shared" si="48"/>
        <v>3186739.2536346023</v>
      </c>
      <c r="AN199" s="87">
        <f t="shared" si="49"/>
        <v>3069075.0350388633</v>
      </c>
      <c r="AO199" s="87">
        <f t="shared" si="50"/>
        <v>2955755.3414374283</v>
      </c>
      <c r="AP199" s="87">
        <f t="shared" si="51"/>
        <v>2846619.7595997388</v>
      </c>
      <c r="AQ199" s="87">
        <f t="shared" si="52"/>
        <v>2741513.7992452867</v>
      </c>
      <c r="AR199" s="87">
        <f t="shared" si="53"/>
        <v>2640288.6743500764</v>
      </c>
    </row>
    <row r="200" spans="2:44" s="79" customFormat="1" x14ac:dyDescent="0.2">
      <c r="B200" s="86">
        <f>'3. Investeringen'!B181</f>
        <v>167</v>
      </c>
      <c r="C200" s="86" t="str">
        <f>'3. Investeringen'!G181</f>
        <v>Nieuwe investeringen AD</v>
      </c>
      <c r="D200" s="86">
        <f>'3. Investeringen'!K181</f>
        <v>2015</v>
      </c>
      <c r="E200" s="121">
        <f>'3. Investeringen'!N181</f>
        <v>2015</v>
      </c>
      <c r="F200" s="86">
        <f>'3. Investeringen'!O181</f>
        <v>608374.5388319015</v>
      </c>
      <c r="G200" s="86">
        <f>'3. Investeringen'!P181</f>
        <v>0</v>
      </c>
      <c r="H200" s="20"/>
      <c r="I200" s="86">
        <f>'6. Investeringen per jaar'!I181</f>
        <v>1</v>
      </c>
      <c r="J200" s="20"/>
      <c r="K200" s="86">
        <f>'8. Afschrijvingen voor GAW'!AO195</f>
        <v>0</v>
      </c>
      <c r="L200" s="86">
        <f>'8. Afschrijvingen voor GAW'!AP195</f>
        <v>0</v>
      </c>
      <c r="M200" s="86">
        <f>'8. Afschrijvingen voor GAW'!AQ195</f>
        <v>0</v>
      </c>
      <c r="N200" s="86">
        <f>'8. Afschrijvingen voor GAW'!AR195</f>
        <v>0</v>
      </c>
      <c r="O200" s="86">
        <f>'8. Afschrijvingen voor GAW'!AS195</f>
        <v>7799.6735747679677</v>
      </c>
      <c r="P200" s="86">
        <f>'8. Afschrijvingen voor GAW'!AT195</f>
        <v>15724.141926732224</v>
      </c>
      <c r="Q200" s="86">
        <f>'8. Afschrijvingen voor GAW'!AU195</f>
        <v>15755.590210585688</v>
      </c>
      <c r="R200" s="86">
        <f>'8. Afschrijvingen voor GAW'!AV195</f>
        <v>15976.168473533886</v>
      </c>
      <c r="S200" s="86">
        <f>'8. Afschrijvingen voor GAW'!AW195</f>
        <v>16311.668011478097</v>
      </c>
      <c r="T200" s="86">
        <f>'8. Afschrijvingen voor GAW'!AX195</f>
        <v>16768.394715799484</v>
      </c>
      <c r="U200" s="86">
        <f>'8. Afschrijvingen voor GAW'!AY195</f>
        <v>16885.773478810079</v>
      </c>
      <c r="V200" s="86">
        <f>'8. Afschrijvingen voor GAW'!AZ195</f>
        <v>20262.928174572091</v>
      </c>
      <c r="W200" s="86">
        <f>'8. Afschrijvingen voor GAW'!BA195</f>
        <v>19514.758518895582</v>
      </c>
      <c r="X200" s="86">
        <f>'8. Afschrijvingen voor GAW'!BB195</f>
        <v>18794.21358896713</v>
      </c>
      <c r="Y200" s="86">
        <f>'8. Afschrijvingen voor GAW'!BC195</f>
        <v>18100.273394912962</v>
      </c>
      <c r="Z200" s="86">
        <f>'8. Afschrijvingen voor GAW'!BD195</f>
        <v>17431.955608023865</v>
      </c>
      <c r="AA200" s="20"/>
      <c r="AB200" s="122"/>
      <c r="AC200" s="87">
        <f t="shared" si="38"/>
        <v>0</v>
      </c>
      <c r="AD200" s="87">
        <f t="shared" si="39"/>
        <v>0</v>
      </c>
      <c r="AE200" s="87">
        <f t="shared" si="40"/>
        <v>0</v>
      </c>
      <c r="AF200" s="87">
        <f t="shared" si="41"/>
        <v>0</v>
      </c>
      <c r="AG200" s="87">
        <f t="shared" si="42"/>
        <v>600574.8652571335</v>
      </c>
      <c r="AH200" s="87">
        <f t="shared" si="43"/>
        <v>589655.32225245831</v>
      </c>
      <c r="AI200" s="87">
        <f t="shared" si="44"/>
        <v>575079.04268637754</v>
      </c>
      <c r="AJ200" s="87">
        <f t="shared" si="45"/>
        <v>567153.98081045283</v>
      </c>
      <c r="AK200" s="87">
        <f t="shared" si="46"/>
        <v>562752.54639599414</v>
      </c>
      <c r="AL200" s="87">
        <f t="shared" si="47"/>
        <v>561741.22297928249</v>
      </c>
      <c r="AM200" s="87">
        <f t="shared" si="48"/>
        <v>548787.63806132728</v>
      </c>
      <c r="AN200" s="87">
        <f t="shared" si="49"/>
        <v>528524.70988675521</v>
      </c>
      <c r="AO200" s="87">
        <f t="shared" si="50"/>
        <v>509009.95136785961</v>
      </c>
      <c r="AP200" s="87">
        <f t="shared" si="51"/>
        <v>490215.73777889251</v>
      </c>
      <c r="AQ200" s="87">
        <f t="shared" si="52"/>
        <v>472115.46438397956</v>
      </c>
      <c r="AR200" s="87">
        <f t="shared" si="53"/>
        <v>454683.50877595571</v>
      </c>
    </row>
    <row r="201" spans="2:44" s="79" customFormat="1" x14ac:dyDescent="0.2">
      <c r="B201" s="86">
        <f>'3. Investeringen'!B182</f>
        <v>168</v>
      </c>
      <c r="C201" s="86" t="str">
        <f>'3. Investeringen'!G182</f>
        <v>Start-GAW excl. bijzonderheden AD</v>
      </c>
      <c r="D201" s="86">
        <f>'3. Investeringen'!K182</f>
        <v>2008</v>
      </c>
      <c r="E201" s="121">
        <f>'3. Investeringen'!N182</f>
        <v>2011</v>
      </c>
      <c r="F201" s="86">
        <f>'3. Investeringen'!O182</f>
        <v>2880931.2902828115</v>
      </c>
      <c r="G201" s="86">
        <f>'3. Investeringen'!P182</f>
        <v>2880931.2902828115</v>
      </c>
      <c r="H201" s="20"/>
      <c r="I201" s="86">
        <f>'6. Investeringen per jaar'!I182</f>
        <v>1</v>
      </c>
      <c r="J201" s="20"/>
      <c r="K201" s="86">
        <f>'8. Afschrijvingen voor GAW'!AO196</f>
        <v>146207.26298185266</v>
      </c>
      <c r="L201" s="86">
        <f>'8. Afschrijvingen voor GAW'!AP196</f>
        <v>150008.65181938082</v>
      </c>
      <c r="M201" s="86">
        <f>'8. Afschrijvingen voor GAW'!AQ196</f>
        <v>153458.85081122658</v>
      </c>
      <c r="N201" s="86">
        <f>'8. Afschrijvingen voor GAW'!AR196</f>
        <v>157755.69863394092</v>
      </c>
      <c r="O201" s="86">
        <f>'8. Afschrijvingen voor GAW'!AS196</f>
        <v>159333.25562028031</v>
      </c>
      <c r="P201" s="86">
        <f>'8. Afschrijvingen voor GAW'!AT196</f>
        <v>160607.92166524255</v>
      </c>
      <c r="Q201" s="86">
        <f>'8. Afschrijvingen voor GAW'!AU196</f>
        <v>160929.13750857304</v>
      </c>
      <c r="R201" s="86">
        <f>'8. Afschrijvingen voor GAW'!AV196</f>
        <v>163182.14543369308</v>
      </c>
      <c r="S201" s="86">
        <f>'8. Afschrijvingen voor GAW'!AW196</f>
        <v>166608.97048780063</v>
      </c>
      <c r="T201" s="86">
        <f>'8. Afschrijvingen voor GAW'!AX196</f>
        <v>171274.02166145906</v>
      </c>
      <c r="U201" s="86">
        <f>'8. Afschrijvingen voor GAW'!AY196</f>
        <v>172472.93981308924</v>
      </c>
      <c r="V201" s="86">
        <f>'8. Afschrijvingen voor GAW'!AZ196</f>
        <v>206967.5277757071</v>
      </c>
      <c r="W201" s="86">
        <f>'8. Afschrijvingen voor GAW'!BA196</f>
        <v>179371.85740561283</v>
      </c>
      <c r="X201" s="86">
        <f>'8. Afschrijvingen voor GAW'!BB196</f>
        <v>166559.5818766405</v>
      </c>
      <c r="Y201" s="86">
        <f>'8. Afschrijvingen voor GAW'!BC196</f>
        <v>166559.5818766405</v>
      </c>
      <c r="Z201" s="86">
        <f>'8. Afschrijvingen voor GAW'!BD196</f>
        <v>166559.5818766405</v>
      </c>
      <c r="AA201" s="20"/>
      <c r="AB201" s="122"/>
      <c r="AC201" s="87">
        <f t="shared" si="38"/>
        <v>2777937.9966552011</v>
      </c>
      <c r="AD201" s="87">
        <f t="shared" si="39"/>
        <v>2700155.7327488554</v>
      </c>
      <c r="AE201" s="87">
        <f t="shared" si="40"/>
        <v>2608800.4637908521</v>
      </c>
      <c r="AF201" s="87">
        <f t="shared" si="41"/>
        <v>2524091.1781430552</v>
      </c>
      <c r="AG201" s="87">
        <f t="shared" si="42"/>
        <v>2389998.8343042056</v>
      </c>
      <c r="AH201" s="87">
        <f t="shared" si="43"/>
        <v>2248510.903313397</v>
      </c>
      <c r="AI201" s="87">
        <f t="shared" si="44"/>
        <v>2092078.7876114505</v>
      </c>
      <c r="AJ201" s="87">
        <f t="shared" si="45"/>
        <v>1958185.7452043178</v>
      </c>
      <c r="AK201" s="87">
        <f t="shared" si="46"/>
        <v>1832698.6753658077</v>
      </c>
      <c r="AL201" s="87">
        <f t="shared" si="47"/>
        <v>1712740.2166145914</v>
      </c>
      <c r="AM201" s="87">
        <f t="shared" si="48"/>
        <v>1552256.4583178042</v>
      </c>
      <c r="AN201" s="87">
        <f t="shared" si="49"/>
        <v>1345288.930542097</v>
      </c>
      <c r="AO201" s="87">
        <f t="shared" si="50"/>
        <v>1165917.0731364843</v>
      </c>
      <c r="AP201" s="87">
        <f t="shared" si="51"/>
        <v>999357.49125984381</v>
      </c>
      <c r="AQ201" s="87">
        <f t="shared" si="52"/>
        <v>832797.90938320337</v>
      </c>
      <c r="AR201" s="87">
        <f t="shared" si="53"/>
        <v>666238.32750656293</v>
      </c>
    </row>
    <row r="202" spans="2:44" s="79" customFormat="1" x14ac:dyDescent="0.2">
      <c r="B202" s="86">
        <f>'3. Investeringen'!B183</f>
        <v>169</v>
      </c>
      <c r="C202" s="86" t="str">
        <f>'3. Investeringen'!G183</f>
        <v>Start-GAW excl. bijzonderheden TD</v>
      </c>
      <c r="D202" s="86">
        <f>'3. Investeringen'!K183</f>
        <v>2004</v>
      </c>
      <c r="E202" s="121">
        <f>'3. Investeringen'!N183</f>
        <v>2011</v>
      </c>
      <c r="F202" s="86">
        <f>'3. Investeringen'!O183</f>
        <v>24403064.086687304</v>
      </c>
      <c r="G202" s="86">
        <f>'3. Investeringen'!P183</f>
        <v>26650970.891563714</v>
      </c>
      <c r="H202" s="20"/>
      <c r="I202" s="86">
        <f>'6. Investeringen per jaar'!I183</f>
        <v>1</v>
      </c>
      <c r="J202" s="20"/>
      <c r="K202" s="86">
        <f>'8. Afschrijvingen voor GAW'!AO197</f>
        <v>1069199.0298394153</v>
      </c>
      <c r="L202" s="86">
        <f>'8. Afschrijvingen voor GAW'!AP197</f>
        <v>1096998.2046152405</v>
      </c>
      <c r="M202" s="86">
        <f>'8. Afschrijvingen voor GAW'!AQ197</f>
        <v>1122229.1633213907</v>
      </c>
      <c r="N202" s="86">
        <f>'8. Afschrijvingen voor GAW'!AR197</f>
        <v>1153651.5798943897</v>
      </c>
      <c r="O202" s="86">
        <f>'8. Afschrijvingen voor GAW'!AS197</f>
        <v>1165188.0956933335</v>
      </c>
      <c r="P202" s="86">
        <f>'8. Afschrijvingen voor GAW'!AT197</f>
        <v>1174509.6004588802</v>
      </c>
      <c r="Q202" s="86">
        <f>'8. Afschrijvingen voor GAW'!AU197</f>
        <v>1176858.619659798</v>
      </c>
      <c r="R202" s="86">
        <f>'8. Afschrijvingen voor GAW'!AV197</f>
        <v>1193334.640335035</v>
      </c>
      <c r="S202" s="86">
        <f>'8. Afschrijvingen voor GAW'!AW197</f>
        <v>1218394.6677820708</v>
      </c>
      <c r="T202" s="86">
        <f>'8. Afschrijvingen voor GAW'!AX197</f>
        <v>1252509.7184799686</v>
      </c>
      <c r="U202" s="86">
        <f>'8. Afschrijvingen voor GAW'!AY197</f>
        <v>1261277.2865093285</v>
      </c>
      <c r="V202" s="86">
        <f>'8. Afschrijvingen voor GAW'!AZ197</f>
        <v>1513532.7438111934</v>
      </c>
      <c r="W202" s="86">
        <f>'8. Afschrijvingen voor GAW'!BA197</f>
        <v>1386523.0030717922</v>
      </c>
      <c r="X202" s="86">
        <f>'8. Afschrijvingen voor GAW'!BB197</f>
        <v>1270171.4223944386</v>
      </c>
      <c r="Y202" s="86">
        <f>'8. Afschrijvingen voor GAW'!BC197</f>
        <v>1227083.0113102621</v>
      </c>
      <c r="Z202" s="86">
        <f>'8. Afschrijvingen voor GAW'!BD197</f>
        <v>1227083.0113102621</v>
      </c>
      <c r="AA202" s="20"/>
      <c r="AB202" s="122"/>
      <c r="AC202" s="87">
        <f t="shared" si="38"/>
        <v>25981536.425097752</v>
      </c>
      <c r="AD202" s="87">
        <f t="shared" si="39"/>
        <v>25560058.167535055</v>
      </c>
      <c r="AE202" s="87">
        <f t="shared" si="40"/>
        <v>25025710.34206697</v>
      </c>
      <c r="AF202" s="87">
        <f t="shared" si="41"/>
        <v>24572778.651750457</v>
      </c>
      <c r="AG202" s="87">
        <f t="shared" si="42"/>
        <v>23653318.342574626</v>
      </c>
      <c r="AH202" s="87">
        <f t="shared" si="43"/>
        <v>22668035.288856346</v>
      </c>
      <c r="AI202" s="87">
        <f t="shared" si="44"/>
        <v>21536512.739774264</v>
      </c>
      <c r="AJ202" s="87">
        <f t="shared" si="45"/>
        <v>20644689.277796071</v>
      </c>
      <c r="AK202" s="87">
        <f t="shared" si="46"/>
        <v>19859833.084847715</v>
      </c>
      <c r="AL202" s="87">
        <f t="shared" si="47"/>
        <v>19163398.692743484</v>
      </c>
      <c r="AM202" s="87">
        <f t="shared" si="48"/>
        <v>18036265.197083358</v>
      </c>
      <c r="AN202" s="87">
        <f t="shared" si="49"/>
        <v>16522732.453272164</v>
      </c>
      <c r="AO202" s="87">
        <f t="shared" si="50"/>
        <v>15136209.450200371</v>
      </c>
      <c r="AP202" s="87">
        <f t="shared" si="51"/>
        <v>13866038.027805932</v>
      </c>
      <c r="AQ202" s="87">
        <f t="shared" si="52"/>
        <v>12638955.016495669</v>
      </c>
      <c r="AR202" s="87">
        <f t="shared" si="53"/>
        <v>11411872.005185407</v>
      </c>
    </row>
    <row r="203" spans="2:44" s="79" customFormat="1" x14ac:dyDescent="0.2">
      <c r="B203" s="86">
        <f>'3. Investeringen'!B184</f>
        <v>170</v>
      </c>
      <c r="C203" s="86" t="str">
        <f>'3. Investeringen'!G184</f>
        <v>Nieuwe investeringen TD</v>
      </c>
      <c r="D203" s="86">
        <f>'3. Investeringen'!K184</f>
        <v>2004</v>
      </c>
      <c r="E203" s="121">
        <f>'3. Investeringen'!N184</f>
        <v>2011</v>
      </c>
      <c r="F203" s="86">
        <f>'3. Investeringen'!O184</f>
        <v>82381.112363636363</v>
      </c>
      <c r="G203" s="86">
        <f>'3. Investeringen'!P184</f>
        <v>89969.711173100281</v>
      </c>
      <c r="H203" s="20"/>
      <c r="I203" s="86">
        <f>'6. Investeringen per jaar'!I184</f>
        <v>1</v>
      </c>
      <c r="J203" s="20"/>
      <c r="K203" s="86">
        <f>'8. Afschrijvingen voor GAW'!AO198</f>
        <v>1882.871275065912</v>
      </c>
      <c r="L203" s="86">
        <f>'8. Afschrijvingen voor GAW'!AP198</f>
        <v>1931.8259282176259</v>
      </c>
      <c r="M203" s="86">
        <f>'8. Afschrijvingen voor GAW'!AQ198</f>
        <v>1976.2579245666309</v>
      </c>
      <c r="N203" s="86">
        <f>'8. Afschrijvingen voor GAW'!AR198</f>
        <v>2031.5931464544965</v>
      </c>
      <c r="O203" s="86">
        <f>'8. Afschrijvingen voor GAW'!AS198</f>
        <v>2051.9090779190415</v>
      </c>
      <c r="P203" s="86">
        <f>'8. Afschrijvingen voor GAW'!AT198</f>
        <v>2068.3243505423939</v>
      </c>
      <c r="Q203" s="86">
        <f>'8. Afschrijvingen voor GAW'!AU198</f>
        <v>2072.4609992434785</v>
      </c>
      <c r="R203" s="86">
        <f>'8. Afschrijvingen voor GAW'!AV198</f>
        <v>2101.475453232887</v>
      </c>
      <c r="S203" s="86">
        <f>'8. Afschrijvingen voor GAW'!AW198</f>
        <v>2145.6064377507778</v>
      </c>
      <c r="T203" s="86">
        <f>'8. Afschrijvingen voor GAW'!AX198</f>
        <v>2205.6834180077994</v>
      </c>
      <c r="U203" s="86">
        <f>'8. Afschrijvingen voor GAW'!AY198</f>
        <v>2221.123201933854</v>
      </c>
      <c r="V203" s="86">
        <f>'8. Afschrijvingen voor GAW'!AZ198</f>
        <v>2665.3478423206247</v>
      </c>
      <c r="W203" s="86">
        <f>'8. Afschrijvingen voor GAW'!BA198</f>
        <v>2580.0567113663647</v>
      </c>
      <c r="X203" s="86">
        <f>'8. Afschrijvingen voor GAW'!BB198</f>
        <v>2497.4948966026409</v>
      </c>
      <c r="Y203" s="86">
        <f>'8. Afschrijvingen voor GAW'!BC198</f>
        <v>2417.5750599113562</v>
      </c>
      <c r="Z203" s="86">
        <f>'8. Afschrijvingen voor GAW'!BD198</f>
        <v>2340.2126579941933</v>
      </c>
      <c r="AA203" s="20"/>
      <c r="AB203" s="122"/>
      <c r="AC203" s="87">
        <f t="shared" si="38"/>
        <v>89436.385565630859</v>
      </c>
      <c r="AD203" s="87">
        <f t="shared" si="39"/>
        <v>89829.905662119636</v>
      </c>
      <c r="AE203" s="87">
        <f t="shared" si="40"/>
        <v>89919.735567781754</v>
      </c>
      <c r="AF203" s="87">
        <f t="shared" si="41"/>
        <v>90405.89501722515</v>
      </c>
      <c r="AG203" s="87">
        <f t="shared" si="42"/>
        <v>89258.044889478362</v>
      </c>
      <c r="AH203" s="87">
        <f t="shared" si="43"/>
        <v>87903.784898051803</v>
      </c>
      <c r="AI203" s="87">
        <f t="shared" si="44"/>
        <v>86007.131468604421</v>
      </c>
      <c r="AJ203" s="87">
        <f t="shared" si="45"/>
        <v>85109.755855932002</v>
      </c>
      <c r="AK203" s="87">
        <f t="shared" si="46"/>
        <v>84751.454291155795</v>
      </c>
      <c r="AL203" s="87">
        <f t="shared" si="47"/>
        <v>84918.811593300357</v>
      </c>
      <c r="AM203" s="87">
        <f t="shared" si="48"/>
        <v>83292.120072519596</v>
      </c>
      <c r="AN203" s="87">
        <f t="shared" si="49"/>
        <v>80626.772230198971</v>
      </c>
      <c r="AO203" s="87">
        <f t="shared" si="50"/>
        <v>78046.7155188326</v>
      </c>
      <c r="AP203" s="87">
        <f t="shared" si="51"/>
        <v>75549.220622229957</v>
      </c>
      <c r="AQ203" s="87">
        <f t="shared" si="52"/>
        <v>73131.645562318605</v>
      </c>
      <c r="AR203" s="87">
        <f t="shared" si="53"/>
        <v>70791.432904324407</v>
      </c>
    </row>
    <row r="204" spans="2:44" s="79" customFormat="1" x14ac:dyDescent="0.2">
      <c r="B204" s="86">
        <f>'3. Investeringen'!B185</f>
        <v>171</v>
      </c>
      <c r="C204" s="86" t="str">
        <f>'3. Investeringen'!G185</f>
        <v>Nieuwe investeringen TD</v>
      </c>
      <c r="D204" s="86">
        <f>'3. Investeringen'!K185</f>
        <v>2004</v>
      </c>
      <c r="E204" s="121">
        <f>'3. Investeringen'!N185</f>
        <v>2011</v>
      </c>
      <c r="F204" s="86">
        <f>'3. Investeringen'!O185</f>
        <v>326809.91077777778</v>
      </c>
      <c r="G204" s="86">
        <f>'3. Investeringen'!P185</f>
        <v>356914.25422123855</v>
      </c>
      <c r="H204" s="20"/>
      <c r="I204" s="86">
        <f>'6. Investeringen per jaar'!I185</f>
        <v>1</v>
      </c>
      <c r="J204" s="20"/>
      <c r="K204" s="86">
        <f>'8. Afschrijvingen voor GAW'!AO199</f>
        <v>9409.5576112871968</v>
      </c>
      <c r="L204" s="86">
        <f>'8. Afschrijvingen voor GAW'!AP199</f>
        <v>9654.2061091806645</v>
      </c>
      <c r="M204" s="86">
        <f>'8. Afschrijvingen voor GAW'!AQ199</f>
        <v>9876.2528496918185</v>
      </c>
      <c r="N204" s="86">
        <f>'8. Afschrijvingen voor GAW'!AR199</f>
        <v>10152.787929483189</v>
      </c>
      <c r="O204" s="86">
        <f>'8. Afschrijvingen voor GAW'!AS199</f>
        <v>10254.315808778021</v>
      </c>
      <c r="P204" s="86">
        <f>'8. Afschrijvingen voor GAW'!AT199</f>
        <v>10336.350335248246</v>
      </c>
      <c r="Q204" s="86">
        <f>'8. Afschrijvingen voor GAW'!AU199</f>
        <v>10357.023035918743</v>
      </c>
      <c r="R204" s="86">
        <f>'8. Afschrijvingen voor GAW'!AV199</f>
        <v>10502.021358421604</v>
      </c>
      <c r="S204" s="86">
        <f>'8. Afschrijvingen voor GAW'!AW199</f>
        <v>10722.563806948456</v>
      </c>
      <c r="T204" s="86">
        <f>'8. Afschrijvingen voor GAW'!AX199</f>
        <v>11022.795593543013</v>
      </c>
      <c r="U204" s="86">
        <f>'8. Afschrijvingen voor GAW'!AY199</f>
        <v>11099.955162697814</v>
      </c>
      <c r="V204" s="86">
        <f>'8. Afschrijvingen voor GAW'!AZ199</f>
        <v>13319.946195237377</v>
      </c>
      <c r="W204" s="86">
        <f>'8. Afschrijvingen voor GAW'!BA199</f>
        <v>12738.7121794452</v>
      </c>
      <c r="X204" s="86">
        <f>'8. Afschrijvingen voor GAW'!BB199</f>
        <v>12182.841102523957</v>
      </c>
      <c r="Y204" s="86">
        <f>'8. Afschrijvingen voor GAW'!BC199</f>
        <v>11651.226218050182</v>
      </c>
      <c r="Z204" s="86">
        <f>'8. Afschrijvingen voor GAW'!BD199</f>
        <v>11142.809073989813</v>
      </c>
      <c r="AA204" s="20"/>
      <c r="AB204" s="122"/>
      <c r="AC204" s="87">
        <f t="shared" si="38"/>
        <v>352858.41042326984</v>
      </c>
      <c r="AD204" s="87">
        <f t="shared" si="39"/>
        <v>352378.52298509423</v>
      </c>
      <c r="AE204" s="87">
        <f t="shared" si="40"/>
        <v>350606.97616405954</v>
      </c>
      <c r="AF204" s="87">
        <f t="shared" si="41"/>
        <v>350271.18356717005</v>
      </c>
      <c r="AG204" s="87">
        <f t="shared" si="42"/>
        <v>343519.57959406369</v>
      </c>
      <c r="AH204" s="87">
        <f t="shared" si="43"/>
        <v>335931.385895568</v>
      </c>
      <c r="AI204" s="87">
        <f t="shared" si="44"/>
        <v>326246.22563144035</v>
      </c>
      <c r="AJ204" s="87">
        <f t="shared" si="45"/>
        <v>320311.65143185895</v>
      </c>
      <c r="AK204" s="87">
        <f t="shared" si="46"/>
        <v>316315.63230497949</v>
      </c>
      <c r="AL204" s="87">
        <f t="shared" si="47"/>
        <v>314149.67441597587</v>
      </c>
      <c r="AM204" s="87">
        <f t="shared" si="48"/>
        <v>305248.76697418984</v>
      </c>
      <c r="AN204" s="87">
        <f t="shared" si="49"/>
        <v>291928.82077895245</v>
      </c>
      <c r="AO204" s="87">
        <f t="shared" si="50"/>
        <v>279190.10859950725</v>
      </c>
      <c r="AP204" s="87">
        <f t="shared" si="51"/>
        <v>267007.26749698329</v>
      </c>
      <c r="AQ204" s="87">
        <f t="shared" si="52"/>
        <v>255356.04127893312</v>
      </c>
      <c r="AR204" s="87">
        <f t="shared" si="53"/>
        <v>244213.23220494331</v>
      </c>
    </row>
    <row r="205" spans="2:44" s="79" customFormat="1" x14ac:dyDescent="0.2">
      <c r="B205" s="86">
        <f>'3. Investeringen'!B186</f>
        <v>172</v>
      </c>
      <c r="C205" s="86" t="str">
        <f>'3. Investeringen'!G186</f>
        <v>Nieuwe investeringen TD</v>
      </c>
      <c r="D205" s="86">
        <f>'3. Investeringen'!K186</f>
        <v>2004</v>
      </c>
      <c r="E205" s="121">
        <f>'3. Investeringen'!N186</f>
        <v>2011</v>
      </c>
      <c r="F205" s="86">
        <f>'3. Investeringen'!O186</f>
        <v>53383.250166666665</v>
      </c>
      <c r="G205" s="86">
        <f>'3. Investeringen'!P186</f>
        <v>58300.68884935791</v>
      </c>
      <c r="H205" s="20"/>
      <c r="I205" s="86">
        <f>'6. Investeringen per jaar'!I186</f>
        <v>1</v>
      </c>
      <c r="J205" s="20"/>
      <c r="K205" s="86">
        <f>'8. Afschrijvingen voor GAW'!AO200</f>
        <v>2518.0935822169477</v>
      </c>
      <c r="L205" s="86">
        <f>'8. Afschrijvingen voor GAW'!AP200</f>
        <v>2583.5640153545883</v>
      </c>
      <c r="M205" s="86">
        <f>'8. Afschrijvingen voor GAW'!AQ200</f>
        <v>2642.9859877077433</v>
      </c>
      <c r="N205" s="86">
        <f>'8. Afschrijvingen voor GAW'!AR200</f>
        <v>2716.9895953635601</v>
      </c>
      <c r="O205" s="86">
        <f>'8. Afschrijvingen voor GAW'!AS200</f>
        <v>2744.1594913171957</v>
      </c>
      <c r="P205" s="86">
        <f>'8. Afschrijvingen voor GAW'!AT200</f>
        <v>2766.1127672477332</v>
      </c>
      <c r="Q205" s="86">
        <f>'8. Afschrijvingen voor GAW'!AU200</f>
        <v>2771.6449927822291</v>
      </c>
      <c r="R205" s="86">
        <f>'8. Afschrijvingen voor GAW'!AV200</f>
        <v>2810.4480226811802</v>
      </c>
      <c r="S205" s="86">
        <f>'8. Afschrijvingen voor GAW'!AW200</f>
        <v>2869.4674311574845</v>
      </c>
      <c r="T205" s="86">
        <f>'8. Afschrijvingen voor GAW'!AX200</f>
        <v>2949.812519229894</v>
      </c>
      <c r="U205" s="86">
        <f>'8. Afschrijvingen voor GAW'!AY200</f>
        <v>2970.4612068645033</v>
      </c>
      <c r="V205" s="86">
        <f>'8. Afschrijvingen voor GAW'!AZ200</f>
        <v>3564.5534482374028</v>
      </c>
      <c r="W205" s="86">
        <f>'8. Afschrijvingen voor GAW'!BA200</f>
        <v>3222.3563172066124</v>
      </c>
      <c r="X205" s="86">
        <f>'8. Afschrijvingen voor GAW'!BB200</f>
        <v>2913.010110754778</v>
      </c>
      <c r="Y205" s="86">
        <f>'8. Afschrijvingen voor GAW'!BC200</f>
        <v>2887.457390484999</v>
      </c>
      <c r="Z205" s="86">
        <f>'8. Afschrijvingen voor GAW'!BD200</f>
        <v>2887.457390484999</v>
      </c>
      <c r="AA205" s="20"/>
      <c r="AB205" s="122"/>
      <c r="AC205" s="87">
        <f t="shared" si="38"/>
        <v>56657.105599881324</v>
      </c>
      <c r="AD205" s="87">
        <f t="shared" si="39"/>
        <v>55546.626330123647</v>
      </c>
      <c r="AE205" s="87">
        <f t="shared" si="40"/>
        <v>54181.212748008737</v>
      </c>
      <c r="AF205" s="87">
        <f t="shared" si="41"/>
        <v>52981.297109589425</v>
      </c>
      <c r="AG205" s="87">
        <f t="shared" si="42"/>
        <v>50766.950589368127</v>
      </c>
      <c r="AH205" s="87">
        <f t="shared" si="43"/>
        <v>48406.973426835342</v>
      </c>
      <c r="AI205" s="87">
        <f t="shared" si="44"/>
        <v>45732.142380906778</v>
      </c>
      <c r="AJ205" s="87">
        <f t="shared" si="45"/>
        <v>43561.944351558297</v>
      </c>
      <c r="AK205" s="87">
        <f t="shared" si="46"/>
        <v>41607.277751783535</v>
      </c>
      <c r="AL205" s="87">
        <f t="shared" si="47"/>
        <v>39822.469009603577</v>
      </c>
      <c r="AM205" s="87">
        <f t="shared" si="48"/>
        <v>37130.765085806299</v>
      </c>
      <c r="AN205" s="87">
        <f t="shared" si="49"/>
        <v>33566.211637568893</v>
      </c>
      <c r="AO205" s="87">
        <f t="shared" si="50"/>
        <v>30343.85532036228</v>
      </c>
      <c r="AP205" s="87">
        <f t="shared" si="51"/>
        <v>27430.845209607502</v>
      </c>
      <c r="AQ205" s="87">
        <f t="shared" si="52"/>
        <v>24543.387819122501</v>
      </c>
      <c r="AR205" s="87">
        <f t="shared" si="53"/>
        <v>21655.930428637501</v>
      </c>
    </row>
    <row r="206" spans="2:44" s="79" customFormat="1" x14ac:dyDescent="0.2">
      <c r="B206" s="86">
        <f>'3. Investeringen'!B187</f>
        <v>173</v>
      </c>
      <c r="C206" s="86" t="str">
        <f>'3. Investeringen'!G187</f>
        <v>Nieuwe investeringen TD</v>
      </c>
      <c r="D206" s="86">
        <f>'3. Investeringen'!K187</f>
        <v>2005</v>
      </c>
      <c r="E206" s="121">
        <f>'3. Investeringen'!N187</f>
        <v>2011</v>
      </c>
      <c r="F206" s="86">
        <f>'3. Investeringen'!O187</f>
        <v>-2051.5770000000002</v>
      </c>
      <c r="G206" s="86">
        <f>'3. Investeringen'!P187</f>
        <v>-2216.1815780526708</v>
      </c>
      <c r="H206" s="20"/>
      <c r="I206" s="86">
        <f>'6. Investeringen per jaar'!I187</f>
        <v>1</v>
      </c>
      <c r="J206" s="20"/>
      <c r="K206" s="86">
        <f>'8. Afschrijvingen voor GAW'!AO201</f>
        <v>-45.44291518633252</v>
      </c>
      <c r="L206" s="86">
        <f>'8. Afschrijvingen voor GAW'!AP201</f>
        <v>-46.624430981177163</v>
      </c>
      <c r="M206" s="86">
        <f>'8. Afschrijvingen voor GAW'!AQ201</f>
        <v>-47.696792893744231</v>
      </c>
      <c r="N206" s="86">
        <f>'8. Afschrijvingen voor GAW'!AR201</f>
        <v>-49.03230309476907</v>
      </c>
      <c r="O206" s="86">
        <f>'8. Afschrijvingen voor GAW'!AS201</f>
        <v>-49.522626125716762</v>
      </c>
      <c r="P206" s="86">
        <f>'8. Afschrijvingen voor GAW'!AT201</f>
        <v>-49.918807134722499</v>
      </c>
      <c r="Q206" s="86">
        <f>'8. Afschrijvingen voor GAW'!AU201</f>
        <v>-50.018644748991939</v>
      </c>
      <c r="R206" s="86">
        <f>'8. Afschrijvingen voor GAW'!AV201</f>
        <v>-50.718905775477836</v>
      </c>
      <c r="S206" s="86">
        <f>'8. Afschrijvingen voor GAW'!AW201</f>
        <v>-51.784002796762863</v>
      </c>
      <c r="T206" s="86">
        <f>'8. Afschrijvingen voor GAW'!AX201</f>
        <v>-53.233954875072229</v>
      </c>
      <c r="U206" s="86">
        <f>'8. Afschrijvingen voor GAW'!AY201</f>
        <v>-53.606592559197729</v>
      </c>
      <c r="V206" s="86">
        <f>'8. Afschrijvingen voor GAW'!AZ201</f>
        <v>-64.327911071037263</v>
      </c>
      <c r="W206" s="86">
        <f>'8. Afschrijvingen voor GAW'!BA201</f>
        <v>-62.32288527142051</v>
      </c>
      <c r="X206" s="86">
        <f>'8. Afschrijvingen voor GAW'!BB201</f>
        <v>-60.380353782441183</v>
      </c>
      <c r="Y206" s="86">
        <f>'8. Afschrijvingen voor GAW'!BC201</f>
        <v>-58.498368729481975</v>
      </c>
      <c r="Z206" s="86">
        <f>'8. Afschrijvingen voor GAW'!BD201</f>
        <v>-56.675042950900718</v>
      </c>
      <c r="AA206" s="20"/>
      <c r="AB206" s="122"/>
      <c r="AC206" s="87">
        <f t="shared" si="38"/>
        <v>-2203.9813865371284</v>
      </c>
      <c r="AD206" s="87">
        <f t="shared" si="39"/>
        <v>-2214.6604716059164</v>
      </c>
      <c r="AE206" s="87">
        <f t="shared" si="40"/>
        <v>-2217.9008695591078</v>
      </c>
      <c r="AF206" s="87">
        <f t="shared" si="41"/>
        <v>-2230.9697908119942</v>
      </c>
      <c r="AG206" s="87">
        <f t="shared" si="42"/>
        <v>-2203.7568625943977</v>
      </c>
      <c r="AH206" s="87">
        <f t="shared" si="43"/>
        <v>-2171.4681103604303</v>
      </c>
      <c r="AI206" s="87">
        <f t="shared" si="44"/>
        <v>-2125.7924018321592</v>
      </c>
      <c r="AJ206" s="87">
        <f t="shared" si="45"/>
        <v>-2104.8345896823316</v>
      </c>
      <c r="AK206" s="87">
        <f t="shared" si="46"/>
        <v>-2097.2521132688976</v>
      </c>
      <c r="AL206" s="87">
        <f t="shared" si="47"/>
        <v>-2102.7412175653544</v>
      </c>
      <c r="AM206" s="87">
        <f t="shared" si="48"/>
        <v>-2063.8538135291137</v>
      </c>
      <c r="AN206" s="87">
        <f t="shared" si="49"/>
        <v>-1999.5259024580764</v>
      </c>
      <c r="AO206" s="87">
        <f t="shared" si="50"/>
        <v>-1937.2030171866559</v>
      </c>
      <c r="AP206" s="87">
        <f t="shared" si="51"/>
        <v>-1876.8226634042146</v>
      </c>
      <c r="AQ206" s="87">
        <f t="shared" si="52"/>
        <v>-1818.3242946747325</v>
      </c>
      <c r="AR206" s="87">
        <f t="shared" si="53"/>
        <v>-1761.6492517238319</v>
      </c>
    </row>
    <row r="207" spans="2:44" s="79" customFormat="1" x14ac:dyDescent="0.2">
      <c r="B207" s="86">
        <f>'3. Investeringen'!B188</f>
        <v>174</v>
      </c>
      <c r="C207" s="86" t="str">
        <f>'3. Investeringen'!G188</f>
        <v>Nieuwe investeringen TD</v>
      </c>
      <c r="D207" s="86">
        <f>'3. Investeringen'!K188</f>
        <v>2005</v>
      </c>
      <c r="E207" s="121">
        <f>'3. Investeringen'!N188</f>
        <v>2011</v>
      </c>
      <c r="F207" s="86">
        <f>'3. Investeringen'!O188</f>
        <v>244202.49144444446</v>
      </c>
      <c r="G207" s="86">
        <f>'3. Investeringen'!P188</f>
        <v>263795.63762595435</v>
      </c>
      <c r="H207" s="20"/>
      <c r="I207" s="86">
        <f>'6. Investeringen per jaar'!I188</f>
        <v>1</v>
      </c>
      <c r="J207" s="20"/>
      <c r="K207" s="86">
        <f>'8. Afschrijvingen voor GAW'!AO202</f>
        <v>6778.5461314011036</v>
      </c>
      <c r="L207" s="86">
        <f>'8. Afschrijvingen voor GAW'!AP202</f>
        <v>6954.7883308175324</v>
      </c>
      <c r="M207" s="86">
        <f>'8. Afschrijvingen voor GAW'!AQ202</f>
        <v>7114.7484624263343</v>
      </c>
      <c r="N207" s="86">
        <f>'8. Afschrijvingen voor GAW'!AR202</f>
        <v>7313.9614193742718</v>
      </c>
      <c r="O207" s="86">
        <f>'8. Afschrijvingen voor GAW'!AS202</f>
        <v>7387.1010335680148</v>
      </c>
      <c r="P207" s="86">
        <f>'8. Afschrijvingen voor GAW'!AT202</f>
        <v>7446.1978418365588</v>
      </c>
      <c r="Q207" s="86">
        <f>'8. Afschrijvingen voor GAW'!AU202</f>
        <v>7461.0902375202322</v>
      </c>
      <c r="R207" s="86">
        <f>'8. Afschrijvingen voor GAW'!AV202</f>
        <v>7565.5455008455156</v>
      </c>
      <c r="S207" s="86">
        <f>'8. Afschrijvingen voor GAW'!AW202</f>
        <v>7724.4219563632714</v>
      </c>
      <c r="T207" s="86">
        <f>'8. Afschrijvingen voor GAW'!AX202</f>
        <v>7940.7057711414436</v>
      </c>
      <c r="U207" s="86">
        <f>'8. Afschrijvingen voor GAW'!AY202</f>
        <v>7996.2907115394319</v>
      </c>
      <c r="V207" s="86">
        <f>'8. Afschrijvingen voor GAW'!AZ202</f>
        <v>9595.5488538473182</v>
      </c>
      <c r="W207" s="86">
        <f>'8. Afschrijvingen voor GAW'!BA202</f>
        <v>9191.5257442116399</v>
      </c>
      <c r="X207" s="86">
        <f>'8. Afschrijvingen voor GAW'!BB202</f>
        <v>8804.5141339290458</v>
      </c>
      <c r="Y207" s="86">
        <f>'8. Afschrijvingen voor GAW'!BC202</f>
        <v>8433.7977493425606</v>
      </c>
      <c r="Z207" s="86">
        <f>'8. Afschrijvingen voor GAW'!BD202</f>
        <v>8078.6904756860313</v>
      </c>
      <c r="AA207" s="20"/>
      <c r="AB207" s="122"/>
      <c r="AC207" s="87">
        <f t="shared" si="38"/>
        <v>260974.02605894255</v>
      </c>
      <c r="AD207" s="87">
        <f t="shared" si="39"/>
        <v>260804.56240565755</v>
      </c>
      <c r="AE207" s="87">
        <f t="shared" si="40"/>
        <v>259688.31887856129</v>
      </c>
      <c r="AF207" s="87">
        <f t="shared" si="41"/>
        <v>259645.63038778672</v>
      </c>
      <c r="AG207" s="87">
        <f t="shared" si="42"/>
        <v>254854.98565809659</v>
      </c>
      <c r="AH207" s="87">
        <f t="shared" si="43"/>
        <v>249447.62770152482</v>
      </c>
      <c r="AI207" s="87">
        <f t="shared" si="44"/>
        <v>242485.43271940763</v>
      </c>
      <c r="AJ207" s="87">
        <f t="shared" si="45"/>
        <v>238314.68327663385</v>
      </c>
      <c r="AK207" s="87">
        <f t="shared" si="46"/>
        <v>235594.86966907987</v>
      </c>
      <c r="AL207" s="87">
        <f t="shared" si="47"/>
        <v>234250.82024867265</v>
      </c>
      <c r="AM207" s="87">
        <f t="shared" si="48"/>
        <v>227894.28527887393</v>
      </c>
      <c r="AN207" s="87">
        <f t="shared" si="49"/>
        <v>218298.73642502661</v>
      </c>
      <c r="AO207" s="87">
        <f t="shared" si="50"/>
        <v>209107.21068081498</v>
      </c>
      <c r="AP207" s="87">
        <f t="shared" si="51"/>
        <v>200302.69654688594</v>
      </c>
      <c r="AQ207" s="87">
        <f t="shared" si="52"/>
        <v>191868.89879754337</v>
      </c>
      <c r="AR207" s="87">
        <f t="shared" si="53"/>
        <v>183790.20832185732</v>
      </c>
    </row>
    <row r="208" spans="2:44" s="79" customFormat="1" x14ac:dyDescent="0.2">
      <c r="B208" s="86">
        <f>'3. Investeringen'!B189</f>
        <v>175</v>
      </c>
      <c r="C208" s="86" t="str">
        <f>'3. Investeringen'!G189</f>
        <v>Nieuwe investeringen TD</v>
      </c>
      <c r="D208" s="86">
        <f>'3. Investeringen'!K189</f>
        <v>2005</v>
      </c>
      <c r="E208" s="121">
        <f>'3. Investeringen'!N189</f>
        <v>2011</v>
      </c>
      <c r="F208" s="86">
        <f>'3. Investeringen'!O189</f>
        <v>4859.6729999999998</v>
      </c>
      <c r="G208" s="86">
        <f>'3. Investeringen'!P189</f>
        <v>5249.5800927578894</v>
      </c>
      <c r="H208" s="20"/>
      <c r="I208" s="86">
        <f>'6. Investeringen per jaar'!I189</f>
        <v>1</v>
      </c>
      <c r="J208" s="20"/>
      <c r="K208" s="86">
        <f>'8. Afschrijvingen voor GAW'!AO203</f>
        <v>217.48260384282679</v>
      </c>
      <c r="L208" s="86">
        <f>'8. Afschrijvingen voor GAW'!AP203</f>
        <v>223.13715154274027</v>
      </c>
      <c r="M208" s="86">
        <f>'8. Afschrijvingen voor GAW'!AQ203</f>
        <v>228.26930602822327</v>
      </c>
      <c r="N208" s="86">
        <f>'8. Afschrijvingen voor GAW'!AR203</f>
        <v>234.66084659701352</v>
      </c>
      <c r="O208" s="86">
        <f>'8. Afschrijvingen voor GAW'!AS203</f>
        <v>237.00745506298367</v>
      </c>
      <c r="P208" s="86">
        <f>'8. Afschrijvingen voor GAW'!AT203</f>
        <v>238.90351470348753</v>
      </c>
      <c r="Q208" s="86">
        <f>'8. Afschrijvingen voor GAW'!AU203</f>
        <v>239.38132173289452</v>
      </c>
      <c r="R208" s="86">
        <f>'8. Afschrijvingen voor GAW'!AV203</f>
        <v>242.73266023715505</v>
      </c>
      <c r="S208" s="86">
        <f>'8. Afschrijvingen voor GAW'!AW203</f>
        <v>247.8300461021353</v>
      </c>
      <c r="T208" s="86">
        <f>'8. Afschrijvingen voor GAW'!AX203</f>
        <v>254.7692873929951</v>
      </c>
      <c r="U208" s="86">
        <f>'8. Afschrijvingen voor GAW'!AY203</f>
        <v>256.55267240474603</v>
      </c>
      <c r="V208" s="86">
        <f>'8. Afschrijvingen voor GAW'!AZ203</f>
        <v>307.86320688569521</v>
      </c>
      <c r="W208" s="86">
        <f>'8. Afschrijvingen voor GAW'!BA203</f>
        <v>280.49758849585561</v>
      </c>
      <c r="X208" s="86">
        <f>'8. Afschrijvingen voor GAW'!BB203</f>
        <v>255.5644695184462</v>
      </c>
      <c r="Y208" s="86">
        <f>'8. Afschrijvingen voor GAW'!BC203</f>
        <v>249.47960119657844</v>
      </c>
      <c r="Z208" s="86">
        <f>'8. Afschrijvingen voor GAW'!BD203</f>
        <v>249.47960119657844</v>
      </c>
      <c r="AA208" s="20"/>
      <c r="AB208" s="122"/>
      <c r="AC208" s="87">
        <f t="shared" si="38"/>
        <v>5110.8411903064307</v>
      </c>
      <c r="AD208" s="87">
        <f t="shared" si="39"/>
        <v>5020.5859097116581</v>
      </c>
      <c r="AE208" s="87">
        <f t="shared" si="40"/>
        <v>4907.7900796068025</v>
      </c>
      <c r="AF208" s="87">
        <f t="shared" si="41"/>
        <v>4810.5473552387793</v>
      </c>
      <c r="AG208" s="87">
        <f t="shared" si="42"/>
        <v>4621.6453737281836</v>
      </c>
      <c r="AH208" s="87">
        <f t="shared" si="43"/>
        <v>4419.7150220145213</v>
      </c>
      <c r="AI208" s="87">
        <f t="shared" si="44"/>
        <v>4189.1731303256556</v>
      </c>
      <c r="AJ208" s="87">
        <f t="shared" si="45"/>
        <v>4005.08889391306</v>
      </c>
      <c r="AK208" s="87">
        <f t="shared" si="46"/>
        <v>3841.3657145830985</v>
      </c>
      <c r="AL208" s="87">
        <f t="shared" si="47"/>
        <v>3694.1546671984302</v>
      </c>
      <c r="AM208" s="87">
        <f t="shared" si="48"/>
        <v>3463.4610774640728</v>
      </c>
      <c r="AN208" s="87">
        <f t="shared" si="49"/>
        <v>3155.5978705783778</v>
      </c>
      <c r="AO208" s="87">
        <f t="shared" si="50"/>
        <v>2875.100282082522</v>
      </c>
      <c r="AP208" s="87">
        <f t="shared" si="51"/>
        <v>2619.535812564076</v>
      </c>
      <c r="AQ208" s="87">
        <f t="shared" si="52"/>
        <v>2370.0562113674973</v>
      </c>
      <c r="AR208" s="87">
        <f t="shared" si="53"/>
        <v>2120.5766101709187</v>
      </c>
    </row>
    <row r="209" spans="2:44" s="79" customFormat="1" x14ac:dyDescent="0.2">
      <c r="B209" s="86">
        <f>'3. Investeringen'!B190</f>
        <v>176</v>
      </c>
      <c r="C209" s="86" t="str">
        <f>'3. Investeringen'!G190</f>
        <v>Nieuwe investeringen TD</v>
      </c>
      <c r="D209" s="86">
        <f>'3. Investeringen'!K190</f>
        <v>2006</v>
      </c>
      <c r="E209" s="121">
        <f>'3. Investeringen'!N190</f>
        <v>2011</v>
      </c>
      <c r="F209" s="86">
        <f>'3. Investeringen'!O190</f>
        <v>256917.65399999998</v>
      </c>
      <c r="G209" s="86">
        <f>'3. Investeringen'!P190</f>
        <v>272623.75078754523</v>
      </c>
      <c r="H209" s="20"/>
      <c r="I209" s="86">
        <f>'6. Investeringen per jaar'!I190</f>
        <v>1</v>
      </c>
      <c r="J209" s="20"/>
      <c r="K209" s="86">
        <f>'8. Afschrijvingen voor GAW'!AO204</f>
        <v>6832.4223962804526</v>
      </c>
      <c r="L209" s="86">
        <f>'8. Afschrijvingen voor GAW'!AP204</f>
        <v>7010.0653785837458</v>
      </c>
      <c r="M209" s="86">
        <f>'8. Afschrijvingen voor GAW'!AQ204</f>
        <v>7171.2968822911716</v>
      </c>
      <c r="N209" s="86">
        <f>'8. Afschrijvingen voor GAW'!AR204</f>
        <v>7372.0931949953247</v>
      </c>
      <c r="O209" s="86">
        <f>'8. Afschrijvingen voor GAW'!AS204</f>
        <v>7445.8141269452772</v>
      </c>
      <c r="P209" s="86">
        <f>'8. Afschrijvingen voor GAW'!AT204</f>
        <v>7505.3806399608393</v>
      </c>
      <c r="Q209" s="86">
        <f>'8. Afschrijvingen voor GAW'!AU204</f>
        <v>7520.3914012407613</v>
      </c>
      <c r="R209" s="86">
        <f>'8. Afschrijvingen voor GAW'!AV204</f>
        <v>7625.6768808581328</v>
      </c>
      <c r="S209" s="86">
        <f>'8. Afschrijvingen voor GAW'!AW204</f>
        <v>7785.8160953561528</v>
      </c>
      <c r="T209" s="86">
        <f>'8. Afschrijvingen voor GAW'!AX204</f>
        <v>8003.8189460261246</v>
      </c>
      <c r="U209" s="86">
        <f>'8. Afschrijvingen voor GAW'!AY204</f>
        <v>8059.8456786483057</v>
      </c>
      <c r="V209" s="86">
        <f>'8. Afschrijvingen voor GAW'!AZ204</f>
        <v>9671.8148143779654</v>
      </c>
      <c r="W209" s="86">
        <f>'8. Afschrijvingen voor GAW'!BA204</f>
        <v>9278.3850592168274</v>
      </c>
      <c r="X209" s="86">
        <f>'8. Afschrijvingen voor GAW'!BB204</f>
        <v>8900.9592262995338</v>
      </c>
      <c r="Y209" s="86">
        <f>'8. Afschrijvingen voor GAW'!BC204</f>
        <v>8538.8863086195524</v>
      </c>
      <c r="Z209" s="86">
        <f>'8. Afschrijvingen voor GAW'!BD204</f>
        <v>8191.5417808112998</v>
      </c>
      <c r="AA209" s="20"/>
      <c r="AB209" s="122"/>
      <c r="AC209" s="87">
        <f t="shared" si="38"/>
        <v>269880.68465307791</v>
      </c>
      <c r="AD209" s="87">
        <f t="shared" si="39"/>
        <v>269887.5170754742</v>
      </c>
      <c r="AE209" s="87">
        <f t="shared" si="40"/>
        <v>268923.6330859189</v>
      </c>
      <c r="AF209" s="87">
        <f t="shared" si="41"/>
        <v>269081.40161732933</v>
      </c>
      <c r="AG209" s="87">
        <f t="shared" si="42"/>
        <v>264326.40150655736</v>
      </c>
      <c r="AH209" s="87">
        <f t="shared" si="43"/>
        <v>258935.63207864898</v>
      </c>
      <c r="AI209" s="87">
        <f t="shared" si="44"/>
        <v>251933.11194156553</v>
      </c>
      <c r="AJ209" s="87">
        <f t="shared" si="45"/>
        <v>247834.49862788932</v>
      </c>
      <c r="AK209" s="87">
        <f t="shared" si="46"/>
        <v>245253.20700371882</v>
      </c>
      <c r="AL209" s="87">
        <f t="shared" si="47"/>
        <v>244116.47785379682</v>
      </c>
      <c r="AM209" s="87">
        <f t="shared" si="48"/>
        <v>237765.44752012508</v>
      </c>
      <c r="AN209" s="87">
        <f t="shared" si="49"/>
        <v>228093.63270574712</v>
      </c>
      <c r="AO209" s="87">
        <f t="shared" si="50"/>
        <v>218815.2476465303</v>
      </c>
      <c r="AP209" s="87">
        <f t="shared" si="51"/>
        <v>209914.28842023076</v>
      </c>
      <c r="AQ209" s="87">
        <f t="shared" si="52"/>
        <v>201375.40211161121</v>
      </c>
      <c r="AR209" s="87">
        <f t="shared" si="53"/>
        <v>193183.86033079991</v>
      </c>
    </row>
    <row r="210" spans="2:44" s="79" customFormat="1" x14ac:dyDescent="0.2">
      <c r="B210" s="86">
        <f>'3. Investeringen'!B191</f>
        <v>177</v>
      </c>
      <c r="C210" s="86" t="str">
        <f>'3. Investeringen'!G191</f>
        <v>Nieuwe investeringen TD</v>
      </c>
      <c r="D210" s="86">
        <f>'3. Investeringen'!K191</f>
        <v>2006</v>
      </c>
      <c r="E210" s="121">
        <f>'3. Investeringen'!N191</f>
        <v>2011</v>
      </c>
      <c r="F210" s="86">
        <f>'3. Investeringen'!O191</f>
        <v>-62.05</v>
      </c>
      <c r="G210" s="86">
        <f>'3. Investeringen'!P191</f>
        <v>-65.843290536847178</v>
      </c>
      <c r="H210" s="20"/>
      <c r="I210" s="86">
        <f>'6. Investeringen per jaar'!I191</f>
        <v>1</v>
      </c>
      <c r="J210" s="20"/>
      <c r="K210" s="86">
        <f>'8. Afschrijvingen voor GAW'!AO205</f>
        <v>-2.6208211723490153</v>
      </c>
      <c r="L210" s="86">
        <f>'8. Afschrijvingen voor GAW'!AP205</f>
        <v>-2.68896252283009</v>
      </c>
      <c r="M210" s="86">
        <f>'8. Afschrijvingen voor GAW'!AQ205</f>
        <v>-2.7508086608551818</v>
      </c>
      <c r="N210" s="86">
        <f>'8. Afschrijvingen voor GAW'!AR205</f>
        <v>-2.8278313033591274</v>
      </c>
      <c r="O210" s="86">
        <f>'8. Afschrijvingen voor GAW'!AS205</f>
        <v>-2.8561096163927187</v>
      </c>
      <c r="P210" s="86">
        <f>'8. Afschrijvingen voor GAW'!AT205</f>
        <v>-2.8789584933238599</v>
      </c>
      <c r="Q210" s="86">
        <f>'8. Afschrijvingen voor GAW'!AU205</f>
        <v>-2.8847164103105079</v>
      </c>
      <c r="R210" s="86">
        <f>'8. Afschrijvingen voor GAW'!AV205</f>
        <v>-2.9251024400548555</v>
      </c>
      <c r="S210" s="86">
        <f>'8. Afschrijvingen voor GAW'!AW205</f>
        <v>-2.9865295912960068</v>
      </c>
      <c r="T210" s="86">
        <f>'8. Afschrijvingen voor GAW'!AX205</f>
        <v>-3.0701524198522949</v>
      </c>
      <c r="U210" s="86">
        <f>'8. Afschrijvingen voor GAW'!AY205</f>
        <v>-3.0916434867912606</v>
      </c>
      <c r="V210" s="86">
        <f>'8. Afschrijvingen voor GAW'!AZ205</f>
        <v>-3.7099721841495121</v>
      </c>
      <c r="W210" s="86">
        <f>'8. Afschrijvingen voor GAW'!BA205</f>
        <v>-3.402940003392311</v>
      </c>
      <c r="X210" s="86">
        <f>'8. Afschrijvingen voor GAW'!BB205</f>
        <v>-3.1213173824219127</v>
      </c>
      <c r="Y210" s="86">
        <f>'8. Afschrijvingen voor GAW'!BC205</f>
        <v>-3.0082261729138722</v>
      </c>
      <c r="Z210" s="86">
        <f>'8. Afschrijvingen voor GAW'!BD205</f>
        <v>-3.0082261729138722</v>
      </c>
      <c r="AA210" s="20"/>
      <c r="AB210" s="122"/>
      <c r="AC210" s="87">
        <f t="shared" si="38"/>
        <v>-64.210118722550874</v>
      </c>
      <c r="AD210" s="87">
        <f t="shared" si="39"/>
        <v>-63.190619286507108</v>
      </c>
      <c r="AE210" s="87">
        <f t="shared" si="40"/>
        <v>-61.893194869241583</v>
      </c>
      <c r="AF210" s="87">
        <f t="shared" si="41"/>
        <v>-60.79837302222122</v>
      </c>
      <c r="AG210" s="87">
        <f t="shared" si="42"/>
        <v>-58.550247136050714</v>
      </c>
      <c r="AH210" s="87">
        <f t="shared" si="43"/>
        <v>-56.139690619815262</v>
      </c>
      <c r="AI210" s="87">
        <f t="shared" si="44"/>
        <v>-53.367253590744383</v>
      </c>
      <c r="AJ210" s="87">
        <f t="shared" si="45"/>
        <v>-51.189292700959946</v>
      </c>
      <c r="AK210" s="87">
        <f t="shared" si="46"/>
        <v>-49.277738256384097</v>
      </c>
      <c r="AL210" s="87">
        <f t="shared" si="47"/>
        <v>-47.587362507710559</v>
      </c>
      <c r="AM210" s="87">
        <f t="shared" si="48"/>
        <v>-44.828830558473264</v>
      </c>
      <c r="AN210" s="87">
        <f t="shared" si="49"/>
        <v>-41.11885837432375</v>
      </c>
      <c r="AO210" s="87">
        <f t="shared" si="50"/>
        <v>-37.715918370931441</v>
      </c>
      <c r="AP210" s="87">
        <f t="shared" si="51"/>
        <v>-34.594600988509526</v>
      </c>
      <c r="AQ210" s="87">
        <f t="shared" si="52"/>
        <v>-31.586374815595654</v>
      </c>
      <c r="AR210" s="87">
        <f t="shared" si="53"/>
        <v>-28.578148642681782</v>
      </c>
    </row>
    <row r="211" spans="2:44" s="79" customFormat="1" x14ac:dyDescent="0.2">
      <c r="B211" s="86">
        <f>'3. Investeringen'!B192</f>
        <v>178</v>
      </c>
      <c r="C211" s="86" t="str">
        <f>'3. Investeringen'!G192</f>
        <v>Nieuwe investeringen TD</v>
      </c>
      <c r="D211" s="86">
        <f>'3. Investeringen'!K192</f>
        <v>2007</v>
      </c>
      <c r="E211" s="121">
        <f>'3. Investeringen'!N192</f>
        <v>2011</v>
      </c>
      <c r="F211" s="86">
        <f>'3. Investeringen'!O192</f>
        <v>204781.8698888889</v>
      </c>
      <c r="G211" s="86">
        <f>'3. Investeringen'!P192</f>
        <v>214300.55223284892</v>
      </c>
      <c r="H211" s="20"/>
      <c r="I211" s="86">
        <f>'6. Investeringen per jaar'!I192</f>
        <v>1</v>
      </c>
      <c r="J211" s="20"/>
      <c r="K211" s="86">
        <f>'8. Afschrijvingen voor GAW'!AO206</f>
        <v>5241.3267594299177</v>
      </c>
      <c r="L211" s="86">
        <f>'8. Afschrijvingen voor GAW'!AP206</f>
        <v>5377.6012551750955</v>
      </c>
      <c r="M211" s="86">
        <f>'8. Afschrijvingen voor GAW'!AQ206</f>
        <v>5501.2860840441217</v>
      </c>
      <c r="N211" s="86">
        <f>'8. Afschrijvingen voor GAW'!AR206</f>
        <v>5655.3220943973565</v>
      </c>
      <c r="O211" s="86">
        <f>'8. Afschrijvingen voor GAW'!AS206</f>
        <v>5711.8753153413309</v>
      </c>
      <c r="P211" s="86">
        <f>'8. Afschrijvingen voor GAW'!AT206</f>
        <v>5757.5703178640615</v>
      </c>
      <c r="Q211" s="86">
        <f>'8. Afschrijvingen voor GAW'!AU206</f>
        <v>5769.0854584997887</v>
      </c>
      <c r="R211" s="86">
        <f>'8. Afschrijvingen voor GAW'!AV206</f>
        <v>5849.8526549187854</v>
      </c>
      <c r="S211" s="86">
        <f>'8. Afschrijvingen voor GAW'!AW206</f>
        <v>5972.6995606720793</v>
      </c>
      <c r="T211" s="86">
        <f>'8. Afschrijvingen voor GAW'!AX206</f>
        <v>6139.9351483708979</v>
      </c>
      <c r="U211" s="86">
        <f>'8. Afschrijvingen voor GAW'!AY206</f>
        <v>6182.9146944094937</v>
      </c>
      <c r="V211" s="86">
        <f>'8. Afschrijvingen voor GAW'!AZ206</f>
        <v>7419.4976332913911</v>
      </c>
      <c r="W211" s="86">
        <f>'8. Afschrijvingen voor GAW'!BA206</f>
        <v>7127.5829723094348</v>
      </c>
      <c r="X211" s="86">
        <f>'8. Afschrijvingen voor GAW'!BB206</f>
        <v>6847.1534783169318</v>
      </c>
      <c r="Y211" s="86">
        <f>'8. Afschrijvingen voor GAW'!BC206</f>
        <v>6577.7572758913475</v>
      </c>
      <c r="Z211" s="86">
        <f>'8. Afschrijvingen voor GAW'!BD206</f>
        <v>6318.9602683152943</v>
      </c>
      <c r="AA211" s="20"/>
      <c r="AB211" s="122"/>
      <c r="AC211" s="87">
        <f t="shared" si="38"/>
        <v>212273.73375691171</v>
      </c>
      <c r="AD211" s="87">
        <f t="shared" si="39"/>
        <v>212415.24957941633</v>
      </c>
      <c r="AE211" s="87">
        <f t="shared" si="40"/>
        <v>211799.51423569876</v>
      </c>
      <c r="AF211" s="87">
        <f t="shared" si="41"/>
        <v>212074.57853990098</v>
      </c>
      <c r="AG211" s="87">
        <f t="shared" si="42"/>
        <v>208483.44900995865</v>
      </c>
      <c r="AH211" s="87">
        <f t="shared" si="43"/>
        <v>204393.74628417427</v>
      </c>
      <c r="AI211" s="87">
        <f t="shared" si="44"/>
        <v>199033.44831824282</v>
      </c>
      <c r="AJ211" s="87">
        <f t="shared" si="45"/>
        <v>195970.06393977944</v>
      </c>
      <c r="AK211" s="87">
        <f t="shared" si="46"/>
        <v>194112.73572184271</v>
      </c>
      <c r="AL211" s="87">
        <f t="shared" si="47"/>
        <v>193407.95717368342</v>
      </c>
      <c r="AM211" s="87">
        <f t="shared" si="48"/>
        <v>188578.89817948968</v>
      </c>
      <c r="AN211" s="87">
        <f t="shared" si="49"/>
        <v>181159.4005461983</v>
      </c>
      <c r="AO211" s="87">
        <f t="shared" si="50"/>
        <v>174031.81757388887</v>
      </c>
      <c r="AP211" s="87">
        <f t="shared" si="51"/>
        <v>167184.66409557193</v>
      </c>
      <c r="AQ211" s="87">
        <f t="shared" si="52"/>
        <v>160606.90681968059</v>
      </c>
      <c r="AR211" s="87">
        <f t="shared" si="53"/>
        <v>154287.94655136528</v>
      </c>
    </row>
    <row r="212" spans="2:44" s="79" customFormat="1" x14ac:dyDescent="0.2">
      <c r="B212" s="86">
        <f>'3. Investeringen'!B193</f>
        <v>179</v>
      </c>
      <c r="C212" s="86" t="str">
        <f>'3. Investeringen'!G193</f>
        <v>Nieuwe investeringen TD</v>
      </c>
      <c r="D212" s="86">
        <f>'3. Investeringen'!K193</f>
        <v>2007</v>
      </c>
      <c r="E212" s="121">
        <f>'3. Investeringen'!N193</f>
        <v>2011</v>
      </c>
      <c r="F212" s="86">
        <f>'3. Investeringen'!O193</f>
        <v>6277.7263333333331</v>
      </c>
      <c r="G212" s="86">
        <f>'3. Investeringen'!P193</f>
        <v>6569.5279603120061</v>
      </c>
      <c r="H212" s="20"/>
      <c r="I212" s="86">
        <f>'6. Investeringen per jaar'!I193</f>
        <v>1</v>
      </c>
      <c r="J212" s="20"/>
      <c r="K212" s="86">
        <f>'8. Afschrijvingen voor GAW'!AO207</f>
        <v>251.62531621572396</v>
      </c>
      <c r="L212" s="86">
        <f>'8. Afschrijvingen voor GAW'!AP207</f>
        <v>258.16757443733275</v>
      </c>
      <c r="M212" s="86">
        <f>'8. Afschrijvingen voor GAW'!AQ207</f>
        <v>264.1054286493914</v>
      </c>
      <c r="N212" s="86">
        <f>'8. Afschrijvingen voor GAW'!AR207</f>
        <v>271.50038065157435</v>
      </c>
      <c r="O212" s="86">
        <f>'8. Afschrijvingen voor GAW'!AS207</f>
        <v>274.21538445809011</v>
      </c>
      <c r="P212" s="86">
        <f>'8. Afschrijvingen voor GAW'!AT207</f>
        <v>276.40910753375482</v>
      </c>
      <c r="Q212" s="86">
        <f>'8. Afschrijvingen voor GAW'!AU207</f>
        <v>276.9619257488223</v>
      </c>
      <c r="R212" s="86">
        <f>'8. Afschrijvingen voor GAW'!AV207</f>
        <v>280.8393927093058</v>
      </c>
      <c r="S212" s="86">
        <f>'8. Afschrijvingen voor GAW'!AW207</f>
        <v>286.73701995620115</v>
      </c>
      <c r="T212" s="86">
        <f>'8. Afschrijvingen voor GAW'!AX207</f>
        <v>294.76565651497481</v>
      </c>
      <c r="U212" s="86">
        <f>'8. Afschrijvingen voor GAW'!AY207</f>
        <v>296.82901611057963</v>
      </c>
      <c r="V212" s="86">
        <f>'8. Afschrijvingen voor GAW'!AZ207</f>
        <v>356.19481933269549</v>
      </c>
      <c r="W212" s="86">
        <f>'8. Afschrijvingen voor GAW'!BA207</f>
        <v>328.61844622306751</v>
      </c>
      <c r="X212" s="86">
        <f>'8. Afschrijvingen voor GAW'!BB207</f>
        <v>303.17701812837845</v>
      </c>
      <c r="Y212" s="86">
        <f>'8. Afschrijvingen voor GAW'!BC207</f>
        <v>289.02875728238746</v>
      </c>
      <c r="Z212" s="86">
        <f>'8. Afschrijvingen voor GAW'!BD207</f>
        <v>289.02875728238746</v>
      </c>
      <c r="AA212" s="20"/>
      <c r="AB212" s="122"/>
      <c r="AC212" s="87">
        <f t="shared" si="38"/>
        <v>6416.4455635009617</v>
      </c>
      <c r="AD212" s="87">
        <f t="shared" si="39"/>
        <v>6325.1055737146544</v>
      </c>
      <c r="AE212" s="87">
        <f t="shared" si="40"/>
        <v>6206.4775732606995</v>
      </c>
      <c r="AF212" s="87">
        <f t="shared" si="41"/>
        <v>6108.7585646604248</v>
      </c>
      <c r="AG212" s="87">
        <f t="shared" si="42"/>
        <v>5895.6307658489395</v>
      </c>
      <c r="AH212" s="87">
        <f t="shared" si="43"/>
        <v>5666.3867044419767</v>
      </c>
      <c r="AI212" s="87">
        <f t="shared" si="44"/>
        <v>5400.757552102039</v>
      </c>
      <c r="AJ212" s="87">
        <f t="shared" si="45"/>
        <v>5195.5287651221615</v>
      </c>
      <c r="AK212" s="87">
        <f t="shared" si="46"/>
        <v>5017.8978492335254</v>
      </c>
      <c r="AL212" s="87">
        <f t="shared" si="47"/>
        <v>4863.6333324970901</v>
      </c>
      <c r="AM212" s="87">
        <f t="shared" si="48"/>
        <v>4600.8497497139897</v>
      </c>
      <c r="AN212" s="87">
        <f t="shared" si="49"/>
        <v>4244.6549303812944</v>
      </c>
      <c r="AO212" s="87">
        <f t="shared" si="50"/>
        <v>3916.0364841582268</v>
      </c>
      <c r="AP212" s="87">
        <f t="shared" si="51"/>
        <v>3612.8594660298486</v>
      </c>
      <c r="AQ212" s="87">
        <f t="shared" si="52"/>
        <v>3323.8307087474614</v>
      </c>
      <c r="AR212" s="87">
        <f t="shared" si="53"/>
        <v>3034.8019514650741</v>
      </c>
    </row>
    <row r="213" spans="2:44" s="79" customFormat="1" x14ac:dyDescent="0.2">
      <c r="B213" s="86">
        <f>'3. Investeringen'!B194</f>
        <v>180</v>
      </c>
      <c r="C213" s="86" t="str">
        <f>'3. Investeringen'!G194</f>
        <v>Nieuwe investeringen TD</v>
      </c>
      <c r="D213" s="86">
        <f>'3. Investeringen'!K194</f>
        <v>2007</v>
      </c>
      <c r="E213" s="121">
        <f>'3. Investeringen'!N194</f>
        <v>2011</v>
      </c>
      <c r="F213" s="86">
        <f>'3. Investeringen'!O194</f>
        <v>400197.06299999997</v>
      </c>
      <c r="G213" s="86">
        <f>'3. Investeringen'!P194</f>
        <v>418799.04529340152</v>
      </c>
      <c r="H213" s="20"/>
      <c r="I213" s="86">
        <f>'6. Investeringen per jaar'!I194</f>
        <v>1</v>
      </c>
      <c r="J213" s="20"/>
      <c r="K213" s="86">
        <f>'8. Afschrijvingen voor GAW'!AO208</f>
        <v>283387.35398186819</v>
      </c>
      <c r="L213" s="86">
        <f>'8. Afschrijvingen voor GAW'!AP208</f>
        <v>145377.7125926984</v>
      </c>
      <c r="M213" s="86">
        <f>'8. Afschrijvingen voor GAW'!AQ208</f>
        <v>0</v>
      </c>
      <c r="N213" s="86">
        <f>'8. Afschrijvingen voor GAW'!AR208</f>
        <v>0</v>
      </c>
      <c r="O213" s="86">
        <f>'8. Afschrijvingen voor GAW'!AS208</f>
        <v>0</v>
      </c>
      <c r="P213" s="86">
        <f>'8. Afschrijvingen voor GAW'!AT208</f>
        <v>0</v>
      </c>
      <c r="Q213" s="86">
        <f>'8. Afschrijvingen voor GAW'!AU208</f>
        <v>0</v>
      </c>
      <c r="R213" s="86">
        <f>'8. Afschrijvingen voor GAW'!AV208</f>
        <v>0</v>
      </c>
      <c r="S213" s="86">
        <f>'8. Afschrijvingen voor GAW'!AW208</f>
        <v>0</v>
      </c>
      <c r="T213" s="86">
        <f>'8. Afschrijvingen voor GAW'!AX208</f>
        <v>0</v>
      </c>
      <c r="U213" s="86">
        <f>'8. Afschrijvingen voor GAW'!AY208</f>
        <v>0</v>
      </c>
      <c r="V213" s="86">
        <f>'8. Afschrijvingen voor GAW'!AZ208</f>
        <v>0</v>
      </c>
      <c r="W213" s="86">
        <f>'8. Afschrijvingen voor GAW'!BA208</f>
        <v>0</v>
      </c>
      <c r="X213" s="86">
        <f>'8. Afschrijvingen voor GAW'!BB208</f>
        <v>0</v>
      </c>
      <c r="Y213" s="86">
        <f>'8. Afschrijvingen voor GAW'!BC208</f>
        <v>0</v>
      </c>
      <c r="Z213" s="86">
        <f>'8. Afschrijvingen voor GAW'!BD208</f>
        <v>0</v>
      </c>
      <c r="AA213" s="20"/>
      <c r="AB213" s="122"/>
      <c r="AC213" s="87">
        <f t="shared" si="38"/>
        <v>141693.6769909343</v>
      </c>
      <c r="AD213" s="87">
        <f t="shared" si="39"/>
        <v>2.0372681319713593E-10</v>
      </c>
      <c r="AE213" s="87">
        <f t="shared" si="40"/>
        <v>2.0841252990067004E-10</v>
      </c>
      <c r="AF213" s="87">
        <f t="shared" si="41"/>
        <v>2.142480807378888E-10</v>
      </c>
      <c r="AG213" s="87">
        <f t="shared" si="42"/>
        <v>2.1639056154526768E-10</v>
      </c>
      <c r="AH213" s="87">
        <f t="shared" si="43"/>
        <v>2.1812168603762984E-10</v>
      </c>
      <c r="AI213" s="87">
        <f t="shared" si="44"/>
        <v>2.185579294097051E-10</v>
      </c>
      <c r="AJ213" s="87">
        <f t="shared" si="45"/>
        <v>2.2161774042144097E-10</v>
      </c>
      <c r="AK213" s="87">
        <f t="shared" si="46"/>
        <v>2.262717129702912E-10</v>
      </c>
      <c r="AL213" s="87">
        <f t="shared" si="47"/>
        <v>2.3260732093345935E-10</v>
      </c>
      <c r="AM213" s="87">
        <f t="shared" si="48"/>
        <v>2.3423557217999353E-10</v>
      </c>
      <c r="AN213" s="87">
        <f t="shared" si="49"/>
        <v>2.3423557217999353E-10</v>
      </c>
      <c r="AO213" s="87">
        <f t="shared" si="50"/>
        <v>2.3423557217999353E-10</v>
      </c>
      <c r="AP213" s="87">
        <f t="shared" si="51"/>
        <v>2.3423557217999353E-10</v>
      </c>
      <c r="AQ213" s="87">
        <f t="shared" si="52"/>
        <v>2.3423557217999353E-10</v>
      </c>
      <c r="AR213" s="87">
        <f t="shared" si="53"/>
        <v>2.3423557217999353E-10</v>
      </c>
    </row>
    <row r="214" spans="2:44" s="79" customFormat="1" x14ac:dyDescent="0.2">
      <c r="B214" s="86">
        <f>'3. Investeringen'!B195</f>
        <v>181</v>
      </c>
      <c r="C214" s="86" t="str">
        <f>'3. Investeringen'!G195</f>
        <v>Nieuwe investeringen TD</v>
      </c>
      <c r="D214" s="86">
        <f>'3. Investeringen'!K195</f>
        <v>2008</v>
      </c>
      <c r="E214" s="121">
        <f>'3. Investeringen'!N195</f>
        <v>2011</v>
      </c>
      <c r="F214" s="86">
        <f>'3. Investeringen'!O195</f>
        <v>12886.363636363636</v>
      </c>
      <c r="G214" s="86">
        <f>'3. Investeringen'!P195</f>
        <v>13338.623454545452</v>
      </c>
      <c r="H214" s="20"/>
      <c r="I214" s="86">
        <f>'6. Investeringen per jaar'!I195</f>
        <v>1</v>
      </c>
      <c r="J214" s="20"/>
      <c r="K214" s="86">
        <f>'8. Afschrijvingen voor GAW'!AO209</f>
        <v>257.88005345454548</v>
      </c>
      <c r="L214" s="86">
        <f>'8. Afschrijvingen voor GAW'!AP209</f>
        <v>264.5849348443636</v>
      </c>
      <c r="M214" s="86">
        <f>'8. Afschrijvingen voor GAW'!AQ209</f>
        <v>270.67038834578392</v>
      </c>
      <c r="N214" s="86">
        <f>'8. Afschrijvingen voor GAW'!AR209</f>
        <v>278.24915921946587</v>
      </c>
      <c r="O214" s="86">
        <f>'8. Afschrijvingen voor GAW'!AS209</f>
        <v>281.03165081166048</v>
      </c>
      <c r="P214" s="86">
        <f>'8. Afschrijvingen voor GAW'!AT209</f>
        <v>283.27990401815379</v>
      </c>
      <c r="Q214" s="86">
        <f>'8. Afschrijvingen voor GAW'!AU209</f>
        <v>283.84646382619007</v>
      </c>
      <c r="R214" s="86">
        <f>'8. Afschrijvingen voor GAW'!AV209</f>
        <v>287.82031431975673</v>
      </c>
      <c r="S214" s="86">
        <f>'8. Afschrijvingen voor GAW'!AW209</f>
        <v>293.8645409204716</v>
      </c>
      <c r="T214" s="86">
        <f>'8. Afschrijvingen voor GAW'!AX209</f>
        <v>302.09274806624478</v>
      </c>
      <c r="U214" s="86">
        <f>'8. Afschrijvingen voor GAW'!AY209</f>
        <v>304.20739730270844</v>
      </c>
      <c r="V214" s="86">
        <f>'8. Afschrijvingen voor GAW'!AZ209</f>
        <v>365.04887676325012</v>
      </c>
      <c r="W214" s="86">
        <f>'8. Afschrijvingen voor GAW'!BA209</f>
        <v>354.49324659178268</v>
      </c>
      <c r="X214" s="86">
        <f>'8. Afschrijvingen voor GAW'!BB209</f>
        <v>344.24283946141787</v>
      </c>
      <c r="Y214" s="86">
        <f>'8. Afschrijvingen voor GAW'!BC209</f>
        <v>334.28882964566606</v>
      </c>
      <c r="Z214" s="86">
        <f>'8. Afschrijvingen voor GAW'!BD209</f>
        <v>324.62264661976724</v>
      </c>
      <c r="AA214" s="20"/>
      <c r="AB214" s="122"/>
      <c r="AC214" s="87">
        <f t="shared" si="38"/>
        <v>13280.822752909085</v>
      </c>
      <c r="AD214" s="87">
        <f t="shared" si="39"/>
        <v>13361.539209640358</v>
      </c>
      <c r="AE214" s="87">
        <f t="shared" si="40"/>
        <v>13398.184223116301</v>
      </c>
      <c r="AF214" s="87">
        <f t="shared" si="41"/>
        <v>13495.084222144093</v>
      </c>
      <c r="AG214" s="87">
        <f t="shared" si="42"/>
        <v>13349.003413553872</v>
      </c>
      <c r="AH214" s="87">
        <f t="shared" si="43"/>
        <v>13172.515536844148</v>
      </c>
      <c r="AI214" s="87">
        <f t="shared" si="44"/>
        <v>12915.014104091646</v>
      </c>
      <c r="AJ214" s="87">
        <f t="shared" si="45"/>
        <v>12808.003987229173</v>
      </c>
      <c r="AK214" s="87">
        <f t="shared" si="46"/>
        <v>12783.107530040514</v>
      </c>
      <c r="AL214" s="87">
        <f t="shared" si="47"/>
        <v>12838.941792815403</v>
      </c>
      <c r="AM214" s="87">
        <f t="shared" si="48"/>
        <v>12624.6069880624</v>
      </c>
      <c r="AN214" s="87">
        <f t="shared" si="49"/>
        <v>12259.558111299149</v>
      </c>
      <c r="AO214" s="87">
        <f t="shared" si="50"/>
        <v>11905.064864707367</v>
      </c>
      <c r="AP214" s="87">
        <f t="shared" si="51"/>
        <v>11560.822025245949</v>
      </c>
      <c r="AQ214" s="87">
        <f t="shared" si="52"/>
        <v>11226.533195600283</v>
      </c>
      <c r="AR214" s="87">
        <f t="shared" si="53"/>
        <v>10901.910548980515</v>
      </c>
    </row>
    <row r="215" spans="2:44" s="79" customFormat="1" x14ac:dyDescent="0.2">
      <c r="B215" s="86">
        <f>'3. Investeringen'!B196</f>
        <v>182</v>
      </c>
      <c r="C215" s="86" t="str">
        <f>'3. Investeringen'!G196</f>
        <v>Nieuwe investeringen TD</v>
      </c>
      <c r="D215" s="86">
        <f>'3. Investeringen'!K196</f>
        <v>2008</v>
      </c>
      <c r="E215" s="121">
        <f>'3. Investeringen'!N196</f>
        <v>2011</v>
      </c>
      <c r="F215" s="86">
        <f>'3. Investeringen'!O196</f>
        <v>194408.14666666667</v>
      </c>
      <c r="G215" s="86">
        <f>'3. Investeringen'!P196</f>
        <v>201231.09498208002</v>
      </c>
      <c r="H215" s="20"/>
      <c r="I215" s="86">
        <f>'6. Investeringen per jaar'!I196</f>
        <v>1</v>
      </c>
      <c r="J215" s="20"/>
      <c r="K215" s="86">
        <f>'8. Afschrijvingen voor GAW'!AO210</f>
        <v>4805.8720331014401</v>
      </c>
      <c r="L215" s="86">
        <f>'8. Afschrijvingen voor GAW'!AP210</f>
        <v>4930.8247059620771</v>
      </c>
      <c r="M215" s="86">
        <f>'8. Afschrijvingen voor GAW'!AQ210</f>
        <v>5044.233674199204</v>
      </c>
      <c r="N215" s="86">
        <f>'8. Afschrijvingen voor GAW'!AR210</f>
        <v>5185.4722170767818</v>
      </c>
      <c r="O215" s="86">
        <f>'8. Afschrijvingen voor GAW'!AS210</f>
        <v>5237.3269392475495</v>
      </c>
      <c r="P215" s="86">
        <f>'8. Afschrijvingen voor GAW'!AT210</f>
        <v>5279.2255547615296</v>
      </c>
      <c r="Q215" s="86">
        <f>'8. Afschrijvingen voor GAW'!AU210</f>
        <v>5289.7840058710526</v>
      </c>
      <c r="R215" s="86">
        <f>'8. Afschrijvingen voor GAW'!AV210</f>
        <v>5363.8409819532471</v>
      </c>
      <c r="S215" s="86">
        <f>'8. Afschrijvingen voor GAW'!AW210</f>
        <v>5476.4816425742647</v>
      </c>
      <c r="T215" s="86">
        <f>'8. Afschrijvingen voor GAW'!AX210</f>
        <v>5629.8231285663442</v>
      </c>
      <c r="U215" s="86">
        <f>'8. Afschrijvingen voor GAW'!AY210</f>
        <v>5669.231890466308</v>
      </c>
      <c r="V215" s="86">
        <f>'8. Afschrijvingen voor GAW'!AZ210</f>
        <v>6803.0782685595686</v>
      </c>
      <c r="W215" s="86">
        <f>'8. Afschrijvingen voor GAW'!BA210</f>
        <v>6543.9133821382511</v>
      </c>
      <c r="X215" s="86">
        <f>'8. Afschrijvingen voor GAW'!BB210</f>
        <v>6294.6214437710787</v>
      </c>
      <c r="Y215" s="86">
        <f>'8. Afschrijvingen voor GAW'!BC210</f>
        <v>6054.8263411512289</v>
      </c>
      <c r="Z215" s="86">
        <f>'8. Afschrijvingen voor GAW'!BD210</f>
        <v>5824.1662900597539</v>
      </c>
      <c r="AA215" s="20"/>
      <c r="AB215" s="122"/>
      <c r="AC215" s="87">
        <f t="shared" si="38"/>
        <v>199443.68937370976</v>
      </c>
      <c r="AD215" s="87">
        <f t="shared" si="39"/>
        <v>199698.40059146413</v>
      </c>
      <c r="AE215" s="87">
        <f t="shared" si="40"/>
        <v>199247.23013086859</v>
      </c>
      <c r="AF215" s="87">
        <f t="shared" si="41"/>
        <v>199640.68035745612</v>
      </c>
      <c r="AG215" s="87">
        <f t="shared" si="42"/>
        <v>196399.76022178313</v>
      </c>
      <c r="AH215" s="87">
        <f t="shared" si="43"/>
        <v>192691.73274879585</v>
      </c>
      <c r="AI215" s="87">
        <f t="shared" si="44"/>
        <v>187787.33220842239</v>
      </c>
      <c r="AJ215" s="87">
        <f t="shared" si="45"/>
        <v>185052.51387738704</v>
      </c>
      <c r="AK215" s="87">
        <f t="shared" si="46"/>
        <v>183462.13502623787</v>
      </c>
      <c r="AL215" s="87">
        <f t="shared" si="47"/>
        <v>182969.25167840617</v>
      </c>
      <c r="AM215" s="87">
        <f t="shared" si="48"/>
        <v>178580.80454968871</v>
      </c>
      <c r="AN215" s="87">
        <f t="shared" si="49"/>
        <v>171777.72628112914</v>
      </c>
      <c r="AO215" s="87">
        <f t="shared" si="50"/>
        <v>165233.8128989909</v>
      </c>
      <c r="AP215" s="87">
        <f t="shared" si="51"/>
        <v>158939.19145521981</v>
      </c>
      <c r="AQ215" s="87">
        <f t="shared" si="52"/>
        <v>152884.36511406858</v>
      </c>
      <c r="AR215" s="87">
        <f t="shared" si="53"/>
        <v>147060.19882400884</v>
      </c>
    </row>
    <row r="216" spans="2:44" s="79" customFormat="1" x14ac:dyDescent="0.2">
      <c r="B216" s="86">
        <f>'3. Investeringen'!B197</f>
        <v>183</v>
      </c>
      <c r="C216" s="86" t="str">
        <f>'3. Investeringen'!G197</f>
        <v>Nieuwe investeringen TD</v>
      </c>
      <c r="D216" s="86">
        <f>'3. Investeringen'!K197</f>
        <v>2008</v>
      </c>
      <c r="E216" s="121">
        <f>'3. Investeringen'!N197</f>
        <v>2011</v>
      </c>
      <c r="F216" s="86">
        <f>'3. Investeringen'!O197</f>
        <v>91259.281666666662</v>
      </c>
      <c r="G216" s="86">
        <f>'3. Investeringen'!P197</f>
        <v>94462.117416039997</v>
      </c>
      <c r="H216" s="20"/>
      <c r="I216" s="86">
        <f>'6. Investeringen per jaar'!I197</f>
        <v>1</v>
      </c>
      <c r="J216" s="20"/>
      <c r="K216" s="86">
        <f>'8. Afschrijvingen voor GAW'!AO211</f>
        <v>3486.5108791738398</v>
      </c>
      <c r="L216" s="86">
        <f>'8. Afschrijvingen voor GAW'!AP211</f>
        <v>3577.1601620323595</v>
      </c>
      <c r="M216" s="86">
        <f>'8. Afschrijvingen voor GAW'!AQ211</f>
        <v>3659.4348457591032</v>
      </c>
      <c r="N216" s="86">
        <f>'8. Afschrijvingen voor GAW'!AR211</f>
        <v>3761.8990214403575</v>
      </c>
      <c r="O216" s="86">
        <f>'8. Afschrijvingen voor GAW'!AS211</f>
        <v>3799.5180116547613</v>
      </c>
      <c r="P216" s="86">
        <f>'8. Afschrijvingen voor GAW'!AT211</f>
        <v>3829.9141557479993</v>
      </c>
      <c r="Q216" s="86">
        <f>'8. Afschrijvingen voor GAW'!AU211</f>
        <v>3837.5739840594952</v>
      </c>
      <c r="R216" s="86">
        <f>'8. Afschrijvingen voor GAW'!AV211</f>
        <v>3891.3000198363279</v>
      </c>
      <c r="S216" s="86">
        <f>'8. Afschrijvingen voor GAW'!AW211</f>
        <v>3973.0173202528904</v>
      </c>
      <c r="T216" s="86">
        <f>'8. Afschrijvingen voor GAW'!AX211</f>
        <v>4084.2618052199709</v>
      </c>
      <c r="U216" s="86">
        <f>'8. Afschrijvingen voor GAW'!AY211</f>
        <v>4112.8516378565109</v>
      </c>
      <c r="V216" s="86">
        <f>'8. Afschrijvingen voor GAW'!AZ211</f>
        <v>4935.4219654278131</v>
      </c>
      <c r="W216" s="86">
        <f>'8. Afschrijvingen voor GAW'!BA211</f>
        <v>4576.4821861239716</v>
      </c>
      <c r="X216" s="86">
        <f>'8. Afschrijvingen voor GAW'!BB211</f>
        <v>4243.6471180422286</v>
      </c>
      <c r="Y216" s="86">
        <f>'8. Afschrijvingen voor GAW'!BC211</f>
        <v>4007.888944817661</v>
      </c>
      <c r="Z216" s="86">
        <f>'8. Afschrijvingen voor GAW'!BD211</f>
        <v>4007.888944817661</v>
      </c>
      <c r="AA216" s="20"/>
      <c r="AB216" s="122"/>
      <c r="AC216" s="87">
        <f t="shared" si="38"/>
        <v>92392.538298106738</v>
      </c>
      <c r="AD216" s="87">
        <f t="shared" si="39"/>
        <v>91217.584131825148</v>
      </c>
      <c r="AE216" s="87">
        <f t="shared" si="40"/>
        <v>89656.153721098017</v>
      </c>
      <c r="AF216" s="87">
        <f t="shared" si="41"/>
        <v>88404.627003848407</v>
      </c>
      <c r="AG216" s="87">
        <f t="shared" si="42"/>
        <v>85489.155262232132</v>
      </c>
      <c r="AH216" s="87">
        <f t="shared" si="43"/>
        <v>82343.154348581986</v>
      </c>
      <c r="AI216" s="87">
        <f t="shared" si="44"/>
        <v>78670.266673219652</v>
      </c>
      <c r="AJ216" s="87">
        <f t="shared" si="45"/>
        <v>75880.350386808394</v>
      </c>
      <c r="AK216" s="87">
        <f t="shared" si="46"/>
        <v>73500.820424678459</v>
      </c>
      <c r="AL216" s="87">
        <f t="shared" si="47"/>
        <v>71474.581591349488</v>
      </c>
      <c r="AM216" s="87">
        <f t="shared" si="48"/>
        <v>67862.052024632416</v>
      </c>
      <c r="AN216" s="87">
        <f t="shared" si="49"/>
        <v>62926.630059204603</v>
      </c>
      <c r="AO216" s="87">
        <f t="shared" si="50"/>
        <v>58350.147873080634</v>
      </c>
      <c r="AP216" s="87">
        <f t="shared" si="51"/>
        <v>54106.500755038403</v>
      </c>
      <c r="AQ216" s="87">
        <f t="shared" si="52"/>
        <v>50098.61181022074</v>
      </c>
      <c r="AR216" s="87">
        <f t="shared" si="53"/>
        <v>46090.722865403077</v>
      </c>
    </row>
    <row r="217" spans="2:44" s="79" customFormat="1" x14ac:dyDescent="0.2">
      <c r="B217" s="86">
        <f>'3. Investeringen'!B198</f>
        <v>184</v>
      </c>
      <c r="C217" s="86" t="str">
        <f>'3. Investeringen'!G198</f>
        <v>Nieuwe investeringen TD</v>
      </c>
      <c r="D217" s="86">
        <f>'3. Investeringen'!K198</f>
        <v>2008</v>
      </c>
      <c r="E217" s="121">
        <f>'3. Investeringen'!N198</f>
        <v>2011</v>
      </c>
      <c r="F217" s="86">
        <f>'3. Investeringen'!O198</f>
        <v>126483.655</v>
      </c>
      <c r="G217" s="86">
        <f>'3. Investeringen'!P198</f>
        <v>130922.72535588</v>
      </c>
      <c r="H217" s="20"/>
      <c r="I217" s="86">
        <f>'6. Investeringen per jaar'!I198</f>
        <v>1</v>
      </c>
      <c r="J217" s="20"/>
      <c r="K217" s="86">
        <f>'8. Afschrijvingen voor GAW'!AO212</f>
        <v>53154.626494487275</v>
      </c>
      <c r="L217" s="86">
        <f>'8. Afschrijvingen voor GAW'!AP212</f>
        <v>54536.646783343946</v>
      </c>
      <c r="M217" s="86">
        <f>'8. Afschrijvingen voor GAW'!AQ212</f>
        <v>27895.494829680421</v>
      </c>
      <c r="N217" s="86">
        <f>'8. Afschrijvingen voor GAW'!AR212</f>
        <v>0</v>
      </c>
      <c r="O217" s="86">
        <f>'8. Afschrijvingen voor GAW'!AS212</f>
        <v>0</v>
      </c>
      <c r="P217" s="86">
        <f>'8. Afschrijvingen voor GAW'!AT212</f>
        <v>0</v>
      </c>
      <c r="Q217" s="86">
        <f>'8. Afschrijvingen voor GAW'!AU212</f>
        <v>0</v>
      </c>
      <c r="R217" s="86">
        <f>'8. Afschrijvingen voor GAW'!AV212</f>
        <v>0</v>
      </c>
      <c r="S217" s="86">
        <f>'8. Afschrijvingen voor GAW'!AW212</f>
        <v>0</v>
      </c>
      <c r="T217" s="86">
        <f>'8. Afschrijvingen voor GAW'!AX212</f>
        <v>0</v>
      </c>
      <c r="U217" s="86">
        <f>'8. Afschrijvingen voor GAW'!AY212</f>
        <v>0</v>
      </c>
      <c r="V217" s="86">
        <f>'8. Afschrijvingen voor GAW'!AZ212</f>
        <v>0</v>
      </c>
      <c r="W217" s="86">
        <f>'8. Afschrijvingen voor GAW'!BA212</f>
        <v>0</v>
      </c>
      <c r="X217" s="86">
        <f>'8. Afschrijvingen voor GAW'!BB212</f>
        <v>0</v>
      </c>
      <c r="Y217" s="86">
        <f>'8. Afschrijvingen voor GAW'!BC212</f>
        <v>0</v>
      </c>
      <c r="Z217" s="86">
        <f>'8. Afschrijvingen voor GAW'!BD212</f>
        <v>0</v>
      </c>
      <c r="AA217" s="20"/>
      <c r="AB217" s="122"/>
      <c r="AC217" s="87">
        <f t="shared" si="38"/>
        <v>79731.939741730894</v>
      </c>
      <c r="AD217" s="87">
        <f t="shared" si="39"/>
        <v>27268.323391671955</v>
      </c>
      <c r="AE217" s="87">
        <f t="shared" si="40"/>
        <v>-1.4551915228366852E-11</v>
      </c>
      <c r="AF217" s="87">
        <f t="shared" si="41"/>
        <v>-1.4959368854761124E-11</v>
      </c>
      <c r="AG217" s="87">
        <f t="shared" si="42"/>
        <v>-1.5108962543308736E-11</v>
      </c>
      <c r="AH217" s="87">
        <f t="shared" si="43"/>
        <v>-1.5229834243655206E-11</v>
      </c>
      <c r="AI217" s="87">
        <f t="shared" si="44"/>
        <v>-1.5260293912142516E-11</v>
      </c>
      <c r="AJ217" s="87">
        <f t="shared" si="45"/>
        <v>-1.5473938026912513E-11</v>
      </c>
      <c r="AK217" s="87">
        <f t="shared" si="46"/>
        <v>-1.5798890725477676E-11</v>
      </c>
      <c r="AL217" s="87">
        <f t="shared" si="47"/>
        <v>-1.6241259665791051E-11</v>
      </c>
      <c r="AM217" s="87">
        <f t="shared" si="48"/>
        <v>-1.6354948483451587E-11</v>
      </c>
      <c r="AN217" s="87">
        <f t="shared" si="49"/>
        <v>-1.6354948483451587E-11</v>
      </c>
      <c r="AO217" s="87">
        <f t="shared" si="50"/>
        <v>-1.6354948483451587E-11</v>
      </c>
      <c r="AP217" s="87">
        <f t="shared" si="51"/>
        <v>-1.6354948483451587E-11</v>
      </c>
      <c r="AQ217" s="87">
        <f t="shared" si="52"/>
        <v>-1.6354948483451587E-11</v>
      </c>
      <c r="AR217" s="87">
        <f t="shared" si="53"/>
        <v>-1.6354948483451587E-11</v>
      </c>
    </row>
    <row r="218" spans="2:44" s="79" customFormat="1" x14ac:dyDescent="0.2">
      <c r="B218" s="86">
        <f>'3. Investeringen'!B199</f>
        <v>185</v>
      </c>
      <c r="C218" s="86" t="str">
        <f>'3. Investeringen'!G199</f>
        <v>Nieuwe investeringen TD</v>
      </c>
      <c r="D218" s="86">
        <f>'3. Investeringen'!K199</f>
        <v>2009</v>
      </c>
      <c r="E218" s="121">
        <f>'3. Investeringen'!N199</f>
        <v>2011</v>
      </c>
      <c r="F218" s="86">
        <f>'3. Investeringen'!O199</f>
        <v>235248.31290909095</v>
      </c>
      <c r="G218" s="86">
        <f>'3. Investeringen'!P199</f>
        <v>235954.05784781819</v>
      </c>
      <c r="H218" s="20"/>
      <c r="I218" s="86">
        <f>'6. Investeringen per jaar'!I199</f>
        <v>1</v>
      </c>
      <c r="J218" s="20"/>
      <c r="K218" s="86">
        <f>'8. Afschrijvingen voor GAW'!AO213</f>
        <v>4476.5115647763632</v>
      </c>
      <c r="L218" s="86">
        <f>'8. Afschrijvingen voor GAW'!AP213</f>
        <v>4592.9008654605486</v>
      </c>
      <c r="M218" s="86">
        <f>'8. Afschrijvingen voor GAW'!AQ213</f>
        <v>4698.5375853661408</v>
      </c>
      <c r="N218" s="86">
        <f>'8. Afschrijvingen voor GAW'!AR213</f>
        <v>4830.0966377563927</v>
      </c>
      <c r="O218" s="86">
        <f>'8. Afschrijvingen voor GAW'!AS213</f>
        <v>4878.3976041339565</v>
      </c>
      <c r="P218" s="86">
        <f>'8. Afschrijvingen voor GAW'!AT213</f>
        <v>4917.4247849670292</v>
      </c>
      <c r="Q218" s="86">
        <f>'8. Afschrijvingen voor GAW'!AU213</f>
        <v>4927.2596345369629</v>
      </c>
      <c r="R218" s="86">
        <f>'8. Afschrijvingen voor GAW'!AV213</f>
        <v>4996.2412694204804</v>
      </c>
      <c r="S218" s="86">
        <f>'8. Afschrijvingen voor GAW'!AW213</f>
        <v>5101.1623360783096</v>
      </c>
      <c r="T218" s="86">
        <f>'8. Afschrijvingen voor GAW'!AX213</f>
        <v>5243.9948814885029</v>
      </c>
      <c r="U218" s="86">
        <f>'8. Afschrijvingen voor GAW'!AY213</f>
        <v>5280.7028456589223</v>
      </c>
      <c r="V218" s="86">
        <f>'8. Afschrijvingen voor GAW'!AZ213</f>
        <v>6336.8434147907074</v>
      </c>
      <c r="W218" s="86">
        <f>'8. Afschrijvingen voor GAW'!BA213</f>
        <v>6157.9207771966157</v>
      </c>
      <c r="X218" s="86">
        <f>'8. Afschrijvingen voor GAW'!BB213</f>
        <v>5984.0500728993002</v>
      </c>
      <c r="Y218" s="86">
        <f>'8. Afschrijvingen voor GAW'!BC213</f>
        <v>5815.088659076262</v>
      </c>
      <c r="Z218" s="86">
        <f>'8. Afschrijvingen voor GAW'!BD213</f>
        <v>5650.8979204670486</v>
      </c>
      <c r="AA218" s="20"/>
      <c r="AB218" s="122"/>
      <c r="AC218" s="87">
        <f t="shared" si="38"/>
        <v>235016.85715075908</v>
      </c>
      <c r="AD218" s="87">
        <f t="shared" si="39"/>
        <v>236534.39457121829</v>
      </c>
      <c r="AE218" s="87">
        <f t="shared" si="40"/>
        <v>237276.14806099015</v>
      </c>
      <c r="AF218" s="87">
        <f t="shared" si="41"/>
        <v>239089.78356894149</v>
      </c>
      <c r="AG218" s="87">
        <f t="shared" si="42"/>
        <v>236602.28380049695</v>
      </c>
      <c r="AH218" s="87">
        <f t="shared" si="43"/>
        <v>233577.6772859339</v>
      </c>
      <c r="AI218" s="87">
        <f t="shared" si="44"/>
        <v>229117.57300596882</v>
      </c>
      <c r="AJ218" s="87">
        <f t="shared" si="45"/>
        <v>227328.9777586319</v>
      </c>
      <c r="AK218" s="87">
        <f t="shared" si="46"/>
        <v>227001.72395548483</v>
      </c>
      <c r="AL218" s="87">
        <f t="shared" si="47"/>
        <v>228113.77734474992</v>
      </c>
      <c r="AM218" s="87">
        <f t="shared" si="48"/>
        <v>224429.87094050422</v>
      </c>
      <c r="AN218" s="87">
        <f t="shared" si="49"/>
        <v>218093.02752571352</v>
      </c>
      <c r="AO218" s="87">
        <f t="shared" si="50"/>
        <v>211935.1067485169</v>
      </c>
      <c r="AP218" s="87">
        <f t="shared" si="51"/>
        <v>205951.05667561761</v>
      </c>
      <c r="AQ218" s="87">
        <f t="shared" si="52"/>
        <v>200135.96801654136</v>
      </c>
      <c r="AR218" s="87">
        <f t="shared" si="53"/>
        <v>194485.07009607431</v>
      </c>
    </row>
    <row r="219" spans="2:44" s="79" customFormat="1" x14ac:dyDescent="0.2">
      <c r="B219" s="86">
        <f>'3. Investeringen'!B200</f>
        <v>186</v>
      </c>
      <c r="C219" s="86" t="str">
        <f>'3. Investeringen'!G200</f>
        <v>Nieuwe investeringen TD</v>
      </c>
      <c r="D219" s="86">
        <f>'3. Investeringen'!K200</f>
        <v>2009</v>
      </c>
      <c r="E219" s="121">
        <f>'3. Investeringen'!N200</f>
        <v>2011</v>
      </c>
      <c r="F219" s="86">
        <f>'3. Investeringen'!O200</f>
        <v>213759.42533333332</v>
      </c>
      <c r="G219" s="86">
        <f>'3. Investeringen'!P200</f>
        <v>214400.70360933329</v>
      </c>
      <c r="H219" s="20"/>
      <c r="I219" s="86">
        <f>'6. Investeringen per jaar'!I200</f>
        <v>1</v>
      </c>
      <c r="J219" s="20"/>
      <c r="K219" s="86">
        <f>'8. Afschrijvingen voor GAW'!AO214</f>
        <v>5002.6830842177769</v>
      </c>
      <c r="L219" s="86">
        <f>'8. Afschrijvingen voor GAW'!AP214</f>
        <v>5132.7528444074387</v>
      </c>
      <c r="M219" s="86">
        <f>'8. Afschrijvingen voor GAW'!AQ214</f>
        <v>5250.8061598288086</v>
      </c>
      <c r="N219" s="86">
        <f>'8. Afschrijvingen voor GAW'!AR214</f>
        <v>5397.8287323040158</v>
      </c>
      <c r="O219" s="86">
        <f>'8. Afschrijvingen voor GAW'!AS214</f>
        <v>5451.8070196270555</v>
      </c>
      <c r="P219" s="86">
        <f>'8. Afschrijvingen voor GAW'!AT214</f>
        <v>5495.4214757840728</v>
      </c>
      <c r="Q219" s="86">
        <f>'8. Afschrijvingen voor GAW'!AU214</f>
        <v>5506.4123187356408</v>
      </c>
      <c r="R219" s="86">
        <f>'8. Afschrijvingen voor GAW'!AV214</f>
        <v>5583.50209119794</v>
      </c>
      <c r="S219" s="86">
        <f>'8. Afschrijvingen voor GAW'!AW214</f>
        <v>5700.7556351130961</v>
      </c>
      <c r="T219" s="86">
        <f>'8. Afschrijvingen voor GAW'!AX214</f>
        <v>5860.3767928962634</v>
      </c>
      <c r="U219" s="86">
        <f>'8. Afschrijvingen voor GAW'!AY214</f>
        <v>5901.3994304465368</v>
      </c>
      <c r="V219" s="86">
        <f>'8. Afschrijvingen voor GAW'!AZ214</f>
        <v>7081.6793165358431</v>
      </c>
      <c r="W219" s="86">
        <f>'8. Afschrijvingen voor GAW'!BA214</f>
        <v>6820.2019263868278</v>
      </c>
      <c r="X219" s="86">
        <f>'8. Afschrijvingen voor GAW'!BB214</f>
        <v>6568.3790860279296</v>
      </c>
      <c r="Y219" s="86">
        <f>'8. Afschrijvingen voor GAW'!BC214</f>
        <v>6325.8543197745903</v>
      </c>
      <c r="Z219" s="86">
        <f>'8. Afschrijvingen voor GAW'!BD214</f>
        <v>6092.2843141213743</v>
      </c>
      <c r="AA219" s="20"/>
      <c r="AB219" s="122"/>
      <c r="AC219" s="87">
        <f t="shared" si="38"/>
        <v>212614.03107925548</v>
      </c>
      <c r="AD219" s="87">
        <f t="shared" si="39"/>
        <v>213009.2430429087</v>
      </c>
      <c r="AE219" s="87">
        <f t="shared" si="40"/>
        <v>212657.64947306676</v>
      </c>
      <c r="AF219" s="87">
        <f t="shared" si="41"/>
        <v>213214.23492600862</v>
      </c>
      <c r="AG219" s="87">
        <f t="shared" si="42"/>
        <v>209894.57025564168</v>
      </c>
      <c r="AH219" s="87">
        <f t="shared" si="43"/>
        <v>206078.30534190274</v>
      </c>
      <c r="AI219" s="87">
        <f t="shared" si="44"/>
        <v>200984.0496338509</v>
      </c>
      <c r="AJ219" s="87">
        <f t="shared" si="45"/>
        <v>198214.32423752686</v>
      </c>
      <c r="AK219" s="87">
        <f t="shared" si="46"/>
        <v>196676.06941140181</v>
      </c>
      <c r="AL219" s="87">
        <f t="shared" si="47"/>
        <v>196322.6225620248</v>
      </c>
      <c r="AM219" s="87">
        <f t="shared" si="48"/>
        <v>191795.48148951243</v>
      </c>
      <c r="AN219" s="87">
        <f t="shared" si="49"/>
        <v>184713.80217297658</v>
      </c>
      <c r="AO219" s="87">
        <f t="shared" si="50"/>
        <v>177893.60024658975</v>
      </c>
      <c r="AP219" s="87">
        <f t="shared" si="51"/>
        <v>171325.22116056181</v>
      </c>
      <c r="AQ219" s="87">
        <f t="shared" si="52"/>
        <v>164999.3668407872</v>
      </c>
      <c r="AR219" s="87">
        <f t="shared" si="53"/>
        <v>158907.08252666582</v>
      </c>
    </row>
    <row r="220" spans="2:44" s="79" customFormat="1" x14ac:dyDescent="0.2">
      <c r="B220" s="86">
        <f>'3. Investeringen'!B201</f>
        <v>187</v>
      </c>
      <c r="C220" s="86" t="str">
        <f>'3. Investeringen'!G201</f>
        <v>Nieuwe investeringen TD</v>
      </c>
      <c r="D220" s="86">
        <f>'3. Investeringen'!K201</f>
        <v>2009</v>
      </c>
      <c r="E220" s="121">
        <f>'3. Investeringen'!N201</f>
        <v>2011</v>
      </c>
      <c r="F220" s="86">
        <f>'3. Investeringen'!O201</f>
        <v>21263.0805</v>
      </c>
      <c r="G220" s="86">
        <f>'3. Investeringen'!P201</f>
        <v>21326.869741499999</v>
      </c>
      <c r="H220" s="20"/>
      <c r="I220" s="86">
        <f>'6. Investeringen per jaar'!I201</f>
        <v>1</v>
      </c>
      <c r="J220" s="20"/>
      <c r="K220" s="86">
        <f>'8. Afschrijvingen voor GAW'!AO215</f>
        <v>759.53588728499983</v>
      </c>
      <c r="L220" s="86">
        <f>'8. Afschrijvingen voor GAW'!AP215</f>
        <v>779.28382035440984</v>
      </c>
      <c r="M220" s="86">
        <f>'8. Afschrijvingen voor GAW'!AQ215</f>
        <v>797.20734822256111</v>
      </c>
      <c r="N220" s="86">
        <f>'8. Afschrijvingen voor GAW'!AR215</f>
        <v>819.52915397279287</v>
      </c>
      <c r="O220" s="86">
        <f>'8. Afschrijvingen voor GAW'!AS215</f>
        <v>827.72444551252079</v>
      </c>
      <c r="P220" s="86">
        <f>'8. Afschrijvingen voor GAW'!AT215</f>
        <v>834.34624107662103</v>
      </c>
      <c r="Q220" s="86">
        <f>'8. Afschrijvingen voor GAW'!AU215</f>
        <v>836.01493355877426</v>
      </c>
      <c r="R220" s="86">
        <f>'8. Afschrijvingen voor GAW'!AV215</f>
        <v>847.71914262859707</v>
      </c>
      <c r="S220" s="86">
        <f>'8. Afschrijvingen voor GAW'!AW215</f>
        <v>865.52124462379754</v>
      </c>
      <c r="T220" s="86">
        <f>'8. Afschrijvingen voor GAW'!AX215</f>
        <v>889.75583947326402</v>
      </c>
      <c r="U220" s="86">
        <f>'8. Afschrijvingen voor GAW'!AY215</f>
        <v>895.98413034957684</v>
      </c>
      <c r="V220" s="86">
        <f>'8. Afschrijvingen voor GAW'!AZ215</f>
        <v>1075.1809564194921</v>
      </c>
      <c r="W220" s="86">
        <f>'8. Afschrijvingen voor GAW'!BA215</f>
        <v>1001.4542622650126</v>
      </c>
      <c r="X220" s="86">
        <f>'8. Afschrijvingen voor GAW'!BB215</f>
        <v>932.78311285255461</v>
      </c>
      <c r="Y220" s="86">
        <f>'8. Afschrijvingen voor GAW'!BC215</f>
        <v>873.81406548831251</v>
      </c>
      <c r="Z220" s="86">
        <f>'8. Afschrijvingen voor GAW'!BD215</f>
        <v>873.81406548831251</v>
      </c>
      <c r="AA220" s="20"/>
      <c r="AB220" s="122"/>
      <c r="AC220" s="87">
        <f t="shared" si="38"/>
        <v>20887.236900337495</v>
      </c>
      <c r="AD220" s="87">
        <f t="shared" si="39"/>
        <v>20651.021239391863</v>
      </c>
      <c r="AE220" s="87">
        <f t="shared" si="40"/>
        <v>20328.787379675312</v>
      </c>
      <c r="AF220" s="87">
        <f t="shared" si="41"/>
        <v>20078.464272333429</v>
      </c>
      <c r="AG220" s="87">
        <f t="shared" si="42"/>
        <v>19451.524469544242</v>
      </c>
      <c r="AH220" s="87">
        <f t="shared" si="43"/>
        <v>18772.790424223975</v>
      </c>
      <c r="AI220" s="87">
        <f t="shared" si="44"/>
        <v>17974.321071513648</v>
      </c>
      <c r="AJ220" s="87">
        <f t="shared" si="45"/>
        <v>17378.242423886244</v>
      </c>
      <c r="AK220" s="87">
        <f t="shared" si="46"/>
        <v>16877.664270164056</v>
      </c>
      <c r="AL220" s="87">
        <f t="shared" si="47"/>
        <v>16460.483030255389</v>
      </c>
      <c r="AM220" s="87">
        <f t="shared" si="48"/>
        <v>15679.722281117596</v>
      </c>
      <c r="AN220" s="87">
        <f t="shared" si="49"/>
        <v>14604.541324698104</v>
      </c>
      <c r="AO220" s="87">
        <f t="shared" si="50"/>
        <v>13603.087062433091</v>
      </c>
      <c r="AP220" s="87">
        <f t="shared" si="51"/>
        <v>12670.303949580537</v>
      </c>
      <c r="AQ220" s="87">
        <f t="shared" si="52"/>
        <v>11796.489884092225</v>
      </c>
      <c r="AR220" s="87">
        <f t="shared" si="53"/>
        <v>10922.675818603913</v>
      </c>
    </row>
    <row r="221" spans="2:44" s="79" customFormat="1" x14ac:dyDescent="0.2">
      <c r="B221" s="86">
        <f>'3. Investeringen'!B202</f>
        <v>188</v>
      </c>
      <c r="C221" s="86" t="str">
        <f>'3. Investeringen'!G202</f>
        <v>Nieuwe investeringen TD</v>
      </c>
      <c r="D221" s="86">
        <f>'3. Investeringen'!K202</f>
        <v>2010</v>
      </c>
      <c r="E221" s="121">
        <f>'3. Investeringen'!N202</f>
        <v>2011</v>
      </c>
      <c r="F221" s="86">
        <f>'3. Investeringen'!O202</f>
        <v>-35966.585470954553</v>
      </c>
      <c r="G221" s="86">
        <f>'3. Investeringen'!P202</f>
        <v>-35966.585470954553</v>
      </c>
      <c r="H221" s="20"/>
      <c r="I221" s="86">
        <f>'6. Investeringen per jaar'!I202</f>
        <v>1</v>
      </c>
      <c r="J221" s="20"/>
      <c r="K221" s="86">
        <f>'8. Afschrijvingen voor GAW'!AO216</f>
        <v>-669.83640831227285</v>
      </c>
      <c r="L221" s="86">
        <f>'8. Afschrijvingen voor GAW'!AP216</f>
        <v>-687.25215492839175</v>
      </c>
      <c r="M221" s="86">
        <f>'8. Afschrijvingen voor GAW'!AQ216</f>
        <v>-703.05895449174477</v>
      </c>
      <c r="N221" s="86">
        <f>'8. Afschrijvingen voor GAW'!AR216</f>
        <v>-722.74460521751359</v>
      </c>
      <c r="O221" s="86">
        <f>'8. Afschrijvingen voor GAW'!AS216</f>
        <v>-729.97205126968868</v>
      </c>
      <c r="P221" s="86">
        <f>'8. Afschrijvingen voor GAW'!AT216</f>
        <v>-735.81182767984615</v>
      </c>
      <c r="Q221" s="86">
        <f>'8. Afschrijvingen voor GAW'!AU216</f>
        <v>-737.28345133520588</v>
      </c>
      <c r="R221" s="86">
        <f>'8. Afschrijvingen voor GAW'!AV216</f>
        <v>-747.60541965389882</v>
      </c>
      <c r="S221" s="86">
        <f>'8. Afschrijvingen voor GAW'!AW216</f>
        <v>-763.30513346663065</v>
      </c>
      <c r="T221" s="86">
        <f>'8. Afschrijvingen voor GAW'!AX216</f>
        <v>-784.67767720369636</v>
      </c>
      <c r="U221" s="86">
        <f>'8. Afschrijvingen voor GAW'!AY216</f>
        <v>-790.17042094412216</v>
      </c>
      <c r="V221" s="86">
        <f>'8. Afschrijvingen voor GAW'!AZ216</f>
        <v>-948.20450513294668</v>
      </c>
      <c r="W221" s="86">
        <f>'8. Afschrijvingen voor GAW'!BA216</f>
        <v>-922.04713947410676</v>
      </c>
      <c r="X221" s="86">
        <f>'8. Afschrijvingen voor GAW'!BB216</f>
        <v>-896.61135631620027</v>
      </c>
      <c r="Y221" s="86">
        <f>'8. Afschrijvingen voor GAW'!BC216</f>
        <v>-871.87724993506379</v>
      </c>
      <c r="Z221" s="86">
        <f>'8. Afschrijvingen voor GAW'!BD216</f>
        <v>-847.82546372995853</v>
      </c>
      <c r="AA221" s="20"/>
      <c r="AB221" s="122"/>
      <c r="AC221" s="87">
        <f t="shared" si="38"/>
        <v>-35836.247844706595</v>
      </c>
      <c r="AD221" s="87">
        <f t="shared" si="39"/>
        <v>-36080.738133740575</v>
      </c>
      <c r="AE221" s="87">
        <f t="shared" si="40"/>
        <v>-36207.536156324859</v>
      </c>
      <c r="AF221" s="87">
        <f t="shared" si="41"/>
        <v>-36498.602563484441</v>
      </c>
      <c r="AG221" s="87">
        <f t="shared" si="42"/>
        <v>-36133.616537849601</v>
      </c>
      <c r="AH221" s="87">
        <f t="shared" si="43"/>
        <v>-35686.87364247255</v>
      </c>
      <c r="AI221" s="87">
        <f t="shared" si="44"/>
        <v>-35020.96393842229</v>
      </c>
      <c r="AJ221" s="87">
        <f t="shared" si="45"/>
        <v>-34763.652013906307</v>
      </c>
      <c r="AK221" s="87">
        <f t="shared" si="46"/>
        <v>-34730.383572731705</v>
      </c>
      <c r="AL221" s="87">
        <f t="shared" si="47"/>
        <v>-34918.156635564497</v>
      </c>
      <c r="AM221" s="87">
        <f t="shared" si="48"/>
        <v>-34372.413311069322</v>
      </c>
      <c r="AN221" s="87">
        <f t="shared" si="49"/>
        <v>-33424.208805936374</v>
      </c>
      <c r="AO221" s="87">
        <f t="shared" si="50"/>
        <v>-32502.161666462267</v>
      </c>
      <c r="AP221" s="87">
        <f t="shared" si="51"/>
        <v>-31605.550310146067</v>
      </c>
      <c r="AQ221" s="87">
        <f t="shared" si="52"/>
        <v>-30733.673060211004</v>
      </c>
      <c r="AR221" s="87">
        <f t="shared" si="53"/>
        <v>-29885.847596481046</v>
      </c>
    </row>
    <row r="222" spans="2:44" s="79" customFormat="1" x14ac:dyDescent="0.2">
      <c r="B222" s="86">
        <f>'3. Investeringen'!B203</f>
        <v>189</v>
      </c>
      <c r="C222" s="86" t="str">
        <f>'3. Investeringen'!G203</f>
        <v>Nieuwe investeringen TD</v>
      </c>
      <c r="D222" s="86">
        <f>'3. Investeringen'!K203</f>
        <v>2010</v>
      </c>
      <c r="E222" s="121">
        <f>'3. Investeringen'!N203</f>
        <v>2011</v>
      </c>
      <c r="F222" s="86">
        <f>'3. Investeringen'!O203</f>
        <v>114870.77554866667</v>
      </c>
      <c r="G222" s="86">
        <f>'3. Investeringen'!P203</f>
        <v>114870.77554866667</v>
      </c>
      <c r="H222" s="20"/>
      <c r="I222" s="86">
        <f>'6. Investeringen per jaar'!I203</f>
        <v>1</v>
      </c>
      <c r="J222" s="20"/>
      <c r="K222" s="86">
        <f>'8. Afschrijvingen voor GAW'!AO217</f>
        <v>2620.0862288066664</v>
      </c>
      <c r="L222" s="86">
        <f>'8. Afschrijvingen voor GAW'!AP217</f>
        <v>2688.2084707556396</v>
      </c>
      <c r="M222" s="86">
        <f>'8. Afschrijvingen voor GAW'!AQ217</f>
        <v>2750.0372655830192</v>
      </c>
      <c r="N222" s="86">
        <f>'8. Afschrijvingen voor GAW'!AR217</f>
        <v>2827.0383090193436</v>
      </c>
      <c r="O222" s="86">
        <f>'8. Afschrijvingen voor GAW'!AS217</f>
        <v>2855.3086921095369</v>
      </c>
      <c r="P222" s="86">
        <f>'8. Afschrijvingen voor GAW'!AT217</f>
        <v>2878.1511616464131</v>
      </c>
      <c r="Q222" s="86">
        <f>'8. Afschrijvingen voor GAW'!AU217</f>
        <v>2883.9074639697064</v>
      </c>
      <c r="R222" s="86">
        <f>'8. Afschrijvingen voor GAW'!AV217</f>
        <v>2924.2821684652822</v>
      </c>
      <c r="S222" s="86">
        <f>'8. Afschrijvingen voor GAW'!AW217</f>
        <v>2985.6920940030532</v>
      </c>
      <c r="T222" s="86">
        <f>'8. Afschrijvingen voor GAW'!AX217</f>
        <v>3069.2914726351387</v>
      </c>
      <c r="U222" s="86">
        <f>'8. Afschrijvingen voor GAW'!AY217</f>
        <v>3090.7765129435843</v>
      </c>
      <c r="V222" s="86">
        <f>'8. Afschrijvingen voor GAW'!AZ217</f>
        <v>3708.9318155323012</v>
      </c>
      <c r="W222" s="86">
        <f>'8. Afschrijvingen voor GAW'!BA217</f>
        <v>3576.074556468458</v>
      </c>
      <c r="X222" s="86">
        <f>'8. Afschrijvingen voor GAW'!BB217</f>
        <v>3447.9763634009309</v>
      </c>
      <c r="Y222" s="86">
        <f>'8. Afschrijvingen voor GAW'!BC217</f>
        <v>3324.4667623238829</v>
      </c>
      <c r="Z222" s="86">
        <f>'8. Afschrijvingen voor GAW'!BD217</f>
        <v>3205.3813857630271</v>
      </c>
      <c r="AA222" s="20"/>
      <c r="AB222" s="122"/>
      <c r="AC222" s="87">
        <f t="shared" si="38"/>
        <v>113973.75095308998</v>
      </c>
      <c r="AD222" s="87">
        <f t="shared" si="39"/>
        <v>114248.86000711469</v>
      </c>
      <c r="AE222" s="87">
        <f t="shared" si="40"/>
        <v>114126.5465216953</v>
      </c>
      <c r="AF222" s="87">
        <f t="shared" si="41"/>
        <v>114495.05151528343</v>
      </c>
      <c r="AG222" s="87">
        <f t="shared" si="42"/>
        <v>112784.69333832672</v>
      </c>
      <c r="AH222" s="87">
        <f t="shared" si="43"/>
        <v>110808.81972338691</v>
      </c>
      <c r="AI222" s="87">
        <f t="shared" si="44"/>
        <v>108146.52989886398</v>
      </c>
      <c r="AJ222" s="87">
        <f t="shared" si="45"/>
        <v>106736.2991489828</v>
      </c>
      <c r="AK222" s="87">
        <f t="shared" si="46"/>
        <v>105992.06933710838</v>
      </c>
      <c r="AL222" s="87">
        <f t="shared" si="47"/>
        <v>105890.55580591227</v>
      </c>
      <c r="AM222" s="87">
        <f t="shared" si="48"/>
        <v>103541.01318361006</v>
      </c>
      <c r="AN222" s="87">
        <f t="shared" si="49"/>
        <v>99832.081368077765</v>
      </c>
      <c r="AO222" s="87">
        <f t="shared" si="50"/>
        <v>96256.006811609303</v>
      </c>
      <c r="AP222" s="87">
        <f t="shared" si="51"/>
        <v>92808.030448208374</v>
      </c>
      <c r="AQ222" s="87">
        <f t="shared" si="52"/>
        <v>89483.563685884495</v>
      </c>
      <c r="AR222" s="87">
        <f t="shared" si="53"/>
        <v>86278.182300121465</v>
      </c>
    </row>
    <row r="223" spans="2:44" s="79" customFormat="1" x14ac:dyDescent="0.2">
      <c r="B223" s="86">
        <f>'3. Investeringen'!B204</f>
        <v>190</v>
      </c>
      <c r="C223" s="86" t="str">
        <f>'3. Investeringen'!G204</f>
        <v>Nieuwe investeringen TD</v>
      </c>
      <c r="D223" s="86">
        <f>'3. Investeringen'!K204</f>
        <v>2010</v>
      </c>
      <c r="E223" s="121">
        <f>'3. Investeringen'!N204</f>
        <v>2011</v>
      </c>
      <c r="F223" s="86">
        <f>'3. Investeringen'!O204</f>
        <v>-93013.649506000002</v>
      </c>
      <c r="G223" s="86">
        <f>'3. Investeringen'!P204</f>
        <v>-93013.649506000002</v>
      </c>
      <c r="H223" s="20"/>
      <c r="I223" s="86">
        <f>'6. Investeringen per jaar'!I204</f>
        <v>1</v>
      </c>
      <c r="J223" s="20"/>
      <c r="K223" s="86">
        <f>'8. Afschrijvingen voor GAW'!AO218</f>
        <v>-3200.3001440199996</v>
      </c>
      <c r="L223" s="86">
        <f>'8. Afschrijvingen voor GAW'!AP218</f>
        <v>-3283.5079477645195</v>
      </c>
      <c r="M223" s="86">
        <f>'8. Afschrijvingen voor GAW'!AQ218</f>
        <v>-3359.028630563103</v>
      </c>
      <c r="N223" s="86">
        <f>'8. Afschrijvingen voor GAW'!AR218</f>
        <v>-3453.0814322188698</v>
      </c>
      <c r="O223" s="86">
        <f>'8. Afschrijvingen voor GAW'!AS218</f>
        <v>-3487.6122465410581</v>
      </c>
      <c r="P223" s="86">
        <f>'8. Afschrijvingen voor GAW'!AT218</f>
        <v>-3515.5131445133866</v>
      </c>
      <c r="Q223" s="86">
        <f>'8. Afschrijvingen voor GAW'!AU218</f>
        <v>-3522.5441708024141</v>
      </c>
      <c r="R223" s="86">
        <f>'8. Afschrijvingen voor GAW'!AV218</f>
        <v>-3571.8597891936479</v>
      </c>
      <c r="S223" s="86">
        <f>'8. Afschrijvingen voor GAW'!AW218</f>
        <v>-3646.8688447667146</v>
      </c>
      <c r="T223" s="86">
        <f>'8. Afschrijvingen voor GAW'!AX218</f>
        <v>-3748.9811724201822</v>
      </c>
      <c r="U223" s="86">
        <f>'8. Afschrijvingen voor GAW'!AY218</f>
        <v>-3775.224040627123</v>
      </c>
      <c r="V223" s="86">
        <f>'8. Afschrijvingen voor GAW'!AZ218</f>
        <v>-4530.2688487525493</v>
      </c>
      <c r="W223" s="86">
        <f>'8. Afschrijvingen voor GAW'!BA218</f>
        <v>-4236.4135720767072</v>
      </c>
      <c r="X223" s="86">
        <f>'8. Afschrijvingen voor GAW'!BB218</f>
        <v>-3961.6191782122723</v>
      </c>
      <c r="Y223" s="86">
        <f>'8. Afschrijvingen voor GAW'!BC218</f>
        <v>-3704.6492855714769</v>
      </c>
      <c r="Z223" s="86">
        <f>'8. Afschrijvingen voor GAW'!BD218</f>
        <v>-3683.3581977233644</v>
      </c>
      <c r="AA223" s="20"/>
      <c r="AB223" s="122"/>
      <c r="AC223" s="87">
        <f t="shared" si="38"/>
        <v>-91208.554104569994</v>
      </c>
      <c r="AD223" s="87">
        <f t="shared" si="39"/>
        <v>-90296.468563524293</v>
      </c>
      <c r="AE223" s="87">
        <f t="shared" si="40"/>
        <v>-89014.258709922244</v>
      </c>
      <c r="AF223" s="87">
        <f t="shared" si="41"/>
        <v>-88053.576521581199</v>
      </c>
      <c r="AG223" s="87">
        <f t="shared" si="42"/>
        <v>-85446.500040255953</v>
      </c>
      <c r="AH223" s="87">
        <f t="shared" si="43"/>
        <v>-82614.558896064613</v>
      </c>
      <c r="AI223" s="87">
        <f t="shared" si="44"/>
        <v>-79257.243843054326</v>
      </c>
      <c r="AJ223" s="87">
        <f t="shared" si="45"/>
        <v>-76794.985467663442</v>
      </c>
      <c r="AK223" s="87">
        <f t="shared" si="46"/>
        <v>-74760.811317717656</v>
      </c>
      <c r="AL223" s="87">
        <f t="shared" si="47"/>
        <v>-73105.132862193568</v>
      </c>
      <c r="AM223" s="87">
        <f t="shared" si="48"/>
        <v>-69841.644751601794</v>
      </c>
      <c r="AN223" s="87">
        <f t="shared" si="49"/>
        <v>-65311.375902849242</v>
      </c>
      <c r="AO223" s="87">
        <f t="shared" si="50"/>
        <v>-61074.962330772534</v>
      </c>
      <c r="AP223" s="87">
        <f t="shared" si="51"/>
        <v>-57113.343152560265</v>
      </c>
      <c r="AQ223" s="87">
        <f t="shared" si="52"/>
        <v>-53408.69386698879</v>
      </c>
      <c r="AR223" s="87">
        <f t="shared" si="53"/>
        <v>-49725.335669265427</v>
      </c>
    </row>
    <row r="224" spans="2:44" s="79" customFormat="1" x14ac:dyDescent="0.2">
      <c r="B224" s="86">
        <f>'3. Investeringen'!B205</f>
        <v>191</v>
      </c>
      <c r="C224" s="86" t="str">
        <f>'3. Investeringen'!G205</f>
        <v>Nieuwe investeringen AD</v>
      </c>
      <c r="D224" s="86">
        <f>'3. Investeringen'!K205</f>
        <v>2009</v>
      </c>
      <c r="E224" s="121">
        <f>'3. Investeringen'!N205</f>
        <v>2011</v>
      </c>
      <c r="F224" s="86">
        <f>'3. Investeringen'!O205</f>
        <v>109187.59518820628</v>
      </c>
      <c r="G224" s="86">
        <f>'3. Investeringen'!P205</f>
        <v>109187.59518820628</v>
      </c>
      <c r="H224" s="20"/>
      <c r="I224" s="86">
        <f>'6. Investeringen per jaar'!I205</f>
        <v>1</v>
      </c>
      <c r="J224" s="20"/>
      <c r="K224" s="86">
        <f>'8. Afschrijvingen voor GAW'!AO219</f>
        <v>2955.3442430941168</v>
      </c>
      <c r="L224" s="86">
        <f>'8. Afschrijvingen voor GAW'!AP219</f>
        <v>3032.1831934145634</v>
      </c>
      <c r="M224" s="86">
        <f>'8. Afschrijvingen voor GAW'!AQ219</f>
        <v>3101.9234068630981</v>
      </c>
      <c r="N224" s="86">
        <f>'8. Afschrijvingen voor GAW'!AR219</f>
        <v>3188.7772622552648</v>
      </c>
      <c r="O224" s="86">
        <f>'8. Afschrijvingen voor GAW'!AS219</f>
        <v>3220.6650348778171</v>
      </c>
      <c r="P224" s="86">
        <f>'8. Afschrijvingen voor GAW'!AT219</f>
        <v>3246.4303551568396</v>
      </c>
      <c r="Q224" s="86">
        <f>'8. Afschrijvingen voor GAW'!AU219</f>
        <v>3252.9232158671539</v>
      </c>
      <c r="R224" s="86">
        <f>'8. Afschrijvingen voor GAW'!AV219</f>
        <v>3298.464140889294</v>
      </c>
      <c r="S224" s="86">
        <f>'8. Afschrijvingen voor GAW'!AW219</f>
        <v>3367.7318878479691</v>
      </c>
      <c r="T224" s="86">
        <f>'8. Afschrijvingen voor GAW'!AX219</f>
        <v>3462.0283807077126</v>
      </c>
      <c r="U224" s="86">
        <f>'8. Afschrijvingen voor GAW'!AY219</f>
        <v>3486.2625793726656</v>
      </c>
      <c r="V224" s="86">
        <f>'8. Afschrijvingen voor GAW'!AZ219</f>
        <v>4183.5150952471977</v>
      </c>
      <c r="W224" s="86">
        <f>'8. Afschrijvingen voor GAW'!BA219</f>
        <v>3994.0729022548721</v>
      </c>
      <c r="X224" s="86">
        <f>'8. Afschrijvingen voor GAW'!BB219</f>
        <v>3813.2092236621984</v>
      </c>
      <c r="Y224" s="86">
        <f>'8. Afschrijvingen voor GAW'!BC219</f>
        <v>3640.5355984397597</v>
      </c>
      <c r="Z224" s="86">
        <f>'8. Afschrijvingen voor GAW'!BD219</f>
        <v>3475.6811562462613</v>
      </c>
      <c r="AA224" s="20"/>
      <c r="AB224" s="122"/>
      <c r="AC224" s="87">
        <f t="shared" si="38"/>
        <v>107870.06487293524</v>
      </c>
      <c r="AD224" s="87">
        <f t="shared" si="39"/>
        <v>107642.503366217</v>
      </c>
      <c r="AE224" s="87">
        <f t="shared" si="40"/>
        <v>107016.35753677688</v>
      </c>
      <c r="AF224" s="87">
        <f t="shared" si="41"/>
        <v>106824.03828555137</v>
      </c>
      <c r="AG224" s="87">
        <f t="shared" si="42"/>
        <v>104671.61363352906</v>
      </c>
      <c r="AH224" s="87">
        <f t="shared" si="43"/>
        <v>102262.55618744045</v>
      </c>
      <c r="AI224" s="87">
        <f t="shared" si="44"/>
        <v>99214.158083948176</v>
      </c>
      <c r="AJ224" s="87">
        <f t="shared" si="45"/>
        <v>97304.692156234159</v>
      </c>
      <c r="AK224" s="87">
        <f t="shared" si="46"/>
        <v>95980.358803667099</v>
      </c>
      <c r="AL224" s="87">
        <f t="shared" si="47"/>
        <v>95205.780469462072</v>
      </c>
      <c r="AM224" s="87">
        <f t="shared" si="48"/>
        <v>92385.958353375638</v>
      </c>
      <c r="AN224" s="87">
        <f t="shared" si="49"/>
        <v>88202.443258128435</v>
      </c>
      <c r="AO224" s="87">
        <f t="shared" si="50"/>
        <v>84208.370355873558</v>
      </c>
      <c r="AP224" s="87">
        <f t="shared" si="51"/>
        <v>80395.16113221136</v>
      </c>
      <c r="AQ224" s="87">
        <f t="shared" si="52"/>
        <v>76754.625533771599</v>
      </c>
      <c r="AR224" s="87">
        <f t="shared" si="53"/>
        <v>73278.944377525331</v>
      </c>
    </row>
    <row r="225" spans="2:44" s="79" customFormat="1" x14ac:dyDescent="0.2">
      <c r="B225" s="86">
        <f>'3. Investeringen'!B206</f>
        <v>192</v>
      </c>
      <c r="C225" s="86" t="str">
        <f>'3. Investeringen'!G206</f>
        <v>Nieuwe investeringen AD</v>
      </c>
      <c r="D225" s="86">
        <f>'3. Investeringen'!K206</f>
        <v>2009</v>
      </c>
      <c r="E225" s="121">
        <f>'3. Investeringen'!N206</f>
        <v>2011</v>
      </c>
      <c r="F225" s="86">
        <f>'3. Investeringen'!O206</f>
        <v>5792.4784046252744</v>
      </c>
      <c r="G225" s="86">
        <f>'3. Investeringen'!P206</f>
        <v>5792.4784046252753</v>
      </c>
      <c r="H225" s="20"/>
      <c r="I225" s="86">
        <f>'6. Investeringen per jaar'!I206</f>
        <v>1</v>
      </c>
      <c r="J225" s="20"/>
      <c r="K225" s="86">
        <f>'8. Afschrijvingen voor GAW'!AO220</f>
        <v>156.7830821518574</v>
      </c>
      <c r="L225" s="86">
        <f>'8. Afschrijvingen voor GAW'!AP220</f>
        <v>160.85944228780568</v>
      </c>
      <c r="M225" s="86">
        <f>'8. Afschrijvingen voor GAW'!AQ220</f>
        <v>164.55920946042522</v>
      </c>
      <c r="N225" s="86">
        <f>'8. Afschrijvingen voor GAW'!AR220</f>
        <v>169.1668673253171</v>
      </c>
      <c r="O225" s="86">
        <f>'8. Afschrijvingen voor GAW'!AS220</f>
        <v>170.85853599857026</v>
      </c>
      <c r="P225" s="86">
        <f>'8. Afschrijvingen voor GAW'!AT220</f>
        <v>172.22540428655884</v>
      </c>
      <c r="Q225" s="86">
        <f>'8. Afschrijvingen voor GAW'!AU220</f>
        <v>172.56985509513197</v>
      </c>
      <c r="R225" s="86">
        <f>'8. Afschrijvingen voor GAW'!AV220</f>
        <v>174.98583306646381</v>
      </c>
      <c r="S225" s="86">
        <f>'8. Afschrijvingen voor GAW'!AW220</f>
        <v>178.66053556085956</v>
      </c>
      <c r="T225" s="86">
        <f>'8. Afschrijvingen voor GAW'!AX220</f>
        <v>183.66303055656363</v>
      </c>
      <c r="U225" s="86">
        <f>'8. Afschrijvingen voor GAW'!AY220</f>
        <v>184.94867177045955</v>
      </c>
      <c r="V225" s="86">
        <f>'8. Afschrijvingen voor GAW'!AZ220</f>
        <v>221.93840612455148</v>
      </c>
      <c r="W225" s="86">
        <f>'8. Afschrijvingen voor GAW'!BA220</f>
        <v>211.88836509249629</v>
      </c>
      <c r="X225" s="86">
        <f>'8. Afschrijvingen voor GAW'!BB220</f>
        <v>202.29342025811911</v>
      </c>
      <c r="Y225" s="86">
        <f>'8. Afschrijvingen voor GAW'!BC220</f>
        <v>193.13296349171372</v>
      </c>
      <c r="Z225" s="86">
        <f>'8. Afschrijvingen voor GAW'!BD220</f>
        <v>184.38731986190027</v>
      </c>
      <c r="AA225" s="20"/>
      <c r="AB225" s="122"/>
      <c r="AC225" s="87">
        <f t="shared" si="38"/>
        <v>5722.5824985427962</v>
      </c>
      <c r="AD225" s="87">
        <f t="shared" si="39"/>
        <v>5710.5102012171028</v>
      </c>
      <c r="AE225" s="87">
        <f t="shared" si="40"/>
        <v>5677.2927263846705</v>
      </c>
      <c r="AF225" s="87">
        <f t="shared" si="41"/>
        <v>5667.0900553981246</v>
      </c>
      <c r="AG225" s="87">
        <f t="shared" si="42"/>
        <v>5552.9024199535361</v>
      </c>
      <c r="AH225" s="87">
        <f t="shared" si="43"/>
        <v>5425.1002350266053</v>
      </c>
      <c r="AI225" s="87">
        <f t="shared" si="44"/>
        <v>5263.3805804015265</v>
      </c>
      <c r="AJ225" s="87">
        <f t="shared" si="45"/>
        <v>5162.0820754606839</v>
      </c>
      <c r="AK225" s="87">
        <f t="shared" si="46"/>
        <v>5091.8252634844976</v>
      </c>
      <c r="AL225" s="87">
        <f t="shared" si="47"/>
        <v>5050.7333403055</v>
      </c>
      <c r="AM225" s="87">
        <f t="shared" si="48"/>
        <v>4901.1398019171784</v>
      </c>
      <c r="AN225" s="87">
        <f t="shared" si="49"/>
        <v>4679.2013957926265</v>
      </c>
      <c r="AO225" s="87">
        <f t="shared" si="50"/>
        <v>4467.3130307001302</v>
      </c>
      <c r="AP225" s="87">
        <f t="shared" si="51"/>
        <v>4265.0196104420111</v>
      </c>
      <c r="AQ225" s="87">
        <f t="shared" si="52"/>
        <v>4071.8866469502973</v>
      </c>
      <c r="AR225" s="87">
        <f t="shared" si="53"/>
        <v>3887.499327088397</v>
      </c>
    </row>
    <row r="226" spans="2:44" s="79" customFormat="1" x14ac:dyDescent="0.2">
      <c r="B226" s="86">
        <f>'3. Investeringen'!B207</f>
        <v>193</v>
      </c>
      <c r="C226" s="86" t="str">
        <f>'3. Investeringen'!G207</f>
        <v>Nieuwe investeringen AD</v>
      </c>
      <c r="D226" s="86">
        <f>'3. Investeringen'!K207</f>
        <v>2010</v>
      </c>
      <c r="E226" s="121">
        <f>'3. Investeringen'!N207</f>
        <v>2011</v>
      </c>
      <c r="F226" s="86">
        <f>'3. Investeringen'!O207</f>
        <v>216656.14594238106</v>
      </c>
      <c r="G226" s="86">
        <f>'3. Investeringen'!P207</f>
        <v>216656.14594238106</v>
      </c>
      <c r="H226" s="20"/>
      <c r="I226" s="86">
        <f>'6. Investeringen per jaar'!I207</f>
        <v>1</v>
      </c>
      <c r="J226" s="20"/>
      <c r="K226" s="86">
        <f>'8. Afschrijvingen voor GAW'!AO221</f>
        <v>5711.843847571864</v>
      </c>
      <c r="L226" s="86">
        <f>'8. Afschrijvingen voor GAW'!AP221</f>
        <v>5860.3517876087308</v>
      </c>
      <c r="M226" s="86">
        <f>'8. Afschrijvingen voor GAW'!AQ221</f>
        <v>5995.1398787237313</v>
      </c>
      <c r="N226" s="86">
        <f>'8. Afschrijvingen voor GAW'!AR221</f>
        <v>6163.0037953279962</v>
      </c>
      <c r="O226" s="86">
        <f>'8. Afschrijvingen voor GAW'!AS221</f>
        <v>6224.6338332812747</v>
      </c>
      <c r="P226" s="86">
        <f>'8. Afschrijvingen voor GAW'!AT221</f>
        <v>6274.4309039475256</v>
      </c>
      <c r="Q226" s="86">
        <f>'8. Afschrijvingen voor GAW'!AU221</f>
        <v>6286.9797657554209</v>
      </c>
      <c r="R226" s="86">
        <f>'8. Afschrijvingen voor GAW'!AV221</f>
        <v>6374.9974824759975</v>
      </c>
      <c r="S226" s="86">
        <f>'8. Afschrijvingen voor GAW'!AW221</f>
        <v>6508.8724296079927</v>
      </c>
      <c r="T226" s="86">
        <f>'8. Afschrijvingen voor GAW'!AX221</f>
        <v>6691.1208576370173</v>
      </c>
      <c r="U226" s="86">
        <f>'8. Afschrijvingen voor GAW'!AY221</f>
        <v>6737.9587036404746</v>
      </c>
      <c r="V226" s="86">
        <f>'8. Afschrijvingen voor GAW'!AZ221</f>
        <v>8085.5504443685722</v>
      </c>
      <c r="W226" s="86">
        <f>'8. Afschrijvingen voor GAW'!BA221</f>
        <v>7732.7264249779437</v>
      </c>
      <c r="X226" s="86">
        <f>'8. Afschrijvingen voor GAW'!BB221</f>
        <v>7395.298362797088</v>
      </c>
      <c r="Y226" s="86">
        <f>'8. Afschrijvingen voor GAW'!BC221</f>
        <v>7072.5944342386692</v>
      </c>
      <c r="Z226" s="86">
        <f>'8. Afschrijvingen voor GAW'!BD221</f>
        <v>6763.9721316537089</v>
      </c>
      <c r="AA226" s="20"/>
      <c r="AB226" s="122"/>
      <c r="AC226" s="87">
        <f t="shared" si="38"/>
        <v>214194.14428394489</v>
      </c>
      <c r="AD226" s="87">
        <f t="shared" si="39"/>
        <v>213902.84024771873</v>
      </c>
      <c r="AE226" s="87">
        <f t="shared" si="40"/>
        <v>212827.46569469251</v>
      </c>
      <c r="AF226" s="87">
        <f t="shared" si="41"/>
        <v>212623.63093881591</v>
      </c>
      <c r="AG226" s="87">
        <f t="shared" si="42"/>
        <v>208525.23341492278</v>
      </c>
      <c r="AH226" s="87">
        <f t="shared" si="43"/>
        <v>203919.00437829463</v>
      </c>
      <c r="AI226" s="87">
        <f t="shared" si="44"/>
        <v>198039.86262129582</v>
      </c>
      <c r="AJ226" s="87">
        <f t="shared" si="45"/>
        <v>194437.42321551798</v>
      </c>
      <c r="AK226" s="87">
        <f t="shared" si="46"/>
        <v>192011.73667343584</v>
      </c>
      <c r="AL226" s="87">
        <f t="shared" si="47"/>
        <v>190696.94444265502</v>
      </c>
      <c r="AM226" s="87">
        <f t="shared" si="48"/>
        <v>185293.86435011312</v>
      </c>
      <c r="AN226" s="87">
        <f t="shared" si="49"/>
        <v>177208.31390574455</v>
      </c>
      <c r="AO226" s="87">
        <f t="shared" si="50"/>
        <v>169475.58748076661</v>
      </c>
      <c r="AP226" s="87">
        <f t="shared" si="51"/>
        <v>162080.28911796951</v>
      </c>
      <c r="AQ226" s="87">
        <f t="shared" si="52"/>
        <v>155007.69468373084</v>
      </c>
      <c r="AR226" s="87">
        <f t="shared" si="53"/>
        <v>148243.72255207712</v>
      </c>
    </row>
    <row r="227" spans="2:44" s="79" customFormat="1" x14ac:dyDescent="0.2">
      <c r="B227" s="86">
        <f>'3. Investeringen'!B208</f>
        <v>194</v>
      </c>
      <c r="C227" s="86" t="str">
        <f>'3. Investeringen'!G208</f>
        <v>Nieuwe investeringen AD</v>
      </c>
      <c r="D227" s="86">
        <f>'3. Investeringen'!K208</f>
        <v>2010</v>
      </c>
      <c r="E227" s="121">
        <f>'3. Investeringen'!N208</f>
        <v>2011</v>
      </c>
      <c r="F227" s="86">
        <f>'3. Investeringen'!O208</f>
        <v>23078.414877811283</v>
      </c>
      <c r="G227" s="86">
        <f>'3. Investeringen'!P208</f>
        <v>23078.414877811283</v>
      </c>
      <c r="H227" s="20"/>
      <c r="I227" s="86">
        <f>'6. Investeringen per jaar'!I208</f>
        <v>1</v>
      </c>
      <c r="J227" s="20"/>
      <c r="K227" s="86">
        <f>'8. Afschrijvingen voor GAW'!AO222</f>
        <v>608.43093768775191</v>
      </c>
      <c r="L227" s="86">
        <f>'8. Afschrijvingen voor GAW'!AP222</f>
        <v>624.25014206763342</v>
      </c>
      <c r="M227" s="86">
        <f>'8. Afschrijvingen voor GAW'!AQ222</f>
        <v>638.60789533518903</v>
      </c>
      <c r="N227" s="86">
        <f>'8. Afschrijvingen voor GAW'!AR222</f>
        <v>656.4889164045743</v>
      </c>
      <c r="O227" s="86">
        <f>'8. Afschrijvingen voor GAW'!AS222</f>
        <v>663.05380556861996</v>
      </c>
      <c r="P227" s="86">
        <f>'8. Afschrijvingen voor GAW'!AT222</f>
        <v>668.35823601316895</v>
      </c>
      <c r="Q227" s="86">
        <f>'8. Afschrijvingen voor GAW'!AU222</f>
        <v>669.69495248519536</v>
      </c>
      <c r="R227" s="86">
        <f>'8. Afschrijvingen voor GAW'!AV222</f>
        <v>679.07068181998807</v>
      </c>
      <c r="S227" s="86">
        <f>'8. Afschrijvingen voor GAW'!AW222</f>
        <v>693.33116613820778</v>
      </c>
      <c r="T227" s="86">
        <f>'8. Afschrijvingen voor GAW'!AX222</f>
        <v>712.74443879007765</v>
      </c>
      <c r="U227" s="86">
        <f>'8. Afschrijvingen voor GAW'!AY222</f>
        <v>717.73364986160811</v>
      </c>
      <c r="V227" s="86">
        <f>'8. Afschrijvingen voor GAW'!AZ222</f>
        <v>861.28037983392949</v>
      </c>
      <c r="W227" s="86">
        <f>'8. Afschrijvingen voor GAW'!BA222</f>
        <v>823.69723598663074</v>
      </c>
      <c r="X227" s="86">
        <f>'8. Afschrijvingen voor GAW'!BB222</f>
        <v>787.75408387085054</v>
      </c>
      <c r="Y227" s="86">
        <f>'8. Afschrijvingen voor GAW'!BC222</f>
        <v>753.37936021103155</v>
      </c>
      <c r="Z227" s="86">
        <f>'8. Afschrijvingen voor GAW'!BD222</f>
        <v>720.50462449273198</v>
      </c>
      <c r="AA227" s="20"/>
      <c r="AB227" s="122"/>
      <c r="AC227" s="87">
        <f t="shared" ref="AC227" si="54">$I227*IF($D227&lt;2011,IF(AC$33=$E227,$G227*K$28-K227,
AB227*K$28-K227),
IF(AC$33=$E227,$F227-K227,
AB227*K$28-K227))</f>
        <v>22816.160163290697</v>
      </c>
      <c r="AD227" s="87">
        <f t="shared" si="39"/>
        <v>22785.130185468621</v>
      </c>
      <c r="AE227" s="87">
        <f t="shared" si="40"/>
        <v>22670.580284399206</v>
      </c>
      <c r="AF227" s="87">
        <f t="shared" si="41"/>
        <v>22648.86761595781</v>
      </c>
      <c r="AG227" s="87">
        <f t="shared" si="42"/>
        <v>22212.302486548768</v>
      </c>
      <c r="AH227" s="87">
        <f t="shared" si="43"/>
        <v>21721.642670427987</v>
      </c>
      <c r="AI227" s="87">
        <f t="shared" si="44"/>
        <v>21095.391003283647</v>
      </c>
      <c r="AJ227" s="87">
        <f t="shared" si="45"/>
        <v>20711.655795509632</v>
      </c>
      <c r="AK227" s="87">
        <f t="shared" si="46"/>
        <v>20453.269401077127</v>
      </c>
      <c r="AL227" s="87">
        <f t="shared" si="47"/>
        <v>20313.216505517212</v>
      </c>
      <c r="AM227" s="87">
        <f t="shared" si="48"/>
        <v>19737.675371194222</v>
      </c>
      <c r="AN227" s="87">
        <f t="shared" si="49"/>
        <v>18876.394991360292</v>
      </c>
      <c r="AO227" s="87">
        <f t="shared" si="50"/>
        <v>18052.697755373661</v>
      </c>
      <c r="AP227" s="87">
        <f t="shared" si="51"/>
        <v>17264.94367150281</v>
      </c>
      <c r="AQ227" s="87">
        <f t="shared" si="52"/>
        <v>16511.564311291779</v>
      </c>
      <c r="AR227" s="87">
        <f t="shared" si="53"/>
        <v>15791.059686799046</v>
      </c>
    </row>
    <row r="228" spans="2:44" x14ac:dyDescent="0.2">
      <c r="B228" s="86">
        <f>'3. Investeringen'!B209</f>
        <v>195</v>
      </c>
      <c r="C228" s="86" t="str">
        <f>'3. Investeringen'!G209</f>
        <v>Nieuwe investeringen TD</v>
      </c>
      <c r="D228" s="86">
        <f>'3. Investeringen'!K209</f>
        <v>2020</v>
      </c>
      <c r="E228" s="121">
        <f>'3. Investeringen'!N209</f>
        <v>2020</v>
      </c>
      <c r="F228" s="86">
        <f>'3. Investeringen'!O209</f>
        <v>8906767.0683467742</v>
      </c>
      <c r="G228" s="86">
        <f>'3. Investeringen'!P209</f>
        <v>0</v>
      </c>
      <c r="H228" s="20"/>
      <c r="I228" s="86">
        <f>'6. Investeringen per jaar'!I209</f>
        <v>1</v>
      </c>
      <c r="J228" s="20"/>
      <c r="K228" s="86">
        <f>'8. Afschrijvingen voor GAW'!AO223</f>
        <v>0</v>
      </c>
      <c r="L228" s="86">
        <f>'8. Afschrijvingen voor GAW'!AP223</f>
        <v>0</v>
      </c>
      <c r="M228" s="86">
        <f>'8. Afschrijvingen voor GAW'!AQ223</f>
        <v>0</v>
      </c>
      <c r="N228" s="86">
        <f>'8. Afschrijvingen voor GAW'!AR223</f>
        <v>0</v>
      </c>
      <c r="O228" s="86">
        <f>'8. Afschrijvingen voor GAW'!AS223</f>
        <v>0</v>
      </c>
      <c r="P228" s="86">
        <f>'8. Afschrijvingen voor GAW'!AT223</f>
        <v>0</v>
      </c>
      <c r="Q228" s="86">
        <f>'8. Afschrijvingen voor GAW'!AU223</f>
        <v>0</v>
      </c>
      <c r="R228" s="86">
        <f>'8. Afschrijvingen voor GAW'!AV223</f>
        <v>0</v>
      </c>
      <c r="S228" s="86">
        <f>'8. Afschrijvingen voor GAW'!AW223</f>
        <v>0</v>
      </c>
      <c r="T228" s="86">
        <f>'8. Afschrijvingen voor GAW'!AX223</f>
        <v>80970.6097122434</v>
      </c>
      <c r="U228" s="86">
        <f>'8. Afschrijvingen voor GAW'!AY223</f>
        <v>163074.80796045819</v>
      </c>
      <c r="V228" s="86">
        <f>'8. Afschrijvingen voor GAW'!AZ223</f>
        <v>195689.76955254978</v>
      </c>
      <c r="W228" s="86">
        <f>'8. Afschrijvingen voor GAW'!BA223</f>
        <v>191300.46631024961</v>
      </c>
      <c r="X228" s="86">
        <f>'8. Afschrijvingen voor GAW'!BB223</f>
        <v>187009.61472945896</v>
      </c>
      <c r="Y228" s="86">
        <f>'8. Afschrijvingen voor GAW'!BC223</f>
        <v>182815.0065486113</v>
      </c>
      <c r="Z228" s="86">
        <f>'8. Afschrijvingen voor GAW'!BD223</f>
        <v>178714.48303724057</v>
      </c>
      <c r="AA228" s="20"/>
      <c r="AB228" s="122"/>
      <c r="AC228" s="87">
        <f t="shared" ref="AC228:AC233" si="55">$I228*IF($D228&lt;2011,IF(AC$33=$E228,$G228*K$28-K228,
AB228*K$28-K228),
IF(AC$33=$E228,$F228-K228,
AB228*K$28-K228))</f>
        <v>0</v>
      </c>
      <c r="AD228" s="87">
        <f t="shared" ref="AD228:AD233" si="56">$I228*IF($D228&lt;2011,IF(AD$33=$E228,$G228*L$28-L228,
AC228*L$28-L228),
IF(AD$33=$E228,$F228-L228,
AC228*L$28-L228))</f>
        <v>0</v>
      </c>
      <c r="AE228" s="87">
        <f t="shared" ref="AE228:AE233" si="57">$I228*IF($D228&lt;2011,IF(AE$33=$E228,$G228*M$28-M228,
AD228*M$28-M228),
IF(AE$33=$E228,$F228-M228,
AD228*M$28-M228))</f>
        <v>0</v>
      </c>
      <c r="AF228" s="87">
        <f t="shared" ref="AF228:AF233" si="58">$I228*IF($D228&lt;2011,IF(AF$33=$E228,$G228*N$28-N228,
AE228*N$28-N228),
IF(AF$33=$E228,$F228-N228,
AE228*N$28-N228))</f>
        <v>0</v>
      </c>
      <c r="AG228" s="87">
        <f t="shared" ref="AG228:AG233" si="59">$I228*IF($D228&lt;2011,IF(AG$33=$E228,$G228*O$28-O228,
AF228*O$28-O228),
IF(AG$33=$E228,$F228-O228,
AF228*O$28-O228))</f>
        <v>0</v>
      </c>
      <c r="AH228" s="87">
        <f t="shared" ref="AH228:AH233" si="60">$I228*IF($D228&lt;2011,IF(AH$33=$E228,$G228*P$28-P228,
AG228*P$28-P228),
IF(AH$33=$E228,$F228-P228,
AG228*P$28-P228))</f>
        <v>0</v>
      </c>
      <c r="AI228" s="87">
        <f t="shared" ref="AI228:AI233" si="61">$I228*IF($D228&lt;2011,IF(AI$33=$E228,$G228*Q$28-Q228,
AH228*Q$28-Q228),
IF(AI$33=$E228,$F228-Q228,
AH228*Q$28-Q228))</f>
        <v>0</v>
      </c>
      <c r="AJ228" s="87">
        <f t="shared" ref="AJ228:AJ233" si="62">$I228*IF($D228&lt;2011,IF(AJ$33=$E228,$G228*R$28-R228,
AI228*R$28-R228),
IF(AJ$33=$E228,$F228-R228,
AI228*R$28-R228))</f>
        <v>0</v>
      </c>
      <c r="AK228" s="87">
        <f t="shared" ref="AK228:AK233" si="63">$I228*IF($D228&lt;2011,IF(AK$33=$E228,$G228*S$28-S228,
AJ228*S$28-S228),
IF(AK$33=$E228,$F228-S228,
AJ228*S$28-S228))</f>
        <v>0</v>
      </c>
      <c r="AL228" s="87">
        <f t="shared" ref="AL228:AL233" si="64">$I228*IF($D228&lt;2011,IF(AL$33=$E228,$G228*T$28-T228,
AK228*T$28-T228),
IF(AL$33=$E228,$F228-T228,
AK228*T$28-T228))</f>
        <v>8825796.4586345311</v>
      </c>
      <c r="AM228" s="87">
        <f t="shared" ref="AM228:AM233" si="65">$I228*IF($D228&lt;2011,IF(AM$33=$E228,$G228*U$28-U228,
AL228*U$28-U228),
IF(AM$33=$E228,$F228-U228,
AL228*U$28-U228))</f>
        <v>8724502.2258845139</v>
      </c>
      <c r="AN228" s="87">
        <f t="shared" ref="AN228:AN233" si="66">$I228*IF($D228&lt;2011,IF(AN$33=$E228,$G228*V$28-V228,
AM228*V$28-V228),
IF(AN$33=$E228,$F228-V228,
AM228*V$28-V228))</f>
        <v>8528812.4563319646</v>
      </c>
      <c r="AO228" s="87">
        <f t="shared" ref="AO228:AO233" si="67">$I228*IF($D228&lt;2011,IF(AO$33=$E228,$G228*W$28-W228,
AN228*W$28-W228),
IF(AO$33=$E228,$F228-W228,
AN228*W$28-W228))</f>
        <v>8337511.9900217149</v>
      </c>
      <c r="AP228" s="87">
        <f t="shared" ref="AP228:AP233" si="68">$I228*IF($D228&lt;2011,IF(AP$33=$E228,$G228*X$28-X228,
AO228*X$28-X228),
IF(AP$33=$E228,$F228-X228,
AO228*X$28-X228))</f>
        <v>8150502.3752922555</v>
      </c>
      <c r="AQ228" s="87">
        <f t="shared" ref="AQ228:AQ233" si="69">$I228*IF($D228&lt;2011,IF(AQ$33=$E228,$G228*Y$28-Y228,
AP228*Y$28-Y228),
IF(AQ$33=$E228,$F228-Y228,
AP228*Y$28-Y228))</f>
        <v>7967687.3687436441</v>
      </c>
      <c r="AR228" s="87">
        <f t="shared" ref="AR228:AR233" si="70">$I228*IF($D228&lt;2011,IF(AR$33=$E228,$G228*Z$28-Z228,
AQ228*Z$28-Z228),
IF(AR$33=$E228,$F228-Z228,
AQ228*Z$28-Z228))</f>
        <v>7788972.8857064033</v>
      </c>
    </row>
    <row r="229" spans="2:44" x14ac:dyDescent="0.2">
      <c r="B229" s="86">
        <f>'3. Investeringen'!B210</f>
        <v>196</v>
      </c>
      <c r="C229" s="86" t="str">
        <f>'3. Investeringen'!G210</f>
        <v>Nieuwe investeringen TD</v>
      </c>
      <c r="D229" s="86">
        <f>'3. Investeringen'!K210</f>
        <v>2020</v>
      </c>
      <c r="E229" s="121">
        <f>'3. Investeringen'!N210</f>
        <v>2020</v>
      </c>
      <c r="F229" s="86">
        <f>'3. Investeringen'!O210</f>
        <v>53351367.672379076</v>
      </c>
      <c r="G229" s="86">
        <f>'3. Investeringen'!P210</f>
        <v>0</v>
      </c>
      <c r="H229" s="20"/>
      <c r="I229" s="86">
        <f>'6. Investeringen per jaar'!I210</f>
        <v>1</v>
      </c>
      <c r="J229" s="20"/>
      <c r="K229" s="86">
        <f>'8. Afschrijvingen voor GAW'!AO224</f>
        <v>0</v>
      </c>
      <c r="L229" s="86">
        <f>'8. Afschrijvingen voor GAW'!AP224</f>
        <v>0</v>
      </c>
      <c r="M229" s="86">
        <f>'8. Afschrijvingen voor GAW'!AQ224</f>
        <v>0</v>
      </c>
      <c r="N229" s="86">
        <f>'8. Afschrijvingen voor GAW'!AR224</f>
        <v>0</v>
      </c>
      <c r="O229" s="86">
        <f>'8. Afschrijvingen voor GAW'!AS224</f>
        <v>0</v>
      </c>
      <c r="P229" s="86">
        <f>'8. Afschrijvingen voor GAW'!AT224</f>
        <v>0</v>
      </c>
      <c r="Q229" s="86">
        <f>'8. Afschrijvingen voor GAW'!AU224</f>
        <v>0</v>
      </c>
      <c r="R229" s="86">
        <f>'8. Afschrijvingen voor GAW'!AV224</f>
        <v>0</v>
      </c>
      <c r="S229" s="86">
        <f>'8. Afschrijvingen voor GAW'!AW224</f>
        <v>0</v>
      </c>
      <c r="T229" s="86">
        <f>'8. Afschrijvingen voor GAW'!AX224</f>
        <v>592792.97413754533</v>
      </c>
      <c r="U229" s="86">
        <f>'8. Afschrijvingen voor GAW'!AY224</f>
        <v>1193885.0499130161</v>
      </c>
      <c r="V229" s="86">
        <f>'8. Afschrijvingen voor GAW'!AZ224</f>
        <v>1432662.0598956193</v>
      </c>
      <c r="W229" s="86">
        <f>'8. Afschrijvingen voor GAW'!BA224</f>
        <v>1393140.3478984989</v>
      </c>
      <c r="X229" s="86">
        <f>'8. Afschrijvingen voor GAW'!BB224</f>
        <v>1354708.8900254369</v>
      </c>
      <c r="Y229" s="86">
        <f>'8. Afschrijvingen voor GAW'!BC224</f>
        <v>1317337.610300597</v>
      </c>
      <c r="Z229" s="86">
        <f>'8. Afschrijvingen voor GAW'!BD224</f>
        <v>1280997.2624302357</v>
      </c>
      <c r="AA229" s="20"/>
      <c r="AB229" s="122"/>
      <c r="AC229" s="87">
        <f t="shared" si="55"/>
        <v>0</v>
      </c>
      <c r="AD229" s="87">
        <f t="shared" si="56"/>
        <v>0</v>
      </c>
      <c r="AE229" s="87">
        <f t="shared" si="57"/>
        <v>0</v>
      </c>
      <c r="AF229" s="87">
        <f t="shared" si="58"/>
        <v>0</v>
      </c>
      <c r="AG229" s="87">
        <f t="shared" si="59"/>
        <v>0</v>
      </c>
      <c r="AH229" s="87">
        <f t="shared" si="60"/>
        <v>0</v>
      </c>
      <c r="AI229" s="87">
        <f t="shared" si="61"/>
        <v>0</v>
      </c>
      <c r="AJ229" s="87">
        <f t="shared" si="62"/>
        <v>0</v>
      </c>
      <c r="AK229" s="87">
        <f t="shared" si="63"/>
        <v>0</v>
      </c>
      <c r="AL229" s="87">
        <f t="shared" si="64"/>
        <v>52758574.698241532</v>
      </c>
      <c r="AM229" s="87">
        <f t="shared" si="65"/>
        <v>51933999.671216197</v>
      </c>
      <c r="AN229" s="87">
        <f t="shared" si="66"/>
        <v>50501337.611320578</v>
      </c>
      <c r="AO229" s="87">
        <f t="shared" si="67"/>
        <v>49108197.263422079</v>
      </c>
      <c r="AP229" s="87">
        <f t="shared" si="68"/>
        <v>47753488.373396643</v>
      </c>
      <c r="AQ229" s="87">
        <f t="shared" si="69"/>
        <v>46436150.763096042</v>
      </c>
      <c r="AR229" s="87">
        <f t="shared" si="70"/>
        <v>45155153.500665806</v>
      </c>
    </row>
    <row r="230" spans="2:44" x14ac:dyDescent="0.2">
      <c r="B230" s="86">
        <f>'3. Investeringen'!B211</f>
        <v>197</v>
      </c>
      <c r="C230" s="86" t="str">
        <f>'3. Investeringen'!G211</f>
        <v>Nieuwe investeringen TD</v>
      </c>
      <c r="D230" s="86">
        <f>'3. Investeringen'!K211</f>
        <v>2020</v>
      </c>
      <c r="E230" s="121">
        <f>'3. Investeringen'!N211</f>
        <v>2020</v>
      </c>
      <c r="F230" s="86">
        <f>'3. Investeringen'!O211</f>
        <v>9222963.9047687221</v>
      </c>
      <c r="G230" s="86">
        <f>'3. Investeringen'!P211</f>
        <v>0</v>
      </c>
      <c r="H230" s="20"/>
      <c r="I230" s="86">
        <f>'6. Investeringen per jaar'!I211</f>
        <v>1</v>
      </c>
      <c r="J230" s="20"/>
      <c r="K230" s="86">
        <f>'8. Afschrijvingen voor GAW'!AO225</f>
        <v>0</v>
      </c>
      <c r="L230" s="86">
        <f>'8. Afschrijvingen voor GAW'!AP225</f>
        <v>0</v>
      </c>
      <c r="M230" s="86">
        <f>'8. Afschrijvingen voor GAW'!AQ225</f>
        <v>0</v>
      </c>
      <c r="N230" s="86">
        <f>'8. Afschrijvingen voor GAW'!AR225</f>
        <v>0</v>
      </c>
      <c r="O230" s="86">
        <f>'8. Afschrijvingen voor GAW'!AS225</f>
        <v>0</v>
      </c>
      <c r="P230" s="86">
        <f>'8. Afschrijvingen voor GAW'!AT225</f>
        <v>0</v>
      </c>
      <c r="Q230" s="86">
        <f>'8. Afschrijvingen voor GAW'!AU225</f>
        <v>0</v>
      </c>
      <c r="R230" s="86">
        <f>'8. Afschrijvingen voor GAW'!AV225</f>
        <v>0</v>
      </c>
      <c r="S230" s="86">
        <f>'8. Afschrijvingen voor GAW'!AW225</f>
        <v>0</v>
      </c>
      <c r="T230" s="86">
        <f>'8. Afschrijvingen voor GAW'!AX225</f>
        <v>153716.06507947869</v>
      </c>
      <c r="U230" s="86">
        <f>'8. Afschrijvingen voor GAW'!AY225</f>
        <v>309584.15507007006</v>
      </c>
      <c r="V230" s="86">
        <f>'8. Afschrijvingen voor GAW'!AZ225</f>
        <v>371500.98608408408</v>
      </c>
      <c r="W230" s="86">
        <f>'8. Afschrijvingen voor GAW'!BA225</f>
        <v>355858.83930159628</v>
      </c>
      <c r="X230" s="86">
        <f>'8. Afschrijvingen voor GAW'!BB225</f>
        <v>340875.30922573962</v>
      </c>
      <c r="Y230" s="86">
        <f>'8. Afschrijvingen voor GAW'!BC225</f>
        <v>326522.66462676116</v>
      </c>
      <c r="Z230" s="86">
        <f>'8. Afschrijvingen voor GAW'!BD225</f>
        <v>312774.34190563433</v>
      </c>
      <c r="AA230" s="20"/>
      <c r="AB230" s="122"/>
      <c r="AC230" s="87">
        <f t="shared" si="55"/>
        <v>0</v>
      </c>
      <c r="AD230" s="87">
        <f t="shared" si="56"/>
        <v>0</v>
      </c>
      <c r="AE230" s="87">
        <f t="shared" si="57"/>
        <v>0</v>
      </c>
      <c r="AF230" s="87">
        <f t="shared" si="58"/>
        <v>0</v>
      </c>
      <c r="AG230" s="87">
        <f t="shared" si="59"/>
        <v>0</v>
      </c>
      <c r="AH230" s="87">
        <f t="shared" si="60"/>
        <v>0</v>
      </c>
      <c r="AI230" s="87">
        <f t="shared" si="61"/>
        <v>0</v>
      </c>
      <c r="AJ230" s="87">
        <f t="shared" si="62"/>
        <v>0</v>
      </c>
      <c r="AK230" s="87">
        <f t="shared" si="63"/>
        <v>0</v>
      </c>
      <c r="AL230" s="87">
        <f t="shared" si="64"/>
        <v>9069247.8396892436</v>
      </c>
      <c r="AM230" s="87">
        <f t="shared" si="65"/>
        <v>8823148.4194969963</v>
      </c>
      <c r="AN230" s="87">
        <f t="shared" si="66"/>
        <v>8451647.4334129114</v>
      </c>
      <c r="AO230" s="87">
        <f t="shared" si="67"/>
        <v>8095788.594111315</v>
      </c>
      <c r="AP230" s="87">
        <f t="shared" si="68"/>
        <v>7754913.2848855751</v>
      </c>
      <c r="AQ230" s="87">
        <f t="shared" si="69"/>
        <v>7428390.6202588137</v>
      </c>
      <c r="AR230" s="87">
        <f t="shared" si="70"/>
        <v>7115616.2783531798</v>
      </c>
    </row>
    <row r="231" spans="2:44" x14ac:dyDescent="0.2">
      <c r="B231" s="86">
        <f>'3. Investeringen'!B212</f>
        <v>198</v>
      </c>
      <c r="C231" s="86" t="str">
        <f>'3. Investeringen'!G212</f>
        <v>Nieuwe investeringen TD</v>
      </c>
      <c r="D231" s="86">
        <f>'3. Investeringen'!K212</f>
        <v>2020</v>
      </c>
      <c r="E231" s="121">
        <f>'3. Investeringen'!N212</f>
        <v>2020</v>
      </c>
      <c r="F231" s="86">
        <f>'3. Investeringen'!O212</f>
        <v>-6721.66</v>
      </c>
      <c r="G231" s="86">
        <f>'3. Investeringen'!P212</f>
        <v>0</v>
      </c>
      <c r="H231" s="20"/>
      <c r="I231" s="86">
        <f>'6. Investeringen per jaar'!I212</f>
        <v>1</v>
      </c>
      <c r="J231" s="20"/>
      <c r="K231" s="86">
        <f>'8. Afschrijvingen voor GAW'!AO226</f>
        <v>0</v>
      </c>
      <c r="L231" s="86">
        <f>'8. Afschrijvingen voor GAW'!AP226</f>
        <v>0</v>
      </c>
      <c r="M231" s="86">
        <f>'8. Afschrijvingen voor GAW'!AQ226</f>
        <v>0</v>
      </c>
      <c r="N231" s="86">
        <f>'8. Afschrijvingen voor GAW'!AR226</f>
        <v>0</v>
      </c>
      <c r="O231" s="86">
        <f>'8. Afschrijvingen voor GAW'!AS226</f>
        <v>0</v>
      </c>
      <c r="P231" s="86">
        <f>'8. Afschrijvingen voor GAW'!AT226</f>
        <v>0</v>
      </c>
      <c r="Q231" s="86">
        <f>'8. Afschrijvingen voor GAW'!AU226</f>
        <v>0</v>
      </c>
      <c r="R231" s="86">
        <f>'8. Afschrijvingen voor GAW'!AV226</f>
        <v>0</v>
      </c>
      <c r="S231" s="86">
        <f>'8. Afschrijvingen voor GAW'!AW226</f>
        <v>0</v>
      </c>
      <c r="T231" s="86">
        <f>'8. Afschrijvingen voor GAW'!AX226</f>
        <v>0</v>
      </c>
      <c r="U231" s="86">
        <f>'8. Afschrijvingen voor GAW'!AY226</f>
        <v>0</v>
      </c>
      <c r="V231" s="86">
        <f>'8. Afschrijvingen voor GAW'!AZ226</f>
        <v>0</v>
      </c>
      <c r="W231" s="86">
        <f>'8. Afschrijvingen voor GAW'!BA226</f>
        <v>0</v>
      </c>
      <c r="X231" s="86">
        <f>'8. Afschrijvingen voor GAW'!BB226</f>
        <v>0</v>
      </c>
      <c r="Y231" s="86">
        <f>'8. Afschrijvingen voor GAW'!BC226</f>
        <v>0</v>
      </c>
      <c r="Z231" s="86">
        <f>'8. Afschrijvingen voor GAW'!BD226</f>
        <v>0</v>
      </c>
      <c r="AA231" s="20"/>
      <c r="AB231" s="122"/>
      <c r="AC231" s="87">
        <f t="shared" si="55"/>
        <v>0</v>
      </c>
      <c r="AD231" s="87">
        <f t="shared" si="56"/>
        <v>0</v>
      </c>
      <c r="AE231" s="87">
        <f t="shared" si="57"/>
        <v>0</v>
      </c>
      <c r="AF231" s="87">
        <f t="shared" si="58"/>
        <v>0</v>
      </c>
      <c r="AG231" s="87">
        <f t="shared" si="59"/>
        <v>0</v>
      </c>
      <c r="AH231" s="87">
        <f t="shared" si="60"/>
        <v>0</v>
      </c>
      <c r="AI231" s="87">
        <f t="shared" si="61"/>
        <v>0</v>
      </c>
      <c r="AJ231" s="87">
        <f t="shared" si="62"/>
        <v>0</v>
      </c>
      <c r="AK231" s="87">
        <f t="shared" si="63"/>
        <v>0</v>
      </c>
      <c r="AL231" s="87">
        <f t="shared" si="64"/>
        <v>-6721.66</v>
      </c>
      <c r="AM231" s="87">
        <f t="shared" si="65"/>
        <v>-6768.7116199999991</v>
      </c>
      <c r="AN231" s="87">
        <f t="shared" si="66"/>
        <v>-6768.7116199999991</v>
      </c>
      <c r="AO231" s="87">
        <f t="shared" si="67"/>
        <v>-6768.7116199999991</v>
      </c>
      <c r="AP231" s="87">
        <f t="shared" si="68"/>
        <v>-6768.7116199999991</v>
      </c>
      <c r="AQ231" s="87">
        <f t="shared" si="69"/>
        <v>-6768.7116199999991</v>
      </c>
      <c r="AR231" s="87">
        <f t="shared" si="70"/>
        <v>-6768.7116199999991</v>
      </c>
    </row>
    <row r="232" spans="2:44" x14ac:dyDescent="0.2">
      <c r="B232" s="86">
        <f>'3. Investeringen'!B213</f>
        <v>199</v>
      </c>
      <c r="C232" s="86" t="str">
        <f>'3. Investeringen'!G213</f>
        <v>Nieuwe investeringen AD</v>
      </c>
      <c r="D232" s="86">
        <f>'3. Investeringen'!K213</f>
        <v>2020</v>
      </c>
      <c r="E232" s="121">
        <f>'3. Investeringen'!N213</f>
        <v>2020</v>
      </c>
      <c r="F232" s="86">
        <f>'3. Investeringen'!O213</f>
        <v>21386179.228110004</v>
      </c>
      <c r="G232" s="86">
        <f>'3. Investeringen'!P213</f>
        <v>0</v>
      </c>
      <c r="H232" s="20"/>
      <c r="I232" s="86">
        <f>'6. Investeringen per jaar'!I213</f>
        <v>1</v>
      </c>
      <c r="J232" s="20"/>
      <c r="K232" s="86">
        <f>'8. Afschrijvingen voor GAW'!AO227</f>
        <v>0</v>
      </c>
      <c r="L232" s="86">
        <f>'8. Afschrijvingen voor GAW'!AP227</f>
        <v>0</v>
      </c>
      <c r="M232" s="86">
        <f>'8. Afschrijvingen voor GAW'!AQ227</f>
        <v>0</v>
      </c>
      <c r="N232" s="86">
        <f>'8. Afschrijvingen voor GAW'!AR227</f>
        <v>0</v>
      </c>
      <c r="O232" s="86">
        <f>'8. Afschrijvingen voor GAW'!AS227</f>
        <v>0</v>
      </c>
      <c r="P232" s="86">
        <f>'8. Afschrijvingen voor GAW'!AT227</f>
        <v>0</v>
      </c>
      <c r="Q232" s="86">
        <f>'8. Afschrijvingen voor GAW'!AU227</f>
        <v>0</v>
      </c>
      <c r="R232" s="86">
        <f>'8. Afschrijvingen voor GAW'!AV227</f>
        <v>0</v>
      </c>
      <c r="S232" s="86">
        <f>'8. Afschrijvingen voor GAW'!AW227</f>
        <v>0</v>
      </c>
      <c r="T232" s="86">
        <f>'8. Afschrijvingen voor GAW'!AX227</f>
        <v>274181.78497576929</v>
      </c>
      <c r="U232" s="86">
        <f>'8. Afschrijvingen voor GAW'!AY227</f>
        <v>552202.11494119931</v>
      </c>
      <c r="V232" s="86">
        <f>'8. Afschrijvingen voor GAW'!AZ227</f>
        <v>662642.5379294391</v>
      </c>
      <c r="W232" s="86">
        <f>'8. Afschrijvingen voor GAW'!BA227</f>
        <v>641437.97671569709</v>
      </c>
      <c r="X232" s="86">
        <f>'8. Afschrijvingen voor GAW'!BB227</f>
        <v>620911.96146079479</v>
      </c>
      <c r="Y232" s="86">
        <f>'8. Afschrijvingen voor GAW'!BC227</f>
        <v>601042.77869404922</v>
      </c>
      <c r="Z232" s="86">
        <f>'8. Afschrijvingen voor GAW'!BD227</f>
        <v>581809.40977583977</v>
      </c>
      <c r="AA232" s="20"/>
      <c r="AB232" s="122"/>
      <c r="AC232" s="87">
        <f t="shared" si="55"/>
        <v>0</v>
      </c>
      <c r="AD232" s="87">
        <f t="shared" si="56"/>
        <v>0</v>
      </c>
      <c r="AE232" s="87">
        <f t="shared" si="57"/>
        <v>0</v>
      </c>
      <c r="AF232" s="87">
        <f t="shared" si="58"/>
        <v>0</v>
      </c>
      <c r="AG232" s="87">
        <f t="shared" si="59"/>
        <v>0</v>
      </c>
      <c r="AH232" s="87">
        <f t="shared" si="60"/>
        <v>0</v>
      </c>
      <c r="AI232" s="87">
        <f t="shared" si="61"/>
        <v>0</v>
      </c>
      <c r="AJ232" s="87">
        <f t="shared" si="62"/>
        <v>0</v>
      </c>
      <c r="AK232" s="87">
        <f t="shared" si="63"/>
        <v>0</v>
      </c>
      <c r="AL232" s="87">
        <f t="shared" si="64"/>
        <v>21111997.443134233</v>
      </c>
      <c r="AM232" s="87">
        <f t="shared" si="65"/>
        <v>20707579.310294971</v>
      </c>
      <c r="AN232" s="87">
        <f t="shared" si="66"/>
        <v>20044936.772365533</v>
      </c>
      <c r="AO232" s="87">
        <f t="shared" si="67"/>
        <v>19403498.795649834</v>
      </c>
      <c r="AP232" s="87">
        <f t="shared" si="68"/>
        <v>18782586.834189039</v>
      </c>
      <c r="AQ232" s="87">
        <f t="shared" si="69"/>
        <v>18181544.05549499</v>
      </c>
      <c r="AR232" s="87">
        <f t="shared" si="70"/>
        <v>17599734.645719152</v>
      </c>
    </row>
    <row r="233" spans="2:44" x14ac:dyDescent="0.2">
      <c r="B233" s="86">
        <f>'3. Investeringen'!B214</f>
        <v>200</v>
      </c>
      <c r="C233" s="86" t="str">
        <f>'3. Investeringen'!G214</f>
        <v>Nieuwe investeringen AD</v>
      </c>
      <c r="D233" s="86">
        <f>'3. Investeringen'!K214</f>
        <v>2020</v>
      </c>
      <c r="E233" s="121">
        <f>'3. Investeringen'!N214</f>
        <v>2020</v>
      </c>
      <c r="F233" s="86">
        <f>'3. Investeringen'!O214</f>
        <v>1376942.3261035553</v>
      </c>
      <c r="G233" s="86">
        <f>'3. Investeringen'!P214</f>
        <v>0</v>
      </c>
      <c r="H233" s="20"/>
      <c r="I233" s="86">
        <f>'6. Investeringen per jaar'!I214</f>
        <v>1</v>
      </c>
      <c r="J233" s="20"/>
      <c r="K233" s="86">
        <f>'8. Afschrijvingen voor GAW'!AO228</f>
        <v>0</v>
      </c>
      <c r="L233" s="86">
        <f>'8. Afschrijvingen voor GAW'!AP228</f>
        <v>0</v>
      </c>
      <c r="M233" s="86">
        <f>'8. Afschrijvingen voor GAW'!AQ228</f>
        <v>0</v>
      </c>
      <c r="N233" s="86">
        <f>'8. Afschrijvingen voor GAW'!AR228</f>
        <v>0</v>
      </c>
      <c r="O233" s="86">
        <f>'8. Afschrijvingen voor GAW'!AS228</f>
        <v>0</v>
      </c>
      <c r="P233" s="86">
        <f>'8. Afschrijvingen voor GAW'!AT228</f>
        <v>0</v>
      </c>
      <c r="Q233" s="86">
        <f>'8. Afschrijvingen voor GAW'!AU228</f>
        <v>0</v>
      </c>
      <c r="R233" s="86">
        <f>'8. Afschrijvingen voor GAW'!AV228</f>
        <v>0</v>
      </c>
      <c r="S233" s="86">
        <f>'8. Afschrijvingen voor GAW'!AW228</f>
        <v>0</v>
      </c>
      <c r="T233" s="86">
        <f>'8. Afschrijvingen voor GAW'!AX228</f>
        <v>17653.106744917375</v>
      </c>
      <c r="U233" s="86">
        <f>'8. Afschrijvingen voor GAW'!AY228</f>
        <v>35553.356984263592</v>
      </c>
      <c r="V233" s="86">
        <f>'8. Afschrijvingen voor GAW'!AZ228</f>
        <v>42664.02838111631</v>
      </c>
      <c r="W233" s="86">
        <f>'8. Afschrijvingen voor GAW'!BA228</f>
        <v>41298.779472920593</v>
      </c>
      <c r="X233" s="86">
        <f>'8. Afschrijvingen voor GAW'!BB228</f>
        <v>39977.218529787133</v>
      </c>
      <c r="Y233" s="86">
        <f>'8. Afschrijvingen voor GAW'!BC228</f>
        <v>38697.947536833941</v>
      </c>
      <c r="Z233" s="86">
        <f>'8. Afschrijvingen voor GAW'!BD228</f>
        <v>37459.613215655248</v>
      </c>
      <c r="AA233" s="20"/>
      <c r="AB233" s="122"/>
      <c r="AC233" s="87">
        <f t="shared" si="55"/>
        <v>0</v>
      </c>
      <c r="AD233" s="87">
        <f t="shared" si="56"/>
        <v>0</v>
      </c>
      <c r="AE233" s="87">
        <f t="shared" si="57"/>
        <v>0</v>
      </c>
      <c r="AF233" s="87">
        <f t="shared" si="58"/>
        <v>0</v>
      </c>
      <c r="AG233" s="87">
        <f t="shared" si="59"/>
        <v>0</v>
      </c>
      <c r="AH233" s="87">
        <f t="shared" si="60"/>
        <v>0</v>
      </c>
      <c r="AI233" s="87">
        <f t="shared" si="61"/>
        <v>0</v>
      </c>
      <c r="AJ233" s="87">
        <f t="shared" si="62"/>
        <v>0</v>
      </c>
      <c r="AK233" s="87">
        <f t="shared" si="63"/>
        <v>0</v>
      </c>
      <c r="AL233" s="87">
        <f t="shared" si="64"/>
        <v>1359289.2193586379</v>
      </c>
      <c r="AM233" s="87">
        <f t="shared" si="65"/>
        <v>1333250.8869098846</v>
      </c>
      <c r="AN233" s="87">
        <f t="shared" si="66"/>
        <v>1290586.8585287684</v>
      </c>
      <c r="AO233" s="87">
        <f t="shared" si="67"/>
        <v>1249288.0790558478</v>
      </c>
      <c r="AP233" s="87">
        <f t="shared" si="68"/>
        <v>1209310.8605260607</v>
      </c>
      <c r="AQ233" s="87">
        <f t="shared" si="69"/>
        <v>1170612.9129892266</v>
      </c>
      <c r="AR233" s="87">
        <f t="shared" si="70"/>
        <v>1133153.2997735713</v>
      </c>
    </row>
  </sheetData>
  <mergeCells count="2">
    <mergeCell ref="B5:G5"/>
    <mergeCell ref="B8:G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rgb="FFCCC8D9"/>
  </sheetPr>
  <dimension ref="B2:H90"/>
  <sheetViews>
    <sheetView showGridLines="0" zoomScale="85" zoomScaleNormal="85" workbookViewId="0">
      <pane ySplit="3" topLeftCell="A4" activePane="bottomLeft" state="frozen"/>
      <selection activeCell="A25" sqref="A25:XFD25"/>
      <selection pane="bottomLeft" activeCell="R29" sqref="R29"/>
    </sheetView>
  </sheetViews>
  <sheetFormatPr defaultRowHeight="12.75" x14ac:dyDescent="0.2"/>
  <cols>
    <col min="1" max="1" width="4.7109375" style="135" customWidth="1"/>
    <col min="2" max="2" width="19.140625" style="135" customWidth="1"/>
    <col min="3" max="3" width="20.7109375" style="135" customWidth="1"/>
    <col min="4" max="4" width="56.85546875" style="135" customWidth="1"/>
    <col min="5" max="5" width="29.85546875" style="135" customWidth="1"/>
    <col min="6" max="6" width="24.7109375" style="135" customWidth="1"/>
    <col min="7" max="7" width="37.28515625" style="135" customWidth="1"/>
    <col min="8" max="16384" width="9.140625" style="135"/>
  </cols>
  <sheetData>
    <row r="2" spans="2:8" s="76" customFormat="1" ht="18" x14ac:dyDescent="0.2">
      <c r="B2" s="76" t="s">
        <v>46</v>
      </c>
    </row>
    <row r="4" spans="2:8" s="77" customFormat="1" x14ac:dyDescent="0.2">
      <c r="B4" s="77" t="s">
        <v>14</v>
      </c>
    </row>
    <row r="6" spans="2:8" x14ac:dyDescent="0.2">
      <c r="B6" s="78" t="s">
        <v>166</v>
      </c>
    </row>
    <row r="7" spans="2:8" x14ac:dyDescent="0.2">
      <c r="B7" s="135" t="s">
        <v>209</v>
      </c>
      <c r="H7" s="80"/>
    </row>
    <row r="9" spans="2:8" s="77" customFormat="1" x14ac:dyDescent="0.2">
      <c r="B9" s="77" t="s">
        <v>52</v>
      </c>
    </row>
    <row r="54" spans="2:6" x14ac:dyDescent="0.2">
      <c r="B54" s="78"/>
    </row>
    <row r="56" spans="2:6" x14ac:dyDescent="0.2">
      <c r="B56" s="81"/>
    </row>
    <row r="60" spans="2:6" s="77" customFormat="1" x14ac:dyDescent="0.2">
      <c r="B60" s="77" t="s">
        <v>15</v>
      </c>
    </row>
    <row r="61" spans="2:6" x14ac:dyDescent="0.2">
      <c r="C61" s="82"/>
    </row>
    <row r="62" spans="2:6" x14ac:dyDescent="0.2">
      <c r="B62" s="83" t="s">
        <v>37</v>
      </c>
      <c r="C62" s="82"/>
      <c r="D62" s="83" t="s">
        <v>16</v>
      </c>
      <c r="F62" s="84"/>
    </row>
    <row r="63" spans="2:6" x14ac:dyDescent="0.2">
      <c r="C63" s="82"/>
    </row>
    <row r="64" spans="2:6" x14ac:dyDescent="0.2">
      <c r="B64" s="85">
        <v>123</v>
      </c>
      <c r="C64" s="82"/>
      <c r="D64" s="78" t="s">
        <v>62</v>
      </c>
    </row>
    <row r="65" spans="2:7" x14ac:dyDescent="0.2">
      <c r="B65" s="86">
        <f>B64</f>
        <v>123</v>
      </c>
      <c r="C65" s="82"/>
      <c r="D65" s="135" t="s">
        <v>17</v>
      </c>
    </row>
    <row r="66" spans="2:7" x14ac:dyDescent="0.2">
      <c r="B66" s="87">
        <f>B65+B64</f>
        <v>246</v>
      </c>
      <c r="C66" s="82"/>
      <c r="D66" s="135" t="s">
        <v>18</v>
      </c>
    </row>
    <row r="67" spans="2:7" x14ac:dyDescent="0.2">
      <c r="B67" s="88">
        <f>B65+B66</f>
        <v>369</v>
      </c>
      <c r="C67" s="82"/>
      <c r="D67" s="78" t="s">
        <v>63</v>
      </c>
      <c r="E67" s="84"/>
      <c r="F67" s="81"/>
    </row>
    <row r="68" spans="2:7" x14ac:dyDescent="0.2">
      <c r="B68" s="89"/>
      <c r="C68" s="82"/>
      <c r="D68" s="78" t="s">
        <v>19</v>
      </c>
      <c r="E68" s="84"/>
    </row>
    <row r="69" spans="2:7" x14ac:dyDescent="0.2">
      <c r="B69" s="82"/>
      <c r="C69" s="82"/>
    </row>
    <row r="70" spans="2:7" x14ac:dyDescent="0.2">
      <c r="B70" s="90" t="s">
        <v>20</v>
      </c>
      <c r="C70" s="82"/>
    </row>
    <row r="71" spans="2:7" x14ac:dyDescent="0.2">
      <c r="B71" s="91">
        <f>B67+16</f>
        <v>385</v>
      </c>
      <c r="C71" s="82"/>
      <c r="D71" s="135" t="s">
        <v>64</v>
      </c>
    </row>
    <row r="72" spans="2:7" x14ac:dyDescent="0.2">
      <c r="B72" s="92">
        <f>B65*PI()</f>
        <v>386.41589639154455</v>
      </c>
      <c r="C72" s="93"/>
      <c r="D72" s="135" t="s">
        <v>21</v>
      </c>
    </row>
    <row r="73" spans="2:7" x14ac:dyDescent="0.2">
      <c r="B73" s="93"/>
      <c r="C73" s="93"/>
    </row>
    <row r="74" spans="2:7" x14ac:dyDescent="0.2">
      <c r="B74" s="90" t="s">
        <v>22</v>
      </c>
      <c r="C74" s="94"/>
    </row>
    <row r="75" spans="2:7" x14ac:dyDescent="0.2">
      <c r="B75" s="95">
        <v>123</v>
      </c>
      <c r="C75" s="94"/>
      <c r="D75" s="78" t="s">
        <v>65</v>
      </c>
      <c r="G75" s="84"/>
    </row>
    <row r="76" spans="2:7" x14ac:dyDescent="0.2">
      <c r="B76" s="96">
        <v>124</v>
      </c>
      <c r="C76" s="94"/>
      <c r="D76" s="78" t="s">
        <v>67</v>
      </c>
    </row>
    <row r="77" spans="2:7" x14ac:dyDescent="0.2">
      <c r="B77" s="97">
        <f>B75-B76</f>
        <v>-1</v>
      </c>
      <c r="C77" s="98"/>
      <c r="D77" s="135" t="s">
        <v>51</v>
      </c>
    </row>
    <row r="80" spans="2:7" x14ac:dyDescent="0.2">
      <c r="B80" s="83" t="s">
        <v>32</v>
      </c>
    </row>
    <row r="81" spans="2:4" x14ac:dyDescent="0.2">
      <c r="B81" s="99"/>
    </row>
    <row r="82" spans="2:4" x14ac:dyDescent="0.2">
      <c r="B82" s="90" t="s">
        <v>38</v>
      </c>
    </row>
    <row r="83" spans="2:4" x14ac:dyDescent="0.2">
      <c r="B83" s="100" t="s">
        <v>31</v>
      </c>
      <c r="C83" s="82"/>
      <c r="D83" s="78" t="s">
        <v>41</v>
      </c>
    </row>
    <row r="84" spans="2:4" x14ac:dyDescent="0.2">
      <c r="B84" s="85" t="s">
        <v>29</v>
      </c>
      <c r="C84" s="82"/>
      <c r="D84" s="78" t="s">
        <v>33</v>
      </c>
    </row>
    <row r="85" spans="2:4" x14ac:dyDescent="0.2">
      <c r="B85" s="101" t="s">
        <v>30</v>
      </c>
      <c r="C85" s="82"/>
      <c r="D85" s="78" t="s">
        <v>34</v>
      </c>
    </row>
    <row r="86" spans="2:4" x14ac:dyDescent="0.2">
      <c r="B86" s="102" t="s">
        <v>30</v>
      </c>
      <c r="C86" s="82"/>
      <c r="D86" s="78" t="s">
        <v>36</v>
      </c>
    </row>
    <row r="87" spans="2:4" x14ac:dyDescent="0.2">
      <c r="C87" s="82"/>
      <c r="D87" s="78"/>
    </row>
    <row r="88" spans="2:4" x14ac:dyDescent="0.2">
      <c r="B88" s="90" t="s">
        <v>40</v>
      </c>
      <c r="C88" s="82"/>
      <c r="D88" s="78"/>
    </row>
    <row r="89" spans="2:4" x14ac:dyDescent="0.2">
      <c r="B89" s="103" t="s">
        <v>35</v>
      </c>
      <c r="C89" s="82"/>
      <c r="D89" s="78" t="s">
        <v>42</v>
      </c>
    </row>
    <row r="90" spans="2:4" x14ac:dyDescent="0.2">
      <c r="B90" s="104" t="s">
        <v>39</v>
      </c>
      <c r="D90" s="78" t="s">
        <v>66</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B2:AD32"/>
  <sheetViews>
    <sheetView showGridLines="0" zoomScale="85" zoomScaleNormal="85" workbookViewId="0">
      <pane ySplit="3" topLeftCell="A4" activePane="bottomLeft" state="frozen"/>
      <selection activeCell="A25" sqref="A25:XFD25"/>
      <selection pane="bottomLeft" activeCell="A4" sqref="A4"/>
    </sheetView>
  </sheetViews>
  <sheetFormatPr defaultRowHeight="12.75" x14ac:dyDescent="0.2"/>
  <cols>
    <col min="1" max="1" width="4.7109375" style="2" customWidth="1"/>
    <col min="2" max="2" width="7.5703125" style="2" customWidth="1"/>
    <col min="3" max="3" width="35.140625" style="2" customWidth="1"/>
    <col min="4" max="5" width="36.28515625" style="2" customWidth="1"/>
    <col min="6" max="6" width="44.140625" style="2" bestFit="1" customWidth="1"/>
    <col min="7" max="7" width="4.5703125" style="2" customWidth="1"/>
    <col min="8" max="16384" width="9.140625" style="2"/>
  </cols>
  <sheetData>
    <row r="2" spans="2:6" s="34" customFormat="1" ht="18" x14ac:dyDescent="0.2">
      <c r="B2" s="33" t="s">
        <v>23</v>
      </c>
    </row>
    <row r="4" spans="2:6" s="77" customFormat="1" x14ac:dyDescent="0.2">
      <c r="B4" s="77" t="s">
        <v>24</v>
      </c>
    </row>
    <row r="6" spans="2:6" x14ac:dyDescent="0.2">
      <c r="B6" s="90" t="s">
        <v>57</v>
      </c>
    </row>
    <row r="7" spans="2:6" x14ac:dyDescent="0.2">
      <c r="B7" s="90" t="s">
        <v>58</v>
      </c>
    </row>
    <row r="9" spans="2:6" x14ac:dyDescent="0.2">
      <c r="B9" s="106" t="s">
        <v>47</v>
      </c>
      <c r="C9" s="35" t="s">
        <v>48</v>
      </c>
      <c r="D9" s="35" t="s">
        <v>49</v>
      </c>
      <c r="E9" s="35" t="s">
        <v>56</v>
      </c>
      <c r="F9" s="107" t="s">
        <v>53</v>
      </c>
    </row>
    <row r="10" spans="2:6" x14ac:dyDescent="0.2">
      <c r="B10" s="110"/>
      <c r="C10" s="110" t="s">
        <v>55</v>
      </c>
      <c r="D10" s="108" t="s">
        <v>25</v>
      </c>
      <c r="E10" s="108" t="s">
        <v>59</v>
      </c>
      <c r="F10" s="109" t="s">
        <v>54</v>
      </c>
    </row>
    <row r="11" spans="2:6" x14ac:dyDescent="0.2">
      <c r="B11" s="12">
        <v>1</v>
      </c>
      <c r="C11" s="14" t="s">
        <v>68</v>
      </c>
      <c r="D11" s="14" t="s">
        <v>97</v>
      </c>
      <c r="E11" s="14" t="s">
        <v>98</v>
      </c>
      <c r="F11" s="14"/>
    </row>
    <row r="12" spans="2:6" x14ac:dyDescent="0.2">
      <c r="B12" s="14">
        <v>2</v>
      </c>
      <c r="C12" s="14"/>
      <c r="D12" s="14"/>
      <c r="E12" s="14"/>
      <c r="F12" s="14"/>
    </row>
    <row r="13" spans="2:6" x14ac:dyDescent="0.2">
      <c r="B13" s="14">
        <v>3</v>
      </c>
      <c r="C13" s="14"/>
      <c r="D13" s="14"/>
      <c r="E13" s="14"/>
      <c r="F13" s="14"/>
    </row>
    <row r="14" spans="2:6" x14ac:dyDescent="0.2">
      <c r="B14" s="14">
        <v>4</v>
      </c>
      <c r="C14" s="14"/>
      <c r="D14" s="14"/>
      <c r="E14" s="14"/>
      <c r="F14" s="14"/>
    </row>
    <row r="15" spans="2:6" x14ac:dyDescent="0.2">
      <c r="B15" s="14">
        <v>5</v>
      </c>
      <c r="C15" s="14"/>
      <c r="D15" s="14"/>
      <c r="E15" s="14"/>
      <c r="F15" s="14"/>
    </row>
    <row r="16" spans="2:6" x14ac:dyDescent="0.2">
      <c r="B16" s="14">
        <v>6</v>
      </c>
      <c r="C16" s="14"/>
      <c r="D16" s="14"/>
      <c r="E16" s="14"/>
      <c r="F16" s="14"/>
    </row>
    <row r="17" spans="2:30" x14ac:dyDescent="0.2">
      <c r="B17" s="14">
        <v>7</v>
      </c>
      <c r="C17" s="14"/>
      <c r="D17" s="14"/>
      <c r="E17" s="14"/>
      <c r="F17" s="14"/>
    </row>
    <row r="18" spans="2:30" x14ac:dyDescent="0.2">
      <c r="B18" s="14">
        <v>8</v>
      </c>
      <c r="C18" s="14"/>
      <c r="D18" s="14"/>
      <c r="E18" s="14"/>
      <c r="F18" s="14"/>
    </row>
    <row r="19" spans="2:30" x14ac:dyDescent="0.2">
      <c r="B19" s="14">
        <v>9</v>
      </c>
      <c r="C19" s="14"/>
      <c r="D19" s="14"/>
      <c r="E19" s="14"/>
      <c r="F19" s="14"/>
    </row>
    <row r="20" spans="2:30" x14ac:dyDescent="0.2">
      <c r="B20" s="14">
        <v>10</v>
      </c>
      <c r="C20" s="14"/>
      <c r="D20" s="14"/>
      <c r="E20" s="14"/>
      <c r="F20" s="14"/>
    </row>
    <row r="23" spans="2:30" s="77" customFormat="1" x14ac:dyDescent="0.2">
      <c r="B23" s="77" t="s">
        <v>45</v>
      </c>
    </row>
    <row r="25" spans="2:30" x14ac:dyDescent="0.2">
      <c r="B25" s="90" t="s">
        <v>43</v>
      </c>
    </row>
    <row r="26" spans="2:30" x14ac:dyDescent="0.2">
      <c r="B26" s="90" t="s">
        <v>44</v>
      </c>
    </row>
    <row r="28" spans="2:30" s="65" customFormat="1" x14ac:dyDescent="0.2">
      <c r="B28" s="133" t="s">
        <v>214</v>
      </c>
    </row>
    <row r="29" spans="2:30" ht="63" customHeight="1" x14ac:dyDescent="0.2">
      <c r="B29" s="174" t="s">
        <v>105</v>
      </c>
      <c r="C29" s="174"/>
      <c r="D29" s="174"/>
      <c r="E29" s="174"/>
      <c r="F29" s="174"/>
    </row>
    <row r="30" spans="2:30" s="65" customFormat="1" x14ac:dyDescent="0.2">
      <c r="B30" s="173" t="s">
        <v>223</v>
      </c>
    </row>
    <row r="31" spans="2:30" ht="165" customHeight="1" x14ac:dyDescent="0.2">
      <c r="B31" s="174" t="s">
        <v>213</v>
      </c>
      <c r="C31" s="174"/>
      <c r="D31" s="174"/>
      <c r="E31" s="174"/>
      <c r="F31" s="174"/>
      <c r="G31" s="174"/>
      <c r="H31" s="174"/>
      <c r="I31" s="65"/>
      <c r="J31" s="65"/>
      <c r="K31" s="65"/>
      <c r="L31" s="65"/>
      <c r="M31" s="65"/>
      <c r="N31" s="65"/>
      <c r="O31" s="65"/>
      <c r="P31" s="65"/>
      <c r="Q31" s="65"/>
      <c r="R31" s="65"/>
      <c r="S31" s="65"/>
      <c r="T31" s="65"/>
      <c r="U31" s="65"/>
      <c r="V31" s="65"/>
      <c r="W31" s="65"/>
      <c r="X31" s="65"/>
      <c r="Y31" s="65"/>
      <c r="Z31" s="65"/>
      <c r="AA31" s="65"/>
      <c r="AB31" s="65"/>
      <c r="AC31" s="65"/>
      <c r="AD31" s="65"/>
    </row>
    <row r="32" spans="2:30" x14ac:dyDescent="0.2">
      <c r="B32" s="175"/>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row>
  </sheetData>
  <mergeCells count="3">
    <mergeCell ref="B29:F29"/>
    <mergeCell ref="B32:AD32"/>
    <mergeCell ref="B31:H31"/>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CFFFF"/>
  </sheetPr>
  <dimension ref="A1:V107"/>
  <sheetViews>
    <sheetView showGridLines="0" zoomScale="85" zoomScaleNormal="85" workbookViewId="0">
      <pane xSplit="6" ySplit="10" topLeftCell="G11" activePane="bottomRight" state="frozen"/>
      <selection activeCell="A25" sqref="A25:XFD25"/>
      <selection pane="topRight" activeCell="A25" sqref="A25:XFD25"/>
      <selection pane="bottomLeft" activeCell="A25" sqref="A25:XFD25"/>
      <selection pane="bottomRight" activeCell="G11" sqref="G11"/>
    </sheetView>
  </sheetViews>
  <sheetFormatPr defaultRowHeight="12.75" x14ac:dyDescent="0.2"/>
  <cols>
    <col min="1" max="1" width="4.7109375" style="2" customWidth="1"/>
    <col min="2" max="2" width="46.5703125" style="2" customWidth="1"/>
    <col min="3" max="3" width="20.42578125" style="2" customWidth="1"/>
    <col min="4" max="4" width="12.28515625" style="2" bestFit="1" customWidth="1"/>
    <col min="5" max="5" width="5.28515625" style="40" customWidth="1"/>
    <col min="6" max="6" width="8.140625" style="2" customWidth="1"/>
    <col min="7" max="7" width="14.5703125" style="2" customWidth="1"/>
    <col min="8" max="8" width="2.7109375" style="40" customWidth="1"/>
    <col min="9" max="9" width="28.140625" style="2" bestFit="1" customWidth="1"/>
    <col min="10" max="10" width="18.42578125" style="2" customWidth="1"/>
    <col min="11" max="11" width="12.5703125" style="40" bestFit="1" customWidth="1"/>
    <col min="12" max="12" width="24.85546875" style="40" bestFit="1" customWidth="1"/>
    <col min="13" max="13" width="14.5703125" style="2" customWidth="1"/>
    <col min="14" max="14" width="16.5703125" style="2" bestFit="1" customWidth="1"/>
    <col min="15" max="15" width="25" style="2" bestFit="1" customWidth="1"/>
    <col min="16" max="16" width="15.28515625" style="2" bestFit="1" customWidth="1"/>
    <col min="17" max="17" width="14" style="2" bestFit="1" customWidth="1"/>
    <col min="18" max="18" width="24.7109375" style="2" bestFit="1" customWidth="1"/>
    <col min="19" max="19" width="14.140625" style="2" bestFit="1" customWidth="1"/>
    <col min="20" max="20" width="14" style="2" bestFit="1" customWidth="1"/>
    <col min="21" max="26" width="12.28515625" style="2" bestFit="1" customWidth="1"/>
    <col min="27" max="28" width="14" style="2" bestFit="1" customWidth="1"/>
    <col min="29" max="29" width="16.5703125" style="2" bestFit="1" customWidth="1"/>
    <col min="30" max="30" width="12.28515625" style="2" bestFit="1" customWidth="1"/>
    <col min="31" max="31" width="12.42578125" style="2" bestFit="1" customWidth="1"/>
    <col min="32" max="32" width="12.28515625" style="2" bestFit="1" customWidth="1"/>
    <col min="33" max="16384" width="9.140625" style="2"/>
  </cols>
  <sheetData>
    <row r="1" spans="1:22" x14ac:dyDescent="0.2">
      <c r="A1" s="2" t="s">
        <v>83</v>
      </c>
    </row>
    <row r="2" spans="1:22" s="76" customFormat="1" ht="18" x14ac:dyDescent="0.2">
      <c r="B2" s="76" t="s">
        <v>193</v>
      </c>
    </row>
    <row r="4" spans="1:22" s="83" customFormat="1" x14ac:dyDescent="0.2">
      <c r="B4" s="83" t="s">
        <v>50</v>
      </c>
    </row>
    <row r="5" spans="1:22" s="65" customFormat="1" ht="25.5" customHeight="1" x14ac:dyDescent="0.2">
      <c r="B5" s="176" t="s">
        <v>216</v>
      </c>
      <c r="C5" s="176"/>
      <c r="D5" s="176"/>
      <c r="E5" s="176"/>
      <c r="F5" s="176"/>
      <c r="M5" s="68"/>
      <c r="N5" s="68"/>
      <c r="O5" s="68"/>
    </row>
    <row r="6" spans="1:22" s="65" customFormat="1" x14ac:dyDescent="0.2"/>
    <row r="7" spans="1:22" s="65" customFormat="1" x14ac:dyDescent="0.2">
      <c r="B7" s="165" t="s">
        <v>27</v>
      </c>
    </row>
    <row r="8" spans="1:22" s="65" customFormat="1" ht="39" customHeight="1" x14ac:dyDescent="0.2">
      <c r="B8" s="174" t="s">
        <v>208</v>
      </c>
      <c r="C8" s="174"/>
      <c r="D8" s="174"/>
      <c r="E8" s="174"/>
      <c r="F8" s="174"/>
    </row>
    <row r="9" spans="1:22" x14ac:dyDescent="0.2">
      <c r="Q9" s="40"/>
      <c r="R9" s="40"/>
      <c r="S9" s="40"/>
      <c r="T9" s="40"/>
      <c r="U9" s="40"/>
      <c r="V9" s="40"/>
    </row>
    <row r="10" spans="1:22" s="77" customFormat="1" x14ac:dyDescent="0.2">
      <c r="B10" s="77" t="s">
        <v>76</v>
      </c>
    </row>
    <row r="11" spans="1:22" x14ac:dyDescent="0.2">
      <c r="E11" s="50"/>
      <c r="F11" s="51"/>
      <c r="G11" s="54"/>
      <c r="H11" s="50"/>
      <c r="I11" s="55"/>
      <c r="J11" s="55"/>
      <c r="K11" s="50"/>
      <c r="L11" s="50"/>
      <c r="M11" s="48"/>
    </row>
    <row r="12" spans="1:22" s="83" customFormat="1" x14ac:dyDescent="0.2">
      <c r="B12" s="83" t="s">
        <v>77</v>
      </c>
    </row>
    <row r="13" spans="1:22" s="40" customFormat="1" x14ac:dyDescent="0.2">
      <c r="B13" s="36" t="s">
        <v>78</v>
      </c>
      <c r="C13" s="37">
        <v>2004</v>
      </c>
      <c r="E13" s="50"/>
      <c r="F13" s="51"/>
      <c r="G13" s="54"/>
      <c r="H13" s="50"/>
      <c r="I13" s="55"/>
      <c r="J13" s="55"/>
      <c r="K13" s="50"/>
      <c r="L13" s="50"/>
      <c r="M13" s="48"/>
    </row>
    <row r="14" spans="1:22" s="40" customFormat="1" x14ac:dyDescent="0.2">
      <c r="B14" s="24" t="s">
        <v>79</v>
      </c>
      <c r="C14" s="37">
        <v>2020</v>
      </c>
      <c r="E14" s="50"/>
      <c r="F14" s="51"/>
      <c r="G14" s="54"/>
      <c r="H14" s="50"/>
      <c r="I14" s="55"/>
      <c r="J14" s="55"/>
      <c r="K14" s="50"/>
      <c r="L14" s="50"/>
      <c r="M14" s="48"/>
    </row>
    <row r="15" spans="1:22" s="40" customFormat="1" x14ac:dyDescent="0.2">
      <c r="B15" s="24"/>
      <c r="E15" s="50"/>
      <c r="F15" s="51"/>
      <c r="G15" s="54"/>
      <c r="H15" s="50"/>
      <c r="I15" s="55"/>
      <c r="J15" s="55"/>
      <c r="K15" s="50"/>
      <c r="L15" s="50"/>
      <c r="M15" s="48"/>
    </row>
    <row r="16" spans="1:22" s="83" customFormat="1" x14ac:dyDescent="0.2">
      <c r="B16" s="83" t="s">
        <v>126</v>
      </c>
    </row>
    <row r="17" spans="2:13" s="21" customFormat="1" x14ac:dyDescent="0.2">
      <c r="B17" s="36" t="s">
        <v>154</v>
      </c>
      <c r="C17" s="85">
        <v>1</v>
      </c>
      <c r="E17" s="52"/>
      <c r="F17" s="51"/>
      <c r="G17" s="54"/>
      <c r="H17" s="50"/>
      <c r="I17" s="55"/>
      <c r="J17" s="55"/>
      <c r="K17" s="52"/>
      <c r="L17" s="52"/>
      <c r="M17" s="44"/>
    </row>
    <row r="18" spans="2:13" s="39" customFormat="1" x14ac:dyDescent="0.2">
      <c r="B18" s="39" t="s">
        <v>146</v>
      </c>
      <c r="C18" s="85">
        <v>1</v>
      </c>
      <c r="E18" s="52"/>
      <c r="F18" s="51"/>
      <c r="G18" s="54"/>
      <c r="H18" s="50"/>
      <c r="I18" s="55"/>
      <c r="J18" s="55"/>
      <c r="K18" s="52"/>
      <c r="L18" s="52"/>
      <c r="M18" s="44"/>
    </row>
    <row r="19" spans="2:13" s="21" customFormat="1" x14ac:dyDescent="0.2">
      <c r="B19" s="36" t="s">
        <v>127</v>
      </c>
      <c r="C19" s="85">
        <v>1</v>
      </c>
      <c r="E19" s="52"/>
      <c r="F19" s="51"/>
      <c r="G19" s="54"/>
      <c r="H19" s="50"/>
      <c r="I19" s="55"/>
      <c r="J19" s="55"/>
      <c r="K19" s="52"/>
      <c r="L19" s="52"/>
      <c r="M19" s="44"/>
    </row>
    <row r="20" spans="2:13" s="21" customFormat="1" x14ac:dyDescent="0.2">
      <c r="B20" s="36" t="s">
        <v>147</v>
      </c>
      <c r="C20" s="85">
        <v>1</v>
      </c>
      <c r="E20" s="52"/>
      <c r="F20" s="51"/>
      <c r="G20" s="54"/>
      <c r="H20" s="50"/>
      <c r="I20" s="55"/>
      <c r="J20" s="55"/>
      <c r="K20" s="52"/>
      <c r="L20" s="52"/>
      <c r="M20" s="44"/>
    </row>
    <row r="21" spans="2:13" s="21" customFormat="1" x14ac:dyDescent="0.2">
      <c r="B21" s="40" t="s">
        <v>148</v>
      </c>
      <c r="C21" s="85">
        <v>1</v>
      </c>
      <c r="E21" s="52"/>
      <c r="F21" s="51"/>
      <c r="G21" s="54"/>
      <c r="H21" s="50"/>
      <c r="I21" s="55"/>
      <c r="J21" s="55"/>
      <c r="K21" s="52"/>
      <c r="L21" s="52"/>
      <c r="M21" s="44"/>
    </row>
    <row r="22" spans="2:13" s="21" customFormat="1" x14ac:dyDescent="0.2">
      <c r="B22" s="45"/>
      <c r="C22" s="44"/>
      <c r="E22" s="52"/>
      <c r="F22" s="51"/>
      <c r="G22" s="54"/>
      <c r="H22" s="50"/>
      <c r="I22" s="55"/>
      <c r="J22" s="55"/>
      <c r="K22" s="52"/>
      <c r="L22" s="52"/>
      <c r="M22" s="44"/>
    </row>
    <row r="23" spans="2:13" s="39" customFormat="1" x14ac:dyDescent="0.2">
      <c r="B23" s="49" t="s">
        <v>164</v>
      </c>
      <c r="C23" s="44"/>
      <c r="E23" s="52"/>
      <c r="F23" s="51"/>
      <c r="G23" s="54"/>
      <c r="H23" s="50"/>
      <c r="I23" s="55"/>
      <c r="J23" s="55"/>
      <c r="K23" s="52"/>
      <c r="L23" s="52"/>
      <c r="M23" s="44"/>
    </row>
    <row r="24" spans="2:13" s="39" customFormat="1" x14ac:dyDescent="0.2">
      <c r="B24" s="45" t="s">
        <v>227</v>
      </c>
      <c r="C24" s="85">
        <v>1</v>
      </c>
      <c r="E24" s="52"/>
      <c r="F24" s="51"/>
      <c r="G24" s="54"/>
      <c r="H24" s="50"/>
      <c r="I24" s="55"/>
      <c r="J24" s="55"/>
      <c r="K24" s="52"/>
      <c r="L24" s="52"/>
      <c r="M24" s="44"/>
    </row>
    <row r="25" spans="2:13" s="39" customFormat="1" x14ac:dyDescent="0.2">
      <c r="B25" s="45" t="s">
        <v>228</v>
      </c>
      <c r="C25" s="85">
        <v>1</v>
      </c>
      <c r="E25" s="52"/>
      <c r="F25" s="51"/>
      <c r="G25" s="54"/>
      <c r="H25" s="50"/>
      <c r="I25" s="55"/>
      <c r="J25" s="55"/>
      <c r="K25" s="52"/>
      <c r="L25" s="52"/>
      <c r="M25" s="44"/>
    </row>
    <row r="26" spans="2:13" s="39" customFormat="1" x14ac:dyDescent="0.2">
      <c r="B26" s="45"/>
      <c r="C26" s="85">
        <v>0</v>
      </c>
      <c r="E26" s="52"/>
      <c r="F26" s="51"/>
      <c r="G26" s="54"/>
      <c r="H26" s="50"/>
      <c r="I26" s="55"/>
      <c r="J26" s="55"/>
      <c r="K26" s="52"/>
      <c r="L26" s="52"/>
      <c r="M26" s="44"/>
    </row>
    <row r="27" spans="2:13" s="39" customFormat="1" x14ac:dyDescent="0.2">
      <c r="B27" s="45"/>
      <c r="C27" s="85">
        <v>0</v>
      </c>
      <c r="E27" s="52"/>
      <c r="F27" s="51"/>
      <c r="G27" s="54"/>
      <c r="H27" s="50"/>
      <c r="I27" s="55"/>
      <c r="J27" s="55"/>
      <c r="K27" s="52"/>
      <c r="L27" s="52"/>
      <c r="M27" s="44"/>
    </row>
    <row r="28" spans="2:13" s="39" customFormat="1" x14ac:dyDescent="0.2">
      <c r="B28" s="45"/>
      <c r="C28" s="44"/>
      <c r="E28" s="52"/>
      <c r="F28" s="51"/>
      <c r="G28" s="54"/>
      <c r="H28" s="50"/>
      <c r="I28" s="55"/>
      <c r="J28" s="55"/>
      <c r="K28" s="52"/>
      <c r="L28" s="52"/>
      <c r="M28" s="44"/>
    </row>
    <row r="29" spans="2:13" s="83" customFormat="1" x14ac:dyDescent="0.2">
      <c r="B29" s="83" t="s">
        <v>101</v>
      </c>
    </row>
    <row r="30" spans="2:13" x14ac:dyDescent="0.2">
      <c r="B30" s="36" t="s">
        <v>129</v>
      </c>
      <c r="C30" s="85">
        <v>1</v>
      </c>
      <c r="E30" s="50"/>
      <c r="F30" s="51"/>
      <c r="G30" s="54"/>
      <c r="H30" s="50"/>
      <c r="I30" s="55"/>
      <c r="J30" s="55"/>
      <c r="K30" s="50"/>
      <c r="L30" s="50"/>
      <c r="M30" s="48"/>
    </row>
    <row r="31" spans="2:13" x14ac:dyDescent="0.2">
      <c r="B31" s="36" t="s">
        <v>128</v>
      </c>
      <c r="C31" s="85">
        <v>1</v>
      </c>
      <c r="E31" s="50"/>
      <c r="F31" s="51"/>
      <c r="G31" s="54"/>
      <c r="H31" s="50"/>
      <c r="I31" s="55"/>
      <c r="J31" s="55"/>
      <c r="K31" s="50"/>
      <c r="L31" s="50"/>
      <c r="M31" s="48"/>
    </row>
    <row r="32" spans="2:13" x14ac:dyDescent="0.2">
      <c r="B32" s="46"/>
      <c r="C32" s="47"/>
      <c r="E32" s="50"/>
      <c r="F32" s="51"/>
      <c r="G32" s="54"/>
      <c r="H32" s="50"/>
      <c r="I32" s="55"/>
      <c r="J32" s="55"/>
      <c r="K32" s="50"/>
      <c r="L32" s="50"/>
      <c r="M32" s="48"/>
    </row>
    <row r="33" spans="1:22" s="83" customFormat="1" x14ac:dyDescent="0.2">
      <c r="B33" s="83" t="s">
        <v>69</v>
      </c>
    </row>
    <row r="34" spans="1:22" x14ac:dyDescent="0.2">
      <c r="A34" s="40"/>
      <c r="B34" s="38" t="s">
        <v>130</v>
      </c>
      <c r="C34" s="85">
        <v>1</v>
      </c>
      <c r="E34" s="50"/>
      <c r="F34" s="51"/>
      <c r="G34" s="54"/>
      <c r="H34" s="50"/>
      <c r="I34" s="55"/>
      <c r="J34" s="55"/>
      <c r="K34" s="50"/>
      <c r="L34" s="50"/>
      <c r="M34" s="48"/>
    </row>
    <row r="35" spans="1:22" x14ac:dyDescent="0.2">
      <c r="B35" s="38" t="s">
        <v>131</v>
      </c>
      <c r="C35" s="85">
        <v>1</v>
      </c>
      <c r="E35" s="50"/>
      <c r="F35" s="51"/>
      <c r="G35" s="54"/>
      <c r="H35" s="50"/>
      <c r="I35" s="55"/>
      <c r="J35" s="55"/>
      <c r="K35" s="50"/>
      <c r="L35" s="50"/>
      <c r="M35" s="48"/>
    </row>
    <row r="36" spans="1:22" x14ac:dyDescent="0.2">
      <c r="B36" s="38" t="s">
        <v>132</v>
      </c>
      <c r="C36" s="85">
        <v>1</v>
      </c>
      <c r="E36" s="50"/>
      <c r="F36" s="51"/>
      <c r="G36" s="54"/>
      <c r="H36" s="50"/>
      <c r="I36" s="55"/>
      <c r="J36" s="55"/>
      <c r="K36" s="50"/>
      <c r="L36" s="50"/>
      <c r="M36" s="48"/>
    </row>
    <row r="37" spans="1:22" x14ac:dyDescent="0.2">
      <c r="A37" s="40"/>
      <c r="B37" s="38" t="s">
        <v>102</v>
      </c>
      <c r="C37" s="85">
        <v>1</v>
      </c>
      <c r="E37" s="50"/>
      <c r="F37" s="51"/>
      <c r="G37" s="54"/>
      <c r="H37" s="50"/>
      <c r="I37" s="55"/>
      <c r="J37" s="55"/>
      <c r="K37" s="50"/>
      <c r="L37" s="50"/>
      <c r="M37" s="48"/>
    </row>
    <row r="38" spans="1:22" x14ac:dyDescent="0.2">
      <c r="A38" s="40"/>
      <c r="B38" s="38" t="s">
        <v>133</v>
      </c>
      <c r="C38" s="85">
        <v>1</v>
      </c>
      <c r="E38" s="50"/>
      <c r="F38" s="51"/>
      <c r="G38" s="54"/>
      <c r="H38" s="50"/>
      <c r="I38" s="55"/>
      <c r="J38" s="55"/>
      <c r="K38" s="50"/>
      <c r="L38" s="50"/>
      <c r="M38" s="48"/>
    </row>
    <row r="39" spans="1:22" x14ac:dyDescent="0.2">
      <c r="A39" s="40"/>
      <c r="B39" s="38" t="s">
        <v>134</v>
      </c>
      <c r="C39" s="85">
        <v>1</v>
      </c>
      <c r="E39" s="50"/>
      <c r="F39" s="51"/>
      <c r="G39" s="54"/>
      <c r="H39" s="50"/>
      <c r="I39" s="55"/>
      <c r="J39" s="55"/>
      <c r="K39" s="50"/>
      <c r="L39" s="50"/>
      <c r="M39" s="48"/>
    </row>
    <row r="40" spans="1:22" x14ac:dyDescent="0.2">
      <c r="A40" s="40"/>
      <c r="B40" s="38" t="s">
        <v>135</v>
      </c>
      <c r="C40" s="85">
        <v>1</v>
      </c>
      <c r="E40" s="50"/>
      <c r="F40" s="51"/>
      <c r="G40" s="54"/>
      <c r="H40" s="50"/>
      <c r="I40" s="55"/>
      <c r="J40" s="55"/>
      <c r="K40" s="50"/>
      <c r="L40" s="50"/>
      <c r="M40" s="48"/>
    </row>
    <row r="41" spans="1:22" x14ac:dyDescent="0.2">
      <c r="A41" s="40"/>
      <c r="B41" s="38" t="s">
        <v>136</v>
      </c>
      <c r="C41" s="85">
        <v>1</v>
      </c>
      <c r="E41" s="50"/>
      <c r="F41" s="51"/>
      <c r="G41" s="54"/>
      <c r="H41" s="50"/>
      <c r="I41" s="55"/>
      <c r="J41" s="55"/>
      <c r="K41" s="50"/>
      <c r="L41" s="50"/>
      <c r="M41" s="48"/>
      <c r="P41" s="68"/>
      <c r="Q41" s="68"/>
      <c r="R41" s="68"/>
      <c r="S41" s="68"/>
      <c r="T41" s="68"/>
      <c r="U41" s="68"/>
    </row>
    <row r="42" spans="1:22" x14ac:dyDescent="0.2">
      <c r="A42" s="40"/>
      <c r="B42" s="38" t="s">
        <v>137</v>
      </c>
      <c r="C42" s="85">
        <v>1</v>
      </c>
      <c r="E42" s="50"/>
      <c r="F42" s="51"/>
      <c r="G42" s="54"/>
      <c r="H42" s="50"/>
      <c r="I42" s="55"/>
      <c r="J42" s="55"/>
      <c r="K42" s="50"/>
      <c r="L42" s="50"/>
      <c r="M42" s="48"/>
      <c r="P42" s="68"/>
      <c r="Q42" s="68"/>
      <c r="R42" s="68"/>
      <c r="S42" s="68"/>
      <c r="T42" s="68"/>
      <c r="U42" s="68"/>
    </row>
    <row r="43" spans="1:22" x14ac:dyDescent="0.2">
      <c r="A43" s="40"/>
      <c r="B43" s="38" t="s">
        <v>158</v>
      </c>
      <c r="C43" s="85">
        <v>1</v>
      </c>
      <c r="E43" s="50"/>
      <c r="F43" s="51"/>
      <c r="G43" s="54"/>
      <c r="H43" s="50"/>
      <c r="I43" s="55"/>
      <c r="J43" s="55"/>
      <c r="K43" s="50"/>
      <c r="L43" s="50"/>
      <c r="M43" s="48"/>
    </row>
    <row r="44" spans="1:22" hidden="1" x14ac:dyDescent="0.2">
      <c r="A44" s="40"/>
      <c r="B44" s="38" t="s">
        <v>139</v>
      </c>
      <c r="C44" s="85">
        <v>1</v>
      </c>
      <c r="E44" s="50"/>
      <c r="F44" s="51"/>
      <c r="G44" s="54"/>
      <c r="H44" s="50"/>
      <c r="I44" s="55"/>
      <c r="J44" s="55"/>
      <c r="K44" s="50"/>
      <c r="L44" s="50"/>
      <c r="M44" s="48"/>
    </row>
    <row r="45" spans="1:22" hidden="1" x14ac:dyDescent="0.2">
      <c r="A45" s="40"/>
      <c r="B45" s="38" t="s">
        <v>140</v>
      </c>
      <c r="C45" s="85">
        <v>1</v>
      </c>
      <c r="E45" s="50"/>
      <c r="F45" s="51"/>
      <c r="G45" s="54"/>
      <c r="H45" s="50"/>
      <c r="I45" s="55"/>
      <c r="J45" s="55"/>
      <c r="K45" s="50"/>
      <c r="L45" s="50"/>
      <c r="M45" s="48"/>
    </row>
    <row r="46" spans="1:22" x14ac:dyDescent="0.2">
      <c r="A46" s="40"/>
      <c r="B46" s="38" t="s">
        <v>141</v>
      </c>
      <c r="C46" s="85">
        <v>1</v>
      </c>
      <c r="E46" s="50"/>
      <c r="F46" s="51"/>
      <c r="G46" s="54"/>
      <c r="H46" s="50"/>
      <c r="I46" s="55"/>
      <c r="J46" s="55"/>
      <c r="K46" s="50"/>
      <c r="L46" s="50"/>
      <c r="M46" s="48"/>
    </row>
    <row r="47" spans="1:22" x14ac:dyDescent="0.2">
      <c r="A47" s="40"/>
      <c r="B47" s="38" t="s">
        <v>142</v>
      </c>
      <c r="C47" s="85">
        <v>1</v>
      </c>
      <c r="E47" s="50"/>
      <c r="F47" s="51"/>
      <c r="G47" s="54"/>
      <c r="H47" s="50"/>
      <c r="I47" s="55"/>
      <c r="J47" s="55"/>
      <c r="K47" s="50"/>
      <c r="L47" s="50"/>
      <c r="M47" s="48"/>
      <c r="P47" s="68"/>
      <c r="Q47" s="68"/>
      <c r="R47" s="68"/>
      <c r="S47" s="68"/>
      <c r="T47" s="68"/>
      <c r="U47" s="68"/>
      <c r="V47" s="68"/>
    </row>
    <row r="48" spans="1:22" x14ac:dyDescent="0.2">
      <c r="A48" s="40"/>
      <c r="B48" s="38" t="s">
        <v>143</v>
      </c>
      <c r="C48" s="85">
        <v>1</v>
      </c>
      <c r="E48" s="50"/>
      <c r="F48" s="51"/>
      <c r="G48" s="54"/>
      <c r="H48" s="50"/>
      <c r="I48" s="55"/>
      <c r="J48" s="40"/>
      <c r="K48" s="50"/>
      <c r="L48" s="50"/>
      <c r="M48" s="48"/>
      <c r="P48" s="68"/>
      <c r="Q48" s="68"/>
      <c r="R48" s="68"/>
      <c r="S48" s="68"/>
      <c r="T48" s="68"/>
      <c r="U48" s="68"/>
      <c r="V48" s="68"/>
    </row>
    <row r="49" spans="1:19" x14ac:dyDescent="0.2">
      <c r="A49" s="40"/>
      <c r="B49" s="38" t="s">
        <v>144</v>
      </c>
      <c r="C49" s="85">
        <v>1</v>
      </c>
      <c r="E49" s="50"/>
      <c r="F49" s="51"/>
      <c r="G49" s="54"/>
      <c r="H49" s="50"/>
      <c r="I49" s="55"/>
      <c r="J49" s="40"/>
      <c r="K49" s="50"/>
      <c r="L49" s="50"/>
      <c r="M49" s="48"/>
    </row>
    <row r="50" spans="1:19" x14ac:dyDescent="0.2">
      <c r="A50" s="40"/>
      <c r="B50" s="38" t="s">
        <v>156</v>
      </c>
      <c r="C50" s="85">
        <v>1</v>
      </c>
      <c r="E50" s="50"/>
      <c r="F50" s="51"/>
      <c r="G50" s="54"/>
      <c r="H50" s="50"/>
      <c r="I50" s="55"/>
      <c r="J50" s="40"/>
      <c r="K50" s="50"/>
      <c r="L50" s="50"/>
      <c r="M50" s="48"/>
    </row>
    <row r="51" spans="1:19" x14ac:dyDescent="0.2">
      <c r="A51" s="40"/>
      <c r="B51" s="38" t="s">
        <v>157</v>
      </c>
      <c r="C51" s="85">
        <v>1</v>
      </c>
      <c r="E51" s="50"/>
      <c r="F51" s="51"/>
      <c r="G51" s="54"/>
      <c r="H51" s="50"/>
      <c r="I51" s="55"/>
      <c r="J51" s="40"/>
      <c r="K51" s="50"/>
      <c r="L51" s="50"/>
      <c r="M51" s="48"/>
    </row>
    <row r="52" spans="1:19" x14ac:dyDescent="0.2">
      <c r="A52" s="40"/>
      <c r="B52" s="38" t="s">
        <v>155</v>
      </c>
      <c r="C52" s="85">
        <v>1</v>
      </c>
      <c r="E52" s="50"/>
      <c r="F52" s="51"/>
      <c r="G52" s="54"/>
      <c r="H52" s="50"/>
      <c r="I52" s="55"/>
      <c r="J52" s="67"/>
      <c r="K52" s="50"/>
      <c r="L52" s="50"/>
      <c r="M52" s="48"/>
    </row>
    <row r="54" spans="1:19" s="77" customFormat="1" x14ac:dyDescent="0.2">
      <c r="B54" s="77" t="s">
        <v>204</v>
      </c>
    </row>
    <row r="55" spans="1:19" s="65" customFormat="1" x14ac:dyDescent="0.2"/>
    <row r="56" spans="1:19" s="65" customFormat="1" x14ac:dyDescent="0.2">
      <c r="B56" s="65" t="s">
        <v>205</v>
      </c>
      <c r="I56" s="65" t="str">
        <f>IF((COUNTIF('3. Investeringen'!B15:B208,"&gt;0"))=(COUNTIF('9. GAW'!B34:B227,"&gt;0")),"CORRECT","NIET CORRECT")</f>
        <v>CORRECT</v>
      </c>
    </row>
    <row r="57" spans="1:19" s="65" customFormat="1" x14ac:dyDescent="0.2">
      <c r="B57" s="65" t="s">
        <v>206</v>
      </c>
      <c r="I57" s="65" t="str">
        <f>IF(SUM('8. Afschrijvingen voor GAW'!AO12:BD12)=SUM('8. Afschrijvingen voor GAW'!AO15:BD23),"CORRECT","NIET CORRECT")</f>
        <v>CORRECT</v>
      </c>
    </row>
    <row r="58" spans="1:19" s="65" customFormat="1" x14ac:dyDescent="0.2">
      <c r="B58" s="65" t="s">
        <v>207</v>
      </c>
      <c r="I58" s="65" t="str">
        <f>IF(SUM('9. GAW'!AC13:AR13)=SUM('9. GAW'!AC16:AR24),"CORRECT","NIET CORRECT")</f>
        <v>CORRECT</v>
      </c>
    </row>
    <row r="59" spans="1:19" s="65" customFormat="1" x14ac:dyDescent="0.2"/>
    <row r="60" spans="1:19" s="77" customFormat="1" x14ac:dyDescent="0.2">
      <c r="B60" s="77" t="s">
        <v>150</v>
      </c>
      <c r="I60" s="77" t="s">
        <v>154</v>
      </c>
      <c r="L60" s="77" t="s">
        <v>146</v>
      </c>
      <c r="O60" s="77" t="s">
        <v>127</v>
      </c>
      <c r="R60" s="77" t="s">
        <v>148</v>
      </c>
    </row>
    <row r="61" spans="1:19" x14ac:dyDescent="0.2">
      <c r="K61" s="2"/>
      <c r="L61" s="2"/>
    </row>
    <row r="62" spans="1:19" s="77" customFormat="1" x14ac:dyDescent="0.2">
      <c r="B62" s="77" t="s">
        <v>113</v>
      </c>
      <c r="I62" s="77" t="s">
        <v>106</v>
      </c>
      <c r="J62" s="77" t="s">
        <v>107</v>
      </c>
      <c r="L62" s="77" t="s">
        <v>106</v>
      </c>
      <c r="M62" s="77" t="s">
        <v>107</v>
      </c>
      <c r="O62" s="77" t="s">
        <v>106</v>
      </c>
      <c r="P62" s="77" t="s">
        <v>107</v>
      </c>
      <c r="R62" s="77" t="s">
        <v>106</v>
      </c>
      <c r="S62" s="77" t="s">
        <v>107</v>
      </c>
    </row>
    <row r="63" spans="1:19" x14ac:dyDescent="0.2">
      <c r="B63" s="1"/>
      <c r="K63" s="2"/>
      <c r="L63" s="2"/>
    </row>
    <row r="64" spans="1:19" x14ac:dyDescent="0.2">
      <c r="B64" s="56">
        <v>2011</v>
      </c>
      <c r="I64" s="129">
        <f>INDEX('8. Afschrijvingen voor GAW'!$AO$15:$BD$15,  1, B64-2010)</f>
        <v>65103550.137462921</v>
      </c>
      <c r="J64" s="129">
        <f>INDEX('9. GAW'!$AC$16:$AR$16,1,B64-2010)</f>
        <v>1736954198.1507044</v>
      </c>
      <c r="K64" s="2"/>
      <c r="L64" s="129">
        <f>INDEX('8. Afschrijvingen voor GAW'!$AO$16:$BD$16,  1, B64-2010)</f>
        <v>5954962.4153420357</v>
      </c>
      <c r="M64" s="129">
        <f>INDEX('9. GAW'!$AC$17:$AR$17,1,B64-2010)</f>
        <v>264868990.8099243</v>
      </c>
      <c r="O64" s="88">
        <f>INDEX('8. Afschrijvingen voor GAW'!$AO$17:$BD$17,  1, B64-2010)</f>
        <v>0</v>
      </c>
      <c r="P64" s="88">
        <f>INDEX('9. GAW'!$AC$18:$AR$18,1,B64-2010)</f>
        <v>0</v>
      </c>
      <c r="R64" s="88">
        <f>INDEX('8. Afschrijvingen voor GAW'!$AO$18:$BD$18,  1, B64-2010)</f>
        <v>0</v>
      </c>
      <c r="S64" s="88">
        <f>INDEX('9. GAW'!$AC$19:$AR$19,1,B64-2010)</f>
        <v>0</v>
      </c>
    </row>
    <row r="65" spans="2:19" x14ac:dyDescent="0.2">
      <c r="B65" s="56">
        <v>2012</v>
      </c>
      <c r="I65" s="129">
        <f>INDEX('8. Afschrijvingen voor GAW'!$AO$15:$BD$15,  1, B65-2010)</f>
        <v>66796242.441036947</v>
      </c>
      <c r="J65" s="129">
        <f>INDEX('9. GAW'!$AC$16:$AR$16,1,B65-2010)</f>
        <v>1715318764.8615859</v>
      </c>
      <c r="K65" s="2"/>
      <c r="L65" s="129">
        <f>INDEX('8. Afschrijvingen voor GAW'!$AO$16:$BD$16,  1, B65-2010)</f>
        <v>7778425.2657277938</v>
      </c>
      <c r="M65" s="129">
        <f>INDEX('9. GAW'!$AC$17:$AR$17,1,B65-2010)</f>
        <v>355815368.3240549</v>
      </c>
      <c r="O65" s="88">
        <f>INDEX('8. Afschrijvingen voor GAW'!$AO$17:$BD$17,  1, B65-2010)</f>
        <v>0</v>
      </c>
      <c r="P65" s="88">
        <f>INDEX('9. GAW'!$AC$18:$AR$18,1,B65-2010)</f>
        <v>0</v>
      </c>
      <c r="R65" s="88">
        <f>INDEX('8. Afschrijvingen voor GAW'!$AO$18:$BD$18,  1, B65-2010)</f>
        <v>0</v>
      </c>
      <c r="S65" s="88">
        <f>INDEX('9. GAW'!$AC$19:$AR$19,1,B65-2010)</f>
        <v>0</v>
      </c>
    </row>
    <row r="66" spans="2:19" x14ac:dyDescent="0.2">
      <c r="B66" s="56">
        <v>2013</v>
      </c>
      <c r="I66" s="129">
        <f>INDEX('8. Afschrijvingen voor GAW'!$AO$15:$BD$15,  1, B66-2010)</f>
        <v>68332556.017180786</v>
      </c>
      <c r="J66" s="129">
        <f>INDEX('9. GAW'!$AC$16:$AR$16,1,B66-2010)</f>
        <v>1686438540.4362216</v>
      </c>
      <c r="K66" s="2"/>
      <c r="L66" s="129">
        <f>INDEX('8. Afschrijvingen voor GAW'!$AO$16:$BD$16,  1, B66-2010)</f>
        <v>9777504.3293804172</v>
      </c>
      <c r="M66" s="129">
        <f>INDEX('9. GAW'!$AC$17:$AR$17,1,B66-2010)</f>
        <v>435524170.79864681</v>
      </c>
      <c r="O66" s="88">
        <f>INDEX('8. Afschrijvingen voor GAW'!$AO$17:$BD$17,  1, B66-2010)</f>
        <v>0</v>
      </c>
      <c r="P66" s="88">
        <f>INDEX('9. GAW'!$AC$18:$AR$18,1,B66-2010)</f>
        <v>0</v>
      </c>
      <c r="R66" s="88">
        <f>INDEX('8. Afschrijvingen voor GAW'!$AO$18:$BD$18,  1, B66-2010)</f>
        <v>0</v>
      </c>
      <c r="S66" s="88">
        <f>INDEX('9. GAW'!$AC$19:$AR$19,1,B66-2010)</f>
        <v>0</v>
      </c>
    </row>
    <row r="67" spans="2:19" x14ac:dyDescent="0.2">
      <c r="B67" s="56">
        <v>2014</v>
      </c>
      <c r="I67" s="129">
        <f>INDEX('8. Afschrijvingen voor GAW'!$AO$15:$BD$15,  1, B67-2010)</f>
        <v>70245867.585661858</v>
      </c>
      <c r="J67" s="129">
        <f>INDEX('9. GAW'!$AC$16:$AR$16,1,B67-2010)</f>
        <v>1663412951.9827738</v>
      </c>
      <c r="K67" s="2"/>
      <c r="L67" s="129">
        <f>INDEX('8. Afschrijvingen voor GAW'!$AO$16:$BD$16,  1, B67-2010)</f>
        <v>11760365.318269437</v>
      </c>
      <c r="M67" s="129">
        <f>INDEX('9. GAW'!$AC$17:$AR$17,1,B67-2010)</f>
        <v>504332679.1118018</v>
      </c>
      <c r="O67" s="88">
        <f>INDEX('8. Afschrijvingen voor GAW'!$AO$17:$BD$17,  1, B67-2010)</f>
        <v>0</v>
      </c>
      <c r="P67" s="88">
        <f>INDEX('9. GAW'!$AC$18:$AR$18,1,B67-2010)</f>
        <v>0</v>
      </c>
      <c r="R67" s="88">
        <f>INDEX('8. Afschrijvingen voor GAW'!$AO$18:$BD$18,  1, B67-2010)</f>
        <v>0</v>
      </c>
      <c r="S67" s="88">
        <f>INDEX('9. GAW'!$AC$19:$AR$19,1,B67-2010)</f>
        <v>0</v>
      </c>
    </row>
    <row r="68" spans="2:19" x14ac:dyDescent="0.2">
      <c r="B68" s="56">
        <v>2015</v>
      </c>
      <c r="I68" s="129">
        <f>INDEX('8. Afschrijvingen voor GAW'!$AO$15:$BD$15,  1, B68-2010)</f>
        <v>70948326.261518463</v>
      </c>
      <c r="J68" s="129">
        <f>INDEX('9. GAW'!$AC$16:$AR$16,1,B68-2010)</f>
        <v>1609098755.2410829</v>
      </c>
      <c r="K68" s="2"/>
      <c r="L68" s="129">
        <f>INDEX('8. Afschrijvingen voor GAW'!$AO$16:$BD$16,  1, B68-2010)</f>
        <v>13538231.284713773</v>
      </c>
      <c r="M68" s="129">
        <f>INDEX('9. GAW'!$AC$17:$AR$17,1,B68-2010)</f>
        <v>571236131.56514502</v>
      </c>
      <c r="O68" s="88">
        <f>INDEX('8. Afschrijvingen voor GAW'!$AO$17:$BD$17,  1, B68-2010)</f>
        <v>0</v>
      </c>
      <c r="P68" s="88">
        <f>INDEX('9. GAW'!$AC$18:$AR$18,1,B68-2010)</f>
        <v>0</v>
      </c>
      <c r="R68" s="88">
        <f>INDEX('8. Afschrijvingen voor GAW'!$AO$18:$BD$18,  1, B68-2010)</f>
        <v>0</v>
      </c>
      <c r="S68" s="88">
        <f>INDEX('9. GAW'!$AC$19:$AR$19,1,B68-2010)</f>
        <v>0</v>
      </c>
    </row>
    <row r="69" spans="2:19" x14ac:dyDescent="0.2">
      <c r="B69" s="56">
        <v>2016</v>
      </c>
      <c r="I69" s="129">
        <f>INDEX('8. Afschrijvingen voor GAW'!$AO$15:$BD$15,  1, B69-2010)</f>
        <v>71515912.871610612</v>
      </c>
      <c r="J69" s="129">
        <f>INDEX('9. GAW'!$AC$16:$AR$16,1,B69-2010)</f>
        <v>1550455632.411401</v>
      </c>
      <c r="K69" s="2"/>
      <c r="L69" s="129">
        <f>INDEX('8. Afschrijvingen voor GAW'!$AO$16:$BD$16,  1, B69-2010)</f>
        <v>15338245.395842573</v>
      </c>
      <c r="M69" s="129">
        <f>INDEX('9. GAW'!$AC$17:$AR$17,1,B69-2010)</f>
        <v>631380749.52489805</v>
      </c>
      <c r="O69" s="88">
        <f>INDEX('8. Afschrijvingen voor GAW'!$AO$17:$BD$17,  1, B69-2010)</f>
        <v>0</v>
      </c>
      <c r="P69" s="88">
        <f>INDEX('9. GAW'!$AC$18:$AR$18,1,B69-2010)</f>
        <v>0</v>
      </c>
      <c r="R69" s="88">
        <f>INDEX('8. Afschrijvingen voor GAW'!$AO$18:$BD$18,  1, B69-2010)</f>
        <v>0</v>
      </c>
      <c r="S69" s="88">
        <f>INDEX('9. GAW'!$AC$19:$AR$19,1,B69-2010)</f>
        <v>0</v>
      </c>
    </row>
    <row r="70" spans="2:19" x14ac:dyDescent="0.2">
      <c r="B70" s="56">
        <v>2017</v>
      </c>
      <c r="I70" s="129">
        <f>INDEX('8. Afschrijvingen voor GAW'!$AO$15:$BD$15,  1, B70-2010)</f>
        <v>71658944.69735384</v>
      </c>
      <c r="J70" s="129">
        <f>INDEX('9. GAW'!$AC$16:$AR$16,1,B70-2010)</f>
        <v>1481897598.9788699</v>
      </c>
      <c r="K70" s="2"/>
      <c r="L70" s="129">
        <f>INDEX('8. Afschrijvingen voor GAW'!$AO$16:$BD$16,  1, B70-2010)</f>
        <v>17002161.528167084</v>
      </c>
      <c r="M70" s="129">
        <f>INDEX('9. GAW'!$AC$17:$AR$17,1,B70-2010)</f>
        <v>687274657.37767184</v>
      </c>
      <c r="O70" s="88">
        <f>INDEX('8. Afschrijvingen voor GAW'!$AO$17:$BD$17,  1, B70-2010)</f>
        <v>0</v>
      </c>
      <c r="P70" s="88">
        <f>INDEX('9. GAW'!$AC$18:$AR$18,1,B70-2010)</f>
        <v>0</v>
      </c>
      <c r="R70" s="88">
        <f>INDEX('8. Afschrijvingen voor GAW'!$AO$18:$BD$18,  1, B70-2010)</f>
        <v>0</v>
      </c>
      <c r="S70" s="88">
        <f>INDEX('9. GAW'!$AC$19:$AR$19,1,B70-2010)</f>
        <v>0</v>
      </c>
    </row>
    <row r="71" spans="2:19" x14ac:dyDescent="0.2">
      <c r="B71" s="56">
        <v>2018</v>
      </c>
      <c r="I71" s="129">
        <f>INDEX('8. Afschrijvingen voor GAW'!$AO$15:$BD$15,  1, B71-2010)</f>
        <v>72662169.923116788</v>
      </c>
      <c r="J71" s="129">
        <f>INDEX('9. GAW'!$AC$16:$AR$16,1,B71-2010)</f>
        <v>1429981995.4414573</v>
      </c>
      <c r="K71" s="2"/>
      <c r="L71" s="129">
        <f>INDEX('8. Afschrijvingen voor GAW'!$AO$16:$BD$16,  1, B71-2010)</f>
        <v>19039098.825552598</v>
      </c>
      <c r="M71" s="129">
        <f>INDEX('9. GAW'!$AC$17:$AR$17,1,B71-2010)</f>
        <v>762590178.45282626</v>
      </c>
      <c r="O71" s="88">
        <f>INDEX('8. Afschrijvingen voor GAW'!$AO$17:$BD$17,  1, B71-2010)</f>
        <v>0</v>
      </c>
      <c r="P71" s="88">
        <f>INDEX('9. GAW'!$AC$18:$AR$18,1,B71-2010)</f>
        <v>0</v>
      </c>
      <c r="R71" s="88">
        <f>INDEX('8. Afschrijvingen voor GAW'!$AO$18:$BD$18,  1, B71-2010)</f>
        <v>0</v>
      </c>
      <c r="S71" s="88">
        <f>INDEX('9. GAW'!$AC$19:$AR$19,1,B71-2010)</f>
        <v>0</v>
      </c>
    </row>
    <row r="72" spans="2:19" x14ac:dyDescent="0.2">
      <c r="B72" s="56">
        <v>2019</v>
      </c>
      <c r="I72" s="129">
        <f>INDEX('8. Afschrijvingen voor GAW'!$AO$15:$BD$15,  1, B72-2010)</f>
        <v>74188075.491502225</v>
      </c>
      <c r="J72" s="129">
        <f>INDEX('9. GAW'!$AC$16:$AR$16,1,B72-2010)</f>
        <v>1385823541.8542256</v>
      </c>
      <c r="K72" s="2"/>
      <c r="L72" s="129">
        <f>INDEX('8. Afschrijvingen voor GAW'!$AO$16:$BD$16,  1, B72-2010)</f>
        <v>21162115.884585429</v>
      </c>
      <c r="M72" s="129">
        <f>INDEX('9. GAW'!$AC$17:$AR$17,1,B72-2010)</f>
        <v>823040497.31958175</v>
      </c>
      <c r="O72" s="88">
        <f>INDEX('8. Afschrijvingen voor GAW'!$AO$17:$BD$17,  1, B72-2010)</f>
        <v>0</v>
      </c>
      <c r="P72" s="88">
        <f>INDEX('9. GAW'!$AC$18:$AR$18,1,B72-2010)</f>
        <v>0</v>
      </c>
      <c r="R72" s="88">
        <f>INDEX('8. Afschrijvingen voor GAW'!$AO$18:$BD$18,  1, B72-2010)</f>
        <v>0</v>
      </c>
      <c r="S72" s="88">
        <f>INDEX('9. GAW'!$AC$19:$AR$19,1,B72-2010)</f>
        <v>0</v>
      </c>
    </row>
    <row r="73" spans="2:19" x14ac:dyDescent="0.2">
      <c r="B73" s="56">
        <v>2020</v>
      </c>
      <c r="I73" s="129">
        <f>INDEX('8. Afschrijvingen voor GAW'!$AO$15:$BD$15,  1, B73-2010)</f>
        <v>76265341.605264276</v>
      </c>
      <c r="J73" s="129">
        <f>INDEX('9. GAW'!$AC$16:$AR$16,1,B73-2010)</f>
        <v>1348361259.4208798</v>
      </c>
      <c r="K73" s="2"/>
      <c r="L73" s="129">
        <f>INDEX('8. Afschrijvingen voor GAW'!$AO$16:$BD$16,  1, B73-2010)</f>
        <v>23336703.537896138</v>
      </c>
      <c r="M73" s="129">
        <f>INDEX('9. GAW'!$AC$17:$AR$17,1,B73-2010)</f>
        <v>894223304.69212878</v>
      </c>
      <c r="O73" s="88">
        <f>INDEX('8. Afschrijvingen voor GAW'!$AO$17:$BD$17,  1, B73-2010)</f>
        <v>0</v>
      </c>
      <c r="P73" s="88">
        <f>INDEX('9. GAW'!$AC$18:$AR$18,1,B73-2010)</f>
        <v>0</v>
      </c>
      <c r="R73" s="88">
        <f>INDEX('8. Afschrijvingen voor GAW'!$AO$18:$BD$18,  1, B73-2010)</f>
        <v>0</v>
      </c>
      <c r="S73" s="88">
        <f>INDEX('9. GAW'!$AC$19:$AR$19,1,B73-2010)</f>
        <v>0</v>
      </c>
    </row>
    <row r="74" spans="2:19" x14ac:dyDescent="0.2">
      <c r="B74" s="56">
        <v>2021</v>
      </c>
      <c r="I74" s="129">
        <f>INDEX('8. Afschrijvingen voor GAW'!$AO$15:$BD$15,  1, B74-2010)</f>
        <v>76799198.996501148</v>
      </c>
      <c r="J74" s="129">
        <f>INDEX('9. GAW'!$AC$16:$AR$16,1,B74-2010)</f>
        <v>1281000589.2403247</v>
      </c>
      <c r="K74" s="2"/>
      <c r="L74" s="129">
        <f>INDEX('8. Afschrijvingen voor GAW'!$AO$16:$BD$16,  1, B74-2010)</f>
        <v>24333332.469133187</v>
      </c>
      <c r="M74" s="129">
        <f>INDEX('9. GAW'!$AC$17:$AR$17,1,B74-2010)</f>
        <v>876149535.35584056</v>
      </c>
      <c r="O74" s="88">
        <f>INDEX('8. Afschrijvingen voor GAW'!$AO$17:$BD$17,  1, B74-2010)</f>
        <v>0</v>
      </c>
      <c r="P74" s="88">
        <f>INDEX('9. GAW'!$AC$18:$AR$18,1,B74-2010)</f>
        <v>0</v>
      </c>
      <c r="R74" s="88">
        <f>INDEX('8. Afschrijvingen voor GAW'!$AO$18:$BD$18,  1, B74-2010)</f>
        <v>0</v>
      </c>
      <c r="S74" s="88">
        <f>INDEX('9. GAW'!$AC$19:$AR$19,1,B74-2010)</f>
        <v>0</v>
      </c>
    </row>
    <row r="75" spans="2:19" ht="13.5" customHeight="1" x14ac:dyDescent="0.2">
      <c r="B75" s="56">
        <v>2022</v>
      </c>
      <c r="I75" s="129">
        <f>INDEX('8. Afschrijvingen voor GAW'!$AO$15:$BD$15,  1, B75-2010)</f>
        <v>92159038.795801371</v>
      </c>
      <c r="J75" s="129">
        <f>INDEX('9. GAW'!$AC$16:$AR$16,1,B75-2010)</f>
        <v>1188841550.4445231</v>
      </c>
      <c r="K75" s="2"/>
      <c r="L75" s="129">
        <f>INDEX('8. Afschrijvingen voor GAW'!$AO$16:$BD$16,  1, B75-2010)</f>
        <v>29178998.205709983</v>
      </c>
      <c r="M75" s="129">
        <f>INDEX('9. GAW'!$AC$17:$AR$17,1,B75-2010)</f>
        <v>846970537.15013087</v>
      </c>
      <c r="O75" s="88">
        <f>INDEX('8. Afschrijvingen voor GAW'!$AO$17:$BD$17,  1, B75-2010)</f>
        <v>0</v>
      </c>
      <c r="P75" s="88">
        <f>INDEX('9. GAW'!$AC$18:$AR$18,1,B75-2010)</f>
        <v>0</v>
      </c>
      <c r="R75" s="88">
        <f>INDEX('8. Afschrijvingen voor GAW'!$AO$18:$BD$18,  1, B75-2010)</f>
        <v>0</v>
      </c>
      <c r="S75" s="88">
        <f>INDEX('9. GAW'!$AC$19:$AR$19,1,B75-2010)</f>
        <v>0</v>
      </c>
    </row>
    <row r="76" spans="2:19" x14ac:dyDescent="0.2">
      <c r="B76" s="56">
        <v>2023</v>
      </c>
      <c r="I76" s="129">
        <f>INDEX('8. Afschrijvingen voor GAW'!$AO$15:$BD$15,  1, B76-2010)</f>
        <v>85524612.796983838</v>
      </c>
      <c r="J76" s="129">
        <f>INDEX('9. GAW'!$AC$16:$AR$16,1,B76-2010)</f>
        <v>1103316937.6475394</v>
      </c>
      <c r="K76" s="2"/>
      <c r="L76" s="129">
        <f>INDEX('8. Afschrijvingen voor GAW'!$AO$16:$BD$16,  1, B76-2010)</f>
        <v>28082240.785016898</v>
      </c>
      <c r="M76" s="129">
        <f>INDEX('9. GAW'!$AC$17:$AR$17,1,B76-2010)</f>
        <v>818888296.36511338</v>
      </c>
      <c r="O76" s="88">
        <f>INDEX('8. Afschrijvingen voor GAW'!$AO$17:$BD$17,  1, B76-2010)</f>
        <v>0</v>
      </c>
      <c r="P76" s="88">
        <f>INDEX('9. GAW'!$AC$18:$AR$18,1,B76-2010)</f>
        <v>0</v>
      </c>
      <c r="R76" s="88">
        <f>INDEX('8. Afschrijvingen voor GAW'!$AO$18:$BD$18,  1, B76-2010)</f>
        <v>0</v>
      </c>
      <c r="S76" s="88">
        <f>INDEX('9. GAW'!$AC$19:$AR$19,1,B76-2010)</f>
        <v>0</v>
      </c>
    </row>
    <row r="77" spans="2:19" x14ac:dyDescent="0.2">
      <c r="B77" s="56">
        <v>2024</v>
      </c>
      <c r="I77" s="129">
        <f>INDEX('8. Afschrijvingen voor GAW'!$AO$15:$BD$15,  1, B77-2010)</f>
        <v>79368131.141412392</v>
      </c>
      <c r="J77" s="129">
        <f>INDEX('9. GAW'!$AC$16:$AR$16,1,B77-2010)</f>
        <v>1023948806.5061269</v>
      </c>
      <c r="K77" s="2"/>
      <c r="L77" s="129">
        <f>INDEX('8. Afschrijvingen voor GAW'!$AO$16:$BD$16,  1, B77-2010)</f>
        <v>27071710.931149978</v>
      </c>
      <c r="M77" s="129">
        <f>INDEX('9. GAW'!$AC$17:$AR$17,1,B77-2010)</f>
        <v>791816585.43396378</v>
      </c>
      <c r="O77" s="88">
        <f>INDEX('8. Afschrijvingen voor GAW'!$AO$17:$BD$17,  1, B77-2010)</f>
        <v>0</v>
      </c>
      <c r="P77" s="88">
        <f>INDEX('9. GAW'!$AC$18:$AR$18,1,B77-2010)</f>
        <v>0</v>
      </c>
      <c r="R77" s="88">
        <f>INDEX('8. Afschrijvingen voor GAW'!$AO$18:$BD$18,  1, B77-2010)</f>
        <v>0</v>
      </c>
      <c r="S77" s="88">
        <f>INDEX('9. GAW'!$AC$19:$AR$19,1,B77-2010)</f>
        <v>0</v>
      </c>
    </row>
    <row r="78" spans="2:19" x14ac:dyDescent="0.2">
      <c r="B78" s="56">
        <v>2025</v>
      </c>
      <c r="I78" s="129">
        <f>INDEX('8. Afschrijvingen voor GAW'!$AO$15:$BD$15,  1, B78-2010)</f>
        <v>74850109.182770535</v>
      </c>
      <c r="J78" s="129">
        <f>INDEX('9. GAW'!$AC$16:$AR$16,1,B78-2010)</f>
        <v>949098697.32335639</v>
      </c>
      <c r="K78" s="2"/>
      <c r="L78" s="129">
        <f>INDEX('8. Afschrijvingen voor GAW'!$AO$16:$BD$16,  1, B78-2010)</f>
        <v>26126870.303588439</v>
      </c>
      <c r="M78" s="129">
        <f>INDEX('9. GAW'!$AC$17:$AR$17,1,B78-2010)</f>
        <v>765689715.13037539</v>
      </c>
      <c r="O78" s="88">
        <f>INDEX('8. Afschrijvingen voor GAW'!$AO$17:$BD$17,  1, B78-2010)</f>
        <v>0</v>
      </c>
      <c r="P78" s="88">
        <f>INDEX('9. GAW'!$AC$18:$AR$18,1,B78-2010)</f>
        <v>0</v>
      </c>
      <c r="R78" s="88">
        <f>INDEX('8. Afschrijvingen voor GAW'!$AO$18:$BD$18,  1, B78-2010)</f>
        <v>0</v>
      </c>
      <c r="S78" s="88">
        <f>INDEX('9. GAW'!$AC$19:$AR$19,1,B78-2010)</f>
        <v>0</v>
      </c>
    </row>
    <row r="79" spans="2:19" ht="12.75" customHeight="1" x14ac:dyDescent="0.2">
      <c r="B79" s="56">
        <v>2026</v>
      </c>
      <c r="I79" s="129">
        <f>INDEX('8. Afschrijvingen voor GAW'!$AO$15:$BD$15,  1, B79-2010)</f>
        <v>74850109.182770535</v>
      </c>
      <c r="J79" s="129">
        <f>INDEX('9. GAW'!$AC$16:$AR$16,1,B79-2010)</f>
        <v>874248588.1405859</v>
      </c>
      <c r="K79" s="2"/>
      <c r="L79" s="129">
        <f>INDEX('8. Afschrijvingen voor GAW'!$AO$16:$BD$16,  1, B79-2010)</f>
        <v>25284548.075803127</v>
      </c>
      <c r="M79" s="129">
        <f>INDEX('9. GAW'!$AC$17:$AR$17,1,B79-2010)</f>
        <v>740405167.05457222</v>
      </c>
      <c r="O79" s="88">
        <f>INDEX('8. Afschrijvingen voor GAW'!$AO$17:$BD$17,  1, B79-2010)</f>
        <v>0</v>
      </c>
      <c r="P79" s="88">
        <f>INDEX('9. GAW'!$AC$18:$AR$18,1,B79-2010)</f>
        <v>0</v>
      </c>
      <c r="R79" s="88">
        <f>INDEX('8. Afschrijvingen voor GAW'!$AO$18:$BD$18,  1, B79-2010)</f>
        <v>0</v>
      </c>
      <c r="S79" s="88">
        <f>INDEX('9. GAW'!$AC$19:$AR$19,1,B79-2010)</f>
        <v>0</v>
      </c>
    </row>
    <row r="81" spans="2:16" s="77" customFormat="1" x14ac:dyDescent="0.2">
      <c r="B81" s="77" t="s">
        <v>151</v>
      </c>
      <c r="I81" s="77" t="s">
        <v>154</v>
      </c>
      <c r="L81" s="77" t="s">
        <v>146</v>
      </c>
      <c r="O81" s="77" t="s">
        <v>148</v>
      </c>
    </row>
    <row r="82" spans="2:16" s="40" customFormat="1" x14ac:dyDescent="0.2"/>
    <row r="83" spans="2:16" s="77" customFormat="1" ht="14.25" customHeight="1" x14ac:dyDescent="0.2">
      <c r="B83" s="77" t="s">
        <v>113</v>
      </c>
      <c r="I83" s="77" t="s">
        <v>106</v>
      </c>
      <c r="J83" s="77" t="s">
        <v>107</v>
      </c>
      <c r="L83" s="77" t="s">
        <v>106</v>
      </c>
      <c r="M83" s="77" t="s">
        <v>107</v>
      </c>
      <c r="O83" s="77" t="s">
        <v>106</v>
      </c>
      <c r="P83" s="77" t="s">
        <v>107</v>
      </c>
    </row>
    <row r="85" spans="2:16" x14ac:dyDescent="0.2">
      <c r="B85" s="56">
        <v>2011</v>
      </c>
      <c r="C85" s="128"/>
      <c r="D85" s="128"/>
      <c r="I85" s="88">
        <f>INDEX('8. Afschrijvingen voor GAW'!$AO$21:$BD$21,  1, B85-2010)</f>
        <v>4851646.5037523359</v>
      </c>
      <c r="J85" s="88">
        <f>INDEX('9. GAW'!$AC$22:$AR$22,1,B85-2010)</f>
        <v>90624492.919691101</v>
      </c>
      <c r="L85" s="88">
        <f>INDEX('8. Afschrijvingen voor GAW'!$AO$22:$BD$22,  1, B85-2010)</f>
        <v>1979821.2069674795</v>
      </c>
      <c r="M85" s="88">
        <f>INDEX('9. GAW'!$AC$23:$AR$23,1,B85-2010)</f>
        <v>98737052.946732834</v>
      </c>
      <c r="O85" s="88">
        <f>INDEX('8. Afschrijvingen voor GAW'!$AO$23:$BD$23,  1, B85-2010)</f>
        <v>0</v>
      </c>
      <c r="P85" s="88">
        <f>INDEX('9. GAW'!$AC$24:$AR$24,1,B85-2010)</f>
        <v>0</v>
      </c>
    </row>
    <row r="86" spans="2:16" x14ac:dyDescent="0.2">
      <c r="B86" s="56">
        <v>2012</v>
      </c>
      <c r="C86" s="128"/>
      <c r="D86" s="128"/>
      <c r="I86" s="88">
        <f>INDEX('8. Afschrijvingen voor GAW'!$AO$21:$BD$21,  1, B86-2010)</f>
        <v>4977789.312849896</v>
      </c>
      <c r="J86" s="88">
        <f>INDEX('9. GAW'!$AC$22:$AR$22,1,B86-2010)</f>
        <v>88002940.42275317</v>
      </c>
      <c r="L86" s="88">
        <f>INDEX('8. Afschrijvingen voor GAW'!$AO$22:$BD$22,  1, B86-2010)</f>
        <v>3636549.1011682842</v>
      </c>
      <c r="M86" s="88">
        <f>INDEX('9. GAW'!$AC$23:$AR$23,1,B86-2010)</f>
        <v>172270498.63303384</v>
      </c>
      <c r="O86" s="88">
        <f>INDEX('8. Afschrijvingen voor GAW'!$AO$23:$BD$23,  1, B86-2010)</f>
        <v>0</v>
      </c>
      <c r="P86" s="88">
        <f>INDEX('9. GAW'!$AC$24:$AR$24,1,B86-2010)</f>
        <v>0</v>
      </c>
    </row>
    <row r="87" spans="2:16" x14ac:dyDescent="0.2">
      <c r="B87" s="56">
        <v>2013</v>
      </c>
      <c r="C87" s="128"/>
      <c r="D87" s="128"/>
      <c r="I87" s="88">
        <f>INDEX('8. Afschrijvingen voor GAW'!$AO$21:$BD$21,  1, B87-2010)</f>
        <v>5092278.4670454431</v>
      </c>
      <c r="J87" s="88">
        <f>INDEX('9. GAW'!$AC$22:$AR$22,1,B87-2010)</f>
        <v>84934729.585431039</v>
      </c>
      <c r="L87" s="88">
        <f>INDEX('8. Afschrijvingen voor GAW'!$AO$22:$BD$22,  1, B87-2010)</f>
        <v>5623354.502707744</v>
      </c>
      <c r="M87" s="88">
        <f>INDEX('9. GAW'!$AC$23:$AR$23,1,B87-2010)</f>
        <v>242737521.29816383</v>
      </c>
      <c r="O87" s="88">
        <f>INDEX('8. Afschrijvingen voor GAW'!$AO$23:$BD$23,  1, B87-2010)</f>
        <v>0</v>
      </c>
      <c r="P87" s="88">
        <f>INDEX('9. GAW'!$AC$24:$AR$24,1,B87-2010)</f>
        <v>0</v>
      </c>
    </row>
    <row r="88" spans="2:16" x14ac:dyDescent="0.2">
      <c r="B88" s="56">
        <v>2014</v>
      </c>
      <c r="C88" s="128"/>
      <c r="D88" s="128"/>
      <c r="I88" s="88">
        <f>INDEX('8. Afschrijvingen voor GAW'!$AO$21:$BD$21,  1, B88-2010)</f>
        <v>5234862.2641227152</v>
      </c>
      <c r="J88" s="88">
        <f>INDEX('9. GAW'!$AC$22:$AR$22,1,B88-2010)</f>
        <v>82078039.749700397</v>
      </c>
      <c r="L88" s="88">
        <f>INDEX('8. Afschrijvingen voor GAW'!$AO$22:$BD$22,  1, B88-2010)</f>
        <v>7338327.4481928963</v>
      </c>
      <c r="M88" s="88">
        <f>INDEX('9. GAW'!$AC$23:$AR$23,1,B88-2010)</f>
        <v>289534583.90138996</v>
      </c>
      <c r="O88" s="88">
        <f>INDEX('8. Afschrijvingen voor GAW'!$AO$23:$BD$23,  1, B88-2010)</f>
        <v>0</v>
      </c>
      <c r="P88" s="88">
        <f>INDEX('9. GAW'!$AC$24:$AR$24,1,B88-2010)</f>
        <v>0</v>
      </c>
    </row>
    <row r="89" spans="2:16" x14ac:dyDescent="0.2">
      <c r="B89" s="56">
        <v>2015</v>
      </c>
      <c r="C89" s="128"/>
      <c r="D89" s="128"/>
      <c r="I89" s="88">
        <f>INDEX('8. Afschrijvingen voor GAW'!$AO$21:$BD$21,  1, B89-2010)</f>
        <v>5287210.8867639424</v>
      </c>
      <c r="J89" s="88">
        <f>INDEX('9. GAW'!$AC$22:$AR$22,1,B89-2010)</f>
        <v>77611609.26043345</v>
      </c>
      <c r="L89" s="88">
        <f>INDEX('8. Afschrijvingen voor GAW'!$AO$22:$BD$22,  1, B89-2010)</f>
        <v>8566102.5682662055</v>
      </c>
      <c r="M89" s="88">
        <f>INDEX('9. GAW'!$AC$23:$AR$23,1,B89-2010)</f>
        <v>326094264.27864426</v>
      </c>
      <c r="O89" s="88">
        <f>INDEX('8. Afschrijvingen voor GAW'!$AO$23:$BD$23,  1, B89-2010)</f>
        <v>0</v>
      </c>
      <c r="P89" s="88">
        <f>INDEX('9. GAW'!$AC$24:$AR$24,1,B89-2010)</f>
        <v>0</v>
      </c>
    </row>
    <row r="90" spans="2:16" x14ac:dyDescent="0.2">
      <c r="B90" s="56">
        <v>2016</v>
      </c>
      <c r="C90" s="128"/>
      <c r="D90" s="128"/>
      <c r="I90" s="88">
        <f>INDEX('8. Afschrijvingen voor GAW'!$AO$21:$BD$21,  1, B90-2010)</f>
        <v>5329508.5738580544</v>
      </c>
      <c r="J90" s="88">
        <f>INDEX('9. GAW'!$AC$22:$AR$22,1,B90-2010)</f>
        <v>72902993.560658872</v>
      </c>
      <c r="L90" s="88">
        <f>INDEX('8. Afschrijvingen voor GAW'!$AO$22:$BD$22,  1, B90-2010)</f>
        <v>9578860.9952839613</v>
      </c>
      <c r="M90" s="88">
        <f>INDEX('9. GAW'!$AC$23:$AR$23,1,B90-2010)</f>
        <v>350205786.09901792</v>
      </c>
      <c r="O90" s="88">
        <f>INDEX('8. Afschrijvingen voor GAW'!$AO$23:$BD$23,  1, B90-2010)</f>
        <v>0</v>
      </c>
      <c r="P90" s="88">
        <f>INDEX('9. GAW'!$AC$24:$AR$24,1,B90-2010)</f>
        <v>0</v>
      </c>
    </row>
    <row r="91" spans="2:16" x14ac:dyDescent="0.2">
      <c r="B91" s="56">
        <v>2017</v>
      </c>
      <c r="C91" s="128"/>
      <c r="D91" s="128"/>
      <c r="I91" s="88">
        <f>INDEX('8. Afschrijvingen voor GAW'!$AO$21:$BD$21,  1, B91-2010)</f>
        <v>5340167.5910057705</v>
      </c>
      <c r="J91" s="88">
        <f>INDEX('9. GAW'!$AC$22:$AR$22,1,B91-2010)</f>
        <v>67708631.956774428</v>
      </c>
      <c r="L91" s="88">
        <f>INDEX('8. Afschrijvingen voor GAW'!$AO$22:$BD$22,  1, B91-2010)</f>
        <v>10448868.338137416</v>
      </c>
      <c r="M91" s="88">
        <f>INDEX('9. GAW'!$AC$23:$AR$23,1,B91-2010)</f>
        <v>375679807.80155206</v>
      </c>
      <c r="O91" s="88">
        <f>INDEX('8. Afschrijvingen voor GAW'!$AO$23:$BD$23,  1, B91-2010)</f>
        <v>0</v>
      </c>
      <c r="P91" s="88">
        <f>INDEX('9. GAW'!$AC$24:$AR$24,1,B91-2010)</f>
        <v>0</v>
      </c>
    </row>
    <row r="92" spans="2:16" x14ac:dyDescent="0.2">
      <c r="B92" s="56">
        <v>2018</v>
      </c>
      <c r="C92" s="128"/>
      <c r="D92" s="128"/>
      <c r="I92" s="88">
        <f>INDEX('8. Afschrijvingen voor GAW'!$AO$21:$BD$21,  1, B92-2010)</f>
        <v>5414929.9372798512</v>
      </c>
      <c r="J92" s="88">
        <f>INDEX('9. GAW'!$AC$22:$AR$22,1,B92-2010)</f>
        <v>63241622.866889417</v>
      </c>
      <c r="L92" s="88">
        <f>INDEX('8. Afschrijvingen voor GAW'!$AO$22:$BD$22,  1, B92-2010)</f>
        <v>11595180.064145317</v>
      </c>
      <c r="M92" s="88">
        <f>INDEX('9. GAW'!$AC$23:$AR$23,1,B92-2010)</f>
        <v>411630702.28296655</v>
      </c>
      <c r="O92" s="88">
        <f>INDEX('8. Afschrijvingen voor GAW'!$AO$23:$BD$23,  1, B92-2010)</f>
        <v>0</v>
      </c>
      <c r="P92" s="88">
        <f>INDEX('9. GAW'!$AC$24:$AR$24,1,B92-2010)</f>
        <v>0</v>
      </c>
    </row>
    <row r="93" spans="2:16" x14ac:dyDescent="0.2">
      <c r="B93" s="56">
        <v>2019</v>
      </c>
      <c r="C93" s="128"/>
      <c r="D93" s="128"/>
      <c r="I93" s="88">
        <f>INDEX('8. Afschrijvingen voor GAW'!$AO$21:$BD$21,  1, B93-2010)</f>
        <v>5528643.4659627285</v>
      </c>
      <c r="J93" s="88">
        <f>INDEX('9. GAW'!$AC$22:$AR$22,1,B93-2010)</f>
        <v>59041053.48113136</v>
      </c>
      <c r="L93" s="88">
        <f>INDEX('8. Afschrijvingen voor GAW'!$AO$22:$BD$22,  1, B93-2010)</f>
        <v>12798335.250481673</v>
      </c>
      <c r="M93" s="88">
        <f>INDEX('9. GAW'!$AC$23:$AR$23,1,B93-2010)</f>
        <v>439155236.43129188</v>
      </c>
      <c r="O93" s="88">
        <f>INDEX('8. Afschrijvingen voor GAW'!$AO$23:$BD$23,  1, B93-2010)</f>
        <v>0</v>
      </c>
      <c r="P93" s="88">
        <f>INDEX('9. GAW'!$AC$24:$AR$24,1,B93-2010)</f>
        <v>0</v>
      </c>
    </row>
    <row r="94" spans="2:16" x14ac:dyDescent="0.2">
      <c r="B94" s="56">
        <v>2020</v>
      </c>
      <c r="C94" s="128"/>
      <c r="D94" s="128"/>
      <c r="I94" s="88">
        <f>INDEX('8. Afschrijvingen voor GAW'!$AO$21:$BD$21,  1, B94-2010)</f>
        <v>5683445.4830096858</v>
      </c>
      <c r="J94" s="88">
        <f>INDEX('9. GAW'!$AC$22:$AR$22,1,B94-2010)</f>
        <v>55010757.495593369</v>
      </c>
      <c r="L94" s="88">
        <f>INDEX('8. Afschrijvingen voor GAW'!$AO$22:$BD$22,  1, B94-2010)</f>
        <v>13866031.556665704</v>
      </c>
      <c r="M94" s="88">
        <f>INDEX('9. GAW'!$AC$23:$AR$23,1,B94-2010)</f>
        <v>460348673.0489158</v>
      </c>
      <c r="O94" s="88">
        <f>INDEX('8. Afschrijvingen voor GAW'!$AO$23:$BD$23,  1, B94-2010)</f>
        <v>0</v>
      </c>
      <c r="P94" s="88">
        <f>INDEX('9. GAW'!$AC$24:$AR$24,1,B94-2010)</f>
        <v>0</v>
      </c>
    </row>
    <row r="95" spans="2:16" x14ac:dyDescent="0.2">
      <c r="B95" s="56">
        <v>2021</v>
      </c>
      <c r="C95" s="128"/>
      <c r="D95" s="128"/>
      <c r="I95" s="88">
        <f>INDEX('8. Afschrijvingen voor GAW'!$AO$21:$BD$21,  1, B95-2010)</f>
        <v>5723229.601390752</v>
      </c>
      <c r="J95" s="88">
        <f>INDEX('9. GAW'!$AC$22:$AR$22,1,B95-2010)</f>
        <v>49672603.196671754</v>
      </c>
      <c r="L95" s="88">
        <f>INDEX('8. Afschrijvingen voor GAW'!$AO$22:$BD$22,  1, B95-2010)</f>
        <v>14256971.513525093</v>
      </c>
      <c r="M95" s="88">
        <f>INDEX('9. GAW'!$AC$23:$AR$23,1,B95-2010)</f>
        <v>449314142.24673325</v>
      </c>
      <c r="O95" s="88">
        <f>INDEX('8. Afschrijvingen voor GAW'!$AO$23:$BD$23,  1, B95-2010)</f>
        <v>0</v>
      </c>
      <c r="P95" s="88">
        <f>INDEX('9. GAW'!$AC$24:$AR$24,1,B95-2010)</f>
        <v>0</v>
      </c>
    </row>
    <row r="96" spans="2:16" x14ac:dyDescent="0.2">
      <c r="B96" s="56">
        <v>2022</v>
      </c>
      <c r="C96" s="128"/>
      <c r="D96" s="128"/>
      <c r="I96" s="88">
        <f>INDEX('8. Afschrijvingen voor GAW'!$AO$21:$BD$21,  1, B96-2010)</f>
        <v>6867875.5216689017</v>
      </c>
      <c r="J96" s="88">
        <f>INDEX('9. GAW'!$AC$22:$AR$22,1,B96-2010)</f>
        <v>42804727.675002858</v>
      </c>
      <c r="L96" s="88">
        <f>INDEX('8. Afschrijvingen voor GAW'!$AO$22:$BD$22,  1, B96-2010)</f>
        <v>17108365.816230115</v>
      </c>
      <c r="M96" s="88">
        <f>INDEX('9. GAW'!$AC$23:$AR$23,1,B96-2010)</f>
        <v>432205776.43050301</v>
      </c>
      <c r="O96" s="88">
        <f>INDEX('8. Afschrijvingen voor GAW'!$AO$23:$BD$23,  1, B96-2010)</f>
        <v>0</v>
      </c>
      <c r="P96" s="88">
        <f>INDEX('9. GAW'!$AC$24:$AR$24,1,B96-2010)</f>
        <v>0</v>
      </c>
    </row>
    <row r="97" spans="2:16" x14ac:dyDescent="0.2">
      <c r="B97" s="56">
        <v>2023</v>
      </c>
      <c r="C97" s="128"/>
      <c r="D97" s="128"/>
      <c r="I97" s="88">
        <f>INDEX('8. Afschrijvingen voor GAW'!$AO$21:$BD$21,  1, B97-2010)</f>
        <v>5892572.3306942033</v>
      </c>
      <c r="J97" s="88">
        <f>INDEX('9. GAW'!$AC$22:$AR$22,1,B97-2010)</f>
        <v>36912155.344308659</v>
      </c>
      <c r="L97" s="88">
        <f>INDEX('8. Afschrijvingen voor GAW'!$AO$22:$BD$22,  1, B97-2010)</f>
        <v>16451108.250490244</v>
      </c>
      <c r="M97" s="88">
        <f>INDEX('9. GAW'!$AC$23:$AR$23,1,B97-2010)</f>
        <v>415754668.18001282</v>
      </c>
      <c r="O97" s="88">
        <f>INDEX('8. Afschrijvingen voor GAW'!$AO$23:$BD$23,  1, B97-2010)</f>
        <v>0</v>
      </c>
      <c r="P97" s="88">
        <f>INDEX('9. GAW'!$AC$24:$AR$24,1,B97-2010)</f>
        <v>0</v>
      </c>
    </row>
    <row r="98" spans="2:16" x14ac:dyDescent="0.2">
      <c r="B98" s="56">
        <v>2024</v>
      </c>
      <c r="C98" s="128"/>
      <c r="D98" s="128"/>
      <c r="I98" s="88">
        <f>INDEX('8. Afschrijvingen voor GAW'!$AO$21:$BD$21,  1, B98-2010)</f>
        <v>5532622.238033318</v>
      </c>
      <c r="J98" s="88">
        <f>INDEX('9. GAW'!$AC$22:$AR$22,1,B98-2010)</f>
        <v>31379533.106275339</v>
      </c>
      <c r="L98" s="88">
        <f>INDEX('8. Afschrijvingen voor GAW'!$AO$22:$BD$22,  1, B98-2010)</f>
        <v>15819321.225975806</v>
      </c>
      <c r="M98" s="88">
        <f>INDEX('9. GAW'!$AC$23:$AR$23,1,B98-2010)</f>
        <v>399935346.95403707</v>
      </c>
      <c r="O98" s="88">
        <f>INDEX('8. Afschrijvingen voor GAW'!$AO$23:$BD$23,  1, B98-2010)</f>
        <v>0</v>
      </c>
      <c r="P98" s="88">
        <f>INDEX('9. GAW'!$AC$24:$AR$24,1,B98-2010)</f>
        <v>0</v>
      </c>
    </row>
    <row r="99" spans="2:16" x14ac:dyDescent="0.2">
      <c r="B99" s="56">
        <v>2025</v>
      </c>
      <c r="C99" s="128"/>
      <c r="D99" s="128"/>
      <c r="I99" s="88">
        <f>INDEX('8. Afschrijvingen voor GAW'!$AO$21:$BD$21,  1, B99-2010)</f>
        <v>5520381.3334325179</v>
      </c>
      <c r="J99" s="88">
        <f>INDEX('9. GAW'!$AC$22:$AR$22,1,B99-2010)</f>
        <v>25859151.772842821</v>
      </c>
      <c r="L99" s="88">
        <f>INDEX('8. Afschrijvingen voor GAW'!$AO$22:$BD$22,  1, B99-2010)</f>
        <v>15212009.346961083</v>
      </c>
      <c r="M99" s="88">
        <f>INDEX('9. GAW'!$AC$23:$AR$23,1,B99-2010)</f>
        <v>384723337.60707575</v>
      </c>
      <c r="O99" s="88">
        <f>INDEX('8. Afschrijvingen voor GAW'!$AO$23:$BD$23,  1, B99-2010)</f>
        <v>0</v>
      </c>
      <c r="P99" s="88">
        <f>INDEX('9. GAW'!$AC$24:$AR$24,1,B99-2010)</f>
        <v>0</v>
      </c>
    </row>
    <row r="100" spans="2:16" ht="12.75" customHeight="1" x14ac:dyDescent="0.2">
      <c r="B100" s="56">
        <v>2026</v>
      </c>
      <c r="C100" s="128"/>
      <c r="D100" s="128"/>
      <c r="I100" s="88">
        <f>INDEX('8. Afschrijvingen voor GAW'!$AO$21:$BD$21,  1, B100-2010)</f>
        <v>5520381.3334325179</v>
      </c>
      <c r="J100" s="88">
        <f>INDEX('9. GAW'!$AC$22:$AR$22,1,B100-2010)</f>
        <v>20338770.439410307</v>
      </c>
      <c r="L100" s="88">
        <f>INDEX('8. Afschrijvingen voor GAW'!$AO$22:$BD$22,  1, B100-2010)</f>
        <v>14628216.433981406</v>
      </c>
      <c r="M100" s="88">
        <f>INDEX('9. GAW'!$AC$23:$AR$23,1,B100-2010)</f>
        <v>370095121.17309433</v>
      </c>
      <c r="O100" s="88">
        <f>INDEX('8. Afschrijvingen voor GAW'!$AO$23:$BD$23,  1, B100-2010)</f>
        <v>0</v>
      </c>
      <c r="P100" s="88">
        <f>INDEX('9. GAW'!$AC$24:$AR$24,1,B100-2010)</f>
        <v>0</v>
      </c>
    </row>
    <row r="107" spans="2:16" x14ac:dyDescent="0.2">
      <c r="I107" s="71"/>
    </row>
  </sheetData>
  <mergeCells count="2">
    <mergeCell ref="B5:F5"/>
    <mergeCell ref="B8:F8"/>
  </mergeCells>
  <conditionalFormatting sqref="I56:I58">
    <cfRule type="cellIs" dxfId="1" priority="1" operator="equal">
      <formula>"NIET CORRECT"</formula>
    </cfRule>
    <cfRule type="cellIs" dxfId="0" priority="2" operator="equal">
      <formula>"CORRECT"</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sheetPr>
  <dimension ref="A1"/>
  <sheetViews>
    <sheetView showGridLines="0" zoomScale="85" zoomScaleNormal="85" workbookViewId="0"/>
  </sheetViews>
  <sheetFormatPr defaultRowHeight="12.75" x14ac:dyDescent="0.2"/>
  <cols>
    <col min="1" max="16384" width="9.140625" style="10"/>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1FFE1"/>
  </sheetPr>
  <dimension ref="A1:AB8317"/>
  <sheetViews>
    <sheetView showGridLines="0" zoomScale="85" zoomScaleNormal="85" workbookViewId="0">
      <pane xSplit="2" ySplit="14" topLeftCell="C15" activePane="bottomRight" state="frozen"/>
      <selection pane="topRight" activeCell="C1" sqref="C1"/>
      <selection pane="bottomLeft" activeCell="A9" sqref="A9"/>
      <selection pane="bottomRight" activeCell="C15" sqref="C15"/>
    </sheetView>
  </sheetViews>
  <sheetFormatPr defaultRowHeight="12.75" x14ac:dyDescent="0.2"/>
  <cols>
    <col min="1" max="1" width="4.7109375" customWidth="1"/>
    <col min="2" max="2" width="56.5703125" style="40" customWidth="1"/>
    <col min="3" max="3" width="5" style="65" customWidth="1"/>
    <col min="4" max="4" width="21.28515625" style="9" customWidth="1"/>
    <col min="5" max="5" width="14.5703125" style="9" customWidth="1"/>
    <col min="6" max="6" width="14.5703125" style="40" customWidth="1"/>
    <col min="7" max="22" width="14.7109375" style="40" customWidth="1"/>
    <col min="23" max="26" width="14.7109375" customWidth="1"/>
    <col min="27" max="30" width="14.7109375" style="40" customWidth="1"/>
    <col min="31" max="16384" width="9.140625" style="40"/>
  </cols>
  <sheetData>
    <row r="1" spans="1:26" x14ac:dyDescent="0.2">
      <c r="A1" s="40"/>
      <c r="W1" s="40"/>
      <c r="X1" s="40"/>
      <c r="Y1" s="40"/>
      <c r="Z1" s="40"/>
    </row>
    <row r="2" spans="1:26" s="76" customFormat="1" ht="18" x14ac:dyDescent="0.2">
      <c r="B2" s="76" t="s">
        <v>180</v>
      </c>
    </row>
    <row r="3" spans="1:26" x14ac:dyDescent="0.2">
      <c r="A3" s="40"/>
      <c r="W3" s="40"/>
      <c r="X3" s="40"/>
      <c r="Y3" s="40"/>
      <c r="Z3" s="40"/>
    </row>
    <row r="4" spans="1:26" s="83" customFormat="1" x14ac:dyDescent="0.2">
      <c r="B4" s="83" t="s">
        <v>26</v>
      </c>
    </row>
    <row r="5" spans="1:26" s="65" customFormat="1" ht="12.75" customHeight="1" x14ac:dyDescent="0.2">
      <c r="B5" s="176" t="s">
        <v>178</v>
      </c>
      <c r="C5" s="176"/>
      <c r="D5" s="176"/>
      <c r="E5" s="176"/>
      <c r="F5" s="176"/>
      <c r="G5" s="176"/>
      <c r="H5" s="43"/>
      <c r="I5" s="43"/>
      <c r="J5" s="43"/>
      <c r="K5" s="38"/>
      <c r="L5" s="38"/>
      <c r="O5" s="8"/>
    </row>
    <row r="6" spans="1:26" s="65" customFormat="1" x14ac:dyDescent="0.2">
      <c r="B6" s="176"/>
      <c r="C6" s="176"/>
      <c r="D6" s="176"/>
      <c r="E6" s="176"/>
      <c r="F6" s="176"/>
      <c r="G6" s="176"/>
      <c r="H6" s="43"/>
      <c r="I6" s="43"/>
      <c r="J6" s="43"/>
      <c r="K6" s="38"/>
      <c r="L6" s="38"/>
      <c r="O6" s="8"/>
    </row>
    <row r="7" spans="1:26" s="65" customFormat="1" ht="17.25" customHeight="1" x14ac:dyDescent="0.2">
      <c r="B7" s="176"/>
      <c r="C7" s="176"/>
      <c r="D7" s="176"/>
      <c r="E7" s="176"/>
      <c r="F7" s="176"/>
      <c r="G7" s="176"/>
      <c r="H7" s="43"/>
      <c r="I7" s="43"/>
      <c r="J7" s="43"/>
      <c r="K7" s="38"/>
      <c r="L7" s="38"/>
      <c r="O7" s="8"/>
    </row>
    <row r="8" spans="1:26" s="65" customFormat="1" x14ac:dyDescent="0.2">
      <c r="B8" s="143"/>
      <c r="C8" s="143"/>
      <c r="D8" s="143"/>
      <c r="E8" s="143"/>
      <c r="F8" s="143"/>
      <c r="G8" s="143"/>
      <c r="H8" s="43"/>
      <c r="I8" s="43"/>
      <c r="J8" s="43"/>
      <c r="K8" s="38"/>
      <c r="L8" s="38"/>
      <c r="O8" s="8"/>
    </row>
    <row r="9" spans="1:26" s="65" customFormat="1" x14ac:dyDescent="0.2">
      <c r="B9" s="90" t="s">
        <v>27</v>
      </c>
      <c r="C9" s="143"/>
      <c r="D9" s="143"/>
      <c r="E9" s="143"/>
      <c r="F9" s="143"/>
      <c r="G9" s="143"/>
      <c r="H9" s="43"/>
      <c r="I9" s="43"/>
      <c r="J9" s="43"/>
      <c r="K9" s="38"/>
      <c r="L9" s="38"/>
      <c r="O9" s="8"/>
    </row>
    <row r="10" spans="1:26" s="65" customFormat="1" ht="12.75" customHeight="1" x14ac:dyDescent="0.2">
      <c r="B10" s="177" t="s">
        <v>217</v>
      </c>
      <c r="C10" s="177"/>
      <c r="D10" s="177"/>
      <c r="E10" s="177"/>
      <c r="F10" s="177"/>
      <c r="G10" s="177"/>
      <c r="H10" s="43"/>
      <c r="I10" s="43"/>
      <c r="J10" s="43"/>
      <c r="K10" s="38"/>
      <c r="L10" s="38"/>
      <c r="O10" s="8"/>
    </row>
    <row r="11" spans="1:26" s="65" customFormat="1" ht="44.25" customHeight="1" x14ac:dyDescent="0.2">
      <c r="B11" s="177"/>
      <c r="C11" s="177"/>
      <c r="D11" s="177"/>
      <c r="E11" s="177"/>
      <c r="F11" s="177"/>
      <c r="G11" s="177"/>
      <c r="H11" s="43"/>
      <c r="I11" s="43"/>
      <c r="J11" s="43"/>
      <c r="K11" s="38"/>
      <c r="L11" s="38"/>
      <c r="O11" s="8"/>
    </row>
    <row r="12" spans="1:26" s="65" customFormat="1" x14ac:dyDescent="0.2">
      <c r="B12" s="143"/>
      <c r="C12" s="143"/>
      <c r="D12" s="143"/>
      <c r="E12" s="143"/>
      <c r="F12" s="143"/>
      <c r="G12" s="143"/>
      <c r="H12" s="43"/>
      <c r="I12" s="43"/>
      <c r="J12" s="43"/>
      <c r="K12" s="38"/>
      <c r="L12" s="38"/>
      <c r="O12" s="8"/>
    </row>
    <row r="13" spans="1:26" s="77" customFormat="1" x14ac:dyDescent="0.2">
      <c r="B13" s="77" t="s">
        <v>171</v>
      </c>
      <c r="G13" s="77" t="s">
        <v>172</v>
      </c>
    </row>
    <row r="14" spans="1:26" ht="12.75" customHeight="1" x14ac:dyDescent="0.2">
      <c r="A14" s="40"/>
      <c r="B14" s="57"/>
      <c r="C14" s="143"/>
      <c r="D14" s="57"/>
      <c r="E14" s="57"/>
      <c r="F14" s="57"/>
      <c r="G14" s="57"/>
      <c r="H14" s="43"/>
      <c r="I14" s="43"/>
      <c r="J14" s="43"/>
      <c r="K14" s="38"/>
      <c r="L14" s="38"/>
      <c r="O14" s="8"/>
      <c r="W14" s="40"/>
      <c r="X14" s="40"/>
      <c r="Y14" s="40"/>
      <c r="Z14" s="40"/>
    </row>
    <row r="15" spans="1:26" s="65" customFormat="1" ht="12.75" customHeight="1" x14ac:dyDescent="0.2">
      <c r="B15" s="143"/>
      <c r="C15" s="143"/>
      <c r="D15" s="143"/>
      <c r="E15" s="143"/>
      <c r="F15" s="143"/>
      <c r="G15" s="143"/>
      <c r="H15" s="43"/>
      <c r="I15" s="43"/>
      <c r="J15" s="43"/>
      <c r="K15" s="38"/>
      <c r="L15" s="38"/>
      <c r="O15" s="8"/>
    </row>
    <row r="16" spans="1:26" s="77" customFormat="1" x14ac:dyDescent="0.2">
      <c r="B16" s="77" t="s">
        <v>100</v>
      </c>
      <c r="D16" s="77" t="s">
        <v>84</v>
      </c>
      <c r="E16" s="77" t="s">
        <v>104</v>
      </c>
    </row>
    <row r="17" spans="1:26" x14ac:dyDescent="0.2">
      <c r="A17" s="40"/>
      <c r="W17" s="40"/>
      <c r="X17" s="40"/>
      <c r="Y17" s="40"/>
      <c r="Z17" s="40"/>
    </row>
    <row r="18" spans="1:26" ht="12.75" customHeight="1" x14ac:dyDescent="0.2">
      <c r="A18" s="40"/>
      <c r="B18" s="38" t="s">
        <v>130</v>
      </c>
      <c r="C18" s="38"/>
      <c r="D18" s="85">
        <v>5</v>
      </c>
      <c r="E18" s="85" t="s">
        <v>124</v>
      </c>
      <c r="G18" s="174" t="s">
        <v>177</v>
      </c>
      <c r="H18" s="174"/>
      <c r="I18" s="174"/>
      <c r="W18" s="40"/>
      <c r="X18" s="40"/>
      <c r="Y18" s="40"/>
      <c r="Z18" s="40"/>
    </row>
    <row r="19" spans="1:26" x14ac:dyDescent="0.2">
      <c r="A19" s="40"/>
      <c r="B19" s="38" t="s">
        <v>131</v>
      </c>
      <c r="C19" s="38"/>
      <c r="D19" s="85">
        <v>20</v>
      </c>
      <c r="E19" s="85" t="s">
        <v>124</v>
      </c>
      <c r="G19" s="174"/>
      <c r="H19" s="174"/>
      <c r="I19" s="174"/>
      <c r="W19" s="40"/>
      <c r="X19" s="40"/>
      <c r="Y19" s="40"/>
      <c r="Z19" s="40"/>
    </row>
    <row r="20" spans="1:26" x14ac:dyDescent="0.2">
      <c r="A20" s="40"/>
      <c r="B20" s="38" t="s">
        <v>132</v>
      </c>
      <c r="C20" s="38"/>
      <c r="D20" s="85">
        <v>30</v>
      </c>
      <c r="E20" s="85" t="s">
        <v>124</v>
      </c>
      <c r="G20" s="174"/>
      <c r="H20" s="174"/>
      <c r="I20" s="174"/>
      <c r="W20" s="40"/>
      <c r="X20" s="40"/>
      <c r="Y20" s="40"/>
      <c r="Z20" s="40"/>
    </row>
    <row r="21" spans="1:26" x14ac:dyDescent="0.2">
      <c r="A21" s="40"/>
      <c r="B21" s="38" t="s">
        <v>102</v>
      </c>
      <c r="C21" s="38"/>
      <c r="D21" s="85">
        <v>0</v>
      </c>
      <c r="E21" s="85" t="s">
        <v>124</v>
      </c>
      <c r="G21" s="125"/>
      <c r="H21" s="125"/>
      <c r="I21" s="125"/>
      <c r="W21" s="40"/>
      <c r="X21" s="40"/>
      <c r="Y21" s="40"/>
      <c r="Z21" s="40"/>
    </row>
    <row r="22" spans="1:26" x14ac:dyDescent="0.2">
      <c r="A22" s="40"/>
      <c r="B22" s="38" t="s">
        <v>133</v>
      </c>
      <c r="C22" s="38"/>
      <c r="D22" s="85">
        <v>5</v>
      </c>
      <c r="E22" s="85" t="s">
        <v>124</v>
      </c>
      <c r="G22" s="125"/>
      <c r="H22" s="125"/>
      <c r="I22" s="125"/>
      <c r="W22" s="40"/>
      <c r="X22" s="40"/>
      <c r="Y22" s="40"/>
      <c r="Z22" s="40"/>
    </row>
    <row r="23" spans="1:26" x14ac:dyDescent="0.2">
      <c r="A23" s="40"/>
      <c r="B23" s="38" t="s">
        <v>134</v>
      </c>
      <c r="C23" s="38"/>
      <c r="D23" s="85">
        <v>10</v>
      </c>
      <c r="E23" s="85" t="s">
        <v>124</v>
      </c>
      <c r="G23" s="125"/>
      <c r="H23" s="125"/>
      <c r="I23" s="125"/>
      <c r="W23" s="40"/>
      <c r="X23" s="40"/>
      <c r="Y23" s="40"/>
      <c r="Z23" s="40"/>
    </row>
    <row r="24" spans="1:26" x14ac:dyDescent="0.2">
      <c r="A24" s="40"/>
      <c r="B24" s="38" t="s">
        <v>135</v>
      </c>
      <c r="C24" s="38"/>
      <c r="D24" s="85">
        <v>30</v>
      </c>
      <c r="E24" s="85" t="s">
        <v>124</v>
      </c>
      <c r="G24" s="125"/>
      <c r="H24" s="125"/>
      <c r="I24" s="125"/>
      <c r="W24" s="40"/>
      <c r="X24" s="40"/>
      <c r="Y24" s="40"/>
      <c r="Z24" s="40"/>
    </row>
    <row r="25" spans="1:26" x14ac:dyDescent="0.2">
      <c r="A25" s="40"/>
      <c r="B25" s="38" t="s">
        <v>136</v>
      </c>
      <c r="C25" s="38"/>
      <c r="D25" s="85">
        <v>55</v>
      </c>
      <c r="E25" s="85" t="s">
        <v>124</v>
      </c>
      <c r="G25" s="125"/>
      <c r="H25" s="125"/>
      <c r="I25" s="125"/>
      <c r="W25" s="40"/>
      <c r="X25" s="40"/>
      <c r="Y25" s="40"/>
      <c r="Z25" s="40"/>
    </row>
    <row r="26" spans="1:26" x14ac:dyDescent="0.2">
      <c r="A26" s="40"/>
      <c r="B26" s="38" t="s">
        <v>137</v>
      </c>
      <c r="C26" s="38"/>
      <c r="D26" s="85">
        <v>30</v>
      </c>
      <c r="E26" s="85" t="s">
        <v>124</v>
      </c>
      <c r="G26" s="125"/>
      <c r="H26" s="125"/>
      <c r="I26" s="125"/>
      <c r="W26" s="40"/>
      <c r="X26" s="40"/>
      <c r="Y26" s="40"/>
      <c r="Z26" s="40"/>
    </row>
    <row r="27" spans="1:26" x14ac:dyDescent="0.2">
      <c r="A27" s="40"/>
      <c r="B27" s="38" t="s">
        <v>138</v>
      </c>
      <c r="C27" s="38"/>
      <c r="D27" s="85">
        <v>55</v>
      </c>
      <c r="E27" s="85" t="s">
        <v>124</v>
      </c>
      <c r="G27" s="125"/>
      <c r="H27" s="125"/>
      <c r="I27" s="125"/>
      <c r="W27" s="40"/>
      <c r="X27" s="40"/>
      <c r="Y27" s="40"/>
      <c r="Z27" s="40"/>
    </row>
    <row r="28" spans="1:26" x14ac:dyDescent="0.2">
      <c r="A28" s="40"/>
      <c r="B28" s="38" t="s">
        <v>139</v>
      </c>
      <c r="C28" s="38"/>
      <c r="D28" s="85">
        <v>25</v>
      </c>
      <c r="E28" s="85" t="s">
        <v>124</v>
      </c>
      <c r="G28" s="125"/>
      <c r="H28" s="125"/>
      <c r="I28" s="125"/>
      <c r="W28" s="40"/>
      <c r="X28" s="40"/>
      <c r="Y28" s="40"/>
      <c r="Z28" s="40"/>
    </row>
    <row r="29" spans="1:26" x14ac:dyDescent="0.2">
      <c r="A29" s="40"/>
      <c r="B29" s="38" t="s">
        <v>140</v>
      </c>
      <c r="C29" s="38"/>
      <c r="D29" s="85">
        <v>30</v>
      </c>
      <c r="E29" s="85" t="s">
        <v>124</v>
      </c>
      <c r="G29" s="125"/>
      <c r="H29" s="125"/>
      <c r="I29" s="125"/>
      <c r="W29" s="40"/>
      <c r="X29" s="40"/>
      <c r="Y29" s="40"/>
      <c r="Z29" s="40"/>
    </row>
    <row r="30" spans="1:26" x14ac:dyDescent="0.2">
      <c r="A30" s="40"/>
      <c r="B30" s="38" t="s">
        <v>141</v>
      </c>
      <c r="C30" s="38"/>
      <c r="D30" s="85">
        <v>39</v>
      </c>
      <c r="E30" s="85" t="s">
        <v>125</v>
      </c>
      <c r="G30" s="125"/>
      <c r="H30" s="125"/>
      <c r="I30" s="125"/>
      <c r="W30" s="40"/>
      <c r="X30" s="40"/>
      <c r="Y30" s="40"/>
      <c r="Z30" s="40"/>
    </row>
    <row r="31" spans="1:26" x14ac:dyDescent="0.2">
      <c r="A31" s="40"/>
      <c r="B31" s="38" t="s">
        <v>142</v>
      </c>
      <c r="C31" s="38"/>
      <c r="D31" s="85">
        <v>39</v>
      </c>
      <c r="E31" s="85" t="s">
        <v>125</v>
      </c>
      <c r="G31" s="125"/>
      <c r="H31" s="125"/>
      <c r="I31" s="125"/>
      <c r="W31" s="40"/>
      <c r="X31" s="40"/>
      <c r="Y31" s="40"/>
      <c r="Z31" s="40"/>
    </row>
    <row r="32" spans="1:26" x14ac:dyDescent="0.2">
      <c r="A32" s="40"/>
      <c r="B32" s="38" t="s">
        <v>143</v>
      </c>
      <c r="C32" s="38"/>
      <c r="D32" s="85">
        <v>39</v>
      </c>
      <c r="E32" s="85" t="s">
        <v>125</v>
      </c>
      <c r="G32" s="125"/>
      <c r="H32" s="125"/>
      <c r="I32" s="125"/>
      <c r="W32" s="40"/>
      <c r="X32" s="40"/>
      <c r="Y32" s="40"/>
      <c r="Z32" s="40"/>
    </row>
    <row r="33" spans="1:28" x14ac:dyDescent="0.2">
      <c r="A33" s="40"/>
      <c r="B33" s="38" t="s">
        <v>144</v>
      </c>
      <c r="C33" s="38"/>
      <c r="D33" s="85">
        <v>39</v>
      </c>
      <c r="E33" s="85" t="s">
        <v>125</v>
      </c>
      <c r="G33" s="125"/>
      <c r="H33" s="125"/>
      <c r="I33" s="125"/>
      <c r="W33" s="40"/>
      <c r="X33" s="40"/>
      <c r="Y33" s="40"/>
      <c r="Z33" s="40"/>
    </row>
    <row r="34" spans="1:28" x14ac:dyDescent="0.2">
      <c r="A34" s="148"/>
      <c r="B34" s="38" t="s">
        <v>156</v>
      </c>
      <c r="C34" s="38"/>
      <c r="D34" s="147">
        <f>'3. Investeringen'!J16</f>
        <v>34.799999999999997</v>
      </c>
      <c r="E34" s="85" t="s">
        <v>124</v>
      </c>
      <c r="G34" s="163" t="s">
        <v>188</v>
      </c>
      <c r="H34" s="163"/>
      <c r="I34" s="163"/>
      <c r="W34" s="40"/>
      <c r="X34" s="40"/>
      <c r="Y34" s="40"/>
      <c r="Z34" s="40"/>
    </row>
    <row r="35" spans="1:28" x14ac:dyDescent="0.2">
      <c r="A35" s="148"/>
      <c r="B35" s="38" t="s">
        <v>157</v>
      </c>
      <c r="C35" s="38"/>
      <c r="D35" s="91">
        <f>'3. Investeringen'!J15</f>
        <v>21</v>
      </c>
      <c r="E35" s="85" t="s">
        <v>125</v>
      </c>
      <c r="G35" s="163" t="s">
        <v>188</v>
      </c>
      <c r="H35" s="72"/>
      <c r="I35" s="72"/>
      <c r="W35" s="40"/>
      <c r="X35" s="40"/>
      <c r="Y35" s="40"/>
      <c r="Z35" s="40"/>
    </row>
    <row r="36" spans="1:28" x14ac:dyDescent="0.2">
      <c r="A36" s="40"/>
      <c r="B36" s="38" t="s">
        <v>155</v>
      </c>
      <c r="C36" s="38"/>
      <c r="D36" s="105"/>
      <c r="E36" s="105"/>
      <c r="G36" s="72"/>
      <c r="H36" s="72"/>
      <c r="I36" s="72"/>
      <c r="W36" s="40"/>
      <c r="X36" s="40"/>
      <c r="Y36" s="40"/>
      <c r="Z36" s="40"/>
    </row>
    <row r="37" spans="1:28" x14ac:dyDescent="0.2">
      <c r="A37" s="40"/>
      <c r="W37" s="40"/>
      <c r="X37" s="40"/>
      <c r="Y37" s="40"/>
      <c r="Z37" s="40"/>
    </row>
    <row r="38" spans="1:28" s="77" customFormat="1" x14ac:dyDescent="0.2">
      <c r="B38" s="77" t="s">
        <v>109</v>
      </c>
    </row>
    <row r="39" spans="1:28" x14ac:dyDescent="0.2">
      <c r="A39" s="40"/>
      <c r="D39" s="40"/>
      <c r="E39" s="40"/>
      <c r="W39" s="40"/>
      <c r="X39" s="40"/>
      <c r="Y39" s="40"/>
      <c r="Z39" s="40"/>
    </row>
    <row r="40" spans="1:28" s="83" customFormat="1" x14ac:dyDescent="0.2">
      <c r="B40" s="83" t="s">
        <v>109</v>
      </c>
    </row>
    <row r="41" spans="1:28" x14ac:dyDescent="0.2">
      <c r="A41" s="40"/>
      <c r="B41" s="40" t="s">
        <v>108</v>
      </c>
      <c r="D41" s="105"/>
      <c r="E41" s="168">
        <v>1.2</v>
      </c>
      <c r="G41" s="40" t="s">
        <v>173</v>
      </c>
      <c r="W41" s="40"/>
      <c r="X41" s="40"/>
      <c r="Y41" s="40"/>
      <c r="Z41" s="40"/>
      <c r="AB41" s="113"/>
    </row>
    <row r="42" spans="1:28" x14ac:dyDescent="0.2">
      <c r="A42" s="40"/>
      <c r="W42" s="40"/>
      <c r="X42" s="40"/>
      <c r="Y42" s="40"/>
      <c r="Z42" s="40"/>
    </row>
    <row r="43" spans="1:28" s="77" customFormat="1" x14ac:dyDescent="0.2">
      <c r="B43" s="77" t="s">
        <v>153</v>
      </c>
      <c r="D43" s="77" t="s">
        <v>124</v>
      </c>
      <c r="E43" s="77" t="s">
        <v>125</v>
      </c>
    </row>
    <row r="44" spans="1:28" x14ac:dyDescent="0.2">
      <c r="A44" s="40"/>
      <c r="W44" s="40"/>
      <c r="X44" s="40"/>
      <c r="Y44" s="40"/>
      <c r="Z44" s="40"/>
    </row>
    <row r="45" spans="1:28" s="83" customFormat="1" x14ac:dyDescent="0.2">
      <c r="B45" s="83" t="s">
        <v>152</v>
      </c>
    </row>
    <row r="46" spans="1:28" x14ac:dyDescent="0.2">
      <c r="A46" s="40"/>
      <c r="B46" s="39" t="s">
        <v>146</v>
      </c>
      <c r="C46" s="39"/>
      <c r="D46" s="111">
        <v>0.5</v>
      </c>
      <c r="E46" s="111">
        <v>0.5</v>
      </c>
      <c r="G46" s="65" t="s">
        <v>210</v>
      </c>
      <c r="W46" s="40"/>
      <c r="X46" s="40"/>
      <c r="Y46" s="40"/>
      <c r="Z46" s="40"/>
    </row>
    <row r="47" spans="1:28" x14ac:dyDescent="0.2">
      <c r="A47" s="40"/>
      <c r="B47" s="36" t="s">
        <v>147</v>
      </c>
      <c r="C47" s="36"/>
      <c r="D47" s="85">
        <v>0</v>
      </c>
      <c r="E47" s="105"/>
      <c r="G47" s="65" t="s">
        <v>211</v>
      </c>
      <c r="W47" s="40"/>
      <c r="X47" s="40"/>
      <c r="Y47" s="40"/>
      <c r="Z47" s="40"/>
    </row>
    <row r="48" spans="1:28" x14ac:dyDescent="0.2">
      <c r="A48" s="40"/>
      <c r="B48" s="40" t="s">
        <v>154</v>
      </c>
      <c r="D48" s="111">
        <v>0</v>
      </c>
      <c r="E48" s="111">
        <v>1</v>
      </c>
      <c r="G48" s="65" t="s">
        <v>175</v>
      </c>
      <c r="W48" s="40"/>
      <c r="X48" s="40"/>
      <c r="Y48" s="40"/>
      <c r="Z48" s="40"/>
    </row>
    <row r="49" spans="1:28" x14ac:dyDescent="0.2">
      <c r="A49" s="40"/>
      <c r="B49" s="36" t="s">
        <v>127</v>
      </c>
      <c r="C49" s="36"/>
      <c r="D49" s="111">
        <v>0</v>
      </c>
      <c r="E49" s="105"/>
      <c r="G49" s="40" t="s">
        <v>174</v>
      </c>
      <c r="W49" s="40"/>
      <c r="X49" s="40"/>
      <c r="Y49" s="40"/>
      <c r="Z49" s="40"/>
    </row>
    <row r="50" spans="1:28" x14ac:dyDescent="0.2">
      <c r="A50" s="40"/>
      <c r="B50" s="40" t="s">
        <v>148</v>
      </c>
      <c r="D50" s="111">
        <v>0.5</v>
      </c>
      <c r="E50" s="111">
        <v>0.5</v>
      </c>
      <c r="G50" s="65" t="s">
        <v>212</v>
      </c>
      <c r="W50" s="40"/>
      <c r="X50" s="40"/>
      <c r="Y50" s="40"/>
      <c r="Z50" s="40"/>
    </row>
    <row r="51" spans="1:28" x14ac:dyDescent="0.2">
      <c r="A51" s="40"/>
      <c r="W51" s="40"/>
      <c r="X51" s="40"/>
      <c r="Y51" s="40"/>
      <c r="Z51" s="40"/>
    </row>
    <row r="52" spans="1:28" s="77" customFormat="1" x14ac:dyDescent="0.2">
      <c r="B52" s="77" t="s">
        <v>71</v>
      </c>
      <c r="D52" s="77">
        <v>2004</v>
      </c>
      <c r="E52" s="77">
        <v>2005</v>
      </c>
      <c r="F52" s="77">
        <v>2006</v>
      </c>
      <c r="G52" s="77">
        <v>2007</v>
      </c>
      <c r="H52" s="77">
        <v>2008</v>
      </c>
      <c r="I52" s="77">
        <v>2009</v>
      </c>
      <c r="J52" s="77">
        <v>2010</v>
      </c>
      <c r="K52" s="77">
        <v>2011</v>
      </c>
      <c r="L52" s="77">
        <v>2012</v>
      </c>
      <c r="M52" s="77">
        <v>2013</v>
      </c>
      <c r="N52" s="77">
        <v>2014</v>
      </c>
      <c r="O52" s="77">
        <v>2015</v>
      </c>
      <c r="P52" s="77">
        <v>2016</v>
      </c>
      <c r="Q52" s="77">
        <v>2017</v>
      </c>
      <c r="R52" s="77">
        <v>2018</v>
      </c>
      <c r="S52" s="77">
        <v>2019</v>
      </c>
      <c r="T52" s="77">
        <v>2020</v>
      </c>
      <c r="U52" s="77">
        <v>2021</v>
      </c>
      <c r="V52" s="77">
        <v>2022</v>
      </c>
      <c r="W52" s="77">
        <v>2023</v>
      </c>
      <c r="X52" s="77">
        <v>2024</v>
      </c>
      <c r="Y52" s="77">
        <v>2025</v>
      </c>
      <c r="Z52" s="77">
        <v>2026</v>
      </c>
      <c r="AB52" s="77" t="s">
        <v>172</v>
      </c>
    </row>
    <row r="53" spans="1:28" x14ac:dyDescent="0.2">
      <c r="A53" s="40"/>
      <c r="D53" s="40"/>
      <c r="E53" s="40"/>
      <c r="W53" s="40"/>
      <c r="X53" s="40"/>
      <c r="Y53" s="40"/>
      <c r="Z53" s="40"/>
    </row>
    <row r="54" spans="1:28" s="83" customFormat="1" x14ac:dyDescent="0.2">
      <c r="B54" s="83" t="s">
        <v>71</v>
      </c>
    </row>
    <row r="55" spans="1:28" x14ac:dyDescent="0.2">
      <c r="A55" s="40"/>
      <c r="B55" s="40" t="s">
        <v>118</v>
      </c>
      <c r="D55" s="112">
        <v>2.1000000000000001E-2</v>
      </c>
      <c r="E55" s="112">
        <v>1.0999999999999999E-2</v>
      </c>
      <c r="F55" s="112">
        <v>1.7999999999999999E-2</v>
      </c>
      <c r="G55" s="112">
        <v>1.4E-2</v>
      </c>
      <c r="H55" s="112">
        <v>1.0999999999999999E-2</v>
      </c>
      <c r="I55" s="112">
        <v>3.2000000000000001E-2</v>
      </c>
      <c r="J55" s="112">
        <v>3.0000000000000001E-3</v>
      </c>
      <c r="K55" s="112">
        <v>1.4999999999999999E-2</v>
      </c>
      <c r="L55" s="112">
        <v>2.5999999999999999E-2</v>
      </c>
      <c r="M55" s="112">
        <v>2.3E-2</v>
      </c>
      <c r="N55" s="112">
        <v>2.8000000000000001E-2</v>
      </c>
      <c r="O55" s="112">
        <v>0.01</v>
      </c>
      <c r="P55" s="112">
        <v>8.0000000000000002E-3</v>
      </c>
      <c r="Q55" s="112">
        <v>2E-3</v>
      </c>
      <c r="R55" s="112">
        <v>1.4E-2</v>
      </c>
      <c r="S55" s="112">
        <v>2.1000000000000001E-2</v>
      </c>
      <c r="T55" s="112">
        <v>2.8000000000000001E-2</v>
      </c>
      <c r="U55" s="112">
        <v>7.0000000000000001E-3</v>
      </c>
      <c r="V55" s="112">
        <v>0</v>
      </c>
      <c r="W55" s="112">
        <v>0</v>
      </c>
      <c r="X55" s="112">
        <v>0</v>
      </c>
      <c r="Y55" s="112">
        <v>0</v>
      </c>
      <c r="Z55" s="112">
        <v>0</v>
      </c>
      <c r="AB55" s="58" t="s">
        <v>176</v>
      </c>
    </row>
    <row r="56" spans="1:28" x14ac:dyDescent="0.2">
      <c r="A56" s="40"/>
      <c r="W56" s="40"/>
      <c r="X56" s="40"/>
      <c r="Y56" s="40"/>
      <c r="Z56" s="40"/>
    </row>
    <row r="57" spans="1:28" x14ac:dyDescent="0.2">
      <c r="A57" s="40"/>
      <c r="B57" s="48"/>
      <c r="C57" s="66"/>
      <c r="D57" s="66"/>
      <c r="E57" s="66"/>
      <c r="F57" s="66"/>
      <c r="G57" s="65"/>
      <c r="H57" s="65"/>
      <c r="I57" s="65"/>
      <c r="J57" s="65"/>
      <c r="K57" s="65"/>
      <c r="L57" s="65"/>
      <c r="M57" s="65"/>
      <c r="N57" s="65"/>
      <c r="O57" s="65"/>
      <c r="P57" s="65"/>
      <c r="Q57" s="65"/>
      <c r="R57" s="65"/>
      <c r="S57" s="65"/>
      <c r="W57" s="40"/>
      <c r="X57" s="40"/>
      <c r="Y57" s="40"/>
      <c r="Z57" s="40"/>
    </row>
    <row r="58" spans="1:28" x14ac:dyDescent="0.2">
      <c r="A58" s="40"/>
      <c r="B58" s="48"/>
      <c r="C58" s="66"/>
      <c r="D58" s="61"/>
      <c r="E58" s="48"/>
      <c r="F58" s="48"/>
      <c r="G58" s="48"/>
      <c r="H58" s="48"/>
      <c r="I58" s="48"/>
      <c r="W58" s="40"/>
      <c r="X58" s="40"/>
      <c r="Y58" s="40"/>
      <c r="Z58" s="40"/>
    </row>
    <row r="59" spans="1:28" x14ac:dyDescent="0.2">
      <c r="A59" s="40"/>
      <c r="B59" s="63"/>
      <c r="C59" s="63"/>
      <c r="D59" s="61"/>
      <c r="E59" s="48"/>
      <c r="F59" s="48"/>
      <c r="G59" s="48"/>
      <c r="H59" s="48"/>
      <c r="I59" s="48"/>
      <c r="W59" s="40"/>
      <c r="X59" s="40"/>
      <c r="Y59" s="40"/>
      <c r="Z59" s="40"/>
    </row>
    <row r="60" spans="1:28" x14ac:dyDescent="0.2">
      <c r="A60" s="40"/>
      <c r="B60" s="36"/>
      <c r="C60" s="36"/>
      <c r="D60" s="61"/>
      <c r="E60" s="62"/>
      <c r="F60" s="48"/>
      <c r="G60" s="48"/>
      <c r="H60" s="48"/>
      <c r="I60" s="48"/>
      <c r="W60" s="40"/>
      <c r="X60" s="40"/>
      <c r="Y60" s="40"/>
      <c r="Z60" s="40"/>
    </row>
    <row r="61" spans="1:28" x14ac:dyDescent="0.2">
      <c r="A61" s="40"/>
      <c r="B61" s="36"/>
      <c r="C61" s="36"/>
      <c r="D61" s="64"/>
      <c r="E61" s="64"/>
      <c r="F61" s="48"/>
      <c r="G61" s="48"/>
      <c r="H61" s="48"/>
      <c r="I61" s="48"/>
      <c r="W61" s="40"/>
      <c r="X61" s="40"/>
      <c r="Y61" s="40"/>
      <c r="Z61" s="40"/>
    </row>
    <row r="62" spans="1:28" x14ac:dyDescent="0.2">
      <c r="A62" s="40"/>
      <c r="B62" s="36"/>
      <c r="C62" s="36"/>
      <c r="D62" s="64"/>
      <c r="E62" s="64"/>
      <c r="F62" s="48"/>
      <c r="G62" s="48"/>
      <c r="H62" s="48"/>
      <c r="I62" s="48"/>
      <c r="W62" s="40"/>
      <c r="X62" s="40"/>
      <c r="Y62" s="40"/>
      <c r="Z62" s="40"/>
    </row>
    <row r="63" spans="1:28" x14ac:dyDescent="0.2">
      <c r="A63" s="40"/>
      <c r="B63" s="39"/>
      <c r="C63" s="39"/>
      <c r="D63" s="64"/>
      <c r="E63" s="64"/>
      <c r="F63" s="48"/>
      <c r="G63" s="48"/>
      <c r="H63" s="48"/>
      <c r="I63" s="48"/>
      <c r="W63" s="40"/>
      <c r="X63" s="40"/>
      <c r="Y63" s="40"/>
      <c r="Z63" s="40"/>
    </row>
    <row r="64" spans="1:28" x14ac:dyDescent="0.2">
      <c r="A64" s="40"/>
      <c r="B64" s="36"/>
      <c r="C64" s="36"/>
      <c r="W64" s="40"/>
      <c r="X64" s="40"/>
      <c r="Y64" s="40"/>
      <c r="Z64" s="40"/>
    </row>
    <row r="65" spans="1:26" x14ac:dyDescent="0.2">
      <c r="A65" s="40"/>
      <c r="B65" s="36"/>
      <c r="C65" s="36"/>
      <c r="W65" s="40"/>
      <c r="X65" s="40"/>
      <c r="Y65" s="40"/>
      <c r="Z65" s="40"/>
    </row>
    <row r="66" spans="1:26" x14ac:dyDescent="0.2">
      <c r="A66" s="40"/>
      <c r="W66" s="40"/>
      <c r="X66" s="40"/>
      <c r="Y66" s="40"/>
      <c r="Z66" s="40"/>
    </row>
    <row r="67" spans="1:26" x14ac:dyDescent="0.2">
      <c r="A67" s="40"/>
      <c r="W67" s="40"/>
      <c r="X67" s="40"/>
      <c r="Y67" s="40"/>
      <c r="Z67" s="40"/>
    </row>
    <row r="68" spans="1:26" x14ac:dyDescent="0.2">
      <c r="A68" s="40"/>
      <c r="W68" s="40"/>
      <c r="X68" s="40"/>
      <c r="Y68" s="40"/>
      <c r="Z68" s="40"/>
    </row>
    <row r="69" spans="1:26" x14ac:dyDescent="0.2">
      <c r="A69" s="40"/>
      <c r="W69" s="40"/>
      <c r="X69" s="40"/>
      <c r="Y69" s="40"/>
      <c r="Z69" s="40"/>
    </row>
    <row r="70" spans="1:26" x14ac:dyDescent="0.2">
      <c r="A70" s="40"/>
      <c r="W70" s="40"/>
      <c r="X70" s="40"/>
      <c r="Y70" s="40"/>
      <c r="Z70" s="40"/>
    </row>
    <row r="71" spans="1:26" x14ac:dyDescent="0.2">
      <c r="A71" s="40"/>
      <c r="W71" s="40"/>
      <c r="X71" s="40"/>
      <c r="Y71" s="40"/>
      <c r="Z71" s="40"/>
    </row>
    <row r="72" spans="1:26" x14ac:dyDescent="0.2">
      <c r="A72" s="40"/>
      <c r="W72" s="40"/>
      <c r="X72" s="40"/>
      <c r="Y72" s="40"/>
      <c r="Z72" s="40"/>
    </row>
    <row r="73" spans="1:26" x14ac:dyDescent="0.2">
      <c r="A73" s="40"/>
      <c r="W73" s="40"/>
      <c r="X73" s="40"/>
      <c r="Y73" s="40"/>
      <c r="Z73" s="40"/>
    </row>
    <row r="74" spans="1:26" x14ac:dyDescent="0.2">
      <c r="A74" s="40"/>
      <c r="W74" s="40"/>
      <c r="X74" s="40"/>
      <c r="Y74" s="40"/>
      <c r="Z74" s="40"/>
    </row>
    <row r="75" spans="1:26" x14ac:dyDescent="0.2">
      <c r="A75" s="40"/>
      <c r="W75" s="40"/>
      <c r="X75" s="40"/>
      <c r="Y75" s="40"/>
      <c r="Z75" s="40"/>
    </row>
    <row r="76" spans="1:26" x14ac:dyDescent="0.2">
      <c r="A76" s="40"/>
      <c r="W76" s="40"/>
      <c r="X76" s="40"/>
      <c r="Y76" s="40"/>
      <c r="Z76" s="40"/>
    </row>
    <row r="77" spans="1:26" x14ac:dyDescent="0.2">
      <c r="A77" s="40"/>
      <c r="W77" s="40"/>
      <c r="X77" s="40"/>
      <c r="Y77" s="40"/>
      <c r="Z77" s="40"/>
    </row>
    <row r="78" spans="1:26" x14ac:dyDescent="0.2">
      <c r="A78" s="40"/>
      <c r="W78" s="40"/>
      <c r="X78" s="40"/>
      <c r="Y78" s="40"/>
      <c r="Z78" s="40"/>
    </row>
    <row r="79" spans="1:26" x14ac:dyDescent="0.2">
      <c r="A79" s="40"/>
      <c r="W79" s="40"/>
      <c r="X79" s="40"/>
      <c r="Y79" s="40"/>
      <c r="Z79" s="40"/>
    </row>
    <row r="80" spans="1:26" x14ac:dyDescent="0.2">
      <c r="A80" s="40"/>
      <c r="W80" s="40"/>
      <c r="X80" s="40"/>
      <c r="Y80" s="40"/>
      <c r="Z80" s="40"/>
    </row>
    <row r="81" spans="1:26" x14ac:dyDescent="0.2">
      <c r="A81" s="40"/>
      <c r="W81" s="40"/>
      <c r="X81" s="40"/>
      <c r="Y81" s="40"/>
      <c r="Z81" s="40"/>
    </row>
    <row r="82" spans="1:26" x14ac:dyDescent="0.2">
      <c r="A82" s="40"/>
      <c r="W82" s="40"/>
      <c r="X82" s="40"/>
      <c r="Y82" s="40"/>
      <c r="Z82" s="40"/>
    </row>
    <row r="83" spans="1:26" x14ac:dyDescent="0.2">
      <c r="A83" s="40"/>
      <c r="W83" s="40"/>
      <c r="X83" s="40"/>
      <c r="Y83" s="40"/>
      <c r="Z83" s="40"/>
    </row>
    <row r="84" spans="1:26" x14ac:dyDescent="0.2">
      <c r="A84" s="40"/>
      <c r="W84" s="40"/>
      <c r="X84" s="40"/>
      <c r="Y84" s="40"/>
      <c r="Z84" s="40"/>
    </row>
    <row r="85" spans="1:26" x14ac:dyDescent="0.2">
      <c r="A85" s="40"/>
      <c r="W85" s="40"/>
      <c r="X85" s="40"/>
      <c r="Y85" s="40"/>
      <c r="Z85" s="40"/>
    </row>
    <row r="86" spans="1:26" x14ac:dyDescent="0.2">
      <c r="A86" s="40"/>
      <c r="W86" s="40"/>
      <c r="X86" s="40"/>
      <c r="Y86" s="40"/>
      <c r="Z86" s="40"/>
    </row>
    <row r="87" spans="1:26" x14ac:dyDescent="0.2">
      <c r="A87" s="40"/>
      <c r="W87" s="40"/>
      <c r="X87" s="40"/>
      <c r="Y87" s="40"/>
      <c r="Z87" s="40"/>
    </row>
    <row r="88" spans="1:26" x14ac:dyDescent="0.2">
      <c r="A88" s="40"/>
      <c r="W88" s="40"/>
      <c r="X88" s="40"/>
      <c r="Y88" s="40"/>
      <c r="Z88" s="40"/>
    </row>
    <row r="89" spans="1:26" x14ac:dyDescent="0.2">
      <c r="A89" s="40"/>
      <c r="W89" s="40"/>
      <c r="X89" s="40"/>
      <c r="Y89" s="40"/>
      <c r="Z89" s="40"/>
    </row>
    <row r="90" spans="1:26" x14ac:dyDescent="0.2">
      <c r="A90" s="40"/>
      <c r="W90" s="40"/>
      <c r="X90" s="40"/>
      <c r="Y90" s="40"/>
      <c r="Z90" s="40"/>
    </row>
    <row r="91" spans="1:26" x14ac:dyDescent="0.2">
      <c r="A91" s="40"/>
      <c r="W91" s="40"/>
      <c r="X91" s="40"/>
      <c r="Y91" s="40"/>
      <c r="Z91" s="40"/>
    </row>
    <row r="92" spans="1:26" x14ac:dyDescent="0.2">
      <c r="A92" s="40"/>
      <c r="W92" s="40"/>
      <c r="X92" s="40"/>
      <c r="Y92" s="40"/>
      <c r="Z92" s="40"/>
    </row>
    <row r="93" spans="1:26" x14ac:dyDescent="0.2">
      <c r="A93" s="40"/>
      <c r="W93" s="40"/>
      <c r="X93" s="40"/>
      <c r="Y93" s="40"/>
      <c r="Z93" s="40"/>
    </row>
    <row r="94" spans="1:26" x14ac:dyDescent="0.2">
      <c r="A94" s="40"/>
      <c r="W94" s="40"/>
      <c r="X94" s="40"/>
      <c r="Y94" s="40"/>
      <c r="Z94" s="40"/>
    </row>
    <row r="95" spans="1:26" x14ac:dyDescent="0.2">
      <c r="A95" s="40"/>
      <c r="W95" s="40"/>
      <c r="X95" s="40"/>
      <c r="Y95" s="40"/>
      <c r="Z95" s="40"/>
    </row>
    <row r="96" spans="1:26" x14ac:dyDescent="0.2">
      <c r="A96" s="40"/>
      <c r="W96" s="40"/>
      <c r="X96" s="40"/>
      <c r="Y96" s="40"/>
      <c r="Z96" s="40"/>
    </row>
    <row r="97" spans="1:26" x14ac:dyDescent="0.2">
      <c r="A97" s="40"/>
      <c r="W97" s="40"/>
      <c r="X97" s="40"/>
      <c r="Y97" s="40"/>
      <c r="Z97" s="40"/>
    </row>
    <row r="98" spans="1:26" x14ac:dyDescent="0.2">
      <c r="A98" s="40"/>
      <c r="W98" s="40"/>
      <c r="X98" s="40"/>
      <c r="Y98" s="40"/>
      <c r="Z98" s="40"/>
    </row>
    <row r="99" spans="1:26" x14ac:dyDescent="0.2">
      <c r="A99" s="40"/>
      <c r="W99" s="40"/>
      <c r="X99" s="40"/>
      <c r="Y99" s="40"/>
      <c r="Z99" s="40"/>
    </row>
    <row r="100" spans="1:26" x14ac:dyDescent="0.2">
      <c r="A100" s="40"/>
      <c r="W100" s="40"/>
      <c r="X100" s="40"/>
      <c r="Y100" s="40"/>
      <c r="Z100" s="40"/>
    </row>
    <row r="101" spans="1:26" x14ac:dyDescent="0.2">
      <c r="A101" s="40"/>
      <c r="W101" s="40"/>
      <c r="X101" s="40"/>
      <c r="Y101" s="40"/>
      <c r="Z101" s="40"/>
    </row>
    <row r="102" spans="1:26" x14ac:dyDescent="0.2">
      <c r="A102" s="40"/>
      <c r="W102" s="40"/>
      <c r="X102" s="40"/>
      <c r="Y102" s="40"/>
      <c r="Z102" s="40"/>
    </row>
    <row r="103" spans="1:26" x14ac:dyDescent="0.2">
      <c r="A103" s="40"/>
      <c r="W103" s="40"/>
      <c r="X103" s="40"/>
      <c r="Y103" s="40"/>
      <c r="Z103" s="40"/>
    </row>
    <row r="104" spans="1:26" x14ac:dyDescent="0.2">
      <c r="A104" s="40"/>
      <c r="W104" s="40"/>
      <c r="X104" s="40"/>
      <c r="Y104" s="40"/>
      <c r="Z104" s="40"/>
    </row>
    <row r="105" spans="1:26" x14ac:dyDescent="0.2">
      <c r="A105" s="40"/>
      <c r="W105" s="40"/>
      <c r="X105" s="40"/>
      <c r="Y105" s="40"/>
      <c r="Z105" s="40"/>
    </row>
    <row r="106" spans="1:26" x14ac:dyDescent="0.2">
      <c r="A106" s="40"/>
      <c r="W106" s="40"/>
      <c r="X106" s="40"/>
      <c r="Y106" s="40"/>
      <c r="Z106" s="40"/>
    </row>
    <row r="107" spans="1:26" x14ac:dyDescent="0.2">
      <c r="A107" s="40"/>
      <c r="W107" s="40"/>
      <c r="X107" s="40"/>
      <c r="Y107" s="40"/>
      <c r="Z107" s="40"/>
    </row>
    <row r="108" spans="1:26" x14ac:dyDescent="0.2">
      <c r="A108" s="40"/>
      <c r="W108" s="40"/>
      <c r="X108" s="40"/>
      <c r="Y108" s="40"/>
      <c r="Z108" s="40"/>
    </row>
    <row r="109" spans="1:26" x14ac:dyDescent="0.2">
      <c r="A109" s="40"/>
      <c r="W109" s="40"/>
      <c r="X109" s="40"/>
      <c r="Y109" s="40"/>
      <c r="Z109" s="40"/>
    </row>
    <row r="110" spans="1:26" x14ac:dyDescent="0.2">
      <c r="A110" s="40"/>
      <c r="W110" s="40"/>
      <c r="X110" s="40"/>
      <c r="Y110" s="40"/>
      <c r="Z110" s="40"/>
    </row>
    <row r="111" spans="1:26" x14ac:dyDescent="0.2">
      <c r="A111" s="40"/>
      <c r="W111" s="40"/>
      <c r="X111" s="40"/>
      <c r="Y111" s="40"/>
      <c r="Z111" s="40"/>
    </row>
    <row r="112" spans="1:26" x14ac:dyDescent="0.2">
      <c r="A112" s="40"/>
      <c r="W112" s="40"/>
      <c r="X112" s="40"/>
      <c r="Y112" s="40"/>
      <c r="Z112" s="40"/>
    </row>
    <row r="113" spans="1:26" x14ac:dyDescent="0.2">
      <c r="A113" s="40"/>
      <c r="W113" s="40"/>
      <c r="X113" s="40"/>
      <c r="Y113" s="40"/>
      <c r="Z113" s="40"/>
    </row>
    <row r="114" spans="1:26" x14ac:dyDescent="0.2">
      <c r="A114" s="40"/>
      <c r="W114" s="40"/>
      <c r="X114" s="40"/>
      <c r="Y114" s="40"/>
      <c r="Z114" s="40"/>
    </row>
    <row r="115" spans="1:26" x14ac:dyDescent="0.2">
      <c r="A115" s="40"/>
      <c r="W115" s="40"/>
      <c r="X115" s="40"/>
      <c r="Y115" s="40"/>
      <c r="Z115" s="40"/>
    </row>
    <row r="116" spans="1:26" x14ac:dyDescent="0.2">
      <c r="A116" s="40"/>
      <c r="W116" s="40"/>
      <c r="X116" s="40"/>
      <c r="Y116" s="40"/>
      <c r="Z116" s="40"/>
    </row>
    <row r="117" spans="1:26" x14ac:dyDescent="0.2">
      <c r="A117" s="40"/>
      <c r="W117" s="40"/>
      <c r="X117" s="40"/>
      <c r="Y117" s="40"/>
      <c r="Z117" s="40"/>
    </row>
    <row r="118" spans="1:26" x14ac:dyDescent="0.2">
      <c r="A118" s="40"/>
      <c r="W118" s="40"/>
      <c r="X118" s="40"/>
      <c r="Y118" s="40"/>
      <c r="Z118" s="40"/>
    </row>
    <row r="119" spans="1:26" x14ac:dyDescent="0.2">
      <c r="A119" s="40"/>
      <c r="W119" s="40"/>
      <c r="X119" s="40"/>
      <c r="Y119" s="40"/>
      <c r="Z119" s="40"/>
    </row>
    <row r="120" spans="1:26" x14ac:dyDescent="0.2">
      <c r="A120" s="40"/>
      <c r="W120" s="40"/>
      <c r="X120" s="40"/>
      <c r="Y120" s="40"/>
      <c r="Z120" s="40"/>
    </row>
    <row r="121" spans="1:26" x14ac:dyDescent="0.2">
      <c r="A121" s="40"/>
      <c r="W121" s="40"/>
      <c r="X121" s="40"/>
      <c r="Y121" s="40"/>
      <c r="Z121" s="40"/>
    </row>
    <row r="122" spans="1:26" x14ac:dyDescent="0.2">
      <c r="A122" s="40"/>
      <c r="W122" s="40"/>
      <c r="X122" s="40"/>
      <c r="Y122" s="40"/>
      <c r="Z122" s="40"/>
    </row>
    <row r="123" spans="1:26" x14ac:dyDescent="0.2">
      <c r="A123" s="40"/>
      <c r="W123" s="40"/>
      <c r="X123" s="40"/>
      <c r="Y123" s="40"/>
      <c r="Z123" s="40"/>
    </row>
    <row r="124" spans="1:26" x14ac:dyDescent="0.2">
      <c r="A124" s="40"/>
      <c r="W124" s="40"/>
      <c r="X124" s="40"/>
      <c r="Y124" s="40"/>
      <c r="Z124" s="40"/>
    </row>
    <row r="125" spans="1:26" x14ac:dyDescent="0.2">
      <c r="A125" s="40"/>
      <c r="W125" s="40"/>
      <c r="X125" s="40"/>
      <c r="Y125" s="40"/>
      <c r="Z125" s="40"/>
    </row>
    <row r="126" spans="1:26" x14ac:dyDescent="0.2">
      <c r="A126" s="40"/>
      <c r="W126" s="40"/>
      <c r="X126" s="40"/>
      <c r="Y126" s="40"/>
      <c r="Z126" s="40"/>
    </row>
    <row r="127" spans="1:26" x14ac:dyDescent="0.2">
      <c r="A127" s="40"/>
      <c r="W127" s="40"/>
      <c r="X127" s="40"/>
      <c r="Y127" s="40"/>
      <c r="Z127" s="40"/>
    </row>
    <row r="128" spans="1:26" x14ac:dyDescent="0.2">
      <c r="A128" s="40"/>
      <c r="W128" s="40"/>
      <c r="X128" s="40"/>
      <c r="Y128" s="40"/>
      <c r="Z128" s="40"/>
    </row>
    <row r="129" spans="1:26" x14ac:dyDescent="0.2">
      <c r="A129" s="40"/>
      <c r="W129" s="40"/>
      <c r="X129" s="40"/>
      <c r="Y129" s="40"/>
      <c r="Z129" s="40"/>
    </row>
    <row r="130" spans="1:26" x14ac:dyDescent="0.2">
      <c r="A130" s="40"/>
      <c r="W130" s="40"/>
      <c r="X130" s="40"/>
      <c r="Y130" s="40"/>
      <c r="Z130" s="40"/>
    </row>
    <row r="131" spans="1:26" x14ac:dyDescent="0.2">
      <c r="A131" s="40"/>
      <c r="W131" s="40"/>
      <c r="X131" s="40"/>
      <c r="Y131" s="40"/>
      <c r="Z131" s="40"/>
    </row>
    <row r="132" spans="1:26" x14ac:dyDescent="0.2">
      <c r="A132" s="40"/>
      <c r="W132" s="40"/>
      <c r="X132" s="40"/>
      <c r="Y132" s="40"/>
      <c r="Z132" s="40"/>
    </row>
    <row r="133" spans="1:26" x14ac:dyDescent="0.2">
      <c r="A133" s="40"/>
      <c r="W133" s="40"/>
      <c r="X133" s="40"/>
      <c r="Y133" s="40"/>
      <c r="Z133" s="40"/>
    </row>
    <row r="134" spans="1:26" x14ac:dyDescent="0.2">
      <c r="A134" s="40"/>
      <c r="W134" s="40"/>
      <c r="X134" s="40"/>
      <c r="Y134" s="40"/>
      <c r="Z134" s="40"/>
    </row>
    <row r="135" spans="1:26" x14ac:dyDescent="0.2">
      <c r="A135" s="40"/>
      <c r="W135" s="40"/>
      <c r="X135" s="40"/>
      <c r="Y135" s="40"/>
      <c r="Z135" s="40"/>
    </row>
    <row r="136" spans="1:26" x14ac:dyDescent="0.2">
      <c r="A136" s="40"/>
      <c r="W136" s="40"/>
      <c r="X136" s="40"/>
      <c r="Y136" s="40"/>
      <c r="Z136" s="40"/>
    </row>
    <row r="137" spans="1:26" x14ac:dyDescent="0.2">
      <c r="A137" s="40"/>
      <c r="W137" s="40"/>
      <c r="X137" s="40"/>
      <c r="Y137" s="40"/>
      <c r="Z137" s="40"/>
    </row>
    <row r="138" spans="1:26" x14ac:dyDescent="0.2">
      <c r="A138" s="40"/>
      <c r="W138" s="40"/>
      <c r="X138" s="40"/>
      <c r="Y138" s="40"/>
      <c r="Z138" s="40"/>
    </row>
    <row r="139" spans="1:26" x14ac:dyDescent="0.2">
      <c r="A139" s="40"/>
      <c r="W139" s="40"/>
      <c r="X139" s="40"/>
      <c r="Y139" s="40"/>
      <c r="Z139" s="40"/>
    </row>
    <row r="140" spans="1:26" x14ac:dyDescent="0.2">
      <c r="A140" s="40"/>
      <c r="W140" s="40"/>
      <c r="X140" s="40"/>
      <c r="Y140" s="40"/>
      <c r="Z140" s="40"/>
    </row>
    <row r="141" spans="1:26" x14ac:dyDescent="0.2">
      <c r="A141" s="40"/>
      <c r="W141" s="40"/>
      <c r="X141" s="40"/>
      <c r="Y141" s="40"/>
      <c r="Z141" s="40"/>
    </row>
    <row r="142" spans="1:26" x14ac:dyDescent="0.2">
      <c r="A142" s="40"/>
      <c r="W142" s="40"/>
      <c r="X142" s="40"/>
      <c r="Y142" s="40"/>
      <c r="Z142" s="40"/>
    </row>
    <row r="143" spans="1:26" x14ac:dyDescent="0.2">
      <c r="A143" s="40"/>
      <c r="W143" s="40"/>
      <c r="X143" s="40"/>
      <c r="Y143" s="40"/>
      <c r="Z143" s="40"/>
    </row>
    <row r="144" spans="1:26" x14ac:dyDescent="0.2">
      <c r="A144" s="40"/>
      <c r="W144" s="40"/>
      <c r="X144" s="40"/>
      <c r="Y144" s="40"/>
      <c r="Z144" s="40"/>
    </row>
    <row r="145" spans="1:26" x14ac:dyDescent="0.2">
      <c r="A145" s="40"/>
      <c r="W145" s="40"/>
      <c r="X145" s="40"/>
      <c r="Y145" s="40"/>
      <c r="Z145" s="40"/>
    </row>
    <row r="146" spans="1:26" x14ac:dyDescent="0.2">
      <c r="A146" s="40"/>
      <c r="W146" s="40"/>
      <c r="X146" s="40"/>
      <c r="Y146" s="40"/>
      <c r="Z146" s="40"/>
    </row>
    <row r="147" spans="1:26" x14ac:dyDescent="0.2">
      <c r="A147" s="40"/>
      <c r="W147" s="40"/>
      <c r="X147" s="40"/>
      <c r="Y147" s="40"/>
      <c r="Z147" s="40"/>
    </row>
    <row r="148" spans="1:26" x14ac:dyDescent="0.2">
      <c r="A148" s="40"/>
      <c r="W148" s="40"/>
      <c r="X148" s="40"/>
      <c r="Y148" s="40"/>
      <c r="Z148" s="40"/>
    </row>
    <row r="149" spans="1:26" x14ac:dyDescent="0.2">
      <c r="A149" s="40"/>
      <c r="W149" s="40"/>
      <c r="X149" s="40"/>
      <c r="Y149" s="40"/>
      <c r="Z149" s="40"/>
    </row>
    <row r="150" spans="1:26" x14ac:dyDescent="0.2">
      <c r="A150" s="40"/>
      <c r="W150" s="40"/>
      <c r="X150" s="40"/>
      <c r="Y150" s="40"/>
      <c r="Z150" s="40"/>
    </row>
    <row r="151" spans="1:26" x14ac:dyDescent="0.2">
      <c r="A151" s="40"/>
      <c r="W151" s="40"/>
      <c r="X151" s="40"/>
      <c r="Y151" s="40"/>
      <c r="Z151" s="40"/>
    </row>
    <row r="152" spans="1:26" x14ac:dyDescent="0.2">
      <c r="A152" s="40"/>
      <c r="W152" s="40"/>
      <c r="X152" s="40"/>
      <c r="Y152" s="40"/>
      <c r="Z152" s="40"/>
    </row>
    <row r="153" spans="1:26" x14ac:dyDescent="0.2">
      <c r="A153" s="40"/>
      <c r="W153" s="40"/>
      <c r="X153" s="40"/>
      <c r="Y153" s="40"/>
      <c r="Z153" s="40"/>
    </row>
    <row r="154" spans="1:26" x14ac:dyDescent="0.2">
      <c r="A154" s="40"/>
      <c r="W154" s="40"/>
      <c r="X154" s="40"/>
      <c r="Y154" s="40"/>
      <c r="Z154" s="40"/>
    </row>
    <row r="155" spans="1:26" x14ac:dyDescent="0.2">
      <c r="A155" s="40"/>
      <c r="W155" s="40"/>
      <c r="X155" s="40"/>
      <c r="Y155" s="40"/>
      <c r="Z155" s="40"/>
    </row>
    <row r="156" spans="1:26" x14ac:dyDescent="0.2">
      <c r="A156" s="40"/>
      <c r="W156" s="40"/>
      <c r="X156" s="40"/>
      <c r="Y156" s="40"/>
      <c r="Z156" s="40"/>
    </row>
    <row r="157" spans="1:26" x14ac:dyDescent="0.2">
      <c r="A157" s="40"/>
      <c r="W157" s="40"/>
      <c r="X157" s="40"/>
      <c r="Y157" s="40"/>
      <c r="Z157" s="40"/>
    </row>
    <row r="158" spans="1:26" x14ac:dyDescent="0.2">
      <c r="A158" s="40"/>
      <c r="W158" s="40"/>
      <c r="X158" s="40"/>
      <c r="Y158" s="40"/>
      <c r="Z158" s="40"/>
    </row>
    <row r="159" spans="1:26" x14ac:dyDescent="0.2">
      <c r="A159" s="40"/>
      <c r="W159" s="40"/>
      <c r="X159" s="40"/>
      <c r="Y159" s="40"/>
      <c r="Z159" s="40"/>
    </row>
    <row r="160" spans="1:26" x14ac:dyDescent="0.2">
      <c r="A160" s="40"/>
      <c r="W160" s="40"/>
      <c r="X160" s="40"/>
      <c r="Y160" s="40"/>
      <c r="Z160" s="40"/>
    </row>
    <row r="161" spans="1:26" x14ac:dyDescent="0.2">
      <c r="A161" s="40"/>
      <c r="W161" s="40"/>
      <c r="X161" s="40"/>
      <c r="Y161" s="40"/>
      <c r="Z161" s="40"/>
    </row>
    <row r="162" spans="1:26" x14ac:dyDescent="0.2">
      <c r="A162" s="40"/>
      <c r="W162" s="40"/>
      <c r="X162" s="40"/>
      <c r="Y162" s="40"/>
      <c r="Z162" s="40"/>
    </row>
    <row r="163" spans="1:26" x14ac:dyDescent="0.2">
      <c r="A163" s="40"/>
      <c r="W163" s="40"/>
      <c r="X163" s="40"/>
      <c r="Y163" s="40"/>
      <c r="Z163" s="40"/>
    </row>
    <row r="164" spans="1:26" x14ac:dyDescent="0.2">
      <c r="A164" s="40"/>
      <c r="W164" s="40"/>
      <c r="X164" s="40"/>
      <c r="Y164" s="40"/>
      <c r="Z164" s="40"/>
    </row>
    <row r="165" spans="1:26" x14ac:dyDescent="0.2">
      <c r="A165" s="40"/>
      <c r="W165" s="40"/>
      <c r="X165" s="40"/>
      <c r="Y165" s="40"/>
      <c r="Z165" s="40"/>
    </row>
    <row r="166" spans="1:26" x14ac:dyDescent="0.2">
      <c r="A166" s="40"/>
      <c r="W166" s="40"/>
      <c r="X166" s="40"/>
      <c r="Y166" s="40"/>
      <c r="Z166" s="40"/>
    </row>
    <row r="167" spans="1:26" x14ac:dyDescent="0.2">
      <c r="A167" s="40"/>
      <c r="W167" s="40"/>
      <c r="X167" s="40"/>
      <c r="Y167" s="40"/>
      <c r="Z167" s="40"/>
    </row>
    <row r="168" spans="1:26" x14ac:dyDescent="0.2">
      <c r="A168" s="40"/>
      <c r="W168" s="40"/>
      <c r="X168" s="40"/>
      <c r="Y168" s="40"/>
      <c r="Z168" s="40"/>
    </row>
    <row r="169" spans="1:26" x14ac:dyDescent="0.2">
      <c r="A169" s="40"/>
      <c r="W169" s="40"/>
      <c r="X169" s="40"/>
      <c r="Y169" s="40"/>
      <c r="Z169" s="40"/>
    </row>
    <row r="170" spans="1:26" x14ac:dyDescent="0.2">
      <c r="A170" s="40"/>
      <c r="W170" s="40"/>
      <c r="X170" s="40"/>
      <c r="Y170" s="40"/>
      <c r="Z170" s="40"/>
    </row>
    <row r="171" spans="1:26" x14ac:dyDescent="0.2">
      <c r="A171" s="40"/>
      <c r="W171" s="40"/>
      <c r="X171" s="40"/>
      <c r="Y171" s="40"/>
      <c r="Z171" s="40"/>
    </row>
    <row r="172" spans="1:26" x14ac:dyDescent="0.2">
      <c r="A172" s="40"/>
      <c r="W172" s="40"/>
      <c r="X172" s="40"/>
      <c r="Y172" s="40"/>
      <c r="Z172" s="40"/>
    </row>
    <row r="173" spans="1:26" x14ac:dyDescent="0.2">
      <c r="A173" s="40"/>
      <c r="W173" s="40"/>
      <c r="X173" s="40"/>
      <c r="Y173" s="40"/>
      <c r="Z173" s="40"/>
    </row>
    <row r="174" spans="1:26" x14ac:dyDescent="0.2">
      <c r="A174" s="40"/>
      <c r="W174" s="40"/>
      <c r="X174" s="40"/>
      <c r="Y174" s="40"/>
      <c r="Z174" s="40"/>
    </row>
    <row r="175" spans="1:26" x14ac:dyDescent="0.2">
      <c r="A175" s="40"/>
      <c r="W175" s="40"/>
      <c r="X175" s="40"/>
      <c r="Y175" s="40"/>
      <c r="Z175" s="40"/>
    </row>
    <row r="176" spans="1:26" x14ac:dyDescent="0.2">
      <c r="A176" s="40"/>
      <c r="W176" s="40"/>
      <c r="X176" s="40"/>
      <c r="Y176" s="40"/>
      <c r="Z176" s="40"/>
    </row>
    <row r="177" spans="1:26" x14ac:dyDescent="0.2">
      <c r="A177" s="40"/>
      <c r="W177" s="40"/>
      <c r="X177" s="40"/>
      <c r="Y177" s="40"/>
      <c r="Z177" s="40"/>
    </row>
    <row r="178" spans="1:26" x14ac:dyDescent="0.2">
      <c r="A178" s="40"/>
      <c r="W178" s="40"/>
      <c r="X178" s="40"/>
      <c r="Y178" s="40"/>
      <c r="Z178" s="40"/>
    </row>
    <row r="179" spans="1:26" x14ac:dyDescent="0.2">
      <c r="A179" s="40"/>
      <c r="W179" s="40"/>
      <c r="X179" s="40"/>
      <c r="Y179" s="40"/>
      <c r="Z179" s="40"/>
    </row>
    <row r="180" spans="1:26" x14ac:dyDescent="0.2">
      <c r="A180" s="40"/>
      <c r="W180" s="40"/>
      <c r="X180" s="40"/>
      <c r="Y180" s="40"/>
      <c r="Z180" s="40"/>
    </row>
    <row r="181" spans="1:26" x14ac:dyDescent="0.2">
      <c r="A181" s="40"/>
      <c r="W181" s="40"/>
      <c r="X181" s="40"/>
      <c r="Y181" s="40"/>
      <c r="Z181" s="40"/>
    </row>
    <row r="182" spans="1:26" x14ac:dyDescent="0.2">
      <c r="A182" s="40"/>
      <c r="W182" s="40"/>
      <c r="X182" s="40"/>
      <c r="Y182" s="40"/>
      <c r="Z182" s="40"/>
    </row>
    <row r="183" spans="1:26" x14ac:dyDescent="0.2">
      <c r="A183" s="40"/>
      <c r="W183" s="40"/>
      <c r="X183" s="40"/>
      <c r="Y183" s="40"/>
      <c r="Z183" s="40"/>
    </row>
    <row r="184" spans="1:26" x14ac:dyDescent="0.2">
      <c r="A184" s="40"/>
      <c r="W184" s="40"/>
      <c r="X184" s="40"/>
      <c r="Y184" s="40"/>
      <c r="Z184" s="40"/>
    </row>
    <row r="185" spans="1:26" x14ac:dyDescent="0.2">
      <c r="A185" s="40"/>
      <c r="W185" s="40"/>
      <c r="X185" s="40"/>
      <c r="Y185" s="40"/>
      <c r="Z185" s="40"/>
    </row>
    <row r="186" spans="1:26" x14ac:dyDescent="0.2">
      <c r="A186" s="40"/>
      <c r="W186" s="40"/>
      <c r="X186" s="40"/>
      <c r="Y186" s="40"/>
      <c r="Z186" s="40"/>
    </row>
    <row r="187" spans="1:26" x14ac:dyDescent="0.2">
      <c r="A187" s="40"/>
      <c r="W187" s="40"/>
      <c r="X187" s="40"/>
      <c r="Y187" s="40"/>
      <c r="Z187" s="40"/>
    </row>
    <row r="188" spans="1:26" x14ac:dyDescent="0.2">
      <c r="A188" s="40"/>
      <c r="W188" s="40"/>
      <c r="X188" s="40"/>
      <c r="Y188" s="40"/>
      <c r="Z188" s="40"/>
    </row>
    <row r="189" spans="1:26" x14ac:dyDescent="0.2">
      <c r="A189" s="40"/>
      <c r="W189" s="40"/>
      <c r="X189" s="40"/>
      <c r="Y189" s="40"/>
      <c r="Z189" s="40"/>
    </row>
    <row r="190" spans="1:26" x14ac:dyDescent="0.2">
      <c r="A190" s="40"/>
      <c r="W190" s="40"/>
      <c r="X190" s="40"/>
      <c r="Y190" s="40"/>
      <c r="Z190" s="40"/>
    </row>
    <row r="191" spans="1:26" x14ac:dyDescent="0.2">
      <c r="A191" s="40"/>
      <c r="W191" s="40"/>
      <c r="X191" s="40"/>
      <c r="Y191" s="40"/>
      <c r="Z191" s="40"/>
    </row>
    <row r="192" spans="1:26" x14ac:dyDescent="0.2">
      <c r="A192" s="40"/>
      <c r="W192" s="40"/>
      <c r="X192" s="40"/>
      <c r="Y192" s="40"/>
      <c r="Z192" s="40"/>
    </row>
    <row r="193" spans="1:26" x14ac:dyDescent="0.2">
      <c r="A193" s="40"/>
      <c r="W193" s="40"/>
      <c r="X193" s="40"/>
      <c r="Y193" s="40"/>
      <c r="Z193" s="40"/>
    </row>
    <row r="194" spans="1:26" x14ac:dyDescent="0.2">
      <c r="A194" s="40"/>
      <c r="W194" s="40"/>
      <c r="X194" s="40"/>
      <c r="Y194" s="40"/>
      <c r="Z194" s="40"/>
    </row>
    <row r="195" spans="1:26" x14ac:dyDescent="0.2">
      <c r="A195" s="40"/>
      <c r="W195" s="40"/>
      <c r="X195" s="40"/>
      <c r="Y195" s="40"/>
      <c r="Z195" s="40"/>
    </row>
    <row r="196" spans="1:26" x14ac:dyDescent="0.2">
      <c r="A196" s="40"/>
      <c r="W196" s="40"/>
      <c r="X196" s="40"/>
      <c r="Y196" s="40"/>
      <c r="Z196" s="40"/>
    </row>
    <row r="197" spans="1:26" x14ac:dyDescent="0.2">
      <c r="A197" s="40"/>
      <c r="W197" s="40"/>
      <c r="X197" s="40"/>
      <c r="Y197" s="40"/>
      <c r="Z197" s="40"/>
    </row>
    <row r="198" spans="1:26" x14ac:dyDescent="0.2">
      <c r="A198" s="40"/>
      <c r="W198" s="40"/>
      <c r="X198" s="40"/>
      <c r="Y198" s="40"/>
      <c r="Z198" s="40"/>
    </row>
    <row r="199" spans="1:26" x14ac:dyDescent="0.2">
      <c r="A199" s="40"/>
      <c r="W199" s="40"/>
      <c r="X199" s="40"/>
      <c r="Y199" s="40"/>
      <c r="Z199" s="40"/>
    </row>
    <row r="200" spans="1:26" x14ac:dyDescent="0.2">
      <c r="A200" s="40"/>
      <c r="W200" s="40"/>
      <c r="X200" s="40"/>
      <c r="Y200" s="40"/>
      <c r="Z200" s="40"/>
    </row>
    <row r="201" spans="1:26" x14ac:dyDescent="0.2">
      <c r="A201" s="40"/>
      <c r="W201" s="40"/>
      <c r="X201" s="40"/>
      <c r="Y201" s="40"/>
      <c r="Z201" s="40"/>
    </row>
    <row r="202" spans="1:26" x14ac:dyDescent="0.2">
      <c r="A202" s="40"/>
      <c r="W202" s="40"/>
      <c r="X202" s="40"/>
      <c r="Y202" s="40"/>
      <c r="Z202" s="40"/>
    </row>
    <row r="203" spans="1:26" x14ac:dyDescent="0.2">
      <c r="A203" s="40"/>
      <c r="W203" s="40"/>
      <c r="X203" s="40"/>
      <c r="Y203" s="40"/>
      <c r="Z203" s="40"/>
    </row>
    <row r="204" spans="1:26" x14ac:dyDescent="0.2">
      <c r="A204" s="40"/>
      <c r="W204" s="40"/>
      <c r="X204" s="40"/>
      <c r="Y204" s="40"/>
      <c r="Z204" s="40"/>
    </row>
    <row r="205" spans="1:26" x14ac:dyDescent="0.2">
      <c r="A205" s="40"/>
      <c r="W205" s="40"/>
      <c r="X205" s="40"/>
      <c r="Y205" s="40"/>
      <c r="Z205" s="40"/>
    </row>
    <row r="206" spans="1:26" x14ac:dyDescent="0.2">
      <c r="A206" s="40"/>
      <c r="W206" s="40"/>
      <c r="X206" s="40"/>
      <c r="Y206" s="40"/>
      <c r="Z206" s="40"/>
    </row>
    <row r="207" spans="1:26" x14ac:dyDescent="0.2">
      <c r="A207" s="40"/>
      <c r="W207" s="40"/>
      <c r="X207" s="40"/>
      <c r="Y207" s="40"/>
      <c r="Z207" s="40"/>
    </row>
    <row r="208" spans="1:26" x14ac:dyDescent="0.2">
      <c r="A208" s="40"/>
      <c r="W208" s="40"/>
      <c r="X208" s="40"/>
      <c r="Y208" s="40"/>
      <c r="Z208" s="40"/>
    </row>
    <row r="209" spans="1:26" x14ac:dyDescent="0.2">
      <c r="A209" s="40"/>
      <c r="W209" s="40"/>
      <c r="X209" s="40"/>
      <c r="Y209" s="40"/>
      <c r="Z209" s="40"/>
    </row>
    <row r="210" spans="1:26" x14ac:dyDescent="0.2">
      <c r="A210" s="40"/>
      <c r="W210" s="40"/>
      <c r="X210" s="40"/>
      <c r="Y210" s="40"/>
      <c r="Z210" s="40"/>
    </row>
    <row r="211" spans="1:26" x14ac:dyDescent="0.2">
      <c r="A211" s="40"/>
      <c r="W211" s="40"/>
      <c r="X211" s="40"/>
      <c r="Y211" s="40"/>
      <c r="Z211" s="40"/>
    </row>
    <row r="212" spans="1:26" x14ac:dyDescent="0.2">
      <c r="A212" s="40"/>
      <c r="W212" s="40"/>
      <c r="X212" s="40"/>
      <c r="Y212" s="40"/>
      <c r="Z212" s="40"/>
    </row>
    <row r="213" spans="1:26" x14ac:dyDescent="0.2">
      <c r="A213" s="40"/>
      <c r="W213" s="40"/>
      <c r="X213" s="40"/>
      <c r="Y213" s="40"/>
      <c r="Z213" s="40"/>
    </row>
    <row r="214" spans="1:26" x14ac:dyDescent="0.2">
      <c r="A214" s="40"/>
      <c r="W214" s="40"/>
      <c r="X214" s="40"/>
      <c r="Y214" s="40"/>
      <c r="Z214" s="40"/>
    </row>
    <row r="215" spans="1:26" x14ac:dyDescent="0.2">
      <c r="A215" s="40"/>
      <c r="W215" s="40"/>
      <c r="X215" s="40"/>
      <c r="Y215" s="40"/>
      <c r="Z215" s="40"/>
    </row>
    <row r="216" spans="1:26" x14ac:dyDescent="0.2">
      <c r="A216" s="40"/>
      <c r="W216" s="40"/>
      <c r="X216" s="40"/>
      <c r="Y216" s="40"/>
      <c r="Z216" s="40"/>
    </row>
    <row r="217" spans="1:26" x14ac:dyDescent="0.2">
      <c r="A217" s="40"/>
      <c r="W217" s="40"/>
      <c r="X217" s="40"/>
      <c r="Y217" s="40"/>
      <c r="Z217" s="40"/>
    </row>
    <row r="218" spans="1:26" x14ac:dyDescent="0.2">
      <c r="A218" s="40"/>
      <c r="W218" s="40"/>
      <c r="X218" s="40"/>
      <c r="Y218" s="40"/>
      <c r="Z218" s="40"/>
    </row>
    <row r="219" spans="1:26" x14ac:dyDescent="0.2">
      <c r="A219" s="40"/>
      <c r="W219" s="40"/>
      <c r="X219" s="40"/>
      <c r="Y219" s="40"/>
      <c r="Z219" s="40"/>
    </row>
    <row r="220" spans="1:26" x14ac:dyDescent="0.2">
      <c r="A220" s="40"/>
      <c r="W220" s="40"/>
      <c r="X220" s="40"/>
      <c r="Y220" s="40"/>
      <c r="Z220" s="40"/>
    </row>
    <row r="221" spans="1:26" x14ac:dyDescent="0.2">
      <c r="A221" s="40"/>
      <c r="W221" s="40"/>
      <c r="X221" s="40"/>
      <c r="Y221" s="40"/>
      <c r="Z221" s="40"/>
    </row>
    <row r="222" spans="1:26" x14ac:dyDescent="0.2">
      <c r="A222" s="40"/>
      <c r="W222" s="40"/>
      <c r="X222" s="40"/>
      <c r="Y222" s="40"/>
      <c r="Z222" s="40"/>
    </row>
    <row r="223" spans="1:26" x14ac:dyDescent="0.2">
      <c r="A223" s="40"/>
      <c r="W223" s="40"/>
      <c r="X223" s="40"/>
      <c r="Y223" s="40"/>
      <c r="Z223" s="40"/>
    </row>
    <row r="224" spans="1:26" x14ac:dyDescent="0.2">
      <c r="A224" s="40"/>
      <c r="W224" s="40"/>
      <c r="X224" s="40"/>
      <c r="Y224" s="40"/>
      <c r="Z224" s="40"/>
    </row>
    <row r="225" spans="1:26" x14ac:dyDescent="0.2">
      <c r="A225" s="40"/>
      <c r="W225" s="40"/>
      <c r="X225" s="40"/>
      <c r="Y225" s="40"/>
      <c r="Z225" s="40"/>
    </row>
    <row r="226" spans="1:26" x14ac:dyDescent="0.2">
      <c r="A226" s="40"/>
      <c r="W226" s="40"/>
      <c r="X226" s="40"/>
      <c r="Y226" s="40"/>
      <c r="Z226" s="40"/>
    </row>
    <row r="227" spans="1:26" x14ac:dyDescent="0.2">
      <c r="A227" s="40"/>
      <c r="W227" s="40"/>
      <c r="X227" s="40"/>
      <c r="Y227" s="40"/>
      <c r="Z227" s="40"/>
    </row>
    <row r="228" spans="1:26" x14ac:dyDescent="0.2">
      <c r="A228" s="40"/>
      <c r="W228" s="40"/>
      <c r="X228" s="40"/>
      <c r="Y228" s="40"/>
      <c r="Z228" s="40"/>
    </row>
    <row r="229" spans="1:26" x14ac:dyDescent="0.2">
      <c r="A229" s="40"/>
      <c r="W229" s="40"/>
      <c r="X229" s="40"/>
      <c r="Y229" s="40"/>
      <c r="Z229" s="40"/>
    </row>
    <row r="230" spans="1:26" x14ac:dyDescent="0.2">
      <c r="A230" s="40"/>
      <c r="W230" s="40"/>
      <c r="X230" s="40"/>
      <c r="Y230" s="40"/>
      <c r="Z230" s="40"/>
    </row>
    <row r="231" spans="1:26" x14ac:dyDescent="0.2">
      <c r="A231" s="40"/>
      <c r="W231" s="40"/>
      <c r="X231" s="40"/>
      <c r="Y231" s="40"/>
      <c r="Z231" s="40"/>
    </row>
    <row r="232" spans="1:26" x14ac:dyDescent="0.2">
      <c r="A232" s="40"/>
      <c r="W232" s="40"/>
      <c r="X232" s="40"/>
      <c r="Y232" s="40"/>
      <c r="Z232" s="40"/>
    </row>
    <row r="233" spans="1:26" x14ac:dyDescent="0.2">
      <c r="A233" s="40"/>
      <c r="W233" s="40"/>
      <c r="X233" s="40"/>
      <c r="Y233" s="40"/>
      <c r="Z233" s="40"/>
    </row>
    <row r="234" spans="1:26" x14ac:dyDescent="0.2">
      <c r="A234" s="40"/>
      <c r="W234" s="40"/>
      <c r="X234" s="40"/>
      <c r="Y234" s="40"/>
      <c r="Z234" s="40"/>
    </row>
    <row r="235" spans="1:26" x14ac:dyDescent="0.2">
      <c r="A235" s="40"/>
      <c r="W235" s="40"/>
      <c r="X235" s="40"/>
      <c r="Y235" s="40"/>
      <c r="Z235" s="40"/>
    </row>
    <row r="236" spans="1:26" x14ac:dyDescent="0.2">
      <c r="A236" s="40"/>
      <c r="W236" s="40"/>
      <c r="X236" s="40"/>
      <c r="Y236" s="40"/>
      <c r="Z236" s="40"/>
    </row>
    <row r="237" spans="1:26" x14ac:dyDescent="0.2">
      <c r="A237" s="40"/>
      <c r="W237" s="40"/>
      <c r="X237" s="40"/>
      <c r="Y237" s="40"/>
      <c r="Z237" s="40"/>
    </row>
    <row r="238" spans="1:26" x14ac:dyDescent="0.2">
      <c r="A238" s="40"/>
      <c r="W238" s="40"/>
      <c r="X238" s="40"/>
      <c r="Y238" s="40"/>
      <c r="Z238" s="40"/>
    </row>
    <row r="239" spans="1:26" x14ac:dyDescent="0.2">
      <c r="A239" s="40"/>
      <c r="W239" s="40"/>
      <c r="X239" s="40"/>
      <c r="Y239" s="40"/>
      <c r="Z239" s="40"/>
    </row>
    <row r="240" spans="1:26" x14ac:dyDescent="0.2">
      <c r="A240" s="40"/>
      <c r="W240" s="40"/>
      <c r="X240" s="40"/>
      <c r="Y240" s="40"/>
      <c r="Z240" s="40"/>
    </row>
    <row r="241" spans="1:26" x14ac:dyDescent="0.2">
      <c r="A241" s="40"/>
      <c r="W241" s="40"/>
      <c r="X241" s="40"/>
      <c r="Y241" s="40"/>
      <c r="Z241" s="40"/>
    </row>
    <row r="242" spans="1:26" x14ac:dyDescent="0.2">
      <c r="A242" s="40"/>
      <c r="W242" s="40"/>
      <c r="X242" s="40"/>
      <c r="Y242" s="40"/>
      <c r="Z242" s="40"/>
    </row>
    <row r="243" spans="1:26" x14ac:dyDescent="0.2">
      <c r="A243" s="40"/>
      <c r="W243" s="40"/>
      <c r="X243" s="40"/>
      <c r="Y243" s="40"/>
      <c r="Z243" s="40"/>
    </row>
    <row r="244" spans="1:26" x14ac:dyDescent="0.2">
      <c r="A244" s="40"/>
      <c r="W244" s="40"/>
      <c r="X244" s="40"/>
      <c r="Y244" s="40"/>
      <c r="Z244" s="40"/>
    </row>
    <row r="245" spans="1:26" x14ac:dyDescent="0.2">
      <c r="A245" s="40"/>
      <c r="W245" s="40"/>
      <c r="X245" s="40"/>
      <c r="Y245" s="40"/>
      <c r="Z245" s="40"/>
    </row>
    <row r="246" spans="1:26" x14ac:dyDescent="0.2">
      <c r="A246" s="40"/>
      <c r="W246" s="40"/>
      <c r="X246" s="40"/>
      <c r="Y246" s="40"/>
      <c r="Z246" s="40"/>
    </row>
    <row r="247" spans="1:26" x14ac:dyDescent="0.2">
      <c r="A247" s="40"/>
      <c r="W247" s="40"/>
      <c r="X247" s="40"/>
      <c r="Y247" s="40"/>
      <c r="Z247" s="40"/>
    </row>
    <row r="248" spans="1:26" x14ac:dyDescent="0.2">
      <c r="A248" s="40"/>
      <c r="W248" s="40"/>
      <c r="X248" s="40"/>
      <c r="Y248" s="40"/>
      <c r="Z248" s="40"/>
    </row>
    <row r="249" spans="1:26" x14ac:dyDescent="0.2">
      <c r="A249" s="40"/>
      <c r="W249" s="40"/>
      <c r="X249" s="40"/>
      <c r="Y249" s="40"/>
      <c r="Z249" s="40"/>
    </row>
    <row r="250" spans="1:26" x14ac:dyDescent="0.2">
      <c r="A250" s="40"/>
      <c r="W250" s="40"/>
      <c r="X250" s="40"/>
      <c r="Y250" s="40"/>
      <c r="Z250" s="40"/>
    </row>
    <row r="251" spans="1:26" x14ac:dyDescent="0.2">
      <c r="A251" s="40"/>
      <c r="W251" s="40"/>
      <c r="X251" s="40"/>
      <c r="Y251" s="40"/>
      <c r="Z251" s="40"/>
    </row>
    <row r="252" spans="1:26" x14ac:dyDescent="0.2">
      <c r="A252" s="40"/>
      <c r="W252" s="40"/>
      <c r="X252" s="40"/>
      <c r="Y252" s="40"/>
      <c r="Z252" s="40"/>
    </row>
    <row r="253" spans="1:26" x14ac:dyDescent="0.2">
      <c r="A253" s="40"/>
      <c r="W253" s="40"/>
      <c r="X253" s="40"/>
      <c r="Y253" s="40"/>
      <c r="Z253" s="40"/>
    </row>
    <row r="254" spans="1:26" x14ac:dyDescent="0.2">
      <c r="A254" s="40"/>
      <c r="W254" s="40"/>
      <c r="X254" s="40"/>
      <c r="Y254" s="40"/>
      <c r="Z254" s="40"/>
    </row>
    <row r="255" spans="1:26" x14ac:dyDescent="0.2">
      <c r="A255" s="40"/>
      <c r="W255" s="40"/>
      <c r="X255" s="40"/>
      <c r="Y255" s="40"/>
      <c r="Z255" s="40"/>
    </row>
    <row r="256" spans="1:26" x14ac:dyDescent="0.2">
      <c r="A256" s="40"/>
      <c r="W256" s="40"/>
      <c r="X256" s="40"/>
      <c r="Y256" s="40"/>
      <c r="Z256" s="40"/>
    </row>
    <row r="257" spans="1:26" x14ac:dyDescent="0.2">
      <c r="A257" s="40"/>
      <c r="W257" s="40"/>
      <c r="X257" s="40"/>
      <c r="Y257" s="40"/>
      <c r="Z257" s="40"/>
    </row>
    <row r="258" spans="1:26" x14ac:dyDescent="0.2">
      <c r="A258" s="40"/>
      <c r="W258" s="40"/>
      <c r="X258" s="40"/>
      <c r="Y258" s="40"/>
      <c r="Z258" s="40"/>
    </row>
    <row r="259" spans="1:26" x14ac:dyDescent="0.2">
      <c r="A259" s="40"/>
      <c r="W259" s="40"/>
      <c r="X259" s="40"/>
      <c r="Y259" s="40"/>
      <c r="Z259" s="40"/>
    </row>
    <row r="260" spans="1:26" x14ac:dyDescent="0.2">
      <c r="A260" s="40"/>
      <c r="W260" s="40"/>
      <c r="X260" s="40"/>
      <c r="Y260" s="40"/>
      <c r="Z260" s="40"/>
    </row>
    <row r="261" spans="1:26" x14ac:dyDescent="0.2">
      <c r="A261" s="40"/>
      <c r="W261" s="40"/>
      <c r="X261" s="40"/>
      <c r="Y261" s="40"/>
      <c r="Z261" s="40"/>
    </row>
    <row r="262" spans="1:26" x14ac:dyDescent="0.2">
      <c r="A262" s="40"/>
      <c r="W262" s="40"/>
      <c r="X262" s="40"/>
      <c r="Y262" s="40"/>
      <c r="Z262" s="40"/>
    </row>
    <row r="263" spans="1:26" x14ac:dyDescent="0.2">
      <c r="A263" s="40"/>
      <c r="W263" s="40"/>
      <c r="X263" s="40"/>
      <c r="Y263" s="40"/>
      <c r="Z263" s="40"/>
    </row>
    <row r="264" spans="1:26" x14ac:dyDescent="0.2">
      <c r="A264" s="40"/>
      <c r="W264" s="40"/>
      <c r="X264" s="40"/>
      <c r="Y264" s="40"/>
      <c r="Z264" s="40"/>
    </row>
    <row r="265" spans="1:26" x14ac:dyDescent="0.2">
      <c r="A265" s="40"/>
      <c r="W265" s="40"/>
      <c r="X265" s="40"/>
      <c r="Y265" s="40"/>
      <c r="Z265" s="40"/>
    </row>
    <row r="266" spans="1:26" x14ac:dyDescent="0.2">
      <c r="A266" s="40"/>
      <c r="W266" s="40"/>
      <c r="X266" s="40"/>
      <c r="Y266" s="40"/>
      <c r="Z266" s="40"/>
    </row>
    <row r="267" spans="1:26" x14ac:dyDescent="0.2">
      <c r="A267" s="40"/>
      <c r="W267" s="40"/>
      <c r="X267" s="40"/>
      <c r="Y267" s="40"/>
      <c r="Z267" s="40"/>
    </row>
    <row r="268" spans="1:26" x14ac:dyDescent="0.2">
      <c r="A268" s="40"/>
      <c r="W268" s="40"/>
      <c r="X268" s="40"/>
      <c r="Y268" s="40"/>
      <c r="Z268" s="40"/>
    </row>
    <row r="269" spans="1:26" x14ac:dyDescent="0.2">
      <c r="A269" s="40"/>
      <c r="W269" s="40"/>
      <c r="X269" s="40"/>
      <c r="Y269" s="40"/>
      <c r="Z269" s="40"/>
    </row>
    <row r="270" spans="1:26" x14ac:dyDescent="0.2">
      <c r="A270" s="40"/>
      <c r="W270" s="40"/>
      <c r="X270" s="40"/>
      <c r="Y270" s="40"/>
      <c r="Z270" s="40"/>
    </row>
    <row r="271" spans="1:26" x14ac:dyDescent="0.2">
      <c r="A271" s="40"/>
      <c r="W271" s="40"/>
      <c r="X271" s="40"/>
      <c r="Y271" s="40"/>
      <c r="Z271" s="40"/>
    </row>
    <row r="272" spans="1:26" x14ac:dyDescent="0.2">
      <c r="A272" s="40"/>
      <c r="W272" s="40"/>
      <c r="X272" s="40"/>
      <c r="Y272" s="40"/>
      <c r="Z272" s="40"/>
    </row>
    <row r="273" spans="1:26" x14ac:dyDescent="0.2">
      <c r="A273" s="40"/>
      <c r="W273" s="40"/>
      <c r="X273" s="40"/>
      <c r="Y273" s="40"/>
      <c r="Z273" s="40"/>
    </row>
    <row r="274" spans="1:26" x14ac:dyDescent="0.2">
      <c r="A274" s="40"/>
      <c r="W274" s="40"/>
      <c r="X274" s="40"/>
      <c r="Y274" s="40"/>
      <c r="Z274" s="40"/>
    </row>
    <row r="275" spans="1:26" x14ac:dyDescent="0.2">
      <c r="A275" s="40"/>
      <c r="W275" s="40"/>
      <c r="X275" s="40"/>
      <c r="Y275" s="40"/>
      <c r="Z275" s="40"/>
    </row>
    <row r="276" spans="1:26" x14ac:dyDescent="0.2">
      <c r="A276" s="40"/>
      <c r="W276" s="40"/>
      <c r="X276" s="40"/>
      <c r="Y276" s="40"/>
      <c r="Z276" s="40"/>
    </row>
    <row r="277" spans="1:26" x14ac:dyDescent="0.2">
      <c r="A277" s="40"/>
      <c r="W277" s="40"/>
      <c r="X277" s="40"/>
      <c r="Y277" s="40"/>
      <c r="Z277" s="40"/>
    </row>
    <row r="278" spans="1:26" x14ac:dyDescent="0.2">
      <c r="A278" s="40"/>
      <c r="W278" s="40"/>
      <c r="X278" s="40"/>
      <c r="Y278" s="40"/>
      <c r="Z278" s="40"/>
    </row>
    <row r="279" spans="1:26" x14ac:dyDescent="0.2">
      <c r="A279" s="40"/>
      <c r="W279" s="40"/>
      <c r="X279" s="40"/>
      <c r="Y279" s="40"/>
      <c r="Z279" s="40"/>
    </row>
    <row r="280" spans="1:26" x14ac:dyDescent="0.2">
      <c r="A280" s="40"/>
      <c r="W280" s="40"/>
      <c r="X280" s="40"/>
      <c r="Y280" s="40"/>
      <c r="Z280" s="40"/>
    </row>
    <row r="281" spans="1:26" x14ac:dyDescent="0.2">
      <c r="A281" s="40"/>
      <c r="W281" s="40"/>
      <c r="X281" s="40"/>
      <c r="Y281" s="40"/>
      <c r="Z281" s="40"/>
    </row>
    <row r="282" spans="1:26" x14ac:dyDescent="0.2">
      <c r="A282" s="40"/>
      <c r="W282" s="40"/>
      <c r="X282" s="40"/>
      <c r="Y282" s="40"/>
      <c r="Z282" s="40"/>
    </row>
    <row r="283" spans="1:26" x14ac:dyDescent="0.2">
      <c r="A283" s="40"/>
      <c r="W283" s="40"/>
      <c r="X283" s="40"/>
      <c r="Y283" s="40"/>
      <c r="Z283" s="40"/>
    </row>
    <row r="284" spans="1:26" x14ac:dyDescent="0.2">
      <c r="A284" s="40"/>
      <c r="W284" s="40"/>
      <c r="X284" s="40"/>
      <c r="Y284" s="40"/>
      <c r="Z284" s="40"/>
    </row>
    <row r="285" spans="1:26" x14ac:dyDescent="0.2">
      <c r="A285" s="40"/>
      <c r="W285" s="40"/>
      <c r="X285" s="40"/>
      <c r="Y285" s="40"/>
      <c r="Z285" s="40"/>
    </row>
    <row r="286" spans="1:26" x14ac:dyDescent="0.2">
      <c r="A286" s="40"/>
      <c r="W286" s="40"/>
      <c r="X286" s="40"/>
      <c r="Y286" s="40"/>
      <c r="Z286" s="40"/>
    </row>
    <row r="287" spans="1:26" x14ac:dyDescent="0.2">
      <c r="A287" s="40"/>
      <c r="W287" s="40"/>
      <c r="X287" s="40"/>
      <c r="Y287" s="40"/>
      <c r="Z287" s="40"/>
    </row>
    <row r="288" spans="1:26" x14ac:dyDescent="0.2">
      <c r="A288" s="40"/>
      <c r="W288" s="40"/>
      <c r="X288" s="40"/>
      <c r="Y288" s="40"/>
      <c r="Z288" s="40"/>
    </row>
    <row r="289" spans="1:26" x14ac:dyDescent="0.2">
      <c r="A289" s="40"/>
      <c r="W289" s="40"/>
      <c r="X289" s="40"/>
      <c r="Y289" s="40"/>
      <c r="Z289" s="40"/>
    </row>
    <row r="290" spans="1:26" x14ac:dyDescent="0.2">
      <c r="A290" s="40"/>
      <c r="W290" s="40"/>
      <c r="X290" s="40"/>
      <c r="Y290" s="40"/>
      <c r="Z290" s="40"/>
    </row>
    <row r="291" spans="1:26" x14ac:dyDescent="0.2">
      <c r="A291" s="40"/>
      <c r="W291" s="40"/>
      <c r="X291" s="40"/>
      <c r="Y291" s="40"/>
      <c r="Z291" s="40"/>
    </row>
    <row r="292" spans="1:26" x14ac:dyDescent="0.2">
      <c r="A292" s="40"/>
      <c r="W292" s="40"/>
      <c r="X292" s="40"/>
      <c r="Y292" s="40"/>
      <c r="Z292" s="40"/>
    </row>
    <row r="293" spans="1:26" x14ac:dyDescent="0.2">
      <c r="A293" s="40"/>
      <c r="W293" s="40"/>
      <c r="X293" s="40"/>
      <c r="Y293" s="40"/>
      <c r="Z293" s="40"/>
    </row>
    <row r="294" spans="1:26" x14ac:dyDescent="0.2">
      <c r="A294" s="40"/>
      <c r="W294" s="40"/>
      <c r="X294" s="40"/>
      <c r="Y294" s="40"/>
      <c r="Z294" s="40"/>
    </row>
    <row r="295" spans="1:26" x14ac:dyDescent="0.2">
      <c r="A295" s="40"/>
      <c r="W295" s="40"/>
      <c r="X295" s="40"/>
      <c r="Y295" s="40"/>
      <c r="Z295" s="40"/>
    </row>
    <row r="296" spans="1:26" x14ac:dyDescent="0.2">
      <c r="A296" s="40"/>
      <c r="W296" s="40"/>
      <c r="X296" s="40"/>
      <c r="Y296" s="40"/>
      <c r="Z296" s="40"/>
    </row>
    <row r="297" spans="1:26" x14ac:dyDescent="0.2">
      <c r="A297" s="40"/>
      <c r="W297" s="40"/>
      <c r="X297" s="40"/>
      <c r="Y297" s="40"/>
      <c r="Z297" s="40"/>
    </row>
    <row r="298" spans="1:26" x14ac:dyDescent="0.2">
      <c r="A298" s="40"/>
      <c r="W298" s="40"/>
      <c r="X298" s="40"/>
      <c r="Y298" s="40"/>
      <c r="Z298" s="40"/>
    </row>
    <row r="299" spans="1:26" x14ac:dyDescent="0.2">
      <c r="A299" s="40"/>
      <c r="W299" s="40"/>
      <c r="X299" s="40"/>
      <c r="Y299" s="40"/>
      <c r="Z299" s="40"/>
    </row>
    <row r="300" spans="1:26" x14ac:dyDescent="0.2">
      <c r="A300" s="40"/>
      <c r="W300" s="40"/>
      <c r="X300" s="40"/>
      <c r="Y300" s="40"/>
      <c r="Z300" s="40"/>
    </row>
    <row r="301" spans="1:26" x14ac:dyDescent="0.2">
      <c r="A301" s="40"/>
      <c r="W301" s="40"/>
      <c r="X301" s="40"/>
      <c r="Y301" s="40"/>
      <c r="Z301" s="40"/>
    </row>
    <row r="302" spans="1:26" x14ac:dyDescent="0.2">
      <c r="A302" s="40"/>
      <c r="W302" s="40"/>
      <c r="X302" s="40"/>
      <c r="Y302" s="40"/>
      <c r="Z302" s="40"/>
    </row>
    <row r="303" spans="1:26" x14ac:dyDescent="0.2">
      <c r="A303" s="40"/>
      <c r="W303" s="40"/>
      <c r="X303" s="40"/>
      <c r="Y303" s="40"/>
      <c r="Z303" s="40"/>
    </row>
    <row r="304" spans="1:26" x14ac:dyDescent="0.2">
      <c r="A304" s="40"/>
      <c r="W304" s="40"/>
      <c r="X304" s="40"/>
      <c r="Y304" s="40"/>
      <c r="Z304" s="40"/>
    </row>
    <row r="305" spans="1:26" x14ac:dyDescent="0.2">
      <c r="A305" s="40"/>
      <c r="W305" s="40"/>
      <c r="X305" s="40"/>
      <c r="Y305" s="40"/>
      <c r="Z305" s="40"/>
    </row>
    <row r="306" spans="1:26" x14ac:dyDescent="0.2">
      <c r="A306" s="40"/>
      <c r="W306" s="40"/>
      <c r="X306" s="40"/>
      <c r="Y306" s="40"/>
      <c r="Z306" s="40"/>
    </row>
    <row r="307" spans="1:26" x14ac:dyDescent="0.2">
      <c r="A307" s="40"/>
      <c r="W307" s="40"/>
      <c r="X307" s="40"/>
      <c r="Y307" s="40"/>
      <c r="Z307" s="40"/>
    </row>
    <row r="308" spans="1:26" x14ac:dyDescent="0.2">
      <c r="A308" s="40"/>
      <c r="W308" s="40"/>
      <c r="X308" s="40"/>
      <c r="Y308" s="40"/>
      <c r="Z308" s="40"/>
    </row>
    <row r="309" spans="1:26" x14ac:dyDescent="0.2">
      <c r="A309" s="40"/>
      <c r="W309" s="40"/>
      <c r="X309" s="40"/>
      <c r="Y309" s="40"/>
      <c r="Z309" s="40"/>
    </row>
    <row r="310" spans="1:26" x14ac:dyDescent="0.2">
      <c r="A310" s="40"/>
      <c r="W310" s="40"/>
      <c r="X310" s="40"/>
      <c r="Y310" s="40"/>
      <c r="Z310" s="40"/>
    </row>
    <row r="311" spans="1:26" x14ac:dyDescent="0.2">
      <c r="A311" s="40"/>
      <c r="W311" s="40"/>
      <c r="X311" s="40"/>
      <c r="Y311" s="40"/>
      <c r="Z311" s="40"/>
    </row>
    <row r="312" spans="1:26" x14ac:dyDescent="0.2">
      <c r="A312" s="40"/>
      <c r="W312" s="40"/>
      <c r="X312" s="40"/>
      <c r="Y312" s="40"/>
      <c r="Z312" s="40"/>
    </row>
    <row r="313" spans="1:26" x14ac:dyDescent="0.2">
      <c r="A313" s="40"/>
      <c r="W313" s="40"/>
      <c r="X313" s="40"/>
      <c r="Y313" s="40"/>
      <c r="Z313" s="40"/>
    </row>
    <row r="314" spans="1:26" x14ac:dyDescent="0.2">
      <c r="A314" s="40"/>
      <c r="W314" s="40"/>
      <c r="X314" s="40"/>
      <c r="Y314" s="40"/>
      <c r="Z314" s="40"/>
    </row>
    <row r="315" spans="1:26" x14ac:dyDescent="0.2">
      <c r="A315" s="40"/>
      <c r="W315" s="40"/>
      <c r="X315" s="40"/>
      <c r="Y315" s="40"/>
      <c r="Z315" s="40"/>
    </row>
    <row r="316" spans="1:26" x14ac:dyDescent="0.2">
      <c r="A316" s="40"/>
      <c r="W316" s="40"/>
      <c r="X316" s="40"/>
      <c r="Y316" s="40"/>
      <c r="Z316" s="40"/>
    </row>
    <row r="317" spans="1:26" x14ac:dyDescent="0.2">
      <c r="A317" s="40"/>
      <c r="W317" s="40"/>
      <c r="X317" s="40"/>
      <c r="Y317" s="40"/>
      <c r="Z317" s="40"/>
    </row>
    <row r="318" spans="1:26" x14ac:dyDescent="0.2">
      <c r="A318" s="40"/>
      <c r="W318" s="40"/>
      <c r="X318" s="40"/>
      <c r="Y318" s="40"/>
      <c r="Z318" s="40"/>
    </row>
    <row r="319" spans="1:26" x14ac:dyDescent="0.2">
      <c r="A319" s="40"/>
      <c r="W319" s="40"/>
      <c r="X319" s="40"/>
      <c r="Y319" s="40"/>
      <c r="Z319" s="40"/>
    </row>
    <row r="320" spans="1:26" x14ac:dyDescent="0.2">
      <c r="A320" s="40"/>
      <c r="W320" s="40"/>
      <c r="X320" s="40"/>
      <c r="Y320" s="40"/>
      <c r="Z320" s="40"/>
    </row>
    <row r="321" spans="1:26" x14ac:dyDescent="0.2">
      <c r="A321" s="40"/>
      <c r="W321" s="40"/>
      <c r="X321" s="40"/>
      <c r="Y321" s="40"/>
      <c r="Z321" s="40"/>
    </row>
    <row r="322" spans="1:26" x14ac:dyDescent="0.2">
      <c r="A322" s="40"/>
      <c r="W322" s="40"/>
      <c r="X322" s="40"/>
      <c r="Y322" s="40"/>
      <c r="Z322" s="40"/>
    </row>
    <row r="323" spans="1:26" x14ac:dyDescent="0.2">
      <c r="A323" s="40"/>
      <c r="W323" s="40"/>
      <c r="X323" s="40"/>
      <c r="Y323" s="40"/>
      <c r="Z323" s="40"/>
    </row>
    <row r="324" spans="1:26" x14ac:dyDescent="0.2">
      <c r="A324" s="40"/>
      <c r="W324" s="40"/>
      <c r="X324" s="40"/>
      <c r="Y324" s="40"/>
      <c r="Z324" s="40"/>
    </row>
    <row r="325" spans="1:26" x14ac:dyDescent="0.2">
      <c r="A325" s="40"/>
      <c r="W325" s="40"/>
      <c r="X325" s="40"/>
      <c r="Y325" s="40"/>
      <c r="Z325" s="40"/>
    </row>
    <row r="326" spans="1:26" x14ac:dyDescent="0.2">
      <c r="A326" s="40"/>
      <c r="W326" s="40"/>
      <c r="X326" s="40"/>
      <c r="Y326" s="40"/>
      <c r="Z326" s="40"/>
    </row>
    <row r="327" spans="1:26" x14ac:dyDescent="0.2">
      <c r="A327" s="40"/>
      <c r="W327" s="40"/>
      <c r="X327" s="40"/>
      <c r="Y327" s="40"/>
      <c r="Z327" s="40"/>
    </row>
    <row r="328" spans="1:26" x14ac:dyDescent="0.2">
      <c r="A328" s="40"/>
      <c r="W328" s="40"/>
      <c r="X328" s="40"/>
      <c r="Y328" s="40"/>
      <c r="Z328" s="40"/>
    </row>
    <row r="329" spans="1:26" x14ac:dyDescent="0.2">
      <c r="A329" s="40"/>
      <c r="W329" s="40"/>
      <c r="X329" s="40"/>
      <c r="Y329" s="40"/>
      <c r="Z329" s="40"/>
    </row>
    <row r="330" spans="1:26" x14ac:dyDescent="0.2">
      <c r="A330" s="40"/>
      <c r="W330" s="40"/>
      <c r="X330" s="40"/>
      <c r="Y330" s="40"/>
      <c r="Z330" s="40"/>
    </row>
    <row r="331" spans="1:26" x14ac:dyDescent="0.2">
      <c r="A331" s="40"/>
      <c r="W331" s="40"/>
      <c r="X331" s="40"/>
      <c r="Y331" s="40"/>
      <c r="Z331" s="40"/>
    </row>
    <row r="332" spans="1:26" x14ac:dyDescent="0.2">
      <c r="A332" s="40"/>
      <c r="W332" s="40"/>
      <c r="X332" s="40"/>
      <c r="Y332" s="40"/>
      <c r="Z332" s="40"/>
    </row>
    <row r="333" spans="1:26" x14ac:dyDescent="0.2">
      <c r="A333" s="40"/>
      <c r="W333" s="40"/>
      <c r="X333" s="40"/>
      <c r="Y333" s="40"/>
      <c r="Z333" s="40"/>
    </row>
    <row r="334" spans="1:26" x14ac:dyDescent="0.2">
      <c r="A334" s="40"/>
      <c r="W334" s="40"/>
      <c r="X334" s="40"/>
      <c r="Y334" s="40"/>
      <c r="Z334" s="40"/>
    </row>
    <row r="335" spans="1:26" x14ac:dyDescent="0.2">
      <c r="A335" s="40"/>
      <c r="W335" s="40"/>
      <c r="X335" s="40"/>
      <c r="Y335" s="40"/>
      <c r="Z335" s="40"/>
    </row>
    <row r="336" spans="1:26" x14ac:dyDescent="0.2">
      <c r="A336" s="40"/>
      <c r="W336" s="40"/>
      <c r="X336" s="40"/>
      <c r="Y336" s="40"/>
      <c r="Z336" s="40"/>
    </row>
    <row r="337" spans="1:26" x14ac:dyDescent="0.2">
      <c r="A337" s="40"/>
      <c r="W337" s="40"/>
      <c r="X337" s="40"/>
      <c r="Y337" s="40"/>
      <c r="Z337" s="40"/>
    </row>
    <row r="338" spans="1:26" x14ac:dyDescent="0.2">
      <c r="A338" s="40"/>
      <c r="W338" s="40"/>
      <c r="X338" s="40"/>
      <c r="Y338" s="40"/>
      <c r="Z338" s="40"/>
    </row>
    <row r="339" spans="1:26" x14ac:dyDescent="0.2">
      <c r="A339" s="40"/>
      <c r="W339" s="40"/>
      <c r="X339" s="40"/>
      <c r="Y339" s="40"/>
      <c r="Z339" s="40"/>
    </row>
    <row r="340" spans="1:26" x14ac:dyDescent="0.2">
      <c r="A340" s="40"/>
      <c r="W340" s="40"/>
      <c r="X340" s="40"/>
      <c r="Y340" s="40"/>
      <c r="Z340" s="40"/>
    </row>
    <row r="341" spans="1:26" x14ac:dyDescent="0.2">
      <c r="A341" s="40"/>
      <c r="W341" s="40"/>
      <c r="X341" s="40"/>
      <c r="Y341" s="40"/>
      <c r="Z341" s="40"/>
    </row>
    <row r="342" spans="1:26" x14ac:dyDescent="0.2">
      <c r="A342" s="40"/>
      <c r="W342" s="40"/>
      <c r="X342" s="40"/>
      <c r="Y342" s="40"/>
      <c r="Z342" s="40"/>
    </row>
    <row r="343" spans="1:26" x14ac:dyDescent="0.2">
      <c r="A343" s="40"/>
      <c r="W343" s="40"/>
      <c r="X343" s="40"/>
      <c r="Y343" s="40"/>
      <c r="Z343" s="40"/>
    </row>
    <row r="344" spans="1:26" x14ac:dyDescent="0.2">
      <c r="A344" s="40"/>
      <c r="W344" s="40"/>
      <c r="X344" s="40"/>
      <c r="Y344" s="40"/>
      <c r="Z344" s="40"/>
    </row>
    <row r="345" spans="1:26" x14ac:dyDescent="0.2">
      <c r="A345" s="40"/>
      <c r="W345" s="40"/>
      <c r="X345" s="40"/>
      <c r="Y345" s="40"/>
      <c r="Z345" s="40"/>
    </row>
    <row r="346" spans="1:26" x14ac:dyDescent="0.2">
      <c r="A346" s="40"/>
      <c r="W346" s="40"/>
      <c r="X346" s="40"/>
      <c r="Y346" s="40"/>
      <c r="Z346" s="40"/>
    </row>
    <row r="347" spans="1:26" x14ac:dyDescent="0.2">
      <c r="A347" s="40"/>
      <c r="W347" s="40"/>
      <c r="X347" s="40"/>
      <c r="Y347" s="40"/>
      <c r="Z347" s="40"/>
    </row>
    <row r="348" spans="1:26" x14ac:dyDescent="0.2">
      <c r="A348" s="40"/>
      <c r="W348" s="40"/>
      <c r="X348" s="40"/>
      <c r="Y348" s="40"/>
      <c r="Z348" s="40"/>
    </row>
    <row r="349" spans="1:26" x14ac:dyDescent="0.2">
      <c r="A349" s="40"/>
      <c r="W349" s="40"/>
      <c r="X349" s="40"/>
      <c r="Y349" s="40"/>
      <c r="Z349" s="40"/>
    </row>
    <row r="350" spans="1:26" x14ac:dyDescent="0.2">
      <c r="A350" s="40"/>
      <c r="W350" s="40"/>
      <c r="X350" s="40"/>
      <c r="Y350" s="40"/>
      <c r="Z350" s="40"/>
    </row>
    <row r="351" spans="1:26" x14ac:dyDescent="0.2">
      <c r="A351" s="40"/>
      <c r="W351" s="40"/>
      <c r="X351" s="40"/>
      <c r="Y351" s="40"/>
      <c r="Z351" s="40"/>
    </row>
    <row r="352" spans="1:26" x14ac:dyDescent="0.2">
      <c r="A352" s="40"/>
      <c r="W352" s="40"/>
      <c r="X352" s="40"/>
      <c r="Y352" s="40"/>
      <c r="Z352" s="40"/>
    </row>
    <row r="353" spans="1:26" x14ac:dyDescent="0.2">
      <c r="A353" s="40"/>
      <c r="W353" s="40"/>
      <c r="X353" s="40"/>
      <c r="Y353" s="40"/>
      <c r="Z353" s="40"/>
    </row>
    <row r="354" spans="1:26" x14ac:dyDescent="0.2">
      <c r="A354" s="40"/>
      <c r="W354" s="40"/>
      <c r="X354" s="40"/>
      <c r="Y354" s="40"/>
      <c r="Z354" s="40"/>
    </row>
    <row r="355" spans="1:26" x14ac:dyDescent="0.2">
      <c r="A355" s="40"/>
      <c r="W355" s="40"/>
      <c r="X355" s="40"/>
      <c r="Y355" s="40"/>
      <c r="Z355" s="40"/>
    </row>
    <row r="356" spans="1:26" x14ac:dyDescent="0.2">
      <c r="A356" s="40"/>
      <c r="W356" s="40"/>
      <c r="X356" s="40"/>
      <c r="Y356" s="40"/>
      <c r="Z356" s="40"/>
    </row>
    <row r="357" spans="1:26" x14ac:dyDescent="0.2">
      <c r="A357" s="40"/>
      <c r="W357" s="40"/>
      <c r="X357" s="40"/>
      <c r="Y357" s="40"/>
      <c r="Z357" s="40"/>
    </row>
    <row r="358" spans="1:26" x14ac:dyDescent="0.2">
      <c r="A358" s="40"/>
      <c r="W358" s="40"/>
      <c r="X358" s="40"/>
      <c r="Y358" s="40"/>
      <c r="Z358" s="40"/>
    </row>
    <row r="359" spans="1:26" x14ac:dyDescent="0.2">
      <c r="A359" s="40"/>
      <c r="W359" s="40"/>
      <c r="X359" s="40"/>
      <c r="Y359" s="40"/>
      <c r="Z359" s="40"/>
    </row>
    <row r="360" spans="1:26" x14ac:dyDescent="0.2">
      <c r="A360" s="40"/>
      <c r="W360" s="40"/>
      <c r="X360" s="40"/>
      <c r="Y360" s="40"/>
      <c r="Z360" s="40"/>
    </row>
    <row r="361" spans="1:26" x14ac:dyDescent="0.2">
      <c r="A361" s="40"/>
      <c r="W361" s="40"/>
      <c r="X361" s="40"/>
      <c r="Y361" s="40"/>
      <c r="Z361" s="40"/>
    </row>
    <row r="362" spans="1:26" x14ac:dyDescent="0.2">
      <c r="A362" s="40"/>
      <c r="W362" s="40"/>
      <c r="X362" s="40"/>
      <c r="Y362" s="40"/>
      <c r="Z362" s="40"/>
    </row>
    <row r="363" spans="1:26" x14ac:dyDescent="0.2">
      <c r="A363" s="40"/>
      <c r="W363" s="40"/>
      <c r="X363" s="40"/>
      <c r="Y363" s="40"/>
      <c r="Z363" s="40"/>
    </row>
    <row r="364" spans="1:26" x14ac:dyDescent="0.2">
      <c r="A364" s="40"/>
      <c r="W364" s="40"/>
      <c r="X364" s="40"/>
      <c r="Y364" s="40"/>
      <c r="Z364" s="40"/>
    </row>
    <row r="365" spans="1:26" x14ac:dyDescent="0.2">
      <c r="A365" s="40"/>
      <c r="W365" s="40"/>
      <c r="X365" s="40"/>
      <c r="Y365" s="40"/>
      <c r="Z365" s="40"/>
    </row>
    <row r="366" spans="1:26" x14ac:dyDescent="0.2">
      <c r="A366" s="40"/>
      <c r="W366" s="40"/>
      <c r="X366" s="40"/>
      <c r="Y366" s="40"/>
      <c r="Z366" s="40"/>
    </row>
    <row r="367" spans="1:26" x14ac:dyDescent="0.2">
      <c r="A367" s="40"/>
      <c r="W367" s="40"/>
      <c r="X367" s="40"/>
      <c r="Y367" s="40"/>
      <c r="Z367" s="40"/>
    </row>
    <row r="368" spans="1:26" x14ac:dyDescent="0.2">
      <c r="A368" s="40"/>
      <c r="W368" s="40"/>
      <c r="X368" s="40"/>
      <c r="Y368" s="40"/>
      <c r="Z368" s="40"/>
    </row>
    <row r="369" spans="1:26" x14ac:dyDescent="0.2">
      <c r="A369" s="40"/>
      <c r="W369" s="40"/>
      <c r="X369" s="40"/>
      <c r="Y369" s="40"/>
      <c r="Z369" s="40"/>
    </row>
    <row r="370" spans="1:26" x14ac:dyDescent="0.2">
      <c r="A370" s="40"/>
      <c r="W370" s="40"/>
      <c r="X370" s="40"/>
      <c r="Y370" s="40"/>
      <c r="Z370" s="40"/>
    </row>
    <row r="371" spans="1:26" x14ac:dyDescent="0.2">
      <c r="A371" s="40"/>
      <c r="W371" s="40"/>
      <c r="X371" s="40"/>
      <c r="Y371" s="40"/>
      <c r="Z371" s="40"/>
    </row>
    <row r="372" spans="1:26" x14ac:dyDescent="0.2">
      <c r="A372" s="40"/>
      <c r="W372" s="40"/>
      <c r="X372" s="40"/>
      <c r="Y372" s="40"/>
      <c r="Z372" s="40"/>
    </row>
    <row r="373" spans="1:26" x14ac:dyDescent="0.2">
      <c r="A373" s="40"/>
      <c r="W373" s="40"/>
      <c r="X373" s="40"/>
      <c r="Y373" s="40"/>
      <c r="Z373" s="40"/>
    </row>
    <row r="374" spans="1:26" x14ac:dyDescent="0.2">
      <c r="A374" s="40"/>
      <c r="W374" s="40"/>
      <c r="X374" s="40"/>
      <c r="Y374" s="40"/>
      <c r="Z374" s="40"/>
    </row>
    <row r="375" spans="1:26" x14ac:dyDescent="0.2">
      <c r="A375" s="40"/>
      <c r="W375" s="40"/>
      <c r="X375" s="40"/>
      <c r="Y375" s="40"/>
      <c r="Z375" s="40"/>
    </row>
    <row r="376" spans="1:26" x14ac:dyDescent="0.2">
      <c r="A376" s="40"/>
      <c r="W376" s="40"/>
      <c r="X376" s="40"/>
      <c r="Y376" s="40"/>
      <c r="Z376" s="40"/>
    </row>
    <row r="377" spans="1:26" x14ac:dyDescent="0.2">
      <c r="A377" s="40"/>
      <c r="W377" s="40"/>
      <c r="X377" s="40"/>
      <c r="Y377" s="40"/>
      <c r="Z377" s="40"/>
    </row>
    <row r="378" spans="1:26" x14ac:dyDescent="0.2">
      <c r="A378" s="40"/>
      <c r="W378" s="40"/>
      <c r="X378" s="40"/>
      <c r="Y378" s="40"/>
      <c r="Z378" s="40"/>
    </row>
    <row r="379" spans="1:26" x14ac:dyDescent="0.2">
      <c r="A379" s="40"/>
      <c r="W379" s="40"/>
      <c r="X379" s="40"/>
      <c r="Y379" s="40"/>
      <c r="Z379" s="40"/>
    </row>
    <row r="380" spans="1:26" x14ac:dyDescent="0.2">
      <c r="A380" s="40"/>
      <c r="W380" s="40"/>
      <c r="X380" s="40"/>
      <c r="Y380" s="40"/>
      <c r="Z380" s="40"/>
    </row>
    <row r="381" spans="1:26" x14ac:dyDescent="0.2">
      <c r="A381" s="40"/>
      <c r="W381" s="40"/>
      <c r="X381" s="40"/>
      <c r="Y381" s="40"/>
      <c r="Z381" s="40"/>
    </row>
    <row r="382" spans="1:26" x14ac:dyDescent="0.2">
      <c r="A382" s="40"/>
      <c r="W382" s="40"/>
      <c r="X382" s="40"/>
      <c r="Y382" s="40"/>
      <c r="Z382" s="40"/>
    </row>
    <row r="383" spans="1:26" x14ac:dyDescent="0.2">
      <c r="A383" s="40"/>
      <c r="W383" s="40"/>
      <c r="X383" s="40"/>
      <c r="Y383" s="40"/>
      <c r="Z383" s="40"/>
    </row>
    <row r="384" spans="1:26" x14ac:dyDescent="0.2">
      <c r="A384" s="40"/>
      <c r="W384" s="40"/>
      <c r="X384" s="40"/>
      <c r="Y384" s="40"/>
      <c r="Z384" s="40"/>
    </row>
    <row r="385" spans="1:26" x14ac:dyDescent="0.2">
      <c r="A385" s="40"/>
      <c r="W385" s="40"/>
      <c r="X385" s="40"/>
      <c r="Y385" s="40"/>
      <c r="Z385" s="40"/>
    </row>
    <row r="386" spans="1:26" x14ac:dyDescent="0.2">
      <c r="A386" s="40"/>
      <c r="W386" s="40"/>
      <c r="X386" s="40"/>
      <c r="Y386" s="40"/>
      <c r="Z386" s="40"/>
    </row>
    <row r="387" spans="1:26" x14ac:dyDescent="0.2">
      <c r="A387" s="40"/>
      <c r="W387" s="40"/>
      <c r="X387" s="40"/>
      <c r="Y387" s="40"/>
      <c r="Z387" s="40"/>
    </row>
    <row r="388" spans="1:26" x14ac:dyDescent="0.2">
      <c r="A388" s="40"/>
      <c r="W388" s="40"/>
      <c r="X388" s="40"/>
      <c r="Y388" s="40"/>
      <c r="Z388" s="40"/>
    </row>
    <row r="389" spans="1:26" x14ac:dyDescent="0.2">
      <c r="A389" s="40"/>
      <c r="W389" s="40"/>
      <c r="X389" s="40"/>
      <c r="Y389" s="40"/>
      <c r="Z389" s="40"/>
    </row>
    <row r="390" spans="1:26" x14ac:dyDescent="0.2">
      <c r="A390" s="40"/>
      <c r="W390" s="40"/>
      <c r="X390" s="40"/>
      <c r="Y390" s="40"/>
      <c r="Z390" s="40"/>
    </row>
    <row r="391" spans="1:26" x14ac:dyDescent="0.2">
      <c r="A391" s="40"/>
      <c r="W391" s="40"/>
      <c r="X391" s="40"/>
      <c r="Y391" s="40"/>
      <c r="Z391" s="40"/>
    </row>
    <row r="392" spans="1:26" x14ac:dyDescent="0.2">
      <c r="A392" s="40"/>
      <c r="W392" s="40"/>
      <c r="X392" s="40"/>
      <c r="Y392" s="40"/>
      <c r="Z392" s="40"/>
    </row>
    <row r="393" spans="1:26" x14ac:dyDescent="0.2">
      <c r="A393" s="40"/>
      <c r="W393" s="40"/>
      <c r="X393" s="40"/>
      <c r="Y393" s="40"/>
      <c r="Z393" s="40"/>
    </row>
    <row r="394" spans="1:26" x14ac:dyDescent="0.2">
      <c r="A394" s="40"/>
      <c r="W394" s="40"/>
      <c r="X394" s="40"/>
      <c r="Y394" s="40"/>
      <c r="Z394" s="40"/>
    </row>
    <row r="395" spans="1:26" x14ac:dyDescent="0.2">
      <c r="A395" s="40"/>
      <c r="W395" s="40"/>
      <c r="X395" s="40"/>
      <c r="Y395" s="40"/>
      <c r="Z395" s="40"/>
    </row>
    <row r="396" spans="1:26" x14ac:dyDescent="0.2">
      <c r="A396" s="40"/>
      <c r="W396" s="40"/>
      <c r="X396" s="40"/>
      <c r="Y396" s="40"/>
      <c r="Z396" s="40"/>
    </row>
    <row r="397" spans="1:26" x14ac:dyDescent="0.2">
      <c r="A397" s="40"/>
      <c r="W397" s="40"/>
      <c r="X397" s="40"/>
      <c r="Y397" s="40"/>
      <c r="Z397" s="40"/>
    </row>
    <row r="398" spans="1:26" x14ac:dyDescent="0.2">
      <c r="A398" s="40"/>
      <c r="W398" s="40"/>
      <c r="X398" s="40"/>
      <c r="Y398" s="40"/>
      <c r="Z398" s="40"/>
    </row>
    <row r="399" spans="1:26" x14ac:dyDescent="0.2">
      <c r="A399" s="40"/>
      <c r="W399" s="40"/>
      <c r="X399" s="40"/>
      <c r="Y399" s="40"/>
      <c r="Z399" s="40"/>
    </row>
    <row r="400" spans="1:26" x14ac:dyDescent="0.2">
      <c r="A400" s="40"/>
      <c r="W400" s="40"/>
      <c r="X400" s="40"/>
      <c r="Y400" s="40"/>
      <c r="Z400" s="40"/>
    </row>
    <row r="401" spans="1:26" x14ac:dyDescent="0.2">
      <c r="A401" s="40"/>
      <c r="W401" s="40"/>
      <c r="X401" s="40"/>
      <c r="Y401" s="40"/>
      <c r="Z401" s="40"/>
    </row>
    <row r="402" spans="1:26" x14ac:dyDescent="0.2">
      <c r="A402" s="40"/>
      <c r="W402" s="40"/>
      <c r="X402" s="40"/>
      <c r="Y402" s="40"/>
      <c r="Z402" s="40"/>
    </row>
    <row r="403" spans="1:26" x14ac:dyDescent="0.2">
      <c r="A403" s="40"/>
      <c r="W403" s="40"/>
      <c r="X403" s="40"/>
      <c r="Y403" s="40"/>
      <c r="Z403" s="40"/>
    </row>
    <row r="404" spans="1:26" x14ac:dyDescent="0.2">
      <c r="A404" s="40"/>
      <c r="W404" s="40"/>
      <c r="X404" s="40"/>
      <c r="Y404" s="40"/>
      <c r="Z404" s="40"/>
    </row>
    <row r="405" spans="1:26" x14ac:dyDescent="0.2">
      <c r="A405" s="40"/>
      <c r="W405" s="40"/>
      <c r="X405" s="40"/>
      <c r="Y405" s="40"/>
      <c r="Z405" s="40"/>
    </row>
    <row r="406" spans="1:26" x14ac:dyDescent="0.2">
      <c r="A406" s="40"/>
      <c r="W406" s="40"/>
      <c r="X406" s="40"/>
      <c r="Y406" s="40"/>
      <c r="Z406" s="40"/>
    </row>
    <row r="407" spans="1:26" x14ac:dyDescent="0.2">
      <c r="A407" s="40"/>
      <c r="W407" s="40"/>
      <c r="X407" s="40"/>
      <c r="Y407" s="40"/>
      <c r="Z407" s="40"/>
    </row>
    <row r="408" spans="1:26" x14ac:dyDescent="0.2">
      <c r="A408" s="40"/>
      <c r="W408" s="40"/>
      <c r="X408" s="40"/>
      <c r="Y408" s="40"/>
      <c r="Z408" s="40"/>
    </row>
    <row r="409" spans="1:26" x14ac:dyDescent="0.2">
      <c r="A409" s="40"/>
      <c r="W409" s="40"/>
      <c r="X409" s="40"/>
      <c r="Y409" s="40"/>
      <c r="Z409" s="40"/>
    </row>
    <row r="410" spans="1:26" x14ac:dyDescent="0.2">
      <c r="A410" s="40"/>
      <c r="W410" s="40"/>
      <c r="X410" s="40"/>
      <c r="Y410" s="40"/>
      <c r="Z410" s="40"/>
    </row>
    <row r="411" spans="1:26" x14ac:dyDescent="0.2">
      <c r="A411" s="40"/>
      <c r="W411" s="40"/>
      <c r="X411" s="40"/>
      <c r="Y411" s="40"/>
      <c r="Z411" s="40"/>
    </row>
    <row r="412" spans="1:26" x14ac:dyDescent="0.2">
      <c r="A412" s="40"/>
      <c r="W412" s="40"/>
      <c r="X412" s="40"/>
      <c r="Y412" s="40"/>
      <c r="Z412" s="40"/>
    </row>
    <row r="413" spans="1:26" x14ac:dyDescent="0.2">
      <c r="A413" s="40"/>
      <c r="W413" s="40"/>
      <c r="X413" s="40"/>
      <c r="Y413" s="40"/>
      <c r="Z413" s="40"/>
    </row>
    <row r="414" spans="1:26" x14ac:dyDescent="0.2">
      <c r="A414" s="40"/>
      <c r="W414" s="40"/>
      <c r="X414" s="40"/>
      <c r="Y414" s="40"/>
      <c r="Z414" s="40"/>
    </row>
    <row r="415" spans="1:26" x14ac:dyDescent="0.2">
      <c r="A415" s="40"/>
      <c r="W415" s="40"/>
      <c r="X415" s="40"/>
      <c r="Y415" s="40"/>
      <c r="Z415" s="40"/>
    </row>
    <row r="416" spans="1:26" x14ac:dyDescent="0.2">
      <c r="A416" s="40"/>
      <c r="W416" s="40"/>
      <c r="X416" s="40"/>
      <c r="Y416" s="40"/>
      <c r="Z416" s="40"/>
    </row>
    <row r="417" spans="1:26" x14ac:dyDescent="0.2">
      <c r="A417" s="40"/>
      <c r="W417" s="40"/>
      <c r="X417" s="40"/>
      <c r="Y417" s="40"/>
      <c r="Z417" s="40"/>
    </row>
    <row r="418" spans="1:26" x14ac:dyDescent="0.2">
      <c r="A418" s="40"/>
      <c r="W418" s="40"/>
      <c r="X418" s="40"/>
      <c r="Y418" s="40"/>
      <c r="Z418" s="40"/>
    </row>
    <row r="419" spans="1:26" x14ac:dyDescent="0.2">
      <c r="A419" s="40"/>
      <c r="W419" s="40"/>
      <c r="X419" s="40"/>
      <c r="Y419" s="40"/>
      <c r="Z419" s="40"/>
    </row>
    <row r="420" spans="1:26" x14ac:dyDescent="0.2">
      <c r="A420" s="40"/>
      <c r="W420" s="40"/>
      <c r="X420" s="40"/>
      <c r="Y420" s="40"/>
      <c r="Z420" s="40"/>
    </row>
    <row r="421" spans="1:26" x14ac:dyDescent="0.2">
      <c r="A421" s="40"/>
      <c r="W421" s="40"/>
      <c r="X421" s="40"/>
      <c r="Y421" s="40"/>
      <c r="Z421" s="40"/>
    </row>
    <row r="422" spans="1:26" x14ac:dyDescent="0.2">
      <c r="A422" s="40"/>
      <c r="W422" s="40"/>
      <c r="X422" s="40"/>
      <c r="Y422" s="40"/>
      <c r="Z422" s="40"/>
    </row>
    <row r="423" spans="1:26" x14ac:dyDescent="0.2">
      <c r="A423" s="40"/>
      <c r="W423" s="40"/>
      <c r="X423" s="40"/>
      <c r="Y423" s="40"/>
      <c r="Z423" s="40"/>
    </row>
    <row r="424" spans="1:26" x14ac:dyDescent="0.2">
      <c r="A424" s="40"/>
      <c r="W424" s="40"/>
      <c r="X424" s="40"/>
      <c r="Y424" s="40"/>
      <c r="Z424" s="40"/>
    </row>
    <row r="425" spans="1:26" x14ac:dyDescent="0.2">
      <c r="A425" s="40"/>
      <c r="W425" s="40"/>
      <c r="X425" s="40"/>
      <c r="Y425" s="40"/>
      <c r="Z425" s="40"/>
    </row>
    <row r="426" spans="1:26" x14ac:dyDescent="0.2">
      <c r="A426" s="40"/>
      <c r="W426" s="40"/>
      <c r="X426" s="40"/>
      <c r="Y426" s="40"/>
      <c r="Z426" s="40"/>
    </row>
    <row r="427" spans="1:26" x14ac:dyDescent="0.2">
      <c r="A427" s="40"/>
      <c r="W427" s="40"/>
      <c r="X427" s="40"/>
      <c r="Y427" s="40"/>
      <c r="Z427" s="40"/>
    </row>
    <row r="428" spans="1:26" x14ac:dyDescent="0.2">
      <c r="A428" s="40"/>
      <c r="W428" s="40"/>
      <c r="X428" s="40"/>
      <c r="Y428" s="40"/>
      <c r="Z428" s="40"/>
    </row>
    <row r="429" spans="1:26" x14ac:dyDescent="0.2">
      <c r="A429" s="40"/>
      <c r="W429" s="40"/>
      <c r="X429" s="40"/>
      <c r="Y429" s="40"/>
      <c r="Z429" s="40"/>
    </row>
    <row r="430" spans="1:26" x14ac:dyDescent="0.2">
      <c r="A430" s="40"/>
      <c r="W430" s="40"/>
      <c r="X430" s="40"/>
      <c r="Y430" s="40"/>
      <c r="Z430" s="40"/>
    </row>
    <row r="431" spans="1:26" x14ac:dyDescent="0.2">
      <c r="A431" s="40"/>
      <c r="W431" s="40"/>
      <c r="X431" s="40"/>
      <c r="Y431" s="40"/>
      <c r="Z431" s="40"/>
    </row>
    <row r="432" spans="1:26" x14ac:dyDescent="0.2">
      <c r="A432" s="40"/>
      <c r="W432" s="40"/>
      <c r="X432" s="40"/>
      <c r="Y432" s="40"/>
      <c r="Z432" s="40"/>
    </row>
    <row r="433" spans="1:26" x14ac:dyDescent="0.2">
      <c r="A433" s="40"/>
      <c r="W433" s="40"/>
      <c r="X433" s="40"/>
      <c r="Y433" s="40"/>
      <c r="Z433" s="40"/>
    </row>
    <row r="434" spans="1:26" x14ac:dyDescent="0.2">
      <c r="A434" s="40"/>
      <c r="W434" s="40"/>
      <c r="X434" s="40"/>
      <c r="Y434" s="40"/>
      <c r="Z434" s="40"/>
    </row>
    <row r="435" spans="1:26" x14ac:dyDescent="0.2">
      <c r="A435" s="40"/>
      <c r="W435" s="40"/>
      <c r="X435" s="40"/>
      <c r="Y435" s="40"/>
      <c r="Z435" s="40"/>
    </row>
    <row r="436" spans="1:26" x14ac:dyDescent="0.2">
      <c r="A436" s="40"/>
      <c r="W436" s="40"/>
      <c r="X436" s="40"/>
      <c r="Y436" s="40"/>
      <c r="Z436" s="40"/>
    </row>
    <row r="437" spans="1:26" x14ac:dyDescent="0.2">
      <c r="A437" s="40"/>
      <c r="W437" s="40"/>
      <c r="X437" s="40"/>
      <c r="Y437" s="40"/>
      <c r="Z437" s="40"/>
    </row>
    <row r="438" spans="1:26" x14ac:dyDescent="0.2">
      <c r="A438" s="40"/>
      <c r="W438" s="40"/>
      <c r="X438" s="40"/>
      <c r="Y438" s="40"/>
      <c r="Z438" s="40"/>
    </row>
    <row r="439" spans="1:26" x14ac:dyDescent="0.2">
      <c r="A439" s="40"/>
      <c r="W439" s="40"/>
      <c r="X439" s="40"/>
      <c r="Y439" s="40"/>
      <c r="Z439" s="40"/>
    </row>
    <row r="440" spans="1:26" x14ac:dyDescent="0.2">
      <c r="A440" s="40"/>
      <c r="W440" s="40"/>
      <c r="X440" s="40"/>
      <c r="Y440" s="40"/>
      <c r="Z440" s="40"/>
    </row>
    <row r="441" spans="1:26" x14ac:dyDescent="0.2">
      <c r="A441" s="40"/>
      <c r="W441" s="40"/>
      <c r="X441" s="40"/>
      <c r="Y441" s="40"/>
      <c r="Z441" s="40"/>
    </row>
    <row r="442" spans="1:26" x14ac:dyDescent="0.2">
      <c r="A442" s="40"/>
      <c r="W442" s="40"/>
      <c r="X442" s="40"/>
      <c r="Y442" s="40"/>
      <c r="Z442" s="40"/>
    </row>
    <row r="443" spans="1:26" x14ac:dyDescent="0.2">
      <c r="A443" s="40"/>
      <c r="W443" s="40"/>
      <c r="X443" s="40"/>
      <c r="Y443" s="40"/>
      <c r="Z443" s="40"/>
    </row>
    <row r="444" spans="1:26" x14ac:dyDescent="0.2">
      <c r="A444" s="40"/>
      <c r="W444" s="40"/>
      <c r="X444" s="40"/>
      <c r="Y444" s="40"/>
      <c r="Z444" s="40"/>
    </row>
    <row r="445" spans="1:26" x14ac:dyDescent="0.2">
      <c r="A445" s="40"/>
      <c r="W445" s="40"/>
      <c r="X445" s="40"/>
      <c r="Y445" s="40"/>
      <c r="Z445" s="40"/>
    </row>
    <row r="446" spans="1:26" x14ac:dyDescent="0.2">
      <c r="A446" s="40"/>
      <c r="W446" s="40"/>
      <c r="X446" s="40"/>
      <c r="Y446" s="40"/>
      <c r="Z446" s="40"/>
    </row>
    <row r="447" spans="1:26" x14ac:dyDescent="0.2">
      <c r="A447" s="40"/>
      <c r="W447" s="40"/>
      <c r="X447" s="40"/>
      <c r="Y447" s="40"/>
      <c r="Z447" s="40"/>
    </row>
    <row r="448" spans="1:26" x14ac:dyDescent="0.2">
      <c r="A448" s="40"/>
      <c r="W448" s="40"/>
      <c r="X448" s="40"/>
      <c r="Y448" s="40"/>
      <c r="Z448" s="40"/>
    </row>
    <row r="449" spans="1:26" x14ac:dyDescent="0.2">
      <c r="A449" s="40"/>
      <c r="W449" s="40"/>
      <c r="X449" s="40"/>
      <c r="Y449" s="40"/>
      <c r="Z449" s="40"/>
    </row>
    <row r="450" spans="1:26" x14ac:dyDescent="0.2">
      <c r="A450" s="40"/>
      <c r="W450" s="40"/>
      <c r="X450" s="40"/>
      <c r="Y450" s="40"/>
      <c r="Z450" s="40"/>
    </row>
    <row r="451" spans="1:26" x14ac:dyDescent="0.2">
      <c r="A451" s="40"/>
      <c r="W451" s="40"/>
      <c r="X451" s="40"/>
      <c r="Y451" s="40"/>
      <c r="Z451" s="40"/>
    </row>
    <row r="452" spans="1:26" x14ac:dyDescent="0.2">
      <c r="A452" s="40"/>
      <c r="W452" s="40"/>
      <c r="X452" s="40"/>
      <c r="Y452" s="40"/>
      <c r="Z452" s="40"/>
    </row>
    <row r="453" spans="1:26" x14ac:dyDescent="0.2">
      <c r="A453" s="40"/>
      <c r="W453" s="40"/>
      <c r="X453" s="40"/>
      <c r="Y453" s="40"/>
      <c r="Z453" s="40"/>
    </row>
    <row r="454" spans="1:26" x14ac:dyDescent="0.2">
      <c r="A454" s="40"/>
      <c r="W454" s="40"/>
      <c r="X454" s="40"/>
      <c r="Y454" s="40"/>
      <c r="Z454" s="40"/>
    </row>
    <row r="455" spans="1:26" x14ac:dyDescent="0.2">
      <c r="A455" s="40"/>
      <c r="W455" s="40"/>
      <c r="X455" s="40"/>
      <c r="Y455" s="40"/>
      <c r="Z455" s="40"/>
    </row>
    <row r="456" spans="1:26" x14ac:dyDescent="0.2">
      <c r="A456" s="40"/>
      <c r="W456" s="40"/>
      <c r="X456" s="40"/>
      <c r="Y456" s="40"/>
      <c r="Z456" s="40"/>
    </row>
    <row r="457" spans="1:26" x14ac:dyDescent="0.2">
      <c r="A457" s="40"/>
      <c r="W457" s="40"/>
      <c r="X457" s="40"/>
      <c r="Y457" s="40"/>
      <c r="Z457" s="40"/>
    </row>
    <row r="458" spans="1:26" x14ac:dyDescent="0.2">
      <c r="A458" s="40"/>
      <c r="W458" s="40"/>
      <c r="X458" s="40"/>
      <c r="Y458" s="40"/>
      <c r="Z458" s="40"/>
    </row>
    <row r="459" spans="1:26" x14ac:dyDescent="0.2">
      <c r="A459" s="40"/>
      <c r="W459" s="40"/>
      <c r="X459" s="40"/>
      <c r="Y459" s="40"/>
      <c r="Z459" s="40"/>
    </row>
    <row r="460" spans="1:26" x14ac:dyDescent="0.2">
      <c r="A460" s="40"/>
      <c r="W460" s="40"/>
      <c r="X460" s="40"/>
      <c r="Y460" s="40"/>
      <c r="Z460" s="40"/>
    </row>
    <row r="461" spans="1:26" x14ac:dyDescent="0.2">
      <c r="A461" s="40"/>
      <c r="W461" s="40"/>
      <c r="X461" s="40"/>
      <c r="Y461" s="40"/>
      <c r="Z461" s="40"/>
    </row>
    <row r="462" spans="1:26" x14ac:dyDescent="0.2">
      <c r="A462" s="40"/>
      <c r="W462" s="40"/>
      <c r="X462" s="40"/>
      <c r="Y462" s="40"/>
      <c r="Z462" s="40"/>
    </row>
    <row r="463" spans="1:26" x14ac:dyDescent="0.2">
      <c r="A463" s="40"/>
      <c r="W463" s="40"/>
      <c r="X463" s="40"/>
      <c r="Y463" s="40"/>
      <c r="Z463" s="40"/>
    </row>
    <row r="464" spans="1:26" x14ac:dyDescent="0.2">
      <c r="A464" s="40"/>
      <c r="W464" s="40"/>
      <c r="X464" s="40"/>
      <c r="Y464" s="40"/>
      <c r="Z464" s="40"/>
    </row>
    <row r="465" spans="1:26" x14ac:dyDescent="0.2">
      <c r="A465" s="40"/>
      <c r="W465" s="40"/>
      <c r="X465" s="40"/>
      <c r="Y465" s="40"/>
      <c r="Z465" s="40"/>
    </row>
    <row r="466" spans="1:26" x14ac:dyDescent="0.2">
      <c r="A466" s="40"/>
      <c r="W466" s="40"/>
      <c r="X466" s="40"/>
      <c r="Y466" s="40"/>
      <c r="Z466" s="40"/>
    </row>
    <row r="467" spans="1:26" x14ac:dyDescent="0.2">
      <c r="A467" s="40"/>
      <c r="W467" s="40"/>
      <c r="X467" s="40"/>
      <c r="Y467" s="40"/>
      <c r="Z467" s="40"/>
    </row>
    <row r="468" spans="1:26" x14ac:dyDescent="0.2">
      <c r="A468" s="40"/>
      <c r="W468" s="40"/>
      <c r="X468" s="40"/>
      <c r="Y468" s="40"/>
      <c r="Z468" s="40"/>
    </row>
    <row r="469" spans="1:26" x14ac:dyDescent="0.2">
      <c r="A469" s="40"/>
      <c r="W469" s="40"/>
      <c r="X469" s="40"/>
      <c r="Y469" s="40"/>
      <c r="Z469" s="40"/>
    </row>
    <row r="470" spans="1:26" x14ac:dyDescent="0.2">
      <c r="A470" s="40"/>
      <c r="W470" s="40"/>
      <c r="X470" s="40"/>
      <c r="Y470" s="40"/>
      <c r="Z470" s="40"/>
    </row>
    <row r="471" spans="1:26" x14ac:dyDescent="0.2">
      <c r="A471" s="40"/>
      <c r="W471" s="40"/>
      <c r="X471" s="40"/>
      <c r="Y471" s="40"/>
      <c r="Z471" s="40"/>
    </row>
    <row r="472" spans="1:26" x14ac:dyDescent="0.2">
      <c r="A472" s="40"/>
      <c r="W472" s="40"/>
      <c r="X472" s="40"/>
      <c r="Y472" s="40"/>
      <c r="Z472" s="40"/>
    </row>
    <row r="473" spans="1:26" x14ac:dyDescent="0.2">
      <c r="A473" s="40"/>
      <c r="W473" s="40"/>
      <c r="X473" s="40"/>
      <c r="Y473" s="40"/>
      <c r="Z473" s="40"/>
    </row>
    <row r="474" spans="1:26" x14ac:dyDescent="0.2">
      <c r="A474" s="40"/>
      <c r="W474" s="40"/>
      <c r="X474" s="40"/>
      <c r="Y474" s="40"/>
      <c r="Z474" s="40"/>
    </row>
    <row r="475" spans="1:26" x14ac:dyDescent="0.2">
      <c r="A475" s="40"/>
      <c r="W475" s="40"/>
      <c r="X475" s="40"/>
      <c r="Y475" s="40"/>
      <c r="Z475" s="40"/>
    </row>
    <row r="476" spans="1:26" x14ac:dyDescent="0.2">
      <c r="A476" s="40"/>
      <c r="W476" s="40"/>
      <c r="X476" s="40"/>
      <c r="Y476" s="40"/>
      <c r="Z476" s="40"/>
    </row>
    <row r="477" spans="1:26" x14ac:dyDescent="0.2">
      <c r="A477" s="40"/>
      <c r="W477" s="40"/>
      <c r="X477" s="40"/>
      <c r="Y477" s="40"/>
      <c r="Z477" s="40"/>
    </row>
    <row r="478" spans="1:26" x14ac:dyDescent="0.2">
      <c r="A478" s="40"/>
      <c r="W478" s="40"/>
      <c r="X478" s="40"/>
      <c r="Y478" s="40"/>
      <c r="Z478" s="40"/>
    </row>
    <row r="479" spans="1:26" x14ac:dyDescent="0.2">
      <c r="A479" s="40"/>
      <c r="W479" s="40"/>
      <c r="X479" s="40"/>
      <c r="Y479" s="40"/>
      <c r="Z479" s="40"/>
    </row>
    <row r="480" spans="1:26" x14ac:dyDescent="0.2">
      <c r="A480" s="40"/>
      <c r="W480" s="40"/>
      <c r="X480" s="40"/>
      <c r="Y480" s="40"/>
      <c r="Z480" s="40"/>
    </row>
    <row r="481" spans="1:26" x14ac:dyDescent="0.2">
      <c r="A481" s="40"/>
      <c r="W481" s="40"/>
      <c r="X481" s="40"/>
      <c r="Y481" s="40"/>
      <c r="Z481" s="40"/>
    </row>
    <row r="482" spans="1:26" x14ac:dyDescent="0.2">
      <c r="A482" s="40"/>
      <c r="W482" s="40"/>
      <c r="X482" s="40"/>
      <c r="Y482" s="40"/>
      <c r="Z482" s="40"/>
    </row>
    <row r="483" spans="1:26" x14ac:dyDescent="0.2">
      <c r="A483" s="40"/>
      <c r="W483" s="40"/>
      <c r="X483" s="40"/>
      <c r="Y483" s="40"/>
      <c r="Z483" s="40"/>
    </row>
    <row r="484" spans="1:26" x14ac:dyDescent="0.2">
      <c r="A484" s="40"/>
      <c r="W484" s="40"/>
      <c r="X484" s="40"/>
      <c r="Y484" s="40"/>
      <c r="Z484" s="40"/>
    </row>
    <row r="485" spans="1:26" x14ac:dyDescent="0.2">
      <c r="A485" s="40"/>
      <c r="W485" s="40"/>
      <c r="X485" s="40"/>
      <c r="Y485" s="40"/>
      <c r="Z485" s="40"/>
    </row>
    <row r="486" spans="1:26" x14ac:dyDescent="0.2">
      <c r="A486" s="40"/>
      <c r="W486" s="40"/>
      <c r="X486" s="40"/>
      <c r="Y486" s="40"/>
      <c r="Z486" s="40"/>
    </row>
    <row r="487" spans="1:26" x14ac:dyDescent="0.2">
      <c r="A487" s="40"/>
      <c r="W487" s="40"/>
      <c r="X487" s="40"/>
      <c r="Y487" s="40"/>
      <c r="Z487" s="40"/>
    </row>
    <row r="488" spans="1:26" x14ac:dyDescent="0.2">
      <c r="A488" s="40"/>
      <c r="W488" s="40"/>
      <c r="X488" s="40"/>
      <c r="Y488" s="40"/>
      <c r="Z488" s="40"/>
    </row>
    <row r="489" spans="1:26" x14ac:dyDescent="0.2">
      <c r="A489" s="40"/>
      <c r="W489" s="40"/>
      <c r="X489" s="40"/>
      <c r="Y489" s="40"/>
      <c r="Z489" s="40"/>
    </row>
    <row r="490" spans="1:26" x14ac:dyDescent="0.2">
      <c r="A490" s="40"/>
      <c r="W490" s="40"/>
      <c r="X490" s="40"/>
      <c r="Y490" s="40"/>
      <c r="Z490" s="40"/>
    </row>
    <row r="491" spans="1:26" x14ac:dyDescent="0.2">
      <c r="A491" s="40"/>
      <c r="W491" s="40"/>
      <c r="X491" s="40"/>
      <c r="Y491" s="40"/>
      <c r="Z491" s="40"/>
    </row>
    <row r="492" spans="1:26" x14ac:dyDescent="0.2">
      <c r="A492" s="40"/>
      <c r="W492" s="40"/>
      <c r="X492" s="40"/>
      <c r="Y492" s="40"/>
      <c r="Z492" s="40"/>
    </row>
    <row r="493" spans="1:26" x14ac:dyDescent="0.2">
      <c r="A493" s="40"/>
      <c r="W493" s="40"/>
      <c r="X493" s="40"/>
      <c r="Y493" s="40"/>
      <c r="Z493" s="40"/>
    </row>
    <row r="494" spans="1:26" x14ac:dyDescent="0.2">
      <c r="A494" s="40"/>
      <c r="W494" s="40"/>
      <c r="X494" s="40"/>
      <c r="Y494" s="40"/>
      <c r="Z494" s="40"/>
    </row>
    <row r="495" spans="1:26" x14ac:dyDescent="0.2">
      <c r="A495" s="40"/>
      <c r="W495" s="40"/>
      <c r="X495" s="40"/>
      <c r="Y495" s="40"/>
      <c r="Z495" s="40"/>
    </row>
    <row r="496" spans="1:26" x14ac:dyDescent="0.2">
      <c r="A496" s="40"/>
      <c r="W496" s="40"/>
      <c r="X496" s="40"/>
      <c r="Y496" s="40"/>
      <c r="Z496" s="40"/>
    </row>
    <row r="497" spans="1:26" x14ac:dyDescent="0.2">
      <c r="A497" s="40"/>
      <c r="W497" s="40"/>
      <c r="X497" s="40"/>
      <c r="Y497" s="40"/>
      <c r="Z497" s="40"/>
    </row>
    <row r="498" spans="1:26" x14ac:dyDescent="0.2">
      <c r="A498" s="40"/>
      <c r="W498" s="40"/>
      <c r="X498" s="40"/>
      <c r="Y498" s="40"/>
      <c r="Z498" s="40"/>
    </row>
    <row r="499" spans="1:26" x14ac:dyDescent="0.2">
      <c r="A499" s="40"/>
      <c r="W499" s="40"/>
      <c r="X499" s="40"/>
      <c r="Y499" s="40"/>
      <c r="Z499" s="40"/>
    </row>
    <row r="500" spans="1:26" x14ac:dyDescent="0.2">
      <c r="A500" s="40"/>
      <c r="W500" s="40"/>
      <c r="X500" s="40"/>
      <c r="Y500" s="40"/>
      <c r="Z500" s="40"/>
    </row>
    <row r="501" spans="1:26" x14ac:dyDescent="0.2">
      <c r="A501" s="40"/>
      <c r="W501" s="40"/>
      <c r="X501" s="40"/>
      <c r="Y501" s="40"/>
      <c r="Z501" s="40"/>
    </row>
    <row r="502" spans="1:26" x14ac:dyDescent="0.2">
      <c r="A502" s="40"/>
      <c r="W502" s="40"/>
      <c r="X502" s="40"/>
      <c r="Y502" s="40"/>
      <c r="Z502" s="40"/>
    </row>
    <row r="503" spans="1:26" x14ac:dyDescent="0.2">
      <c r="A503" s="40"/>
      <c r="W503" s="40"/>
      <c r="X503" s="40"/>
      <c r="Y503" s="40"/>
      <c r="Z503" s="40"/>
    </row>
    <row r="504" spans="1:26" x14ac:dyDescent="0.2">
      <c r="A504" s="40"/>
      <c r="W504" s="40"/>
      <c r="X504" s="40"/>
      <c r="Y504" s="40"/>
      <c r="Z504" s="40"/>
    </row>
    <row r="505" spans="1:26" x14ac:dyDescent="0.2">
      <c r="A505" s="40"/>
      <c r="W505" s="40"/>
      <c r="X505" s="40"/>
      <c r="Y505" s="40"/>
      <c r="Z505" s="40"/>
    </row>
    <row r="506" spans="1:26" x14ac:dyDescent="0.2">
      <c r="A506" s="40"/>
      <c r="W506" s="40"/>
      <c r="X506" s="40"/>
      <c r="Y506" s="40"/>
      <c r="Z506" s="40"/>
    </row>
    <row r="507" spans="1:26" x14ac:dyDescent="0.2">
      <c r="A507" s="40"/>
      <c r="W507" s="40"/>
      <c r="X507" s="40"/>
      <c r="Y507" s="40"/>
      <c r="Z507" s="40"/>
    </row>
    <row r="508" spans="1:26" x14ac:dyDescent="0.2">
      <c r="A508" s="40"/>
      <c r="W508" s="40"/>
      <c r="X508" s="40"/>
      <c r="Y508" s="40"/>
      <c r="Z508" s="40"/>
    </row>
    <row r="509" spans="1:26" x14ac:dyDescent="0.2">
      <c r="A509" s="40"/>
      <c r="W509" s="40"/>
      <c r="X509" s="40"/>
      <c r="Y509" s="40"/>
      <c r="Z509" s="40"/>
    </row>
    <row r="510" spans="1:26" x14ac:dyDescent="0.2">
      <c r="A510" s="40"/>
      <c r="W510" s="40"/>
      <c r="X510" s="40"/>
      <c r="Y510" s="40"/>
      <c r="Z510" s="40"/>
    </row>
    <row r="511" spans="1:26" x14ac:dyDescent="0.2">
      <c r="A511" s="40"/>
      <c r="W511" s="40"/>
      <c r="X511" s="40"/>
      <c r="Y511" s="40"/>
      <c r="Z511" s="40"/>
    </row>
    <row r="512" spans="1:26" x14ac:dyDescent="0.2">
      <c r="A512" s="40"/>
      <c r="W512" s="40"/>
      <c r="X512" s="40"/>
      <c r="Y512" s="40"/>
      <c r="Z512" s="40"/>
    </row>
    <row r="513" spans="1:26" x14ac:dyDescent="0.2">
      <c r="A513" s="40"/>
      <c r="W513" s="40"/>
      <c r="X513" s="40"/>
      <c r="Y513" s="40"/>
      <c r="Z513" s="40"/>
    </row>
    <row r="514" spans="1:26" x14ac:dyDescent="0.2">
      <c r="A514" s="40"/>
      <c r="W514" s="40"/>
      <c r="X514" s="40"/>
      <c r="Y514" s="40"/>
      <c r="Z514" s="40"/>
    </row>
    <row r="515" spans="1:26" x14ac:dyDescent="0.2">
      <c r="A515" s="40"/>
      <c r="W515" s="40"/>
      <c r="X515" s="40"/>
      <c r="Y515" s="40"/>
      <c r="Z515" s="40"/>
    </row>
    <row r="516" spans="1:26" x14ac:dyDescent="0.2">
      <c r="A516" s="40"/>
      <c r="W516" s="40"/>
      <c r="X516" s="40"/>
      <c r="Y516" s="40"/>
      <c r="Z516" s="40"/>
    </row>
    <row r="517" spans="1:26" x14ac:dyDescent="0.2">
      <c r="A517" s="40"/>
      <c r="W517" s="40"/>
      <c r="X517" s="40"/>
      <c r="Y517" s="40"/>
      <c r="Z517" s="40"/>
    </row>
    <row r="518" spans="1:26" x14ac:dyDescent="0.2">
      <c r="A518" s="40"/>
      <c r="W518" s="40"/>
      <c r="X518" s="40"/>
      <c r="Y518" s="40"/>
      <c r="Z518" s="40"/>
    </row>
    <row r="519" spans="1:26" x14ac:dyDescent="0.2">
      <c r="A519" s="40"/>
      <c r="W519" s="40"/>
      <c r="X519" s="40"/>
      <c r="Y519" s="40"/>
      <c r="Z519" s="40"/>
    </row>
    <row r="520" spans="1:26" x14ac:dyDescent="0.2">
      <c r="A520" s="40"/>
      <c r="W520" s="40"/>
      <c r="X520" s="40"/>
      <c r="Y520" s="40"/>
      <c r="Z520" s="40"/>
    </row>
    <row r="521" spans="1:26" x14ac:dyDescent="0.2">
      <c r="A521" s="40"/>
      <c r="W521" s="40"/>
      <c r="X521" s="40"/>
      <c r="Y521" s="40"/>
      <c r="Z521" s="40"/>
    </row>
    <row r="522" spans="1:26" x14ac:dyDescent="0.2">
      <c r="A522" s="40"/>
      <c r="W522" s="40"/>
      <c r="X522" s="40"/>
      <c r="Y522" s="40"/>
      <c r="Z522" s="40"/>
    </row>
    <row r="523" spans="1:26" x14ac:dyDescent="0.2">
      <c r="A523" s="40"/>
      <c r="W523" s="40"/>
      <c r="X523" s="40"/>
      <c r="Y523" s="40"/>
      <c r="Z523" s="40"/>
    </row>
    <row r="524" spans="1:26" x14ac:dyDescent="0.2">
      <c r="A524" s="40"/>
      <c r="W524" s="40"/>
      <c r="X524" s="40"/>
      <c r="Y524" s="40"/>
      <c r="Z524" s="40"/>
    </row>
    <row r="525" spans="1:26" x14ac:dyDescent="0.2">
      <c r="A525" s="40"/>
      <c r="W525" s="40"/>
      <c r="X525" s="40"/>
      <c r="Y525" s="40"/>
      <c r="Z525" s="40"/>
    </row>
    <row r="526" spans="1:26" x14ac:dyDescent="0.2">
      <c r="A526" s="40"/>
      <c r="W526" s="40"/>
      <c r="X526" s="40"/>
      <c r="Y526" s="40"/>
      <c r="Z526" s="40"/>
    </row>
    <row r="527" spans="1:26" x14ac:dyDescent="0.2">
      <c r="A527" s="40"/>
      <c r="W527" s="40"/>
      <c r="X527" s="40"/>
      <c r="Y527" s="40"/>
      <c r="Z527" s="40"/>
    </row>
    <row r="528" spans="1:26" x14ac:dyDescent="0.2">
      <c r="A528" s="40"/>
      <c r="W528" s="40"/>
      <c r="X528" s="40"/>
      <c r="Y528" s="40"/>
      <c r="Z528" s="40"/>
    </row>
    <row r="529" spans="1:26" x14ac:dyDescent="0.2">
      <c r="A529" s="40"/>
      <c r="W529" s="40"/>
      <c r="X529" s="40"/>
      <c r="Y529" s="40"/>
      <c r="Z529" s="40"/>
    </row>
    <row r="530" spans="1:26" x14ac:dyDescent="0.2">
      <c r="A530" s="40"/>
      <c r="W530" s="40"/>
      <c r="X530" s="40"/>
      <c r="Y530" s="40"/>
      <c r="Z530" s="40"/>
    </row>
    <row r="531" spans="1:26" x14ac:dyDescent="0.2">
      <c r="A531" s="40"/>
      <c r="W531" s="40"/>
      <c r="X531" s="40"/>
      <c r="Y531" s="40"/>
      <c r="Z531" s="40"/>
    </row>
    <row r="532" spans="1:26" x14ac:dyDescent="0.2">
      <c r="A532" s="40"/>
      <c r="W532" s="40"/>
      <c r="X532" s="40"/>
      <c r="Y532" s="40"/>
      <c r="Z532" s="40"/>
    </row>
    <row r="533" spans="1:26" x14ac:dyDescent="0.2">
      <c r="A533" s="40"/>
      <c r="W533" s="40"/>
      <c r="X533" s="40"/>
      <c r="Y533" s="40"/>
      <c r="Z533" s="40"/>
    </row>
    <row r="534" spans="1:26" x14ac:dyDescent="0.2">
      <c r="A534" s="40"/>
      <c r="W534" s="40"/>
      <c r="X534" s="40"/>
      <c r="Y534" s="40"/>
      <c r="Z534" s="40"/>
    </row>
    <row r="535" spans="1:26" x14ac:dyDescent="0.2">
      <c r="A535" s="40"/>
      <c r="W535" s="40"/>
      <c r="X535" s="40"/>
      <c r="Y535" s="40"/>
      <c r="Z535" s="40"/>
    </row>
    <row r="536" spans="1:26" x14ac:dyDescent="0.2">
      <c r="A536" s="40"/>
      <c r="W536" s="40"/>
      <c r="X536" s="40"/>
      <c r="Y536" s="40"/>
      <c r="Z536" s="40"/>
    </row>
    <row r="537" spans="1:26" x14ac:dyDescent="0.2">
      <c r="A537" s="40"/>
      <c r="W537" s="40"/>
      <c r="X537" s="40"/>
      <c r="Y537" s="40"/>
      <c r="Z537" s="40"/>
    </row>
    <row r="538" spans="1:26" x14ac:dyDescent="0.2">
      <c r="A538" s="40"/>
      <c r="W538" s="40"/>
      <c r="X538" s="40"/>
      <c r="Y538" s="40"/>
      <c r="Z538" s="40"/>
    </row>
    <row r="539" spans="1:26" x14ac:dyDescent="0.2">
      <c r="A539" s="40"/>
      <c r="W539" s="40"/>
      <c r="X539" s="40"/>
      <c r="Y539" s="40"/>
      <c r="Z539" s="40"/>
    </row>
    <row r="540" spans="1:26" x14ac:dyDescent="0.2">
      <c r="A540" s="40"/>
      <c r="W540" s="40"/>
      <c r="X540" s="40"/>
      <c r="Y540" s="40"/>
      <c r="Z540" s="40"/>
    </row>
    <row r="541" spans="1:26" x14ac:dyDescent="0.2">
      <c r="A541" s="40"/>
      <c r="W541" s="40"/>
      <c r="X541" s="40"/>
      <c r="Y541" s="40"/>
      <c r="Z541" s="40"/>
    </row>
    <row r="542" spans="1:26" x14ac:dyDescent="0.2">
      <c r="A542" s="40"/>
      <c r="W542" s="40"/>
      <c r="X542" s="40"/>
      <c r="Y542" s="40"/>
      <c r="Z542" s="40"/>
    </row>
    <row r="543" spans="1:26" x14ac:dyDescent="0.2">
      <c r="A543" s="40"/>
      <c r="W543" s="40"/>
      <c r="X543" s="40"/>
      <c r="Y543" s="40"/>
      <c r="Z543" s="40"/>
    </row>
    <row r="544" spans="1:26" x14ac:dyDescent="0.2">
      <c r="A544" s="40"/>
      <c r="W544" s="40"/>
      <c r="X544" s="40"/>
      <c r="Y544" s="40"/>
      <c r="Z544" s="40"/>
    </row>
    <row r="545" spans="1:26" x14ac:dyDescent="0.2">
      <c r="A545" s="40"/>
      <c r="W545" s="40"/>
      <c r="X545" s="40"/>
      <c r="Y545" s="40"/>
      <c r="Z545" s="40"/>
    </row>
    <row r="546" spans="1:26" x14ac:dyDescent="0.2">
      <c r="A546" s="40"/>
      <c r="W546" s="40"/>
      <c r="X546" s="40"/>
      <c r="Y546" s="40"/>
      <c r="Z546" s="40"/>
    </row>
    <row r="547" spans="1:26" x14ac:dyDescent="0.2">
      <c r="A547" s="40"/>
      <c r="W547" s="40"/>
      <c r="X547" s="40"/>
      <c r="Y547" s="40"/>
      <c r="Z547" s="40"/>
    </row>
    <row r="548" spans="1:26" x14ac:dyDescent="0.2">
      <c r="A548" s="40"/>
      <c r="W548" s="40"/>
      <c r="X548" s="40"/>
      <c r="Y548" s="40"/>
      <c r="Z548" s="40"/>
    </row>
    <row r="549" spans="1:26" x14ac:dyDescent="0.2">
      <c r="A549" s="40"/>
      <c r="W549" s="40"/>
      <c r="X549" s="40"/>
      <c r="Y549" s="40"/>
      <c r="Z549" s="40"/>
    </row>
    <row r="550" spans="1:26" x14ac:dyDescent="0.2">
      <c r="A550" s="40"/>
      <c r="W550" s="40"/>
      <c r="X550" s="40"/>
      <c r="Y550" s="40"/>
      <c r="Z550" s="40"/>
    </row>
    <row r="551" spans="1:26" x14ac:dyDescent="0.2">
      <c r="A551" s="40"/>
      <c r="W551" s="40"/>
      <c r="X551" s="40"/>
      <c r="Y551" s="40"/>
      <c r="Z551" s="40"/>
    </row>
    <row r="552" spans="1:26" x14ac:dyDescent="0.2">
      <c r="A552" s="40"/>
      <c r="W552" s="40"/>
      <c r="X552" s="40"/>
      <c r="Y552" s="40"/>
      <c r="Z552" s="40"/>
    </row>
    <row r="553" spans="1:26" x14ac:dyDescent="0.2">
      <c r="A553" s="40"/>
      <c r="W553" s="40"/>
      <c r="X553" s="40"/>
      <c r="Y553" s="40"/>
      <c r="Z553" s="40"/>
    </row>
    <row r="554" spans="1:26" x14ac:dyDescent="0.2">
      <c r="A554" s="40"/>
      <c r="W554" s="40"/>
      <c r="X554" s="40"/>
      <c r="Y554" s="40"/>
      <c r="Z554" s="40"/>
    </row>
    <row r="555" spans="1:26" x14ac:dyDescent="0.2">
      <c r="A555" s="40"/>
      <c r="W555" s="40"/>
      <c r="X555" s="40"/>
      <c r="Y555" s="40"/>
      <c r="Z555" s="40"/>
    </row>
    <row r="556" spans="1:26" x14ac:dyDescent="0.2">
      <c r="A556" s="40"/>
      <c r="W556" s="40"/>
      <c r="X556" s="40"/>
      <c r="Y556" s="40"/>
      <c r="Z556" s="40"/>
    </row>
    <row r="557" spans="1:26" x14ac:dyDescent="0.2">
      <c r="A557" s="40"/>
      <c r="W557" s="40"/>
      <c r="X557" s="40"/>
      <c r="Y557" s="40"/>
      <c r="Z557" s="40"/>
    </row>
    <row r="558" spans="1:26" x14ac:dyDescent="0.2">
      <c r="A558" s="40"/>
      <c r="W558" s="40"/>
      <c r="X558" s="40"/>
      <c r="Y558" s="40"/>
      <c r="Z558" s="40"/>
    </row>
    <row r="559" spans="1:26" x14ac:dyDescent="0.2">
      <c r="A559" s="40"/>
      <c r="W559" s="40"/>
      <c r="X559" s="40"/>
      <c r="Y559" s="40"/>
      <c r="Z559" s="40"/>
    </row>
    <row r="560" spans="1:26" x14ac:dyDescent="0.2">
      <c r="A560" s="40"/>
      <c r="W560" s="40"/>
      <c r="X560" s="40"/>
      <c r="Y560" s="40"/>
      <c r="Z560" s="40"/>
    </row>
    <row r="561" spans="1:26" x14ac:dyDescent="0.2">
      <c r="A561" s="40"/>
      <c r="W561" s="40"/>
      <c r="X561" s="40"/>
      <c r="Y561" s="40"/>
      <c r="Z561" s="40"/>
    </row>
    <row r="562" spans="1:26" x14ac:dyDescent="0.2">
      <c r="A562" s="40"/>
      <c r="W562" s="40"/>
      <c r="X562" s="40"/>
      <c r="Y562" s="40"/>
      <c r="Z562" s="40"/>
    </row>
    <row r="563" spans="1:26" x14ac:dyDescent="0.2">
      <c r="A563" s="40"/>
      <c r="W563" s="40"/>
      <c r="X563" s="40"/>
      <c r="Y563" s="40"/>
      <c r="Z563" s="40"/>
    </row>
    <row r="564" spans="1:26" x14ac:dyDescent="0.2">
      <c r="A564" s="40"/>
      <c r="W564" s="40"/>
      <c r="X564" s="40"/>
      <c r="Y564" s="40"/>
      <c r="Z564" s="40"/>
    </row>
    <row r="565" spans="1:26" x14ac:dyDescent="0.2">
      <c r="A565" s="40"/>
      <c r="W565" s="40"/>
      <c r="X565" s="40"/>
      <c r="Y565" s="40"/>
      <c r="Z565" s="40"/>
    </row>
    <row r="566" spans="1:26" x14ac:dyDescent="0.2">
      <c r="A566" s="40"/>
      <c r="W566" s="40"/>
      <c r="X566" s="40"/>
      <c r="Y566" s="40"/>
      <c r="Z566" s="40"/>
    </row>
    <row r="567" spans="1:26" x14ac:dyDescent="0.2">
      <c r="A567" s="40"/>
      <c r="W567" s="40"/>
      <c r="X567" s="40"/>
      <c r="Y567" s="40"/>
      <c r="Z567" s="40"/>
    </row>
    <row r="568" spans="1:26" x14ac:dyDescent="0.2">
      <c r="A568" s="40"/>
      <c r="W568" s="40"/>
      <c r="X568" s="40"/>
      <c r="Y568" s="40"/>
      <c r="Z568" s="40"/>
    </row>
    <row r="569" spans="1:26" x14ac:dyDescent="0.2">
      <c r="A569" s="40"/>
      <c r="W569" s="40"/>
      <c r="X569" s="40"/>
      <c r="Y569" s="40"/>
      <c r="Z569" s="40"/>
    </row>
    <row r="570" spans="1:26" x14ac:dyDescent="0.2">
      <c r="A570" s="40"/>
      <c r="W570" s="40"/>
      <c r="X570" s="40"/>
      <c r="Y570" s="40"/>
      <c r="Z570" s="40"/>
    </row>
    <row r="571" spans="1:26" x14ac:dyDescent="0.2">
      <c r="A571" s="40"/>
      <c r="W571" s="40"/>
      <c r="X571" s="40"/>
      <c r="Y571" s="40"/>
      <c r="Z571" s="40"/>
    </row>
    <row r="572" spans="1:26" x14ac:dyDescent="0.2">
      <c r="A572" s="40"/>
      <c r="W572" s="40"/>
      <c r="X572" s="40"/>
      <c r="Y572" s="40"/>
      <c r="Z572" s="40"/>
    </row>
    <row r="573" spans="1:26" x14ac:dyDescent="0.2">
      <c r="A573" s="40"/>
      <c r="W573" s="40"/>
      <c r="X573" s="40"/>
      <c r="Y573" s="40"/>
      <c r="Z573" s="40"/>
    </row>
    <row r="574" spans="1:26" x14ac:dyDescent="0.2">
      <c r="A574" s="40"/>
      <c r="W574" s="40"/>
      <c r="X574" s="40"/>
      <c r="Y574" s="40"/>
      <c r="Z574" s="40"/>
    </row>
    <row r="575" spans="1:26" x14ac:dyDescent="0.2">
      <c r="A575" s="40"/>
      <c r="W575" s="40"/>
      <c r="X575" s="40"/>
      <c r="Y575" s="40"/>
      <c r="Z575" s="40"/>
    </row>
    <row r="576" spans="1:26" x14ac:dyDescent="0.2">
      <c r="A576" s="40"/>
      <c r="W576" s="40"/>
      <c r="X576" s="40"/>
      <c r="Y576" s="40"/>
      <c r="Z576" s="40"/>
    </row>
    <row r="577" spans="1:26" x14ac:dyDescent="0.2">
      <c r="A577" s="40"/>
      <c r="W577" s="40"/>
      <c r="X577" s="40"/>
      <c r="Y577" s="40"/>
      <c r="Z577" s="40"/>
    </row>
    <row r="578" spans="1:26" x14ac:dyDescent="0.2">
      <c r="A578" s="40"/>
      <c r="W578" s="40"/>
      <c r="X578" s="40"/>
      <c r="Y578" s="40"/>
      <c r="Z578" s="40"/>
    </row>
    <row r="579" spans="1:26" x14ac:dyDescent="0.2">
      <c r="A579" s="40"/>
      <c r="W579" s="40"/>
      <c r="X579" s="40"/>
      <c r="Y579" s="40"/>
      <c r="Z579" s="40"/>
    </row>
    <row r="580" spans="1:26" x14ac:dyDescent="0.2">
      <c r="A580" s="40"/>
      <c r="W580" s="40"/>
      <c r="X580" s="40"/>
      <c r="Y580" s="40"/>
      <c r="Z580" s="40"/>
    </row>
    <row r="581" spans="1:26" x14ac:dyDescent="0.2">
      <c r="A581" s="40"/>
      <c r="W581" s="40"/>
      <c r="X581" s="40"/>
      <c r="Y581" s="40"/>
      <c r="Z581" s="40"/>
    </row>
    <row r="582" spans="1:26" x14ac:dyDescent="0.2">
      <c r="A582" s="40"/>
      <c r="W582" s="40"/>
      <c r="X582" s="40"/>
      <c r="Y582" s="40"/>
      <c r="Z582" s="40"/>
    </row>
    <row r="583" spans="1:26" x14ac:dyDescent="0.2">
      <c r="A583" s="40"/>
      <c r="W583" s="40"/>
      <c r="X583" s="40"/>
      <c r="Y583" s="40"/>
      <c r="Z583" s="40"/>
    </row>
    <row r="584" spans="1:26" x14ac:dyDescent="0.2">
      <c r="A584" s="40"/>
      <c r="W584" s="40"/>
      <c r="X584" s="40"/>
      <c r="Y584" s="40"/>
      <c r="Z584" s="40"/>
    </row>
    <row r="585" spans="1:26" x14ac:dyDescent="0.2">
      <c r="A585" s="40"/>
      <c r="W585" s="40"/>
      <c r="X585" s="40"/>
      <c r="Y585" s="40"/>
      <c r="Z585" s="40"/>
    </row>
    <row r="586" spans="1:26" x14ac:dyDescent="0.2">
      <c r="A586" s="40"/>
      <c r="W586" s="40"/>
      <c r="X586" s="40"/>
      <c r="Y586" s="40"/>
      <c r="Z586" s="40"/>
    </row>
    <row r="587" spans="1:26" x14ac:dyDescent="0.2">
      <c r="A587" s="40"/>
      <c r="W587" s="40"/>
      <c r="X587" s="40"/>
      <c r="Y587" s="40"/>
      <c r="Z587" s="40"/>
    </row>
    <row r="588" spans="1:26" x14ac:dyDescent="0.2">
      <c r="A588" s="40"/>
      <c r="W588" s="40"/>
      <c r="X588" s="40"/>
      <c r="Y588" s="40"/>
      <c r="Z588" s="40"/>
    </row>
    <row r="589" spans="1:26" x14ac:dyDescent="0.2">
      <c r="A589" s="40"/>
      <c r="W589" s="40"/>
      <c r="X589" s="40"/>
      <c r="Y589" s="40"/>
      <c r="Z589" s="40"/>
    </row>
    <row r="590" spans="1:26" x14ac:dyDescent="0.2">
      <c r="A590" s="40"/>
      <c r="W590" s="40"/>
      <c r="X590" s="40"/>
      <c r="Y590" s="40"/>
      <c r="Z590" s="40"/>
    </row>
    <row r="591" spans="1:26" x14ac:dyDescent="0.2">
      <c r="A591" s="40"/>
      <c r="W591" s="40"/>
      <c r="X591" s="40"/>
      <c r="Y591" s="40"/>
      <c r="Z591" s="40"/>
    </row>
    <row r="592" spans="1:26" x14ac:dyDescent="0.2">
      <c r="A592" s="40"/>
      <c r="W592" s="40"/>
      <c r="X592" s="40"/>
      <c r="Y592" s="40"/>
      <c r="Z592" s="40"/>
    </row>
    <row r="593" spans="1:26" x14ac:dyDescent="0.2">
      <c r="A593" s="40"/>
      <c r="W593" s="40"/>
      <c r="X593" s="40"/>
      <c r="Y593" s="40"/>
      <c r="Z593" s="40"/>
    </row>
    <row r="594" spans="1:26" x14ac:dyDescent="0.2">
      <c r="A594" s="40"/>
      <c r="W594" s="40"/>
      <c r="X594" s="40"/>
      <c r="Y594" s="40"/>
      <c r="Z594" s="40"/>
    </row>
    <row r="595" spans="1:26" x14ac:dyDescent="0.2">
      <c r="A595" s="40"/>
      <c r="W595" s="40"/>
      <c r="X595" s="40"/>
      <c r="Y595" s="40"/>
      <c r="Z595" s="40"/>
    </row>
    <row r="596" spans="1:26" x14ac:dyDescent="0.2">
      <c r="A596" s="40"/>
      <c r="W596" s="40"/>
      <c r="X596" s="40"/>
      <c r="Y596" s="40"/>
      <c r="Z596" s="40"/>
    </row>
    <row r="597" spans="1:26" x14ac:dyDescent="0.2">
      <c r="A597" s="40"/>
      <c r="W597" s="40"/>
      <c r="X597" s="40"/>
      <c r="Y597" s="40"/>
      <c r="Z597" s="40"/>
    </row>
    <row r="598" spans="1:26" x14ac:dyDescent="0.2">
      <c r="A598" s="40"/>
      <c r="W598" s="40"/>
      <c r="X598" s="40"/>
      <c r="Y598" s="40"/>
      <c r="Z598" s="40"/>
    </row>
    <row r="599" spans="1:26" x14ac:dyDescent="0.2">
      <c r="A599" s="40"/>
      <c r="W599" s="40"/>
      <c r="X599" s="40"/>
      <c r="Y599" s="40"/>
      <c r="Z599" s="40"/>
    </row>
    <row r="600" spans="1:26" x14ac:dyDescent="0.2">
      <c r="A600" s="40"/>
      <c r="W600" s="40"/>
      <c r="X600" s="40"/>
      <c r="Y600" s="40"/>
      <c r="Z600" s="40"/>
    </row>
    <row r="601" spans="1:26" x14ac:dyDescent="0.2">
      <c r="A601" s="40"/>
      <c r="W601" s="40"/>
      <c r="X601" s="40"/>
      <c r="Y601" s="40"/>
      <c r="Z601" s="40"/>
    </row>
    <row r="602" spans="1:26" x14ac:dyDescent="0.2">
      <c r="A602" s="40"/>
      <c r="W602" s="40"/>
      <c r="X602" s="40"/>
      <c r="Y602" s="40"/>
      <c r="Z602" s="40"/>
    </row>
    <row r="603" spans="1:26" x14ac:dyDescent="0.2">
      <c r="A603" s="40"/>
      <c r="W603" s="40"/>
      <c r="X603" s="40"/>
      <c r="Y603" s="40"/>
      <c r="Z603" s="40"/>
    </row>
    <row r="604" spans="1:26" x14ac:dyDescent="0.2">
      <c r="A604" s="40"/>
      <c r="W604" s="40"/>
      <c r="X604" s="40"/>
      <c r="Y604" s="40"/>
      <c r="Z604" s="40"/>
    </row>
    <row r="605" spans="1:26" x14ac:dyDescent="0.2">
      <c r="A605" s="40"/>
      <c r="W605" s="40"/>
      <c r="X605" s="40"/>
      <c r="Y605" s="40"/>
      <c r="Z605" s="40"/>
    </row>
    <row r="606" spans="1:26" x14ac:dyDescent="0.2">
      <c r="A606" s="40"/>
      <c r="W606" s="40"/>
      <c r="X606" s="40"/>
      <c r="Y606" s="40"/>
      <c r="Z606" s="40"/>
    </row>
    <row r="607" spans="1:26" x14ac:dyDescent="0.2">
      <c r="A607" s="40"/>
      <c r="W607" s="40"/>
      <c r="X607" s="40"/>
      <c r="Y607" s="40"/>
      <c r="Z607" s="40"/>
    </row>
    <row r="608" spans="1:26" x14ac:dyDescent="0.2">
      <c r="A608" s="40"/>
      <c r="W608" s="40"/>
      <c r="X608" s="40"/>
      <c r="Y608" s="40"/>
      <c r="Z608" s="40"/>
    </row>
    <row r="609" spans="1:26" x14ac:dyDescent="0.2">
      <c r="A609" s="40"/>
      <c r="W609" s="40"/>
      <c r="X609" s="40"/>
      <c r="Y609" s="40"/>
      <c r="Z609" s="40"/>
    </row>
    <row r="610" spans="1:26" x14ac:dyDescent="0.2">
      <c r="A610" s="40"/>
      <c r="W610" s="40"/>
      <c r="X610" s="40"/>
      <c r="Y610" s="40"/>
      <c r="Z610" s="40"/>
    </row>
    <row r="611" spans="1:26" x14ac:dyDescent="0.2">
      <c r="A611" s="40"/>
      <c r="W611" s="40"/>
      <c r="X611" s="40"/>
      <c r="Y611" s="40"/>
      <c r="Z611" s="40"/>
    </row>
    <row r="612" spans="1:26" x14ac:dyDescent="0.2">
      <c r="A612" s="40"/>
      <c r="W612" s="40"/>
      <c r="X612" s="40"/>
      <c r="Y612" s="40"/>
      <c r="Z612" s="40"/>
    </row>
    <row r="613" spans="1:26" x14ac:dyDescent="0.2">
      <c r="A613" s="40"/>
      <c r="W613" s="40"/>
      <c r="X613" s="40"/>
      <c r="Y613" s="40"/>
      <c r="Z613" s="40"/>
    </row>
    <row r="614" spans="1:26" x14ac:dyDescent="0.2">
      <c r="A614" s="40"/>
      <c r="W614" s="40"/>
      <c r="X614" s="40"/>
      <c r="Y614" s="40"/>
      <c r="Z614" s="40"/>
    </row>
    <row r="615" spans="1:26" x14ac:dyDescent="0.2">
      <c r="A615" s="40"/>
      <c r="W615" s="40"/>
      <c r="X615" s="40"/>
      <c r="Y615" s="40"/>
      <c r="Z615" s="40"/>
    </row>
    <row r="616" spans="1:26" x14ac:dyDescent="0.2">
      <c r="A616" s="40"/>
      <c r="W616" s="40"/>
      <c r="X616" s="40"/>
      <c r="Y616" s="40"/>
      <c r="Z616" s="40"/>
    </row>
    <row r="617" spans="1:26" x14ac:dyDescent="0.2">
      <c r="A617" s="40"/>
      <c r="W617" s="40"/>
      <c r="X617" s="40"/>
      <c r="Y617" s="40"/>
      <c r="Z617" s="40"/>
    </row>
    <row r="618" spans="1:26" x14ac:dyDescent="0.2">
      <c r="A618" s="40"/>
      <c r="W618" s="40"/>
      <c r="X618" s="40"/>
      <c r="Y618" s="40"/>
      <c r="Z618" s="40"/>
    </row>
    <row r="619" spans="1:26" x14ac:dyDescent="0.2">
      <c r="A619" s="40"/>
      <c r="W619" s="40"/>
      <c r="X619" s="40"/>
      <c r="Y619" s="40"/>
      <c r="Z619" s="40"/>
    </row>
    <row r="620" spans="1:26" x14ac:dyDescent="0.2">
      <c r="A620" s="40"/>
      <c r="W620" s="40"/>
      <c r="X620" s="40"/>
      <c r="Y620" s="40"/>
      <c r="Z620" s="40"/>
    </row>
    <row r="621" spans="1:26" x14ac:dyDescent="0.2">
      <c r="A621" s="40"/>
      <c r="W621" s="40"/>
      <c r="X621" s="40"/>
      <c r="Y621" s="40"/>
      <c r="Z621" s="40"/>
    </row>
    <row r="622" spans="1:26" x14ac:dyDescent="0.2">
      <c r="A622" s="40"/>
      <c r="W622" s="40"/>
      <c r="X622" s="40"/>
      <c r="Y622" s="40"/>
      <c r="Z622" s="40"/>
    </row>
    <row r="623" spans="1:26" x14ac:dyDescent="0.2">
      <c r="A623" s="40"/>
      <c r="W623" s="40"/>
      <c r="X623" s="40"/>
      <c r="Y623" s="40"/>
      <c r="Z623" s="40"/>
    </row>
    <row r="624" spans="1:26" x14ac:dyDescent="0.2">
      <c r="A624" s="40"/>
      <c r="W624" s="40"/>
      <c r="X624" s="40"/>
      <c r="Y624" s="40"/>
      <c r="Z624" s="40"/>
    </row>
    <row r="625" spans="1:26" x14ac:dyDescent="0.2">
      <c r="A625" s="40"/>
      <c r="W625" s="40"/>
      <c r="X625" s="40"/>
      <c r="Y625" s="40"/>
      <c r="Z625" s="40"/>
    </row>
    <row r="626" spans="1:26" x14ac:dyDescent="0.2">
      <c r="A626" s="40"/>
      <c r="W626" s="40"/>
      <c r="X626" s="40"/>
      <c r="Y626" s="40"/>
      <c r="Z626" s="40"/>
    </row>
    <row r="627" spans="1:26" x14ac:dyDescent="0.2">
      <c r="A627" s="40"/>
      <c r="W627" s="40"/>
      <c r="X627" s="40"/>
      <c r="Y627" s="40"/>
      <c r="Z627" s="40"/>
    </row>
    <row r="628" spans="1:26" x14ac:dyDescent="0.2">
      <c r="A628" s="40"/>
      <c r="W628" s="40"/>
      <c r="X628" s="40"/>
      <c r="Y628" s="40"/>
      <c r="Z628" s="40"/>
    </row>
    <row r="629" spans="1:26" x14ac:dyDescent="0.2">
      <c r="A629" s="40"/>
      <c r="W629" s="40"/>
      <c r="X629" s="40"/>
      <c r="Y629" s="40"/>
      <c r="Z629" s="40"/>
    </row>
    <row r="630" spans="1:26" x14ac:dyDescent="0.2">
      <c r="A630" s="40"/>
      <c r="W630" s="40"/>
      <c r="X630" s="40"/>
      <c r="Y630" s="40"/>
      <c r="Z630" s="40"/>
    </row>
    <row r="631" spans="1:26" x14ac:dyDescent="0.2">
      <c r="A631" s="40"/>
      <c r="W631" s="40"/>
      <c r="X631" s="40"/>
      <c r="Y631" s="40"/>
      <c r="Z631" s="40"/>
    </row>
    <row r="632" spans="1:26" x14ac:dyDescent="0.2">
      <c r="A632" s="40"/>
      <c r="W632" s="40"/>
      <c r="X632" s="40"/>
      <c r="Y632" s="40"/>
      <c r="Z632" s="40"/>
    </row>
    <row r="633" spans="1:26" x14ac:dyDescent="0.2">
      <c r="A633" s="40"/>
      <c r="W633" s="40"/>
      <c r="X633" s="40"/>
      <c r="Y633" s="40"/>
      <c r="Z633" s="40"/>
    </row>
    <row r="634" spans="1:26" x14ac:dyDescent="0.2">
      <c r="A634" s="40"/>
      <c r="W634" s="40"/>
      <c r="X634" s="40"/>
      <c r="Y634" s="40"/>
      <c r="Z634" s="40"/>
    </row>
    <row r="635" spans="1:26" x14ac:dyDescent="0.2">
      <c r="A635" s="40"/>
      <c r="W635" s="40"/>
      <c r="X635" s="40"/>
      <c r="Y635" s="40"/>
      <c r="Z635" s="40"/>
    </row>
    <row r="636" spans="1:26" x14ac:dyDescent="0.2">
      <c r="A636" s="40"/>
      <c r="W636" s="40"/>
      <c r="X636" s="40"/>
      <c r="Y636" s="40"/>
      <c r="Z636" s="40"/>
    </row>
    <row r="637" spans="1:26" x14ac:dyDescent="0.2">
      <c r="A637" s="40"/>
      <c r="W637" s="40"/>
      <c r="X637" s="40"/>
      <c r="Y637" s="40"/>
      <c r="Z637" s="40"/>
    </row>
    <row r="638" spans="1:26" x14ac:dyDescent="0.2">
      <c r="A638" s="40"/>
      <c r="W638" s="40"/>
      <c r="X638" s="40"/>
      <c r="Y638" s="40"/>
      <c r="Z638" s="40"/>
    </row>
    <row r="639" spans="1:26" x14ac:dyDescent="0.2">
      <c r="A639" s="40"/>
      <c r="W639" s="40"/>
      <c r="X639" s="40"/>
      <c r="Y639" s="40"/>
      <c r="Z639" s="40"/>
    </row>
    <row r="640" spans="1:26" x14ac:dyDescent="0.2">
      <c r="A640" s="40"/>
      <c r="W640" s="40"/>
      <c r="X640" s="40"/>
      <c r="Y640" s="40"/>
      <c r="Z640" s="40"/>
    </row>
    <row r="641" spans="1:26" x14ac:dyDescent="0.2">
      <c r="A641" s="40"/>
      <c r="W641" s="40"/>
      <c r="X641" s="40"/>
      <c r="Y641" s="40"/>
      <c r="Z641" s="40"/>
    </row>
    <row r="642" spans="1:26" x14ac:dyDescent="0.2">
      <c r="A642" s="40"/>
      <c r="W642" s="40"/>
      <c r="X642" s="40"/>
      <c r="Y642" s="40"/>
      <c r="Z642" s="40"/>
    </row>
    <row r="643" spans="1:26" x14ac:dyDescent="0.2">
      <c r="A643" s="40"/>
      <c r="W643" s="40"/>
      <c r="X643" s="40"/>
      <c r="Y643" s="40"/>
      <c r="Z643" s="40"/>
    </row>
    <row r="644" spans="1:26" x14ac:dyDescent="0.2">
      <c r="A644" s="40"/>
      <c r="W644" s="40"/>
      <c r="X644" s="40"/>
      <c r="Y644" s="40"/>
      <c r="Z644" s="40"/>
    </row>
    <row r="645" spans="1:26" x14ac:dyDescent="0.2">
      <c r="A645" s="40"/>
      <c r="W645" s="40"/>
      <c r="X645" s="40"/>
      <c r="Y645" s="40"/>
      <c r="Z645" s="40"/>
    </row>
    <row r="646" spans="1:26" x14ac:dyDescent="0.2">
      <c r="A646" s="40"/>
      <c r="W646" s="40"/>
      <c r="X646" s="40"/>
      <c r="Y646" s="40"/>
      <c r="Z646" s="40"/>
    </row>
    <row r="647" spans="1:26" x14ac:dyDescent="0.2">
      <c r="A647" s="40"/>
      <c r="W647" s="40"/>
      <c r="X647" s="40"/>
      <c r="Y647" s="40"/>
      <c r="Z647" s="40"/>
    </row>
    <row r="648" spans="1:26" x14ac:dyDescent="0.2">
      <c r="A648" s="40"/>
      <c r="W648" s="40"/>
      <c r="X648" s="40"/>
      <c r="Y648" s="40"/>
      <c r="Z648" s="40"/>
    </row>
    <row r="649" spans="1:26" x14ac:dyDescent="0.2">
      <c r="A649" s="40"/>
      <c r="W649" s="40"/>
      <c r="X649" s="40"/>
      <c r="Y649" s="40"/>
      <c r="Z649" s="40"/>
    </row>
    <row r="650" spans="1:26" x14ac:dyDescent="0.2">
      <c r="A650" s="40"/>
      <c r="W650" s="40"/>
      <c r="X650" s="40"/>
      <c r="Y650" s="40"/>
      <c r="Z650" s="40"/>
    </row>
    <row r="651" spans="1:26" x14ac:dyDescent="0.2">
      <c r="A651" s="40"/>
      <c r="W651" s="40"/>
      <c r="X651" s="40"/>
      <c r="Y651" s="40"/>
      <c r="Z651" s="40"/>
    </row>
    <row r="652" spans="1:26" x14ac:dyDescent="0.2">
      <c r="A652" s="40"/>
      <c r="W652" s="40"/>
      <c r="X652" s="40"/>
      <c r="Y652" s="40"/>
      <c r="Z652" s="40"/>
    </row>
    <row r="653" spans="1:26" x14ac:dyDescent="0.2">
      <c r="A653" s="40"/>
      <c r="W653" s="40"/>
      <c r="X653" s="40"/>
      <c r="Y653" s="40"/>
      <c r="Z653" s="40"/>
    </row>
    <row r="654" spans="1:26" x14ac:dyDescent="0.2">
      <c r="A654" s="40"/>
      <c r="W654" s="40"/>
      <c r="X654" s="40"/>
      <c r="Y654" s="40"/>
      <c r="Z654" s="40"/>
    </row>
    <row r="655" spans="1:26" x14ac:dyDescent="0.2">
      <c r="A655" s="40"/>
      <c r="W655" s="40"/>
      <c r="X655" s="40"/>
      <c r="Y655" s="40"/>
      <c r="Z655" s="40"/>
    </row>
    <row r="656" spans="1:26" x14ac:dyDescent="0.2">
      <c r="A656" s="40"/>
      <c r="W656" s="40"/>
      <c r="X656" s="40"/>
      <c r="Y656" s="40"/>
      <c r="Z656" s="40"/>
    </row>
    <row r="657" spans="1:26" x14ac:dyDescent="0.2">
      <c r="A657" s="40"/>
      <c r="W657" s="40"/>
      <c r="X657" s="40"/>
      <c r="Y657" s="40"/>
      <c r="Z657" s="40"/>
    </row>
    <row r="658" spans="1:26" x14ac:dyDescent="0.2">
      <c r="A658" s="40"/>
      <c r="W658" s="40"/>
      <c r="X658" s="40"/>
      <c r="Y658" s="40"/>
      <c r="Z658" s="40"/>
    </row>
    <row r="659" spans="1:26" x14ac:dyDescent="0.2">
      <c r="A659" s="40"/>
      <c r="W659" s="40"/>
      <c r="X659" s="40"/>
      <c r="Y659" s="40"/>
      <c r="Z659" s="40"/>
    </row>
    <row r="660" spans="1:26" x14ac:dyDescent="0.2">
      <c r="A660" s="40"/>
      <c r="W660" s="40"/>
      <c r="X660" s="40"/>
      <c r="Y660" s="40"/>
      <c r="Z660" s="40"/>
    </row>
    <row r="661" spans="1:26" x14ac:dyDescent="0.2">
      <c r="A661" s="40"/>
      <c r="W661" s="40"/>
      <c r="X661" s="40"/>
      <c r="Y661" s="40"/>
      <c r="Z661" s="40"/>
    </row>
    <row r="662" spans="1:26" x14ac:dyDescent="0.2">
      <c r="A662" s="40"/>
      <c r="W662" s="40"/>
      <c r="X662" s="40"/>
      <c r="Y662" s="40"/>
      <c r="Z662" s="40"/>
    </row>
    <row r="663" spans="1:26" x14ac:dyDescent="0.2">
      <c r="A663" s="40"/>
      <c r="W663" s="40"/>
      <c r="X663" s="40"/>
      <c r="Y663" s="40"/>
      <c r="Z663" s="40"/>
    </row>
    <row r="664" spans="1:26" x14ac:dyDescent="0.2">
      <c r="A664" s="40"/>
      <c r="W664" s="40"/>
      <c r="X664" s="40"/>
      <c r="Y664" s="40"/>
      <c r="Z664" s="40"/>
    </row>
    <row r="665" spans="1:26" x14ac:dyDescent="0.2">
      <c r="A665" s="40"/>
      <c r="W665" s="40"/>
      <c r="X665" s="40"/>
      <c r="Y665" s="40"/>
      <c r="Z665" s="40"/>
    </row>
    <row r="666" spans="1:26" x14ac:dyDescent="0.2">
      <c r="A666" s="40"/>
      <c r="W666" s="40"/>
      <c r="X666" s="40"/>
      <c r="Y666" s="40"/>
      <c r="Z666" s="40"/>
    </row>
    <row r="667" spans="1:26" x14ac:dyDescent="0.2">
      <c r="A667" s="40"/>
      <c r="W667" s="40"/>
      <c r="X667" s="40"/>
      <c r="Y667" s="40"/>
      <c r="Z667" s="40"/>
    </row>
    <row r="668" spans="1:26" x14ac:dyDescent="0.2">
      <c r="A668" s="40"/>
      <c r="W668" s="40"/>
      <c r="X668" s="40"/>
      <c r="Y668" s="40"/>
      <c r="Z668" s="40"/>
    </row>
    <row r="669" spans="1:26" x14ac:dyDescent="0.2">
      <c r="A669" s="40"/>
      <c r="W669" s="40"/>
      <c r="X669" s="40"/>
      <c r="Y669" s="40"/>
      <c r="Z669" s="40"/>
    </row>
    <row r="670" spans="1:26" x14ac:dyDescent="0.2">
      <c r="A670" s="40"/>
      <c r="W670" s="40"/>
      <c r="X670" s="40"/>
      <c r="Y670" s="40"/>
      <c r="Z670" s="40"/>
    </row>
    <row r="671" spans="1:26" x14ac:dyDescent="0.2">
      <c r="A671" s="40"/>
      <c r="W671" s="40"/>
      <c r="X671" s="40"/>
      <c r="Y671" s="40"/>
      <c r="Z671" s="40"/>
    </row>
    <row r="672" spans="1:26" x14ac:dyDescent="0.2">
      <c r="A672" s="40"/>
      <c r="W672" s="40"/>
      <c r="X672" s="40"/>
      <c r="Y672" s="40"/>
      <c r="Z672" s="40"/>
    </row>
    <row r="673" spans="1:26" x14ac:dyDescent="0.2">
      <c r="A673" s="40"/>
      <c r="W673" s="40"/>
      <c r="X673" s="40"/>
      <c r="Y673" s="40"/>
      <c r="Z673" s="40"/>
    </row>
    <row r="674" spans="1:26" x14ac:dyDescent="0.2">
      <c r="A674" s="40"/>
      <c r="W674" s="40"/>
      <c r="X674" s="40"/>
      <c r="Y674" s="40"/>
      <c r="Z674" s="40"/>
    </row>
    <row r="675" spans="1:26" x14ac:dyDescent="0.2">
      <c r="A675" s="40"/>
      <c r="W675" s="40"/>
      <c r="X675" s="40"/>
      <c r="Y675" s="40"/>
      <c r="Z675" s="40"/>
    </row>
    <row r="676" spans="1:26" x14ac:dyDescent="0.2">
      <c r="A676" s="40"/>
      <c r="W676" s="40"/>
      <c r="X676" s="40"/>
      <c r="Y676" s="40"/>
      <c r="Z676" s="40"/>
    </row>
    <row r="677" spans="1:26" x14ac:dyDescent="0.2">
      <c r="A677" s="40"/>
      <c r="W677" s="40"/>
      <c r="X677" s="40"/>
      <c r="Y677" s="40"/>
      <c r="Z677" s="40"/>
    </row>
    <row r="678" spans="1:26" x14ac:dyDescent="0.2">
      <c r="A678" s="40"/>
      <c r="W678" s="40"/>
      <c r="X678" s="40"/>
      <c r="Y678" s="40"/>
      <c r="Z678" s="40"/>
    </row>
    <row r="679" spans="1:26" x14ac:dyDescent="0.2">
      <c r="A679" s="40"/>
      <c r="W679" s="40"/>
      <c r="X679" s="40"/>
      <c r="Y679" s="40"/>
      <c r="Z679" s="40"/>
    </row>
    <row r="680" spans="1:26" x14ac:dyDescent="0.2">
      <c r="A680" s="40"/>
      <c r="W680" s="40"/>
      <c r="X680" s="40"/>
      <c r="Y680" s="40"/>
      <c r="Z680" s="40"/>
    </row>
    <row r="681" spans="1:26" x14ac:dyDescent="0.2">
      <c r="A681" s="40"/>
      <c r="W681" s="40"/>
      <c r="X681" s="40"/>
      <c r="Y681" s="40"/>
      <c r="Z681" s="40"/>
    </row>
    <row r="682" spans="1:26" x14ac:dyDescent="0.2">
      <c r="A682" s="40"/>
      <c r="W682" s="40"/>
      <c r="X682" s="40"/>
      <c r="Y682" s="40"/>
      <c r="Z682" s="40"/>
    </row>
    <row r="683" spans="1:26" x14ac:dyDescent="0.2">
      <c r="A683" s="40"/>
      <c r="W683" s="40"/>
      <c r="X683" s="40"/>
      <c r="Y683" s="40"/>
      <c r="Z683" s="40"/>
    </row>
    <row r="684" spans="1:26" x14ac:dyDescent="0.2">
      <c r="A684" s="40"/>
      <c r="W684" s="40"/>
      <c r="X684" s="40"/>
      <c r="Y684" s="40"/>
      <c r="Z684" s="40"/>
    </row>
    <row r="685" spans="1:26" x14ac:dyDescent="0.2">
      <c r="A685" s="40"/>
      <c r="W685" s="40"/>
      <c r="X685" s="40"/>
      <c r="Y685" s="40"/>
      <c r="Z685" s="40"/>
    </row>
    <row r="686" spans="1:26" x14ac:dyDescent="0.2">
      <c r="A686" s="40"/>
      <c r="W686" s="40"/>
      <c r="X686" s="40"/>
      <c r="Y686" s="40"/>
      <c r="Z686" s="40"/>
    </row>
    <row r="687" spans="1:26" x14ac:dyDescent="0.2">
      <c r="A687" s="40"/>
      <c r="W687" s="40"/>
      <c r="X687" s="40"/>
      <c r="Y687" s="40"/>
      <c r="Z687" s="40"/>
    </row>
    <row r="688" spans="1:26" x14ac:dyDescent="0.2">
      <c r="A688" s="40"/>
      <c r="W688" s="40"/>
      <c r="X688" s="40"/>
      <c r="Y688" s="40"/>
      <c r="Z688" s="40"/>
    </row>
    <row r="689" spans="1:26" x14ac:dyDescent="0.2">
      <c r="A689" s="40"/>
      <c r="W689" s="40"/>
      <c r="X689" s="40"/>
      <c r="Y689" s="40"/>
      <c r="Z689" s="40"/>
    </row>
    <row r="690" spans="1:26" x14ac:dyDescent="0.2">
      <c r="A690" s="40"/>
      <c r="W690" s="40"/>
      <c r="X690" s="40"/>
      <c r="Y690" s="40"/>
      <c r="Z690" s="40"/>
    </row>
    <row r="691" spans="1:26" x14ac:dyDescent="0.2">
      <c r="A691" s="40"/>
      <c r="W691" s="40"/>
      <c r="X691" s="40"/>
      <c r="Y691" s="40"/>
      <c r="Z691" s="40"/>
    </row>
    <row r="692" spans="1:26" x14ac:dyDescent="0.2">
      <c r="A692" s="40"/>
      <c r="W692" s="40"/>
      <c r="X692" s="40"/>
      <c r="Y692" s="40"/>
      <c r="Z692" s="40"/>
    </row>
    <row r="693" spans="1:26" x14ac:dyDescent="0.2">
      <c r="A693" s="40"/>
      <c r="W693" s="40"/>
      <c r="X693" s="40"/>
      <c r="Y693" s="40"/>
      <c r="Z693" s="40"/>
    </row>
    <row r="694" spans="1:26" x14ac:dyDescent="0.2">
      <c r="A694" s="40"/>
      <c r="W694" s="40"/>
      <c r="X694" s="40"/>
      <c r="Y694" s="40"/>
      <c r="Z694" s="40"/>
    </row>
    <row r="695" spans="1:26" x14ac:dyDescent="0.2">
      <c r="A695" s="40"/>
      <c r="W695" s="40"/>
      <c r="X695" s="40"/>
      <c r="Y695" s="40"/>
      <c r="Z695" s="40"/>
    </row>
    <row r="696" spans="1:26" x14ac:dyDescent="0.2">
      <c r="A696" s="40"/>
      <c r="W696" s="40"/>
      <c r="X696" s="40"/>
      <c r="Y696" s="40"/>
      <c r="Z696" s="40"/>
    </row>
    <row r="697" spans="1:26" x14ac:dyDescent="0.2">
      <c r="A697" s="40"/>
      <c r="W697" s="40"/>
      <c r="X697" s="40"/>
      <c r="Y697" s="40"/>
      <c r="Z697" s="40"/>
    </row>
    <row r="698" spans="1:26" x14ac:dyDescent="0.2">
      <c r="A698" s="40"/>
      <c r="W698" s="40"/>
      <c r="X698" s="40"/>
      <c r="Y698" s="40"/>
      <c r="Z698" s="40"/>
    </row>
    <row r="699" spans="1:26" x14ac:dyDescent="0.2">
      <c r="A699" s="40"/>
      <c r="W699" s="40"/>
      <c r="X699" s="40"/>
      <c r="Y699" s="40"/>
      <c r="Z699" s="40"/>
    </row>
    <row r="700" spans="1:26" x14ac:dyDescent="0.2">
      <c r="A700" s="40"/>
      <c r="W700" s="40"/>
      <c r="X700" s="40"/>
      <c r="Y700" s="40"/>
      <c r="Z700" s="40"/>
    </row>
    <row r="701" spans="1:26" x14ac:dyDescent="0.2">
      <c r="A701" s="40"/>
      <c r="W701" s="40"/>
      <c r="X701" s="40"/>
      <c r="Y701" s="40"/>
      <c r="Z701" s="40"/>
    </row>
    <row r="702" spans="1:26" x14ac:dyDescent="0.2">
      <c r="A702" s="40"/>
      <c r="W702" s="40"/>
      <c r="X702" s="40"/>
      <c r="Y702" s="40"/>
      <c r="Z702" s="40"/>
    </row>
    <row r="703" spans="1:26" x14ac:dyDescent="0.2">
      <c r="A703" s="40"/>
      <c r="W703" s="40"/>
      <c r="X703" s="40"/>
      <c r="Y703" s="40"/>
      <c r="Z703" s="40"/>
    </row>
    <row r="704" spans="1:26" x14ac:dyDescent="0.2">
      <c r="A704" s="40"/>
      <c r="W704" s="40"/>
      <c r="X704" s="40"/>
      <c r="Y704" s="40"/>
      <c r="Z704" s="40"/>
    </row>
    <row r="705" spans="1:26" x14ac:dyDescent="0.2">
      <c r="A705" s="40"/>
      <c r="W705" s="40"/>
      <c r="X705" s="40"/>
      <c r="Y705" s="40"/>
      <c r="Z705" s="40"/>
    </row>
    <row r="706" spans="1:26" x14ac:dyDescent="0.2">
      <c r="A706" s="40"/>
      <c r="W706" s="40"/>
      <c r="X706" s="40"/>
      <c r="Y706" s="40"/>
      <c r="Z706" s="40"/>
    </row>
    <row r="707" spans="1:26" x14ac:dyDescent="0.2">
      <c r="A707" s="40"/>
      <c r="W707" s="40"/>
      <c r="X707" s="40"/>
      <c r="Y707" s="40"/>
      <c r="Z707" s="40"/>
    </row>
    <row r="708" spans="1:26" x14ac:dyDescent="0.2">
      <c r="A708" s="40"/>
      <c r="W708" s="40"/>
      <c r="X708" s="40"/>
      <c r="Y708" s="40"/>
      <c r="Z708" s="40"/>
    </row>
    <row r="709" spans="1:26" x14ac:dyDescent="0.2">
      <c r="A709" s="40"/>
      <c r="W709" s="40"/>
      <c r="X709" s="40"/>
      <c r="Y709" s="40"/>
      <c r="Z709" s="40"/>
    </row>
    <row r="710" spans="1:26" x14ac:dyDescent="0.2">
      <c r="A710" s="40"/>
      <c r="W710" s="40"/>
      <c r="X710" s="40"/>
      <c r="Y710" s="40"/>
      <c r="Z710" s="40"/>
    </row>
    <row r="711" spans="1:26" x14ac:dyDescent="0.2">
      <c r="A711" s="40"/>
      <c r="W711" s="40"/>
      <c r="X711" s="40"/>
      <c r="Y711" s="40"/>
      <c r="Z711" s="40"/>
    </row>
    <row r="712" spans="1:26" x14ac:dyDescent="0.2">
      <c r="A712" s="40"/>
      <c r="W712" s="40"/>
      <c r="X712" s="40"/>
      <c r="Y712" s="40"/>
      <c r="Z712" s="40"/>
    </row>
    <row r="713" spans="1:26" x14ac:dyDescent="0.2">
      <c r="A713" s="40"/>
      <c r="W713" s="40"/>
      <c r="X713" s="40"/>
      <c r="Y713" s="40"/>
      <c r="Z713" s="40"/>
    </row>
    <row r="714" spans="1:26" x14ac:dyDescent="0.2">
      <c r="A714" s="40"/>
      <c r="W714" s="40"/>
      <c r="X714" s="40"/>
      <c r="Y714" s="40"/>
      <c r="Z714" s="40"/>
    </row>
    <row r="715" spans="1:26" x14ac:dyDescent="0.2">
      <c r="A715" s="40"/>
      <c r="W715" s="40"/>
      <c r="X715" s="40"/>
      <c r="Y715" s="40"/>
      <c r="Z715" s="40"/>
    </row>
    <row r="716" spans="1:26" x14ac:dyDescent="0.2">
      <c r="A716" s="40"/>
      <c r="W716" s="40"/>
      <c r="X716" s="40"/>
      <c r="Y716" s="40"/>
      <c r="Z716" s="40"/>
    </row>
    <row r="717" spans="1:26" x14ac:dyDescent="0.2">
      <c r="A717" s="40"/>
      <c r="W717" s="40"/>
      <c r="X717" s="40"/>
      <c r="Y717" s="40"/>
      <c r="Z717" s="40"/>
    </row>
    <row r="718" spans="1:26" x14ac:dyDescent="0.2">
      <c r="A718" s="40"/>
      <c r="W718" s="40"/>
      <c r="X718" s="40"/>
      <c r="Y718" s="40"/>
      <c r="Z718" s="40"/>
    </row>
    <row r="719" spans="1:26" x14ac:dyDescent="0.2">
      <c r="A719" s="40"/>
      <c r="W719" s="40"/>
      <c r="X719" s="40"/>
      <c r="Y719" s="40"/>
      <c r="Z719" s="40"/>
    </row>
    <row r="720" spans="1:26" x14ac:dyDescent="0.2">
      <c r="A720" s="40"/>
      <c r="W720" s="40"/>
      <c r="X720" s="40"/>
      <c r="Y720" s="40"/>
      <c r="Z720" s="40"/>
    </row>
    <row r="721" spans="1:26" x14ac:dyDescent="0.2">
      <c r="A721" s="40"/>
      <c r="W721" s="40"/>
      <c r="X721" s="40"/>
      <c r="Y721" s="40"/>
      <c r="Z721" s="40"/>
    </row>
    <row r="722" spans="1:26" x14ac:dyDescent="0.2">
      <c r="A722" s="40"/>
      <c r="W722" s="40"/>
      <c r="X722" s="40"/>
      <c r="Y722" s="40"/>
      <c r="Z722" s="40"/>
    </row>
    <row r="723" spans="1:26" x14ac:dyDescent="0.2">
      <c r="A723" s="40"/>
      <c r="W723" s="40"/>
      <c r="X723" s="40"/>
      <c r="Y723" s="40"/>
      <c r="Z723" s="40"/>
    </row>
    <row r="724" spans="1:26" x14ac:dyDescent="0.2">
      <c r="A724" s="40"/>
      <c r="W724" s="40"/>
      <c r="X724" s="40"/>
      <c r="Y724" s="40"/>
      <c r="Z724" s="40"/>
    </row>
    <row r="725" spans="1:26" x14ac:dyDescent="0.2">
      <c r="A725" s="40"/>
      <c r="W725" s="40"/>
      <c r="X725" s="40"/>
      <c r="Y725" s="40"/>
      <c r="Z725" s="40"/>
    </row>
    <row r="726" spans="1:26" x14ac:dyDescent="0.2">
      <c r="A726" s="40"/>
      <c r="W726" s="40"/>
      <c r="X726" s="40"/>
      <c r="Y726" s="40"/>
      <c r="Z726" s="40"/>
    </row>
    <row r="727" spans="1:26" x14ac:dyDescent="0.2">
      <c r="A727" s="40"/>
      <c r="W727" s="40"/>
      <c r="X727" s="40"/>
      <c r="Y727" s="40"/>
      <c r="Z727" s="40"/>
    </row>
    <row r="728" spans="1:26" x14ac:dyDescent="0.2">
      <c r="A728" s="40"/>
      <c r="W728" s="40"/>
      <c r="X728" s="40"/>
      <c r="Y728" s="40"/>
      <c r="Z728" s="40"/>
    </row>
    <row r="729" spans="1:26" x14ac:dyDescent="0.2">
      <c r="A729" s="40"/>
      <c r="W729" s="40"/>
      <c r="X729" s="40"/>
      <c r="Y729" s="40"/>
      <c r="Z729" s="40"/>
    </row>
    <row r="730" spans="1:26" x14ac:dyDescent="0.2">
      <c r="A730" s="40"/>
      <c r="W730" s="40"/>
      <c r="X730" s="40"/>
      <c r="Y730" s="40"/>
      <c r="Z730" s="40"/>
    </row>
    <row r="731" spans="1:26" x14ac:dyDescent="0.2">
      <c r="A731" s="40"/>
      <c r="W731" s="40"/>
      <c r="X731" s="40"/>
      <c r="Y731" s="40"/>
      <c r="Z731" s="40"/>
    </row>
    <row r="732" spans="1:26" x14ac:dyDescent="0.2">
      <c r="A732" s="40"/>
      <c r="W732" s="40"/>
      <c r="X732" s="40"/>
      <c r="Y732" s="40"/>
      <c r="Z732" s="40"/>
    </row>
    <row r="733" spans="1:26" x14ac:dyDescent="0.2">
      <c r="A733" s="40"/>
      <c r="W733" s="40"/>
      <c r="X733" s="40"/>
      <c r="Y733" s="40"/>
      <c r="Z733" s="40"/>
    </row>
    <row r="734" spans="1:26" x14ac:dyDescent="0.2">
      <c r="A734" s="40"/>
      <c r="W734" s="40"/>
      <c r="X734" s="40"/>
      <c r="Y734" s="40"/>
      <c r="Z734" s="40"/>
    </row>
    <row r="735" spans="1:26" x14ac:dyDescent="0.2">
      <c r="A735" s="40"/>
      <c r="W735" s="40"/>
      <c r="X735" s="40"/>
      <c r="Y735" s="40"/>
      <c r="Z735" s="40"/>
    </row>
    <row r="736" spans="1:26" x14ac:dyDescent="0.2">
      <c r="A736" s="40"/>
      <c r="W736" s="40"/>
      <c r="X736" s="40"/>
      <c r="Y736" s="40"/>
      <c r="Z736" s="40"/>
    </row>
    <row r="737" spans="1:26" x14ac:dyDescent="0.2">
      <c r="A737" s="40"/>
      <c r="W737" s="40"/>
      <c r="X737" s="40"/>
      <c r="Y737" s="40"/>
      <c r="Z737" s="40"/>
    </row>
    <row r="738" spans="1:26" x14ac:dyDescent="0.2">
      <c r="A738" s="40"/>
      <c r="W738" s="40"/>
      <c r="X738" s="40"/>
      <c r="Y738" s="40"/>
      <c r="Z738" s="40"/>
    </row>
    <row r="739" spans="1:26" x14ac:dyDescent="0.2">
      <c r="A739" s="40"/>
      <c r="W739" s="40"/>
      <c r="X739" s="40"/>
      <c r="Y739" s="40"/>
      <c r="Z739" s="40"/>
    </row>
    <row r="740" spans="1:26" x14ac:dyDescent="0.2">
      <c r="A740" s="40"/>
      <c r="W740" s="40"/>
      <c r="X740" s="40"/>
      <c r="Y740" s="40"/>
      <c r="Z740" s="40"/>
    </row>
    <row r="741" spans="1:26" x14ac:dyDescent="0.2">
      <c r="A741" s="40"/>
      <c r="W741" s="40"/>
      <c r="X741" s="40"/>
      <c r="Y741" s="40"/>
      <c r="Z741" s="40"/>
    </row>
    <row r="742" spans="1:26" x14ac:dyDescent="0.2">
      <c r="A742" s="40"/>
      <c r="W742" s="40"/>
      <c r="X742" s="40"/>
      <c r="Y742" s="40"/>
      <c r="Z742" s="40"/>
    </row>
    <row r="743" spans="1:26" x14ac:dyDescent="0.2">
      <c r="A743" s="40"/>
      <c r="W743" s="40"/>
      <c r="X743" s="40"/>
      <c r="Y743" s="40"/>
      <c r="Z743" s="40"/>
    </row>
    <row r="744" spans="1:26" x14ac:dyDescent="0.2">
      <c r="A744" s="40"/>
      <c r="W744" s="40"/>
      <c r="X744" s="40"/>
      <c r="Y744" s="40"/>
      <c r="Z744" s="40"/>
    </row>
    <row r="745" spans="1:26" x14ac:dyDescent="0.2">
      <c r="A745" s="40"/>
      <c r="W745" s="40"/>
      <c r="X745" s="40"/>
      <c r="Y745" s="40"/>
      <c r="Z745" s="40"/>
    </row>
    <row r="746" spans="1:26" x14ac:dyDescent="0.2">
      <c r="A746" s="40"/>
      <c r="W746" s="40"/>
      <c r="X746" s="40"/>
      <c r="Y746" s="40"/>
      <c r="Z746" s="40"/>
    </row>
    <row r="747" spans="1:26" x14ac:dyDescent="0.2">
      <c r="A747" s="40"/>
      <c r="W747" s="40"/>
      <c r="X747" s="40"/>
      <c r="Y747" s="40"/>
      <c r="Z747" s="40"/>
    </row>
    <row r="748" spans="1:26" x14ac:dyDescent="0.2">
      <c r="A748" s="40"/>
      <c r="W748" s="40"/>
      <c r="X748" s="40"/>
      <c r="Y748" s="40"/>
      <c r="Z748" s="40"/>
    </row>
    <row r="749" spans="1:26" x14ac:dyDescent="0.2">
      <c r="A749" s="40"/>
      <c r="W749" s="40"/>
      <c r="X749" s="40"/>
      <c r="Y749" s="40"/>
      <c r="Z749" s="40"/>
    </row>
    <row r="750" spans="1:26" x14ac:dyDescent="0.2">
      <c r="A750" s="40"/>
      <c r="W750" s="40"/>
      <c r="X750" s="40"/>
      <c r="Y750" s="40"/>
      <c r="Z750" s="40"/>
    </row>
    <row r="751" spans="1:26" x14ac:dyDescent="0.2">
      <c r="A751" s="40"/>
      <c r="W751" s="40"/>
      <c r="X751" s="40"/>
      <c r="Y751" s="40"/>
      <c r="Z751" s="40"/>
    </row>
    <row r="752" spans="1:26" x14ac:dyDescent="0.2">
      <c r="A752" s="40"/>
      <c r="W752" s="40"/>
      <c r="X752" s="40"/>
      <c r="Y752" s="40"/>
      <c r="Z752" s="40"/>
    </row>
    <row r="753" spans="1:26" x14ac:dyDescent="0.2">
      <c r="A753" s="40"/>
      <c r="W753" s="40"/>
      <c r="X753" s="40"/>
      <c r="Y753" s="40"/>
      <c r="Z753" s="40"/>
    </row>
    <row r="754" spans="1:26" x14ac:dyDescent="0.2">
      <c r="A754" s="40"/>
      <c r="W754" s="40"/>
      <c r="X754" s="40"/>
      <c r="Y754" s="40"/>
      <c r="Z754" s="40"/>
    </row>
    <row r="755" spans="1:26" x14ac:dyDescent="0.2">
      <c r="A755" s="40"/>
      <c r="W755" s="40"/>
      <c r="X755" s="40"/>
      <c r="Y755" s="40"/>
      <c r="Z755" s="40"/>
    </row>
    <row r="756" spans="1:26" x14ac:dyDescent="0.2">
      <c r="A756" s="40"/>
      <c r="W756" s="40"/>
      <c r="X756" s="40"/>
      <c r="Y756" s="40"/>
      <c r="Z756" s="40"/>
    </row>
    <row r="757" spans="1:26" x14ac:dyDescent="0.2">
      <c r="A757" s="40"/>
      <c r="W757" s="40"/>
      <c r="X757" s="40"/>
      <c r="Y757" s="40"/>
      <c r="Z757" s="40"/>
    </row>
    <row r="758" spans="1:26" x14ac:dyDescent="0.2">
      <c r="A758" s="40"/>
      <c r="W758" s="40"/>
      <c r="X758" s="40"/>
      <c r="Y758" s="40"/>
      <c r="Z758" s="40"/>
    </row>
    <row r="759" spans="1:26" x14ac:dyDescent="0.2">
      <c r="A759" s="40"/>
      <c r="W759" s="40"/>
      <c r="X759" s="40"/>
      <c r="Y759" s="40"/>
      <c r="Z759" s="40"/>
    </row>
    <row r="760" spans="1:26" x14ac:dyDescent="0.2">
      <c r="A760" s="40"/>
      <c r="W760" s="40"/>
      <c r="X760" s="40"/>
      <c r="Y760" s="40"/>
      <c r="Z760" s="40"/>
    </row>
    <row r="761" spans="1:26" x14ac:dyDescent="0.2">
      <c r="A761" s="40"/>
      <c r="W761" s="40"/>
      <c r="X761" s="40"/>
      <c r="Y761" s="40"/>
      <c r="Z761" s="40"/>
    </row>
    <row r="762" spans="1:26" x14ac:dyDescent="0.2">
      <c r="A762" s="40"/>
      <c r="W762" s="40"/>
      <c r="X762" s="40"/>
      <c r="Y762" s="40"/>
      <c r="Z762" s="40"/>
    </row>
    <row r="763" spans="1:26" x14ac:dyDescent="0.2">
      <c r="A763" s="40"/>
      <c r="W763" s="40"/>
      <c r="X763" s="40"/>
      <c r="Y763" s="40"/>
      <c r="Z763" s="40"/>
    </row>
    <row r="764" spans="1:26" x14ac:dyDescent="0.2">
      <c r="A764" s="40"/>
      <c r="W764" s="40"/>
      <c r="X764" s="40"/>
      <c r="Y764" s="40"/>
      <c r="Z764" s="40"/>
    </row>
    <row r="765" spans="1:26" x14ac:dyDescent="0.2">
      <c r="A765" s="40"/>
      <c r="W765" s="40"/>
      <c r="X765" s="40"/>
      <c r="Y765" s="40"/>
      <c r="Z765" s="40"/>
    </row>
    <row r="766" spans="1:26" x14ac:dyDescent="0.2">
      <c r="A766" s="40"/>
      <c r="W766" s="40"/>
      <c r="X766" s="40"/>
      <c r="Y766" s="40"/>
      <c r="Z766" s="40"/>
    </row>
    <row r="767" spans="1:26" x14ac:dyDescent="0.2">
      <c r="A767" s="40"/>
      <c r="W767" s="40"/>
      <c r="X767" s="40"/>
      <c r="Y767" s="40"/>
      <c r="Z767" s="40"/>
    </row>
    <row r="768" spans="1:26" x14ac:dyDescent="0.2">
      <c r="A768" s="40"/>
      <c r="W768" s="40"/>
      <c r="X768" s="40"/>
      <c r="Y768" s="40"/>
      <c r="Z768" s="40"/>
    </row>
    <row r="769" spans="1:26" x14ac:dyDescent="0.2">
      <c r="A769" s="40"/>
      <c r="W769" s="40"/>
      <c r="X769" s="40"/>
      <c r="Y769" s="40"/>
      <c r="Z769" s="40"/>
    </row>
    <row r="770" spans="1:26" x14ac:dyDescent="0.2">
      <c r="A770" s="40"/>
      <c r="W770" s="40"/>
      <c r="X770" s="40"/>
      <c r="Y770" s="40"/>
      <c r="Z770" s="40"/>
    </row>
    <row r="771" spans="1:26" x14ac:dyDescent="0.2">
      <c r="A771" s="40"/>
      <c r="W771" s="40"/>
      <c r="X771" s="40"/>
      <c r="Y771" s="40"/>
      <c r="Z771" s="40"/>
    </row>
    <row r="772" spans="1:26" x14ac:dyDescent="0.2">
      <c r="A772" s="40"/>
      <c r="W772" s="40"/>
      <c r="X772" s="40"/>
      <c r="Y772" s="40"/>
      <c r="Z772" s="40"/>
    </row>
    <row r="773" spans="1:26" x14ac:dyDescent="0.2">
      <c r="A773" s="40"/>
      <c r="W773" s="40"/>
      <c r="X773" s="40"/>
      <c r="Y773" s="40"/>
      <c r="Z773" s="40"/>
    </row>
    <row r="774" spans="1:26" x14ac:dyDescent="0.2">
      <c r="A774" s="40"/>
      <c r="W774" s="40"/>
      <c r="X774" s="40"/>
      <c r="Y774" s="40"/>
      <c r="Z774" s="40"/>
    </row>
    <row r="775" spans="1:26" x14ac:dyDescent="0.2">
      <c r="A775" s="40"/>
      <c r="W775" s="40"/>
      <c r="X775" s="40"/>
      <c r="Y775" s="40"/>
      <c r="Z775" s="40"/>
    </row>
    <row r="776" spans="1:26" x14ac:dyDescent="0.2">
      <c r="A776" s="40"/>
      <c r="W776" s="40"/>
      <c r="X776" s="40"/>
      <c r="Y776" s="40"/>
      <c r="Z776" s="40"/>
    </row>
    <row r="777" spans="1:26" x14ac:dyDescent="0.2">
      <c r="A777" s="40"/>
      <c r="W777" s="40"/>
      <c r="X777" s="40"/>
      <c r="Y777" s="40"/>
      <c r="Z777" s="40"/>
    </row>
    <row r="778" spans="1:26" x14ac:dyDescent="0.2">
      <c r="A778" s="40"/>
      <c r="W778" s="40"/>
      <c r="X778" s="40"/>
      <c r="Y778" s="40"/>
      <c r="Z778" s="40"/>
    </row>
    <row r="779" spans="1:26" x14ac:dyDescent="0.2">
      <c r="A779" s="40"/>
      <c r="W779" s="40"/>
      <c r="X779" s="40"/>
      <c r="Y779" s="40"/>
      <c r="Z779" s="40"/>
    </row>
    <row r="780" spans="1:26" x14ac:dyDescent="0.2">
      <c r="A780" s="40"/>
      <c r="W780" s="40"/>
      <c r="X780" s="40"/>
      <c r="Y780" s="40"/>
      <c r="Z780" s="40"/>
    </row>
    <row r="781" spans="1:26" x14ac:dyDescent="0.2">
      <c r="A781" s="40"/>
      <c r="W781" s="40"/>
      <c r="X781" s="40"/>
      <c r="Y781" s="40"/>
      <c r="Z781" s="40"/>
    </row>
    <row r="782" spans="1:26" x14ac:dyDescent="0.2">
      <c r="A782" s="40"/>
      <c r="W782" s="40"/>
      <c r="X782" s="40"/>
      <c r="Y782" s="40"/>
      <c r="Z782" s="40"/>
    </row>
    <row r="783" spans="1:26" x14ac:dyDescent="0.2">
      <c r="A783" s="40"/>
      <c r="W783" s="40"/>
      <c r="X783" s="40"/>
      <c r="Y783" s="40"/>
      <c r="Z783" s="40"/>
    </row>
    <row r="784" spans="1:26" x14ac:dyDescent="0.2">
      <c r="A784" s="40"/>
      <c r="W784" s="40"/>
      <c r="X784" s="40"/>
      <c r="Y784" s="40"/>
      <c r="Z784" s="40"/>
    </row>
    <row r="785" spans="1:26" x14ac:dyDescent="0.2">
      <c r="A785" s="40"/>
      <c r="W785" s="40"/>
      <c r="X785" s="40"/>
      <c r="Y785" s="40"/>
      <c r="Z785" s="40"/>
    </row>
    <row r="786" spans="1:26" x14ac:dyDescent="0.2">
      <c r="A786" s="40"/>
      <c r="W786" s="40"/>
      <c r="X786" s="40"/>
      <c r="Y786" s="40"/>
      <c r="Z786" s="40"/>
    </row>
    <row r="787" spans="1:26" x14ac:dyDescent="0.2">
      <c r="A787" s="40"/>
      <c r="W787" s="40"/>
      <c r="X787" s="40"/>
      <c r="Y787" s="40"/>
      <c r="Z787" s="40"/>
    </row>
    <row r="788" spans="1:26" x14ac:dyDescent="0.2">
      <c r="A788" s="40"/>
      <c r="W788" s="40"/>
      <c r="X788" s="40"/>
      <c r="Y788" s="40"/>
      <c r="Z788" s="40"/>
    </row>
    <row r="789" spans="1:26" x14ac:dyDescent="0.2">
      <c r="A789" s="40"/>
      <c r="W789" s="40"/>
      <c r="X789" s="40"/>
      <c r="Y789" s="40"/>
      <c r="Z789" s="40"/>
    </row>
    <row r="790" spans="1:26" x14ac:dyDescent="0.2">
      <c r="A790" s="40"/>
      <c r="W790" s="40"/>
      <c r="X790" s="40"/>
      <c r="Y790" s="40"/>
      <c r="Z790" s="40"/>
    </row>
    <row r="791" spans="1:26" x14ac:dyDescent="0.2">
      <c r="A791" s="40"/>
      <c r="W791" s="40"/>
      <c r="X791" s="40"/>
      <c r="Y791" s="40"/>
      <c r="Z791" s="40"/>
    </row>
    <row r="792" spans="1:26" x14ac:dyDescent="0.2">
      <c r="A792" s="40"/>
      <c r="W792" s="40"/>
      <c r="X792" s="40"/>
      <c r="Y792" s="40"/>
      <c r="Z792" s="40"/>
    </row>
    <row r="793" spans="1:26" x14ac:dyDescent="0.2">
      <c r="A793" s="40"/>
      <c r="W793" s="40"/>
      <c r="X793" s="40"/>
      <c r="Y793" s="40"/>
      <c r="Z793" s="40"/>
    </row>
    <row r="794" spans="1:26" x14ac:dyDescent="0.2">
      <c r="A794" s="40"/>
      <c r="W794" s="40"/>
      <c r="X794" s="40"/>
      <c r="Y794" s="40"/>
      <c r="Z794" s="40"/>
    </row>
    <row r="795" spans="1:26" x14ac:dyDescent="0.2">
      <c r="A795" s="40"/>
      <c r="W795" s="40"/>
      <c r="X795" s="40"/>
      <c r="Y795" s="40"/>
      <c r="Z795" s="40"/>
    </row>
    <row r="796" spans="1:26" x14ac:dyDescent="0.2">
      <c r="A796" s="40"/>
      <c r="W796" s="40"/>
      <c r="X796" s="40"/>
      <c r="Y796" s="40"/>
      <c r="Z796" s="40"/>
    </row>
    <row r="797" spans="1:26" x14ac:dyDescent="0.2">
      <c r="A797" s="40"/>
      <c r="W797" s="40"/>
      <c r="X797" s="40"/>
      <c r="Y797" s="40"/>
      <c r="Z797" s="40"/>
    </row>
    <row r="798" spans="1:26" x14ac:dyDescent="0.2">
      <c r="A798" s="40"/>
      <c r="W798" s="40"/>
      <c r="X798" s="40"/>
      <c r="Y798" s="40"/>
      <c r="Z798" s="40"/>
    </row>
    <row r="799" spans="1:26" x14ac:dyDescent="0.2">
      <c r="A799" s="40"/>
      <c r="W799" s="40"/>
      <c r="X799" s="40"/>
      <c r="Y799" s="40"/>
      <c r="Z799" s="40"/>
    </row>
    <row r="800" spans="1:26" x14ac:dyDescent="0.2">
      <c r="A800" s="40"/>
      <c r="W800" s="40"/>
      <c r="X800" s="40"/>
      <c r="Y800" s="40"/>
      <c r="Z800" s="40"/>
    </row>
    <row r="801" spans="1:26" x14ac:dyDescent="0.2">
      <c r="A801" s="40"/>
      <c r="W801" s="40"/>
      <c r="X801" s="40"/>
      <c r="Y801" s="40"/>
      <c r="Z801" s="40"/>
    </row>
    <row r="802" spans="1:26" x14ac:dyDescent="0.2">
      <c r="A802" s="40"/>
      <c r="W802" s="40"/>
      <c r="X802" s="40"/>
      <c r="Y802" s="40"/>
      <c r="Z802" s="40"/>
    </row>
    <row r="803" spans="1:26" x14ac:dyDescent="0.2">
      <c r="A803" s="40"/>
      <c r="W803" s="40"/>
      <c r="X803" s="40"/>
      <c r="Y803" s="40"/>
      <c r="Z803" s="40"/>
    </row>
    <row r="804" spans="1:26" x14ac:dyDescent="0.2">
      <c r="A804" s="40"/>
      <c r="W804" s="40"/>
      <c r="X804" s="40"/>
      <c r="Y804" s="40"/>
      <c r="Z804" s="40"/>
    </row>
    <row r="805" spans="1:26" x14ac:dyDescent="0.2">
      <c r="A805" s="40"/>
      <c r="W805" s="40"/>
      <c r="X805" s="40"/>
      <c r="Y805" s="40"/>
      <c r="Z805" s="40"/>
    </row>
    <row r="806" spans="1:26" x14ac:dyDescent="0.2">
      <c r="A806" s="40"/>
      <c r="W806" s="40"/>
      <c r="X806" s="40"/>
      <c r="Y806" s="40"/>
      <c r="Z806" s="40"/>
    </row>
    <row r="807" spans="1:26" x14ac:dyDescent="0.2">
      <c r="A807" s="40"/>
      <c r="W807" s="40"/>
      <c r="X807" s="40"/>
      <c r="Y807" s="40"/>
      <c r="Z807" s="40"/>
    </row>
    <row r="808" spans="1:26" x14ac:dyDescent="0.2">
      <c r="A808" s="40"/>
      <c r="W808" s="40"/>
      <c r="X808" s="40"/>
      <c r="Y808" s="40"/>
      <c r="Z808" s="40"/>
    </row>
    <row r="809" spans="1:26" x14ac:dyDescent="0.2">
      <c r="A809" s="40"/>
      <c r="W809" s="40"/>
      <c r="X809" s="40"/>
      <c r="Y809" s="40"/>
      <c r="Z809" s="40"/>
    </row>
    <row r="810" spans="1:26" x14ac:dyDescent="0.2">
      <c r="A810" s="40"/>
      <c r="W810" s="40"/>
      <c r="X810" s="40"/>
      <c r="Y810" s="40"/>
      <c r="Z810" s="40"/>
    </row>
    <row r="811" spans="1:26" x14ac:dyDescent="0.2">
      <c r="A811" s="40"/>
      <c r="W811" s="40"/>
      <c r="X811" s="40"/>
      <c r="Y811" s="40"/>
      <c r="Z811" s="40"/>
    </row>
    <row r="812" spans="1:26" x14ac:dyDescent="0.2">
      <c r="A812" s="40"/>
      <c r="W812" s="40"/>
      <c r="X812" s="40"/>
      <c r="Y812" s="40"/>
      <c r="Z812" s="40"/>
    </row>
    <row r="813" spans="1:26" x14ac:dyDescent="0.2">
      <c r="A813" s="40"/>
      <c r="W813" s="40"/>
      <c r="X813" s="40"/>
      <c r="Y813" s="40"/>
      <c r="Z813" s="40"/>
    </row>
    <row r="814" spans="1:26" x14ac:dyDescent="0.2">
      <c r="A814" s="40"/>
      <c r="W814" s="40"/>
      <c r="X814" s="40"/>
      <c r="Y814" s="40"/>
      <c r="Z814" s="40"/>
    </row>
    <row r="815" spans="1:26" x14ac:dyDescent="0.2">
      <c r="A815" s="40"/>
      <c r="W815" s="40"/>
      <c r="X815" s="40"/>
      <c r="Y815" s="40"/>
      <c r="Z815" s="40"/>
    </row>
    <row r="816" spans="1:26" x14ac:dyDescent="0.2">
      <c r="A816" s="40"/>
      <c r="W816" s="40"/>
      <c r="X816" s="40"/>
      <c r="Y816" s="40"/>
      <c r="Z816" s="40"/>
    </row>
    <row r="817" spans="1:26" x14ac:dyDescent="0.2">
      <c r="A817" s="40"/>
      <c r="W817" s="40"/>
      <c r="X817" s="40"/>
      <c r="Y817" s="40"/>
      <c r="Z817" s="40"/>
    </row>
    <row r="818" spans="1:26" x14ac:dyDescent="0.2">
      <c r="A818" s="40"/>
      <c r="W818" s="40"/>
      <c r="X818" s="40"/>
      <c r="Y818" s="40"/>
      <c r="Z818" s="40"/>
    </row>
    <row r="819" spans="1:26" x14ac:dyDescent="0.2">
      <c r="A819" s="40"/>
      <c r="W819" s="40"/>
      <c r="X819" s="40"/>
      <c r="Y819" s="40"/>
      <c r="Z819" s="40"/>
    </row>
    <row r="820" spans="1:26" x14ac:dyDescent="0.2">
      <c r="A820" s="40"/>
      <c r="W820" s="40"/>
      <c r="X820" s="40"/>
      <c r="Y820" s="40"/>
      <c r="Z820" s="40"/>
    </row>
    <row r="821" spans="1:26" x14ac:dyDescent="0.2">
      <c r="A821" s="40"/>
      <c r="W821" s="40"/>
      <c r="X821" s="40"/>
      <c r="Y821" s="40"/>
      <c r="Z821" s="40"/>
    </row>
    <row r="822" spans="1:26" x14ac:dyDescent="0.2">
      <c r="A822" s="40"/>
      <c r="W822" s="40"/>
      <c r="X822" s="40"/>
      <c r="Y822" s="40"/>
      <c r="Z822" s="40"/>
    </row>
    <row r="823" spans="1:26" x14ac:dyDescent="0.2">
      <c r="A823" s="40"/>
      <c r="W823" s="40"/>
      <c r="X823" s="40"/>
      <c r="Y823" s="40"/>
      <c r="Z823" s="40"/>
    </row>
    <row r="824" spans="1:26" x14ac:dyDescent="0.2">
      <c r="A824" s="40"/>
      <c r="W824" s="40"/>
      <c r="X824" s="40"/>
      <c r="Y824" s="40"/>
      <c r="Z824" s="40"/>
    </row>
    <row r="825" spans="1:26" x14ac:dyDescent="0.2">
      <c r="A825" s="40"/>
      <c r="W825" s="40"/>
      <c r="X825" s="40"/>
      <c r="Y825" s="40"/>
      <c r="Z825" s="40"/>
    </row>
    <row r="826" spans="1:26" x14ac:dyDescent="0.2">
      <c r="A826" s="40"/>
      <c r="W826" s="40"/>
      <c r="X826" s="40"/>
      <c r="Y826" s="40"/>
      <c r="Z826" s="40"/>
    </row>
    <row r="827" spans="1:26" x14ac:dyDescent="0.2">
      <c r="A827" s="40"/>
      <c r="W827" s="40"/>
      <c r="X827" s="40"/>
      <c r="Y827" s="40"/>
      <c r="Z827" s="40"/>
    </row>
    <row r="828" spans="1:26" x14ac:dyDescent="0.2">
      <c r="A828" s="40"/>
      <c r="W828" s="40"/>
      <c r="X828" s="40"/>
      <c r="Y828" s="40"/>
      <c r="Z828" s="40"/>
    </row>
    <row r="829" spans="1:26" x14ac:dyDescent="0.2">
      <c r="A829" s="40"/>
      <c r="W829" s="40"/>
      <c r="X829" s="40"/>
      <c r="Y829" s="40"/>
      <c r="Z829" s="40"/>
    </row>
    <row r="830" spans="1:26" x14ac:dyDescent="0.2">
      <c r="A830" s="40"/>
      <c r="W830" s="40"/>
      <c r="X830" s="40"/>
      <c r="Y830" s="40"/>
      <c r="Z830" s="40"/>
    </row>
    <row r="831" spans="1:26" x14ac:dyDescent="0.2">
      <c r="A831" s="40"/>
      <c r="W831" s="40"/>
      <c r="X831" s="40"/>
      <c r="Y831" s="40"/>
      <c r="Z831" s="40"/>
    </row>
    <row r="832" spans="1:26" x14ac:dyDescent="0.2">
      <c r="A832" s="40"/>
      <c r="W832" s="40"/>
      <c r="X832" s="40"/>
      <c r="Y832" s="40"/>
      <c r="Z832" s="40"/>
    </row>
    <row r="833" spans="1:26" x14ac:dyDescent="0.2">
      <c r="A833" s="40"/>
      <c r="W833" s="40"/>
      <c r="X833" s="40"/>
      <c r="Y833" s="40"/>
      <c r="Z833" s="40"/>
    </row>
    <row r="834" spans="1:26" x14ac:dyDescent="0.2">
      <c r="A834" s="40"/>
      <c r="W834" s="40"/>
      <c r="X834" s="40"/>
      <c r="Y834" s="40"/>
      <c r="Z834" s="40"/>
    </row>
    <row r="835" spans="1:26" x14ac:dyDescent="0.2">
      <c r="A835" s="40"/>
      <c r="W835" s="40"/>
      <c r="X835" s="40"/>
      <c r="Y835" s="40"/>
      <c r="Z835" s="40"/>
    </row>
    <row r="836" spans="1:26" x14ac:dyDescent="0.2">
      <c r="A836" s="40"/>
      <c r="W836" s="40"/>
      <c r="X836" s="40"/>
      <c r="Y836" s="40"/>
      <c r="Z836" s="40"/>
    </row>
    <row r="837" spans="1:26" x14ac:dyDescent="0.2">
      <c r="A837" s="40"/>
      <c r="W837" s="40"/>
      <c r="X837" s="40"/>
      <c r="Y837" s="40"/>
      <c r="Z837" s="40"/>
    </row>
    <row r="838" spans="1:26" x14ac:dyDescent="0.2">
      <c r="A838" s="40"/>
      <c r="W838" s="40"/>
      <c r="X838" s="40"/>
      <c r="Y838" s="40"/>
      <c r="Z838" s="40"/>
    </row>
    <row r="839" spans="1:26" x14ac:dyDescent="0.2">
      <c r="A839" s="40"/>
      <c r="W839" s="40"/>
      <c r="X839" s="40"/>
      <c r="Y839" s="40"/>
      <c r="Z839" s="40"/>
    </row>
    <row r="840" spans="1:26" x14ac:dyDescent="0.2">
      <c r="A840" s="40"/>
      <c r="W840" s="40"/>
      <c r="X840" s="40"/>
      <c r="Y840" s="40"/>
      <c r="Z840" s="40"/>
    </row>
    <row r="841" spans="1:26" x14ac:dyDescent="0.2">
      <c r="A841" s="40"/>
      <c r="W841" s="40"/>
      <c r="X841" s="40"/>
      <c r="Y841" s="40"/>
      <c r="Z841" s="40"/>
    </row>
    <row r="842" spans="1:26" x14ac:dyDescent="0.2">
      <c r="A842" s="40"/>
      <c r="W842" s="40"/>
      <c r="X842" s="40"/>
      <c r="Y842" s="40"/>
      <c r="Z842" s="40"/>
    </row>
    <row r="843" spans="1:26" x14ac:dyDescent="0.2">
      <c r="A843" s="40"/>
      <c r="W843" s="40"/>
      <c r="X843" s="40"/>
      <c r="Y843" s="40"/>
      <c r="Z843" s="40"/>
    </row>
    <row r="844" spans="1:26" x14ac:dyDescent="0.2">
      <c r="A844" s="40"/>
      <c r="W844" s="40"/>
      <c r="X844" s="40"/>
      <c r="Y844" s="40"/>
      <c r="Z844" s="40"/>
    </row>
    <row r="845" spans="1:26" x14ac:dyDescent="0.2">
      <c r="A845" s="40"/>
      <c r="W845" s="40"/>
      <c r="X845" s="40"/>
      <c r="Y845" s="40"/>
      <c r="Z845" s="40"/>
    </row>
    <row r="846" spans="1:26" x14ac:dyDescent="0.2">
      <c r="A846" s="40"/>
      <c r="W846" s="40"/>
      <c r="X846" s="40"/>
      <c r="Y846" s="40"/>
      <c r="Z846" s="40"/>
    </row>
    <row r="847" spans="1:26" x14ac:dyDescent="0.2">
      <c r="A847" s="40"/>
      <c r="W847" s="40"/>
      <c r="X847" s="40"/>
      <c r="Y847" s="40"/>
      <c r="Z847" s="40"/>
    </row>
    <row r="848" spans="1:26" x14ac:dyDescent="0.2">
      <c r="A848" s="40"/>
      <c r="W848" s="40"/>
      <c r="X848" s="40"/>
      <c r="Y848" s="40"/>
      <c r="Z848" s="40"/>
    </row>
    <row r="849" spans="1:26" x14ac:dyDescent="0.2">
      <c r="A849" s="40"/>
      <c r="W849" s="40"/>
      <c r="X849" s="40"/>
      <c r="Y849" s="40"/>
      <c r="Z849" s="40"/>
    </row>
    <row r="850" spans="1:26" x14ac:dyDescent="0.2">
      <c r="A850" s="40"/>
      <c r="W850" s="40"/>
      <c r="X850" s="40"/>
      <c r="Y850" s="40"/>
      <c r="Z850" s="40"/>
    </row>
    <row r="851" spans="1:26" x14ac:dyDescent="0.2">
      <c r="A851" s="40"/>
      <c r="W851" s="40"/>
      <c r="X851" s="40"/>
      <c r="Y851" s="40"/>
      <c r="Z851" s="40"/>
    </row>
    <row r="852" spans="1:26" x14ac:dyDescent="0.2">
      <c r="A852" s="40"/>
      <c r="W852" s="40"/>
      <c r="X852" s="40"/>
      <c r="Y852" s="40"/>
      <c r="Z852" s="40"/>
    </row>
    <row r="853" spans="1:26" x14ac:dyDescent="0.2">
      <c r="A853" s="40"/>
      <c r="W853" s="40"/>
      <c r="X853" s="40"/>
      <c r="Y853" s="40"/>
      <c r="Z853" s="40"/>
    </row>
    <row r="854" spans="1:26" x14ac:dyDescent="0.2">
      <c r="A854" s="40"/>
      <c r="W854" s="40"/>
      <c r="X854" s="40"/>
      <c r="Y854" s="40"/>
      <c r="Z854" s="40"/>
    </row>
    <row r="855" spans="1:26" x14ac:dyDescent="0.2">
      <c r="A855" s="40"/>
      <c r="W855" s="40"/>
      <c r="X855" s="40"/>
      <c r="Y855" s="40"/>
      <c r="Z855" s="40"/>
    </row>
    <row r="856" spans="1:26" x14ac:dyDescent="0.2">
      <c r="A856" s="40"/>
      <c r="W856" s="40"/>
      <c r="X856" s="40"/>
      <c r="Y856" s="40"/>
      <c r="Z856" s="40"/>
    </row>
    <row r="857" spans="1:26" x14ac:dyDescent="0.2">
      <c r="A857" s="40"/>
      <c r="W857" s="40"/>
      <c r="X857" s="40"/>
      <c r="Y857" s="40"/>
      <c r="Z857" s="40"/>
    </row>
    <row r="858" spans="1:26" x14ac:dyDescent="0.2">
      <c r="A858" s="40"/>
      <c r="W858" s="40"/>
      <c r="X858" s="40"/>
      <c r="Y858" s="40"/>
      <c r="Z858" s="40"/>
    </row>
    <row r="859" spans="1:26" x14ac:dyDescent="0.2">
      <c r="A859" s="40"/>
      <c r="W859" s="40"/>
      <c r="X859" s="40"/>
      <c r="Y859" s="40"/>
      <c r="Z859" s="40"/>
    </row>
    <row r="860" spans="1:26" x14ac:dyDescent="0.2">
      <c r="A860" s="40"/>
      <c r="W860" s="40"/>
      <c r="X860" s="40"/>
      <c r="Y860" s="40"/>
      <c r="Z860" s="40"/>
    </row>
    <row r="861" spans="1:26" x14ac:dyDescent="0.2">
      <c r="A861" s="40"/>
      <c r="W861" s="40"/>
      <c r="X861" s="40"/>
      <c r="Y861" s="40"/>
      <c r="Z861" s="40"/>
    </row>
    <row r="862" spans="1:26" x14ac:dyDescent="0.2">
      <c r="A862" s="40"/>
      <c r="W862" s="40"/>
      <c r="X862" s="40"/>
      <c r="Y862" s="40"/>
      <c r="Z862" s="40"/>
    </row>
    <row r="863" spans="1:26" x14ac:dyDescent="0.2">
      <c r="A863" s="40"/>
      <c r="W863" s="40"/>
      <c r="X863" s="40"/>
      <c r="Y863" s="40"/>
      <c r="Z863" s="40"/>
    </row>
    <row r="864" spans="1:26" x14ac:dyDescent="0.2">
      <c r="A864" s="40"/>
      <c r="W864" s="40"/>
      <c r="X864" s="40"/>
      <c r="Y864" s="40"/>
      <c r="Z864" s="40"/>
    </row>
    <row r="865" spans="1:26" x14ac:dyDescent="0.2">
      <c r="A865" s="40"/>
      <c r="W865" s="40"/>
      <c r="X865" s="40"/>
      <c r="Y865" s="40"/>
      <c r="Z865" s="40"/>
    </row>
    <row r="866" spans="1:26" x14ac:dyDescent="0.2">
      <c r="A866" s="40"/>
      <c r="W866" s="40"/>
      <c r="X866" s="40"/>
      <c r="Y866" s="40"/>
      <c r="Z866" s="40"/>
    </row>
    <row r="867" spans="1:26" x14ac:dyDescent="0.2">
      <c r="A867" s="40"/>
      <c r="W867" s="40"/>
      <c r="X867" s="40"/>
      <c r="Y867" s="40"/>
      <c r="Z867" s="40"/>
    </row>
    <row r="868" spans="1:26" x14ac:dyDescent="0.2">
      <c r="A868" s="40"/>
      <c r="W868" s="40"/>
      <c r="X868" s="40"/>
      <c r="Y868" s="40"/>
      <c r="Z868" s="40"/>
    </row>
    <row r="869" spans="1:26" x14ac:dyDescent="0.2">
      <c r="A869" s="40"/>
      <c r="W869" s="40"/>
      <c r="X869" s="40"/>
      <c r="Y869" s="40"/>
      <c r="Z869" s="40"/>
    </row>
    <row r="870" spans="1:26" x14ac:dyDescent="0.2">
      <c r="A870" s="40"/>
      <c r="W870" s="40"/>
      <c r="X870" s="40"/>
      <c r="Y870" s="40"/>
      <c r="Z870" s="40"/>
    </row>
    <row r="871" spans="1:26" x14ac:dyDescent="0.2">
      <c r="A871" s="40"/>
      <c r="W871" s="40"/>
      <c r="X871" s="40"/>
      <c r="Y871" s="40"/>
      <c r="Z871" s="40"/>
    </row>
    <row r="872" spans="1:26" x14ac:dyDescent="0.2">
      <c r="A872" s="40"/>
      <c r="W872" s="40"/>
      <c r="X872" s="40"/>
      <c r="Y872" s="40"/>
      <c r="Z872" s="40"/>
    </row>
    <row r="873" spans="1:26" x14ac:dyDescent="0.2">
      <c r="A873" s="40"/>
      <c r="W873" s="40"/>
      <c r="X873" s="40"/>
      <c r="Y873" s="40"/>
      <c r="Z873" s="40"/>
    </row>
    <row r="874" spans="1:26" x14ac:dyDescent="0.2">
      <c r="A874" s="40"/>
      <c r="W874" s="40"/>
      <c r="X874" s="40"/>
      <c r="Y874" s="40"/>
      <c r="Z874" s="40"/>
    </row>
    <row r="875" spans="1:26" x14ac:dyDescent="0.2">
      <c r="A875" s="40"/>
      <c r="W875" s="40"/>
      <c r="X875" s="40"/>
      <c r="Y875" s="40"/>
      <c r="Z875" s="40"/>
    </row>
    <row r="876" spans="1:26" x14ac:dyDescent="0.2">
      <c r="A876" s="40"/>
      <c r="W876" s="40"/>
      <c r="X876" s="40"/>
      <c r="Y876" s="40"/>
      <c r="Z876" s="40"/>
    </row>
    <row r="877" spans="1:26" x14ac:dyDescent="0.2">
      <c r="A877" s="40"/>
      <c r="W877" s="40"/>
      <c r="X877" s="40"/>
      <c r="Y877" s="40"/>
      <c r="Z877" s="40"/>
    </row>
    <row r="878" spans="1:26" x14ac:dyDescent="0.2">
      <c r="A878" s="40"/>
      <c r="W878" s="40"/>
      <c r="X878" s="40"/>
      <c r="Y878" s="40"/>
      <c r="Z878" s="40"/>
    </row>
    <row r="879" spans="1:26" x14ac:dyDescent="0.2">
      <c r="A879" s="40"/>
      <c r="W879" s="40"/>
      <c r="X879" s="40"/>
      <c r="Y879" s="40"/>
      <c r="Z879" s="40"/>
    </row>
    <row r="880" spans="1:26" x14ac:dyDescent="0.2">
      <c r="A880" s="40"/>
      <c r="W880" s="40"/>
      <c r="X880" s="40"/>
      <c r="Y880" s="40"/>
      <c r="Z880" s="40"/>
    </row>
    <row r="881" spans="1:26" x14ac:dyDescent="0.2">
      <c r="A881" s="40"/>
      <c r="W881" s="40"/>
      <c r="X881" s="40"/>
      <c r="Y881" s="40"/>
      <c r="Z881" s="40"/>
    </row>
    <row r="882" spans="1:26" x14ac:dyDescent="0.2">
      <c r="A882" s="40"/>
      <c r="W882" s="40"/>
      <c r="X882" s="40"/>
      <c r="Y882" s="40"/>
      <c r="Z882" s="40"/>
    </row>
    <row r="883" spans="1:26" x14ac:dyDescent="0.2">
      <c r="A883" s="40"/>
      <c r="W883" s="40"/>
      <c r="X883" s="40"/>
      <c r="Y883" s="40"/>
      <c r="Z883" s="40"/>
    </row>
    <row r="884" spans="1:26" x14ac:dyDescent="0.2">
      <c r="A884" s="40"/>
      <c r="W884" s="40"/>
      <c r="X884" s="40"/>
      <c r="Y884" s="40"/>
      <c r="Z884" s="40"/>
    </row>
    <row r="885" spans="1:26" x14ac:dyDescent="0.2">
      <c r="A885" s="40"/>
      <c r="W885" s="40"/>
      <c r="X885" s="40"/>
      <c r="Y885" s="40"/>
      <c r="Z885" s="40"/>
    </row>
    <row r="886" spans="1:26" x14ac:dyDescent="0.2">
      <c r="A886" s="40"/>
      <c r="W886" s="40"/>
      <c r="X886" s="40"/>
      <c r="Y886" s="40"/>
      <c r="Z886" s="40"/>
    </row>
    <row r="887" spans="1:26" x14ac:dyDescent="0.2">
      <c r="A887" s="40"/>
      <c r="W887" s="40"/>
      <c r="X887" s="40"/>
      <c r="Y887" s="40"/>
      <c r="Z887" s="40"/>
    </row>
    <row r="888" spans="1:26" x14ac:dyDescent="0.2">
      <c r="A888" s="40"/>
      <c r="W888" s="40"/>
      <c r="X888" s="40"/>
      <c r="Y888" s="40"/>
      <c r="Z888" s="40"/>
    </row>
    <row r="889" spans="1:26" x14ac:dyDescent="0.2">
      <c r="A889" s="40"/>
      <c r="W889" s="40"/>
      <c r="X889" s="40"/>
      <c r="Y889" s="40"/>
      <c r="Z889" s="40"/>
    </row>
    <row r="890" spans="1:26" x14ac:dyDescent="0.2">
      <c r="A890" s="40"/>
      <c r="W890" s="40"/>
      <c r="X890" s="40"/>
      <c r="Y890" s="40"/>
      <c r="Z890" s="40"/>
    </row>
    <row r="891" spans="1:26" x14ac:dyDescent="0.2">
      <c r="A891" s="40"/>
      <c r="W891" s="40"/>
      <c r="X891" s="40"/>
      <c r="Y891" s="40"/>
      <c r="Z891" s="40"/>
    </row>
    <row r="892" spans="1:26" x14ac:dyDescent="0.2">
      <c r="A892" s="40"/>
      <c r="W892" s="40"/>
      <c r="X892" s="40"/>
      <c r="Y892" s="40"/>
      <c r="Z892" s="40"/>
    </row>
    <row r="893" spans="1:26" x14ac:dyDescent="0.2">
      <c r="A893" s="40"/>
      <c r="W893" s="40"/>
      <c r="X893" s="40"/>
      <c r="Y893" s="40"/>
      <c r="Z893" s="40"/>
    </row>
    <row r="894" spans="1:26" x14ac:dyDescent="0.2">
      <c r="A894" s="40"/>
      <c r="W894" s="40"/>
      <c r="X894" s="40"/>
      <c r="Y894" s="40"/>
      <c r="Z894" s="40"/>
    </row>
    <row r="895" spans="1:26" x14ac:dyDescent="0.2">
      <c r="A895" s="40"/>
      <c r="W895" s="40"/>
      <c r="X895" s="40"/>
      <c r="Y895" s="40"/>
      <c r="Z895" s="40"/>
    </row>
    <row r="896" spans="1:26" x14ac:dyDescent="0.2">
      <c r="A896" s="40"/>
      <c r="W896" s="40"/>
      <c r="X896" s="40"/>
      <c r="Y896" s="40"/>
      <c r="Z896" s="40"/>
    </row>
    <row r="897" spans="1:26" x14ac:dyDescent="0.2">
      <c r="A897" s="40"/>
      <c r="W897" s="40"/>
      <c r="X897" s="40"/>
      <c r="Y897" s="40"/>
      <c r="Z897" s="40"/>
    </row>
    <row r="898" spans="1:26" x14ac:dyDescent="0.2">
      <c r="A898" s="40"/>
      <c r="W898" s="40"/>
      <c r="X898" s="40"/>
      <c r="Y898" s="40"/>
      <c r="Z898" s="40"/>
    </row>
    <row r="899" spans="1:26" x14ac:dyDescent="0.2">
      <c r="A899" s="40"/>
      <c r="W899" s="40"/>
      <c r="X899" s="40"/>
      <c r="Y899" s="40"/>
      <c r="Z899" s="40"/>
    </row>
    <row r="900" spans="1:26" x14ac:dyDescent="0.2">
      <c r="A900" s="40"/>
      <c r="W900" s="40"/>
      <c r="X900" s="40"/>
      <c r="Y900" s="40"/>
      <c r="Z900" s="40"/>
    </row>
    <row r="901" spans="1:26" x14ac:dyDescent="0.2">
      <c r="A901" s="40"/>
      <c r="W901" s="40"/>
      <c r="X901" s="40"/>
      <c r="Y901" s="40"/>
      <c r="Z901" s="40"/>
    </row>
    <row r="902" spans="1:26" x14ac:dyDescent="0.2">
      <c r="A902" s="40"/>
      <c r="W902" s="40"/>
      <c r="X902" s="40"/>
      <c r="Y902" s="40"/>
      <c r="Z902" s="40"/>
    </row>
    <row r="903" spans="1:26" x14ac:dyDescent="0.2">
      <c r="A903" s="40"/>
      <c r="W903" s="40"/>
      <c r="X903" s="40"/>
      <c r="Y903" s="40"/>
      <c r="Z903" s="40"/>
    </row>
    <row r="904" spans="1:26" x14ac:dyDescent="0.2">
      <c r="A904" s="40"/>
      <c r="W904" s="40"/>
      <c r="X904" s="40"/>
      <c r="Y904" s="40"/>
      <c r="Z904" s="40"/>
    </row>
    <row r="905" spans="1:26" x14ac:dyDescent="0.2">
      <c r="A905" s="40"/>
      <c r="W905" s="40"/>
      <c r="X905" s="40"/>
      <c r="Y905" s="40"/>
      <c r="Z905" s="40"/>
    </row>
    <row r="906" spans="1:26" x14ac:dyDescent="0.2">
      <c r="A906" s="40"/>
      <c r="W906" s="40"/>
      <c r="X906" s="40"/>
      <c r="Y906" s="40"/>
      <c r="Z906" s="40"/>
    </row>
    <row r="907" spans="1:26" x14ac:dyDescent="0.2">
      <c r="A907" s="40"/>
      <c r="W907" s="40"/>
      <c r="X907" s="40"/>
      <c r="Y907" s="40"/>
      <c r="Z907" s="40"/>
    </row>
    <row r="908" spans="1:26" x14ac:dyDescent="0.2">
      <c r="A908" s="40"/>
      <c r="W908" s="40"/>
      <c r="X908" s="40"/>
      <c r="Y908" s="40"/>
      <c r="Z908" s="40"/>
    </row>
    <row r="909" spans="1:26" x14ac:dyDescent="0.2">
      <c r="A909" s="40"/>
      <c r="W909" s="40"/>
      <c r="X909" s="40"/>
      <c r="Y909" s="40"/>
      <c r="Z909" s="40"/>
    </row>
    <row r="910" spans="1:26" x14ac:dyDescent="0.2">
      <c r="A910" s="40"/>
      <c r="W910" s="40"/>
      <c r="X910" s="40"/>
      <c r="Y910" s="40"/>
      <c r="Z910" s="40"/>
    </row>
    <row r="911" spans="1:26" x14ac:dyDescent="0.2">
      <c r="A911" s="40"/>
      <c r="W911" s="40"/>
      <c r="X911" s="40"/>
      <c r="Y911" s="40"/>
      <c r="Z911" s="40"/>
    </row>
    <row r="912" spans="1:26" x14ac:dyDescent="0.2">
      <c r="A912" s="40"/>
      <c r="W912" s="40"/>
      <c r="X912" s="40"/>
      <c r="Y912" s="40"/>
      <c r="Z912" s="40"/>
    </row>
    <row r="913" spans="1:26" x14ac:dyDescent="0.2">
      <c r="A913" s="40"/>
      <c r="W913" s="40"/>
      <c r="X913" s="40"/>
      <c r="Y913" s="40"/>
      <c r="Z913" s="40"/>
    </row>
    <row r="914" spans="1:26" x14ac:dyDescent="0.2">
      <c r="A914" s="40"/>
      <c r="W914" s="40"/>
      <c r="X914" s="40"/>
      <c r="Y914" s="40"/>
      <c r="Z914" s="40"/>
    </row>
    <row r="915" spans="1:26" x14ac:dyDescent="0.2">
      <c r="A915" s="40"/>
      <c r="W915" s="40"/>
      <c r="X915" s="40"/>
      <c r="Y915" s="40"/>
      <c r="Z915" s="40"/>
    </row>
    <row r="916" spans="1:26" x14ac:dyDescent="0.2">
      <c r="A916" s="40"/>
      <c r="W916" s="40"/>
      <c r="X916" s="40"/>
      <c r="Y916" s="40"/>
      <c r="Z916" s="40"/>
    </row>
    <row r="917" spans="1:26" x14ac:dyDescent="0.2">
      <c r="A917" s="40"/>
      <c r="W917" s="40"/>
      <c r="X917" s="40"/>
      <c r="Y917" s="40"/>
      <c r="Z917" s="40"/>
    </row>
    <row r="918" spans="1:26" x14ac:dyDescent="0.2">
      <c r="A918" s="40"/>
      <c r="W918" s="40"/>
      <c r="X918" s="40"/>
      <c r="Y918" s="40"/>
      <c r="Z918" s="40"/>
    </row>
    <row r="919" spans="1:26" x14ac:dyDescent="0.2">
      <c r="A919" s="40"/>
      <c r="W919" s="40"/>
      <c r="X919" s="40"/>
      <c r="Y919" s="40"/>
      <c r="Z919" s="40"/>
    </row>
    <row r="920" spans="1:26" x14ac:dyDescent="0.2">
      <c r="A920" s="40"/>
      <c r="W920" s="40"/>
      <c r="X920" s="40"/>
      <c r="Y920" s="40"/>
      <c r="Z920" s="40"/>
    </row>
    <row r="921" spans="1:26" x14ac:dyDescent="0.2">
      <c r="A921" s="40"/>
      <c r="W921" s="40"/>
      <c r="X921" s="40"/>
      <c r="Y921" s="40"/>
      <c r="Z921" s="40"/>
    </row>
    <row r="922" spans="1:26" x14ac:dyDescent="0.2">
      <c r="A922" s="40"/>
      <c r="W922" s="40"/>
      <c r="X922" s="40"/>
      <c r="Y922" s="40"/>
      <c r="Z922" s="40"/>
    </row>
    <row r="923" spans="1:26" x14ac:dyDescent="0.2">
      <c r="A923" s="40"/>
      <c r="W923" s="40"/>
      <c r="X923" s="40"/>
      <c r="Y923" s="40"/>
      <c r="Z923" s="40"/>
    </row>
    <row r="924" spans="1:26" x14ac:dyDescent="0.2">
      <c r="A924" s="40"/>
      <c r="W924" s="40"/>
      <c r="X924" s="40"/>
      <c r="Y924" s="40"/>
      <c r="Z924" s="40"/>
    </row>
    <row r="925" spans="1:26" x14ac:dyDescent="0.2">
      <c r="A925" s="40"/>
      <c r="W925" s="40"/>
      <c r="X925" s="40"/>
      <c r="Y925" s="40"/>
      <c r="Z925" s="40"/>
    </row>
    <row r="926" spans="1:26" x14ac:dyDescent="0.2">
      <c r="A926" s="40"/>
      <c r="W926" s="40"/>
      <c r="X926" s="40"/>
      <c r="Y926" s="40"/>
      <c r="Z926" s="40"/>
    </row>
    <row r="927" spans="1:26" x14ac:dyDescent="0.2">
      <c r="A927" s="40"/>
      <c r="W927" s="40"/>
      <c r="X927" s="40"/>
      <c r="Y927" s="40"/>
      <c r="Z927" s="40"/>
    </row>
    <row r="928" spans="1:26" x14ac:dyDescent="0.2">
      <c r="A928" s="40"/>
      <c r="W928" s="40"/>
      <c r="X928" s="40"/>
      <c r="Y928" s="40"/>
      <c r="Z928" s="40"/>
    </row>
    <row r="929" spans="1:26" x14ac:dyDescent="0.2">
      <c r="A929" s="40"/>
      <c r="W929" s="40"/>
      <c r="X929" s="40"/>
      <c r="Y929" s="40"/>
      <c r="Z929" s="40"/>
    </row>
    <row r="930" spans="1:26" x14ac:dyDescent="0.2">
      <c r="A930" s="40"/>
      <c r="W930" s="40"/>
      <c r="X930" s="40"/>
      <c r="Y930" s="40"/>
      <c r="Z930" s="40"/>
    </row>
    <row r="931" spans="1:26" x14ac:dyDescent="0.2">
      <c r="A931" s="40"/>
      <c r="W931" s="40"/>
      <c r="X931" s="40"/>
      <c r="Y931" s="40"/>
      <c r="Z931" s="40"/>
    </row>
    <row r="932" spans="1:26" x14ac:dyDescent="0.2">
      <c r="A932" s="40"/>
      <c r="W932" s="40"/>
      <c r="X932" s="40"/>
      <c r="Y932" s="40"/>
      <c r="Z932" s="40"/>
    </row>
    <row r="933" spans="1:26" x14ac:dyDescent="0.2">
      <c r="A933" s="40"/>
      <c r="W933" s="40"/>
      <c r="X933" s="40"/>
      <c r="Y933" s="40"/>
      <c r="Z933" s="40"/>
    </row>
    <row r="934" spans="1:26" x14ac:dyDescent="0.2">
      <c r="A934" s="40"/>
      <c r="W934" s="40"/>
      <c r="X934" s="40"/>
      <c r="Y934" s="40"/>
      <c r="Z934" s="40"/>
    </row>
    <row r="935" spans="1:26" x14ac:dyDescent="0.2">
      <c r="A935" s="40"/>
      <c r="W935" s="40"/>
      <c r="X935" s="40"/>
      <c r="Y935" s="40"/>
      <c r="Z935" s="40"/>
    </row>
    <row r="936" spans="1:26" x14ac:dyDescent="0.2">
      <c r="A936" s="40"/>
      <c r="W936" s="40"/>
      <c r="X936" s="40"/>
      <c r="Y936" s="40"/>
      <c r="Z936" s="40"/>
    </row>
    <row r="937" spans="1:26" x14ac:dyDescent="0.2">
      <c r="A937" s="40"/>
      <c r="W937" s="40"/>
      <c r="X937" s="40"/>
      <c r="Y937" s="40"/>
      <c r="Z937" s="40"/>
    </row>
    <row r="938" spans="1:26" x14ac:dyDescent="0.2">
      <c r="A938" s="40"/>
      <c r="W938" s="40"/>
      <c r="X938" s="40"/>
      <c r="Y938" s="40"/>
      <c r="Z938" s="40"/>
    </row>
    <row r="939" spans="1:26" x14ac:dyDescent="0.2">
      <c r="A939" s="40"/>
      <c r="W939" s="40"/>
      <c r="X939" s="40"/>
      <c r="Y939" s="40"/>
      <c r="Z939" s="40"/>
    </row>
    <row r="940" spans="1:26" x14ac:dyDescent="0.2">
      <c r="A940" s="40"/>
      <c r="W940" s="40"/>
      <c r="X940" s="40"/>
      <c r="Y940" s="40"/>
      <c r="Z940" s="40"/>
    </row>
    <row r="941" spans="1:26" x14ac:dyDescent="0.2">
      <c r="A941" s="40"/>
      <c r="W941" s="40"/>
      <c r="X941" s="40"/>
      <c r="Y941" s="40"/>
      <c r="Z941" s="40"/>
    </row>
    <row r="942" spans="1:26" x14ac:dyDescent="0.2">
      <c r="A942" s="40"/>
      <c r="W942" s="40"/>
      <c r="X942" s="40"/>
      <c r="Y942" s="40"/>
      <c r="Z942" s="40"/>
    </row>
    <row r="943" spans="1:26" x14ac:dyDescent="0.2">
      <c r="A943" s="40"/>
      <c r="W943" s="40"/>
      <c r="X943" s="40"/>
      <c r="Y943" s="40"/>
      <c r="Z943" s="40"/>
    </row>
    <row r="944" spans="1:26" x14ac:dyDescent="0.2">
      <c r="A944" s="40"/>
      <c r="W944" s="40"/>
      <c r="X944" s="40"/>
      <c r="Y944" s="40"/>
      <c r="Z944" s="40"/>
    </row>
    <row r="945" spans="1:26" x14ac:dyDescent="0.2">
      <c r="A945" s="40"/>
      <c r="W945" s="40"/>
      <c r="X945" s="40"/>
      <c r="Y945" s="40"/>
      <c r="Z945" s="40"/>
    </row>
    <row r="946" spans="1:26" x14ac:dyDescent="0.2">
      <c r="A946" s="40"/>
      <c r="W946" s="40"/>
      <c r="X946" s="40"/>
      <c r="Y946" s="40"/>
      <c r="Z946" s="40"/>
    </row>
    <row r="947" spans="1:26" x14ac:dyDescent="0.2">
      <c r="A947" s="40"/>
      <c r="W947" s="40"/>
      <c r="X947" s="40"/>
      <c r="Y947" s="40"/>
      <c r="Z947" s="40"/>
    </row>
    <row r="948" spans="1:26" x14ac:dyDescent="0.2">
      <c r="A948" s="40"/>
      <c r="W948" s="40"/>
      <c r="X948" s="40"/>
      <c r="Y948" s="40"/>
      <c r="Z948" s="40"/>
    </row>
    <row r="949" spans="1:26" x14ac:dyDescent="0.2">
      <c r="A949" s="40"/>
      <c r="W949" s="40"/>
      <c r="X949" s="40"/>
      <c r="Y949" s="40"/>
      <c r="Z949" s="40"/>
    </row>
    <row r="950" spans="1:26" x14ac:dyDescent="0.2">
      <c r="A950" s="40"/>
      <c r="W950" s="40"/>
      <c r="X950" s="40"/>
      <c r="Y950" s="40"/>
      <c r="Z950" s="40"/>
    </row>
    <row r="951" spans="1:26" x14ac:dyDescent="0.2">
      <c r="A951" s="40"/>
      <c r="W951" s="40"/>
      <c r="X951" s="40"/>
      <c r="Y951" s="40"/>
      <c r="Z951" s="40"/>
    </row>
    <row r="952" spans="1:26" x14ac:dyDescent="0.2">
      <c r="A952" s="40"/>
      <c r="W952" s="40"/>
      <c r="X952" s="40"/>
      <c r="Y952" s="40"/>
      <c r="Z952" s="40"/>
    </row>
    <row r="953" spans="1:26" x14ac:dyDescent="0.2">
      <c r="A953" s="40"/>
      <c r="W953" s="40"/>
      <c r="X953" s="40"/>
      <c r="Y953" s="40"/>
      <c r="Z953" s="40"/>
    </row>
    <row r="954" spans="1:26" x14ac:dyDescent="0.2">
      <c r="A954" s="40"/>
      <c r="W954" s="40"/>
      <c r="X954" s="40"/>
      <c r="Y954" s="40"/>
      <c r="Z954" s="40"/>
    </row>
    <row r="955" spans="1:26" x14ac:dyDescent="0.2">
      <c r="A955" s="40"/>
      <c r="W955" s="40"/>
      <c r="X955" s="40"/>
      <c r="Y955" s="40"/>
      <c r="Z955" s="40"/>
    </row>
    <row r="956" spans="1:26" x14ac:dyDescent="0.2">
      <c r="A956" s="40"/>
      <c r="W956" s="40"/>
      <c r="X956" s="40"/>
      <c r="Y956" s="40"/>
      <c r="Z956" s="40"/>
    </row>
    <row r="957" spans="1:26" x14ac:dyDescent="0.2">
      <c r="A957" s="40"/>
      <c r="W957" s="40"/>
      <c r="X957" s="40"/>
      <c r="Y957" s="40"/>
      <c r="Z957" s="40"/>
    </row>
    <row r="958" spans="1:26" x14ac:dyDescent="0.2">
      <c r="A958" s="40"/>
      <c r="W958" s="40"/>
      <c r="X958" s="40"/>
      <c r="Y958" s="40"/>
      <c r="Z958" s="40"/>
    </row>
    <row r="959" spans="1:26" x14ac:dyDescent="0.2">
      <c r="A959" s="40"/>
      <c r="W959" s="40"/>
      <c r="X959" s="40"/>
      <c r="Y959" s="40"/>
      <c r="Z959" s="40"/>
    </row>
    <row r="960" spans="1:26" x14ac:dyDescent="0.2">
      <c r="A960" s="40"/>
      <c r="W960" s="40"/>
      <c r="X960" s="40"/>
      <c r="Y960" s="40"/>
      <c r="Z960" s="40"/>
    </row>
    <row r="961" spans="1:26" x14ac:dyDescent="0.2">
      <c r="A961" s="40"/>
      <c r="W961" s="40"/>
      <c r="X961" s="40"/>
      <c r="Y961" s="40"/>
      <c r="Z961" s="40"/>
    </row>
    <row r="962" spans="1:26" x14ac:dyDescent="0.2">
      <c r="A962" s="40"/>
      <c r="W962" s="40"/>
      <c r="X962" s="40"/>
      <c r="Y962" s="40"/>
      <c r="Z962" s="40"/>
    </row>
    <row r="963" spans="1:26" x14ac:dyDescent="0.2">
      <c r="A963" s="40"/>
      <c r="W963" s="40"/>
      <c r="X963" s="40"/>
      <c r="Y963" s="40"/>
      <c r="Z963" s="40"/>
    </row>
    <row r="964" spans="1:26" x14ac:dyDescent="0.2">
      <c r="A964" s="40"/>
      <c r="W964" s="40"/>
      <c r="X964" s="40"/>
      <c r="Y964" s="40"/>
      <c r="Z964" s="40"/>
    </row>
    <row r="965" spans="1:26" x14ac:dyDescent="0.2">
      <c r="A965" s="40"/>
      <c r="W965" s="40"/>
      <c r="X965" s="40"/>
      <c r="Y965" s="40"/>
      <c r="Z965" s="40"/>
    </row>
    <row r="966" spans="1:26" x14ac:dyDescent="0.2">
      <c r="A966" s="40"/>
      <c r="W966" s="40"/>
      <c r="X966" s="40"/>
      <c r="Y966" s="40"/>
      <c r="Z966" s="40"/>
    </row>
    <row r="967" spans="1:26" x14ac:dyDescent="0.2">
      <c r="A967" s="40"/>
      <c r="W967" s="40"/>
      <c r="X967" s="40"/>
      <c r="Y967" s="40"/>
      <c r="Z967" s="40"/>
    </row>
    <row r="968" spans="1:26" x14ac:dyDescent="0.2">
      <c r="A968" s="40"/>
      <c r="W968" s="40"/>
      <c r="X968" s="40"/>
      <c r="Y968" s="40"/>
      <c r="Z968" s="40"/>
    </row>
    <row r="969" spans="1:26" x14ac:dyDescent="0.2">
      <c r="A969" s="40"/>
      <c r="W969" s="40"/>
      <c r="X969" s="40"/>
      <c r="Y969" s="40"/>
      <c r="Z969" s="40"/>
    </row>
    <row r="970" spans="1:26" x14ac:dyDescent="0.2">
      <c r="A970" s="40"/>
      <c r="W970" s="40"/>
      <c r="X970" s="40"/>
      <c r="Y970" s="40"/>
      <c r="Z970" s="40"/>
    </row>
    <row r="971" spans="1:26" x14ac:dyDescent="0.2">
      <c r="A971" s="40"/>
      <c r="W971" s="40"/>
      <c r="X971" s="40"/>
      <c r="Y971" s="40"/>
      <c r="Z971" s="40"/>
    </row>
    <row r="972" spans="1:26" x14ac:dyDescent="0.2">
      <c r="A972" s="40"/>
      <c r="W972" s="40"/>
      <c r="X972" s="40"/>
      <c r="Y972" s="40"/>
      <c r="Z972" s="40"/>
    </row>
    <row r="973" spans="1:26" x14ac:dyDescent="0.2">
      <c r="A973" s="40"/>
      <c r="W973" s="40"/>
      <c r="X973" s="40"/>
      <c r="Y973" s="40"/>
      <c r="Z973" s="40"/>
    </row>
    <row r="974" spans="1:26" x14ac:dyDescent="0.2">
      <c r="A974" s="40"/>
      <c r="W974" s="40"/>
      <c r="X974" s="40"/>
      <c r="Y974" s="40"/>
      <c r="Z974" s="40"/>
    </row>
    <row r="975" spans="1:26" x14ac:dyDescent="0.2">
      <c r="A975" s="40"/>
      <c r="W975" s="40"/>
      <c r="X975" s="40"/>
      <c r="Y975" s="40"/>
      <c r="Z975" s="40"/>
    </row>
    <row r="976" spans="1:26" x14ac:dyDescent="0.2">
      <c r="A976" s="40"/>
      <c r="W976" s="40"/>
      <c r="X976" s="40"/>
      <c r="Y976" s="40"/>
      <c r="Z976" s="40"/>
    </row>
    <row r="977" spans="1:26" x14ac:dyDescent="0.2">
      <c r="A977" s="40"/>
      <c r="W977" s="40"/>
      <c r="X977" s="40"/>
      <c r="Y977" s="40"/>
      <c r="Z977" s="40"/>
    </row>
    <row r="978" spans="1:26" x14ac:dyDescent="0.2">
      <c r="A978" s="40"/>
      <c r="W978" s="40"/>
      <c r="X978" s="40"/>
      <c r="Y978" s="40"/>
      <c r="Z978" s="40"/>
    </row>
    <row r="979" spans="1:26" x14ac:dyDescent="0.2">
      <c r="A979" s="40"/>
      <c r="W979" s="40"/>
      <c r="X979" s="40"/>
      <c r="Y979" s="40"/>
      <c r="Z979" s="40"/>
    </row>
    <row r="980" spans="1:26" x14ac:dyDescent="0.2">
      <c r="A980" s="40"/>
      <c r="W980" s="40"/>
      <c r="X980" s="40"/>
      <c r="Y980" s="40"/>
      <c r="Z980" s="40"/>
    </row>
    <row r="981" spans="1:26" x14ac:dyDescent="0.2">
      <c r="A981" s="40"/>
      <c r="W981" s="40"/>
      <c r="X981" s="40"/>
      <c r="Y981" s="40"/>
      <c r="Z981" s="40"/>
    </row>
    <row r="982" spans="1:26" x14ac:dyDescent="0.2">
      <c r="A982" s="40"/>
      <c r="W982" s="40"/>
      <c r="X982" s="40"/>
      <c r="Y982" s="40"/>
      <c r="Z982" s="40"/>
    </row>
    <row r="983" spans="1:26" x14ac:dyDescent="0.2">
      <c r="A983" s="40"/>
      <c r="W983" s="40"/>
      <c r="X983" s="40"/>
      <c r="Y983" s="40"/>
      <c r="Z983" s="40"/>
    </row>
    <row r="984" spans="1:26" x14ac:dyDescent="0.2">
      <c r="A984" s="40"/>
      <c r="W984" s="40"/>
      <c r="X984" s="40"/>
      <c r="Y984" s="40"/>
      <c r="Z984" s="40"/>
    </row>
    <row r="985" spans="1:26" x14ac:dyDescent="0.2">
      <c r="A985" s="40"/>
      <c r="W985" s="40"/>
      <c r="X985" s="40"/>
      <c r="Y985" s="40"/>
      <c r="Z985" s="40"/>
    </row>
    <row r="986" spans="1:26" x14ac:dyDescent="0.2">
      <c r="A986" s="40"/>
      <c r="W986" s="40"/>
      <c r="X986" s="40"/>
      <c r="Y986" s="40"/>
      <c r="Z986" s="40"/>
    </row>
    <row r="987" spans="1:26" x14ac:dyDescent="0.2">
      <c r="A987" s="40"/>
      <c r="W987" s="40"/>
      <c r="X987" s="40"/>
      <c r="Y987" s="40"/>
      <c r="Z987" s="40"/>
    </row>
    <row r="988" spans="1:26" x14ac:dyDescent="0.2">
      <c r="A988" s="40"/>
      <c r="W988" s="40"/>
      <c r="X988" s="40"/>
      <c r="Y988" s="40"/>
      <c r="Z988" s="40"/>
    </row>
    <row r="989" spans="1:26" x14ac:dyDescent="0.2">
      <c r="A989" s="40"/>
      <c r="W989" s="40"/>
      <c r="X989" s="40"/>
      <c r="Y989" s="40"/>
      <c r="Z989" s="40"/>
    </row>
    <row r="990" spans="1:26" x14ac:dyDescent="0.2">
      <c r="A990" s="40"/>
      <c r="W990" s="40"/>
      <c r="X990" s="40"/>
      <c r="Y990" s="40"/>
      <c r="Z990" s="40"/>
    </row>
    <row r="991" spans="1:26" x14ac:dyDescent="0.2">
      <c r="A991" s="40"/>
      <c r="W991" s="40"/>
      <c r="X991" s="40"/>
      <c r="Y991" s="40"/>
      <c r="Z991" s="40"/>
    </row>
    <row r="992" spans="1:26" x14ac:dyDescent="0.2">
      <c r="A992" s="40"/>
      <c r="W992" s="40"/>
      <c r="X992" s="40"/>
      <c r="Y992" s="40"/>
      <c r="Z992" s="40"/>
    </row>
    <row r="993" spans="1:26" x14ac:dyDescent="0.2">
      <c r="A993" s="40"/>
      <c r="W993" s="40"/>
      <c r="X993" s="40"/>
      <c r="Y993" s="40"/>
      <c r="Z993" s="40"/>
    </row>
    <row r="994" spans="1:26" x14ac:dyDescent="0.2">
      <c r="A994" s="40"/>
      <c r="W994" s="40"/>
      <c r="X994" s="40"/>
      <c r="Y994" s="40"/>
      <c r="Z994" s="40"/>
    </row>
    <row r="995" spans="1:26" x14ac:dyDescent="0.2">
      <c r="A995" s="40"/>
      <c r="W995" s="40"/>
      <c r="X995" s="40"/>
      <c r="Y995" s="40"/>
      <c r="Z995" s="40"/>
    </row>
    <row r="996" spans="1:26" x14ac:dyDescent="0.2">
      <c r="A996" s="40"/>
      <c r="W996" s="40"/>
      <c r="X996" s="40"/>
      <c r="Y996" s="40"/>
      <c r="Z996" s="40"/>
    </row>
    <row r="997" spans="1:26" x14ac:dyDescent="0.2">
      <c r="A997" s="40"/>
      <c r="W997" s="40"/>
      <c r="X997" s="40"/>
      <c r="Y997" s="40"/>
      <c r="Z997" s="40"/>
    </row>
    <row r="998" spans="1:26" x14ac:dyDescent="0.2">
      <c r="A998" s="40"/>
      <c r="W998" s="40"/>
      <c r="X998" s="40"/>
      <c r="Y998" s="40"/>
      <c r="Z998" s="40"/>
    </row>
    <row r="999" spans="1:26" x14ac:dyDescent="0.2">
      <c r="A999" s="40"/>
      <c r="W999" s="40"/>
      <c r="X999" s="40"/>
      <c r="Y999" s="40"/>
      <c r="Z999" s="40"/>
    </row>
    <row r="1000" spans="1:26" x14ac:dyDescent="0.2">
      <c r="A1000" s="40"/>
      <c r="W1000" s="40"/>
      <c r="X1000" s="40"/>
      <c r="Y1000" s="40"/>
      <c r="Z1000" s="40"/>
    </row>
    <row r="1001" spans="1:26" x14ac:dyDescent="0.2">
      <c r="A1001" s="40"/>
      <c r="W1001" s="40"/>
      <c r="X1001" s="40"/>
      <c r="Y1001" s="40"/>
      <c r="Z1001" s="40"/>
    </row>
    <row r="1002" spans="1:26" x14ac:dyDescent="0.2">
      <c r="A1002" s="40"/>
      <c r="W1002" s="40"/>
      <c r="X1002" s="40"/>
      <c r="Y1002" s="40"/>
      <c r="Z1002" s="40"/>
    </row>
    <row r="1003" spans="1:26" x14ac:dyDescent="0.2">
      <c r="A1003" s="40"/>
      <c r="W1003" s="40"/>
      <c r="X1003" s="40"/>
      <c r="Y1003" s="40"/>
      <c r="Z1003" s="40"/>
    </row>
    <row r="1004" spans="1:26" x14ac:dyDescent="0.2">
      <c r="A1004" s="40"/>
      <c r="W1004" s="40"/>
      <c r="X1004" s="40"/>
      <c r="Y1004" s="40"/>
      <c r="Z1004" s="40"/>
    </row>
    <row r="1005" spans="1:26" x14ac:dyDescent="0.2">
      <c r="A1005" s="40"/>
      <c r="W1005" s="40"/>
      <c r="X1005" s="40"/>
      <c r="Y1005" s="40"/>
      <c r="Z1005" s="40"/>
    </row>
    <row r="1006" spans="1:26" x14ac:dyDescent="0.2">
      <c r="A1006" s="40"/>
      <c r="W1006" s="40"/>
      <c r="X1006" s="40"/>
      <c r="Y1006" s="40"/>
      <c r="Z1006" s="40"/>
    </row>
    <row r="1007" spans="1:26" x14ac:dyDescent="0.2">
      <c r="A1007" s="40"/>
      <c r="W1007" s="40"/>
      <c r="X1007" s="40"/>
      <c r="Y1007" s="40"/>
      <c r="Z1007" s="40"/>
    </row>
    <row r="1008" spans="1:26" x14ac:dyDescent="0.2">
      <c r="A1008" s="40"/>
      <c r="W1008" s="40"/>
      <c r="X1008" s="40"/>
      <c r="Y1008" s="40"/>
      <c r="Z1008" s="40"/>
    </row>
    <row r="1009" spans="1:26" x14ac:dyDescent="0.2">
      <c r="A1009" s="40"/>
      <c r="W1009" s="40"/>
      <c r="X1009" s="40"/>
      <c r="Y1009" s="40"/>
      <c r="Z1009" s="40"/>
    </row>
    <row r="1010" spans="1:26" x14ac:dyDescent="0.2">
      <c r="A1010" s="40"/>
      <c r="W1010" s="40"/>
      <c r="X1010" s="40"/>
      <c r="Y1010" s="40"/>
      <c r="Z1010" s="40"/>
    </row>
    <row r="1011" spans="1:26" x14ac:dyDescent="0.2">
      <c r="A1011" s="40"/>
      <c r="W1011" s="40"/>
      <c r="X1011" s="40"/>
      <c r="Y1011" s="40"/>
      <c r="Z1011" s="40"/>
    </row>
    <row r="1012" spans="1:26" x14ac:dyDescent="0.2">
      <c r="A1012" s="40"/>
      <c r="W1012" s="40"/>
      <c r="X1012" s="40"/>
      <c r="Y1012" s="40"/>
      <c r="Z1012" s="40"/>
    </row>
    <row r="1013" spans="1:26" x14ac:dyDescent="0.2">
      <c r="A1013" s="40"/>
      <c r="W1013" s="40"/>
      <c r="X1013" s="40"/>
      <c r="Y1013" s="40"/>
      <c r="Z1013" s="40"/>
    </row>
    <row r="1014" spans="1:26" x14ac:dyDescent="0.2">
      <c r="A1014" s="40"/>
      <c r="W1014" s="40"/>
      <c r="X1014" s="40"/>
      <c r="Y1014" s="40"/>
      <c r="Z1014" s="40"/>
    </row>
    <row r="1015" spans="1:26" x14ac:dyDescent="0.2">
      <c r="A1015" s="40"/>
      <c r="W1015" s="40"/>
      <c r="X1015" s="40"/>
      <c r="Y1015" s="40"/>
      <c r="Z1015" s="40"/>
    </row>
    <row r="1016" spans="1:26" x14ac:dyDescent="0.2">
      <c r="A1016" s="40"/>
      <c r="W1016" s="40"/>
      <c r="X1016" s="40"/>
      <c r="Y1016" s="40"/>
      <c r="Z1016" s="40"/>
    </row>
    <row r="1017" spans="1:26" x14ac:dyDescent="0.2">
      <c r="A1017" s="40"/>
      <c r="W1017" s="40"/>
      <c r="X1017" s="40"/>
      <c r="Y1017" s="40"/>
      <c r="Z1017" s="40"/>
    </row>
    <row r="1018" spans="1:26" x14ac:dyDescent="0.2">
      <c r="A1018" s="40"/>
      <c r="W1018" s="40"/>
      <c r="X1018" s="40"/>
      <c r="Y1018" s="40"/>
      <c r="Z1018" s="40"/>
    </row>
    <row r="1019" spans="1:26" x14ac:dyDescent="0.2">
      <c r="A1019" s="40"/>
      <c r="W1019" s="40"/>
      <c r="X1019" s="40"/>
      <c r="Y1019" s="40"/>
      <c r="Z1019" s="40"/>
    </row>
    <row r="1020" spans="1:26" x14ac:dyDescent="0.2">
      <c r="A1020" s="40"/>
      <c r="W1020" s="40"/>
      <c r="X1020" s="40"/>
      <c r="Y1020" s="40"/>
      <c r="Z1020" s="40"/>
    </row>
    <row r="1021" spans="1:26" x14ac:dyDescent="0.2">
      <c r="A1021" s="40"/>
      <c r="W1021" s="40"/>
      <c r="X1021" s="40"/>
      <c r="Y1021" s="40"/>
      <c r="Z1021" s="40"/>
    </row>
    <row r="1022" spans="1:26" x14ac:dyDescent="0.2">
      <c r="A1022" s="40"/>
      <c r="W1022" s="40"/>
      <c r="X1022" s="40"/>
      <c r="Y1022" s="40"/>
      <c r="Z1022" s="40"/>
    </row>
    <row r="1023" spans="1:26" x14ac:dyDescent="0.2">
      <c r="A1023" s="40"/>
      <c r="W1023" s="40"/>
      <c r="X1023" s="40"/>
      <c r="Y1023" s="40"/>
      <c r="Z1023" s="40"/>
    </row>
    <row r="1024" spans="1:26" x14ac:dyDescent="0.2">
      <c r="A1024" s="40"/>
      <c r="W1024" s="40"/>
      <c r="X1024" s="40"/>
      <c r="Y1024" s="40"/>
      <c r="Z1024" s="40"/>
    </row>
    <row r="1025" spans="1:26" x14ac:dyDescent="0.2">
      <c r="A1025" s="40"/>
      <c r="W1025" s="40"/>
      <c r="X1025" s="40"/>
      <c r="Y1025" s="40"/>
      <c r="Z1025" s="40"/>
    </row>
    <row r="1026" spans="1:26" x14ac:dyDescent="0.2">
      <c r="A1026" s="40"/>
      <c r="W1026" s="40"/>
      <c r="X1026" s="40"/>
      <c r="Y1026" s="40"/>
      <c r="Z1026" s="40"/>
    </row>
    <row r="1027" spans="1:26" x14ac:dyDescent="0.2">
      <c r="A1027" s="40"/>
      <c r="W1027" s="40"/>
      <c r="X1027" s="40"/>
      <c r="Y1027" s="40"/>
      <c r="Z1027" s="40"/>
    </row>
    <row r="1028" spans="1:26" x14ac:dyDescent="0.2">
      <c r="A1028" s="40"/>
      <c r="W1028" s="40"/>
      <c r="X1028" s="40"/>
      <c r="Y1028" s="40"/>
      <c r="Z1028" s="40"/>
    </row>
    <row r="1029" spans="1:26" x14ac:dyDescent="0.2">
      <c r="A1029" s="40"/>
      <c r="W1029" s="40"/>
      <c r="X1029" s="40"/>
      <c r="Y1029" s="40"/>
      <c r="Z1029" s="40"/>
    </row>
    <row r="1030" spans="1:26" x14ac:dyDescent="0.2">
      <c r="A1030" s="40"/>
      <c r="W1030" s="40"/>
      <c r="X1030" s="40"/>
      <c r="Y1030" s="40"/>
      <c r="Z1030" s="40"/>
    </row>
    <row r="1031" spans="1:26" x14ac:dyDescent="0.2">
      <c r="A1031" s="40"/>
      <c r="W1031" s="40"/>
      <c r="X1031" s="40"/>
      <c r="Y1031" s="40"/>
      <c r="Z1031" s="40"/>
    </row>
    <row r="1032" spans="1:26" x14ac:dyDescent="0.2">
      <c r="A1032" s="40"/>
      <c r="W1032" s="40"/>
      <c r="X1032" s="40"/>
      <c r="Y1032" s="40"/>
      <c r="Z1032" s="40"/>
    </row>
    <row r="1033" spans="1:26" x14ac:dyDescent="0.2">
      <c r="A1033" s="40"/>
      <c r="W1033" s="40"/>
      <c r="X1033" s="40"/>
      <c r="Y1033" s="40"/>
      <c r="Z1033" s="40"/>
    </row>
    <row r="1034" spans="1:26" x14ac:dyDescent="0.2">
      <c r="A1034" s="40"/>
      <c r="W1034" s="40"/>
      <c r="X1034" s="40"/>
      <c r="Y1034" s="40"/>
      <c r="Z1034" s="40"/>
    </row>
    <row r="1035" spans="1:26" x14ac:dyDescent="0.2">
      <c r="A1035" s="40"/>
      <c r="W1035" s="40"/>
      <c r="X1035" s="40"/>
      <c r="Y1035" s="40"/>
      <c r="Z1035" s="40"/>
    </row>
    <row r="1036" spans="1:26" x14ac:dyDescent="0.2">
      <c r="A1036" s="40"/>
      <c r="W1036" s="40"/>
      <c r="X1036" s="40"/>
      <c r="Y1036" s="40"/>
      <c r="Z1036" s="40"/>
    </row>
    <row r="1037" spans="1:26" x14ac:dyDescent="0.2">
      <c r="A1037" s="40"/>
      <c r="W1037" s="40"/>
      <c r="X1037" s="40"/>
      <c r="Y1037" s="40"/>
      <c r="Z1037" s="40"/>
    </row>
    <row r="1038" spans="1:26" x14ac:dyDescent="0.2">
      <c r="A1038" s="40"/>
      <c r="W1038" s="40"/>
      <c r="X1038" s="40"/>
      <c r="Y1038" s="40"/>
      <c r="Z1038" s="40"/>
    </row>
    <row r="1039" spans="1:26" x14ac:dyDescent="0.2">
      <c r="A1039" s="40"/>
      <c r="W1039" s="40"/>
      <c r="X1039" s="40"/>
      <c r="Y1039" s="40"/>
      <c r="Z1039" s="40"/>
    </row>
    <row r="1040" spans="1:26" x14ac:dyDescent="0.2">
      <c r="A1040" s="40"/>
      <c r="W1040" s="40"/>
      <c r="X1040" s="40"/>
      <c r="Y1040" s="40"/>
      <c r="Z1040" s="40"/>
    </row>
    <row r="1041" spans="1:26" x14ac:dyDescent="0.2">
      <c r="A1041" s="40"/>
      <c r="W1041" s="40"/>
      <c r="X1041" s="40"/>
      <c r="Y1041" s="40"/>
      <c r="Z1041" s="40"/>
    </row>
    <row r="1042" spans="1:26" x14ac:dyDescent="0.2">
      <c r="A1042" s="40"/>
      <c r="W1042" s="40"/>
      <c r="X1042" s="40"/>
      <c r="Y1042" s="40"/>
      <c r="Z1042" s="40"/>
    </row>
    <row r="1043" spans="1:26" x14ac:dyDescent="0.2">
      <c r="A1043" s="40"/>
      <c r="W1043" s="40"/>
      <c r="X1043" s="40"/>
      <c r="Y1043" s="40"/>
      <c r="Z1043" s="40"/>
    </row>
    <row r="1044" spans="1:26" x14ac:dyDescent="0.2">
      <c r="A1044" s="40"/>
      <c r="W1044" s="40"/>
      <c r="X1044" s="40"/>
      <c r="Y1044" s="40"/>
      <c r="Z1044" s="40"/>
    </row>
    <row r="1045" spans="1:26" x14ac:dyDescent="0.2">
      <c r="A1045" s="40"/>
      <c r="W1045" s="40"/>
      <c r="X1045" s="40"/>
      <c r="Y1045" s="40"/>
      <c r="Z1045" s="40"/>
    </row>
    <row r="1046" spans="1:26" x14ac:dyDescent="0.2">
      <c r="A1046" s="40"/>
      <c r="W1046" s="40"/>
      <c r="X1046" s="40"/>
      <c r="Y1046" s="40"/>
      <c r="Z1046" s="40"/>
    </row>
    <row r="1047" spans="1:26" x14ac:dyDescent="0.2">
      <c r="A1047" s="40"/>
      <c r="W1047" s="40"/>
      <c r="X1047" s="40"/>
      <c r="Y1047" s="40"/>
      <c r="Z1047" s="40"/>
    </row>
    <row r="1048" spans="1:26" x14ac:dyDescent="0.2">
      <c r="A1048" s="40"/>
      <c r="W1048" s="40"/>
      <c r="X1048" s="40"/>
      <c r="Y1048" s="40"/>
      <c r="Z1048" s="40"/>
    </row>
    <row r="1049" spans="1:26" x14ac:dyDescent="0.2">
      <c r="A1049" s="40"/>
      <c r="W1049" s="40"/>
      <c r="X1049" s="40"/>
      <c r="Y1049" s="40"/>
      <c r="Z1049" s="40"/>
    </row>
    <row r="1050" spans="1:26" x14ac:dyDescent="0.2">
      <c r="A1050" s="40"/>
      <c r="W1050" s="40"/>
      <c r="X1050" s="40"/>
      <c r="Y1050" s="40"/>
      <c r="Z1050" s="40"/>
    </row>
    <row r="1051" spans="1:26" x14ac:dyDescent="0.2">
      <c r="A1051" s="40"/>
      <c r="W1051" s="40"/>
      <c r="X1051" s="40"/>
      <c r="Y1051" s="40"/>
      <c r="Z1051" s="40"/>
    </row>
    <row r="1052" spans="1:26" x14ac:dyDescent="0.2">
      <c r="A1052" s="40"/>
      <c r="W1052" s="40"/>
      <c r="X1052" s="40"/>
      <c r="Y1052" s="40"/>
      <c r="Z1052" s="40"/>
    </row>
    <row r="1053" spans="1:26" x14ac:dyDescent="0.2">
      <c r="A1053" s="40"/>
      <c r="W1053" s="40"/>
      <c r="X1053" s="40"/>
      <c r="Y1053" s="40"/>
      <c r="Z1053" s="40"/>
    </row>
    <row r="1054" spans="1:26" x14ac:dyDescent="0.2">
      <c r="A1054" s="40"/>
      <c r="W1054" s="40"/>
      <c r="X1054" s="40"/>
      <c r="Y1054" s="40"/>
      <c r="Z1054" s="40"/>
    </row>
    <row r="1055" spans="1:26" x14ac:dyDescent="0.2">
      <c r="A1055" s="40"/>
      <c r="W1055" s="40"/>
      <c r="X1055" s="40"/>
      <c r="Y1055" s="40"/>
      <c r="Z1055" s="40"/>
    </row>
    <row r="1056" spans="1:26" x14ac:dyDescent="0.2">
      <c r="A1056" s="40"/>
      <c r="W1056" s="40"/>
      <c r="X1056" s="40"/>
      <c r="Y1056" s="40"/>
      <c r="Z1056" s="40"/>
    </row>
    <row r="1057" spans="1:26" x14ac:dyDescent="0.2">
      <c r="A1057" s="40"/>
      <c r="W1057" s="40"/>
      <c r="X1057" s="40"/>
      <c r="Y1057" s="40"/>
      <c r="Z1057" s="40"/>
    </row>
    <row r="1058" spans="1:26" x14ac:dyDescent="0.2">
      <c r="A1058" s="40"/>
      <c r="W1058" s="40"/>
      <c r="X1058" s="40"/>
      <c r="Y1058" s="40"/>
      <c r="Z1058" s="40"/>
    </row>
    <row r="1059" spans="1:26" x14ac:dyDescent="0.2">
      <c r="A1059" s="40"/>
      <c r="W1059" s="40"/>
      <c r="X1059" s="40"/>
      <c r="Y1059" s="40"/>
      <c r="Z1059" s="40"/>
    </row>
    <row r="1060" spans="1:26" x14ac:dyDescent="0.2">
      <c r="A1060" s="40"/>
      <c r="W1060" s="40"/>
      <c r="X1060" s="40"/>
      <c r="Y1060" s="40"/>
      <c r="Z1060" s="40"/>
    </row>
    <row r="1061" spans="1:26" x14ac:dyDescent="0.2">
      <c r="A1061" s="40"/>
      <c r="W1061" s="40"/>
      <c r="X1061" s="40"/>
      <c r="Y1061" s="40"/>
      <c r="Z1061" s="40"/>
    </row>
    <row r="1062" spans="1:26" x14ac:dyDescent="0.2">
      <c r="A1062" s="40"/>
      <c r="W1062" s="40"/>
      <c r="X1062" s="40"/>
      <c r="Y1062" s="40"/>
      <c r="Z1062" s="40"/>
    </row>
    <row r="1063" spans="1:26" x14ac:dyDescent="0.2">
      <c r="A1063" s="40"/>
      <c r="W1063" s="40"/>
      <c r="X1063" s="40"/>
      <c r="Y1063" s="40"/>
      <c r="Z1063" s="40"/>
    </row>
    <row r="1064" spans="1:26" x14ac:dyDescent="0.2">
      <c r="A1064" s="40"/>
      <c r="W1064" s="40"/>
      <c r="X1064" s="40"/>
      <c r="Y1064" s="40"/>
      <c r="Z1064" s="40"/>
    </row>
    <row r="1065" spans="1:26" x14ac:dyDescent="0.2">
      <c r="A1065" s="40"/>
      <c r="W1065" s="40"/>
      <c r="X1065" s="40"/>
      <c r="Y1065" s="40"/>
      <c r="Z1065" s="40"/>
    </row>
    <row r="1066" spans="1:26" x14ac:dyDescent="0.2">
      <c r="A1066" s="40"/>
      <c r="W1066" s="40"/>
      <c r="X1066" s="40"/>
      <c r="Y1066" s="40"/>
      <c r="Z1066" s="40"/>
    </row>
    <row r="1067" spans="1:26" x14ac:dyDescent="0.2">
      <c r="A1067" s="40"/>
      <c r="W1067" s="40"/>
      <c r="X1067" s="40"/>
      <c r="Y1067" s="40"/>
      <c r="Z1067" s="40"/>
    </row>
    <row r="1068" spans="1:26" x14ac:dyDescent="0.2">
      <c r="A1068" s="40"/>
      <c r="W1068" s="40"/>
      <c r="X1068" s="40"/>
      <c r="Y1068" s="40"/>
      <c r="Z1068" s="40"/>
    </row>
    <row r="1069" spans="1:26" x14ac:dyDescent="0.2">
      <c r="A1069" s="40"/>
      <c r="W1069" s="40"/>
      <c r="X1069" s="40"/>
      <c r="Y1069" s="40"/>
      <c r="Z1069" s="40"/>
    </row>
    <row r="1070" spans="1:26" x14ac:dyDescent="0.2">
      <c r="A1070" s="40"/>
      <c r="W1070" s="40"/>
      <c r="X1070" s="40"/>
      <c r="Y1070" s="40"/>
      <c r="Z1070" s="40"/>
    </row>
    <row r="1071" spans="1:26" x14ac:dyDescent="0.2">
      <c r="A1071" s="40"/>
      <c r="W1071" s="40"/>
      <c r="X1071" s="40"/>
      <c r="Y1071" s="40"/>
      <c r="Z1071" s="40"/>
    </row>
    <row r="1072" spans="1:26" x14ac:dyDescent="0.2">
      <c r="A1072" s="40"/>
      <c r="W1072" s="40"/>
      <c r="X1072" s="40"/>
      <c r="Y1072" s="40"/>
      <c r="Z1072" s="40"/>
    </row>
    <row r="1073" spans="1:26" x14ac:dyDescent="0.2">
      <c r="A1073" s="40"/>
      <c r="W1073" s="40"/>
      <c r="X1073" s="40"/>
      <c r="Y1073" s="40"/>
      <c r="Z1073" s="40"/>
    </row>
    <row r="1074" spans="1:26" x14ac:dyDescent="0.2">
      <c r="A1074" s="40"/>
      <c r="W1074" s="40"/>
      <c r="X1074" s="40"/>
      <c r="Y1074" s="40"/>
      <c r="Z1074" s="40"/>
    </row>
    <row r="1075" spans="1:26" x14ac:dyDescent="0.2">
      <c r="A1075" s="40"/>
      <c r="W1075" s="40"/>
      <c r="X1075" s="40"/>
      <c r="Y1075" s="40"/>
      <c r="Z1075" s="40"/>
    </row>
    <row r="1076" spans="1:26" x14ac:dyDescent="0.2">
      <c r="A1076" s="40"/>
      <c r="W1076" s="40"/>
      <c r="X1076" s="40"/>
      <c r="Y1076" s="40"/>
      <c r="Z1076" s="40"/>
    </row>
    <row r="1077" spans="1:26" x14ac:dyDescent="0.2">
      <c r="A1077" s="40"/>
      <c r="W1077" s="40"/>
      <c r="X1077" s="40"/>
      <c r="Y1077" s="40"/>
      <c r="Z1077" s="40"/>
    </row>
    <row r="1078" spans="1:26" x14ac:dyDescent="0.2">
      <c r="A1078" s="40"/>
      <c r="W1078" s="40"/>
      <c r="X1078" s="40"/>
      <c r="Y1078" s="40"/>
      <c r="Z1078" s="40"/>
    </row>
    <row r="1079" spans="1:26" x14ac:dyDescent="0.2">
      <c r="A1079" s="40"/>
      <c r="W1079" s="40"/>
      <c r="X1079" s="40"/>
      <c r="Y1079" s="40"/>
      <c r="Z1079" s="40"/>
    </row>
    <row r="1080" spans="1:26" x14ac:dyDescent="0.2">
      <c r="A1080" s="40"/>
      <c r="W1080" s="40"/>
      <c r="X1080" s="40"/>
      <c r="Y1080" s="40"/>
      <c r="Z1080" s="40"/>
    </row>
    <row r="1081" spans="1:26" x14ac:dyDescent="0.2">
      <c r="A1081" s="40"/>
      <c r="W1081" s="40"/>
      <c r="X1081" s="40"/>
      <c r="Y1081" s="40"/>
      <c r="Z1081" s="40"/>
    </row>
    <row r="1082" spans="1:26" x14ac:dyDescent="0.2">
      <c r="A1082" s="40"/>
      <c r="W1082" s="40"/>
      <c r="X1082" s="40"/>
      <c r="Y1082" s="40"/>
      <c r="Z1082" s="40"/>
    </row>
    <row r="1083" spans="1:26" x14ac:dyDescent="0.2">
      <c r="A1083" s="40"/>
      <c r="W1083" s="40"/>
      <c r="X1083" s="40"/>
      <c r="Y1083" s="40"/>
      <c r="Z1083" s="40"/>
    </row>
    <row r="1084" spans="1:26" x14ac:dyDescent="0.2">
      <c r="A1084" s="40"/>
      <c r="W1084" s="40"/>
      <c r="X1084" s="40"/>
      <c r="Y1084" s="40"/>
      <c r="Z1084" s="40"/>
    </row>
    <row r="1085" spans="1:26" x14ac:dyDescent="0.2">
      <c r="A1085" s="40"/>
      <c r="W1085" s="40"/>
      <c r="X1085" s="40"/>
      <c r="Y1085" s="40"/>
      <c r="Z1085" s="40"/>
    </row>
    <row r="1086" spans="1:26" x14ac:dyDescent="0.2">
      <c r="A1086" s="40"/>
      <c r="W1086" s="40"/>
      <c r="X1086" s="40"/>
      <c r="Y1086" s="40"/>
      <c r="Z1086" s="40"/>
    </row>
    <row r="1087" spans="1:26" x14ac:dyDescent="0.2">
      <c r="A1087" s="40"/>
      <c r="W1087" s="40"/>
      <c r="X1087" s="40"/>
      <c r="Y1087" s="40"/>
      <c r="Z1087" s="40"/>
    </row>
    <row r="1088" spans="1:26" x14ac:dyDescent="0.2">
      <c r="A1088" s="40"/>
      <c r="W1088" s="40"/>
      <c r="X1088" s="40"/>
      <c r="Y1088" s="40"/>
      <c r="Z1088" s="40"/>
    </row>
    <row r="1089" spans="1:26" x14ac:dyDescent="0.2">
      <c r="A1089" s="40"/>
      <c r="W1089" s="40"/>
      <c r="X1089" s="40"/>
      <c r="Y1089" s="40"/>
      <c r="Z1089" s="40"/>
    </row>
    <row r="1090" spans="1:26" x14ac:dyDescent="0.2">
      <c r="A1090" s="40"/>
      <c r="W1090" s="40"/>
      <c r="X1090" s="40"/>
      <c r="Y1090" s="40"/>
      <c r="Z1090" s="40"/>
    </row>
    <row r="1091" spans="1:26" x14ac:dyDescent="0.2">
      <c r="A1091" s="40"/>
      <c r="W1091" s="40"/>
      <c r="X1091" s="40"/>
      <c r="Y1091" s="40"/>
      <c r="Z1091" s="40"/>
    </row>
    <row r="1092" spans="1:26" x14ac:dyDescent="0.2">
      <c r="A1092" s="40"/>
      <c r="W1092" s="40"/>
      <c r="X1092" s="40"/>
      <c r="Y1092" s="40"/>
      <c r="Z1092" s="40"/>
    </row>
    <row r="1093" spans="1:26" x14ac:dyDescent="0.2">
      <c r="A1093" s="40"/>
      <c r="W1093" s="40"/>
      <c r="X1093" s="40"/>
      <c r="Y1093" s="40"/>
      <c r="Z1093" s="40"/>
    </row>
    <row r="1094" spans="1:26" x14ac:dyDescent="0.2">
      <c r="A1094" s="40"/>
      <c r="W1094" s="40"/>
      <c r="X1094" s="40"/>
      <c r="Y1094" s="40"/>
      <c r="Z1094" s="40"/>
    </row>
    <row r="1095" spans="1:26" x14ac:dyDescent="0.2">
      <c r="A1095" s="40"/>
      <c r="W1095" s="40"/>
      <c r="X1095" s="40"/>
      <c r="Y1095" s="40"/>
      <c r="Z1095" s="40"/>
    </row>
    <row r="1096" spans="1:26" x14ac:dyDescent="0.2">
      <c r="A1096" s="40"/>
      <c r="W1096" s="40"/>
      <c r="X1096" s="40"/>
      <c r="Y1096" s="40"/>
      <c r="Z1096" s="40"/>
    </row>
    <row r="1097" spans="1:26" x14ac:dyDescent="0.2">
      <c r="A1097" s="40"/>
      <c r="W1097" s="40"/>
      <c r="X1097" s="40"/>
      <c r="Y1097" s="40"/>
      <c r="Z1097" s="40"/>
    </row>
    <row r="1098" spans="1:26" x14ac:dyDescent="0.2">
      <c r="A1098" s="40"/>
      <c r="W1098" s="40"/>
      <c r="X1098" s="40"/>
      <c r="Y1098" s="40"/>
      <c r="Z1098" s="40"/>
    </row>
    <row r="1099" spans="1:26" x14ac:dyDescent="0.2">
      <c r="A1099" s="40"/>
      <c r="W1099" s="40"/>
      <c r="X1099" s="40"/>
      <c r="Y1099" s="40"/>
      <c r="Z1099" s="40"/>
    </row>
    <row r="1100" spans="1:26" x14ac:dyDescent="0.2">
      <c r="A1100" s="40"/>
      <c r="W1100" s="40"/>
      <c r="X1100" s="40"/>
      <c r="Y1100" s="40"/>
      <c r="Z1100" s="40"/>
    </row>
    <row r="1101" spans="1:26" x14ac:dyDescent="0.2">
      <c r="A1101" s="40"/>
      <c r="W1101" s="40"/>
      <c r="X1101" s="40"/>
      <c r="Y1101" s="40"/>
      <c r="Z1101" s="40"/>
    </row>
    <row r="1102" spans="1:26" x14ac:dyDescent="0.2">
      <c r="A1102" s="40"/>
      <c r="W1102" s="40"/>
      <c r="X1102" s="40"/>
      <c r="Y1102" s="40"/>
      <c r="Z1102" s="40"/>
    </row>
    <row r="1103" spans="1:26" x14ac:dyDescent="0.2">
      <c r="A1103" s="40"/>
      <c r="W1103" s="40"/>
      <c r="X1103" s="40"/>
      <c r="Y1103" s="40"/>
      <c r="Z1103" s="40"/>
    </row>
    <row r="1104" spans="1:26" x14ac:dyDescent="0.2">
      <c r="A1104" s="40"/>
      <c r="W1104" s="40"/>
      <c r="X1104" s="40"/>
      <c r="Y1104" s="40"/>
      <c r="Z1104" s="40"/>
    </row>
    <row r="1105" spans="1:26" x14ac:dyDescent="0.2">
      <c r="A1105" s="40"/>
      <c r="W1105" s="40"/>
      <c r="X1105" s="40"/>
      <c r="Y1105" s="40"/>
      <c r="Z1105" s="40"/>
    </row>
    <row r="1106" spans="1:26" x14ac:dyDescent="0.2">
      <c r="A1106" s="40"/>
      <c r="W1106" s="40"/>
      <c r="X1106" s="40"/>
      <c r="Y1106" s="40"/>
      <c r="Z1106" s="40"/>
    </row>
    <row r="1107" spans="1:26" x14ac:dyDescent="0.2">
      <c r="A1107" s="40"/>
      <c r="W1107" s="40"/>
      <c r="X1107" s="40"/>
      <c r="Y1107" s="40"/>
      <c r="Z1107" s="40"/>
    </row>
    <row r="1108" spans="1:26" x14ac:dyDescent="0.2">
      <c r="A1108" s="40"/>
      <c r="W1108" s="40"/>
      <c r="X1108" s="40"/>
      <c r="Y1108" s="40"/>
      <c r="Z1108" s="40"/>
    </row>
    <row r="1109" spans="1:26" x14ac:dyDescent="0.2">
      <c r="A1109" s="40"/>
      <c r="W1109" s="40"/>
      <c r="X1109" s="40"/>
      <c r="Y1109" s="40"/>
      <c r="Z1109" s="40"/>
    </row>
    <row r="1110" spans="1:26" x14ac:dyDescent="0.2">
      <c r="A1110" s="40"/>
      <c r="W1110" s="40"/>
      <c r="X1110" s="40"/>
      <c r="Y1110" s="40"/>
      <c r="Z1110" s="40"/>
    </row>
    <row r="1111" spans="1:26" x14ac:dyDescent="0.2">
      <c r="A1111" s="40"/>
      <c r="W1111" s="40"/>
      <c r="X1111" s="40"/>
      <c r="Y1111" s="40"/>
      <c r="Z1111" s="40"/>
    </row>
    <row r="1112" spans="1:26" x14ac:dyDescent="0.2">
      <c r="A1112" s="40"/>
      <c r="W1112" s="40"/>
      <c r="X1112" s="40"/>
      <c r="Y1112" s="40"/>
      <c r="Z1112" s="40"/>
    </row>
    <row r="1113" spans="1:26" x14ac:dyDescent="0.2">
      <c r="A1113" s="40"/>
      <c r="W1113" s="40"/>
      <c r="X1113" s="40"/>
      <c r="Y1113" s="40"/>
      <c r="Z1113" s="40"/>
    </row>
    <row r="1114" spans="1:26" x14ac:dyDescent="0.2">
      <c r="A1114" s="40"/>
      <c r="W1114" s="40"/>
      <c r="X1114" s="40"/>
      <c r="Y1114" s="40"/>
      <c r="Z1114" s="40"/>
    </row>
    <row r="1115" spans="1:26" x14ac:dyDescent="0.2">
      <c r="A1115" s="40"/>
      <c r="W1115" s="40"/>
      <c r="X1115" s="40"/>
      <c r="Y1115" s="40"/>
      <c r="Z1115" s="40"/>
    </row>
    <row r="1116" spans="1:26" x14ac:dyDescent="0.2">
      <c r="A1116" s="40"/>
      <c r="W1116" s="40"/>
      <c r="X1116" s="40"/>
      <c r="Y1116" s="40"/>
      <c r="Z1116" s="40"/>
    </row>
    <row r="1117" spans="1:26" x14ac:dyDescent="0.2">
      <c r="A1117" s="40"/>
      <c r="W1117" s="40"/>
      <c r="X1117" s="40"/>
      <c r="Y1117" s="40"/>
      <c r="Z1117" s="40"/>
    </row>
    <row r="1118" spans="1:26" x14ac:dyDescent="0.2">
      <c r="A1118" s="40"/>
      <c r="W1118" s="40"/>
      <c r="X1118" s="40"/>
      <c r="Y1118" s="40"/>
      <c r="Z1118" s="40"/>
    </row>
    <row r="1119" spans="1:26" x14ac:dyDescent="0.2">
      <c r="A1119" s="40"/>
      <c r="W1119" s="40"/>
      <c r="X1119" s="40"/>
      <c r="Y1119" s="40"/>
      <c r="Z1119" s="40"/>
    </row>
    <row r="1120" spans="1:26" x14ac:dyDescent="0.2">
      <c r="A1120" s="40"/>
      <c r="W1120" s="40"/>
      <c r="X1120" s="40"/>
      <c r="Y1120" s="40"/>
      <c r="Z1120" s="40"/>
    </row>
    <row r="1121" spans="1:26" x14ac:dyDescent="0.2">
      <c r="A1121" s="40"/>
      <c r="W1121" s="40"/>
      <c r="X1121" s="40"/>
      <c r="Y1121" s="40"/>
      <c r="Z1121" s="40"/>
    </row>
    <row r="1122" spans="1:26" x14ac:dyDescent="0.2">
      <c r="A1122" s="40"/>
      <c r="W1122" s="40"/>
      <c r="X1122" s="40"/>
      <c r="Y1122" s="40"/>
      <c r="Z1122" s="40"/>
    </row>
    <row r="1123" spans="1:26" x14ac:dyDescent="0.2">
      <c r="A1123" s="40"/>
      <c r="W1123" s="40"/>
      <c r="X1123" s="40"/>
      <c r="Y1123" s="40"/>
      <c r="Z1123" s="40"/>
    </row>
    <row r="1124" spans="1:26" x14ac:dyDescent="0.2">
      <c r="A1124" s="40"/>
      <c r="W1124" s="40"/>
      <c r="X1124" s="40"/>
      <c r="Y1124" s="40"/>
      <c r="Z1124" s="40"/>
    </row>
    <row r="1125" spans="1:26" x14ac:dyDescent="0.2">
      <c r="A1125" s="40"/>
      <c r="W1125" s="40"/>
      <c r="X1125" s="40"/>
      <c r="Y1125" s="40"/>
      <c r="Z1125" s="40"/>
    </row>
    <row r="1126" spans="1:26" x14ac:dyDescent="0.2">
      <c r="A1126" s="40"/>
      <c r="W1126" s="40"/>
      <c r="X1126" s="40"/>
      <c r="Y1126" s="40"/>
      <c r="Z1126" s="40"/>
    </row>
    <row r="1127" spans="1:26" x14ac:dyDescent="0.2">
      <c r="A1127" s="40"/>
      <c r="W1127" s="40"/>
      <c r="X1127" s="40"/>
      <c r="Y1127" s="40"/>
      <c r="Z1127" s="40"/>
    </row>
    <row r="1128" spans="1:26" x14ac:dyDescent="0.2">
      <c r="A1128" s="40"/>
      <c r="W1128" s="40"/>
      <c r="X1128" s="40"/>
      <c r="Y1128" s="40"/>
      <c r="Z1128" s="40"/>
    </row>
    <row r="1129" spans="1:26" x14ac:dyDescent="0.2">
      <c r="A1129" s="40"/>
      <c r="W1129" s="40"/>
      <c r="X1129" s="40"/>
      <c r="Y1129" s="40"/>
      <c r="Z1129" s="40"/>
    </row>
    <row r="1130" spans="1:26" x14ac:dyDescent="0.2">
      <c r="A1130" s="40"/>
      <c r="W1130" s="40"/>
      <c r="X1130" s="40"/>
      <c r="Y1130" s="40"/>
      <c r="Z1130" s="40"/>
    </row>
    <row r="1131" spans="1:26" x14ac:dyDescent="0.2">
      <c r="A1131" s="40"/>
      <c r="W1131" s="40"/>
      <c r="X1131" s="40"/>
      <c r="Y1131" s="40"/>
      <c r="Z1131" s="40"/>
    </row>
    <row r="1132" spans="1:26" x14ac:dyDescent="0.2">
      <c r="A1132" s="40"/>
      <c r="W1132" s="40"/>
      <c r="X1132" s="40"/>
      <c r="Y1132" s="40"/>
      <c r="Z1132" s="40"/>
    </row>
    <row r="1133" spans="1:26" x14ac:dyDescent="0.2">
      <c r="A1133" s="40"/>
      <c r="W1133" s="40"/>
      <c r="X1133" s="40"/>
      <c r="Y1133" s="40"/>
      <c r="Z1133" s="40"/>
    </row>
    <row r="1134" spans="1:26" x14ac:dyDescent="0.2">
      <c r="A1134" s="40"/>
      <c r="W1134" s="40"/>
      <c r="X1134" s="40"/>
      <c r="Y1134" s="40"/>
      <c r="Z1134" s="40"/>
    </row>
    <row r="1135" spans="1:26" x14ac:dyDescent="0.2">
      <c r="A1135" s="40"/>
      <c r="W1135" s="40"/>
      <c r="X1135" s="40"/>
      <c r="Y1135" s="40"/>
      <c r="Z1135" s="40"/>
    </row>
    <row r="1136" spans="1:26" x14ac:dyDescent="0.2">
      <c r="A1136" s="40"/>
      <c r="W1136" s="40"/>
      <c r="X1136" s="40"/>
      <c r="Y1136" s="40"/>
      <c r="Z1136" s="40"/>
    </row>
    <row r="1137" spans="1:26" x14ac:dyDescent="0.2">
      <c r="A1137" s="40"/>
      <c r="W1137" s="40"/>
      <c r="X1137" s="40"/>
      <c r="Y1137" s="40"/>
      <c r="Z1137" s="40"/>
    </row>
    <row r="1138" spans="1:26" x14ac:dyDescent="0.2">
      <c r="A1138" s="40"/>
      <c r="W1138" s="40"/>
      <c r="X1138" s="40"/>
      <c r="Y1138" s="40"/>
      <c r="Z1138" s="40"/>
    </row>
    <row r="1139" spans="1:26" x14ac:dyDescent="0.2">
      <c r="A1139" s="40"/>
      <c r="W1139" s="40"/>
      <c r="X1139" s="40"/>
      <c r="Y1139" s="40"/>
      <c r="Z1139" s="40"/>
    </row>
    <row r="1140" spans="1:26" x14ac:dyDescent="0.2">
      <c r="A1140" s="40"/>
      <c r="W1140" s="40"/>
      <c r="X1140" s="40"/>
      <c r="Y1140" s="40"/>
      <c r="Z1140" s="40"/>
    </row>
    <row r="1141" spans="1:26" x14ac:dyDescent="0.2">
      <c r="A1141" s="40"/>
      <c r="W1141" s="40"/>
      <c r="X1141" s="40"/>
      <c r="Y1141" s="40"/>
      <c r="Z1141" s="40"/>
    </row>
    <row r="1142" spans="1:26" x14ac:dyDescent="0.2">
      <c r="A1142" s="40"/>
      <c r="W1142" s="40"/>
      <c r="X1142" s="40"/>
      <c r="Y1142" s="40"/>
      <c r="Z1142" s="40"/>
    </row>
    <row r="1143" spans="1:26" x14ac:dyDescent="0.2">
      <c r="A1143" s="40"/>
      <c r="W1143" s="40"/>
      <c r="X1143" s="40"/>
      <c r="Y1143" s="40"/>
      <c r="Z1143" s="40"/>
    </row>
    <row r="1144" spans="1:26" x14ac:dyDescent="0.2">
      <c r="A1144" s="40"/>
      <c r="W1144" s="40"/>
      <c r="X1144" s="40"/>
      <c r="Y1144" s="40"/>
      <c r="Z1144" s="40"/>
    </row>
    <row r="1145" spans="1:26" x14ac:dyDescent="0.2">
      <c r="A1145" s="40"/>
      <c r="W1145" s="40"/>
      <c r="X1145" s="40"/>
      <c r="Y1145" s="40"/>
      <c r="Z1145" s="40"/>
    </row>
    <row r="1146" spans="1:26" x14ac:dyDescent="0.2">
      <c r="A1146" s="40"/>
      <c r="W1146" s="40"/>
      <c r="X1146" s="40"/>
      <c r="Y1146" s="40"/>
      <c r="Z1146" s="40"/>
    </row>
    <row r="1147" spans="1:26" x14ac:dyDescent="0.2">
      <c r="A1147" s="40"/>
      <c r="W1147" s="40"/>
      <c r="X1147" s="40"/>
      <c r="Y1147" s="40"/>
      <c r="Z1147" s="40"/>
    </row>
    <row r="1148" spans="1:26" x14ac:dyDescent="0.2">
      <c r="A1148" s="40"/>
      <c r="W1148" s="40"/>
      <c r="X1148" s="40"/>
      <c r="Y1148" s="40"/>
      <c r="Z1148" s="40"/>
    </row>
    <row r="1149" spans="1:26" x14ac:dyDescent="0.2">
      <c r="A1149" s="40"/>
      <c r="W1149" s="40"/>
      <c r="X1149" s="40"/>
      <c r="Y1149" s="40"/>
      <c r="Z1149" s="40"/>
    </row>
    <row r="1150" spans="1:26" x14ac:dyDescent="0.2">
      <c r="A1150" s="40"/>
      <c r="W1150" s="40"/>
      <c r="X1150" s="40"/>
      <c r="Y1150" s="40"/>
      <c r="Z1150" s="40"/>
    </row>
    <row r="1151" spans="1:26" x14ac:dyDescent="0.2">
      <c r="A1151" s="40"/>
      <c r="W1151" s="40"/>
      <c r="X1151" s="40"/>
      <c r="Y1151" s="40"/>
      <c r="Z1151" s="40"/>
    </row>
    <row r="1152" spans="1:26" x14ac:dyDescent="0.2">
      <c r="A1152" s="40"/>
      <c r="W1152" s="40"/>
      <c r="X1152" s="40"/>
      <c r="Y1152" s="40"/>
      <c r="Z1152" s="40"/>
    </row>
    <row r="1153" spans="1:26" x14ac:dyDescent="0.2">
      <c r="A1153" s="40"/>
      <c r="W1153" s="40"/>
      <c r="X1153" s="40"/>
      <c r="Y1153" s="40"/>
      <c r="Z1153" s="40"/>
    </row>
    <row r="1154" spans="1:26" x14ac:dyDescent="0.2">
      <c r="A1154" s="40"/>
      <c r="W1154" s="40"/>
      <c r="X1154" s="40"/>
      <c r="Y1154" s="40"/>
      <c r="Z1154" s="40"/>
    </row>
    <row r="1155" spans="1:26" x14ac:dyDescent="0.2">
      <c r="A1155" s="40"/>
      <c r="W1155" s="40"/>
      <c r="X1155" s="40"/>
      <c r="Y1155" s="40"/>
      <c r="Z1155" s="40"/>
    </row>
    <row r="1156" spans="1:26" x14ac:dyDescent="0.2">
      <c r="A1156" s="40"/>
      <c r="W1156" s="40"/>
      <c r="X1156" s="40"/>
      <c r="Y1156" s="40"/>
      <c r="Z1156" s="40"/>
    </row>
    <row r="1157" spans="1:26" x14ac:dyDescent="0.2">
      <c r="A1157" s="40"/>
      <c r="W1157" s="40"/>
      <c r="X1157" s="40"/>
      <c r="Y1157" s="40"/>
      <c r="Z1157" s="40"/>
    </row>
    <row r="1158" spans="1:26" x14ac:dyDescent="0.2">
      <c r="A1158" s="40"/>
      <c r="W1158" s="40"/>
      <c r="X1158" s="40"/>
      <c r="Y1158" s="40"/>
      <c r="Z1158" s="40"/>
    </row>
    <row r="1159" spans="1:26" x14ac:dyDescent="0.2">
      <c r="A1159" s="40"/>
      <c r="W1159" s="40"/>
      <c r="X1159" s="40"/>
      <c r="Y1159" s="40"/>
      <c r="Z1159" s="40"/>
    </row>
    <row r="1160" spans="1:26" x14ac:dyDescent="0.2">
      <c r="A1160" s="40"/>
      <c r="W1160" s="40"/>
      <c r="X1160" s="40"/>
      <c r="Y1160" s="40"/>
      <c r="Z1160" s="40"/>
    </row>
    <row r="1161" spans="1:26" x14ac:dyDescent="0.2">
      <c r="A1161" s="40"/>
      <c r="W1161" s="40"/>
      <c r="X1161" s="40"/>
      <c r="Y1161" s="40"/>
      <c r="Z1161" s="40"/>
    </row>
    <row r="1162" spans="1:26" x14ac:dyDescent="0.2">
      <c r="A1162" s="40"/>
      <c r="W1162" s="40"/>
      <c r="X1162" s="40"/>
      <c r="Y1162" s="40"/>
      <c r="Z1162" s="40"/>
    </row>
    <row r="1163" spans="1:26" x14ac:dyDescent="0.2">
      <c r="A1163" s="40"/>
      <c r="W1163" s="40"/>
      <c r="X1163" s="40"/>
      <c r="Y1163" s="40"/>
      <c r="Z1163" s="40"/>
    </row>
    <row r="1164" spans="1:26" x14ac:dyDescent="0.2">
      <c r="A1164" s="40"/>
      <c r="W1164" s="40"/>
      <c r="X1164" s="40"/>
      <c r="Y1164" s="40"/>
      <c r="Z1164" s="40"/>
    </row>
    <row r="1165" spans="1:26" x14ac:dyDescent="0.2">
      <c r="A1165" s="40"/>
      <c r="W1165" s="40"/>
      <c r="X1165" s="40"/>
      <c r="Y1165" s="40"/>
      <c r="Z1165" s="40"/>
    </row>
    <row r="1166" spans="1:26" x14ac:dyDescent="0.2">
      <c r="A1166" s="40"/>
      <c r="W1166" s="40"/>
      <c r="X1166" s="40"/>
      <c r="Y1166" s="40"/>
      <c r="Z1166" s="40"/>
    </row>
    <row r="1167" spans="1:26" x14ac:dyDescent="0.2">
      <c r="A1167" s="40"/>
      <c r="W1167" s="40"/>
      <c r="X1167" s="40"/>
      <c r="Y1167" s="40"/>
      <c r="Z1167" s="40"/>
    </row>
    <row r="1168" spans="1:26" x14ac:dyDescent="0.2">
      <c r="A1168" s="40"/>
      <c r="W1168" s="40"/>
      <c r="X1168" s="40"/>
      <c r="Y1168" s="40"/>
      <c r="Z1168" s="40"/>
    </row>
    <row r="1169" spans="1:26" x14ac:dyDescent="0.2">
      <c r="A1169" s="40"/>
      <c r="W1169" s="40"/>
      <c r="X1169" s="40"/>
      <c r="Y1169" s="40"/>
      <c r="Z1169" s="40"/>
    </row>
    <row r="1170" spans="1:26" x14ac:dyDescent="0.2">
      <c r="A1170" s="40"/>
      <c r="W1170" s="40"/>
      <c r="X1170" s="40"/>
      <c r="Y1170" s="40"/>
      <c r="Z1170" s="40"/>
    </row>
    <row r="1171" spans="1:26" x14ac:dyDescent="0.2">
      <c r="A1171" s="40"/>
      <c r="W1171" s="40"/>
      <c r="X1171" s="40"/>
      <c r="Y1171" s="40"/>
      <c r="Z1171" s="40"/>
    </row>
    <row r="1172" spans="1:26" x14ac:dyDescent="0.2">
      <c r="A1172" s="40"/>
      <c r="W1172" s="40"/>
      <c r="X1172" s="40"/>
      <c r="Y1172" s="40"/>
      <c r="Z1172" s="40"/>
    </row>
    <row r="1173" spans="1:26" x14ac:dyDescent="0.2">
      <c r="A1173" s="40"/>
      <c r="W1173" s="40"/>
      <c r="X1173" s="40"/>
      <c r="Y1173" s="40"/>
      <c r="Z1173" s="40"/>
    </row>
    <row r="1174" spans="1:26" x14ac:dyDescent="0.2">
      <c r="A1174" s="40"/>
      <c r="W1174" s="40"/>
      <c r="X1174" s="40"/>
      <c r="Y1174" s="40"/>
      <c r="Z1174" s="40"/>
    </row>
    <row r="1175" spans="1:26" x14ac:dyDescent="0.2">
      <c r="A1175" s="40"/>
      <c r="W1175" s="40"/>
      <c r="X1175" s="40"/>
      <c r="Y1175" s="40"/>
      <c r="Z1175" s="40"/>
    </row>
    <row r="1176" spans="1:26" x14ac:dyDescent="0.2">
      <c r="A1176" s="40"/>
      <c r="W1176" s="40"/>
      <c r="X1176" s="40"/>
      <c r="Y1176" s="40"/>
      <c r="Z1176" s="40"/>
    </row>
    <row r="1177" spans="1:26" x14ac:dyDescent="0.2">
      <c r="A1177" s="40"/>
      <c r="W1177" s="40"/>
      <c r="X1177" s="40"/>
      <c r="Y1177" s="40"/>
      <c r="Z1177" s="40"/>
    </row>
    <row r="1178" spans="1:26" x14ac:dyDescent="0.2">
      <c r="A1178" s="40"/>
      <c r="W1178" s="40"/>
      <c r="X1178" s="40"/>
      <c r="Y1178" s="40"/>
      <c r="Z1178" s="40"/>
    </row>
    <row r="1179" spans="1:26" x14ac:dyDescent="0.2">
      <c r="A1179" s="40"/>
      <c r="W1179" s="40"/>
      <c r="X1179" s="40"/>
      <c r="Y1179" s="40"/>
      <c r="Z1179" s="40"/>
    </row>
    <row r="1180" spans="1:26" x14ac:dyDescent="0.2">
      <c r="A1180" s="40"/>
      <c r="W1180" s="40"/>
      <c r="X1180" s="40"/>
      <c r="Y1180" s="40"/>
      <c r="Z1180" s="40"/>
    </row>
    <row r="1181" spans="1:26" x14ac:dyDescent="0.2">
      <c r="A1181" s="40"/>
      <c r="W1181" s="40"/>
      <c r="X1181" s="40"/>
      <c r="Y1181" s="40"/>
      <c r="Z1181" s="40"/>
    </row>
    <row r="1182" spans="1:26" x14ac:dyDescent="0.2">
      <c r="A1182" s="40"/>
      <c r="W1182" s="40"/>
      <c r="X1182" s="40"/>
      <c r="Y1182" s="40"/>
      <c r="Z1182" s="40"/>
    </row>
    <row r="1183" spans="1:26" x14ac:dyDescent="0.2">
      <c r="A1183" s="40"/>
      <c r="W1183" s="40"/>
      <c r="X1183" s="40"/>
      <c r="Y1183" s="40"/>
      <c r="Z1183" s="40"/>
    </row>
    <row r="1184" spans="1:26" x14ac:dyDescent="0.2">
      <c r="A1184" s="40"/>
      <c r="W1184" s="40"/>
      <c r="X1184" s="40"/>
      <c r="Y1184" s="40"/>
      <c r="Z1184" s="40"/>
    </row>
    <row r="1185" spans="1:26" x14ac:dyDescent="0.2">
      <c r="A1185" s="40"/>
      <c r="W1185" s="40"/>
      <c r="X1185" s="40"/>
      <c r="Y1185" s="40"/>
      <c r="Z1185" s="40"/>
    </row>
    <row r="1186" spans="1:26" x14ac:dyDescent="0.2">
      <c r="A1186" s="40"/>
      <c r="W1186" s="40"/>
      <c r="X1186" s="40"/>
      <c r="Y1186" s="40"/>
      <c r="Z1186" s="40"/>
    </row>
    <row r="1187" spans="1:26" x14ac:dyDescent="0.2">
      <c r="A1187" s="40"/>
      <c r="W1187" s="40"/>
      <c r="X1187" s="40"/>
      <c r="Y1187" s="40"/>
      <c r="Z1187" s="40"/>
    </row>
    <row r="1188" spans="1:26" x14ac:dyDescent="0.2">
      <c r="A1188" s="40"/>
      <c r="W1188" s="40"/>
      <c r="X1188" s="40"/>
      <c r="Y1188" s="40"/>
      <c r="Z1188" s="40"/>
    </row>
    <row r="1189" spans="1:26" x14ac:dyDescent="0.2">
      <c r="A1189" s="40"/>
      <c r="W1189" s="40"/>
      <c r="X1189" s="40"/>
      <c r="Y1189" s="40"/>
      <c r="Z1189" s="40"/>
    </row>
    <row r="1190" spans="1:26" x14ac:dyDescent="0.2">
      <c r="A1190" s="40"/>
      <c r="W1190" s="40"/>
      <c r="X1190" s="40"/>
      <c r="Y1190" s="40"/>
      <c r="Z1190" s="40"/>
    </row>
    <row r="1191" spans="1:26" x14ac:dyDescent="0.2">
      <c r="A1191" s="40"/>
      <c r="W1191" s="40"/>
      <c r="X1191" s="40"/>
      <c r="Y1191" s="40"/>
      <c r="Z1191" s="40"/>
    </row>
    <row r="1192" spans="1:26" x14ac:dyDescent="0.2">
      <c r="A1192" s="40"/>
      <c r="W1192" s="40"/>
      <c r="X1192" s="40"/>
      <c r="Y1192" s="40"/>
      <c r="Z1192" s="40"/>
    </row>
    <row r="1193" spans="1:26" x14ac:dyDescent="0.2">
      <c r="A1193" s="40"/>
      <c r="W1193" s="40"/>
      <c r="X1193" s="40"/>
      <c r="Y1193" s="40"/>
      <c r="Z1193" s="40"/>
    </row>
    <row r="1194" spans="1:26" x14ac:dyDescent="0.2">
      <c r="A1194" s="40"/>
      <c r="W1194" s="40"/>
      <c r="X1194" s="40"/>
      <c r="Y1194" s="40"/>
      <c r="Z1194" s="40"/>
    </row>
    <row r="1195" spans="1:26" x14ac:dyDescent="0.2">
      <c r="A1195" s="40"/>
      <c r="W1195" s="40"/>
      <c r="X1195" s="40"/>
      <c r="Y1195" s="40"/>
      <c r="Z1195" s="40"/>
    </row>
    <row r="1196" spans="1:26" x14ac:dyDescent="0.2">
      <c r="A1196" s="40"/>
      <c r="W1196" s="40"/>
      <c r="X1196" s="40"/>
      <c r="Y1196" s="40"/>
      <c r="Z1196" s="40"/>
    </row>
    <row r="1197" spans="1:26" x14ac:dyDescent="0.2">
      <c r="A1197" s="40"/>
      <c r="W1197" s="40"/>
      <c r="X1197" s="40"/>
      <c r="Y1197" s="40"/>
      <c r="Z1197" s="40"/>
    </row>
    <row r="1198" spans="1:26" x14ac:dyDescent="0.2">
      <c r="A1198" s="40"/>
      <c r="W1198" s="40"/>
      <c r="X1198" s="40"/>
      <c r="Y1198" s="40"/>
      <c r="Z1198" s="40"/>
    </row>
    <row r="1199" spans="1:26" x14ac:dyDescent="0.2">
      <c r="A1199" s="40"/>
      <c r="W1199" s="40"/>
      <c r="X1199" s="40"/>
      <c r="Y1199" s="40"/>
      <c r="Z1199" s="40"/>
    </row>
    <row r="1200" spans="1:26" x14ac:dyDescent="0.2">
      <c r="A1200" s="40"/>
      <c r="W1200" s="40"/>
      <c r="X1200" s="40"/>
      <c r="Y1200" s="40"/>
      <c r="Z1200" s="40"/>
    </row>
    <row r="1201" spans="1:26" x14ac:dyDescent="0.2">
      <c r="A1201" s="40"/>
      <c r="W1201" s="40"/>
      <c r="X1201" s="40"/>
      <c r="Y1201" s="40"/>
      <c r="Z1201" s="40"/>
    </row>
    <row r="1202" spans="1:26" x14ac:dyDescent="0.2">
      <c r="A1202" s="40"/>
      <c r="W1202" s="40"/>
      <c r="X1202" s="40"/>
      <c r="Y1202" s="40"/>
      <c r="Z1202" s="40"/>
    </row>
    <row r="1203" spans="1:26" x14ac:dyDescent="0.2">
      <c r="A1203" s="40"/>
      <c r="W1203" s="40"/>
      <c r="X1203" s="40"/>
      <c r="Y1203" s="40"/>
      <c r="Z1203" s="40"/>
    </row>
    <row r="1204" spans="1:26" x14ac:dyDescent="0.2">
      <c r="A1204" s="40"/>
      <c r="W1204" s="40"/>
      <c r="X1204" s="40"/>
      <c r="Y1204" s="40"/>
      <c r="Z1204" s="40"/>
    </row>
    <row r="1205" spans="1:26" x14ac:dyDescent="0.2">
      <c r="A1205" s="40"/>
      <c r="W1205" s="40"/>
      <c r="X1205" s="40"/>
      <c r="Y1205" s="40"/>
      <c r="Z1205" s="40"/>
    </row>
    <row r="1206" spans="1:26" x14ac:dyDescent="0.2">
      <c r="A1206" s="40"/>
      <c r="W1206" s="40"/>
      <c r="X1206" s="40"/>
      <c r="Y1206" s="40"/>
      <c r="Z1206" s="40"/>
    </row>
    <row r="1207" spans="1:26" x14ac:dyDescent="0.2">
      <c r="A1207" s="40"/>
      <c r="W1207" s="40"/>
      <c r="X1207" s="40"/>
      <c r="Y1207" s="40"/>
      <c r="Z1207" s="40"/>
    </row>
    <row r="1208" spans="1:26" x14ac:dyDescent="0.2">
      <c r="A1208" s="40"/>
      <c r="W1208" s="40"/>
      <c r="X1208" s="40"/>
      <c r="Y1208" s="40"/>
      <c r="Z1208" s="40"/>
    </row>
    <row r="1209" spans="1:26" x14ac:dyDescent="0.2">
      <c r="A1209" s="40"/>
      <c r="W1209" s="40"/>
      <c r="X1209" s="40"/>
      <c r="Y1209" s="40"/>
      <c r="Z1209" s="40"/>
    </row>
    <row r="1210" spans="1:26" x14ac:dyDescent="0.2">
      <c r="A1210" s="40"/>
      <c r="W1210" s="40"/>
      <c r="X1210" s="40"/>
      <c r="Y1210" s="40"/>
      <c r="Z1210" s="40"/>
    </row>
    <row r="1211" spans="1:26" x14ac:dyDescent="0.2">
      <c r="A1211" s="40"/>
      <c r="W1211" s="40"/>
      <c r="X1211" s="40"/>
      <c r="Y1211" s="40"/>
      <c r="Z1211" s="40"/>
    </row>
    <row r="1212" spans="1:26" x14ac:dyDescent="0.2">
      <c r="A1212" s="40"/>
      <c r="W1212" s="40"/>
      <c r="X1212" s="40"/>
      <c r="Y1212" s="40"/>
      <c r="Z1212" s="40"/>
    </row>
    <row r="1213" spans="1:26" x14ac:dyDescent="0.2">
      <c r="A1213" s="40"/>
      <c r="W1213" s="40"/>
      <c r="X1213" s="40"/>
      <c r="Y1213" s="40"/>
      <c r="Z1213" s="40"/>
    </row>
    <row r="1214" spans="1:26" x14ac:dyDescent="0.2">
      <c r="A1214" s="40"/>
      <c r="W1214" s="40"/>
      <c r="X1214" s="40"/>
      <c r="Y1214" s="40"/>
      <c r="Z1214" s="40"/>
    </row>
    <row r="1215" spans="1:26" x14ac:dyDescent="0.2">
      <c r="A1215" s="40"/>
      <c r="W1215" s="40"/>
      <c r="X1215" s="40"/>
      <c r="Y1215" s="40"/>
      <c r="Z1215" s="40"/>
    </row>
    <row r="1216" spans="1:26" x14ac:dyDescent="0.2">
      <c r="A1216" s="40"/>
      <c r="W1216" s="40"/>
      <c r="X1216" s="40"/>
      <c r="Y1216" s="40"/>
      <c r="Z1216" s="40"/>
    </row>
    <row r="1217" spans="1:26" x14ac:dyDescent="0.2">
      <c r="A1217" s="40"/>
      <c r="W1217" s="40"/>
      <c r="X1217" s="40"/>
      <c r="Y1217" s="40"/>
      <c r="Z1217" s="40"/>
    </row>
    <row r="1218" spans="1:26" x14ac:dyDescent="0.2">
      <c r="A1218" s="40"/>
      <c r="W1218" s="40"/>
      <c r="X1218" s="40"/>
      <c r="Y1218" s="40"/>
      <c r="Z1218" s="40"/>
    </row>
    <row r="1219" spans="1:26" x14ac:dyDescent="0.2">
      <c r="A1219" s="40"/>
      <c r="W1219" s="40"/>
      <c r="X1219" s="40"/>
      <c r="Y1219" s="40"/>
      <c r="Z1219" s="40"/>
    </row>
    <row r="1220" spans="1:26" x14ac:dyDescent="0.2">
      <c r="A1220" s="40"/>
      <c r="W1220" s="40"/>
      <c r="X1220" s="40"/>
      <c r="Y1220" s="40"/>
      <c r="Z1220" s="40"/>
    </row>
    <row r="1221" spans="1:26" x14ac:dyDescent="0.2">
      <c r="A1221" s="40"/>
      <c r="W1221" s="40"/>
      <c r="X1221" s="40"/>
      <c r="Y1221" s="40"/>
      <c r="Z1221" s="40"/>
    </row>
    <row r="1222" spans="1:26" x14ac:dyDescent="0.2">
      <c r="A1222" s="40"/>
      <c r="W1222" s="40"/>
      <c r="X1222" s="40"/>
      <c r="Y1222" s="40"/>
      <c r="Z1222" s="40"/>
    </row>
    <row r="1223" spans="1:26" x14ac:dyDescent="0.2">
      <c r="A1223" s="40"/>
      <c r="W1223" s="40"/>
      <c r="X1223" s="40"/>
      <c r="Y1223" s="40"/>
      <c r="Z1223" s="40"/>
    </row>
    <row r="1224" spans="1:26" x14ac:dyDescent="0.2">
      <c r="A1224" s="40"/>
      <c r="W1224" s="40"/>
      <c r="X1224" s="40"/>
      <c r="Y1224" s="40"/>
      <c r="Z1224" s="40"/>
    </row>
    <row r="1225" spans="1:26" x14ac:dyDescent="0.2">
      <c r="A1225" s="40"/>
      <c r="W1225" s="40"/>
      <c r="X1225" s="40"/>
      <c r="Y1225" s="40"/>
      <c r="Z1225" s="40"/>
    </row>
    <row r="1226" spans="1:26" x14ac:dyDescent="0.2">
      <c r="A1226" s="40"/>
      <c r="W1226" s="40"/>
      <c r="X1226" s="40"/>
      <c r="Y1226" s="40"/>
      <c r="Z1226" s="40"/>
    </row>
    <row r="1227" spans="1:26" x14ac:dyDescent="0.2">
      <c r="A1227" s="40"/>
      <c r="W1227" s="40"/>
      <c r="X1227" s="40"/>
      <c r="Y1227" s="40"/>
      <c r="Z1227" s="40"/>
    </row>
    <row r="1228" spans="1:26" x14ac:dyDescent="0.2">
      <c r="A1228" s="40"/>
      <c r="W1228" s="40"/>
      <c r="X1228" s="40"/>
      <c r="Y1228" s="40"/>
      <c r="Z1228" s="40"/>
    </row>
    <row r="1229" spans="1:26" x14ac:dyDescent="0.2">
      <c r="A1229" s="40"/>
      <c r="W1229" s="40"/>
      <c r="X1229" s="40"/>
      <c r="Y1229" s="40"/>
      <c r="Z1229" s="40"/>
    </row>
    <row r="1230" spans="1:26" x14ac:dyDescent="0.2">
      <c r="A1230" s="40"/>
      <c r="W1230" s="40"/>
      <c r="X1230" s="40"/>
      <c r="Y1230" s="40"/>
      <c r="Z1230" s="40"/>
    </row>
    <row r="1231" spans="1:26" x14ac:dyDescent="0.2">
      <c r="A1231" s="40"/>
      <c r="W1231" s="40"/>
      <c r="X1231" s="40"/>
      <c r="Y1231" s="40"/>
      <c r="Z1231" s="40"/>
    </row>
    <row r="1232" spans="1:26" x14ac:dyDescent="0.2">
      <c r="A1232" s="40"/>
      <c r="W1232" s="40"/>
      <c r="X1232" s="40"/>
      <c r="Y1232" s="40"/>
      <c r="Z1232" s="40"/>
    </row>
    <row r="1233" spans="1:26" x14ac:dyDescent="0.2">
      <c r="A1233" s="40"/>
      <c r="W1233" s="40"/>
      <c r="X1233" s="40"/>
      <c r="Y1233" s="40"/>
      <c r="Z1233" s="40"/>
    </row>
    <row r="1234" spans="1:26" x14ac:dyDescent="0.2">
      <c r="A1234" s="40"/>
      <c r="W1234" s="40"/>
      <c r="X1234" s="40"/>
      <c r="Y1234" s="40"/>
      <c r="Z1234" s="40"/>
    </row>
    <row r="1235" spans="1:26" x14ac:dyDescent="0.2">
      <c r="A1235" s="40"/>
      <c r="W1235" s="40"/>
      <c r="X1235" s="40"/>
      <c r="Y1235" s="40"/>
      <c r="Z1235" s="40"/>
    </row>
    <row r="1236" spans="1:26" x14ac:dyDescent="0.2">
      <c r="A1236" s="40"/>
      <c r="W1236" s="40"/>
      <c r="X1236" s="40"/>
      <c r="Y1236" s="40"/>
      <c r="Z1236" s="40"/>
    </row>
    <row r="1237" spans="1:26" x14ac:dyDescent="0.2">
      <c r="A1237" s="40"/>
      <c r="W1237" s="40"/>
      <c r="X1237" s="40"/>
      <c r="Y1237" s="40"/>
      <c r="Z1237" s="40"/>
    </row>
    <row r="1238" spans="1:26" x14ac:dyDescent="0.2">
      <c r="A1238" s="40"/>
      <c r="W1238" s="40"/>
      <c r="X1238" s="40"/>
      <c r="Y1238" s="40"/>
      <c r="Z1238" s="40"/>
    </row>
    <row r="1239" spans="1:26" x14ac:dyDescent="0.2">
      <c r="A1239" s="40"/>
      <c r="W1239" s="40"/>
      <c r="X1239" s="40"/>
      <c r="Y1239" s="40"/>
      <c r="Z1239" s="40"/>
    </row>
    <row r="1240" spans="1:26" x14ac:dyDescent="0.2">
      <c r="A1240" s="40"/>
      <c r="W1240" s="40"/>
      <c r="X1240" s="40"/>
      <c r="Y1240" s="40"/>
      <c r="Z1240" s="40"/>
    </row>
    <row r="1241" spans="1:26" x14ac:dyDescent="0.2">
      <c r="A1241" s="40"/>
      <c r="W1241" s="40"/>
      <c r="X1241" s="40"/>
      <c r="Y1241" s="40"/>
      <c r="Z1241" s="40"/>
    </row>
    <row r="1242" spans="1:26" x14ac:dyDescent="0.2">
      <c r="A1242" s="40"/>
      <c r="W1242" s="40"/>
      <c r="X1242" s="40"/>
      <c r="Y1242" s="40"/>
      <c r="Z1242" s="40"/>
    </row>
    <row r="1243" spans="1:26" x14ac:dyDescent="0.2">
      <c r="A1243" s="40"/>
      <c r="W1243" s="40"/>
      <c r="X1243" s="40"/>
      <c r="Y1243" s="40"/>
      <c r="Z1243" s="40"/>
    </row>
    <row r="1244" spans="1:26" x14ac:dyDescent="0.2">
      <c r="A1244" s="40"/>
      <c r="W1244" s="40"/>
      <c r="X1244" s="40"/>
      <c r="Y1244" s="40"/>
      <c r="Z1244" s="40"/>
    </row>
    <row r="1245" spans="1:26" x14ac:dyDescent="0.2">
      <c r="A1245" s="40"/>
      <c r="W1245" s="40"/>
      <c r="X1245" s="40"/>
      <c r="Y1245" s="40"/>
      <c r="Z1245" s="40"/>
    </row>
    <row r="1246" spans="1:26" x14ac:dyDescent="0.2">
      <c r="A1246" s="40"/>
      <c r="W1246" s="40"/>
      <c r="X1246" s="40"/>
      <c r="Y1246" s="40"/>
      <c r="Z1246" s="40"/>
    </row>
    <row r="1247" spans="1:26" x14ac:dyDescent="0.2">
      <c r="A1247" s="40"/>
      <c r="W1247" s="40"/>
      <c r="X1247" s="40"/>
      <c r="Y1247" s="40"/>
      <c r="Z1247" s="40"/>
    </row>
    <row r="1248" spans="1:26" x14ac:dyDescent="0.2">
      <c r="A1248" s="40"/>
      <c r="W1248" s="40"/>
      <c r="X1248" s="40"/>
      <c r="Y1248" s="40"/>
      <c r="Z1248" s="40"/>
    </row>
    <row r="1249" spans="1:26" x14ac:dyDescent="0.2">
      <c r="A1249" s="40"/>
      <c r="W1249" s="40"/>
      <c r="X1249" s="40"/>
      <c r="Y1249" s="40"/>
      <c r="Z1249" s="40"/>
    </row>
    <row r="1250" spans="1:26" x14ac:dyDescent="0.2">
      <c r="A1250" s="40"/>
      <c r="W1250" s="40"/>
      <c r="X1250" s="40"/>
      <c r="Y1250" s="40"/>
      <c r="Z1250" s="40"/>
    </row>
    <row r="1251" spans="1:26" x14ac:dyDescent="0.2">
      <c r="A1251" s="40"/>
      <c r="W1251" s="40"/>
      <c r="X1251" s="40"/>
      <c r="Y1251" s="40"/>
      <c r="Z1251" s="40"/>
    </row>
    <row r="1252" spans="1:26" x14ac:dyDescent="0.2">
      <c r="A1252" s="40"/>
      <c r="W1252" s="40"/>
      <c r="X1252" s="40"/>
      <c r="Y1252" s="40"/>
      <c r="Z1252" s="40"/>
    </row>
    <row r="1253" spans="1:26" x14ac:dyDescent="0.2">
      <c r="A1253" s="40"/>
      <c r="W1253" s="40"/>
      <c r="X1253" s="40"/>
      <c r="Y1253" s="40"/>
      <c r="Z1253" s="40"/>
    </row>
    <row r="1254" spans="1:26" x14ac:dyDescent="0.2">
      <c r="A1254" s="40"/>
      <c r="W1254" s="40"/>
      <c r="X1254" s="40"/>
      <c r="Y1254" s="40"/>
      <c r="Z1254" s="40"/>
    </row>
    <row r="1255" spans="1:26" x14ac:dyDescent="0.2">
      <c r="A1255" s="40"/>
      <c r="W1255" s="40"/>
      <c r="X1255" s="40"/>
      <c r="Y1255" s="40"/>
      <c r="Z1255" s="40"/>
    </row>
    <row r="1256" spans="1:26" x14ac:dyDescent="0.2">
      <c r="A1256" s="40"/>
      <c r="W1256" s="40"/>
      <c r="X1256" s="40"/>
      <c r="Y1256" s="40"/>
      <c r="Z1256" s="40"/>
    </row>
    <row r="1257" spans="1:26" x14ac:dyDescent="0.2">
      <c r="A1257" s="40"/>
      <c r="W1257" s="40"/>
      <c r="X1257" s="40"/>
      <c r="Y1257" s="40"/>
      <c r="Z1257" s="40"/>
    </row>
    <row r="1258" spans="1:26" x14ac:dyDescent="0.2">
      <c r="A1258" s="40"/>
      <c r="W1258" s="40"/>
      <c r="X1258" s="40"/>
      <c r="Y1258" s="40"/>
      <c r="Z1258" s="40"/>
    </row>
    <row r="1259" spans="1:26" x14ac:dyDescent="0.2">
      <c r="A1259" s="40"/>
      <c r="W1259" s="40"/>
      <c r="X1259" s="40"/>
      <c r="Y1259" s="40"/>
      <c r="Z1259" s="40"/>
    </row>
    <row r="1260" spans="1:26" x14ac:dyDescent="0.2">
      <c r="A1260" s="40"/>
      <c r="W1260" s="40"/>
      <c r="X1260" s="40"/>
      <c r="Y1260" s="40"/>
      <c r="Z1260" s="40"/>
    </row>
    <row r="1261" spans="1:26" x14ac:dyDescent="0.2">
      <c r="A1261" s="40"/>
      <c r="W1261" s="40"/>
      <c r="X1261" s="40"/>
      <c r="Y1261" s="40"/>
      <c r="Z1261" s="40"/>
    </row>
    <row r="1262" spans="1:26" x14ac:dyDescent="0.2">
      <c r="A1262" s="40"/>
      <c r="W1262" s="40"/>
      <c r="X1262" s="40"/>
      <c r="Y1262" s="40"/>
      <c r="Z1262" s="40"/>
    </row>
    <row r="1263" spans="1:26" x14ac:dyDescent="0.2">
      <c r="A1263" s="40"/>
      <c r="W1263" s="40"/>
      <c r="X1263" s="40"/>
      <c r="Y1263" s="40"/>
      <c r="Z1263" s="40"/>
    </row>
    <row r="1264" spans="1:26" x14ac:dyDescent="0.2">
      <c r="A1264" s="40"/>
      <c r="W1264" s="40"/>
      <c r="X1264" s="40"/>
      <c r="Y1264" s="40"/>
      <c r="Z1264" s="40"/>
    </row>
    <row r="1265" spans="1:26" x14ac:dyDescent="0.2">
      <c r="A1265" s="40"/>
      <c r="W1265" s="40"/>
      <c r="X1265" s="40"/>
      <c r="Y1265" s="40"/>
      <c r="Z1265" s="40"/>
    </row>
    <row r="1266" spans="1:26" x14ac:dyDescent="0.2">
      <c r="A1266" s="40"/>
      <c r="W1266" s="40"/>
      <c r="X1266" s="40"/>
      <c r="Y1266" s="40"/>
      <c r="Z1266" s="40"/>
    </row>
    <row r="1267" spans="1:26" x14ac:dyDescent="0.2">
      <c r="A1267" s="40"/>
      <c r="W1267" s="40"/>
      <c r="X1267" s="40"/>
      <c r="Y1267" s="40"/>
      <c r="Z1267" s="40"/>
    </row>
    <row r="1268" spans="1:26" x14ac:dyDescent="0.2">
      <c r="A1268" s="40"/>
      <c r="W1268" s="40"/>
      <c r="X1268" s="40"/>
      <c r="Y1268" s="40"/>
      <c r="Z1268" s="40"/>
    </row>
    <row r="1269" spans="1:26" x14ac:dyDescent="0.2">
      <c r="A1269" s="40"/>
      <c r="W1269" s="40"/>
      <c r="X1269" s="40"/>
      <c r="Y1269" s="40"/>
      <c r="Z1269" s="40"/>
    </row>
    <row r="1270" spans="1:26" x14ac:dyDescent="0.2">
      <c r="A1270" s="40"/>
      <c r="W1270" s="40"/>
      <c r="X1270" s="40"/>
      <c r="Y1270" s="40"/>
      <c r="Z1270" s="40"/>
    </row>
    <row r="1271" spans="1:26" x14ac:dyDescent="0.2">
      <c r="A1271" s="40"/>
      <c r="W1271" s="40"/>
      <c r="X1271" s="40"/>
      <c r="Y1271" s="40"/>
      <c r="Z1271" s="40"/>
    </row>
    <row r="1272" spans="1:26" x14ac:dyDescent="0.2">
      <c r="A1272" s="40"/>
      <c r="W1272" s="40"/>
      <c r="X1272" s="40"/>
      <c r="Y1272" s="40"/>
      <c r="Z1272" s="40"/>
    </row>
    <row r="1273" spans="1:26" x14ac:dyDescent="0.2">
      <c r="A1273" s="40"/>
      <c r="W1273" s="40"/>
      <c r="X1273" s="40"/>
      <c r="Y1273" s="40"/>
      <c r="Z1273" s="40"/>
    </row>
    <row r="1274" spans="1:26" x14ac:dyDescent="0.2">
      <c r="A1274" s="40"/>
      <c r="W1274" s="40"/>
      <c r="X1274" s="40"/>
      <c r="Y1274" s="40"/>
      <c r="Z1274" s="40"/>
    </row>
    <row r="1275" spans="1:26" x14ac:dyDescent="0.2">
      <c r="A1275" s="40"/>
      <c r="W1275" s="40"/>
      <c r="X1275" s="40"/>
      <c r="Y1275" s="40"/>
      <c r="Z1275" s="40"/>
    </row>
    <row r="1276" spans="1:26" x14ac:dyDescent="0.2">
      <c r="A1276" s="40"/>
      <c r="W1276" s="40"/>
      <c r="X1276" s="40"/>
      <c r="Y1276" s="40"/>
      <c r="Z1276" s="40"/>
    </row>
    <row r="1277" spans="1:26" x14ac:dyDescent="0.2">
      <c r="A1277" s="40"/>
      <c r="W1277" s="40"/>
      <c r="X1277" s="40"/>
      <c r="Y1277" s="40"/>
      <c r="Z1277" s="40"/>
    </row>
    <row r="1278" spans="1:26" x14ac:dyDescent="0.2">
      <c r="A1278" s="40"/>
      <c r="W1278" s="40"/>
      <c r="X1278" s="40"/>
      <c r="Y1278" s="40"/>
      <c r="Z1278" s="40"/>
    </row>
    <row r="1279" spans="1:26" x14ac:dyDescent="0.2">
      <c r="A1279" s="40"/>
      <c r="W1279" s="40"/>
      <c r="X1279" s="40"/>
      <c r="Y1279" s="40"/>
      <c r="Z1279" s="40"/>
    </row>
    <row r="1280" spans="1:26" x14ac:dyDescent="0.2">
      <c r="A1280" s="40"/>
      <c r="W1280" s="40"/>
      <c r="X1280" s="40"/>
      <c r="Y1280" s="40"/>
      <c r="Z1280" s="40"/>
    </row>
    <row r="1281" spans="1:26" x14ac:dyDescent="0.2">
      <c r="A1281" s="40"/>
      <c r="W1281" s="40"/>
      <c r="X1281" s="40"/>
      <c r="Y1281" s="40"/>
      <c r="Z1281" s="40"/>
    </row>
    <row r="1282" spans="1:26" x14ac:dyDescent="0.2">
      <c r="A1282" s="40"/>
      <c r="W1282" s="40"/>
      <c r="X1282" s="40"/>
      <c r="Y1282" s="40"/>
      <c r="Z1282" s="40"/>
    </row>
    <row r="1283" spans="1:26" x14ac:dyDescent="0.2">
      <c r="A1283" s="40"/>
      <c r="W1283" s="40"/>
      <c r="X1283" s="40"/>
      <c r="Y1283" s="40"/>
      <c r="Z1283" s="40"/>
    </row>
    <row r="1284" spans="1:26" x14ac:dyDescent="0.2">
      <c r="A1284" s="40"/>
      <c r="W1284" s="40"/>
      <c r="X1284" s="40"/>
      <c r="Y1284" s="40"/>
      <c r="Z1284" s="40"/>
    </row>
    <row r="1285" spans="1:26" x14ac:dyDescent="0.2">
      <c r="A1285" s="40"/>
      <c r="W1285" s="40"/>
      <c r="X1285" s="40"/>
      <c r="Y1285" s="40"/>
      <c r="Z1285" s="40"/>
    </row>
    <row r="1286" spans="1:26" x14ac:dyDescent="0.2">
      <c r="A1286" s="40"/>
      <c r="W1286" s="40"/>
      <c r="X1286" s="40"/>
      <c r="Y1286" s="40"/>
      <c r="Z1286" s="40"/>
    </row>
    <row r="1287" spans="1:26" x14ac:dyDescent="0.2">
      <c r="A1287" s="40"/>
      <c r="W1287" s="40"/>
      <c r="X1287" s="40"/>
      <c r="Y1287" s="40"/>
      <c r="Z1287" s="40"/>
    </row>
    <row r="1288" spans="1:26" x14ac:dyDescent="0.2">
      <c r="A1288" s="40"/>
      <c r="W1288" s="40"/>
      <c r="X1288" s="40"/>
      <c r="Y1288" s="40"/>
      <c r="Z1288" s="40"/>
    </row>
    <row r="1289" spans="1:26" x14ac:dyDescent="0.2">
      <c r="A1289" s="40"/>
      <c r="W1289" s="40"/>
      <c r="X1289" s="40"/>
      <c r="Y1289" s="40"/>
      <c r="Z1289" s="40"/>
    </row>
    <row r="1290" spans="1:26" x14ac:dyDescent="0.2">
      <c r="A1290" s="40"/>
      <c r="W1290" s="40"/>
      <c r="X1290" s="40"/>
      <c r="Y1290" s="40"/>
      <c r="Z1290" s="40"/>
    </row>
    <row r="1291" spans="1:26" x14ac:dyDescent="0.2">
      <c r="A1291" s="40"/>
      <c r="W1291" s="40"/>
      <c r="X1291" s="40"/>
      <c r="Y1291" s="40"/>
      <c r="Z1291" s="40"/>
    </row>
    <row r="1292" spans="1:26" x14ac:dyDescent="0.2">
      <c r="A1292" s="40"/>
      <c r="W1292" s="40"/>
      <c r="X1292" s="40"/>
      <c r="Y1292" s="40"/>
      <c r="Z1292" s="40"/>
    </row>
    <row r="1293" spans="1:26" x14ac:dyDescent="0.2">
      <c r="A1293" s="40"/>
      <c r="W1293" s="40"/>
      <c r="X1293" s="40"/>
      <c r="Y1293" s="40"/>
      <c r="Z1293" s="40"/>
    </row>
    <row r="1294" spans="1:26" x14ac:dyDescent="0.2">
      <c r="A1294" s="40"/>
      <c r="W1294" s="40"/>
      <c r="X1294" s="40"/>
      <c r="Y1294" s="40"/>
      <c r="Z1294" s="40"/>
    </row>
    <row r="1295" spans="1:26" x14ac:dyDescent="0.2">
      <c r="A1295" s="40"/>
      <c r="W1295" s="40"/>
      <c r="X1295" s="40"/>
      <c r="Y1295" s="40"/>
      <c r="Z1295" s="40"/>
    </row>
    <row r="1296" spans="1:26" x14ac:dyDescent="0.2">
      <c r="A1296" s="40"/>
      <c r="W1296" s="40"/>
      <c r="X1296" s="40"/>
      <c r="Y1296" s="40"/>
      <c r="Z1296" s="40"/>
    </row>
    <row r="1297" spans="1:26" x14ac:dyDescent="0.2">
      <c r="A1297" s="40"/>
      <c r="W1297" s="40"/>
      <c r="X1297" s="40"/>
      <c r="Y1297" s="40"/>
      <c r="Z1297" s="40"/>
    </row>
    <row r="1298" spans="1:26" x14ac:dyDescent="0.2">
      <c r="A1298" s="40"/>
      <c r="W1298" s="40"/>
      <c r="X1298" s="40"/>
      <c r="Y1298" s="40"/>
      <c r="Z1298" s="40"/>
    </row>
    <row r="1299" spans="1:26" x14ac:dyDescent="0.2">
      <c r="A1299" s="40"/>
      <c r="W1299" s="40"/>
      <c r="X1299" s="40"/>
      <c r="Y1299" s="40"/>
      <c r="Z1299" s="40"/>
    </row>
    <row r="1300" spans="1:26" x14ac:dyDescent="0.2">
      <c r="A1300" s="40"/>
      <c r="W1300" s="40"/>
      <c r="X1300" s="40"/>
      <c r="Y1300" s="40"/>
      <c r="Z1300" s="40"/>
    </row>
    <row r="1301" spans="1:26" x14ac:dyDescent="0.2">
      <c r="A1301" s="40"/>
      <c r="W1301" s="40"/>
      <c r="X1301" s="40"/>
      <c r="Y1301" s="40"/>
      <c r="Z1301" s="40"/>
    </row>
    <row r="1302" spans="1:26" x14ac:dyDescent="0.2">
      <c r="A1302" s="40"/>
      <c r="W1302" s="40"/>
      <c r="X1302" s="40"/>
      <c r="Y1302" s="40"/>
      <c r="Z1302" s="40"/>
    </row>
    <row r="1303" spans="1:26" x14ac:dyDescent="0.2">
      <c r="A1303" s="40"/>
      <c r="W1303" s="40"/>
      <c r="X1303" s="40"/>
      <c r="Y1303" s="40"/>
      <c r="Z1303" s="40"/>
    </row>
    <row r="1304" spans="1:26" x14ac:dyDescent="0.2">
      <c r="A1304" s="40"/>
      <c r="W1304" s="40"/>
      <c r="X1304" s="40"/>
      <c r="Y1304" s="40"/>
      <c r="Z1304" s="40"/>
    </row>
    <row r="1305" spans="1:26" x14ac:dyDescent="0.2">
      <c r="A1305" s="40"/>
      <c r="W1305" s="40"/>
      <c r="X1305" s="40"/>
      <c r="Y1305" s="40"/>
      <c r="Z1305" s="40"/>
    </row>
    <row r="1306" spans="1:26" x14ac:dyDescent="0.2">
      <c r="A1306" s="40"/>
      <c r="W1306" s="40"/>
      <c r="X1306" s="40"/>
      <c r="Y1306" s="40"/>
      <c r="Z1306" s="40"/>
    </row>
    <row r="1307" spans="1:26" x14ac:dyDescent="0.2">
      <c r="A1307" s="40"/>
      <c r="W1307" s="40"/>
      <c r="X1307" s="40"/>
      <c r="Y1307" s="40"/>
      <c r="Z1307" s="40"/>
    </row>
    <row r="1308" spans="1:26" x14ac:dyDescent="0.2">
      <c r="A1308" s="40"/>
      <c r="W1308" s="40"/>
      <c r="X1308" s="40"/>
      <c r="Y1308" s="40"/>
      <c r="Z1308" s="40"/>
    </row>
    <row r="1309" spans="1:26" x14ac:dyDescent="0.2">
      <c r="A1309" s="40"/>
      <c r="W1309" s="40"/>
      <c r="X1309" s="40"/>
      <c r="Y1309" s="40"/>
      <c r="Z1309" s="40"/>
    </row>
    <row r="1310" spans="1:26" x14ac:dyDescent="0.2">
      <c r="A1310" s="40"/>
      <c r="W1310" s="40"/>
      <c r="X1310" s="40"/>
      <c r="Y1310" s="40"/>
      <c r="Z1310" s="40"/>
    </row>
    <row r="1311" spans="1:26" x14ac:dyDescent="0.2">
      <c r="A1311" s="40"/>
      <c r="W1311" s="40"/>
      <c r="X1311" s="40"/>
      <c r="Y1311" s="40"/>
      <c r="Z1311" s="40"/>
    </row>
    <row r="1312" spans="1:26" x14ac:dyDescent="0.2">
      <c r="A1312" s="40"/>
      <c r="W1312" s="40"/>
      <c r="X1312" s="40"/>
      <c r="Y1312" s="40"/>
      <c r="Z1312" s="40"/>
    </row>
    <row r="1313" spans="1:26" x14ac:dyDescent="0.2">
      <c r="A1313" s="40"/>
      <c r="W1313" s="40"/>
      <c r="X1313" s="40"/>
      <c r="Y1313" s="40"/>
      <c r="Z1313" s="40"/>
    </row>
    <row r="1314" spans="1:26" x14ac:dyDescent="0.2">
      <c r="A1314" s="40"/>
      <c r="W1314" s="40"/>
      <c r="X1314" s="40"/>
      <c r="Y1314" s="40"/>
      <c r="Z1314" s="40"/>
    </row>
    <row r="1315" spans="1:26" x14ac:dyDescent="0.2">
      <c r="A1315" s="40"/>
      <c r="W1315" s="40"/>
      <c r="X1315" s="40"/>
      <c r="Y1315" s="40"/>
      <c r="Z1315" s="40"/>
    </row>
    <row r="1316" spans="1:26" x14ac:dyDescent="0.2">
      <c r="A1316" s="40"/>
      <c r="W1316" s="40"/>
      <c r="X1316" s="40"/>
      <c r="Y1316" s="40"/>
      <c r="Z1316" s="40"/>
    </row>
    <row r="1317" spans="1:26" x14ac:dyDescent="0.2">
      <c r="A1317" s="40"/>
      <c r="W1317" s="40"/>
      <c r="X1317" s="40"/>
      <c r="Y1317" s="40"/>
      <c r="Z1317" s="40"/>
    </row>
    <row r="1318" spans="1:26" x14ac:dyDescent="0.2">
      <c r="A1318" s="40"/>
      <c r="W1318" s="40"/>
      <c r="X1318" s="40"/>
      <c r="Y1318" s="40"/>
      <c r="Z1318" s="40"/>
    </row>
    <row r="1319" spans="1:26" x14ac:dyDescent="0.2">
      <c r="A1319" s="40"/>
      <c r="W1319" s="40"/>
      <c r="X1319" s="40"/>
      <c r="Y1319" s="40"/>
      <c r="Z1319" s="40"/>
    </row>
    <row r="1320" spans="1:26" x14ac:dyDescent="0.2">
      <c r="A1320" s="40"/>
      <c r="W1320" s="40"/>
      <c r="X1320" s="40"/>
      <c r="Y1320" s="40"/>
      <c r="Z1320" s="40"/>
    </row>
    <row r="1321" spans="1:26" x14ac:dyDescent="0.2">
      <c r="A1321" s="40"/>
      <c r="W1321" s="40"/>
      <c r="X1321" s="40"/>
      <c r="Y1321" s="40"/>
      <c r="Z1321" s="40"/>
    </row>
    <row r="1322" spans="1:26" x14ac:dyDescent="0.2">
      <c r="A1322" s="40"/>
      <c r="W1322" s="40"/>
      <c r="X1322" s="40"/>
      <c r="Y1322" s="40"/>
      <c r="Z1322" s="40"/>
    </row>
    <row r="1323" spans="1:26" x14ac:dyDescent="0.2">
      <c r="A1323" s="40"/>
      <c r="W1323" s="40"/>
      <c r="X1323" s="40"/>
      <c r="Y1323" s="40"/>
      <c r="Z1323" s="40"/>
    </row>
    <row r="1324" spans="1:26" x14ac:dyDescent="0.2">
      <c r="A1324" s="40"/>
      <c r="W1324" s="40"/>
      <c r="X1324" s="40"/>
      <c r="Y1324" s="40"/>
      <c r="Z1324" s="40"/>
    </row>
    <row r="1325" spans="1:26" x14ac:dyDescent="0.2">
      <c r="A1325" s="40"/>
      <c r="W1325" s="40"/>
      <c r="X1325" s="40"/>
      <c r="Y1325" s="40"/>
      <c r="Z1325" s="40"/>
    </row>
    <row r="1326" spans="1:26" x14ac:dyDescent="0.2">
      <c r="A1326" s="40"/>
      <c r="W1326" s="40"/>
      <c r="X1326" s="40"/>
      <c r="Y1326" s="40"/>
      <c r="Z1326" s="40"/>
    </row>
    <row r="1327" spans="1:26" x14ac:dyDescent="0.2">
      <c r="A1327" s="40"/>
      <c r="W1327" s="40"/>
      <c r="X1327" s="40"/>
      <c r="Y1327" s="40"/>
      <c r="Z1327" s="40"/>
    </row>
    <row r="1328" spans="1:26" x14ac:dyDescent="0.2">
      <c r="A1328" s="40"/>
      <c r="W1328" s="40"/>
      <c r="X1328" s="40"/>
      <c r="Y1328" s="40"/>
      <c r="Z1328" s="40"/>
    </row>
    <row r="1329" spans="1:26" x14ac:dyDescent="0.2">
      <c r="A1329" s="40"/>
      <c r="W1329" s="40"/>
      <c r="X1329" s="40"/>
      <c r="Y1329" s="40"/>
      <c r="Z1329" s="40"/>
    </row>
    <row r="1330" spans="1:26" x14ac:dyDescent="0.2">
      <c r="A1330" s="40"/>
      <c r="W1330" s="40"/>
      <c r="X1330" s="40"/>
      <c r="Y1330" s="40"/>
      <c r="Z1330" s="40"/>
    </row>
    <row r="1331" spans="1:26" x14ac:dyDescent="0.2">
      <c r="A1331" s="40"/>
      <c r="W1331" s="40"/>
      <c r="X1331" s="40"/>
      <c r="Y1331" s="40"/>
      <c r="Z1331" s="40"/>
    </row>
    <row r="1332" spans="1:26" x14ac:dyDescent="0.2">
      <c r="A1332" s="40"/>
      <c r="W1332" s="40"/>
      <c r="X1332" s="40"/>
      <c r="Y1332" s="40"/>
      <c r="Z1332" s="40"/>
    </row>
    <row r="1333" spans="1:26" x14ac:dyDescent="0.2">
      <c r="A1333" s="40"/>
      <c r="W1333" s="40"/>
      <c r="X1333" s="40"/>
      <c r="Y1333" s="40"/>
      <c r="Z1333" s="40"/>
    </row>
    <row r="1334" spans="1:26" x14ac:dyDescent="0.2">
      <c r="A1334" s="40"/>
      <c r="W1334" s="40"/>
      <c r="X1334" s="40"/>
      <c r="Y1334" s="40"/>
      <c r="Z1334" s="40"/>
    </row>
    <row r="1335" spans="1:26" x14ac:dyDescent="0.2">
      <c r="A1335" s="40"/>
      <c r="W1335" s="40"/>
      <c r="X1335" s="40"/>
      <c r="Y1335" s="40"/>
      <c r="Z1335" s="40"/>
    </row>
    <row r="1336" spans="1:26" x14ac:dyDescent="0.2">
      <c r="A1336" s="40"/>
      <c r="W1336" s="40"/>
      <c r="X1336" s="40"/>
      <c r="Y1336" s="40"/>
      <c r="Z1336" s="40"/>
    </row>
    <row r="1337" spans="1:26" x14ac:dyDescent="0.2">
      <c r="A1337" s="40"/>
      <c r="W1337" s="40"/>
      <c r="X1337" s="40"/>
      <c r="Y1337" s="40"/>
      <c r="Z1337" s="40"/>
    </row>
    <row r="1338" spans="1:26" x14ac:dyDescent="0.2">
      <c r="A1338" s="40"/>
      <c r="W1338" s="40"/>
      <c r="X1338" s="40"/>
      <c r="Y1338" s="40"/>
      <c r="Z1338" s="40"/>
    </row>
    <row r="1339" spans="1:26" x14ac:dyDescent="0.2">
      <c r="A1339" s="40"/>
      <c r="W1339" s="40"/>
      <c r="X1339" s="40"/>
      <c r="Y1339" s="40"/>
      <c r="Z1339" s="40"/>
    </row>
    <row r="1340" spans="1:26" x14ac:dyDescent="0.2">
      <c r="A1340" s="40"/>
      <c r="W1340" s="40"/>
      <c r="X1340" s="40"/>
      <c r="Y1340" s="40"/>
      <c r="Z1340" s="40"/>
    </row>
    <row r="1341" spans="1:26" x14ac:dyDescent="0.2">
      <c r="A1341" s="40"/>
      <c r="W1341" s="40"/>
      <c r="X1341" s="40"/>
      <c r="Y1341" s="40"/>
      <c r="Z1341" s="40"/>
    </row>
    <row r="1342" spans="1:26" x14ac:dyDescent="0.2">
      <c r="A1342" s="40"/>
      <c r="W1342" s="40"/>
      <c r="X1342" s="40"/>
      <c r="Y1342" s="40"/>
      <c r="Z1342" s="40"/>
    </row>
    <row r="1343" spans="1:26" x14ac:dyDescent="0.2">
      <c r="A1343" s="40"/>
      <c r="W1343" s="40"/>
      <c r="X1343" s="40"/>
      <c r="Y1343" s="40"/>
      <c r="Z1343" s="40"/>
    </row>
    <row r="1344" spans="1:26" x14ac:dyDescent="0.2">
      <c r="A1344" s="40"/>
      <c r="W1344" s="40"/>
      <c r="X1344" s="40"/>
      <c r="Y1344" s="40"/>
      <c r="Z1344" s="40"/>
    </row>
    <row r="1345" spans="1:26" x14ac:dyDescent="0.2">
      <c r="A1345" s="40"/>
      <c r="W1345" s="40"/>
      <c r="X1345" s="40"/>
      <c r="Y1345" s="40"/>
      <c r="Z1345" s="40"/>
    </row>
    <row r="1346" spans="1:26" x14ac:dyDescent="0.2">
      <c r="A1346" s="40"/>
      <c r="W1346" s="40"/>
      <c r="X1346" s="40"/>
      <c r="Y1346" s="40"/>
      <c r="Z1346" s="40"/>
    </row>
    <row r="1347" spans="1:26" x14ac:dyDescent="0.2">
      <c r="A1347" s="40"/>
      <c r="W1347" s="40"/>
      <c r="X1347" s="40"/>
      <c r="Y1347" s="40"/>
      <c r="Z1347" s="40"/>
    </row>
    <row r="1348" spans="1:26" x14ac:dyDescent="0.2">
      <c r="A1348" s="40"/>
      <c r="W1348" s="40"/>
      <c r="X1348" s="40"/>
      <c r="Y1348" s="40"/>
      <c r="Z1348" s="40"/>
    </row>
    <row r="1349" spans="1:26" x14ac:dyDescent="0.2">
      <c r="A1349" s="40"/>
      <c r="W1349" s="40"/>
      <c r="X1349" s="40"/>
      <c r="Y1349" s="40"/>
      <c r="Z1349" s="40"/>
    </row>
    <row r="1350" spans="1:26" x14ac:dyDescent="0.2">
      <c r="A1350" s="40"/>
      <c r="W1350" s="40"/>
      <c r="X1350" s="40"/>
      <c r="Y1350" s="40"/>
      <c r="Z1350" s="40"/>
    </row>
    <row r="1351" spans="1:26" x14ac:dyDescent="0.2">
      <c r="A1351" s="40"/>
      <c r="W1351" s="40"/>
      <c r="X1351" s="40"/>
      <c r="Y1351" s="40"/>
      <c r="Z1351" s="40"/>
    </row>
    <row r="1352" spans="1:26" x14ac:dyDescent="0.2">
      <c r="A1352" s="40"/>
      <c r="W1352" s="40"/>
      <c r="X1352" s="40"/>
      <c r="Y1352" s="40"/>
      <c r="Z1352" s="40"/>
    </row>
    <row r="1353" spans="1:26" x14ac:dyDescent="0.2">
      <c r="A1353" s="40"/>
      <c r="W1353" s="40"/>
      <c r="X1353" s="40"/>
      <c r="Y1353" s="40"/>
      <c r="Z1353" s="40"/>
    </row>
    <row r="1354" spans="1:26" x14ac:dyDescent="0.2">
      <c r="A1354" s="40"/>
      <c r="W1354" s="40"/>
      <c r="X1354" s="40"/>
      <c r="Y1354" s="40"/>
      <c r="Z1354" s="40"/>
    </row>
    <row r="1355" spans="1:26" x14ac:dyDescent="0.2">
      <c r="A1355" s="40"/>
      <c r="W1355" s="40"/>
      <c r="X1355" s="40"/>
      <c r="Y1355" s="40"/>
      <c r="Z1355" s="40"/>
    </row>
    <row r="1356" spans="1:26" x14ac:dyDescent="0.2">
      <c r="A1356" s="40"/>
      <c r="W1356" s="40"/>
      <c r="X1356" s="40"/>
      <c r="Y1356" s="40"/>
      <c r="Z1356" s="40"/>
    </row>
    <row r="1357" spans="1:26" x14ac:dyDescent="0.2">
      <c r="A1357" s="40"/>
      <c r="W1357" s="40"/>
      <c r="X1357" s="40"/>
      <c r="Y1357" s="40"/>
      <c r="Z1357" s="40"/>
    </row>
    <row r="1358" spans="1:26" x14ac:dyDescent="0.2">
      <c r="A1358" s="40"/>
      <c r="W1358" s="40"/>
      <c r="X1358" s="40"/>
      <c r="Y1358" s="40"/>
      <c r="Z1358" s="40"/>
    </row>
    <row r="1359" spans="1:26" x14ac:dyDescent="0.2">
      <c r="A1359" s="40"/>
      <c r="W1359" s="40"/>
      <c r="X1359" s="40"/>
      <c r="Y1359" s="40"/>
      <c r="Z1359" s="40"/>
    </row>
    <row r="1360" spans="1:26" x14ac:dyDescent="0.2">
      <c r="A1360" s="40"/>
      <c r="W1360" s="40"/>
      <c r="X1360" s="40"/>
      <c r="Y1360" s="40"/>
      <c r="Z1360" s="40"/>
    </row>
    <row r="1361" spans="1:26" x14ac:dyDescent="0.2">
      <c r="A1361" s="40"/>
      <c r="W1361" s="40"/>
      <c r="X1361" s="40"/>
      <c r="Y1361" s="40"/>
      <c r="Z1361" s="40"/>
    </row>
    <row r="1362" spans="1:26" x14ac:dyDescent="0.2">
      <c r="A1362" s="40"/>
      <c r="W1362" s="40"/>
      <c r="X1362" s="40"/>
      <c r="Y1362" s="40"/>
      <c r="Z1362" s="40"/>
    </row>
    <row r="1363" spans="1:26" x14ac:dyDescent="0.2">
      <c r="A1363" s="40"/>
      <c r="W1363" s="40"/>
      <c r="X1363" s="40"/>
      <c r="Y1363" s="40"/>
      <c r="Z1363" s="40"/>
    </row>
    <row r="1364" spans="1:26" x14ac:dyDescent="0.2">
      <c r="A1364" s="40"/>
      <c r="W1364" s="40"/>
      <c r="X1364" s="40"/>
      <c r="Y1364" s="40"/>
      <c r="Z1364" s="40"/>
    </row>
    <row r="1365" spans="1:26" x14ac:dyDescent="0.2">
      <c r="A1365" s="40"/>
      <c r="W1365" s="40"/>
      <c r="X1365" s="40"/>
      <c r="Y1365" s="40"/>
      <c r="Z1365" s="40"/>
    </row>
    <row r="1366" spans="1:26" x14ac:dyDescent="0.2">
      <c r="A1366" s="40"/>
      <c r="W1366" s="40"/>
      <c r="X1366" s="40"/>
      <c r="Y1366" s="40"/>
      <c r="Z1366" s="40"/>
    </row>
    <row r="1367" spans="1:26" x14ac:dyDescent="0.2">
      <c r="A1367" s="40"/>
      <c r="W1367" s="40"/>
      <c r="X1367" s="40"/>
      <c r="Y1367" s="40"/>
      <c r="Z1367" s="40"/>
    </row>
    <row r="1368" spans="1:26" x14ac:dyDescent="0.2">
      <c r="A1368" s="40"/>
      <c r="W1368" s="40"/>
      <c r="X1368" s="40"/>
      <c r="Y1368" s="40"/>
      <c r="Z1368" s="40"/>
    </row>
    <row r="1369" spans="1:26" x14ac:dyDescent="0.2">
      <c r="A1369" s="40"/>
      <c r="W1369" s="40"/>
      <c r="X1369" s="40"/>
      <c r="Y1369" s="40"/>
      <c r="Z1369" s="40"/>
    </row>
    <row r="1370" spans="1:26" x14ac:dyDescent="0.2">
      <c r="A1370" s="40"/>
      <c r="W1370" s="40"/>
      <c r="X1370" s="40"/>
      <c r="Y1370" s="40"/>
      <c r="Z1370" s="40"/>
    </row>
    <row r="1371" spans="1:26" x14ac:dyDescent="0.2">
      <c r="A1371" s="40"/>
      <c r="W1371" s="40"/>
      <c r="X1371" s="40"/>
      <c r="Y1371" s="40"/>
      <c r="Z1371" s="40"/>
    </row>
    <row r="1372" spans="1:26" x14ac:dyDescent="0.2">
      <c r="A1372" s="40"/>
      <c r="W1372" s="40"/>
      <c r="X1372" s="40"/>
      <c r="Y1372" s="40"/>
      <c r="Z1372" s="40"/>
    </row>
    <row r="1373" spans="1:26" x14ac:dyDescent="0.2">
      <c r="A1373" s="40"/>
      <c r="W1373" s="40"/>
      <c r="X1373" s="40"/>
      <c r="Y1373" s="40"/>
      <c r="Z1373" s="40"/>
    </row>
    <row r="1374" spans="1:26" x14ac:dyDescent="0.2">
      <c r="A1374" s="40"/>
      <c r="W1374" s="40"/>
      <c r="X1374" s="40"/>
      <c r="Y1374" s="40"/>
      <c r="Z1374" s="40"/>
    </row>
    <row r="1375" spans="1:26" x14ac:dyDescent="0.2">
      <c r="A1375" s="40"/>
      <c r="W1375" s="40"/>
      <c r="X1375" s="40"/>
      <c r="Y1375" s="40"/>
      <c r="Z1375" s="40"/>
    </row>
    <row r="1376" spans="1:26" x14ac:dyDescent="0.2">
      <c r="A1376" s="40"/>
      <c r="W1376" s="40"/>
      <c r="X1376" s="40"/>
      <c r="Y1376" s="40"/>
      <c r="Z1376" s="40"/>
    </row>
    <row r="1377" spans="1:26" x14ac:dyDescent="0.2">
      <c r="A1377" s="40"/>
      <c r="W1377" s="40"/>
      <c r="X1377" s="40"/>
      <c r="Y1377" s="40"/>
      <c r="Z1377" s="40"/>
    </row>
    <row r="1378" spans="1:26" x14ac:dyDescent="0.2">
      <c r="A1378" s="40"/>
      <c r="W1378" s="40"/>
      <c r="X1378" s="40"/>
      <c r="Y1378" s="40"/>
      <c r="Z1378" s="40"/>
    </row>
    <row r="1379" spans="1:26" x14ac:dyDescent="0.2">
      <c r="A1379" s="40"/>
      <c r="W1379" s="40"/>
      <c r="X1379" s="40"/>
      <c r="Y1379" s="40"/>
      <c r="Z1379" s="40"/>
    </row>
    <row r="1380" spans="1:26" x14ac:dyDescent="0.2">
      <c r="A1380" s="40"/>
      <c r="W1380" s="40"/>
      <c r="X1380" s="40"/>
      <c r="Y1380" s="40"/>
      <c r="Z1380" s="40"/>
    </row>
    <row r="1381" spans="1:26" x14ac:dyDescent="0.2">
      <c r="A1381" s="40"/>
      <c r="W1381" s="40"/>
      <c r="X1381" s="40"/>
      <c r="Y1381" s="40"/>
      <c r="Z1381" s="40"/>
    </row>
    <row r="1382" spans="1:26" x14ac:dyDescent="0.2">
      <c r="A1382" s="40"/>
      <c r="W1382" s="40"/>
      <c r="X1382" s="40"/>
      <c r="Y1382" s="40"/>
      <c r="Z1382" s="40"/>
    </row>
    <row r="1383" spans="1:26" x14ac:dyDescent="0.2">
      <c r="A1383" s="40"/>
      <c r="W1383" s="40"/>
      <c r="X1383" s="40"/>
      <c r="Y1383" s="40"/>
      <c r="Z1383" s="40"/>
    </row>
    <row r="1384" spans="1:26" x14ac:dyDescent="0.2">
      <c r="A1384" s="40"/>
      <c r="W1384" s="40"/>
      <c r="X1384" s="40"/>
      <c r="Y1384" s="40"/>
      <c r="Z1384" s="40"/>
    </row>
    <row r="1385" spans="1:26" x14ac:dyDescent="0.2">
      <c r="A1385" s="40"/>
      <c r="W1385" s="40"/>
      <c r="X1385" s="40"/>
      <c r="Y1385" s="40"/>
      <c r="Z1385" s="40"/>
    </row>
    <row r="1386" spans="1:26" x14ac:dyDescent="0.2">
      <c r="A1386" s="40"/>
      <c r="W1386" s="40"/>
      <c r="X1386" s="40"/>
      <c r="Y1386" s="40"/>
      <c r="Z1386" s="40"/>
    </row>
    <row r="1387" spans="1:26" x14ac:dyDescent="0.2">
      <c r="A1387" s="40"/>
      <c r="W1387" s="40"/>
      <c r="X1387" s="40"/>
      <c r="Y1387" s="40"/>
      <c r="Z1387" s="40"/>
    </row>
    <row r="1388" spans="1:26" x14ac:dyDescent="0.2">
      <c r="A1388" s="40"/>
      <c r="W1388" s="40"/>
      <c r="X1388" s="40"/>
      <c r="Y1388" s="40"/>
      <c r="Z1388" s="40"/>
    </row>
    <row r="1389" spans="1:26" x14ac:dyDescent="0.2">
      <c r="A1389" s="40"/>
      <c r="W1389" s="40"/>
      <c r="X1389" s="40"/>
      <c r="Y1389" s="40"/>
      <c r="Z1389" s="40"/>
    </row>
    <row r="1390" spans="1:26" x14ac:dyDescent="0.2">
      <c r="A1390" s="40"/>
      <c r="W1390" s="40"/>
      <c r="X1390" s="40"/>
      <c r="Y1390" s="40"/>
      <c r="Z1390" s="40"/>
    </row>
    <row r="1391" spans="1:26" x14ac:dyDescent="0.2">
      <c r="A1391" s="40"/>
      <c r="W1391" s="40"/>
      <c r="X1391" s="40"/>
      <c r="Y1391" s="40"/>
      <c r="Z1391" s="40"/>
    </row>
    <row r="1392" spans="1:26" x14ac:dyDescent="0.2">
      <c r="A1392" s="40"/>
      <c r="W1392" s="40"/>
      <c r="X1392" s="40"/>
      <c r="Y1392" s="40"/>
      <c r="Z1392" s="40"/>
    </row>
    <row r="1393" spans="1:26" x14ac:dyDescent="0.2">
      <c r="A1393" s="40"/>
      <c r="W1393" s="40"/>
      <c r="X1393" s="40"/>
      <c r="Y1393" s="40"/>
      <c r="Z1393" s="40"/>
    </row>
    <row r="1394" spans="1:26" x14ac:dyDescent="0.2">
      <c r="A1394" s="40"/>
      <c r="W1394" s="40"/>
      <c r="X1394" s="40"/>
      <c r="Y1394" s="40"/>
      <c r="Z1394" s="40"/>
    </row>
    <row r="1395" spans="1:26" x14ac:dyDescent="0.2">
      <c r="A1395" s="40"/>
      <c r="W1395" s="40"/>
      <c r="X1395" s="40"/>
      <c r="Y1395" s="40"/>
      <c r="Z1395" s="40"/>
    </row>
    <row r="1396" spans="1:26" x14ac:dyDescent="0.2">
      <c r="A1396" s="40"/>
      <c r="W1396" s="40"/>
      <c r="X1396" s="40"/>
      <c r="Y1396" s="40"/>
      <c r="Z1396" s="40"/>
    </row>
    <row r="1397" spans="1:26" x14ac:dyDescent="0.2">
      <c r="A1397" s="40"/>
      <c r="W1397" s="40"/>
      <c r="X1397" s="40"/>
      <c r="Y1397" s="40"/>
      <c r="Z1397" s="40"/>
    </row>
    <row r="1398" spans="1:26" x14ac:dyDescent="0.2">
      <c r="A1398" s="40"/>
      <c r="W1398" s="40"/>
      <c r="X1398" s="40"/>
      <c r="Y1398" s="40"/>
      <c r="Z1398" s="40"/>
    </row>
    <row r="1399" spans="1:26" x14ac:dyDescent="0.2">
      <c r="A1399" s="40"/>
      <c r="W1399" s="40"/>
      <c r="X1399" s="40"/>
      <c r="Y1399" s="40"/>
      <c r="Z1399" s="40"/>
    </row>
    <row r="1400" spans="1:26" x14ac:dyDescent="0.2">
      <c r="A1400" s="40"/>
      <c r="W1400" s="40"/>
      <c r="X1400" s="40"/>
      <c r="Y1400" s="40"/>
      <c r="Z1400" s="40"/>
    </row>
    <row r="1401" spans="1:26" x14ac:dyDescent="0.2">
      <c r="A1401" s="40"/>
      <c r="W1401" s="40"/>
      <c r="X1401" s="40"/>
      <c r="Y1401" s="40"/>
      <c r="Z1401" s="40"/>
    </row>
    <row r="1402" spans="1:26" x14ac:dyDescent="0.2">
      <c r="A1402" s="40"/>
      <c r="W1402" s="40"/>
      <c r="X1402" s="40"/>
      <c r="Y1402" s="40"/>
      <c r="Z1402" s="40"/>
    </row>
    <row r="1403" spans="1:26" x14ac:dyDescent="0.2">
      <c r="A1403" s="40"/>
      <c r="W1403" s="40"/>
      <c r="X1403" s="40"/>
      <c r="Y1403" s="40"/>
      <c r="Z1403" s="40"/>
    </row>
    <row r="1404" spans="1:26" x14ac:dyDescent="0.2">
      <c r="A1404" s="40"/>
      <c r="W1404" s="40"/>
      <c r="X1404" s="40"/>
      <c r="Y1404" s="40"/>
      <c r="Z1404" s="40"/>
    </row>
    <row r="1405" spans="1:26" x14ac:dyDescent="0.2">
      <c r="A1405" s="40"/>
      <c r="W1405" s="40"/>
      <c r="X1405" s="40"/>
      <c r="Y1405" s="40"/>
      <c r="Z1405" s="40"/>
    </row>
    <row r="1406" spans="1:26" x14ac:dyDescent="0.2">
      <c r="A1406" s="40"/>
      <c r="W1406" s="40"/>
      <c r="X1406" s="40"/>
      <c r="Y1406" s="40"/>
      <c r="Z1406" s="40"/>
    </row>
    <row r="1407" spans="1:26" x14ac:dyDescent="0.2">
      <c r="A1407" s="40"/>
      <c r="W1407" s="40"/>
      <c r="X1407" s="40"/>
      <c r="Y1407" s="40"/>
      <c r="Z1407" s="40"/>
    </row>
    <row r="1408" spans="1:26" x14ac:dyDescent="0.2">
      <c r="A1408" s="40"/>
      <c r="W1408" s="40"/>
      <c r="X1408" s="40"/>
      <c r="Y1408" s="40"/>
      <c r="Z1408" s="40"/>
    </row>
    <row r="1409" spans="1:26" x14ac:dyDescent="0.2">
      <c r="A1409" s="40"/>
      <c r="W1409" s="40"/>
      <c r="X1409" s="40"/>
      <c r="Y1409" s="40"/>
      <c r="Z1409" s="40"/>
    </row>
    <row r="1410" spans="1:26" x14ac:dyDescent="0.2">
      <c r="A1410" s="40"/>
      <c r="W1410" s="40"/>
      <c r="X1410" s="40"/>
      <c r="Y1410" s="40"/>
      <c r="Z1410" s="40"/>
    </row>
    <row r="1411" spans="1:26" x14ac:dyDescent="0.2">
      <c r="A1411" s="40"/>
      <c r="W1411" s="40"/>
      <c r="X1411" s="40"/>
      <c r="Y1411" s="40"/>
      <c r="Z1411" s="40"/>
    </row>
    <row r="1412" spans="1:26" x14ac:dyDescent="0.2">
      <c r="A1412" s="40"/>
      <c r="W1412" s="40"/>
      <c r="X1412" s="40"/>
      <c r="Y1412" s="40"/>
      <c r="Z1412" s="40"/>
    </row>
    <row r="1413" spans="1:26" x14ac:dyDescent="0.2">
      <c r="A1413" s="40"/>
      <c r="W1413" s="40"/>
      <c r="X1413" s="40"/>
      <c r="Y1413" s="40"/>
      <c r="Z1413" s="40"/>
    </row>
    <row r="1414" spans="1:26" x14ac:dyDescent="0.2">
      <c r="A1414" s="40"/>
      <c r="W1414" s="40"/>
      <c r="X1414" s="40"/>
      <c r="Y1414" s="40"/>
      <c r="Z1414" s="40"/>
    </row>
    <row r="1415" spans="1:26" x14ac:dyDescent="0.2">
      <c r="A1415" s="40"/>
      <c r="W1415" s="40"/>
      <c r="X1415" s="40"/>
      <c r="Y1415" s="40"/>
      <c r="Z1415" s="40"/>
    </row>
    <row r="1416" spans="1:26" x14ac:dyDescent="0.2">
      <c r="A1416" s="40"/>
      <c r="W1416" s="40"/>
      <c r="X1416" s="40"/>
      <c r="Y1416" s="40"/>
      <c r="Z1416" s="40"/>
    </row>
    <row r="1417" spans="1:26" x14ac:dyDescent="0.2">
      <c r="A1417" s="40"/>
      <c r="W1417" s="40"/>
      <c r="X1417" s="40"/>
      <c r="Y1417" s="40"/>
      <c r="Z1417" s="40"/>
    </row>
    <row r="1418" spans="1:26" x14ac:dyDescent="0.2">
      <c r="A1418" s="40"/>
      <c r="W1418" s="40"/>
      <c r="X1418" s="40"/>
      <c r="Y1418" s="40"/>
      <c r="Z1418" s="40"/>
    </row>
    <row r="1419" spans="1:26" x14ac:dyDescent="0.2">
      <c r="A1419" s="40"/>
      <c r="W1419" s="40"/>
      <c r="X1419" s="40"/>
      <c r="Y1419" s="40"/>
      <c r="Z1419" s="40"/>
    </row>
    <row r="1420" spans="1:26" x14ac:dyDescent="0.2">
      <c r="A1420" s="40"/>
      <c r="W1420" s="40"/>
      <c r="X1420" s="40"/>
      <c r="Y1420" s="40"/>
      <c r="Z1420" s="40"/>
    </row>
    <row r="1421" spans="1:26" x14ac:dyDescent="0.2">
      <c r="A1421" s="40"/>
      <c r="W1421" s="40"/>
      <c r="X1421" s="40"/>
      <c r="Y1421" s="40"/>
      <c r="Z1421" s="40"/>
    </row>
    <row r="1422" spans="1:26" x14ac:dyDescent="0.2">
      <c r="A1422" s="40"/>
      <c r="W1422" s="40"/>
      <c r="X1422" s="40"/>
      <c r="Y1422" s="40"/>
      <c r="Z1422" s="40"/>
    </row>
    <row r="1423" spans="1:26" x14ac:dyDescent="0.2">
      <c r="A1423" s="40"/>
      <c r="W1423" s="40"/>
      <c r="X1423" s="40"/>
      <c r="Y1423" s="40"/>
      <c r="Z1423" s="40"/>
    </row>
    <row r="1424" spans="1:26" x14ac:dyDescent="0.2">
      <c r="A1424" s="40"/>
      <c r="W1424" s="40"/>
      <c r="X1424" s="40"/>
      <c r="Y1424" s="40"/>
      <c r="Z1424" s="40"/>
    </row>
    <row r="1425" spans="1:26" x14ac:dyDescent="0.2">
      <c r="A1425" s="40"/>
      <c r="W1425" s="40"/>
      <c r="X1425" s="40"/>
      <c r="Y1425" s="40"/>
      <c r="Z1425" s="40"/>
    </row>
    <row r="1426" spans="1:26" x14ac:dyDescent="0.2">
      <c r="A1426" s="40"/>
      <c r="W1426" s="40"/>
      <c r="X1426" s="40"/>
      <c r="Y1426" s="40"/>
      <c r="Z1426" s="40"/>
    </row>
    <row r="1427" spans="1:26" x14ac:dyDescent="0.2">
      <c r="A1427" s="40"/>
      <c r="W1427" s="40"/>
      <c r="X1427" s="40"/>
      <c r="Y1427" s="40"/>
      <c r="Z1427" s="40"/>
    </row>
    <row r="1428" spans="1:26" x14ac:dyDescent="0.2">
      <c r="A1428" s="40"/>
      <c r="W1428" s="40"/>
      <c r="X1428" s="40"/>
      <c r="Y1428" s="40"/>
      <c r="Z1428" s="40"/>
    </row>
    <row r="1429" spans="1:26" x14ac:dyDescent="0.2">
      <c r="A1429" s="40"/>
      <c r="W1429" s="40"/>
      <c r="X1429" s="40"/>
      <c r="Y1429" s="40"/>
      <c r="Z1429" s="40"/>
    </row>
    <row r="1430" spans="1:26" x14ac:dyDescent="0.2">
      <c r="A1430" s="40"/>
      <c r="W1430" s="40"/>
      <c r="X1430" s="40"/>
      <c r="Y1430" s="40"/>
      <c r="Z1430" s="40"/>
    </row>
    <row r="1431" spans="1:26" x14ac:dyDescent="0.2">
      <c r="A1431" s="40"/>
      <c r="W1431" s="40"/>
      <c r="X1431" s="40"/>
      <c r="Y1431" s="40"/>
      <c r="Z1431" s="40"/>
    </row>
    <row r="1432" spans="1:26" x14ac:dyDescent="0.2">
      <c r="A1432" s="40"/>
      <c r="W1432" s="40"/>
      <c r="X1432" s="40"/>
      <c r="Y1432" s="40"/>
      <c r="Z1432" s="40"/>
    </row>
    <row r="1433" spans="1:26" x14ac:dyDescent="0.2">
      <c r="A1433" s="40"/>
      <c r="W1433" s="40"/>
      <c r="X1433" s="40"/>
      <c r="Y1433" s="40"/>
      <c r="Z1433" s="40"/>
    </row>
    <row r="1434" spans="1:26" x14ac:dyDescent="0.2">
      <c r="A1434" s="40"/>
      <c r="W1434" s="40"/>
      <c r="X1434" s="40"/>
      <c r="Y1434" s="40"/>
      <c r="Z1434" s="40"/>
    </row>
    <row r="1435" spans="1:26" x14ac:dyDescent="0.2">
      <c r="A1435" s="40"/>
      <c r="W1435" s="40"/>
      <c r="X1435" s="40"/>
      <c r="Y1435" s="40"/>
      <c r="Z1435" s="40"/>
    </row>
    <row r="1436" spans="1:26" x14ac:dyDescent="0.2">
      <c r="A1436" s="40"/>
      <c r="W1436" s="40"/>
      <c r="X1436" s="40"/>
      <c r="Y1436" s="40"/>
      <c r="Z1436" s="40"/>
    </row>
    <row r="1437" spans="1:26" x14ac:dyDescent="0.2">
      <c r="A1437" s="40"/>
      <c r="W1437" s="40"/>
      <c r="X1437" s="40"/>
      <c r="Y1437" s="40"/>
      <c r="Z1437" s="40"/>
    </row>
    <row r="1438" spans="1:26" x14ac:dyDescent="0.2">
      <c r="A1438" s="40"/>
      <c r="W1438" s="40"/>
      <c r="X1438" s="40"/>
      <c r="Y1438" s="40"/>
      <c r="Z1438" s="40"/>
    </row>
    <row r="1439" spans="1:26" x14ac:dyDescent="0.2">
      <c r="A1439" s="40"/>
      <c r="W1439" s="40"/>
      <c r="X1439" s="40"/>
      <c r="Y1439" s="40"/>
      <c r="Z1439" s="40"/>
    </row>
    <row r="1440" spans="1:26" x14ac:dyDescent="0.2">
      <c r="A1440" s="40"/>
      <c r="W1440" s="40"/>
      <c r="X1440" s="40"/>
      <c r="Y1440" s="40"/>
      <c r="Z1440" s="40"/>
    </row>
    <row r="1441" spans="1:26" x14ac:dyDescent="0.2">
      <c r="A1441" s="40"/>
      <c r="W1441" s="40"/>
      <c r="X1441" s="40"/>
      <c r="Y1441" s="40"/>
      <c r="Z1441" s="40"/>
    </row>
    <row r="1442" spans="1:26" x14ac:dyDescent="0.2">
      <c r="A1442" s="40"/>
      <c r="W1442" s="40"/>
      <c r="X1442" s="40"/>
      <c r="Y1442" s="40"/>
      <c r="Z1442" s="40"/>
    </row>
    <row r="1443" spans="1:26" x14ac:dyDescent="0.2">
      <c r="A1443" s="40"/>
      <c r="W1443" s="40"/>
      <c r="X1443" s="40"/>
      <c r="Y1443" s="40"/>
      <c r="Z1443" s="40"/>
    </row>
    <row r="1444" spans="1:26" x14ac:dyDescent="0.2">
      <c r="A1444" s="40"/>
      <c r="W1444" s="40"/>
      <c r="X1444" s="40"/>
      <c r="Y1444" s="40"/>
      <c r="Z1444" s="40"/>
    </row>
    <row r="1445" spans="1:26" x14ac:dyDescent="0.2">
      <c r="A1445" s="40"/>
      <c r="W1445" s="40"/>
      <c r="X1445" s="40"/>
      <c r="Y1445" s="40"/>
      <c r="Z1445" s="40"/>
    </row>
    <row r="1446" spans="1:26" x14ac:dyDescent="0.2">
      <c r="A1446" s="40"/>
      <c r="W1446" s="40"/>
      <c r="X1446" s="40"/>
      <c r="Y1446" s="40"/>
      <c r="Z1446" s="40"/>
    </row>
    <row r="1447" spans="1:26" x14ac:dyDescent="0.2">
      <c r="A1447" s="40"/>
      <c r="W1447" s="40"/>
      <c r="X1447" s="40"/>
      <c r="Y1447" s="40"/>
      <c r="Z1447" s="40"/>
    </row>
    <row r="1448" spans="1:26" x14ac:dyDescent="0.2">
      <c r="A1448" s="40"/>
      <c r="W1448" s="40"/>
      <c r="X1448" s="40"/>
      <c r="Y1448" s="40"/>
      <c r="Z1448" s="40"/>
    </row>
    <row r="1449" spans="1:26" x14ac:dyDescent="0.2">
      <c r="A1449" s="40"/>
      <c r="W1449" s="40"/>
      <c r="X1449" s="40"/>
      <c r="Y1449" s="40"/>
      <c r="Z1449" s="40"/>
    </row>
    <row r="1450" spans="1:26" x14ac:dyDescent="0.2">
      <c r="A1450" s="40"/>
      <c r="W1450" s="40"/>
      <c r="X1450" s="40"/>
      <c r="Y1450" s="40"/>
      <c r="Z1450" s="40"/>
    </row>
    <row r="1451" spans="1:26" x14ac:dyDescent="0.2">
      <c r="A1451" s="40"/>
      <c r="W1451" s="40"/>
      <c r="X1451" s="40"/>
      <c r="Y1451" s="40"/>
      <c r="Z1451" s="40"/>
    </row>
    <row r="1452" spans="1:26" x14ac:dyDescent="0.2">
      <c r="A1452" s="40"/>
      <c r="W1452" s="40"/>
      <c r="X1452" s="40"/>
      <c r="Y1452" s="40"/>
      <c r="Z1452" s="40"/>
    </row>
    <row r="1453" spans="1:26" x14ac:dyDescent="0.2">
      <c r="A1453" s="40"/>
      <c r="W1453" s="40"/>
      <c r="X1453" s="40"/>
      <c r="Y1453" s="40"/>
      <c r="Z1453" s="40"/>
    </row>
    <row r="1454" spans="1:26" x14ac:dyDescent="0.2">
      <c r="A1454" s="40"/>
      <c r="W1454" s="40"/>
      <c r="X1454" s="40"/>
      <c r="Y1454" s="40"/>
      <c r="Z1454" s="40"/>
    </row>
    <row r="1455" spans="1:26" x14ac:dyDescent="0.2">
      <c r="A1455" s="40"/>
      <c r="W1455" s="40"/>
      <c r="X1455" s="40"/>
      <c r="Y1455" s="40"/>
      <c r="Z1455" s="40"/>
    </row>
    <row r="1456" spans="1:26" x14ac:dyDescent="0.2">
      <c r="A1456" s="40"/>
      <c r="W1456" s="40"/>
      <c r="X1456" s="40"/>
      <c r="Y1456" s="40"/>
      <c r="Z1456" s="40"/>
    </row>
    <row r="1457" spans="1:26" x14ac:dyDescent="0.2">
      <c r="A1457" s="40"/>
      <c r="W1457" s="40"/>
      <c r="X1457" s="40"/>
      <c r="Y1457" s="40"/>
      <c r="Z1457" s="40"/>
    </row>
    <row r="1458" spans="1:26" x14ac:dyDescent="0.2">
      <c r="A1458" s="40"/>
      <c r="W1458" s="40"/>
      <c r="X1458" s="40"/>
      <c r="Y1458" s="40"/>
      <c r="Z1458" s="40"/>
    </row>
    <row r="1459" spans="1:26" x14ac:dyDescent="0.2">
      <c r="A1459" s="40"/>
      <c r="W1459" s="40"/>
      <c r="X1459" s="40"/>
      <c r="Y1459" s="40"/>
      <c r="Z1459" s="40"/>
    </row>
    <row r="1460" spans="1:26" x14ac:dyDescent="0.2">
      <c r="A1460" s="40"/>
      <c r="W1460" s="40"/>
      <c r="X1460" s="40"/>
      <c r="Y1460" s="40"/>
      <c r="Z1460" s="40"/>
    </row>
    <row r="1461" spans="1:26" x14ac:dyDescent="0.2">
      <c r="A1461" s="40"/>
      <c r="W1461" s="40"/>
      <c r="X1461" s="40"/>
      <c r="Y1461" s="40"/>
      <c r="Z1461" s="40"/>
    </row>
    <row r="1462" spans="1:26" x14ac:dyDescent="0.2">
      <c r="A1462" s="40"/>
      <c r="W1462" s="40"/>
      <c r="X1462" s="40"/>
      <c r="Y1462" s="40"/>
      <c r="Z1462" s="40"/>
    </row>
    <row r="1463" spans="1:26" x14ac:dyDescent="0.2">
      <c r="A1463" s="40"/>
      <c r="W1463" s="40"/>
      <c r="X1463" s="40"/>
      <c r="Y1463" s="40"/>
      <c r="Z1463" s="40"/>
    </row>
    <row r="1464" spans="1:26" x14ac:dyDescent="0.2">
      <c r="A1464" s="40"/>
      <c r="W1464" s="40"/>
      <c r="X1464" s="40"/>
      <c r="Y1464" s="40"/>
      <c r="Z1464" s="40"/>
    </row>
    <row r="1465" spans="1:26" x14ac:dyDescent="0.2">
      <c r="A1465" s="40"/>
      <c r="W1465" s="40"/>
      <c r="X1465" s="40"/>
      <c r="Y1465" s="40"/>
      <c r="Z1465" s="40"/>
    </row>
    <row r="1466" spans="1:26" x14ac:dyDescent="0.2">
      <c r="A1466" s="40"/>
      <c r="W1466" s="40"/>
      <c r="X1466" s="40"/>
      <c r="Y1466" s="40"/>
      <c r="Z1466" s="40"/>
    </row>
    <row r="1467" spans="1:26" x14ac:dyDescent="0.2">
      <c r="A1467" s="40"/>
      <c r="W1467" s="40"/>
      <c r="X1467" s="40"/>
      <c r="Y1467" s="40"/>
      <c r="Z1467" s="40"/>
    </row>
    <row r="1468" spans="1:26" x14ac:dyDescent="0.2">
      <c r="A1468" s="40"/>
      <c r="W1468" s="40"/>
      <c r="X1468" s="40"/>
      <c r="Y1468" s="40"/>
      <c r="Z1468" s="40"/>
    </row>
    <row r="1469" spans="1:26" x14ac:dyDescent="0.2">
      <c r="A1469" s="40"/>
      <c r="W1469" s="40"/>
      <c r="X1469" s="40"/>
      <c r="Y1469" s="40"/>
      <c r="Z1469" s="40"/>
    </row>
    <row r="1470" spans="1:26" x14ac:dyDescent="0.2">
      <c r="A1470" s="40"/>
      <c r="W1470" s="40"/>
      <c r="X1470" s="40"/>
      <c r="Y1470" s="40"/>
      <c r="Z1470" s="40"/>
    </row>
    <row r="1471" spans="1:26" x14ac:dyDescent="0.2">
      <c r="A1471" s="40"/>
      <c r="W1471" s="40"/>
      <c r="X1471" s="40"/>
      <c r="Y1471" s="40"/>
      <c r="Z1471" s="40"/>
    </row>
    <row r="1472" spans="1:26" x14ac:dyDescent="0.2">
      <c r="A1472" s="40"/>
      <c r="W1472" s="40"/>
      <c r="X1472" s="40"/>
      <c r="Y1472" s="40"/>
      <c r="Z1472" s="40"/>
    </row>
    <row r="1473" spans="1:26" x14ac:dyDescent="0.2">
      <c r="A1473" s="40"/>
      <c r="W1473" s="40"/>
      <c r="X1473" s="40"/>
      <c r="Y1473" s="40"/>
      <c r="Z1473" s="40"/>
    </row>
    <row r="1474" spans="1:26" x14ac:dyDescent="0.2">
      <c r="A1474" s="40"/>
      <c r="W1474" s="40"/>
      <c r="X1474" s="40"/>
      <c r="Y1474" s="40"/>
      <c r="Z1474" s="40"/>
    </row>
    <row r="1475" spans="1:26" x14ac:dyDescent="0.2">
      <c r="A1475" s="40"/>
      <c r="W1475" s="40"/>
      <c r="X1475" s="40"/>
      <c r="Y1475" s="40"/>
      <c r="Z1475" s="40"/>
    </row>
    <row r="1476" spans="1:26" x14ac:dyDescent="0.2">
      <c r="A1476" s="40"/>
      <c r="W1476" s="40"/>
      <c r="X1476" s="40"/>
      <c r="Y1476" s="40"/>
      <c r="Z1476" s="40"/>
    </row>
    <row r="1477" spans="1:26" x14ac:dyDescent="0.2">
      <c r="A1477" s="40"/>
      <c r="W1477" s="40"/>
      <c r="X1477" s="40"/>
      <c r="Y1477" s="40"/>
      <c r="Z1477" s="40"/>
    </row>
    <row r="1478" spans="1:26" x14ac:dyDescent="0.2">
      <c r="A1478" s="40"/>
      <c r="W1478" s="40"/>
      <c r="X1478" s="40"/>
      <c r="Y1478" s="40"/>
      <c r="Z1478" s="40"/>
    </row>
    <row r="1479" spans="1:26" x14ac:dyDescent="0.2">
      <c r="A1479" s="40"/>
      <c r="W1479" s="40"/>
      <c r="X1479" s="40"/>
      <c r="Y1479" s="40"/>
      <c r="Z1479" s="40"/>
    </row>
    <row r="1480" spans="1:26" x14ac:dyDescent="0.2">
      <c r="A1480" s="40"/>
      <c r="W1480" s="40"/>
      <c r="X1480" s="40"/>
      <c r="Y1480" s="40"/>
      <c r="Z1480" s="40"/>
    </row>
    <row r="1481" spans="1:26" x14ac:dyDescent="0.2">
      <c r="A1481" s="40"/>
      <c r="W1481" s="40"/>
      <c r="X1481" s="40"/>
      <c r="Y1481" s="40"/>
      <c r="Z1481" s="40"/>
    </row>
    <row r="1482" spans="1:26" x14ac:dyDescent="0.2">
      <c r="A1482" s="40"/>
      <c r="W1482" s="40"/>
      <c r="X1482" s="40"/>
      <c r="Y1482" s="40"/>
      <c r="Z1482" s="40"/>
    </row>
    <row r="1483" spans="1:26" x14ac:dyDescent="0.2">
      <c r="A1483" s="40"/>
      <c r="W1483" s="40"/>
      <c r="X1483" s="40"/>
      <c r="Y1483" s="40"/>
      <c r="Z1483" s="40"/>
    </row>
    <row r="1484" spans="1:26" x14ac:dyDescent="0.2">
      <c r="A1484" s="40"/>
      <c r="W1484" s="40"/>
      <c r="X1484" s="40"/>
      <c r="Y1484" s="40"/>
      <c r="Z1484" s="40"/>
    </row>
    <row r="1485" spans="1:26" x14ac:dyDescent="0.2">
      <c r="A1485" s="40"/>
      <c r="W1485" s="40"/>
      <c r="X1485" s="40"/>
      <c r="Y1485" s="40"/>
      <c r="Z1485" s="40"/>
    </row>
    <row r="1486" spans="1:26" x14ac:dyDescent="0.2">
      <c r="A1486" s="40"/>
      <c r="W1486" s="40"/>
      <c r="X1486" s="40"/>
      <c r="Y1486" s="40"/>
      <c r="Z1486" s="40"/>
    </row>
    <row r="1487" spans="1:26" x14ac:dyDescent="0.2">
      <c r="A1487" s="40"/>
      <c r="W1487" s="40"/>
      <c r="X1487" s="40"/>
      <c r="Y1487" s="40"/>
      <c r="Z1487" s="40"/>
    </row>
    <row r="1488" spans="1:26" x14ac:dyDescent="0.2">
      <c r="A1488" s="40"/>
      <c r="W1488" s="40"/>
      <c r="X1488" s="40"/>
      <c r="Y1488" s="40"/>
      <c r="Z1488" s="40"/>
    </row>
    <row r="1489" spans="1:26" x14ac:dyDescent="0.2">
      <c r="A1489" s="40"/>
      <c r="W1489" s="40"/>
      <c r="X1489" s="40"/>
      <c r="Y1489" s="40"/>
      <c r="Z1489" s="40"/>
    </row>
    <row r="1490" spans="1:26" x14ac:dyDescent="0.2">
      <c r="A1490" s="40"/>
      <c r="W1490" s="40"/>
      <c r="X1490" s="40"/>
      <c r="Y1490" s="40"/>
      <c r="Z1490" s="40"/>
    </row>
    <row r="1491" spans="1:26" x14ac:dyDescent="0.2">
      <c r="A1491" s="40"/>
      <c r="W1491" s="40"/>
      <c r="X1491" s="40"/>
      <c r="Y1491" s="40"/>
      <c r="Z1491" s="40"/>
    </row>
    <row r="1492" spans="1:26" x14ac:dyDescent="0.2">
      <c r="A1492" s="40"/>
      <c r="W1492" s="40"/>
      <c r="X1492" s="40"/>
      <c r="Y1492" s="40"/>
      <c r="Z1492" s="40"/>
    </row>
    <row r="1493" spans="1:26" x14ac:dyDescent="0.2">
      <c r="A1493" s="40"/>
      <c r="W1493" s="40"/>
      <c r="X1493" s="40"/>
      <c r="Y1493" s="40"/>
      <c r="Z1493" s="40"/>
    </row>
    <row r="1494" spans="1:26" x14ac:dyDescent="0.2">
      <c r="A1494" s="40"/>
      <c r="W1494" s="40"/>
      <c r="X1494" s="40"/>
      <c r="Y1494" s="40"/>
      <c r="Z1494" s="40"/>
    </row>
    <row r="1495" spans="1:26" x14ac:dyDescent="0.2">
      <c r="A1495" s="40"/>
      <c r="W1495" s="40"/>
      <c r="X1495" s="40"/>
      <c r="Y1495" s="40"/>
      <c r="Z1495" s="40"/>
    </row>
    <row r="1496" spans="1:26" x14ac:dyDescent="0.2">
      <c r="A1496" s="40"/>
      <c r="W1496" s="40"/>
      <c r="X1496" s="40"/>
      <c r="Y1496" s="40"/>
      <c r="Z1496" s="40"/>
    </row>
    <row r="1497" spans="1:26" x14ac:dyDescent="0.2">
      <c r="A1497" s="40"/>
      <c r="W1497" s="40"/>
      <c r="X1497" s="40"/>
      <c r="Y1497" s="40"/>
      <c r="Z1497" s="40"/>
    </row>
    <row r="1498" spans="1:26" x14ac:dyDescent="0.2">
      <c r="A1498" s="40"/>
      <c r="W1498" s="40"/>
      <c r="X1498" s="40"/>
      <c r="Y1498" s="40"/>
      <c r="Z1498" s="40"/>
    </row>
    <row r="1499" spans="1:26" x14ac:dyDescent="0.2">
      <c r="A1499" s="40"/>
      <c r="W1499" s="40"/>
      <c r="X1499" s="40"/>
      <c r="Y1499" s="40"/>
      <c r="Z1499" s="40"/>
    </row>
    <row r="1500" spans="1:26" x14ac:dyDescent="0.2">
      <c r="A1500" s="40"/>
      <c r="W1500" s="40"/>
      <c r="X1500" s="40"/>
      <c r="Y1500" s="40"/>
      <c r="Z1500" s="40"/>
    </row>
    <row r="1501" spans="1:26" x14ac:dyDescent="0.2">
      <c r="A1501" s="40"/>
      <c r="W1501" s="40"/>
      <c r="X1501" s="40"/>
      <c r="Y1501" s="40"/>
      <c r="Z1501" s="40"/>
    </row>
    <row r="1502" spans="1:26" x14ac:dyDescent="0.2">
      <c r="A1502" s="40"/>
      <c r="W1502" s="40"/>
      <c r="X1502" s="40"/>
      <c r="Y1502" s="40"/>
      <c r="Z1502" s="40"/>
    </row>
    <row r="1503" spans="1:26" x14ac:dyDescent="0.2">
      <c r="A1503" s="40"/>
      <c r="W1503" s="40"/>
      <c r="X1503" s="40"/>
      <c r="Y1503" s="40"/>
      <c r="Z1503" s="40"/>
    </row>
    <row r="1504" spans="1:26" x14ac:dyDescent="0.2">
      <c r="A1504" s="40"/>
      <c r="W1504" s="40"/>
      <c r="X1504" s="40"/>
      <c r="Y1504" s="40"/>
      <c r="Z1504" s="40"/>
    </row>
    <row r="1505" spans="1:26" x14ac:dyDescent="0.2">
      <c r="A1505" s="40"/>
      <c r="W1505" s="40"/>
      <c r="X1505" s="40"/>
      <c r="Y1505" s="40"/>
      <c r="Z1505" s="40"/>
    </row>
    <row r="1506" spans="1:26" x14ac:dyDescent="0.2">
      <c r="A1506" s="40"/>
      <c r="W1506" s="40"/>
      <c r="X1506" s="40"/>
      <c r="Y1506" s="40"/>
      <c r="Z1506" s="40"/>
    </row>
    <row r="1507" spans="1:26" x14ac:dyDescent="0.2">
      <c r="A1507" s="40"/>
      <c r="W1507" s="40"/>
      <c r="X1507" s="40"/>
      <c r="Y1507" s="40"/>
      <c r="Z1507" s="40"/>
    </row>
    <row r="1508" spans="1:26" x14ac:dyDescent="0.2">
      <c r="A1508" s="40"/>
      <c r="W1508" s="40"/>
      <c r="X1508" s="40"/>
      <c r="Y1508" s="40"/>
      <c r="Z1508" s="40"/>
    </row>
    <row r="1509" spans="1:26" x14ac:dyDescent="0.2">
      <c r="A1509" s="40"/>
      <c r="W1509" s="40"/>
      <c r="X1509" s="40"/>
      <c r="Y1509" s="40"/>
      <c r="Z1509" s="40"/>
    </row>
    <row r="1510" spans="1:26" x14ac:dyDescent="0.2">
      <c r="A1510" s="40"/>
      <c r="W1510" s="40"/>
      <c r="X1510" s="40"/>
      <c r="Y1510" s="40"/>
      <c r="Z1510" s="40"/>
    </row>
    <row r="1511" spans="1:26" x14ac:dyDescent="0.2">
      <c r="A1511" s="40"/>
      <c r="W1511" s="40"/>
      <c r="X1511" s="40"/>
      <c r="Y1511" s="40"/>
      <c r="Z1511" s="40"/>
    </row>
    <row r="1512" spans="1:26" x14ac:dyDescent="0.2">
      <c r="A1512" s="40"/>
      <c r="W1512" s="40"/>
      <c r="X1512" s="40"/>
      <c r="Y1512" s="40"/>
      <c r="Z1512" s="40"/>
    </row>
    <row r="1513" spans="1:26" x14ac:dyDescent="0.2">
      <c r="A1513" s="40"/>
      <c r="W1513" s="40"/>
      <c r="X1513" s="40"/>
      <c r="Y1513" s="40"/>
      <c r="Z1513" s="40"/>
    </row>
    <row r="1514" spans="1:26" x14ac:dyDescent="0.2">
      <c r="A1514" s="40"/>
      <c r="W1514" s="40"/>
      <c r="X1514" s="40"/>
      <c r="Y1514" s="40"/>
      <c r="Z1514" s="40"/>
    </row>
    <row r="1515" spans="1:26" x14ac:dyDescent="0.2">
      <c r="A1515" s="40"/>
      <c r="W1515" s="40"/>
      <c r="X1515" s="40"/>
      <c r="Y1515" s="40"/>
      <c r="Z1515" s="40"/>
    </row>
    <row r="1516" spans="1:26" x14ac:dyDescent="0.2">
      <c r="A1516" s="40"/>
      <c r="W1516" s="40"/>
      <c r="X1516" s="40"/>
      <c r="Y1516" s="40"/>
      <c r="Z1516" s="40"/>
    </row>
    <row r="1517" spans="1:26" x14ac:dyDescent="0.2">
      <c r="A1517" s="40"/>
      <c r="W1517" s="40"/>
      <c r="X1517" s="40"/>
      <c r="Y1517" s="40"/>
      <c r="Z1517" s="40"/>
    </row>
    <row r="1518" spans="1:26" x14ac:dyDescent="0.2">
      <c r="A1518" s="40"/>
      <c r="W1518" s="40"/>
      <c r="X1518" s="40"/>
      <c r="Y1518" s="40"/>
      <c r="Z1518" s="40"/>
    </row>
    <row r="1519" spans="1:26" x14ac:dyDescent="0.2">
      <c r="A1519" s="40"/>
      <c r="W1519" s="40"/>
      <c r="X1519" s="40"/>
      <c r="Y1519" s="40"/>
      <c r="Z1519" s="40"/>
    </row>
    <row r="1520" spans="1:26" x14ac:dyDescent="0.2">
      <c r="A1520" s="40"/>
      <c r="W1520" s="40"/>
      <c r="X1520" s="40"/>
      <c r="Y1520" s="40"/>
      <c r="Z1520" s="40"/>
    </row>
    <row r="1521" spans="1:26" x14ac:dyDescent="0.2">
      <c r="A1521" s="40"/>
      <c r="W1521" s="40"/>
      <c r="X1521" s="40"/>
      <c r="Y1521" s="40"/>
      <c r="Z1521" s="40"/>
    </row>
    <row r="1522" spans="1:26" x14ac:dyDescent="0.2">
      <c r="A1522" s="40"/>
      <c r="W1522" s="40"/>
      <c r="X1522" s="40"/>
      <c r="Y1522" s="40"/>
      <c r="Z1522" s="40"/>
    </row>
    <row r="1523" spans="1:26" x14ac:dyDescent="0.2">
      <c r="A1523" s="40"/>
      <c r="W1523" s="40"/>
      <c r="X1523" s="40"/>
      <c r="Y1523" s="40"/>
      <c r="Z1523" s="40"/>
    </row>
    <row r="1524" spans="1:26" x14ac:dyDescent="0.2">
      <c r="A1524" s="40"/>
      <c r="W1524" s="40"/>
      <c r="X1524" s="40"/>
      <c r="Y1524" s="40"/>
      <c r="Z1524" s="40"/>
    </row>
    <row r="1525" spans="1:26" x14ac:dyDescent="0.2">
      <c r="A1525" s="40"/>
      <c r="W1525" s="40"/>
      <c r="X1525" s="40"/>
      <c r="Y1525" s="40"/>
      <c r="Z1525" s="40"/>
    </row>
    <row r="1526" spans="1:26" x14ac:dyDescent="0.2">
      <c r="A1526" s="40"/>
      <c r="W1526" s="40"/>
      <c r="X1526" s="40"/>
      <c r="Y1526" s="40"/>
      <c r="Z1526" s="40"/>
    </row>
    <row r="1527" spans="1:26" x14ac:dyDescent="0.2">
      <c r="A1527" s="40"/>
      <c r="W1527" s="40"/>
      <c r="X1527" s="40"/>
      <c r="Y1527" s="40"/>
      <c r="Z1527" s="40"/>
    </row>
    <row r="1528" spans="1:26" x14ac:dyDescent="0.2">
      <c r="A1528" s="40"/>
      <c r="W1528" s="40"/>
      <c r="X1528" s="40"/>
      <c r="Y1528" s="40"/>
      <c r="Z1528" s="40"/>
    </row>
    <row r="1529" spans="1:26" x14ac:dyDescent="0.2">
      <c r="A1529" s="40"/>
      <c r="W1529" s="40"/>
      <c r="X1529" s="40"/>
      <c r="Y1529" s="40"/>
      <c r="Z1529" s="40"/>
    </row>
    <row r="1530" spans="1:26" x14ac:dyDescent="0.2">
      <c r="A1530" s="40"/>
      <c r="W1530" s="40"/>
      <c r="X1530" s="40"/>
      <c r="Y1530" s="40"/>
      <c r="Z1530" s="40"/>
    </row>
    <row r="1531" spans="1:26" x14ac:dyDescent="0.2">
      <c r="A1531" s="40"/>
      <c r="W1531" s="40"/>
      <c r="X1531" s="40"/>
      <c r="Y1531" s="40"/>
      <c r="Z1531" s="40"/>
    </row>
    <row r="1532" spans="1:26" x14ac:dyDescent="0.2">
      <c r="A1532" s="40"/>
      <c r="W1532" s="40"/>
      <c r="X1532" s="40"/>
      <c r="Y1532" s="40"/>
      <c r="Z1532" s="40"/>
    </row>
    <row r="1533" spans="1:26" x14ac:dyDescent="0.2">
      <c r="A1533" s="40"/>
      <c r="W1533" s="40"/>
      <c r="X1533" s="40"/>
      <c r="Y1533" s="40"/>
      <c r="Z1533" s="40"/>
    </row>
    <row r="1534" spans="1:26" x14ac:dyDescent="0.2">
      <c r="A1534" s="40"/>
      <c r="W1534" s="40"/>
      <c r="X1534" s="40"/>
      <c r="Y1534" s="40"/>
      <c r="Z1534" s="40"/>
    </row>
    <row r="1535" spans="1:26" x14ac:dyDescent="0.2">
      <c r="A1535" s="40"/>
      <c r="W1535" s="40"/>
      <c r="X1535" s="40"/>
      <c r="Y1535" s="40"/>
      <c r="Z1535" s="40"/>
    </row>
    <row r="1536" spans="1:26" x14ac:dyDescent="0.2">
      <c r="A1536" s="40"/>
      <c r="W1536" s="40"/>
      <c r="X1536" s="40"/>
      <c r="Y1536" s="40"/>
      <c r="Z1536" s="40"/>
    </row>
    <row r="1537" spans="1:26" x14ac:dyDescent="0.2">
      <c r="A1537" s="40"/>
      <c r="W1537" s="40"/>
      <c r="X1537" s="40"/>
      <c r="Y1537" s="40"/>
      <c r="Z1537" s="40"/>
    </row>
    <row r="1538" spans="1:26" x14ac:dyDescent="0.2">
      <c r="A1538" s="40"/>
      <c r="W1538" s="40"/>
      <c r="X1538" s="40"/>
      <c r="Y1538" s="40"/>
      <c r="Z1538" s="40"/>
    </row>
    <row r="1539" spans="1:26" x14ac:dyDescent="0.2">
      <c r="A1539" s="40"/>
      <c r="W1539" s="40"/>
      <c r="X1539" s="40"/>
      <c r="Y1539" s="40"/>
      <c r="Z1539" s="40"/>
    </row>
    <row r="1540" spans="1:26" x14ac:dyDescent="0.2">
      <c r="A1540" s="40"/>
      <c r="W1540" s="40"/>
      <c r="X1540" s="40"/>
      <c r="Y1540" s="40"/>
      <c r="Z1540" s="40"/>
    </row>
    <row r="1541" spans="1:26" x14ac:dyDescent="0.2">
      <c r="A1541" s="40"/>
      <c r="W1541" s="40"/>
      <c r="X1541" s="40"/>
      <c r="Y1541" s="40"/>
      <c r="Z1541" s="40"/>
    </row>
    <row r="1542" spans="1:26" x14ac:dyDescent="0.2">
      <c r="A1542" s="40"/>
      <c r="W1542" s="40"/>
      <c r="X1542" s="40"/>
      <c r="Y1542" s="40"/>
      <c r="Z1542" s="40"/>
    </row>
    <row r="1543" spans="1:26" x14ac:dyDescent="0.2">
      <c r="A1543" s="40"/>
      <c r="W1543" s="40"/>
      <c r="X1543" s="40"/>
      <c r="Y1543" s="40"/>
      <c r="Z1543" s="40"/>
    </row>
    <row r="1544" spans="1:26" x14ac:dyDescent="0.2">
      <c r="A1544" s="40"/>
      <c r="W1544" s="40"/>
      <c r="X1544" s="40"/>
      <c r="Y1544" s="40"/>
      <c r="Z1544" s="40"/>
    </row>
    <row r="1545" spans="1:26" x14ac:dyDescent="0.2">
      <c r="A1545" s="40"/>
      <c r="W1545" s="40"/>
      <c r="X1545" s="40"/>
      <c r="Y1545" s="40"/>
      <c r="Z1545" s="40"/>
    </row>
    <row r="1546" spans="1:26" x14ac:dyDescent="0.2">
      <c r="A1546" s="40"/>
      <c r="W1546" s="40"/>
      <c r="X1546" s="40"/>
      <c r="Y1546" s="40"/>
      <c r="Z1546" s="40"/>
    </row>
    <row r="1547" spans="1:26" x14ac:dyDescent="0.2">
      <c r="A1547" s="40"/>
      <c r="W1547" s="40"/>
      <c r="X1547" s="40"/>
      <c r="Y1547" s="40"/>
      <c r="Z1547" s="40"/>
    </row>
    <row r="1548" spans="1:26" x14ac:dyDescent="0.2">
      <c r="A1548" s="40"/>
      <c r="W1548" s="40"/>
      <c r="X1548" s="40"/>
      <c r="Y1548" s="40"/>
      <c r="Z1548" s="40"/>
    </row>
    <row r="1549" spans="1:26" x14ac:dyDescent="0.2">
      <c r="A1549" s="40"/>
      <c r="W1549" s="40"/>
      <c r="X1549" s="40"/>
      <c r="Y1549" s="40"/>
      <c r="Z1549" s="40"/>
    </row>
    <row r="1550" spans="1:26" x14ac:dyDescent="0.2">
      <c r="A1550" s="40"/>
      <c r="W1550" s="40"/>
      <c r="X1550" s="40"/>
      <c r="Y1550" s="40"/>
      <c r="Z1550" s="40"/>
    </row>
    <row r="1551" spans="1:26" x14ac:dyDescent="0.2">
      <c r="A1551" s="40"/>
      <c r="W1551" s="40"/>
      <c r="X1551" s="40"/>
      <c r="Y1551" s="40"/>
      <c r="Z1551" s="40"/>
    </row>
    <row r="1552" spans="1:26" x14ac:dyDescent="0.2">
      <c r="A1552" s="40"/>
      <c r="W1552" s="40"/>
      <c r="X1552" s="40"/>
      <c r="Y1552" s="40"/>
      <c r="Z1552" s="40"/>
    </row>
    <row r="1553" spans="1:26" x14ac:dyDescent="0.2">
      <c r="A1553" s="40"/>
      <c r="W1553" s="40"/>
      <c r="X1553" s="40"/>
      <c r="Y1553" s="40"/>
      <c r="Z1553" s="40"/>
    </row>
    <row r="1554" spans="1:26" x14ac:dyDescent="0.2">
      <c r="A1554" s="40"/>
      <c r="W1554" s="40"/>
      <c r="X1554" s="40"/>
      <c r="Y1554" s="40"/>
      <c r="Z1554" s="40"/>
    </row>
    <row r="1555" spans="1:26" x14ac:dyDescent="0.2">
      <c r="A1555" s="40"/>
      <c r="W1555" s="40"/>
      <c r="X1555" s="40"/>
      <c r="Y1555" s="40"/>
      <c r="Z1555" s="40"/>
    </row>
    <row r="1556" spans="1:26" x14ac:dyDescent="0.2">
      <c r="A1556" s="40"/>
      <c r="W1556" s="40"/>
      <c r="X1556" s="40"/>
      <c r="Y1556" s="40"/>
      <c r="Z1556" s="40"/>
    </row>
    <row r="1557" spans="1:26" x14ac:dyDescent="0.2">
      <c r="A1557" s="40"/>
      <c r="W1557" s="40"/>
      <c r="X1557" s="40"/>
      <c r="Y1557" s="40"/>
      <c r="Z1557" s="40"/>
    </row>
    <row r="1558" spans="1:26" x14ac:dyDescent="0.2">
      <c r="A1558" s="40"/>
      <c r="W1558" s="40"/>
      <c r="X1558" s="40"/>
      <c r="Y1558" s="40"/>
      <c r="Z1558" s="40"/>
    </row>
    <row r="1559" spans="1:26" x14ac:dyDescent="0.2">
      <c r="A1559" s="40"/>
      <c r="W1559" s="40"/>
      <c r="X1559" s="40"/>
      <c r="Y1559" s="40"/>
      <c r="Z1559" s="40"/>
    </row>
    <row r="1560" spans="1:26" x14ac:dyDescent="0.2">
      <c r="A1560" s="40"/>
      <c r="W1560" s="40"/>
      <c r="X1560" s="40"/>
      <c r="Y1560" s="40"/>
      <c r="Z1560" s="40"/>
    </row>
    <row r="1561" spans="1:26" x14ac:dyDescent="0.2">
      <c r="A1561" s="40"/>
      <c r="W1561" s="40"/>
      <c r="X1561" s="40"/>
      <c r="Y1561" s="40"/>
      <c r="Z1561" s="40"/>
    </row>
    <row r="1562" spans="1:26" x14ac:dyDescent="0.2">
      <c r="A1562" s="40"/>
      <c r="W1562" s="40"/>
      <c r="X1562" s="40"/>
      <c r="Y1562" s="40"/>
      <c r="Z1562" s="40"/>
    </row>
    <row r="1563" spans="1:26" x14ac:dyDescent="0.2">
      <c r="A1563" s="40"/>
      <c r="W1563" s="40"/>
      <c r="X1563" s="40"/>
      <c r="Y1563" s="40"/>
      <c r="Z1563" s="40"/>
    </row>
    <row r="1564" spans="1:26" x14ac:dyDescent="0.2">
      <c r="A1564" s="40"/>
      <c r="W1564" s="40"/>
      <c r="X1564" s="40"/>
      <c r="Y1564" s="40"/>
      <c r="Z1564" s="40"/>
    </row>
    <row r="1565" spans="1:26" x14ac:dyDescent="0.2">
      <c r="A1565" s="40"/>
      <c r="W1565" s="40"/>
      <c r="X1565" s="40"/>
      <c r="Y1565" s="40"/>
      <c r="Z1565" s="40"/>
    </row>
    <row r="1566" spans="1:26" x14ac:dyDescent="0.2">
      <c r="A1566" s="40"/>
      <c r="W1566" s="40"/>
      <c r="X1566" s="40"/>
      <c r="Y1566" s="40"/>
      <c r="Z1566" s="40"/>
    </row>
    <row r="1567" spans="1:26" x14ac:dyDescent="0.2">
      <c r="A1567" s="40"/>
      <c r="W1567" s="40"/>
      <c r="X1567" s="40"/>
      <c r="Y1567" s="40"/>
      <c r="Z1567" s="40"/>
    </row>
    <row r="1568" spans="1:26" x14ac:dyDescent="0.2">
      <c r="A1568" s="40"/>
      <c r="W1568" s="40"/>
      <c r="X1568" s="40"/>
      <c r="Y1568" s="40"/>
      <c r="Z1568" s="40"/>
    </row>
    <row r="1569" spans="1:26" x14ac:dyDescent="0.2">
      <c r="A1569" s="40"/>
      <c r="W1569" s="40"/>
      <c r="X1569" s="40"/>
      <c r="Y1569" s="40"/>
      <c r="Z1569" s="40"/>
    </row>
    <row r="1570" spans="1:26" x14ac:dyDescent="0.2">
      <c r="A1570" s="40"/>
      <c r="W1570" s="40"/>
      <c r="X1570" s="40"/>
      <c r="Y1570" s="40"/>
      <c r="Z1570" s="40"/>
    </row>
    <row r="1571" spans="1:26" x14ac:dyDescent="0.2">
      <c r="A1571" s="40"/>
      <c r="W1571" s="40"/>
      <c r="X1571" s="40"/>
      <c r="Y1571" s="40"/>
      <c r="Z1571" s="40"/>
    </row>
    <row r="1572" spans="1:26" x14ac:dyDescent="0.2">
      <c r="A1572" s="40"/>
      <c r="W1572" s="40"/>
      <c r="X1572" s="40"/>
      <c r="Y1572" s="40"/>
      <c r="Z1572" s="40"/>
    </row>
    <row r="1573" spans="1:26" x14ac:dyDescent="0.2">
      <c r="A1573" s="40"/>
      <c r="W1573" s="40"/>
      <c r="X1573" s="40"/>
      <c r="Y1573" s="40"/>
      <c r="Z1573" s="40"/>
    </row>
    <row r="1574" spans="1:26" x14ac:dyDescent="0.2">
      <c r="A1574" s="40"/>
      <c r="W1574" s="40"/>
      <c r="X1574" s="40"/>
      <c r="Y1574" s="40"/>
      <c r="Z1574" s="40"/>
    </row>
    <row r="1575" spans="1:26" x14ac:dyDescent="0.2">
      <c r="A1575" s="40"/>
      <c r="W1575" s="40"/>
      <c r="X1575" s="40"/>
      <c r="Y1575" s="40"/>
      <c r="Z1575" s="40"/>
    </row>
    <row r="1576" spans="1:26" x14ac:dyDescent="0.2">
      <c r="A1576" s="40"/>
      <c r="W1576" s="40"/>
      <c r="X1576" s="40"/>
      <c r="Y1576" s="40"/>
      <c r="Z1576" s="40"/>
    </row>
    <row r="1577" spans="1:26" x14ac:dyDescent="0.2">
      <c r="A1577" s="40"/>
      <c r="W1577" s="40"/>
      <c r="X1577" s="40"/>
      <c r="Y1577" s="40"/>
      <c r="Z1577" s="40"/>
    </row>
    <row r="1578" spans="1:26" x14ac:dyDescent="0.2">
      <c r="A1578" s="40"/>
      <c r="W1578" s="40"/>
      <c r="X1578" s="40"/>
      <c r="Y1578" s="40"/>
      <c r="Z1578" s="40"/>
    </row>
    <row r="1579" spans="1:26" x14ac:dyDescent="0.2">
      <c r="A1579" s="40"/>
      <c r="W1579" s="40"/>
      <c r="X1579" s="40"/>
      <c r="Y1579" s="40"/>
      <c r="Z1579" s="40"/>
    </row>
    <row r="1580" spans="1:26" x14ac:dyDescent="0.2">
      <c r="A1580" s="40"/>
      <c r="W1580" s="40"/>
      <c r="X1580" s="40"/>
      <c r="Y1580" s="40"/>
      <c r="Z1580" s="40"/>
    </row>
    <row r="1581" spans="1:26" x14ac:dyDescent="0.2">
      <c r="A1581" s="40"/>
      <c r="W1581" s="40"/>
      <c r="X1581" s="40"/>
      <c r="Y1581" s="40"/>
      <c r="Z1581" s="40"/>
    </row>
    <row r="1582" spans="1:26" x14ac:dyDescent="0.2">
      <c r="A1582" s="40"/>
      <c r="W1582" s="40"/>
      <c r="X1582" s="40"/>
      <c r="Y1582" s="40"/>
      <c r="Z1582" s="40"/>
    </row>
    <row r="1583" spans="1:26" x14ac:dyDescent="0.2">
      <c r="A1583" s="40"/>
      <c r="W1583" s="40"/>
      <c r="X1583" s="40"/>
      <c r="Y1583" s="40"/>
      <c r="Z1583" s="40"/>
    </row>
    <row r="1584" spans="1:26" x14ac:dyDescent="0.2">
      <c r="A1584" s="40"/>
      <c r="W1584" s="40"/>
      <c r="X1584" s="40"/>
      <c r="Y1584" s="40"/>
      <c r="Z1584" s="40"/>
    </row>
    <row r="1585" spans="1:26" x14ac:dyDescent="0.2">
      <c r="A1585" s="40"/>
      <c r="W1585" s="40"/>
      <c r="X1585" s="40"/>
      <c r="Y1585" s="40"/>
      <c r="Z1585" s="40"/>
    </row>
    <row r="1586" spans="1:26" x14ac:dyDescent="0.2">
      <c r="A1586" s="40"/>
      <c r="W1586" s="40"/>
      <c r="X1586" s="40"/>
      <c r="Y1586" s="40"/>
      <c r="Z1586" s="40"/>
    </row>
    <row r="1587" spans="1:26" x14ac:dyDescent="0.2">
      <c r="A1587" s="40"/>
      <c r="W1587" s="40"/>
      <c r="X1587" s="40"/>
      <c r="Y1587" s="40"/>
      <c r="Z1587" s="40"/>
    </row>
    <row r="1588" spans="1:26" x14ac:dyDescent="0.2">
      <c r="A1588" s="40"/>
      <c r="W1588" s="40"/>
      <c r="X1588" s="40"/>
      <c r="Y1588" s="40"/>
      <c r="Z1588" s="40"/>
    </row>
    <row r="1589" spans="1:26" x14ac:dyDescent="0.2">
      <c r="A1589" s="40"/>
      <c r="W1589" s="40"/>
      <c r="X1589" s="40"/>
      <c r="Y1589" s="40"/>
      <c r="Z1589" s="40"/>
    </row>
    <row r="1590" spans="1:26" x14ac:dyDescent="0.2">
      <c r="A1590" s="40"/>
      <c r="W1590" s="40"/>
      <c r="X1590" s="40"/>
      <c r="Y1590" s="40"/>
      <c r="Z1590" s="40"/>
    </row>
    <row r="1591" spans="1:26" x14ac:dyDescent="0.2">
      <c r="A1591" s="40"/>
      <c r="W1591" s="40"/>
      <c r="X1591" s="40"/>
      <c r="Y1591" s="40"/>
      <c r="Z1591" s="40"/>
    </row>
    <row r="1592" spans="1:26" x14ac:dyDescent="0.2">
      <c r="A1592" s="40"/>
      <c r="W1592" s="40"/>
      <c r="X1592" s="40"/>
      <c r="Y1592" s="40"/>
      <c r="Z1592" s="40"/>
    </row>
    <row r="1593" spans="1:26" x14ac:dyDescent="0.2">
      <c r="A1593" s="40"/>
      <c r="W1593" s="40"/>
      <c r="X1593" s="40"/>
      <c r="Y1593" s="40"/>
      <c r="Z1593" s="40"/>
    </row>
    <row r="1594" spans="1:26" x14ac:dyDescent="0.2">
      <c r="A1594" s="40"/>
      <c r="W1594" s="40"/>
      <c r="X1594" s="40"/>
      <c r="Y1594" s="40"/>
      <c r="Z1594" s="40"/>
    </row>
    <row r="1595" spans="1:26" x14ac:dyDescent="0.2">
      <c r="A1595" s="40"/>
      <c r="W1595" s="40"/>
      <c r="X1595" s="40"/>
      <c r="Y1595" s="40"/>
      <c r="Z1595" s="40"/>
    </row>
    <row r="1596" spans="1:26" x14ac:dyDescent="0.2">
      <c r="A1596" s="40"/>
      <c r="W1596" s="40"/>
      <c r="X1596" s="40"/>
      <c r="Y1596" s="40"/>
      <c r="Z1596" s="40"/>
    </row>
    <row r="1597" spans="1:26" x14ac:dyDescent="0.2">
      <c r="A1597" s="40"/>
      <c r="W1597" s="40"/>
      <c r="X1597" s="40"/>
      <c r="Y1597" s="40"/>
      <c r="Z1597" s="40"/>
    </row>
    <row r="1598" spans="1:26" x14ac:dyDescent="0.2">
      <c r="A1598" s="40"/>
      <c r="W1598" s="40"/>
      <c r="X1598" s="40"/>
      <c r="Y1598" s="40"/>
      <c r="Z1598" s="40"/>
    </row>
    <row r="1599" spans="1:26" x14ac:dyDescent="0.2">
      <c r="A1599" s="40"/>
      <c r="W1599" s="40"/>
      <c r="X1599" s="40"/>
      <c r="Y1599" s="40"/>
      <c r="Z1599" s="40"/>
    </row>
    <row r="1600" spans="1:26" x14ac:dyDescent="0.2">
      <c r="A1600" s="40"/>
      <c r="W1600" s="40"/>
      <c r="X1600" s="40"/>
      <c r="Y1600" s="40"/>
      <c r="Z1600" s="40"/>
    </row>
    <row r="1601" spans="1:26" x14ac:dyDescent="0.2">
      <c r="A1601" s="40"/>
      <c r="W1601" s="40"/>
      <c r="X1601" s="40"/>
      <c r="Y1601" s="40"/>
      <c r="Z1601" s="40"/>
    </row>
    <row r="1602" spans="1:26" x14ac:dyDescent="0.2">
      <c r="A1602" s="40"/>
      <c r="W1602" s="40"/>
      <c r="X1602" s="40"/>
      <c r="Y1602" s="40"/>
      <c r="Z1602" s="40"/>
    </row>
    <row r="1603" spans="1:26" x14ac:dyDescent="0.2">
      <c r="A1603" s="40"/>
      <c r="W1603" s="40"/>
      <c r="X1603" s="40"/>
      <c r="Y1603" s="40"/>
      <c r="Z1603" s="40"/>
    </row>
    <row r="1604" spans="1:26" x14ac:dyDescent="0.2">
      <c r="A1604" s="40"/>
      <c r="W1604" s="40"/>
      <c r="X1604" s="40"/>
      <c r="Y1604" s="40"/>
      <c r="Z1604" s="40"/>
    </row>
    <row r="1605" spans="1:26" x14ac:dyDescent="0.2">
      <c r="A1605" s="40"/>
      <c r="W1605" s="40"/>
      <c r="X1605" s="40"/>
      <c r="Y1605" s="40"/>
      <c r="Z1605" s="40"/>
    </row>
    <row r="1606" spans="1:26" x14ac:dyDescent="0.2">
      <c r="A1606" s="40"/>
      <c r="W1606" s="40"/>
      <c r="X1606" s="40"/>
      <c r="Y1606" s="40"/>
      <c r="Z1606" s="40"/>
    </row>
    <row r="1607" spans="1:26" x14ac:dyDescent="0.2">
      <c r="A1607" s="40"/>
      <c r="W1607" s="40"/>
      <c r="X1607" s="40"/>
      <c r="Y1607" s="40"/>
      <c r="Z1607" s="40"/>
    </row>
    <row r="1608" spans="1:26" x14ac:dyDescent="0.2">
      <c r="A1608" s="40"/>
      <c r="W1608" s="40"/>
      <c r="X1608" s="40"/>
      <c r="Y1608" s="40"/>
      <c r="Z1608" s="40"/>
    </row>
    <row r="1609" spans="1:26" x14ac:dyDescent="0.2">
      <c r="A1609" s="40"/>
      <c r="W1609" s="40"/>
      <c r="X1609" s="40"/>
      <c r="Y1609" s="40"/>
      <c r="Z1609" s="40"/>
    </row>
    <row r="1610" spans="1:26" x14ac:dyDescent="0.2">
      <c r="A1610" s="40"/>
      <c r="W1610" s="40"/>
      <c r="X1610" s="40"/>
      <c r="Y1610" s="40"/>
      <c r="Z1610" s="40"/>
    </row>
    <row r="1611" spans="1:26" x14ac:dyDescent="0.2">
      <c r="A1611" s="40"/>
      <c r="W1611" s="40"/>
      <c r="X1611" s="40"/>
      <c r="Y1611" s="40"/>
      <c r="Z1611" s="40"/>
    </row>
    <row r="1612" spans="1:26" x14ac:dyDescent="0.2">
      <c r="A1612" s="40"/>
      <c r="W1612" s="40"/>
      <c r="X1612" s="40"/>
      <c r="Y1612" s="40"/>
      <c r="Z1612" s="40"/>
    </row>
    <row r="1613" spans="1:26" x14ac:dyDescent="0.2">
      <c r="A1613" s="40"/>
      <c r="W1613" s="40"/>
      <c r="X1613" s="40"/>
      <c r="Y1613" s="40"/>
      <c r="Z1613" s="40"/>
    </row>
    <row r="1614" spans="1:26" x14ac:dyDescent="0.2">
      <c r="A1614" s="40"/>
      <c r="W1614" s="40"/>
      <c r="X1614" s="40"/>
      <c r="Y1614" s="40"/>
      <c r="Z1614" s="40"/>
    </row>
    <row r="1615" spans="1:26" x14ac:dyDescent="0.2">
      <c r="A1615" s="40"/>
      <c r="W1615" s="40"/>
      <c r="X1615" s="40"/>
      <c r="Y1615" s="40"/>
      <c r="Z1615" s="40"/>
    </row>
    <row r="1616" spans="1:26" x14ac:dyDescent="0.2">
      <c r="A1616" s="40"/>
      <c r="W1616" s="40"/>
      <c r="X1616" s="40"/>
      <c r="Y1616" s="40"/>
      <c r="Z1616" s="40"/>
    </row>
    <row r="1617" spans="1:26" x14ac:dyDescent="0.2">
      <c r="A1617" s="40"/>
      <c r="W1617" s="40"/>
      <c r="X1617" s="40"/>
      <c r="Y1617" s="40"/>
      <c r="Z1617" s="40"/>
    </row>
    <row r="1618" spans="1:26" x14ac:dyDescent="0.2">
      <c r="A1618" s="40"/>
      <c r="W1618" s="40"/>
      <c r="X1618" s="40"/>
      <c r="Y1618" s="40"/>
      <c r="Z1618" s="40"/>
    </row>
    <row r="1619" spans="1:26" x14ac:dyDescent="0.2">
      <c r="A1619" s="40"/>
      <c r="W1619" s="40"/>
      <c r="X1619" s="40"/>
      <c r="Y1619" s="40"/>
      <c r="Z1619" s="40"/>
    </row>
    <row r="1620" spans="1:26" x14ac:dyDescent="0.2">
      <c r="A1620" s="40"/>
      <c r="W1620" s="40"/>
      <c r="X1620" s="40"/>
      <c r="Y1620" s="40"/>
      <c r="Z1620" s="40"/>
    </row>
    <row r="1621" spans="1:26" x14ac:dyDescent="0.2">
      <c r="A1621" s="40"/>
      <c r="W1621" s="40"/>
      <c r="X1621" s="40"/>
      <c r="Y1621" s="40"/>
      <c r="Z1621" s="40"/>
    </row>
    <row r="1622" spans="1:26" x14ac:dyDescent="0.2">
      <c r="A1622" s="40"/>
      <c r="W1622" s="40"/>
      <c r="X1622" s="40"/>
      <c r="Y1622" s="40"/>
      <c r="Z1622" s="40"/>
    </row>
    <row r="1623" spans="1:26" x14ac:dyDescent="0.2">
      <c r="A1623" s="40"/>
      <c r="W1623" s="40"/>
      <c r="X1623" s="40"/>
      <c r="Y1623" s="40"/>
      <c r="Z1623" s="40"/>
    </row>
    <row r="1624" spans="1:26" x14ac:dyDescent="0.2">
      <c r="A1624" s="40"/>
      <c r="W1624" s="40"/>
      <c r="X1624" s="40"/>
      <c r="Y1624" s="40"/>
      <c r="Z1624" s="40"/>
    </row>
    <row r="1625" spans="1:26" x14ac:dyDescent="0.2">
      <c r="A1625" s="40"/>
      <c r="W1625" s="40"/>
      <c r="X1625" s="40"/>
      <c r="Y1625" s="40"/>
      <c r="Z1625" s="40"/>
    </row>
    <row r="1626" spans="1:26" x14ac:dyDescent="0.2">
      <c r="A1626" s="40"/>
      <c r="W1626" s="40"/>
      <c r="X1626" s="40"/>
      <c r="Y1626" s="40"/>
      <c r="Z1626" s="40"/>
    </row>
    <row r="1627" spans="1:26" x14ac:dyDescent="0.2">
      <c r="A1627" s="40"/>
      <c r="W1627" s="40"/>
      <c r="X1627" s="40"/>
      <c r="Y1627" s="40"/>
      <c r="Z1627" s="40"/>
    </row>
    <row r="1628" spans="1:26" x14ac:dyDescent="0.2">
      <c r="A1628" s="40"/>
      <c r="W1628" s="40"/>
      <c r="X1628" s="40"/>
      <c r="Y1628" s="40"/>
      <c r="Z1628" s="40"/>
    </row>
    <row r="1629" spans="1:26" x14ac:dyDescent="0.2">
      <c r="A1629" s="40"/>
      <c r="W1629" s="40"/>
      <c r="X1629" s="40"/>
      <c r="Y1629" s="40"/>
      <c r="Z1629" s="40"/>
    </row>
    <row r="1630" spans="1:26" x14ac:dyDescent="0.2">
      <c r="A1630" s="40"/>
      <c r="W1630" s="40"/>
      <c r="X1630" s="40"/>
      <c r="Y1630" s="40"/>
      <c r="Z1630" s="40"/>
    </row>
    <row r="1631" spans="1:26" x14ac:dyDescent="0.2">
      <c r="A1631" s="40"/>
      <c r="W1631" s="40"/>
      <c r="X1631" s="40"/>
      <c r="Y1631" s="40"/>
      <c r="Z1631" s="40"/>
    </row>
    <row r="1632" spans="1:26" x14ac:dyDescent="0.2">
      <c r="A1632" s="40"/>
      <c r="W1632" s="40"/>
      <c r="X1632" s="40"/>
      <c r="Y1632" s="40"/>
      <c r="Z1632" s="40"/>
    </row>
    <row r="1633" spans="1:26" x14ac:dyDescent="0.2">
      <c r="A1633" s="40"/>
      <c r="W1633" s="40"/>
      <c r="X1633" s="40"/>
      <c r="Y1633" s="40"/>
      <c r="Z1633" s="40"/>
    </row>
    <row r="1634" spans="1:26" x14ac:dyDescent="0.2">
      <c r="A1634" s="40"/>
      <c r="W1634" s="40"/>
      <c r="X1634" s="40"/>
      <c r="Y1634" s="40"/>
      <c r="Z1634" s="40"/>
    </row>
    <row r="1635" spans="1:26" x14ac:dyDescent="0.2">
      <c r="A1635" s="40"/>
      <c r="W1635" s="40"/>
      <c r="X1635" s="40"/>
      <c r="Y1635" s="40"/>
      <c r="Z1635" s="40"/>
    </row>
    <row r="1636" spans="1:26" x14ac:dyDescent="0.2">
      <c r="A1636" s="40"/>
      <c r="W1636" s="40"/>
      <c r="X1636" s="40"/>
      <c r="Y1636" s="40"/>
      <c r="Z1636" s="40"/>
    </row>
    <row r="1637" spans="1:26" x14ac:dyDescent="0.2">
      <c r="A1637" s="40"/>
      <c r="W1637" s="40"/>
      <c r="X1637" s="40"/>
      <c r="Y1637" s="40"/>
      <c r="Z1637" s="40"/>
    </row>
    <row r="1638" spans="1:26" x14ac:dyDescent="0.2">
      <c r="A1638" s="40"/>
      <c r="W1638" s="40"/>
      <c r="X1638" s="40"/>
      <c r="Y1638" s="40"/>
      <c r="Z1638" s="40"/>
    </row>
    <row r="1639" spans="1:26" x14ac:dyDescent="0.2">
      <c r="A1639" s="40"/>
      <c r="W1639" s="40"/>
      <c r="X1639" s="40"/>
      <c r="Y1639" s="40"/>
      <c r="Z1639" s="40"/>
    </row>
    <row r="1640" spans="1:26" x14ac:dyDescent="0.2">
      <c r="A1640" s="40"/>
      <c r="W1640" s="40"/>
      <c r="X1640" s="40"/>
      <c r="Y1640" s="40"/>
      <c r="Z1640" s="40"/>
    </row>
    <row r="1641" spans="1:26" x14ac:dyDescent="0.2">
      <c r="A1641" s="40"/>
      <c r="W1641" s="40"/>
      <c r="X1641" s="40"/>
      <c r="Y1641" s="40"/>
      <c r="Z1641" s="40"/>
    </row>
    <row r="1642" spans="1:26" x14ac:dyDescent="0.2">
      <c r="A1642" s="40"/>
      <c r="W1642" s="40"/>
      <c r="X1642" s="40"/>
      <c r="Y1642" s="40"/>
      <c r="Z1642" s="40"/>
    </row>
    <row r="1643" spans="1:26" x14ac:dyDescent="0.2">
      <c r="A1643" s="40"/>
      <c r="W1643" s="40"/>
      <c r="X1643" s="40"/>
      <c r="Y1643" s="40"/>
      <c r="Z1643" s="40"/>
    </row>
    <row r="1644" spans="1:26" x14ac:dyDescent="0.2">
      <c r="A1644" s="40"/>
      <c r="W1644" s="40"/>
      <c r="X1644" s="40"/>
      <c r="Y1644" s="40"/>
      <c r="Z1644" s="40"/>
    </row>
    <row r="1645" spans="1:26" x14ac:dyDescent="0.2">
      <c r="A1645" s="40"/>
      <c r="W1645" s="40"/>
      <c r="X1645" s="40"/>
      <c r="Y1645" s="40"/>
      <c r="Z1645" s="40"/>
    </row>
    <row r="1646" spans="1:26" x14ac:dyDescent="0.2">
      <c r="A1646" s="40"/>
      <c r="W1646" s="40"/>
      <c r="X1646" s="40"/>
      <c r="Y1646" s="40"/>
      <c r="Z1646" s="40"/>
    </row>
    <row r="1647" spans="1:26" x14ac:dyDescent="0.2">
      <c r="A1647" s="40"/>
      <c r="W1647" s="40"/>
      <c r="X1647" s="40"/>
      <c r="Y1647" s="40"/>
      <c r="Z1647" s="40"/>
    </row>
    <row r="1648" spans="1:26" x14ac:dyDescent="0.2">
      <c r="A1648" s="40"/>
      <c r="W1648" s="40"/>
      <c r="X1648" s="40"/>
      <c r="Y1648" s="40"/>
      <c r="Z1648" s="40"/>
    </row>
    <row r="1649" spans="1:26" x14ac:dyDescent="0.2">
      <c r="A1649" s="40"/>
      <c r="W1649" s="40"/>
      <c r="X1649" s="40"/>
      <c r="Y1649" s="40"/>
      <c r="Z1649" s="40"/>
    </row>
    <row r="1650" spans="1:26" x14ac:dyDescent="0.2">
      <c r="A1650" s="40"/>
      <c r="W1650" s="40"/>
      <c r="X1650" s="40"/>
      <c r="Y1650" s="40"/>
      <c r="Z1650" s="40"/>
    </row>
    <row r="1651" spans="1:26" x14ac:dyDescent="0.2">
      <c r="A1651" s="40"/>
      <c r="W1651" s="40"/>
      <c r="X1651" s="40"/>
      <c r="Y1651" s="40"/>
      <c r="Z1651" s="40"/>
    </row>
    <row r="1652" spans="1:26" x14ac:dyDescent="0.2">
      <c r="A1652" s="40"/>
      <c r="W1652" s="40"/>
      <c r="X1652" s="40"/>
      <c r="Y1652" s="40"/>
      <c r="Z1652" s="40"/>
    </row>
    <row r="1653" spans="1:26" x14ac:dyDescent="0.2">
      <c r="A1653" s="40"/>
      <c r="W1653" s="40"/>
      <c r="X1653" s="40"/>
      <c r="Y1653" s="40"/>
      <c r="Z1653" s="40"/>
    </row>
    <row r="1654" spans="1:26" x14ac:dyDescent="0.2">
      <c r="A1654" s="40"/>
      <c r="W1654" s="40"/>
      <c r="X1654" s="40"/>
      <c r="Y1654" s="40"/>
      <c r="Z1654" s="40"/>
    </row>
    <row r="1655" spans="1:26" x14ac:dyDescent="0.2">
      <c r="A1655" s="40"/>
      <c r="W1655" s="40"/>
      <c r="X1655" s="40"/>
      <c r="Y1655" s="40"/>
      <c r="Z1655" s="40"/>
    </row>
    <row r="1656" spans="1:26" x14ac:dyDescent="0.2">
      <c r="A1656" s="40"/>
      <c r="W1656" s="40"/>
      <c r="X1656" s="40"/>
      <c r="Y1656" s="40"/>
      <c r="Z1656" s="40"/>
    </row>
    <row r="1657" spans="1:26" x14ac:dyDescent="0.2">
      <c r="A1657" s="40"/>
      <c r="W1657" s="40"/>
      <c r="X1657" s="40"/>
      <c r="Y1657" s="40"/>
      <c r="Z1657" s="40"/>
    </row>
    <row r="1658" spans="1:26" x14ac:dyDescent="0.2">
      <c r="A1658" s="40"/>
      <c r="W1658" s="40"/>
      <c r="X1658" s="40"/>
      <c r="Y1658" s="40"/>
      <c r="Z1658" s="40"/>
    </row>
    <row r="1659" spans="1:26" x14ac:dyDescent="0.2">
      <c r="A1659" s="40"/>
      <c r="W1659" s="40"/>
      <c r="X1659" s="40"/>
      <c r="Y1659" s="40"/>
      <c r="Z1659" s="40"/>
    </row>
    <row r="1660" spans="1:26" x14ac:dyDescent="0.2">
      <c r="A1660" s="40"/>
      <c r="W1660" s="40"/>
      <c r="X1660" s="40"/>
      <c r="Y1660" s="40"/>
      <c r="Z1660" s="40"/>
    </row>
    <row r="1661" spans="1:26" x14ac:dyDescent="0.2">
      <c r="A1661" s="40"/>
      <c r="W1661" s="40"/>
      <c r="X1661" s="40"/>
      <c r="Y1661" s="40"/>
      <c r="Z1661" s="40"/>
    </row>
    <row r="1662" spans="1:26" x14ac:dyDescent="0.2">
      <c r="A1662" s="40"/>
      <c r="W1662" s="40"/>
      <c r="X1662" s="40"/>
      <c r="Y1662" s="40"/>
      <c r="Z1662" s="40"/>
    </row>
    <row r="1663" spans="1:26" x14ac:dyDescent="0.2">
      <c r="A1663" s="40"/>
      <c r="W1663" s="40"/>
      <c r="X1663" s="40"/>
      <c r="Y1663" s="40"/>
      <c r="Z1663" s="40"/>
    </row>
    <row r="1664" spans="1:26" x14ac:dyDescent="0.2">
      <c r="A1664" s="40"/>
      <c r="W1664" s="40"/>
      <c r="X1664" s="40"/>
      <c r="Y1664" s="40"/>
      <c r="Z1664" s="40"/>
    </row>
    <row r="1665" spans="1:26" x14ac:dyDescent="0.2">
      <c r="A1665" s="40"/>
      <c r="W1665" s="40"/>
      <c r="X1665" s="40"/>
      <c r="Y1665" s="40"/>
      <c r="Z1665" s="40"/>
    </row>
    <row r="1666" spans="1:26" x14ac:dyDescent="0.2">
      <c r="A1666" s="40"/>
      <c r="W1666" s="40"/>
      <c r="X1666" s="40"/>
      <c r="Y1666" s="40"/>
      <c r="Z1666" s="40"/>
    </row>
    <row r="1667" spans="1:26" x14ac:dyDescent="0.2">
      <c r="A1667" s="40"/>
      <c r="W1667" s="40"/>
      <c r="X1667" s="40"/>
      <c r="Y1667" s="40"/>
      <c r="Z1667" s="40"/>
    </row>
    <row r="1668" spans="1:26" x14ac:dyDescent="0.2">
      <c r="A1668" s="40"/>
      <c r="W1668" s="40"/>
      <c r="X1668" s="40"/>
      <c r="Y1668" s="40"/>
      <c r="Z1668" s="40"/>
    </row>
    <row r="1669" spans="1:26" x14ac:dyDescent="0.2">
      <c r="A1669" s="40"/>
      <c r="W1669" s="40"/>
      <c r="X1669" s="40"/>
      <c r="Y1669" s="40"/>
      <c r="Z1669" s="40"/>
    </row>
    <row r="1670" spans="1:26" x14ac:dyDescent="0.2">
      <c r="A1670" s="40"/>
      <c r="W1670" s="40"/>
      <c r="X1670" s="40"/>
      <c r="Y1670" s="40"/>
      <c r="Z1670" s="40"/>
    </row>
    <row r="1671" spans="1:26" x14ac:dyDescent="0.2">
      <c r="A1671" s="40"/>
      <c r="W1671" s="40"/>
      <c r="X1671" s="40"/>
      <c r="Y1671" s="40"/>
      <c r="Z1671" s="40"/>
    </row>
    <row r="1672" spans="1:26" x14ac:dyDescent="0.2">
      <c r="A1672" s="40"/>
      <c r="W1672" s="40"/>
      <c r="X1672" s="40"/>
      <c r="Y1672" s="40"/>
      <c r="Z1672" s="40"/>
    </row>
    <row r="1673" spans="1:26" x14ac:dyDescent="0.2">
      <c r="A1673" s="40"/>
      <c r="W1673" s="40"/>
      <c r="X1673" s="40"/>
      <c r="Y1673" s="40"/>
      <c r="Z1673" s="40"/>
    </row>
    <row r="1674" spans="1:26" x14ac:dyDescent="0.2">
      <c r="A1674" s="40"/>
      <c r="W1674" s="40"/>
      <c r="X1674" s="40"/>
      <c r="Y1674" s="40"/>
      <c r="Z1674" s="40"/>
    </row>
    <row r="1675" spans="1:26" x14ac:dyDescent="0.2">
      <c r="A1675" s="40"/>
      <c r="W1675" s="40"/>
      <c r="X1675" s="40"/>
      <c r="Y1675" s="40"/>
      <c r="Z1675" s="40"/>
    </row>
    <row r="1676" spans="1:26" x14ac:dyDescent="0.2">
      <c r="A1676" s="40"/>
      <c r="W1676" s="40"/>
      <c r="X1676" s="40"/>
      <c r="Y1676" s="40"/>
      <c r="Z1676" s="40"/>
    </row>
    <row r="1677" spans="1:26" x14ac:dyDescent="0.2">
      <c r="A1677" s="40"/>
      <c r="W1677" s="40"/>
      <c r="X1677" s="40"/>
      <c r="Y1677" s="40"/>
      <c r="Z1677" s="40"/>
    </row>
    <row r="1678" spans="1:26" x14ac:dyDescent="0.2">
      <c r="A1678" s="40"/>
      <c r="W1678" s="40"/>
      <c r="X1678" s="40"/>
      <c r="Y1678" s="40"/>
      <c r="Z1678" s="40"/>
    </row>
    <row r="1679" spans="1:26" x14ac:dyDescent="0.2">
      <c r="A1679" s="40"/>
      <c r="W1679" s="40"/>
      <c r="X1679" s="40"/>
      <c r="Y1679" s="40"/>
      <c r="Z1679" s="40"/>
    </row>
    <row r="1680" spans="1:26" x14ac:dyDescent="0.2">
      <c r="A1680" s="40"/>
      <c r="W1680" s="40"/>
      <c r="X1680" s="40"/>
      <c r="Y1680" s="40"/>
      <c r="Z1680" s="40"/>
    </row>
    <row r="1681" spans="1:26" x14ac:dyDescent="0.2">
      <c r="A1681" s="40"/>
      <c r="W1681" s="40"/>
      <c r="X1681" s="40"/>
      <c r="Y1681" s="40"/>
      <c r="Z1681" s="40"/>
    </row>
    <row r="1682" spans="1:26" x14ac:dyDescent="0.2">
      <c r="A1682" s="40"/>
      <c r="W1682" s="40"/>
      <c r="X1682" s="40"/>
      <c r="Y1682" s="40"/>
      <c r="Z1682" s="40"/>
    </row>
    <row r="1683" spans="1:26" x14ac:dyDescent="0.2">
      <c r="A1683" s="40"/>
      <c r="W1683" s="40"/>
      <c r="X1683" s="40"/>
      <c r="Y1683" s="40"/>
      <c r="Z1683" s="40"/>
    </row>
    <row r="1684" spans="1:26" x14ac:dyDescent="0.2">
      <c r="A1684" s="40"/>
      <c r="W1684" s="40"/>
      <c r="X1684" s="40"/>
      <c r="Y1684" s="40"/>
      <c r="Z1684" s="40"/>
    </row>
    <row r="1685" spans="1:26" x14ac:dyDescent="0.2">
      <c r="A1685" s="40"/>
      <c r="W1685" s="40"/>
      <c r="X1685" s="40"/>
      <c r="Y1685" s="40"/>
      <c r="Z1685" s="40"/>
    </row>
    <row r="1686" spans="1:26" x14ac:dyDescent="0.2">
      <c r="A1686" s="40"/>
      <c r="W1686" s="40"/>
      <c r="X1686" s="40"/>
      <c r="Y1686" s="40"/>
      <c r="Z1686" s="40"/>
    </row>
    <row r="1687" spans="1:26" x14ac:dyDescent="0.2">
      <c r="A1687" s="40"/>
      <c r="W1687" s="40"/>
      <c r="X1687" s="40"/>
      <c r="Y1687" s="40"/>
      <c r="Z1687" s="40"/>
    </row>
    <row r="1688" spans="1:26" x14ac:dyDescent="0.2">
      <c r="A1688" s="40"/>
      <c r="W1688" s="40"/>
      <c r="X1688" s="40"/>
      <c r="Y1688" s="40"/>
      <c r="Z1688" s="40"/>
    </row>
    <row r="1689" spans="1:26" x14ac:dyDescent="0.2">
      <c r="A1689" s="40"/>
      <c r="W1689" s="40"/>
      <c r="X1689" s="40"/>
      <c r="Y1689" s="40"/>
      <c r="Z1689" s="40"/>
    </row>
    <row r="1690" spans="1:26" x14ac:dyDescent="0.2">
      <c r="A1690" s="40"/>
      <c r="W1690" s="40"/>
      <c r="X1690" s="40"/>
      <c r="Y1690" s="40"/>
      <c r="Z1690" s="40"/>
    </row>
    <row r="1691" spans="1:26" x14ac:dyDescent="0.2">
      <c r="A1691" s="40"/>
      <c r="W1691" s="40"/>
      <c r="X1691" s="40"/>
      <c r="Y1691" s="40"/>
      <c r="Z1691" s="40"/>
    </row>
    <row r="1692" spans="1:26" x14ac:dyDescent="0.2">
      <c r="A1692" s="40"/>
      <c r="W1692" s="40"/>
      <c r="X1692" s="40"/>
      <c r="Y1692" s="40"/>
      <c r="Z1692" s="40"/>
    </row>
    <row r="1693" spans="1:26" x14ac:dyDescent="0.2">
      <c r="A1693" s="40"/>
      <c r="W1693" s="40"/>
      <c r="X1693" s="40"/>
      <c r="Y1693" s="40"/>
      <c r="Z1693" s="40"/>
    </row>
    <row r="1694" spans="1:26" x14ac:dyDescent="0.2">
      <c r="A1694" s="40"/>
      <c r="W1694" s="40"/>
      <c r="X1694" s="40"/>
      <c r="Y1694" s="40"/>
      <c r="Z1694" s="40"/>
    </row>
    <row r="1695" spans="1:26" x14ac:dyDescent="0.2">
      <c r="A1695" s="40"/>
      <c r="W1695" s="40"/>
      <c r="X1695" s="40"/>
      <c r="Y1695" s="40"/>
      <c r="Z1695" s="40"/>
    </row>
    <row r="1696" spans="1:26" x14ac:dyDescent="0.2">
      <c r="A1696" s="40"/>
      <c r="W1696" s="40"/>
      <c r="X1696" s="40"/>
      <c r="Y1696" s="40"/>
      <c r="Z1696" s="40"/>
    </row>
    <row r="1697" spans="1:26" x14ac:dyDescent="0.2">
      <c r="A1697" s="40"/>
      <c r="W1697" s="40"/>
      <c r="X1697" s="40"/>
      <c r="Y1697" s="40"/>
      <c r="Z1697" s="40"/>
    </row>
    <row r="1698" spans="1:26" x14ac:dyDescent="0.2">
      <c r="A1698" s="40"/>
      <c r="W1698" s="40"/>
      <c r="X1698" s="40"/>
      <c r="Y1698" s="40"/>
      <c r="Z1698" s="40"/>
    </row>
    <row r="1699" spans="1:26" x14ac:dyDescent="0.2">
      <c r="A1699" s="40"/>
      <c r="W1699" s="40"/>
      <c r="X1699" s="40"/>
      <c r="Y1699" s="40"/>
      <c r="Z1699" s="40"/>
    </row>
    <row r="1700" spans="1:26" x14ac:dyDescent="0.2">
      <c r="A1700" s="40"/>
      <c r="W1700" s="40"/>
      <c r="X1700" s="40"/>
      <c r="Y1700" s="40"/>
      <c r="Z1700" s="40"/>
    </row>
    <row r="1701" spans="1:26" x14ac:dyDescent="0.2">
      <c r="A1701" s="40"/>
      <c r="W1701" s="40"/>
      <c r="X1701" s="40"/>
      <c r="Y1701" s="40"/>
      <c r="Z1701" s="40"/>
    </row>
    <row r="1702" spans="1:26" x14ac:dyDescent="0.2">
      <c r="A1702" s="40"/>
      <c r="W1702" s="40"/>
      <c r="X1702" s="40"/>
      <c r="Y1702" s="40"/>
      <c r="Z1702" s="40"/>
    </row>
    <row r="1703" spans="1:26" x14ac:dyDescent="0.2">
      <c r="A1703" s="40"/>
      <c r="W1703" s="40"/>
      <c r="X1703" s="40"/>
      <c r="Y1703" s="40"/>
      <c r="Z1703" s="40"/>
    </row>
    <row r="1704" spans="1:26" x14ac:dyDescent="0.2">
      <c r="A1704" s="40"/>
      <c r="W1704" s="40"/>
      <c r="X1704" s="40"/>
      <c r="Y1704" s="40"/>
      <c r="Z1704" s="40"/>
    </row>
    <row r="1705" spans="1:26" x14ac:dyDescent="0.2">
      <c r="A1705" s="40"/>
      <c r="W1705" s="40"/>
      <c r="X1705" s="40"/>
      <c r="Y1705" s="40"/>
      <c r="Z1705" s="40"/>
    </row>
    <row r="1706" spans="1:26" x14ac:dyDescent="0.2">
      <c r="A1706" s="40"/>
      <c r="W1706" s="40"/>
      <c r="X1706" s="40"/>
      <c r="Y1706" s="40"/>
      <c r="Z1706" s="40"/>
    </row>
    <row r="1707" spans="1:26" x14ac:dyDescent="0.2">
      <c r="A1707" s="40"/>
      <c r="W1707" s="40"/>
      <c r="X1707" s="40"/>
      <c r="Y1707" s="40"/>
      <c r="Z1707" s="40"/>
    </row>
    <row r="1708" spans="1:26" x14ac:dyDescent="0.2">
      <c r="A1708" s="40"/>
      <c r="W1708" s="40"/>
      <c r="X1708" s="40"/>
      <c r="Y1708" s="40"/>
      <c r="Z1708" s="40"/>
    </row>
    <row r="1709" spans="1:26" x14ac:dyDescent="0.2">
      <c r="A1709" s="40"/>
      <c r="W1709" s="40"/>
      <c r="X1709" s="40"/>
      <c r="Y1709" s="40"/>
      <c r="Z1709" s="40"/>
    </row>
    <row r="1710" spans="1:26" x14ac:dyDescent="0.2">
      <c r="A1710" s="40"/>
      <c r="W1710" s="40"/>
      <c r="X1710" s="40"/>
      <c r="Y1710" s="40"/>
      <c r="Z1710" s="40"/>
    </row>
    <row r="1711" spans="1:26" x14ac:dyDescent="0.2">
      <c r="A1711" s="40"/>
      <c r="W1711" s="40"/>
      <c r="X1711" s="40"/>
      <c r="Y1711" s="40"/>
      <c r="Z1711" s="40"/>
    </row>
    <row r="1712" spans="1:26" x14ac:dyDescent="0.2">
      <c r="A1712" s="40"/>
      <c r="W1712" s="40"/>
      <c r="X1712" s="40"/>
      <c r="Y1712" s="40"/>
      <c r="Z1712" s="40"/>
    </row>
    <row r="1713" spans="1:26" x14ac:dyDescent="0.2">
      <c r="A1713" s="40"/>
      <c r="W1713" s="40"/>
      <c r="X1713" s="40"/>
      <c r="Y1713" s="40"/>
      <c r="Z1713" s="40"/>
    </row>
    <row r="1714" spans="1:26" x14ac:dyDescent="0.2">
      <c r="A1714" s="40"/>
      <c r="W1714" s="40"/>
      <c r="X1714" s="40"/>
      <c r="Y1714" s="40"/>
      <c r="Z1714" s="40"/>
    </row>
    <row r="1715" spans="1:26" x14ac:dyDescent="0.2">
      <c r="A1715" s="40"/>
      <c r="W1715" s="40"/>
      <c r="X1715" s="40"/>
      <c r="Y1715" s="40"/>
      <c r="Z1715" s="40"/>
    </row>
    <row r="1716" spans="1:26" x14ac:dyDescent="0.2">
      <c r="A1716" s="40"/>
      <c r="W1716" s="40"/>
      <c r="X1716" s="40"/>
      <c r="Y1716" s="40"/>
      <c r="Z1716" s="40"/>
    </row>
    <row r="1717" spans="1:26" x14ac:dyDescent="0.2">
      <c r="A1717" s="40"/>
      <c r="W1717" s="40"/>
      <c r="X1717" s="40"/>
      <c r="Y1717" s="40"/>
      <c r="Z1717" s="40"/>
    </row>
    <row r="1718" spans="1:26" x14ac:dyDescent="0.2">
      <c r="A1718" s="40"/>
      <c r="W1718" s="40"/>
      <c r="X1718" s="40"/>
      <c r="Y1718" s="40"/>
      <c r="Z1718" s="40"/>
    </row>
    <row r="1719" spans="1:26" x14ac:dyDescent="0.2">
      <c r="A1719" s="40"/>
      <c r="W1719" s="40"/>
      <c r="X1719" s="40"/>
      <c r="Y1719" s="40"/>
      <c r="Z1719" s="40"/>
    </row>
    <row r="1720" spans="1:26" x14ac:dyDescent="0.2">
      <c r="A1720" s="40"/>
      <c r="W1720" s="40"/>
      <c r="X1720" s="40"/>
      <c r="Y1720" s="40"/>
      <c r="Z1720" s="40"/>
    </row>
    <row r="1721" spans="1:26" x14ac:dyDescent="0.2">
      <c r="A1721" s="40"/>
      <c r="W1721" s="40"/>
      <c r="X1721" s="40"/>
      <c r="Y1721" s="40"/>
      <c r="Z1721" s="40"/>
    </row>
    <row r="1722" spans="1:26" x14ac:dyDescent="0.2">
      <c r="A1722" s="40"/>
      <c r="W1722" s="40"/>
      <c r="X1722" s="40"/>
      <c r="Y1722" s="40"/>
      <c r="Z1722" s="40"/>
    </row>
    <row r="1723" spans="1:26" x14ac:dyDescent="0.2">
      <c r="A1723" s="40"/>
      <c r="W1723" s="40"/>
      <c r="X1723" s="40"/>
      <c r="Y1723" s="40"/>
      <c r="Z1723" s="40"/>
    </row>
    <row r="1724" spans="1:26" x14ac:dyDescent="0.2">
      <c r="A1724" s="40"/>
      <c r="W1724" s="40"/>
      <c r="X1724" s="40"/>
      <c r="Y1724" s="40"/>
      <c r="Z1724" s="40"/>
    </row>
    <row r="1725" spans="1:26" x14ac:dyDescent="0.2">
      <c r="A1725" s="40"/>
      <c r="W1725" s="40"/>
      <c r="X1725" s="40"/>
      <c r="Y1725" s="40"/>
      <c r="Z1725" s="40"/>
    </row>
    <row r="1726" spans="1:26" x14ac:dyDescent="0.2">
      <c r="A1726" s="40"/>
      <c r="W1726" s="40"/>
      <c r="X1726" s="40"/>
      <c r="Y1726" s="40"/>
      <c r="Z1726" s="40"/>
    </row>
    <row r="1727" spans="1:26" x14ac:dyDescent="0.2">
      <c r="A1727" s="40"/>
      <c r="W1727" s="40"/>
      <c r="X1727" s="40"/>
      <c r="Y1727" s="40"/>
      <c r="Z1727" s="40"/>
    </row>
    <row r="1728" spans="1:26" x14ac:dyDescent="0.2">
      <c r="A1728" s="40"/>
      <c r="W1728" s="40"/>
      <c r="X1728" s="40"/>
      <c r="Y1728" s="40"/>
      <c r="Z1728" s="40"/>
    </row>
    <row r="1729" spans="1:26" x14ac:dyDescent="0.2">
      <c r="A1729" s="40"/>
      <c r="W1729" s="40"/>
      <c r="X1729" s="40"/>
      <c r="Y1729" s="40"/>
      <c r="Z1729" s="40"/>
    </row>
    <row r="1730" spans="1:26" x14ac:dyDescent="0.2">
      <c r="A1730" s="40"/>
      <c r="W1730" s="40"/>
      <c r="X1730" s="40"/>
      <c r="Y1730" s="40"/>
      <c r="Z1730" s="40"/>
    </row>
    <row r="1731" spans="1:26" x14ac:dyDescent="0.2">
      <c r="A1731" s="40"/>
      <c r="W1731" s="40"/>
      <c r="X1731" s="40"/>
      <c r="Y1731" s="40"/>
      <c r="Z1731" s="40"/>
    </row>
    <row r="1732" spans="1:26" x14ac:dyDescent="0.2">
      <c r="A1732" s="40"/>
      <c r="W1732" s="40"/>
      <c r="X1732" s="40"/>
      <c r="Y1732" s="40"/>
      <c r="Z1732" s="40"/>
    </row>
    <row r="1733" spans="1:26" x14ac:dyDescent="0.2">
      <c r="A1733" s="40"/>
      <c r="W1733" s="40"/>
      <c r="X1733" s="40"/>
      <c r="Y1733" s="40"/>
      <c r="Z1733" s="40"/>
    </row>
    <row r="1734" spans="1:26" x14ac:dyDescent="0.2">
      <c r="A1734" s="40"/>
      <c r="W1734" s="40"/>
      <c r="X1734" s="40"/>
      <c r="Y1734" s="40"/>
      <c r="Z1734" s="40"/>
    </row>
    <row r="1735" spans="1:26" x14ac:dyDescent="0.2">
      <c r="A1735" s="40"/>
      <c r="W1735" s="40"/>
      <c r="X1735" s="40"/>
      <c r="Y1735" s="40"/>
      <c r="Z1735" s="40"/>
    </row>
    <row r="1736" spans="1:26" x14ac:dyDescent="0.2">
      <c r="A1736" s="40"/>
      <c r="W1736" s="40"/>
      <c r="X1736" s="40"/>
      <c r="Y1736" s="40"/>
      <c r="Z1736" s="40"/>
    </row>
    <row r="1737" spans="1:26" x14ac:dyDescent="0.2">
      <c r="A1737" s="40"/>
      <c r="W1737" s="40"/>
      <c r="X1737" s="40"/>
      <c r="Y1737" s="40"/>
      <c r="Z1737" s="40"/>
    </row>
    <row r="1738" spans="1:26" x14ac:dyDescent="0.2">
      <c r="A1738" s="40"/>
      <c r="W1738" s="40"/>
      <c r="X1738" s="40"/>
      <c r="Y1738" s="40"/>
      <c r="Z1738" s="40"/>
    </row>
    <row r="1739" spans="1:26" x14ac:dyDescent="0.2">
      <c r="A1739" s="40"/>
      <c r="W1739" s="40"/>
      <c r="X1739" s="40"/>
      <c r="Y1739" s="40"/>
      <c r="Z1739" s="40"/>
    </row>
    <row r="1740" spans="1:26" x14ac:dyDescent="0.2">
      <c r="A1740" s="40"/>
      <c r="W1740" s="40"/>
      <c r="X1740" s="40"/>
      <c r="Y1740" s="40"/>
      <c r="Z1740" s="40"/>
    </row>
    <row r="1741" spans="1:26" x14ac:dyDescent="0.2">
      <c r="A1741" s="40"/>
      <c r="W1741" s="40"/>
      <c r="X1741" s="40"/>
      <c r="Y1741" s="40"/>
      <c r="Z1741" s="40"/>
    </row>
    <row r="1742" spans="1:26" x14ac:dyDescent="0.2">
      <c r="A1742" s="40"/>
      <c r="W1742" s="40"/>
      <c r="X1742" s="40"/>
      <c r="Y1742" s="40"/>
      <c r="Z1742" s="40"/>
    </row>
    <row r="1743" spans="1:26" x14ac:dyDescent="0.2">
      <c r="A1743" s="40"/>
      <c r="W1743" s="40"/>
      <c r="X1743" s="40"/>
      <c r="Y1743" s="40"/>
      <c r="Z1743" s="40"/>
    </row>
    <row r="1744" spans="1:26" x14ac:dyDescent="0.2">
      <c r="A1744" s="40"/>
      <c r="W1744" s="40"/>
      <c r="X1744" s="40"/>
      <c r="Y1744" s="40"/>
      <c r="Z1744" s="40"/>
    </row>
    <row r="1745" spans="1:26" x14ac:dyDescent="0.2">
      <c r="A1745" s="40"/>
      <c r="W1745" s="40"/>
      <c r="X1745" s="40"/>
      <c r="Y1745" s="40"/>
      <c r="Z1745" s="40"/>
    </row>
    <row r="1746" spans="1:26" x14ac:dyDescent="0.2">
      <c r="A1746" s="40"/>
      <c r="W1746" s="40"/>
      <c r="X1746" s="40"/>
      <c r="Y1746" s="40"/>
      <c r="Z1746" s="40"/>
    </row>
    <row r="1747" spans="1:26" x14ac:dyDescent="0.2">
      <c r="A1747" s="40"/>
      <c r="W1747" s="40"/>
      <c r="X1747" s="40"/>
      <c r="Y1747" s="40"/>
      <c r="Z1747" s="40"/>
    </row>
    <row r="1748" spans="1:26" x14ac:dyDescent="0.2">
      <c r="A1748" s="40"/>
      <c r="W1748" s="40"/>
      <c r="X1748" s="40"/>
      <c r="Y1748" s="40"/>
      <c r="Z1748" s="40"/>
    </row>
    <row r="1749" spans="1:26" x14ac:dyDescent="0.2">
      <c r="A1749" s="40"/>
      <c r="W1749" s="40"/>
      <c r="X1749" s="40"/>
      <c r="Y1749" s="40"/>
      <c r="Z1749" s="40"/>
    </row>
    <row r="1750" spans="1:26" x14ac:dyDescent="0.2">
      <c r="A1750" s="40"/>
      <c r="W1750" s="40"/>
      <c r="X1750" s="40"/>
      <c r="Y1750" s="40"/>
      <c r="Z1750" s="40"/>
    </row>
    <row r="1751" spans="1:26" x14ac:dyDescent="0.2">
      <c r="A1751" s="40"/>
      <c r="W1751" s="40"/>
      <c r="X1751" s="40"/>
      <c r="Y1751" s="40"/>
      <c r="Z1751" s="40"/>
    </row>
    <row r="1752" spans="1:26" x14ac:dyDescent="0.2">
      <c r="A1752" s="40"/>
      <c r="W1752" s="40"/>
      <c r="X1752" s="40"/>
      <c r="Y1752" s="40"/>
      <c r="Z1752" s="40"/>
    </row>
    <row r="1753" spans="1:26" x14ac:dyDescent="0.2">
      <c r="A1753" s="40"/>
      <c r="W1753" s="40"/>
      <c r="X1753" s="40"/>
      <c r="Y1753" s="40"/>
      <c r="Z1753" s="40"/>
    </row>
    <row r="1754" spans="1:26" x14ac:dyDescent="0.2">
      <c r="A1754" s="40"/>
      <c r="W1754" s="40"/>
      <c r="X1754" s="40"/>
      <c r="Y1754" s="40"/>
      <c r="Z1754" s="40"/>
    </row>
    <row r="1755" spans="1:26" x14ac:dyDescent="0.2">
      <c r="A1755" s="40"/>
      <c r="W1755" s="40"/>
      <c r="X1755" s="40"/>
      <c r="Y1755" s="40"/>
      <c r="Z1755" s="40"/>
    </row>
    <row r="1756" spans="1:26" x14ac:dyDescent="0.2">
      <c r="A1756" s="40"/>
      <c r="W1756" s="40"/>
      <c r="X1756" s="40"/>
      <c r="Y1756" s="40"/>
      <c r="Z1756" s="40"/>
    </row>
    <row r="1757" spans="1:26" x14ac:dyDescent="0.2">
      <c r="A1757" s="40"/>
      <c r="W1757" s="40"/>
      <c r="X1757" s="40"/>
      <c r="Y1757" s="40"/>
      <c r="Z1757" s="40"/>
    </row>
    <row r="1758" spans="1:26" x14ac:dyDescent="0.2">
      <c r="A1758" s="40"/>
      <c r="W1758" s="40"/>
      <c r="X1758" s="40"/>
      <c r="Y1758" s="40"/>
      <c r="Z1758" s="40"/>
    </row>
    <row r="1759" spans="1:26" x14ac:dyDescent="0.2">
      <c r="A1759" s="40"/>
      <c r="W1759" s="40"/>
      <c r="X1759" s="40"/>
      <c r="Y1759" s="40"/>
      <c r="Z1759" s="40"/>
    </row>
    <row r="1760" spans="1:26" x14ac:dyDescent="0.2">
      <c r="A1760" s="40"/>
      <c r="W1760" s="40"/>
      <c r="X1760" s="40"/>
      <c r="Y1760" s="40"/>
      <c r="Z1760" s="40"/>
    </row>
    <row r="1761" spans="1:26" x14ac:dyDescent="0.2">
      <c r="A1761" s="40"/>
      <c r="W1761" s="40"/>
      <c r="X1761" s="40"/>
      <c r="Y1761" s="40"/>
      <c r="Z1761" s="40"/>
    </row>
    <row r="1762" spans="1:26" x14ac:dyDescent="0.2">
      <c r="A1762" s="40"/>
      <c r="W1762" s="40"/>
      <c r="X1762" s="40"/>
      <c r="Y1762" s="40"/>
      <c r="Z1762" s="40"/>
    </row>
    <row r="1763" spans="1:26" x14ac:dyDescent="0.2">
      <c r="A1763" s="40"/>
      <c r="W1763" s="40"/>
      <c r="X1763" s="40"/>
      <c r="Y1763" s="40"/>
      <c r="Z1763" s="40"/>
    </row>
    <row r="1764" spans="1:26" x14ac:dyDescent="0.2">
      <c r="A1764" s="40"/>
      <c r="W1764" s="40"/>
      <c r="X1764" s="40"/>
      <c r="Y1764" s="40"/>
      <c r="Z1764" s="40"/>
    </row>
    <row r="1765" spans="1:26" x14ac:dyDescent="0.2">
      <c r="A1765" s="40"/>
      <c r="W1765" s="40"/>
      <c r="X1765" s="40"/>
      <c r="Y1765" s="40"/>
      <c r="Z1765" s="40"/>
    </row>
    <row r="1766" spans="1:26" x14ac:dyDescent="0.2">
      <c r="A1766" s="40"/>
      <c r="W1766" s="40"/>
      <c r="X1766" s="40"/>
      <c r="Y1766" s="40"/>
      <c r="Z1766" s="40"/>
    </row>
    <row r="1767" spans="1:26" x14ac:dyDescent="0.2">
      <c r="A1767" s="40"/>
      <c r="W1767" s="40"/>
      <c r="X1767" s="40"/>
      <c r="Y1767" s="40"/>
      <c r="Z1767" s="40"/>
    </row>
    <row r="1768" spans="1:26" x14ac:dyDescent="0.2">
      <c r="A1768" s="40"/>
      <c r="W1768" s="40"/>
      <c r="X1768" s="40"/>
      <c r="Y1768" s="40"/>
      <c r="Z1768" s="40"/>
    </row>
    <row r="1769" spans="1:26" x14ac:dyDescent="0.2">
      <c r="A1769" s="40"/>
      <c r="W1769" s="40"/>
      <c r="X1769" s="40"/>
      <c r="Y1769" s="40"/>
      <c r="Z1769" s="40"/>
    </row>
    <row r="1770" spans="1:26" x14ac:dyDescent="0.2">
      <c r="A1770" s="40"/>
      <c r="W1770" s="40"/>
      <c r="X1770" s="40"/>
      <c r="Y1770" s="40"/>
      <c r="Z1770" s="40"/>
    </row>
    <row r="1771" spans="1:26" x14ac:dyDescent="0.2">
      <c r="A1771" s="40"/>
      <c r="W1771" s="40"/>
      <c r="X1771" s="40"/>
      <c r="Y1771" s="40"/>
      <c r="Z1771" s="40"/>
    </row>
    <row r="1772" spans="1:26" x14ac:dyDescent="0.2">
      <c r="A1772" s="40"/>
      <c r="W1772" s="40"/>
      <c r="X1772" s="40"/>
      <c r="Y1772" s="40"/>
      <c r="Z1772" s="40"/>
    </row>
    <row r="1773" spans="1:26" x14ac:dyDescent="0.2">
      <c r="A1773" s="40"/>
      <c r="W1773" s="40"/>
      <c r="X1773" s="40"/>
      <c r="Y1773" s="40"/>
      <c r="Z1773" s="40"/>
    </row>
    <row r="1774" spans="1:26" x14ac:dyDescent="0.2">
      <c r="A1774" s="40"/>
      <c r="W1774" s="40"/>
      <c r="X1774" s="40"/>
      <c r="Y1774" s="40"/>
      <c r="Z1774" s="40"/>
    </row>
    <row r="1775" spans="1:26" x14ac:dyDescent="0.2">
      <c r="A1775" s="40"/>
      <c r="W1775" s="40"/>
      <c r="X1775" s="40"/>
      <c r="Y1775" s="40"/>
      <c r="Z1775" s="40"/>
    </row>
    <row r="1776" spans="1:26" x14ac:dyDescent="0.2">
      <c r="A1776" s="40"/>
      <c r="W1776" s="40"/>
      <c r="X1776" s="40"/>
      <c r="Y1776" s="40"/>
      <c r="Z1776" s="40"/>
    </row>
    <row r="1777" spans="1:26" x14ac:dyDescent="0.2">
      <c r="A1777" s="40"/>
      <c r="W1777" s="40"/>
      <c r="X1777" s="40"/>
      <c r="Y1777" s="40"/>
      <c r="Z1777" s="40"/>
    </row>
    <row r="1778" spans="1:26" x14ac:dyDescent="0.2">
      <c r="A1778" s="40"/>
      <c r="W1778" s="40"/>
      <c r="X1778" s="40"/>
      <c r="Y1778" s="40"/>
      <c r="Z1778" s="40"/>
    </row>
    <row r="1779" spans="1:26" x14ac:dyDescent="0.2">
      <c r="A1779" s="40"/>
      <c r="W1779" s="40"/>
      <c r="X1779" s="40"/>
      <c r="Y1779" s="40"/>
      <c r="Z1779" s="40"/>
    </row>
    <row r="1780" spans="1:26" x14ac:dyDescent="0.2">
      <c r="A1780" s="40"/>
      <c r="W1780" s="40"/>
      <c r="X1780" s="40"/>
      <c r="Y1780" s="40"/>
      <c r="Z1780" s="40"/>
    </row>
    <row r="1781" spans="1:26" x14ac:dyDescent="0.2">
      <c r="A1781" s="40"/>
      <c r="W1781" s="40"/>
      <c r="X1781" s="40"/>
      <c r="Y1781" s="40"/>
      <c r="Z1781" s="40"/>
    </row>
    <row r="1782" spans="1:26" x14ac:dyDescent="0.2">
      <c r="A1782" s="40"/>
      <c r="W1782" s="40"/>
      <c r="X1782" s="40"/>
      <c r="Y1782" s="40"/>
      <c r="Z1782" s="40"/>
    </row>
    <row r="1783" spans="1:26" x14ac:dyDescent="0.2">
      <c r="A1783" s="40"/>
      <c r="W1783" s="40"/>
      <c r="X1783" s="40"/>
      <c r="Y1783" s="40"/>
      <c r="Z1783" s="40"/>
    </row>
    <row r="1784" spans="1:26" x14ac:dyDescent="0.2">
      <c r="A1784" s="40"/>
      <c r="W1784" s="40"/>
      <c r="X1784" s="40"/>
      <c r="Y1784" s="40"/>
      <c r="Z1784" s="40"/>
    </row>
    <row r="1785" spans="1:26" x14ac:dyDescent="0.2">
      <c r="A1785" s="40"/>
      <c r="W1785" s="40"/>
      <c r="X1785" s="40"/>
      <c r="Y1785" s="40"/>
      <c r="Z1785" s="40"/>
    </row>
    <row r="1786" spans="1:26" x14ac:dyDescent="0.2">
      <c r="A1786" s="40"/>
      <c r="W1786" s="40"/>
      <c r="X1786" s="40"/>
      <c r="Y1786" s="40"/>
      <c r="Z1786" s="40"/>
    </row>
    <row r="1787" spans="1:26" x14ac:dyDescent="0.2">
      <c r="A1787" s="40"/>
      <c r="W1787" s="40"/>
      <c r="X1787" s="40"/>
      <c r="Y1787" s="40"/>
      <c r="Z1787" s="40"/>
    </row>
    <row r="1788" spans="1:26" x14ac:dyDescent="0.2">
      <c r="A1788" s="40"/>
      <c r="W1788" s="40"/>
      <c r="X1788" s="40"/>
      <c r="Y1788" s="40"/>
      <c r="Z1788" s="40"/>
    </row>
    <row r="1789" spans="1:26" x14ac:dyDescent="0.2">
      <c r="A1789" s="40"/>
      <c r="W1789" s="40"/>
      <c r="X1789" s="40"/>
      <c r="Y1789" s="40"/>
      <c r="Z1789" s="40"/>
    </row>
    <row r="1790" spans="1:26" x14ac:dyDescent="0.2">
      <c r="A1790" s="40"/>
      <c r="W1790" s="40"/>
      <c r="X1790" s="40"/>
      <c r="Y1790" s="40"/>
      <c r="Z1790" s="40"/>
    </row>
    <row r="1791" spans="1:26" x14ac:dyDescent="0.2">
      <c r="A1791" s="40"/>
      <c r="W1791" s="40"/>
      <c r="X1791" s="40"/>
      <c r="Y1791" s="40"/>
      <c r="Z1791" s="40"/>
    </row>
    <row r="1792" spans="1:26" x14ac:dyDescent="0.2">
      <c r="A1792" s="40"/>
      <c r="W1792" s="40"/>
      <c r="X1792" s="40"/>
      <c r="Y1792" s="40"/>
      <c r="Z1792" s="40"/>
    </row>
    <row r="1793" spans="1:26" x14ac:dyDescent="0.2">
      <c r="A1793" s="40"/>
      <c r="W1793" s="40"/>
      <c r="X1793" s="40"/>
      <c r="Y1793" s="40"/>
      <c r="Z1793" s="40"/>
    </row>
    <row r="1794" spans="1:26" x14ac:dyDescent="0.2">
      <c r="A1794" s="40"/>
      <c r="W1794" s="40"/>
      <c r="X1794" s="40"/>
      <c r="Y1794" s="40"/>
      <c r="Z1794" s="40"/>
    </row>
    <row r="1795" spans="1:26" x14ac:dyDescent="0.2">
      <c r="A1795" s="40"/>
      <c r="W1795" s="40"/>
      <c r="X1795" s="40"/>
      <c r="Y1795" s="40"/>
      <c r="Z1795" s="40"/>
    </row>
    <row r="1796" spans="1:26" x14ac:dyDescent="0.2">
      <c r="A1796" s="40"/>
      <c r="W1796" s="40"/>
      <c r="X1796" s="40"/>
      <c r="Y1796" s="40"/>
      <c r="Z1796" s="40"/>
    </row>
    <row r="1797" spans="1:26" x14ac:dyDescent="0.2">
      <c r="A1797" s="40"/>
      <c r="W1797" s="40"/>
      <c r="X1797" s="40"/>
      <c r="Y1797" s="40"/>
      <c r="Z1797" s="40"/>
    </row>
    <row r="1798" spans="1:26" x14ac:dyDescent="0.2">
      <c r="A1798" s="40"/>
      <c r="W1798" s="40"/>
      <c r="X1798" s="40"/>
      <c r="Y1798" s="40"/>
      <c r="Z1798" s="40"/>
    </row>
    <row r="1799" spans="1:26" x14ac:dyDescent="0.2">
      <c r="A1799" s="40"/>
      <c r="W1799" s="40"/>
      <c r="X1799" s="40"/>
      <c r="Y1799" s="40"/>
      <c r="Z1799" s="40"/>
    </row>
    <row r="1800" spans="1:26" x14ac:dyDescent="0.2">
      <c r="A1800" s="40"/>
      <c r="W1800" s="40"/>
      <c r="X1800" s="40"/>
      <c r="Y1800" s="40"/>
      <c r="Z1800" s="40"/>
    </row>
    <row r="1801" spans="1:26" x14ac:dyDescent="0.2">
      <c r="A1801" s="40"/>
      <c r="W1801" s="40"/>
      <c r="X1801" s="40"/>
      <c r="Y1801" s="40"/>
      <c r="Z1801" s="40"/>
    </row>
    <row r="1802" spans="1:26" x14ac:dyDescent="0.2">
      <c r="A1802" s="40"/>
      <c r="W1802" s="40"/>
      <c r="X1802" s="40"/>
      <c r="Y1802" s="40"/>
      <c r="Z1802" s="40"/>
    </row>
    <row r="1803" spans="1:26" x14ac:dyDescent="0.2">
      <c r="A1803" s="40"/>
      <c r="W1803" s="40"/>
      <c r="X1803" s="40"/>
      <c r="Y1803" s="40"/>
      <c r="Z1803" s="40"/>
    </row>
    <row r="1804" spans="1:26" x14ac:dyDescent="0.2">
      <c r="A1804" s="40"/>
      <c r="W1804" s="40"/>
      <c r="X1804" s="40"/>
      <c r="Y1804" s="40"/>
      <c r="Z1804" s="40"/>
    </row>
    <row r="1805" spans="1:26" x14ac:dyDescent="0.2">
      <c r="A1805" s="40"/>
      <c r="W1805" s="40"/>
      <c r="X1805" s="40"/>
      <c r="Y1805" s="40"/>
      <c r="Z1805" s="40"/>
    </row>
    <row r="1806" spans="1:26" x14ac:dyDescent="0.2">
      <c r="A1806" s="40"/>
      <c r="W1806" s="40"/>
      <c r="X1806" s="40"/>
      <c r="Y1806" s="40"/>
      <c r="Z1806" s="40"/>
    </row>
    <row r="1807" spans="1:26" x14ac:dyDescent="0.2">
      <c r="A1807" s="40"/>
      <c r="W1807" s="40"/>
      <c r="X1807" s="40"/>
      <c r="Y1807" s="40"/>
      <c r="Z1807" s="40"/>
    </row>
    <row r="1808" spans="1:26" x14ac:dyDescent="0.2">
      <c r="A1808" s="40"/>
      <c r="W1808" s="40"/>
      <c r="X1808" s="40"/>
      <c r="Y1808" s="40"/>
      <c r="Z1808" s="40"/>
    </row>
    <row r="1809" spans="1:26" x14ac:dyDescent="0.2">
      <c r="A1809" s="40"/>
      <c r="W1809" s="40"/>
      <c r="X1809" s="40"/>
      <c r="Y1809" s="40"/>
      <c r="Z1809" s="40"/>
    </row>
    <row r="1810" spans="1:26" x14ac:dyDescent="0.2">
      <c r="A1810" s="40"/>
      <c r="W1810" s="40"/>
      <c r="X1810" s="40"/>
      <c r="Y1810" s="40"/>
      <c r="Z1810" s="40"/>
    </row>
    <row r="1811" spans="1:26" x14ac:dyDescent="0.2">
      <c r="A1811" s="40"/>
      <c r="W1811" s="40"/>
      <c r="X1811" s="40"/>
      <c r="Y1811" s="40"/>
      <c r="Z1811" s="40"/>
    </row>
    <row r="1812" spans="1:26" x14ac:dyDescent="0.2">
      <c r="A1812" s="40"/>
      <c r="W1812" s="40"/>
      <c r="X1812" s="40"/>
      <c r="Y1812" s="40"/>
      <c r="Z1812" s="40"/>
    </row>
    <row r="1813" spans="1:26" x14ac:dyDescent="0.2">
      <c r="A1813" s="40"/>
      <c r="W1813" s="40"/>
      <c r="X1813" s="40"/>
      <c r="Y1813" s="40"/>
      <c r="Z1813" s="40"/>
    </row>
    <row r="1814" spans="1:26" x14ac:dyDescent="0.2">
      <c r="A1814" s="40"/>
      <c r="W1814" s="40"/>
      <c r="X1814" s="40"/>
      <c r="Y1814" s="40"/>
      <c r="Z1814" s="40"/>
    </row>
    <row r="1815" spans="1:26" x14ac:dyDescent="0.2">
      <c r="A1815" s="40"/>
      <c r="W1815" s="40"/>
      <c r="X1815" s="40"/>
      <c r="Y1815" s="40"/>
      <c r="Z1815" s="40"/>
    </row>
    <row r="1816" spans="1:26" x14ac:dyDescent="0.2">
      <c r="A1816" s="40"/>
      <c r="W1816" s="40"/>
      <c r="X1816" s="40"/>
      <c r="Y1816" s="40"/>
      <c r="Z1816" s="40"/>
    </row>
    <row r="1817" spans="1:26" x14ac:dyDescent="0.2">
      <c r="A1817" s="40"/>
      <c r="W1817" s="40"/>
      <c r="X1817" s="40"/>
      <c r="Y1817" s="40"/>
      <c r="Z1817" s="40"/>
    </row>
    <row r="1818" spans="1:26" x14ac:dyDescent="0.2">
      <c r="A1818" s="40"/>
      <c r="W1818" s="40"/>
      <c r="X1818" s="40"/>
      <c r="Y1818" s="40"/>
      <c r="Z1818" s="40"/>
    </row>
    <row r="1819" spans="1:26" x14ac:dyDescent="0.2">
      <c r="A1819" s="40"/>
      <c r="W1819" s="40"/>
      <c r="X1819" s="40"/>
      <c r="Y1819" s="40"/>
      <c r="Z1819" s="40"/>
    </row>
    <row r="1820" spans="1:26" x14ac:dyDescent="0.2">
      <c r="A1820" s="40"/>
      <c r="W1820" s="40"/>
      <c r="X1820" s="40"/>
      <c r="Y1820" s="40"/>
      <c r="Z1820" s="40"/>
    </row>
    <row r="1821" spans="1:26" x14ac:dyDescent="0.2">
      <c r="A1821" s="40"/>
      <c r="W1821" s="40"/>
      <c r="X1821" s="40"/>
      <c r="Y1821" s="40"/>
      <c r="Z1821" s="40"/>
    </row>
    <row r="1822" spans="1:26" x14ac:dyDescent="0.2">
      <c r="A1822" s="40"/>
      <c r="W1822" s="40"/>
      <c r="X1822" s="40"/>
      <c r="Y1822" s="40"/>
      <c r="Z1822" s="40"/>
    </row>
    <row r="1823" spans="1:26" x14ac:dyDescent="0.2">
      <c r="A1823" s="40"/>
      <c r="W1823" s="40"/>
      <c r="X1823" s="40"/>
      <c r="Y1823" s="40"/>
      <c r="Z1823" s="40"/>
    </row>
    <row r="1824" spans="1:26" x14ac:dyDescent="0.2">
      <c r="A1824" s="40"/>
      <c r="W1824" s="40"/>
      <c r="X1824" s="40"/>
      <c r="Y1824" s="40"/>
      <c r="Z1824" s="40"/>
    </row>
    <row r="1825" spans="1:26" x14ac:dyDescent="0.2">
      <c r="A1825" s="40"/>
      <c r="W1825" s="40"/>
      <c r="X1825" s="40"/>
      <c r="Y1825" s="40"/>
      <c r="Z1825" s="40"/>
    </row>
    <row r="1826" spans="1:26" x14ac:dyDescent="0.2">
      <c r="A1826" s="40"/>
      <c r="W1826" s="40"/>
      <c r="X1826" s="40"/>
      <c r="Y1826" s="40"/>
      <c r="Z1826" s="40"/>
    </row>
    <row r="1827" spans="1:26" x14ac:dyDescent="0.2">
      <c r="A1827" s="40"/>
      <c r="W1827" s="40"/>
      <c r="X1827" s="40"/>
      <c r="Y1827" s="40"/>
      <c r="Z1827" s="40"/>
    </row>
    <row r="1828" spans="1:26" x14ac:dyDescent="0.2">
      <c r="A1828" s="40"/>
      <c r="W1828" s="40"/>
      <c r="X1828" s="40"/>
      <c r="Y1828" s="40"/>
      <c r="Z1828" s="40"/>
    </row>
    <row r="1829" spans="1:26" x14ac:dyDescent="0.2">
      <c r="A1829" s="40"/>
      <c r="W1829" s="40"/>
      <c r="X1829" s="40"/>
      <c r="Y1829" s="40"/>
      <c r="Z1829" s="40"/>
    </row>
    <row r="1830" spans="1:26" x14ac:dyDescent="0.2">
      <c r="A1830" s="40"/>
      <c r="W1830" s="40"/>
      <c r="X1830" s="40"/>
      <c r="Y1830" s="40"/>
      <c r="Z1830" s="40"/>
    </row>
    <row r="1831" spans="1:26" x14ac:dyDescent="0.2">
      <c r="A1831" s="40"/>
      <c r="W1831" s="40"/>
      <c r="X1831" s="40"/>
      <c r="Y1831" s="40"/>
      <c r="Z1831" s="40"/>
    </row>
    <row r="1832" spans="1:26" x14ac:dyDescent="0.2">
      <c r="A1832" s="40"/>
      <c r="W1832" s="40"/>
      <c r="X1832" s="40"/>
      <c r="Y1832" s="40"/>
      <c r="Z1832" s="40"/>
    </row>
    <row r="1833" spans="1:26" x14ac:dyDescent="0.2">
      <c r="A1833" s="40"/>
      <c r="W1833" s="40"/>
      <c r="X1833" s="40"/>
      <c r="Y1833" s="40"/>
      <c r="Z1833" s="40"/>
    </row>
    <row r="1834" spans="1:26" x14ac:dyDescent="0.2">
      <c r="A1834" s="40"/>
      <c r="W1834" s="40"/>
      <c r="X1834" s="40"/>
      <c r="Y1834" s="40"/>
      <c r="Z1834" s="40"/>
    </row>
    <row r="1835" spans="1:26" x14ac:dyDescent="0.2">
      <c r="A1835" s="40"/>
      <c r="W1835" s="40"/>
      <c r="X1835" s="40"/>
      <c r="Y1835" s="40"/>
      <c r="Z1835" s="40"/>
    </row>
    <row r="1836" spans="1:26" x14ac:dyDescent="0.2">
      <c r="A1836" s="40"/>
      <c r="W1836" s="40"/>
      <c r="X1836" s="40"/>
      <c r="Y1836" s="40"/>
      <c r="Z1836" s="40"/>
    </row>
    <row r="1837" spans="1:26" x14ac:dyDescent="0.2">
      <c r="A1837" s="40"/>
      <c r="W1837" s="40"/>
      <c r="X1837" s="40"/>
      <c r="Y1837" s="40"/>
      <c r="Z1837" s="40"/>
    </row>
    <row r="1838" spans="1:26" x14ac:dyDescent="0.2">
      <c r="A1838" s="40"/>
      <c r="W1838" s="40"/>
      <c r="X1838" s="40"/>
      <c r="Y1838" s="40"/>
      <c r="Z1838" s="40"/>
    </row>
    <row r="1839" spans="1:26" x14ac:dyDescent="0.2">
      <c r="A1839" s="40"/>
      <c r="W1839" s="40"/>
      <c r="X1839" s="40"/>
      <c r="Y1839" s="40"/>
      <c r="Z1839" s="40"/>
    </row>
    <row r="1840" spans="1:26" x14ac:dyDescent="0.2">
      <c r="A1840" s="40"/>
      <c r="W1840" s="40"/>
      <c r="X1840" s="40"/>
      <c r="Y1840" s="40"/>
      <c r="Z1840" s="40"/>
    </row>
    <row r="1841" spans="1:26" x14ac:dyDescent="0.2">
      <c r="A1841" s="40"/>
      <c r="W1841" s="40"/>
      <c r="X1841" s="40"/>
      <c r="Y1841" s="40"/>
      <c r="Z1841" s="40"/>
    </row>
    <row r="1842" spans="1:26" x14ac:dyDescent="0.2">
      <c r="A1842" s="40"/>
      <c r="W1842" s="40"/>
      <c r="X1842" s="40"/>
      <c r="Y1842" s="40"/>
      <c r="Z1842" s="40"/>
    </row>
    <row r="1843" spans="1:26" x14ac:dyDescent="0.2">
      <c r="A1843" s="40"/>
      <c r="W1843" s="40"/>
      <c r="X1843" s="40"/>
      <c r="Y1843" s="40"/>
      <c r="Z1843" s="40"/>
    </row>
    <row r="1844" spans="1:26" x14ac:dyDescent="0.2">
      <c r="A1844" s="40"/>
      <c r="W1844" s="40"/>
      <c r="X1844" s="40"/>
      <c r="Y1844" s="40"/>
      <c r="Z1844" s="40"/>
    </row>
    <row r="1845" spans="1:26" x14ac:dyDescent="0.2">
      <c r="A1845" s="40"/>
      <c r="W1845" s="40"/>
      <c r="X1845" s="40"/>
      <c r="Y1845" s="40"/>
      <c r="Z1845" s="40"/>
    </row>
    <row r="1846" spans="1:26" x14ac:dyDescent="0.2">
      <c r="A1846" s="40"/>
      <c r="W1846" s="40"/>
      <c r="X1846" s="40"/>
      <c r="Y1846" s="40"/>
      <c r="Z1846" s="40"/>
    </row>
    <row r="1847" spans="1:26" x14ac:dyDescent="0.2">
      <c r="A1847" s="40"/>
      <c r="W1847" s="40"/>
      <c r="X1847" s="40"/>
      <c r="Y1847" s="40"/>
      <c r="Z1847" s="40"/>
    </row>
    <row r="1848" spans="1:26" x14ac:dyDescent="0.2">
      <c r="A1848" s="40"/>
      <c r="W1848" s="40"/>
      <c r="X1848" s="40"/>
      <c r="Y1848" s="40"/>
      <c r="Z1848" s="40"/>
    </row>
    <row r="1849" spans="1:26" x14ac:dyDescent="0.2">
      <c r="A1849" s="40"/>
      <c r="W1849" s="40"/>
      <c r="X1849" s="40"/>
      <c r="Y1849" s="40"/>
      <c r="Z1849" s="40"/>
    </row>
    <row r="1850" spans="1:26" x14ac:dyDescent="0.2">
      <c r="A1850" s="40"/>
      <c r="W1850" s="40"/>
      <c r="X1850" s="40"/>
      <c r="Y1850" s="40"/>
      <c r="Z1850" s="40"/>
    </row>
    <row r="1851" spans="1:26" x14ac:dyDescent="0.2">
      <c r="A1851" s="40"/>
      <c r="W1851" s="40"/>
      <c r="X1851" s="40"/>
      <c r="Y1851" s="40"/>
      <c r="Z1851" s="40"/>
    </row>
    <row r="1852" spans="1:26" x14ac:dyDescent="0.2">
      <c r="A1852" s="40"/>
      <c r="W1852" s="40"/>
      <c r="X1852" s="40"/>
      <c r="Y1852" s="40"/>
      <c r="Z1852" s="40"/>
    </row>
    <row r="1853" spans="1:26" x14ac:dyDescent="0.2">
      <c r="A1853" s="40"/>
      <c r="W1853" s="40"/>
      <c r="X1853" s="40"/>
      <c r="Y1853" s="40"/>
      <c r="Z1853" s="40"/>
    </row>
    <row r="1854" spans="1:26" x14ac:dyDescent="0.2">
      <c r="A1854" s="40"/>
      <c r="W1854" s="40"/>
      <c r="X1854" s="40"/>
      <c r="Y1854" s="40"/>
      <c r="Z1854" s="40"/>
    </row>
    <row r="1855" spans="1:26" x14ac:dyDescent="0.2">
      <c r="A1855" s="40"/>
      <c r="W1855" s="40"/>
      <c r="X1855" s="40"/>
      <c r="Y1855" s="40"/>
      <c r="Z1855" s="40"/>
    </row>
    <row r="1856" spans="1:26" x14ac:dyDescent="0.2">
      <c r="A1856" s="40"/>
      <c r="W1856" s="40"/>
      <c r="X1856" s="40"/>
      <c r="Y1856" s="40"/>
      <c r="Z1856" s="40"/>
    </row>
    <row r="1857" spans="1:26" x14ac:dyDescent="0.2">
      <c r="A1857" s="40"/>
      <c r="W1857" s="40"/>
      <c r="X1857" s="40"/>
      <c r="Y1857" s="40"/>
      <c r="Z1857" s="40"/>
    </row>
    <row r="1858" spans="1:26" x14ac:dyDescent="0.2">
      <c r="A1858" s="40"/>
      <c r="W1858" s="40"/>
      <c r="X1858" s="40"/>
      <c r="Y1858" s="40"/>
      <c r="Z1858" s="40"/>
    </row>
    <row r="1859" spans="1:26" x14ac:dyDescent="0.2">
      <c r="A1859" s="40"/>
      <c r="W1859" s="40"/>
      <c r="X1859" s="40"/>
      <c r="Y1859" s="40"/>
      <c r="Z1859" s="40"/>
    </row>
    <row r="1860" spans="1:26" x14ac:dyDescent="0.2">
      <c r="A1860" s="40"/>
      <c r="W1860" s="40"/>
      <c r="X1860" s="40"/>
      <c r="Y1860" s="40"/>
      <c r="Z1860" s="40"/>
    </row>
    <row r="1861" spans="1:26" x14ac:dyDescent="0.2">
      <c r="A1861" s="40"/>
      <c r="W1861" s="40"/>
      <c r="X1861" s="40"/>
      <c r="Y1861" s="40"/>
      <c r="Z1861" s="40"/>
    </row>
    <row r="1862" spans="1:26" x14ac:dyDescent="0.2">
      <c r="A1862" s="40"/>
      <c r="W1862" s="40"/>
      <c r="X1862" s="40"/>
      <c r="Y1862" s="40"/>
      <c r="Z1862" s="40"/>
    </row>
    <row r="1863" spans="1:26" x14ac:dyDescent="0.2">
      <c r="A1863" s="40"/>
      <c r="W1863" s="40"/>
      <c r="X1863" s="40"/>
      <c r="Y1863" s="40"/>
      <c r="Z1863" s="40"/>
    </row>
    <row r="1864" spans="1:26" x14ac:dyDescent="0.2">
      <c r="A1864" s="40"/>
      <c r="W1864" s="40"/>
      <c r="X1864" s="40"/>
      <c r="Y1864" s="40"/>
      <c r="Z1864" s="40"/>
    </row>
    <row r="1865" spans="1:26" x14ac:dyDescent="0.2">
      <c r="A1865" s="40"/>
      <c r="W1865" s="40"/>
      <c r="X1865" s="40"/>
      <c r="Y1865" s="40"/>
      <c r="Z1865" s="40"/>
    </row>
    <row r="1866" spans="1:26" x14ac:dyDescent="0.2">
      <c r="A1866" s="40"/>
      <c r="W1866" s="40"/>
      <c r="X1866" s="40"/>
      <c r="Y1866" s="40"/>
      <c r="Z1866" s="40"/>
    </row>
    <row r="1867" spans="1:26" x14ac:dyDescent="0.2">
      <c r="A1867" s="40"/>
      <c r="W1867" s="40"/>
      <c r="X1867" s="40"/>
      <c r="Y1867" s="40"/>
      <c r="Z1867" s="40"/>
    </row>
    <row r="1868" spans="1:26" x14ac:dyDescent="0.2">
      <c r="A1868" s="40"/>
      <c r="W1868" s="40"/>
      <c r="X1868" s="40"/>
      <c r="Y1868" s="40"/>
      <c r="Z1868" s="40"/>
    </row>
    <row r="1869" spans="1:26" x14ac:dyDescent="0.2">
      <c r="A1869" s="40"/>
      <c r="W1869" s="40"/>
      <c r="X1869" s="40"/>
      <c r="Y1869" s="40"/>
      <c r="Z1869" s="40"/>
    </row>
    <row r="1870" spans="1:26" x14ac:dyDescent="0.2">
      <c r="A1870" s="40"/>
      <c r="W1870" s="40"/>
      <c r="X1870" s="40"/>
      <c r="Y1870" s="40"/>
      <c r="Z1870" s="40"/>
    </row>
    <row r="1871" spans="1:26" x14ac:dyDescent="0.2">
      <c r="A1871" s="40"/>
      <c r="W1871" s="40"/>
      <c r="X1871" s="40"/>
      <c r="Y1871" s="40"/>
      <c r="Z1871" s="40"/>
    </row>
    <row r="1872" spans="1:26" x14ac:dyDescent="0.2">
      <c r="A1872" s="40"/>
      <c r="W1872" s="40"/>
      <c r="X1872" s="40"/>
      <c r="Y1872" s="40"/>
      <c r="Z1872" s="40"/>
    </row>
    <row r="1873" spans="1:26" x14ac:dyDescent="0.2">
      <c r="A1873" s="40"/>
      <c r="W1873" s="40"/>
      <c r="X1873" s="40"/>
      <c r="Y1873" s="40"/>
      <c r="Z1873" s="40"/>
    </row>
    <row r="1874" spans="1:26" x14ac:dyDescent="0.2">
      <c r="A1874" s="40"/>
      <c r="W1874" s="40"/>
      <c r="X1874" s="40"/>
      <c r="Y1874" s="40"/>
      <c r="Z1874" s="40"/>
    </row>
    <row r="1875" spans="1:26" x14ac:dyDescent="0.2">
      <c r="A1875" s="40"/>
      <c r="W1875" s="40"/>
      <c r="X1875" s="40"/>
      <c r="Y1875" s="40"/>
      <c r="Z1875" s="40"/>
    </row>
    <row r="1876" spans="1:26" x14ac:dyDescent="0.2">
      <c r="A1876" s="40"/>
      <c r="W1876" s="40"/>
      <c r="X1876" s="40"/>
      <c r="Y1876" s="40"/>
      <c r="Z1876" s="40"/>
    </row>
    <row r="1877" spans="1:26" x14ac:dyDescent="0.2">
      <c r="A1877" s="40"/>
      <c r="W1877" s="40"/>
      <c r="X1877" s="40"/>
      <c r="Y1877" s="40"/>
      <c r="Z1877" s="40"/>
    </row>
    <row r="1878" spans="1:26" x14ac:dyDescent="0.2">
      <c r="A1878" s="40"/>
      <c r="W1878" s="40"/>
      <c r="X1878" s="40"/>
      <c r="Y1878" s="40"/>
      <c r="Z1878" s="40"/>
    </row>
    <row r="1879" spans="1:26" x14ac:dyDescent="0.2">
      <c r="A1879" s="40"/>
      <c r="W1879" s="40"/>
      <c r="X1879" s="40"/>
      <c r="Y1879" s="40"/>
      <c r="Z1879" s="40"/>
    </row>
    <row r="1880" spans="1:26" x14ac:dyDescent="0.2">
      <c r="A1880" s="40"/>
      <c r="W1880" s="40"/>
      <c r="X1880" s="40"/>
      <c r="Y1880" s="40"/>
      <c r="Z1880" s="40"/>
    </row>
    <row r="1881" spans="1:26" x14ac:dyDescent="0.2">
      <c r="A1881" s="40"/>
      <c r="W1881" s="40"/>
      <c r="X1881" s="40"/>
      <c r="Y1881" s="40"/>
      <c r="Z1881" s="40"/>
    </row>
    <row r="1882" spans="1:26" x14ac:dyDescent="0.2">
      <c r="A1882" s="40"/>
      <c r="W1882" s="40"/>
      <c r="X1882" s="40"/>
      <c r="Y1882" s="40"/>
      <c r="Z1882" s="40"/>
    </row>
    <row r="1883" spans="1:26" x14ac:dyDescent="0.2">
      <c r="A1883" s="40"/>
      <c r="W1883" s="40"/>
      <c r="X1883" s="40"/>
      <c r="Y1883" s="40"/>
      <c r="Z1883" s="40"/>
    </row>
    <row r="1884" spans="1:26" x14ac:dyDescent="0.2">
      <c r="A1884" s="40"/>
      <c r="W1884" s="40"/>
      <c r="X1884" s="40"/>
      <c r="Y1884" s="40"/>
      <c r="Z1884" s="40"/>
    </row>
    <row r="1885" spans="1:26" x14ac:dyDescent="0.2">
      <c r="A1885" s="40"/>
      <c r="W1885" s="40"/>
      <c r="X1885" s="40"/>
      <c r="Y1885" s="40"/>
      <c r="Z1885" s="40"/>
    </row>
    <row r="1886" spans="1:26" x14ac:dyDescent="0.2">
      <c r="A1886" s="40"/>
      <c r="W1886" s="40"/>
      <c r="X1886" s="40"/>
      <c r="Y1886" s="40"/>
      <c r="Z1886" s="40"/>
    </row>
    <row r="1887" spans="1:26" x14ac:dyDescent="0.2">
      <c r="A1887" s="40"/>
      <c r="W1887" s="40"/>
      <c r="X1887" s="40"/>
      <c r="Y1887" s="40"/>
      <c r="Z1887" s="40"/>
    </row>
    <row r="1888" spans="1:26" x14ac:dyDescent="0.2">
      <c r="A1888" s="40"/>
      <c r="W1888" s="40"/>
      <c r="X1888" s="40"/>
      <c r="Y1888" s="40"/>
      <c r="Z1888" s="40"/>
    </row>
    <row r="1889" spans="1:26" x14ac:dyDescent="0.2">
      <c r="A1889" s="40"/>
      <c r="W1889" s="40"/>
      <c r="X1889" s="40"/>
      <c r="Y1889" s="40"/>
      <c r="Z1889" s="40"/>
    </row>
    <row r="1890" spans="1:26" x14ac:dyDescent="0.2">
      <c r="A1890" s="40"/>
      <c r="W1890" s="40"/>
      <c r="X1890" s="40"/>
      <c r="Y1890" s="40"/>
      <c r="Z1890" s="40"/>
    </row>
    <row r="1891" spans="1:26" x14ac:dyDescent="0.2">
      <c r="A1891" s="40"/>
      <c r="W1891" s="40"/>
      <c r="X1891" s="40"/>
      <c r="Y1891" s="40"/>
      <c r="Z1891" s="40"/>
    </row>
    <row r="1892" spans="1:26" x14ac:dyDescent="0.2">
      <c r="A1892" s="40"/>
      <c r="W1892" s="40"/>
      <c r="X1892" s="40"/>
      <c r="Y1892" s="40"/>
      <c r="Z1892" s="40"/>
    </row>
    <row r="1893" spans="1:26" x14ac:dyDescent="0.2">
      <c r="A1893" s="40"/>
      <c r="W1893" s="40"/>
      <c r="X1893" s="40"/>
      <c r="Y1893" s="40"/>
      <c r="Z1893" s="40"/>
    </row>
    <row r="1894" spans="1:26" x14ac:dyDescent="0.2">
      <c r="A1894" s="40"/>
      <c r="W1894" s="40"/>
      <c r="X1894" s="40"/>
      <c r="Y1894" s="40"/>
      <c r="Z1894" s="40"/>
    </row>
    <row r="1895" spans="1:26" x14ac:dyDescent="0.2">
      <c r="A1895" s="40"/>
      <c r="W1895" s="40"/>
      <c r="X1895" s="40"/>
      <c r="Y1895" s="40"/>
      <c r="Z1895" s="40"/>
    </row>
    <row r="1896" spans="1:26" x14ac:dyDescent="0.2">
      <c r="A1896" s="40"/>
      <c r="W1896" s="40"/>
      <c r="X1896" s="40"/>
      <c r="Y1896" s="40"/>
      <c r="Z1896" s="40"/>
    </row>
    <row r="1897" spans="1:26" x14ac:dyDescent="0.2">
      <c r="A1897" s="40"/>
      <c r="W1897" s="40"/>
      <c r="X1897" s="40"/>
      <c r="Y1897" s="40"/>
      <c r="Z1897" s="40"/>
    </row>
    <row r="1898" spans="1:26" x14ac:dyDescent="0.2">
      <c r="A1898" s="40"/>
      <c r="W1898" s="40"/>
      <c r="X1898" s="40"/>
      <c r="Y1898" s="40"/>
      <c r="Z1898" s="40"/>
    </row>
    <row r="1899" spans="1:26" x14ac:dyDescent="0.2">
      <c r="A1899" s="40"/>
      <c r="W1899" s="40"/>
      <c r="X1899" s="40"/>
      <c r="Y1899" s="40"/>
      <c r="Z1899" s="40"/>
    </row>
    <row r="1900" spans="1:26" x14ac:dyDescent="0.2">
      <c r="A1900" s="40"/>
      <c r="W1900" s="40"/>
      <c r="X1900" s="40"/>
      <c r="Y1900" s="40"/>
      <c r="Z1900" s="40"/>
    </row>
    <row r="1901" spans="1:26" x14ac:dyDescent="0.2">
      <c r="A1901" s="40"/>
      <c r="W1901" s="40"/>
      <c r="X1901" s="40"/>
      <c r="Y1901" s="40"/>
      <c r="Z1901" s="40"/>
    </row>
    <row r="1902" spans="1:26" x14ac:dyDescent="0.2">
      <c r="A1902" s="40"/>
      <c r="W1902" s="40"/>
      <c r="X1902" s="40"/>
      <c r="Y1902" s="40"/>
      <c r="Z1902" s="40"/>
    </row>
    <row r="1903" spans="1:26" x14ac:dyDescent="0.2">
      <c r="A1903" s="40"/>
      <c r="W1903" s="40"/>
      <c r="X1903" s="40"/>
      <c r="Y1903" s="40"/>
      <c r="Z1903" s="40"/>
    </row>
    <row r="1904" spans="1:26" x14ac:dyDescent="0.2">
      <c r="A1904" s="40"/>
      <c r="W1904" s="40"/>
      <c r="X1904" s="40"/>
      <c r="Y1904" s="40"/>
      <c r="Z1904" s="40"/>
    </row>
    <row r="1905" spans="1:26" x14ac:dyDescent="0.2">
      <c r="A1905" s="40"/>
      <c r="W1905" s="40"/>
      <c r="X1905" s="40"/>
      <c r="Y1905" s="40"/>
      <c r="Z1905" s="40"/>
    </row>
    <row r="1906" spans="1:26" x14ac:dyDescent="0.2">
      <c r="A1906" s="40"/>
      <c r="W1906" s="40"/>
      <c r="X1906" s="40"/>
      <c r="Y1906" s="40"/>
      <c r="Z1906" s="40"/>
    </row>
    <row r="1907" spans="1:26" x14ac:dyDescent="0.2">
      <c r="A1907" s="40"/>
      <c r="W1907" s="40"/>
      <c r="X1907" s="40"/>
      <c r="Y1907" s="40"/>
      <c r="Z1907" s="40"/>
    </row>
    <row r="1908" spans="1:26" x14ac:dyDescent="0.2">
      <c r="A1908" s="40"/>
      <c r="W1908" s="40"/>
      <c r="X1908" s="40"/>
      <c r="Y1908" s="40"/>
      <c r="Z1908" s="40"/>
    </row>
    <row r="1909" spans="1:26" x14ac:dyDescent="0.2">
      <c r="A1909" s="40"/>
      <c r="W1909" s="40"/>
      <c r="X1909" s="40"/>
      <c r="Y1909" s="40"/>
      <c r="Z1909" s="40"/>
    </row>
    <row r="1910" spans="1:26" x14ac:dyDescent="0.2">
      <c r="A1910" s="40"/>
      <c r="W1910" s="40"/>
      <c r="X1910" s="40"/>
      <c r="Y1910" s="40"/>
      <c r="Z1910" s="40"/>
    </row>
    <row r="1911" spans="1:26" x14ac:dyDescent="0.2">
      <c r="A1911" s="40"/>
      <c r="W1911" s="40"/>
      <c r="X1911" s="40"/>
      <c r="Y1911" s="40"/>
      <c r="Z1911" s="40"/>
    </row>
    <row r="1912" spans="1:26" x14ac:dyDescent="0.2">
      <c r="A1912" s="40"/>
      <c r="W1912" s="40"/>
      <c r="X1912" s="40"/>
      <c r="Y1912" s="40"/>
      <c r="Z1912" s="40"/>
    </row>
    <row r="1913" spans="1:26" x14ac:dyDescent="0.2">
      <c r="A1913" s="40"/>
      <c r="W1913" s="40"/>
      <c r="X1913" s="40"/>
      <c r="Y1913" s="40"/>
      <c r="Z1913" s="40"/>
    </row>
    <row r="1914" spans="1:26" x14ac:dyDescent="0.2">
      <c r="A1914" s="40"/>
      <c r="W1914" s="40"/>
      <c r="X1914" s="40"/>
      <c r="Y1914" s="40"/>
      <c r="Z1914" s="40"/>
    </row>
    <row r="1915" spans="1:26" x14ac:dyDescent="0.2">
      <c r="A1915" s="40"/>
      <c r="W1915" s="40"/>
      <c r="X1915" s="40"/>
      <c r="Y1915" s="40"/>
      <c r="Z1915" s="40"/>
    </row>
    <row r="1916" spans="1:26" x14ac:dyDescent="0.2">
      <c r="A1916" s="40"/>
      <c r="W1916" s="40"/>
      <c r="X1916" s="40"/>
      <c r="Y1916" s="40"/>
      <c r="Z1916" s="40"/>
    </row>
    <row r="1917" spans="1:26" x14ac:dyDescent="0.2">
      <c r="A1917" s="40"/>
      <c r="W1917" s="40"/>
      <c r="X1917" s="40"/>
      <c r="Y1917" s="40"/>
      <c r="Z1917" s="40"/>
    </row>
    <row r="1918" spans="1:26" x14ac:dyDescent="0.2">
      <c r="A1918" s="40"/>
      <c r="W1918" s="40"/>
      <c r="X1918" s="40"/>
      <c r="Y1918" s="40"/>
      <c r="Z1918" s="40"/>
    </row>
    <row r="1919" spans="1:26" x14ac:dyDescent="0.2">
      <c r="A1919" s="40"/>
      <c r="W1919" s="40"/>
      <c r="X1919" s="40"/>
      <c r="Y1919" s="40"/>
      <c r="Z1919" s="40"/>
    </row>
    <row r="1920" spans="1:26" x14ac:dyDescent="0.2">
      <c r="A1920" s="40"/>
      <c r="W1920" s="40"/>
      <c r="X1920" s="40"/>
      <c r="Y1920" s="40"/>
      <c r="Z1920" s="40"/>
    </row>
    <row r="1921" spans="1:26" x14ac:dyDescent="0.2">
      <c r="A1921" s="40"/>
      <c r="W1921" s="40"/>
      <c r="X1921" s="40"/>
      <c r="Y1921" s="40"/>
      <c r="Z1921" s="40"/>
    </row>
    <row r="1922" spans="1:26" x14ac:dyDescent="0.2">
      <c r="A1922" s="40"/>
      <c r="W1922" s="40"/>
      <c r="X1922" s="40"/>
      <c r="Y1922" s="40"/>
      <c r="Z1922" s="40"/>
    </row>
    <row r="1923" spans="1:26" x14ac:dyDescent="0.2">
      <c r="A1923" s="40"/>
      <c r="W1923" s="40"/>
      <c r="X1923" s="40"/>
      <c r="Y1923" s="40"/>
      <c r="Z1923" s="40"/>
    </row>
    <row r="1924" spans="1:26" x14ac:dyDescent="0.2">
      <c r="A1924" s="40"/>
      <c r="W1924" s="40"/>
      <c r="X1924" s="40"/>
      <c r="Y1924" s="40"/>
      <c r="Z1924" s="40"/>
    </row>
    <row r="1925" spans="1:26" x14ac:dyDescent="0.2">
      <c r="A1925" s="40"/>
      <c r="W1925" s="40"/>
      <c r="X1925" s="40"/>
      <c r="Y1925" s="40"/>
      <c r="Z1925" s="40"/>
    </row>
    <row r="1926" spans="1:26" x14ac:dyDescent="0.2">
      <c r="A1926" s="40"/>
      <c r="W1926" s="40"/>
      <c r="X1926" s="40"/>
      <c r="Y1926" s="40"/>
      <c r="Z1926" s="40"/>
    </row>
    <row r="1927" spans="1:26" x14ac:dyDescent="0.2">
      <c r="A1927" s="40"/>
      <c r="W1927" s="40"/>
      <c r="X1927" s="40"/>
      <c r="Y1927" s="40"/>
      <c r="Z1927" s="40"/>
    </row>
    <row r="1928" spans="1:26" x14ac:dyDescent="0.2">
      <c r="A1928" s="40"/>
      <c r="W1928" s="40"/>
      <c r="X1928" s="40"/>
      <c r="Y1928" s="40"/>
      <c r="Z1928" s="40"/>
    </row>
    <row r="1929" spans="1:26" x14ac:dyDescent="0.2">
      <c r="A1929" s="40"/>
      <c r="W1929" s="40"/>
      <c r="X1929" s="40"/>
      <c r="Y1929" s="40"/>
      <c r="Z1929" s="40"/>
    </row>
    <row r="1930" spans="1:26" x14ac:dyDescent="0.2">
      <c r="A1930" s="40"/>
      <c r="W1930" s="40"/>
      <c r="X1930" s="40"/>
      <c r="Y1930" s="40"/>
      <c r="Z1930" s="40"/>
    </row>
    <row r="1931" spans="1:26" x14ac:dyDescent="0.2">
      <c r="A1931" s="40"/>
      <c r="W1931" s="40"/>
      <c r="X1931" s="40"/>
      <c r="Y1931" s="40"/>
      <c r="Z1931" s="40"/>
    </row>
    <row r="1932" spans="1:26" x14ac:dyDescent="0.2">
      <c r="A1932" s="40"/>
      <c r="W1932" s="40"/>
      <c r="X1932" s="40"/>
      <c r="Y1932" s="40"/>
      <c r="Z1932" s="40"/>
    </row>
    <row r="1933" spans="1:26" x14ac:dyDescent="0.2">
      <c r="A1933" s="40"/>
      <c r="W1933" s="40"/>
      <c r="X1933" s="40"/>
      <c r="Y1933" s="40"/>
      <c r="Z1933" s="40"/>
    </row>
    <row r="1934" spans="1:26" x14ac:dyDescent="0.2">
      <c r="A1934" s="40"/>
      <c r="W1934" s="40"/>
      <c r="X1934" s="40"/>
      <c r="Y1934" s="40"/>
      <c r="Z1934" s="40"/>
    </row>
    <row r="1935" spans="1:26" x14ac:dyDescent="0.2">
      <c r="A1935" s="40"/>
      <c r="W1935" s="40"/>
      <c r="X1935" s="40"/>
      <c r="Y1935" s="40"/>
      <c r="Z1935" s="40"/>
    </row>
    <row r="1936" spans="1:26" x14ac:dyDescent="0.2">
      <c r="A1936" s="40"/>
      <c r="W1936" s="40"/>
      <c r="X1936" s="40"/>
      <c r="Y1936" s="40"/>
      <c r="Z1936" s="40"/>
    </row>
    <row r="1937" spans="1:26" x14ac:dyDescent="0.2">
      <c r="A1937" s="40"/>
      <c r="W1937" s="40"/>
      <c r="X1937" s="40"/>
      <c r="Y1937" s="40"/>
      <c r="Z1937" s="40"/>
    </row>
    <row r="1938" spans="1:26" x14ac:dyDescent="0.2">
      <c r="A1938" s="40"/>
      <c r="W1938" s="40"/>
      <c r="X1938" s="40"/>
      <c r="Y1938" s="40"/>
      <c r="Z1938" s="40"/>
    </row>
    <row r="1939" spans="1:26" x14ac:dyDescent="0.2">
      <c r="A1939" s="40"/>
      <c r="W1939" s="40"/>
      <c r="X1939" s="40"/>
      <c r="Y1939" s="40"/>
      <c r="Z1939" s="40"/>
    </row>
    <row r="1940" spans="1:26" x14ac:dyDescent="0.2">
      <c r="A1940" s="40"/>
      <c r="W1940" s="40"/>
      <c r="X1940" s="40"/>
      <c r="Y1940" s="40"/>
      <c r="Z1940" s="40"/>
    </row>
    <row r="1941" spans="1:26" x14ac:dyDescent="0.2">
      <c r="A1941" s="40"/>
      <c r="W1941" s="40"/>
      <c r="X1941" s="40"/>
      <c r="Y1941" s="40"/>
      <c r="Z1941" s="40"/>
    </row>
    <row r="1942" spans="1:26" x14ac:dyDescent="0.2">
      <c r="A1942" s="40"/>
      <c r="W1942" s="40"/>
      <c r="X1942" s="40"/>
      <c r="Y1942" s="40"/>
      <c r="Z1942" s="40"/>
    </row>
    <row r="1943" spans="1:26" x14ac:dyDescent="0.2">
      <c r="A1943" s="40"/>
      <c r="W1943" s="40"/>
      <c r="X1943" s="40"/>
      <c r="Y1943" s="40"/>
      <c r="Z1943" s="40"/>
    </row>
    <row r="1944" spans="1:26" x14ac:dyDescent="0.2">
      <c r="A1944" s="40"/>
      <c r="W1944" s="40"/>
      <c r="X1944" s="40"/>
      <c r="Y1944" s="40"/>
      <c r="Z1944" s="40"/>
    </row>
    <row r="1945" spans="1:26" x14ac:dyDescent="0.2">
      <c r="A1945" s="40"/>
      <c r="W1945" s="40"/>
      <c r="X1945" s="40"/>
      <c r="Y1945" s="40"/>
      <c r="Z1945" s="40"/>
    </row>
    <row r="1946" spans="1:26" x14ac:dyDescent="0.2">
      <c r="A1946" s="40"/>
      <c r="W1946" s="40"/>
      <c r="X1946" s="40"/>
      <c r="Y1946" s="40"/>
      <c r="Z1946" s="40"/>
    </row>
    <row r="1947" spans="1:26" x14ac:dyDescent="0.2">
      <c r="A1947" s="40"/>
      <c r="W1947" s="40"/>
      <c r="X1947" s="40"/>
      <c r="Y1947" s="40"/>
      <c r="Z1947" s="40"/>
    </row>
    <row r="1948" spans="1:26" x14ac:dyDescent="0.2">
      <c r="A1948" s="40"/>
      <c r="W1948" s="40"/>
      <c r="X1948" s="40"/>
      <c r="Y1948" s="40"/>
      <c r="Z1948" s="40"/>
    </row>
    <row r="1949" spans="1:26" x14ac:dyDescent="0.2">
      <c r="A1949" s="40"/>
      <c r="W1949" s="40"/>
      <c r="X1949" s="40"/>
      <c r="Y1949" s="40"/>
      <c r="Z1949" s="40"/>
    </row>
    <row r="1950" spans="1:26" x14ac:dyDescent="0.2">
      <c r="A1950" s="40"/>
      <c r="W1950" s="40"/>
      <c r="X1950" s="40"/>
      <c r="Y1950" s="40"/>
      <c r="Z1950" s="40"/>
    </row>
    <row r="1951" spans="1:26" x14ac:dyDescent="0.2">
      <c r="A1951" s="40"/>
      <c r="W1951" s="40"/>
      <c r="X1951" s="40"/>
      <c r="Y1951" s="40"/>
      <c r="Z1951" s="40"/>
    </row>
    <row r="1952" spans="1:26" x14ac:dyDescent="0.2">
      <c r="A1952" s="40"/>
      <c r="W1952" s="40"/>
      <c r="X1952" s="40"/>
      <c r="Y1952" s="40"/>
      <c r="Z1952" s="40"/>
    </row>
    <row r="1953" spans="1:26" x14ac:dyDescent="0.2">
      <c r="A1953" s="40"/>
      <c r="W1953" s="40"/>
      <c r="X1953" s="40"/>
      <c r="Y1953" s="40"/>
      <c r="Z1953" s="40"/>
    </row>
    <row r="1954" spans="1:26" x14ac:dyDescent="0.2">
      <c r="A1954" s="40"/>
      <c r="W1954" s="40"/>
      <c r="X1954" s="40"/>
      <c r="Y1954" s="40"/>
      <c r="Z1954" s="40"/>
    </row>
    <row r="1955" spans="1:26" x14ac:dyDescent="0.2">
      <c r="A1955" s="40"/>
      <c r="W1955" s="40"/>
      <c r="X1955" s="40"/>
      <c r="Y1955" s="40"/>
      <c r="Z1955" s="40"/>
    </row>
    <row r="1956" spans="1:26" x14ac:dyDescent="0.2">
      <c r="A1956" s="40"/>
      <c r="W1956" s="40"/>
      <c r="X1956" s="40"/>
      <c r="Y1956" s="40"/>
      <c r="Z1956" s="40"/>
    </row>
    <row r="1957" spans="1:26" x14ac:dyDescent="0.2">
      <c r="A1957" s="40"/>
      <c r="W1957" s="40"/>
      <c r="X1957" s="40"/>
      <c r="Y1957" s="40"/>
      <c r="Z1957" s="40"/>
    </row>
    <row r="1958" spans="1:26" x14ac:dyDescent="0.2">
      <c r="A1958" s="40"/>
      <c r="W1958" s="40"/>
      <c r="X1958" s="40"/>
      <c r="Y1958" s="40"/>
      <c r="Z1958" s="40"/>
    </row>
    <row r="1959" spans="1:26" x14ac:dyDescent="0.2">
      <c r="A1959" s="40"/>
      <c r="W1959" s="40"/>
      <c r="X1959" s="40"/>
      <c r="Y1959" s="40"/>
      <c r="Z1959" s="40"/>
    </row>
    <row r="1960" spans="1:26" x14ac:dyDescent="0.2">
      <c r="A1960" s="40"/>
      <c r="W1960" s="40"/>
      <c r="X1960" s="40"/>
      <c r="Y1960" s="40"/>
      <c r="Z1960" s="40"/>
    </row>
    <row r="1961" spans="1:26" x14ac:dyDescent="0.2">
      <c r="A1961" s="40"/>
      <c r="W1961" s="40"/>
      <c r="X1961" s="40"/>
      <c r="Y1961" s="40"/>
      <c r="Z1961" s="40"/>
    </row>
    <row r="1962" spans="1:26" x14ac:dyDescent="0.2">
      <c r="A1962" s="40"/>
      <c r="W1962" s="40"/>
      <c r="X1962" s="40"/>
      <c r="Y1962" s="40"/>
      <c r="Z1962" s="40"/>
    </row>
    <row r="1963" spans="1:26" x14ac:dyDescent="0.2">
      <c r="A1963" s="40"/>
      <c r="W1963" s="40"/>
      <c r="X1963" s="40"/>
      <c r="Y1963" s="40"/>
      <c r="Z1963" s="40"/>
    </row>
    <row r="1964" spans="1:26" x14ac:dyDescent="0.2">
      <c r="A1964" s="40"/>
      <c r="W1964" s="40"/>
      <c r="X1964" s="40"/>
      <c r="Y1964" s="40"/>
      <c r="Z1964" s="40"/>
    </row>
    <row r="1965" spans="1:26" x14ac:dyDescent="0.2">
      <c r="A1965" s="40"/>
      <c r="W1965" s="40"/>
      <c r="X1965" s="40"/>
      <c r="Y1965" s="40"/>
      <c r="Z1965" s="40"/>
    </row>
    <row r="1966" spans="1:26" x14ac:dyDescent="0.2">
      <c r="A1966" s="40"/>
      <c r="W1966" s="40"/>
      <c r="X1966" s="40"/>
      <c r="Y1966" s="40"/>
      <c r="Z1966" s="40"/>
    </row>
    <row r="1967" spans="1:26" x14ac:dyDescent="0.2">
      <c r="A1967" s="40"/>
      <c r="W1967" s="40"/>
      <c r="X1967" s="40"/>
      <c r="Y1967" s="40"/>
      <c r="Z1967" s="40"/>
    </row>
    <row r="1968" spans="1:26" x14ac:dyDescent="0.2">
      <c r="A1968" s="40"/>
      <c r="W1968" s="40"/>
      <c r="X1968" s="40"/>
      <c r="Y1968" s="40"/>
      <c r="Z1968" s="40"/>
    </row>
    <row r="1969" spans="1:26" x14ac:dyDescent="0.2">
      <c r="A1969" s="40"/>
      <c r="W1969" s="40"/>
      <c r="X1969" s="40"/>
      <c r="Y1969" s="40"/>
      <c r="Z1969" s="40"/>
    </row>
    <row r="1970" spans="1:26" x14ac:dyDescent="0.2">
      <c r="A1970" s="40"/>
      <c r="W1970" s="40"/>
      <c r="X1970" s="40"/>
      <c r="Y1970" s="40"/>
      <c r="Z1970" s="40"/>
    </row>
    <row r="1971" spans="1:26" x14ac:dyDescent="0.2">
      <c r="A1971" s="40"/>
      <c r="W1971" s="40"/>
      <c r="X1971" s="40"/>
      <c r="Y1971" s="40"/>
      <c r="Z1971" s="40"/>
    </row>
    <row r="1972" spans="1:26" x14ac:dyDescent="0.2">
      <c r="A1972" s="40"/>
      <c r="W1972" s="40"/>
      <c r="X1972" s="40"/>
      <c r="Y1972" s="40"/>
      <c r="Z1972" s="40"/>
    </row>
    <row r="1973" spans="1:26" x14ac:dyDescent="0.2">
      <c r="A1973" s="40"/>
      <c r="W1973" s="40"/>
      <c r="X1973" s="40"/>
      <c r="Y1973" s="40"/>
      <c r="Z1973" s="40"/>
    </row>
    <row r="1974" spans="1:26" x14ac:dyDescent="0.2">
      <c r="A1974" s="40"/>
      <c r="W1974" s="40"/>
      <c r="X1974" s="40"/>
      <c r="Y1974" s="40"/>
      <c r="Z1974" s="40"/>
    </row>
    <row r="1975" spans="1:26" x14ac:dyDescent="0.2">
      <c r="A1975" s="40"/>
      <c r="W1975" s="40"/>
      <c r="X1975" s="40"/>
      <c r="Y1975" s="40"/>
      <c r="Z1975" s="40"/>
    </row>
    <row r="1976" spans="1:26" x14ac:dyDescent="0.2">
      <c r="A1976" s="40"/>
      <c r="W1976" s="40"/>
      <c r="X1976" s="40"/>
      <c r="Y1976" s="40"/>
      <c r="Z1976" s="40"/>
    </row>
    <row r="1977" spans="1:26" x14ac:dyDescent="0.2">
      <c r="A1977" s="40"/>
      <c r="W1977" s="40"/>
      <c r="X1977" s="40"/>
      <c r="Y1977" s="40"/>
      <c r="Z1977" s="40"/>
    </row>
    <row r="1978" spans="1:26" x14ac:dyDescent="0.2">
      <c r="A1978" s="40"/>
      <c r="W1978" s="40"/>
      <c r="X1978" s="40"/>
      <c r="Y1978" s="40"/>
      <c r="Z1978" s="40"/>
    </row>
    <row r="1979" spans="1:26" x14ac:dyDescent="0.2">
      <c r="A1979" s="40"/>
      <c r="W1979" s="40"/>
      <c r="X1979" s="40"/>
      <c r="Y1979" s="40"/>
      <c r="Z1979" s="40"/>
    </row>
    <row r="1980" spans="1:26" x14ac:dyDescent="0.2">
      <c r="A1980" s="40"/>
      <c r="W1980" s="40"/>
      <c r="X1980" s="40"/>
      <c r="Y1980" s="40"/>
      <c r="Z1980" s="40"/>
    </row>
    <row r="1981" spans="1:26" x14ac:dyDescent="0.2">
      <c r="A1981" s="40"/>
      <c r="W1981" s="40"/>
      <c r="X1981" s="40"/>
      <c r="Y1981" s="40"/>
      <c r="Z1981" s="40"/>
    </row>
    <row r="1982" spans="1:26" x14ac:dyDescent="0.2">
      <c r="A1982" s="40"/>
      <c r="W1982" s="40"/>
      <c r="X1982" s="40"/>
      <c r="Y1982" s="40"/>
      <c r="Z1982" s="40"/>
    </row>
    <row r="1983" spans="1:26" x14ac:dyDescent="0.2">
      <c r="A1983" s="40"/>
      <c r="W1983" s="40"/>
      <c r="X1983" s="40"/>
      <c r="Y1983" s="40"/>
      <c r="Z1983" s="40"/>
    </row>
    <row r="1984" spans="1:26" x14ac:dyDescent="0.2">
      <c r="A1984" s="40"/>
      <c r="W1984" s="40"/>
      <c r="X1984" s="40"/>
      <c r="Y1984" s="40"/>
      <c r="Z1984" s="40"/>
    </row>
    <row r="1985" spans="1:26" x14ac:dyDescent="0.2">
      <c r="A1985" s="40"/>
      <c r="W1985" s="40"/>
      <c r="X1985" s="40"/>
      <c r="Y1985" s="40"/>
      <c r="Z1985" s="40"/>
    </row>
    <row r="1986" spans="1:26" x14ac:dyDescent="0.2">
      <c r="A1986" s="40"/>
      <c r="W1986" s="40"/>
      <c r="X1986" s="40"/>
      <c r="Y1986" s="40"/>
      <c r="Z1986" s="40"/>
    </row>
    <row r="1987" spans="1:26" x14ac:dyDescent="0.2">
      <c r="A1987" s="40"/>
      <c r="W1987" s="40"/>
      <c r="X1987" s="40"/>
      <c r="Y1987" s="40"/>
      <c r="Z1987" s="40"/>
    </row>
    <row r="1988" spans="1:26" x14ac:dyDescent="0.2">
      <c r="A1988" s="40"/>
      <c r="W1988" s="40"/>
      <c r="X1988" s="40"/>
      <c r="Y1988" s="40"/>
      <c r="Z1988" s="40"/>
    </row>
    <row r="1989" spans="1:26" x14ac:dyDescent="0.2">
      <c r="A1989" s="40"/>
      <c r="W1989" s="40"/>
      <c r="X1989" s="40"/>
      <c r="Y1989" s="40"/>
      <c r="Z1989" s="40"/>
    </row>
    <row r="1990" spans="1:26" x14ac:dyDescent="0.2">
      <c r="A1990" s="40"/>
      <c r="W1990" s="40"/>
      <c r="X1990" s="40"/>
      <c r="Y1990" s="40"/>
      <c r="Z1990" s="40"/>
    </row>
    <row r="1991" spans="1:26" x14ac:dyDescent="0.2">
      <c r="A1991" s="40"/>
      <c r="W1991" s="40"/>
      <c r="X1991" s="40"/>
      <c r="Y1991" s="40"/>
      <c r="Z1991" s="40"/>
    </row>
    <row r="1992" spans="1:26" x14ac:dyDescent="0.2">
      <c r="A1992" s="40"/>
      <c r="W1992" s="40"/>
      <c r="X1992" s="40"/>
      <c r="Y1992" s="40"/>
      <c r="Z1992" s="40"/>
    </row>
    <row r="1993" spans="1:26" x14ac:dyDescent="0.2">
      <c r="A1993" s="40"/>
      <c r="W1993" s="40"/>
      <c r="X1993" s="40"/>
      <c r="Y1993" s="40"/>
      <c r="Z1993" s="40"/>
    </row>
    <row r="1994" spans="1:26" x14ac:dyDescent="0.2">
      <c r="A1994" s="40"/>
      <c r="W1994" s="40"/>
      <c r="X1994" s="40"/>
      <c r="Y1994" s="40"/>
      <c r="Z1994" s="40"/>
    </row>
    <row r="1995" spans="1:26" x14ac:dyDescent="0.2">
      <c r="A1995" s="40"/>
      <c r="W1995" s="40"/>
      <c r="X1995" s="40"/>
      <c r="Y1995" s="40"/>
      <c r="Z1995" s="40"/>
    </row>
    <row r="1996" spans="1:26" x14ac:dyDescent="0.2">
      <c r="A1996" s="40"/>
      <c r="W1996" s="40"/>
      <c r="X1996" s="40"/>
      <c r="Y1996" s="40"/>
      <c r="Z1996" s="40"/>
    </row>
    <row r="1997" spans="1:26" x14ac:dyDescent="0.2">
      <c r="A1997" s="40"/>
      <c r="W1997" s="40"/>
      <c r="X1997" s="40"/>
      <c r="Y1997" s="40"/>
      <c r="Z1997" s="40"/>
    </row>
    <row r="1998" spans="1:26" x14ac:dyDescent="0.2">
      <c r="A1998" s="40"/>
      <c r="W1998" s="40"/>
      <c r="X1998" s="40"/>
      <c r="Y1998" s="40"/>
      <c r="Z1998" s="40"/>
    </row>
    <row r="1999" spans="1:26" x14ac:dyDescent="0.2">
      <c r="A1999" s="40"/>
      <c r="W1999" s="40"/>
      <c r="X1999" s="40"/>
      <c r="Y1999" s="40"/>
      <c r="Z1999" s="40"/>
    </row>
    <row r="2000" spans="1:26" x14ac:dyDescent="0.2">
      <c r="A2000" s="40"/>
      <c r="W2000" s="40"/>
      <c r="X2000" s="40"/>
      <c r="Y2000" s="40"/>
      <c r="Z2000" s="40"/>
    </row>
    <row r="2001" spans="1:26" x14ac:dyDescent="0.2">
      <c r="A2001" s="40"/>
      <c r="W2001" s="40"/>
      <c r="X2001" s="40"/>
      <c r="Y2001" s="40"/>
      <c r="Z2001" s="40"/>
    </row>
    <row r="2002" spans="1:26" x14ac:dyDescent="0.2">
      <c r="A2002" s="40"/>
      <c r="W2002" s="40"/>
      <c r="X2002" s="40"/>
      <c r="Y2002" s="40"/>
      <c r="Z2002" s="40"/>
    </row>
    <row r="2003" spans="1:26" x14ac:dyDescent="0.2">
      <c r="A2003" s="40"/>
      <c r="W2003" s="40"/>
      <c r="X2003" s="40"/>
      <c r="Y2003" s="40"/>
      <c r="Z2003" s="40"/>
    </row>
    <row r="2004" spans="1:26" x14ac:dyDescent="0.2">
      <c r="A2004" s="40"/>
      <c r="W2004" s="40"/>
      <c r="X2004" s="40"/>
      <c r="Y2004" s="40"/>
      <c r="Z2004" s="40"/>
    </row>
    <row r="2005" spans="1:26" x14ac:dyDescent="0.2">
      <c r="A2005" s="40"/>
      <c r="W2005" s="40"/>
      <c r="X2005" s="40"/>
      <c r="Y2005" s="40"/>
      <c r="Z2005" s="40"/>
    </row>
    <row r="2006" spans="1:26" x14ac:dyDescent="0.2">
      <c r="A2006" s="40"/>
      <c r="W2006" s="40"/>
      <c r="X2006" s="40"/>
      <c r="Y2006" s="40"/>
      <c r="Z2006" s="40"/>
    </row>
    <row r="2007" spans="1:26" x14ac:dyDescent="0.2">
      <c r="A2007" s="40"/>
      <c r="W2007" s="40"/>
      <c r="X2007" s="40"/>
      <c r="Y2007" s="40"/>
      <c r="Z2007" s="40"/>
    </row>
    <row r="2008" spans="1:26" x14ac:dyDescent="0.2">
      <c r="A2008" s="40"/>
      <c r="W2008" s="40"/>
      <c r="X2008" s="40"/>
      <c r="Y2008" s="40"/>
      <c r="Z2008" s="40"/>
    </row>
    <row r="2009" spans="1:26" x14ac:dyDescent="0.2">
      <c r="A2009" s="40"/>
      <c r="W2009" s="40"/>
      <c r="X2009" s="40"/>
      <c r="Y2009" s="40"/>
      <c r="Z2009" s="40"/>
    </row>
    <row r="2010" spans="1:26" x14ac:dyDescent="0.2">
      <c r="A2010" s="40"/>
      <c r="W2010" s="40"/>
      <c r="X2010" s="40"/>
      <c r="Y2010" s="40"/>
      <c r="Z2010" s="40"/>
    </row>
    <row r="2011" spans="1:26" x14ac:dyDescent="0.2">
      <c r="A2011" s="40"/>
      <c r="W2011" s="40"/>
      <c r="X2011" s="40"/>
      <c r="Y2011" s="40"/>
      <c r="Z2011" s="40"/>
    </row>
    <row r="2012" spans="1:26" x14ac:dyDescent="0.2">
      <c r="A2012" s="40"/>
      <c r="W2012" s="40"/>
      <c r="X2012" s="40"/>
      <c r="Y2012" s="40"/>
      <c r="Z2012" s="40"/>
    </row>
    <row r="2013" spans="1:26" x14ac:dyDescent="0.2">
      <c r="A2013" s="40"/>
      <c r="W2013" s="40"/>
      <c r="X2013" s="40"/>
      <c r="Y2013" s="40"/>
      <c r="Z2013" s="40"/>
    </row>
    <row r="2014" spans="1:26" x14ac:dyDescent="0.2">
      <c r="A2014" s="40"/>
      <c r="W2014" s="40"/>
      <c r="X2014" s="40"/>
      <c r="Y2014" s="40"/>
      <c r="Z2014" s="40"/>
    </row>
    <row r="2015" spans="1:26" x14ac:dyDescent="0.2">
      <c r="A2015" s="40"/>
      <c r="W2015" s="40"/>
      <c r="X2015" s="40"/>
      <c r="Y2015" s="40"/>
      <c r="Z2015" s="40"/>
    </row>
    <row r="2016" spans="1:26" x14ac:dyDescent="0.2">
      <c r="A2016" s="40"/>
      <c r="W2016" s="40"/>
      <c r="X2016" s="40"/>
      <c r="Y2016" s="40"/>
      <c r="Z2016" s="40"/>
    </row>
    <row r="2017" spans="1:26" x14ac:dyDescent="0.2">
      <c r="A2017" s="40"/>
      <c r="W2017" s="40"/>
      <c r="X2017" s="40"/>
      <c r="Y2017" s="40"/>
      <c r="Z2017" s="40"/>
    </row>
    <row r="2018" spans="1:26" x14ac:dyDescent="0.2">
      <c r="A2018" s="40"/>
      <c r="W2018" s="40"/>
      <c r="X2018" s="40"/>
      <c r="Y2018" s="40"/>
      <c r="Z2018" s="40"/>
    </row>
    <row r="2019" spans="1:26" x14ac:dyDescent="0.2">
      <c r="A2019" s="40"/>
      <c r="W2019" s="40"/>
      <c r="X2019" s="40"/>
      <c r="Y2019" s="40"/>
      <c r="Z2019" s="40"/>
    </row>
    <row r="2020" spans="1:26" x14ac:dyDescent="0.2">
      <c r="A2020" s="40"/>
      <c r="W2020" s="40"/>
      <c r="X2020" s="40"/>
      <c r="Y2020" s="40"/>
      <c r="Z2020" s="40"/>
    </row>
    <row r="2021" spans="1:26" x14ac:dyDescent="0.2">
      <c r="A2021" s="40"/>
      <c r="W2021" s="40"/>
      <c r="X2021" s="40"/>
      <c r="Y2021" s="40"/>
      <c r="Z2021" s="40"/>
    </row>
    <row r="2022" spans="1:26" x14ac:dyDescent="0.2">
      <c r="A2022" s="40"/>
      <c r="W2022" s="40"/>
      <c r="X2022" s="40"/>
      <c r="Y2022" s="40"/>
      <c r="Z2022" s="40"/>
    </row>
    <row r="2023" spans="1:26" x14ac:dyDescent="0.2">
      <c r="A2023" s="40"/>
      <c r="W2023" s="40"/>
      <c r="X2023" s="40"/>
      <c r="Y2023" s="40"/>
      <c r="Z2023" s="40"/>
    </row>
    <row r="2024" spans="1:26" x14ac:dyDescent="0.2">
      <c r="A2024" s="40"/>
      <c r="W2024" s="40"/>
      <c r="X2024" s="40"/>
      <c r="Y2024" s="40"/>
      <c r="Z2024" s="40"/>
    </row>
    <row r="2025" spans="1:26" x14ac:dyDescent="0.2">
      <c r="A2025" s="40"/>
      <c r="W2025" s="40"/>
      <c r="X2025" s="40"/>
      <c r="Y2025" s="40"/>
      <c r="Z2025" s="40"/>
    </row>
    <row r="2026" spans="1:26" x14ac:dyDescent="0.2">
      <c r="A2026" s="40"/>
      <c r="W2026" s="40"/>
      <c r="X2026" s="40"/>
      <c r="Y2026" s="40"/>
      <c r="Z2026" s="40"/>
    </row>
    <row r="2027" spans="1:26" x14ac:dyDescent="0.2">
      <c r="A2027" s="40"/>
      <c r="W2027" s="40"/>
      <c r="X2027" s="40"/>
      <c r="Y2027" s="40"/>
      <c r="Z2027" s="40"/>
    </row>
    <row r="2028" spans="1:26" x14ac:dyDescent="0.2">
      <c r="A2028" s="40"/>
      <c r="W2028" s="40"/>
      <c r="X2028" s="40"/>
      <c r="Y2028" s="40"/>
      <c r="Z2028" s="40"/>
    </row>
    <row r="2029" spans="1:26" x14ac:dyDescent="0.2">
      <c r="A2029" s="40"/>
      <c r="W2029" s="40"/>
      <c r="X2029" s="40"/>
      <c r="Y2029" s="40"/>
      <c r="Z2029" s="40"/>
    </row>
    <row r="2030" spans="1:26" x14ac:dyDescent="0.2">
      <c r="A2030" s="40"/>
      <c r="W2030" s="40"/>
      <c r="X2030" s="40"/>
      <c r="Y2030" s="40"/>
      <c r="Z2030" s="40"/>
    </row>
    <row r="2031" spans="1:26" x14ac:dyDescent="0.2">
      <c r="A2031" s="40"/>
      <c r="W2031" s="40"/>
      <c r="X2031" s="40"/>
      <c r="Y2031" s="40"/>
      <c r="Z2031" s="40"/>
    </row>
    <row r="2032" spans="1:26" x14ac:dyDescent="0.2">
      <c r="A2032" s="40"/>
      <c r="W2032" s="40"/>
      <c r="X2032" s="40"/>
      <c r="Y2032" s="40"/>
      <c r="Z2032" s="40"/>
    </row>
    <row r="2033" spans="1:26" x14ac:dyDescent="0.2">
      <c r="A2033" s="40"/>
      <c r="W2033" s="40"/>
      <c r="X2033" s="40"/>
      <c r="Y2033" s="40"/>
      <c r="Z2033" s="40"/>
    </row>
    <row r="2034" spans="1:26" x14ac:dyDescent="0.2">
      <c r="A2034" s="40"/>
      <c r="W2034" s="40"/>
      <c r="X2034" s="40"/>
      <c r="Y2034" s="40"/>
      <c r="Z2034" s="40"/>
    </row>
    <row r="2035" spans="1:26" x14ac:dyDescent="0.2">
      <c r="A2035" s="40"/>
      <c r="W2035" s="40"/>
      <c r="X2035" s="40"/>
      <c r="Y2035" s="40"/>
      <c r="Z2035" s="40"/>
    </row>
    <row r="2036" spans="1:26" x14ac:dyDescent="0.2">
      <c r="A2036" s="40"/>
      <c r="W2036" s="40"/>
      <c r="X2036" s="40"/>
      <c r="Y2036" s="40"/>
      <c r="Z2036" s="40"/>
    </row>
    <row r="2037" spans="1:26" x14ac:dyDescent="0.2">
      <c r="A2037" s="40"/>
      <c r="W2037" s="40"/>
      <c r="X2037" s="40"/>
      <c r="Y2037" s="40"/>
      <c r="Z2037" s="40"/>
    </row>
    <row r="2038" spans="1:26" x14ac:dyDescent="0.2">
      <c r="A2038" s="40"/>
      <c r="W2038" s="40"/>
      <c r="X2038" s="40"/>
      <c r="Y2038" s="40"/>
      <c r="Z2038" s="40"/>
    </row>
    <row r="2039" spans="1:26" x14ac:dyDescent="0.2">
      <c r="A2039" s="40"/>
      <c r="W2039" s="40"/>
      <c r="X2039" s="40"/>
      <c r="Y2039" s="40"/>
      <c r="Z2039" s="40"/>
    </row>
    <row r="2040" spans="1:26" x14ac:dyDescent="0.2">
      <c r="A2040" s="40"/>
      <c r="W2040" s="40"/>
      <c r="X2040" s="40"/>
      <c r="Y2040" s="40"/>
      <c r="Z2040" s="40"/>
    </row>
    <row r="2041" spans="1:26" x14ac:dyDescent="0.2">
      <c r="A2041" s="40"/>
      <c r="W2041" s="40"/>
      <c r="X2041" s="40"/>
      <c r="Y2041" s="40"/>
      <c r="Z2041" s="40"/>
    </row>
    <row r="2042" spans="1:26" x14ac:dyDescent="0.2">
      <c r="A2042" s="40"/>
      <c r="W2042" s="40"/>
      <c r="X2042" s="40"/>
      <c r="Y2042" s="40"/>
      <c r="Z2042" s="40"/>
    </row>
    <row r="2043" spans="1:26" x14ac:dyDescent="0.2">
      <c r="A2043" s="40"/>
      <c r="W2043" s="40"/>
      <c r="X2043" s="40"/>
      <c r="Y2043" s="40"/>
      <c r="Z2043" s="40"/>
    </row>
    <row r="2044" spans="1:26" x14ac:dyDescent="0.2">
      <c r="A2044" s="40"/>
      <c r="W2044" s="40"/>
      <c r="X2044" s="40"/>
      <c r="Y2044" s="40"/>
      <c r="Z2044" s="40"/>
    </row>
    <row r="2045" spans="1:26" x14ac:dyDescent="0.2">
      <c r="A2045" s="40"/>
      <c r="W2045" s="40"/>
      <c r="X2045" s="40"/>
      <c r="Y2045" s="40"/>
      <c r="Z2045" s="40"/>
    </row>
    <row r="2046" spans="1:26" x14ac:dyDescent="0.2">
      <c r="A2046" s="40"/>
      <c r="W2046" s="40"/>
      <c r="X2046" s="40"/>
      <c r="Y2046" s="40"/>
      <c r="Z2046" s="40"/>
    </row>
    <row r="2047" spans="1:26" x14ac:dyDescent="0.2">
      <c r="A2047" s="40"/>
      <c r="W2047" s="40"/>
      <c r="X2047" s="40"/>
      <c r="Y2047" s="40"/>
      <c r="Z2047" s="40"/>
    </row>
    <row r="2048" spans="1:26" x14ac:dyDescent="0.2">
      <c r="A2048" s="40"/>
      <c r="W2048" s="40"/>
      <c r="X2048" s="40"/>
      <c r="Y2048" s="40"/>
      <c r="Z2048" s="40"/>
    </row>
    <row r="2049" spans="1:26" x14ac:dyDescent="0.2">
      <c r="A2049" s="40"/>
      <c r="W2049" s="40"/>
      <c r="X2049" s="40"/>
      <c r="Y2049" s="40"/>
      <c r="Z2049" s="40"/>
    </row>
    <row r="2050" spans="1:26" x14ac:dyDescent="0.2">
      <c r="A2050" s="40"/>
      <c r="W2050" s="40"/>
      <c r="X2050" s="40"/>
      <c r="Y2050" s="40"/>
      <c r="Z2050" s="40"/>
    </row>
    <row r="2051" spans="1:26" x14ac:dyDescent="0.2">
      <c r="A2051" s="40"/>
      <c r="W2051" s="40"/>
      <c r="X2051" s="40"/>
      <c r="Y2051" s="40"/>
      <c r="Z2051" s="40"/>
    </row>
    <row r="2052" spans="1:26" x14ac:dyDescent="0.2">
      <c r="A2052" s="40"/>
      <c r="W2052" s="40"/>
      <c r="X2052" s="40"/>
      <c r="Y2052" s="40"/>
      <c r="Z2052" s="40"/>
    </row>
    <row r="2053" spans="1:26" x14ac:dyDescent="0.2">
      <c r="A2053" s="40"/>
      <c r="W2053" s="40"/>
      <c r="X2053" s="40"/>
      <c r="Y2053" s="40"/>
      <c r="Z2053" s="40"/>
    </row>
    <row r="2054" spans="1:26" x14ac:dyDescent="0.2">
      <c r="A2054" s="40"/>
      <c r="W2054" s="40"/>
      <c r="X2054" s="40"/>
      <c r="Y2054" s="40"/>
      <c r="Z2054" s="40"/>
    </row>
    <row r="2055" spans="1:26" x14ac:dyDescent="0.2">
      <c r="A2055" s="40"/>
      <c r="W2055" s="40"/>
      <c r="X2055" s="40"/>
      <c r="Y2055" s="40"/>
      <c r="Z2055" s="40"/>
    </row>
    <row r="2056" spans="1:26" x14ac:dyDescent="0.2">
      <c r="A2056" s="40"/>
      <c r="W2056" s="40"/>
      <c r="X2056" s="40"/>
      <c r="Y2056" s="40"/>
      <c r="Z2056" s="40"/>
    </row>
    <row r="2057" spans="1:26" x14ac:dyDescent="0.2">
      <c r="A2057" s="40"/>
      <c r="W2057" s="40"/>
      <c r="X2057" s="40"/>
      <c r="Y2057" s="40"/>
      <c r="Z2057" s="40"/>
    </row>
    <row r="2058" spans="1:26" x14ac:dyDescent="0.2">
      <c r="A2058" s="40"/>
      <c r="W2058" s="40"/>
      <c r="X2058" s="40"/>
      <c r="Y2058" s="40"/>
      <c r="Z2058" s="40"/>
    </row>
    <row r="2059" spans="1:26" x14ac:dyDescent="0.2">
      <c r="A2059" s="40"/>
      <c r="W2059" s="40"/>
      <c r="X2059" s="40"/>
      <c r="Y2059" s="40"/>
      <c r="Z2059" s="40"/>
    </row>
    <row r="2060" spans="1:26" x14ac:dyDescent="0.2">
      <c r="A2060" s="40"/>
      <c r="W2060" s="40"/>
      <c r="X2060" s="40"/>
      <c r="Y2060" s="40"/>
      <c r="Z2060" s="40"/>
    </row>
    <row r="2061" spans="1:26" x14ac:dyDescent="0.2">
      <c r="A2061" s="40"/>
      <c r="W2061" s="40"/>
      <c r="X2061" s="40"/>
      <c r="Y2061" s="40"/>
      <c r="Z2061" s="40"/>
    </row>
    <row r="2062" spans="1:26" x14ac:dyDescent="0.2">
      <c r="A2062" s="40"/>
      <c r="W2062" s="40"/>
      <c r="X2062" s="40"/>
      <c r="Y2062" s="40"/>
      <c r="Z2062" s="40"/>
    </row>
    <row r="2063" spans="1:26" x14ac:dyDescent="0.2">
      <c r="A2063" s="40"/>
      <c r="W2063" s="40"/>
      <c r="X2063" s="40"/>
      <c r="Y2063" s="40"/>
      <c r="Z2063" s="40"/>
    </row>
    <row r="2064" spans="1:26" x14ac:dyDescent="0.2">
      <c r="A2064" s="40"/>
      <c r="W2064" s="40"/>
      <c r="X2064" s="40"/>
      <c r="Y2064" s="40"/>
      <c r="Z2064" s="40"/>
    </row>
    <row r="2065" spans="1:26" x14ac:dyDescent="0.2">
      <c r="A2065" s="40"/>
      <c r="W2065" s="40"/>
      <c r="X2065" s="40"/>
      <c r="Y2065" s="40"/>
      <c r="Z2065" s="40"/>
    </row>
    <row r="2066" spans="1:26" x14ac:dyDescent="0.2">
      <c r="A2066" s="40"/>
      <c r="W2066" s="40"/>
      <c r="X2066" s="40"/>
      <c r="Y2066" s="40"/>
      <c r="Z2066" s="40"/>
    </row>
    <row r="2067" spans="1:26" x14ac:dyDescent="0.2">
      <c r="A2067" s="40"/>
      <c r="W2067" s="40"/>
      <c r="X2067" s="40"/>
      <c r="Y2067" s="40"/>
      <c r="Z2067" s="40"/>
    </row>
    <row r="2068" spans="1:26" x14ac:dyDescent="0.2">
      <c r="A2068" s="40"/>
      <c r="W2068" s="40"/>
      <c r="X2068" s="40"/>
      <c r="Y2068" s="40"/>
      <c r="Z2068" s="40"/>
    </row>
    <row r="2069" spans="1:26" x14ac:dyDescent="0.2">
      <c r="A2069" s="40"/>
      <c r="W2069" s="40"/>
      <c r="X2069" s="40"/>
      <c r="Y2069" s="40"/>
      <c r="Z2069" s="40"/>
    </row>
    <row r="2070" spans="1:26" x14ac:dyDescent="0.2">
      <c r="A2070" s="40"/>
      <c r="W2070" s="40"/>
      <c r="X2070" s="40"/>
      <c r="Y2070" s="40"/>
      <c r="Z2070" s="40"/>
    </row>
    <row r="2071" spans="1:26" x14ac:dyDescent="0.2">
      <c r="A2071" s="40"/>
      <c r="W2071" s="40"/>
      <c r="X2071" s="40"/>
      <c r="Y2071" s="40"/>
      <c r="Z2071" s="40"/>
    </row>
    <row r="2072" spans="1:26" x14ac:dyDescent="0.2">
      <c r="A2072" s="40"/>
      <c r="W2072" s="40"/>
      <c r="X2072" s="40"/>
      <c r="Y2072" s="40"/>
      <c r="Z2072" s="40"/>
    </row>
    <row r="2073" spans="1:26" x14ac:dyDescent="0.2">
      <c r="A2073" s="40"/>
      <c r="W2073" s="40"/>
      <c r="X2073" s="40"/>
      <c r="Y2073" s="40"/>
      <c r="Z2073" s="40"/>
    </row>
    <row r="2074" spans="1:26" x14ac:dyDescent="0.2">
      <c r="A2074" s="40"/>
      <c r="W2074" s="40"/>
      <c r="X2074" s="40"/>
      <c r="Y2074" s="40"/>
      <c r="Z2074" s="40"/>
    </row>
    <row r="2075" spans="1:26" x14ac:dyDescent="0.2">
      <c r="A2075" s="40"/>
      <c r="W2075" s="40"/>
      <c r="X2075" s="40"/>
      <c r="Y2075" s="40"/>
      <c r="Z2075" s="40"/>
    </row>
    <row r="2076" spans="1:26" x14ac:dyDescent="0.2">
      <c r="A2076" s="40"/>
      <c r="W2076" s="40"/>
      <c r="X2076" s="40"/>
      <c r="Y2076" s="40"/>
      <c r="Z2076" s="40"/>
    </row>
    <row r="2077" spans="1:26" x14ac:dyDescent="0.2">
      <c r="A2077" s="40"/>
      <c r="W2077" s="40"/>
      <c r="X2077" s="40"/>
      <c r="Y2077" s="40"/>
      <c r="Z2077" s="40"/>
    </row>
    <row r="2078" spans="1:26" x14ac:dyDescent="0.2">
      <c r="A2078" s="40"/>
      <c r="W2078" s="40"/>
      <c r="X2078" s="40"/>
      <c r="Y2078" s="40"/>
      <c r="Z2078" s="40"/>
    </row>
    <row r="2079" spans="1:26" x14ac:dyDescent="0.2">
      <c r="A2079" s="40"/>
      <c r="W2079" s="40"/>
      <c r="X2079" s="40"/>
      <c r="Y2079" s="40"/>
      <c r="Z2079" s="40"/>
    </row>
    <row r="2080" spans="1:26" x14ac:dyDescent="0.2">
      <c r="A2080" s="40"/>
      <c r="W2080" s="40"/>
      <c r="X2080" s="40"/>
      <c r="Y2080" s="40"/>
      <c r="Z2080" s="40"/>
    </row>
    <row r="2081" spans="1:26" x14ac:dyDescent="0.2">
      <c r="A2081" s="40"/>
      <c r="W2081" s="40"/>
      <c r="X2081" s="40"/>
      <c r="Y2081" s="40"/>
      <c r="Z2081" s="40"/>
    </row>
    <row r="2082" spans="1:26" x14ac:dyDescent="0.2">
      <c r="A2082" s="40"/>
      <c r="W2082" s="40"/>
      <c r="X2082" s="40"/>
      <c r="Y2082" s="40"/>
      <c r="Z2082" s="40"/>
    </row>
    <row r="2083" spans="1:26" x14ac:dyDescent="0.2">
      <c r="A2083" s="40"/>
      <c r="W2083" s="40"/>
      <c r="X2083" s="40"/>
      <c r="Y2083" s="40"/>
      <c r="Z2083" s="40"/>
    </row>
    <row r="2084" spans="1:26" x14ac:dyDescent="0.2">
      <c r="A2084" s="40"/>
      <c r="W2084" s="40"/>
      <c r="X2084" s="40"/>
      <c r="Y2084" s="40"/>
      <c r="Z2084" s="40"/>
    </row>
    <row r="2085" spans="1:26" x14ac:dyDescent="0.2">
      <c r="A2085" s="40"/>
      <c r="W2085" s="40"/>
      <c r="X2085" s="40"/>
      <c r="Y2085" s="40"/>
      <c r="Z2085" s="40"/>
    </row>
    <row r="2086" spans="1:26" x14ac:dyDescent="0.2">
      <c r="A2086" s="40"/>
      <c r="W2086" s="40"/>
      <c r="X2086" s="40"/>
      <c r="Y2086" s="40"/>
      <c r="Z2086" s="40"/>
    </row>
    <row r="2087" spans="1:26" x14ac:dyDescent="0.2">
      <c r="A2087" s="40"/>
      <c r="W2087" s="40"/>
      <c r="X2087" s="40"/>
      <c r="Y2087" s="40"/>
      <c r="Z2087" s="40"/>
    </row>
    <row r="2088" spans="1:26" x14ac:dyDescent="0.2">
      <c r="A2088" s="40"/>
      <c r="W2088" s="40"/>
      <c r="X2088" s="40"/>
      <c r="Y2088" s="40"/>
      <c r="Z2088" s="40"/>
    </row>
    <row r="2089" spans="1:26" x14ac:dyDescent="0.2">
      <c r="A2089" s="40"/>
      <c r="W2089" s="40"/>
      <c r="X2089" s="40"/>
      <c r="Y2089" s="40"/>
      <c r="Z2089" s="40"/>
    </row>
    <row r="2090" spans="1:26" x14ac:dyDescent="0.2">
      <c r="A2090" s="40"/>
      <c r="W2090" s="40"/>
      <c r="X2090" s="40"/>
      <c r="Y2090" s="40"/>
      <c r="Z2090" s="40"/>
    </row>
    <row r="2091" spans="1:26" x14ac:dyDescent="0.2">
      <c r="A2091" s="40"/>
      <c r="W2091" s="40"/>
      <c r="X2091" s="40"/>
      <c r="Y2091" s="40"/>
      <c r="Z2091" s="40"/>
    </row>
    <row r="2092" spans="1:26" x14ac:dyDescent="0.2">
      <c r="A2092" s="40"/>
      <c r="W2092" s="40"/>
      <c r="X2092" s="40"/>
      <c r="Y2092" s="40"/>
      <c r="Z2092" s="40"/>
    </row>
    <row r="2093" spans="1:26" x14ac:dyDescent="0.2">
      <c r="A2093" s="40"/>
      <c r="W2093" s="40"/>
      <c r="X2093" s="40"/>
      <c r="Y2093" s="40"/>
      <c r="Z2093" s="40"/>
    </row>
    <row r="2094" spans="1:26" x14ac:dyDescent="0.2">
      <c r="A2094" s="40"/>
      <c r="W2094" s="40"/>
      <c r="X2094" s="40"/>
      <c r="Y2094" s="40"/>
      <c r="Z2094" s="40"/>
    </row>
    <row r="2095" spans="1:26" x14ac:dyDescent="0.2">
      <c r="A2095" s="40"/>
      <c r="W2095" s="40"/>
      <c r="X2095" s="40"/>
      <c r="Y2095" s="40"/>
      <c r="Z2095" s="40"/>
    </row>
    <row r="2096" spans="1:26" x14ac:dyDescent="0.2">
      <c r="A2096" s="40"/>
      <c r="W2096" s="40"/>
      <c r="X2096" s="40"/>
      <c r="Y2096" s="40"/>
      <c r="Z2096" s="40"/>
    </row>
    <row r="2097" spans="1:26" x14ac:dyDescent="0.2">
      <c r="A2097" s="40"/>
      <c r="W2097" s="40"/>
      <c r="X2097" s="40"/>
      <c r="Y2097" s="40"/>
      <c r="Z2097" s="40"/>
    </row>
    <row r="2098" spans="1:26" x14ac:dyDescent="0.2">
      <c r="A2098" s="40"/>
      <c r="W2098" s="40"/>
      <c r="X2098" s="40"/>
      <c r="Y2098" s="40"/>
      <c r="Z2098" s="40"/>
    </row>
    <row r="2099" spans="1:26" x14ac:dyDescent="0.2">
      <c r="A2099" s="40"/>
      <c r="W2099" s="40"/>
      <c r="X2099" s="40"/>
      <c r="Y2099" s="40"/>
      <c r="Z2099" s="40"/>
    </row>
    <row r="2100" spans="1:26" x14ac:dyDescent="0.2">
      <c r="A2100" s="40"/>
      <c r="W2100" s="40"/>
      <c r="X2100" s="40"/>
      <c r="Y2100" s="40"/>
      <c r="Z2100" s="40"/>
    </row>
    <row r="2101" spans="1:26" x14ac:dyDescent="0.2">
      <c r="A2101" s="40"/>
      <c r="W2101" s="40"/>
      <c r="X2101" s="40"/>
      <c r="Y2101" s="40"/>
      <c r="Z2101" s="40"/>
    </row>
    <row r="2102" spans="1:26" x14ac:dyDescent="0.2">
      <c r="A2102" s="40"/>
      <c r="W2102" s="40"/>
      <c r="X2102" s="40"/>
      <c r="Y2102" s="40"/>
      <c r="Z2102" s="40"/>
    </row>
    <row r="2103" spans="1:26" x14ac:dyDescent="0.2">
      <c r="A2103" s="40"/>
      <c r="W2103" s="40"/>
      <c r="X2103" s="40"/>
      <c r="Y2103" s="40"/>
      <c r="Z2103" s="40"/>
    </row>
    <row r="2104" spans="1:26" x14ac:dyDescent="0.2">
      <c r="A2104" s="40"/>
      <c r="W2104" s="40"/>
      <c r="X2104" s="40"/>
      <c r="Y2104" s="40"/>
      <c r="Z2104" s="40"/>
    </row>
    <row r="2105" spans="1:26" x14ac:dyDescent="0.2">
      <c r="A2105" s="40"/>
      <c r="W2105" s="40"/>
      <c r="X2105" s="40"/>
      <c r="Y2105" s="40"/>
      <c r="Z2105" s="40"/>
    </row>
    <row r="2106" spans="1:26" x14ac:dyDescent="0.2">
      <c r="A2106" s="40"/>
      <c r="W2106" s="40"/>
      <c r="X2106" s="40"/>
      <c r="Y2106" s="40"/>
      <c r="Z2106" s="40"/>
    </row>
    <row r="2107" spans="1:26" x14ac:dyDescent="0.2">
      <c r="A2107" s="40"/>
      <c r="W2107" s="40"/>
      <c r="X2107" s="40"/>
      <c r="Y2107" s="40"/>
      <c r="Z2107" s="40"/>
    </row>
    <row r="2108" spans="1:26" x14ac:dyDescent="0.2">
      <c r="A2108" s="40"/>
      <c r="W2108" s="40"/>
      <c r="X2108" s="40"/>
      <c r="Y2108" s="40"/>
      <c r="Z2108" s="40"/>
    </row>
    <row r="2109" spans="1:26" x14ac:dyDescent="0.2">
      <c r="A2109" s="40"/>
      <c r="W2109" s="40"/>
      <c r="X2109" s="40"/>
      <c r="Y2109" s="40"/>
      <c r="Z2109" s="40"/>
    </row>
    <row r="2110" spans="1:26" x14ac:dyDescent="0.2">
      <c r="A2110" s="40"/>
      <c r="W2110" s="40"/>
      <c r="X2110" s="40"/>
      <c r="Y2110" s="40"/>
      <c r="Z2110" s="40"/>
    </row>
    <row r="2111" spans="1:26" x14ac:dyDescent="0.2">
      <c r="A2111" s="40"/>
      <c r="W2111" s="40"/>
      <c r="X2111" s="40"/>
      <c r="Y2111" s="40"/>
      <c r="Z2111" s="40"/>
    </row>
    <row r="2112" spans="1:26" x14ac:dyDescent="0.2">
      <c r="A2112" s="40"/>
      <c r="W2112" s="40"/>
      <c r="X2112" s="40"/>
      <c r="Y2112" s="40"/>
      <c r="Z2112" s="40"/>
    </row>
    <row r="2113" spans="1:26" x14ac:dyDescent="0.2">
      <c r="A2113" s="40"/>
      <c r="W2113" s="40"/>
      <c r="X2113" s="40"/>
      <c r="Y2113" s="40"/>
      <c r="Z2113" s="40"/>
    </row>
    <row r="2114" spans="1:26" x14ac:dyDescent="0.2">
      <c r="A2114" s="40"/>
      <c r="W2114" s="40"/>
      <c r="X2114" s="40"/>
      <c r="Y2114" s="40"/>
      <c r="Z2114" s="40"/>
    </row>
    <row r="2115" spans="1:26" x14ac:dyDescent="0.2">
      <c r="A2115" s="40"/>
      <c r="W2115" s="40"/>
      <c r="X2115" s="40"/>
      <c r="Y2115" s="40"/>
      <c r="Z2115" s="40"/>
    </row>
    <row r="2116" spans="1:26" x14ac:dyDescent="0.2">
      <c r="A2116" s="40"/>
      <c r="W2116" s="40"/>
      <c r="X2116" s="40"/>
      <c r="Y2116" s="40"/>
      <c r="Z2116" s="40"/>
    </row>
    <row r="2117" spans="1:26" x14ac:dyDescent="0.2">
      <c r="A2117" s="40"/>
      <c r="W2117" s="40"/>
      <c r="X2117" s="40"/>
      <c r="Y2117" s="40"/>
      <c r="Z2117" s="40"/>
    </row>
    <row r="2118" spans="1:26" x14ac:dyDescent="0.2">
      <c r="A2118" s="40"/>
      <c r="W2118" s="40"/>
      <c r="X2118" s="40"/>
      <c r="Y2118" s="40"/>
      <c r="Z2118" s="40"/>
    </row>
    <row r="2119" spans="1:26" x14ac:dyDescent="0.2">
      <c r="A2119" s="40"/>
      <c r="W2119" s="40"/>
      <c r="X2119" s="40"/>
      <c r="Y2119" s="40"/>
      <c r="Z2119" s="40"/>
    </row>
    <row r="2120" spans="1:26" x14ac:dyDescent="0.2">
      <c r="A2120" s="40"/>
      <c r="W2120" s="40"/>
      <c r="X2120" s="40"/>
      <c r="Y2120" s="40"/>
      <c r="Z2120" s="40"/>
    </row>
    <row r="2121" spans="1:26" x14ac:dyDescent="0.2">
      <c r="A2121" s="40"/>
      <c r="W2121" s="40"/>
      <c r="X2121" s="40"/>
      <c r="Y2121" s="40"/>
      <c r="Z2121" s="40"/>
    </row>
    <row r="2122" spans="1:26" x14ac:dyDescent="0.2">
      <c r="A2122" s="40"/>
      <c r="W2122" s="40"/>
      <c r="X2122" s="40"/>
      <c r="Y2122" s="40"/>
      <c r="Z2122" s="40"/>
    </row>
    <row r="2123" spans="1:26" x14ac:dyDescent="0.2">
      <c r="A2123" s="40"/>
      <c r="W2123" s="40"/>
      <c r="X2123" s="40"/>
      <c r="Y2123" s="40"/>
      <c r="Z2123" s="40"/>
    </row>
    <row r="2124" spans="1:26" x14ac:dyDescent="0.2">
      <c r="A2124" s="40"/>
      <c r="W2124" s="40"/>
      <c r="X2124" s="40"/>
      <c r="Y2124" s="40"/>
      <c r="Z2124" s="40"/>
    </row>
    <row r="2125" spans="1:26" x14ac:dyDescent="0.2">
      <c r="A2125" s="40"/>
      <c r="W2125" s="40"/>
      <c r="X2125" s="40"/>
      <c r="Y2125" s="40"/>
      <c r="Z2125" s="40"/>
    </row>
    <row r="2126" spans="1:26" x14ac:dyDescent="0.2">
      <c r="A2126" s="40"/>
      <c r="W2126" s="40"/>
      <c r="X2126" s="40"/>
      <c r="Y2126" s="40"/>
      <c r="Z2126" s="40"/>
    </row>
    <row r="2127" spans="1:26" x14ac:dyDescent="0.2">
      <c r="A2127" s="40"/>
      <c r="W2127" s="40"/>
      <c r="X2127" s="40"/>
      <c r="Y2127" s="40"/>
      <c r="Z2127" s="40"/>
    </row>
    <row r="2128" spans="1:26" x14ac:dyDescent="0.2">
      <c r="A2128" s="40"/>
      <c r="W2128" s="40"/>
      <c r="X2128" s="40"/>
      <c r="Y2128" s="40"/>
      <c r="Z2128" s="40"/>
    </row>
    <row r="2129" spans="1:26" x14ac:dyDescent="0.2">
      <c r="A2129" s="40"/>
      <c r="W2129" s="40"/>
      <c r="X2129" s="40"/>
      <c r="Y2129" s="40"/>
      <c r="Z2129" s="40"/>
    </row>
    <row r="2130" spans="1:26" x14ac:dyDescent="0.2">
      <c r="A2130" s="40"/>
      <c r="W2130" s="40"/>
      <c r="X2130" s="40"/>
      <c r="Y2130" s="40"/>
      <c r="Z2130" s="40"/>
    </row>
    <row r="2131" spans="1:26" x14ac:dyDescent="0.2">
      <c r="A2131" s="40"/>
      <c r="W2131" s="40"/>
      <c r="X2131" s="40"/>
      <c r="Y2131" s="40"/>
      <c r="Z2131" s="40"/>
    </row>
    <row r="2132" spans="1:26" x14ac:dyDescent="0.2">
      <c r="A2132" s="40"/>
      <c r="W2132" s="40"/>
      <c r="X2132" s="40"/>
      <c r="Y2132" s="40"/>
      <c r="Z2132" s="40"/>
    </row>
    <row r="2133" spans="1:26" x14ac:dyDescent="0.2">
      <c r="A2133" s="40"/>
      <c r="W2133" s="40"/>
      <c r="X2133" s="40"/>
      <c r="Y2133" s="40"/>
      <c r="Z2133" s="40"/>
    </row>
    <row r="2134" spans="1:26" x14ac:dyDescent="0.2">
      <c r="A2134" s="40"/>
      <c r="W2134" s="40"/>
      <c r="X2134" s="40"/>
      <c r="Y2134" s="40"/>
      <c r="Z2134" s="40"/>
    </row>
    <row r="2135" spans="1:26" x14ac:dyDescent="0.2">
      <c r="A2135" s="40"/>
      <c r="W2135" s="40"/>
      <c r="X2135" s="40"/>
      <c r="Y2135" s="40"/>
      <c r="Z2135" s="40"/>
    </row>
    <row r="2136" spans="1:26" x14ac:dyDescent="0.2">
      <c r="A2136" s="40"/>
      <c r="W2136" s="40"/>
      <c r="X2136" s="40"/>
      <c r="Y2136" s="40"/>
      <c r="Z2136" s="40"/>
    </row>
    <row r="2137" spans="1:26" x14ac:dyDescent="0.2">
      <c r="A2137" s="40"/>
      <c r="W2137" s="40"/>
      <c r="X2137" s="40"/>
      <c r="Y2137" s="40"/>
      <c r="Z2137" s="40"/>
    </row>
    <row r="2138" spans="1:26" x14ac:dyDescent="0.2">
      <c r="A2138" s="40"/>
      <c r="W2138" s="40"/>
      <c r="X2138" s="40"/>
      <c r="Y2138" s="40"/>
      <c r="Z2138" s="40"/>
    </row>
    <row r="2139" spans="1:26" x14ac:dyDescent="0.2">
      <c r="A2139" s="40"/>
      <c r="W2139" s="40"/>
      <c r="X2139" s="40"/>
      <c r="Y2139" s="40"/>
      <c r="Z2139" s="40"/>
    </row>
    <row r="2140" spans="1:26" x14ac:dyDescent="0.2">
      <c r="A2140" s="40"/>
      <c r="W2140" s="40"/>
      <c r="X2140" s="40"/>
      <c r="Y2140" s="40"/>
      <c r="Z2140" s="40"/>
    </row>
    <row r="2141" spans="1:26" x14ac:dyDescent="0.2">
      <c r="A2141" s="40"/>
      <c r="W2141" s="40"/>
      <c r="X2141" s="40"/>
      <c r="Y2141" s="40"/>
      <c r="Z2141" s="40"/>
    </row>
    <row r="2142" spans="1:26" x14ac:dyDescent="0.2">
      <c r="A2142" s="40"/>
      <c r="W2142" s="40"/>
      <c r="X2142" s="40"/>
      <c r="Y2142" s="40"/>
      <c r="Z2142" s="40"/>
    </row>
    <row r="2143" spans="1:26" x14ac:dyDescent="0.2">
      <c r="A2143" s="40"/>
      <c r="W2143" s="40"/>
      <c r="X2143" s="40"/>
      <c r="Y2143" s="40"/>
      <c r="Z2143" s="40"/>
    </row>
    <row r="2144" spans="1:26" x14ac:dyDescent="0.2">
      <c r="A2144" s="40"/>
      <c r="W2144" s="40"/>
      <c r="X2144" s="40"/>
      <c r="Y2144" s="40"/>
      <c r="Z2144" s="40"/>
    </row>
    <row r="2145" spans="1:26" x14ac:dyDescent="0.2">
      <c r="A2145" s="40"/>
      <c r="W2145" s="40"/>
      <c r="X2145" s="40"/>
      <c r="Y2145" s="40"/>
      <c r="Z2145" s="40"/>
    </row>
    <row r="2146" spans="1:26" x14ac:dyDescent="0.2">
      <c r="A2146" s="40"/>
      <c r="W2146" s="40"/>
      <c r="X2146" s="40"/>
      <c r="Y2146" s="40"/>
      <c r="Z2146" s="40"/>
    </row>
    <row r="2147" spans="1:26" x14ac:dyDescent="0.2">
      <c r="A2147" s="40"/>
      <c r="W2147" s="40"/>
      <c r="X2147" s="40"/>
      <c r="Y2147" s="40"/>
      <c r="Z2147" s="40"/>
    </row>
    <row r="2148" spans="1:26" x14ac:dyDescent="0.2">
      <c r="A2148" s="40"/>
      <c r="W2148" s="40"/>
      <c r="X2148" s="40"/>
      <c r="Y2148" s="40"/>
      <c r="Z2148" s="40"/>
    </row>
    <row r="2149" spans="1:26" x14ac:dyDescent="0.2">
      <c r="A2149" s="40"/>
      <c r="W2149" s="40"/>
      <c r="X2149" s="40"/>
      <c r="Y2149" s="40"/>
      <c r="Z2149" s="40"/>
    </row>
    <row r="2150" spans="1:26" x14ac:dyDescent="0.2">
      <c r="A2150" s="40"/>
      <c r="W2150" s="40"/>
      <c r="X2150" s="40"/>
      <c r="Y2150" s="40"/>
      <c r="Z2150" s="40"/>
    </row>
    <row r="2151" spans="1:26" x14ac:dyDescent="0.2">
      <c r="A2151" s="40"/>
      <c r="W2151" s="40"/>
      <c r="X2151" s="40"/>
      <c r="Y2151" s="40"/>
      <c r="Z2151" s="40"/>
    </row>
    <row r="2152" spans="1:26" x14ac:dyDescent="0.2">
      <c r="A2152" s="40"/>
      <c r="W2152" s="40"/>
      <c r="X2152" s="40"/>
      <c r="Y2152" s="40"/>
      <c r="Z2152" s="40"/>
    </row>
    <row r="2153" spans="1:26" x14ac:dyDescent="0.2">
      <c r="A2153" s="40"/>
      <c r="W2153" s="40"/>
      <c r="X2153" s="40"/>
      <c r="Y2153" s="40"/>
      <c r="Z2153" s="40"/>
    </row>
    <row r="2154" spans="1:26" x14ac:dyDescent="0.2">
      <c r="A2154" s="40"/>
      <c r="W2154" s="40"/>
      <c r="X2154" s="40"/>
      <c r="Y2154" s="40"/>
      <c r="Z2154" s="40"/>
    </row>
    <row r="2155" spans="1:26" x14ac:dyDescent="0.2">
      <c r="A2155" s="40"/>
      <c r="W2155" s="40"/>
      <c r="X2155" s="40"/>
      <c r="Y2155" s="40"/>
      <c r="Z2155" s="40"/>
    </row>
    <row r="2156" spans="1:26" x14ac:dyDescent="0.2">
      <c r="A2156" s="40"/>
      <c r="W2156" s="40"/>
      <c r="X2156" s="40"/>
      <c r="Y2156" s="40"/>
      <c r="Z2156" s="40"/>
    </row>
    <row r="2157" spans="1:26" x14ac:dyDescent="0.2">
      <c r="A2157" s="40"/>
      <c r="W2157" s="40"/>
      <c r="X2157" s="40"/>
      <c r="Y2157" s="40"/>
      <c r="Z2157" s="40"/>
    </row>
    <row r="2158" spans="1:26" x14ac:dyDescent="0.2">
      <c r="A2158" s="40"/>
      <c r="W2158" s="40"/>
      <c r="X2158" s="40"/>
      <c r="Y2158" s="40"/>
      <c r="Z2158" s="40"/>
    </row>
    <row r="2159" spans="1:26" x14ac:dyDescent="0.2">
      <c r="A2159" s="40"/>
      <c r="W2159" s="40"/>
      <c r="X2159" s="40"/>
      <c r="Y2159" s="40"/>
      <c r="Z2159" s="40"/>
    </row>
    <row r="2160" spans="1:26" x14ac:dyDescent="0.2">
      <c r="A2160" s="40"/>
      <c r="W2160" s="40"/>
      <c r="X2160" s="40"/>
      <c r="Y2160" s="40"/>
      <c r="Z2160" s="40"/>
    </row>
    <row r="2161" spans="1:26" x14ac:dyDescent="0.2">
      <c r="A2161" s="40"/>
      <c r="W2161" s="40"/>
      <c r="X2161" s="40"/>
      <c r="Y2161" s="40"/>
      <c r="Z2161" s="40"/>
    </row>
    <row r="2162" spans="1:26" x14ac:dyDescent="0.2">
      <c r="A2162" s="40"/>
      <c r="W2162" s="40"/>
      <c r="X2162" s="40"/>
      <c r="Y2162" s="40"/>
      <c r="Z2162" s="40"/>
    </row>
    <row r="2163" spans="1:26" x14ac:dyDescent="0.2">
      <c r="A2163" s="40"/>
      <c r="W2163" s="40"/>
      <c r="X2163" s="40"/>
      <c r="Y2163" s="40"/>
      <c r="Z2163" s="40"/>
    </row>
    <row r="2164" spans="1:26" x14ac:dyDescent="0.2">
      <c r="A2164" s="40"/>
      <c r="W2164" s="40"/>
      <c r="X2164" s="40"/>
      <c r="Y2164" s="40"/>
      <c r="Z2164" s="40"/>
    </row>
    <row r="2165" spans="1:26" x14ac:dyDescent="0.2">
      <c r="A2165" s="40"/>
      <c r="W2165" s="40"/>
      <c r="X2165" s="40"/>
      <c r="Y2165" s="40"/>
      <c r="Z2165" s="40"/>
    </row>
    <row r="2166" spans="1:26" x14ac:dyDescent="0.2">
      <c r="A2166" s="40"/>
      <c r="W2166" s="40"/>
      <c r="X2166" s="40"/>
      <c r="Y2166" s="40"/>
      <c r="Z2166" s="40"/>
    </row>
    <row r="2167" spans="1:26" x14ac:dyDescent="0.2">
      <c r="A2167" s="40"/>
      <c r="W2167" s="40"/>
      <c r="X2167" s="40"/>
      <c r="Y2167" s="40"/>
      <c r="Z2167" s="40"/>
    </row>
    <row r="2168" spans="1:26" x14ac:dyDescent="0.2">
      <c r="A2168" s="40"/>
      <c r="W2168" s="40"/>
      <c r="X2168" s="40"/>
      <c r="Y2168" s="40"/>
      <c r="Z2168" s="40"/>
    </row>
    <row r="2169" spans="1:26" x14ac:dyDescent="0.2">
      <c r="A2169" s="40"/>
      <c r="W2169" s="40"/>
      <c r="X2169" s="40"/>
      <c r="Y2169" s="40"/>
      <c r="Z2169" s="40"/>
    </row>
    <row r="2170" spans="1:26" x14ac:dyDescent="0.2">
      <c r="A2170" s="40"/>
      <c r="W2170" s="40"/>
      <c r="X2170" s="40"/>
      <c r="Y2170" s="40"/>
      <c r="Z2170" s="40"/>
    </row>
    <row r="2171" spans="1:26" x14ac:dyDescent="0.2">
      <c r="A2171" s="40"/>
      <c r="W2171" s="40"/>
      <c r="X2171" s="40"/>
      <c r="Y2171" s="40"/>
      <c r="Z2171" s="40"/>
    </row>
    <row r="2172" spans="1:26" x14ac:dyDescent="0.2">
      <c r="A2172" s="40"/>
      <c r="W2172" s="40"/>
      <c r="X2172" s="40"/>
      <c r="Y2172" s="40"/>
      <c r="Z2172" s="40"/>
    </row>
    <row r="2173" spans="1:26" x14ac:dyDescent="0.2">
      <c r="A2173" s="40"/>
      <c r="W2173" s="40"/>
      <c r="X2173" s="40"/>
      <c r="Y2173" s="40"/>
      <c r="Z2173" s="40"/>
    </row>
    <row r="2174" spans="1:26" x14ac:dyDescent="0.2">
      <c r="A2174" s="40"/>
      <c r="W2174" s="40"/>
      <c r="X2174" s="40"/>
      <c r="Y2174" s="40"/>
      <c r="Z2174" s="40"/>
    </row>
    <row r="2175" spans="1:26" x14ac:dyDescent="0.2">
      <c r="A2175" s="40"/>
      <c r="W2175" s="40"/>
      <c r="X2175" s="40"/>
      <c r="Y2175" s="40"/>
      <c r="Z2175" s="40"/>
    </row>
    <row r="2176" spans="1:26" x14ac:dyDescent="0.2">
      <c r="A2176" s="40"/>
      <c r="W2176" s="40"/>
      <c r="X2176" s="40"/>
      <c r="Y2176" s="40"/>
      <c r="Z2176" s="40"/>
    </row>
    <row r="2177" spans="1:26" x14ac:dyDescent="0.2">
      <c r="A2177" s="40"/>
      <c r="W2177" s="40"/>
      <c r="X2177" s="40"/>
      <c r="Y2177" s="40"/>
      <c r="Z2177" s="40"/>
    </row>
    <row r="2178" spans="1:26" x14ac:dyDescent="0.2">
      <c r="A2178" s="40"/>
      <c r="W2178" s="40"/>
      <c r="X2178" s="40"/>
      <c r="Y2178" s="40"/>
      <c r="Z2178" s="40"/>
    </row>
    <row r="2179" spans="1:26" x14ac:dyDescent="0.2">
      <c r="A2179" s="40"/>
      <c r="W2179" s="40"/>
      <c r="X2179" s="40"/>
      <c r="Y2179" s="40"/>
      <c r="Z2179" s="40"/>
    </row>
    <row r="2180" spans="1:26" x14ac:dyDescent="0.2">
      <c r="A2180" s="40"/>
      <c r="W2180" s="40"/>
      <c r="X2180" s="40"/>
      <c r="Y2180" s="40"/>
      <c r="Z2180" s="40"/>
    </row>
    <row r="2181" spans="1:26" x14ac:dyDescent="0.2">
      <c r="A2181" s="40"/>
      <c r="W2181" s="40"/>
      <c r="X2181" s="40"/>
      <c r="Y2181" s="40"/>
      <c r="Z2181" s="40"/>
    </row>
    <row r="2182" spans="1:26" x14ac:dyDescent="0.2">
      <c r="A2182" s="40"/>
      <c r="W2182" s="40"/>
      <c r="X2182" s="40"/>
      <c r="Y2182" s="40"/>
      <c r="Z2182" s="40"/>
    </row>
    <row r="2183" spans="1:26" x14ac:dyDescent="0.2">
      <c r="A2183" s="40"/>
      <c r="W2183" s="40"/>
      <c r="X2183" s="40"/>
      <c r="Y2183" s="40"/>
      <c r="Z2183" s="40"/>
    </row>
    <row r="2184" spans="1:26" x14ac:dyDescent="0.2">
      <c r="A2184" s="40"/>
      <c r="W2184" s="40"/>
      <c r="X2184" s="40"/>
      <c r="Y2184" s="40"/>
      <c r="Z2184" s="40"/>
    </row>
    <row r="2185" spans="1:26" x14ac:dyDescent="0.2">
      <c r="A2185" s="40"/>
      <c r="W2185" s="40"/>
      <c r="X2185" s="40"/>
      <c r="Y2185" s="40"/>
      <c r="Z2185" s="40"/>
    </row>
    <row r="2186" spans="1:26" x14ac:dyDescent="0.2">
      <c r="A2186" s="40"/>
      <c r="W2186" s="40"/>
      <c r="X2186" s="40"/>
      <c r="Y2186" s="40"/>
      <c r="Z2186" s="40"/>
    </row>
    <row r="2187" spans="1:26" x14ac:dyDescent="0.2">
      <c r="A2187" s="40"/>
      <c r="W2187" s="40"/>
      <c r="X2187" s="40"/>
      <c r="Y2187" s="40"/>
      <c r="Z2187" s="40"/>
    </row>
    <row r="2188" spans="1:26" x14ac:dyDescent="0.2">
      <c r="A2188" s="40"/>
      <c r="W2188" s="40"/>
      <c r="X2188" s="40"/>
      <c r="Y2188" s="40"/>
      <c r="Z2188" s="40"/>
    </row>
    <row r="2189" spans="1:26" x14ac:dyDescent="0.2">
      <c r="A2189" s="40"/>
      <c r="W2189" s="40"/>
      <c r="X2189" s="40"/>
      <c r="Y2189" s="40"/>
      <c r="Z2189" s="40"/>
    </row>
    <row r="2190" spans="1:26" x14ac:dyDescent="0.2">
      <c r="A2190" s="40"/>
      <c r="W2190" s="40"/>
      <c r="X2190" s="40"/>
      <c r="Y2190" s="40"/>
      <c r="Z2190" s="40"/>
    </row>
    <row r="2191" spans="1:26" x14ac:dyDescent="0.2">
      <c r="A2191" s="40"/>
      <c r="W2191" s="40"/>
      <c r="X2191" s="40"/>
      <c r="Y2191" s="40"/>
      <c r="Z2191" s="40"/>
    </row>
    <row r="2192" spans="1:26" x14ac:dyDescent="0.2">
      <c r="A2192" s="40"/>
      <c r="W2192" s="40"/>
      <c r="X2192" s="40"/>
      <c r="Y2192" s="40"/>
      <c r="Z2192" s="40"/>
    </row>
    <row r="2193" spans="1:26" x14ac:dyDescent="0.2">
      <c r="A2193" s="40"/>
      <c r="W2193" s="40"/>
      <c r="X2193" s="40"/>
      <c r="Y2193" s="40"/>
      <c r="Z2193" s="40"/>
    </row>
    <row r="2194" spans="1:26" x14ac:dyDescent="0.2">
      <c r="A2194" s="40"/>
      <c r="W2194" s="40"/>
      <c r="X2194" s="40"/>
      <c r="Y2194" s="40"/>
      <c r="Z2194" s="40"/>
    </row>
    <row r="2195" spans="1:26" x14ac:dyDescent="0.2">
      <c r="A2195" s="40"/>
      <c r="W2195" s="40"/>
      <c r="X2195" s="40"/>
      <c r="Y2195" s="40"/>
      <c r="Z2195" s="40"/>
    </row>
    <row r="2196" spans="1:26" x14ac:dyDescent="0.2">
      <c r="A2196" s="40"/>
      <c r="W2196" s="40"/>
      <c r="X2196" s="40"/>
      <c r="Y2196" s="40"/>
      <c r="Z2196" s="40"/>
    </row>
    <row r="2197" spans="1:26" x14ac:dyDescent="0.2">
      <c r="A2197" s="40"/>
      <c r="W2197" s="40"/>
      <c r="X2197" s="40"/>
      <c r="Y2197" s="40"/>
      <c r="Z2197" s="40"/>
    </row>
    <row r="2198" spans="1:26" x14ac:dyDescent="0.2">
      <c r="A2198" s="40"/>
      <c r="W2198" s="40"/>
      <c r="X2198" s="40"/>
      <c r="Y2198" s="40"/>
      <c r="Z2198" s="40"/>
    </row>
    <row r="2199" spans="1:26" x14ac:dyDescent="0.2">
      <c r="A2199" s="40"/>
      <c r="W2199" s="40"/>
      <c r="X2199" s="40"/>
      <c r="Y2199" s="40"/>
      <c r="Z2199" s="40"/>
    </row>
    <row r="2200" spans="1:26" x14ac:dyDescent="0.2">
      <c r="A2200" s="40"/>
      <c r="W2200" s="40"/>
      <c r="X2200" s="40"/>
      <c r="Y2200" s="40"/>
      <c r="Z2200" s="40"/>
    </row>
    <row r="2201" spans="1:26" x14ac:dyDescent="0.2">
      <c r="A2201" s="40"/>
      <c r="W2201" s="40"/>
      <c r="X2201" s="40"/>
      <c r="Y2201" s="40"/>
      <c r="Z2201" s="40"/>
    </row>
    <row r="2202" spans="1:26" x14ac:dyDescent="0.2">
      <c r="A2202" s="40"/>
      <c r="W2202" s="40"/>
      <c r="X2202" s="40"/>
      <c r="Y2202" s="40"/>
      <c r="Z2202" s="40"/>
    </row>
    <row r="2203" spans="1:26" x14ac:dyDescent="0.2">
      <c r="A2203" s="40"/>
      <c r="W2203" s="40"/>
      <c r="X2203" s="40"/>
      <c r="Y2203" s="40"/>
      <c r="Z2203" s="40"/>
    </row>
    <row r="2204" spans="1:26" x14ac:dyDescent="0.2">
      <c r="A2204" s="40"/>
      <c r="W2204" s="40"/>
      <c r="X2204" s="40"/>
      <c r="Y2204" s="40"/>
      <c r="Z2204" s="40"/>
    </row>
    <row r="2205" spans="1:26" x14ac:dyDescent="0.2">
      <c r="A2205" s="40"/>
      <c r="W2205" s="40"/>
      <c r="X2205" s="40"/>
      <c r="Y2205" s="40"/>
      <c r="Z2205" s="40"/>
    </row>
    <row r="2206" spans="1:26" x14ac:dyDescent="0.2">
      <c r="A2206" s="40"/>
      <c r="W2206" s="40"/>
      <c r="X2206" s="40"/>
      <c r="Y2206" s="40"/>
      <c r="Z2206" s="40"/>
    </row>
    <row r="2207" spans="1:26" x14ac:dyDescent="0.2">
      <c r="A2207" s="40"/>
      <c r="W2207" s="40"/>
      <c r="X2207" s="40"/>
      <c r="Y2207" s="40"/>
      <c r="Z2207" s="40"/>
    </row>
    <row r="2208" spans="1:26" x14ac:dyDescent="0.2">
      <c r="A2208" s="40"/>
      <c r="W2208" s="40"/>
      <c r="X2208" s="40"/>
      <c r="Y2208" s="40"/>
      <c r="Z2208" s="40"/>
    </row>
    <row r="2209" spans="1:26" x14ac:dyDescent="0.2">
      <c r="A2209" s="40"/>
      <c r="W2209" s="40"/>
      <c r="X2209" s="40"/>
      <c r="Y2209" s="40"/>
      <c r="Z2209" s="40"/>
    </row>
    <row r="2210" spans="1:26" x14ac:dyDescent="0.2">
      <c r="A2210" s="40"/>
      <c r="W2210" s="40"/>
      <c r="X2210" s="40"/>
      <c r="Y2210" s="40"/>
      <c r="Z2210" s="40"/>
    </row>
    <row r="2211" spans="1:26" x14ac:dyDescent="0.2">
      <c r="A2211" s="40"/>
      <c r="W2211" s="40"/>
      <c r="X2211" s="40"/>
      <c r="Y2211" s="40"/>
      <c r="Z2211" s="40"/>
    </row>
    <row r="2212" spans="1:26" x14ac:dyDescent="0.2">
      <c r="A2212" s="40"/>
      <c r="W2212" s="40"/>
      <c r="X2212" s="40"/>
      <c r="Y2212" s="40"/>
      <c r="Z2212" s="40"/>
    </row>
    <row r="2213" spans="1:26" x14ac:dyDescent="0.2">
      <c r="A2213" s="40"/>
      <c r="W2213" s="40"/>
      <c r="X2213" s="40"/>
      <c r="Y2213" s="40"/>
      <c r="Z2213" s="40"/>
    </row>
    <row r="2214" spans="1:26" x14ac:dyDescent="0.2">
      <c r="A2214" s="40"/>
      <c r="W2214" s="40"/>
      <c r="X2214" s="40"/>
      <c r="Y2214" s="40"/>
      <c r="Z2214" s="40"/>
    </row>
    <row r="2215" spans="1:26" x14ac:dyDescent="0.2">
      <c r="A2215" s="40"/>
      <c r="W2215" s="40"/>
      <c r="X2215" s="40"/>
      <c r="Y2215" s="40"/>
      <c r="Z2215" s="40"/>
    </row>
    <row r="2216" spans="1:26" x14ac:dyDescent="0.2">
      <c r="A2216" s="40"/>
      <c r="W2216" s="40"/>
      <c r="X2216" s="40"/>
      <c r="Y2216" s="40"/>
      <c r="Z2216" s="40"/>
    </row>
    <row r="2217" spans="1:26" x14ac:dyDescent="0.2">
      <c r="A2217" s="40"/>
      <c r="W2217" s="40"/>
      <c r="X2217" s="40"/>
      <c r="Y2217" s="40"/>
      <c r="Z2217" s="40"/>
    </row>
    <row r="2218" spans="1:26" x14ac:dyDescent="0.2">
      <c r="A2218" s="40"/>
      <c r="W2218" s="40"/>
      <c r="X2218" s="40"/>
      <c r="Y2218" s="40"/>
      <c r="Z2218" s="40"/>
    </row>
    <row r="2219" spans="1:26" x14ac:dyDescent="0.2">
      <c r="A2219" s="40"/>
      <c r="W2219" s="40"/>
      <c r="X2219" s="40"/>
      <c r="Y2219" s="40"/>
      <c r="Z2219" s="40"/>
    </row>
    <row r="2220" spans="1:26" x14ac:dyDescent="0.2">
      <c r="A2220" s="40"/>
      <c r="W2220" s="40"/>
      <c r="X2220" s="40"/>
      <c r="Y2220" s="40"/>
      <c r="Z2220" s="40"/>
    </row>
    <row r="2221" spans="1:26" x14ac:dyDescent="0.2">
      <c r="A2221" s="40"/>
      <c r="W2221" s="40"/>
      <c r="X2221" s="40"/>
      <c r="Y2221" s="40"/>
      <c r="Z2221" s="40"/>
    </row>
    <row r="2222" spans="1:26" x14ac:dyDescent="0.2">
      <c r="A2222" s="40"/>
      <c r="W2222" s="40"/>
      <c r="X2222" s="40"/>
      <c r="Y2222" s="40"/>
      <c r="Z2222" s="40"/>
    </row>
    <row r="2223" spans="1:26" x14ac:dyDescent="0.2">
      <c r="A2223" s="40"/>
      <c r="W2223" s="40"/>
      <c r="X2223" s="40"/>
      <c r="Y2223" s="40"/>
      <c r="Z2223" s="40"/>
    </row>
    <row r="2224" spans="1:26" x14ac:dyDescent="0.2">
      <c r="A2224" s="40"/>
      <c r="W2224" s="40"/>
      <c r="X2224" s="40"/>
      <c r="Y2224" s="40"/>
      <c r="Z2224" s="40"/>
    </row>
    <row r="2225" spans="1:26" x14ac:dyDescent="0.2">
      <c r="A2225" s="40"/>
      <c r="W2225" s="40"/>
      <c r="X2225" s="40"/>
      <c r="Y2225" s="40"/>
      <c r="Z2225" s="40"/>
    </row>
    <row r="2226" spans="1:26" x14ac:dyDescent="0.2">
      <c r="A2226" s="40"/>
      <c r="W2226" s="40"/>
      <c r="X2226" s="40"/>
      <c r="Y2226" s="40"/>
      <c r="Z2226" s="40"/>
    </row>
    <row r="2227" spans="1:26" x14ac:dyDescent="0.2">
      <c r="A2227" s="40"/>
      <c r="W2227" s="40"/>
      <c r="X2227" s="40"/>
      <c r="Y2227" s="40"/>
      <c r="Z2227" s="40"/>
    </row>
    <row r="2228" spans="1:26" x14ac:dyDescent="0.2">
      <c r="A2228" s="40"/>
      <c r="W2228" s="40"/>
      <c r="X2228" s="40"/>
      <c r="Y2228" s="40"/>
      <c r="Z2228" s="40"/>
    </row>
    <row r="2229" spans="1:26" x14ac:dyDescent="0.2">
      <c r="A2229" s="40"/>
      <c r="W2229" s="40"/>
      <c r="X2229" s="40"/>
      <c r="Y2229" s="40"/>
      <c r="Z2229" s="40"/>
    </row>
    <row r="2230" spans="1:26" x14ac:dyDescent="0.2">
      <c r="A2230" s="40"/>
      <c r="W2230" s="40"/>
      <c r="X2230" s="40"/>
      <c r="Y2230" s="40"/>
      <c r="Z2230" s="40"/>
    </row>
    <row r="2231" spans="1:26" x14ac:dyDescent="0.2">
      <c r="A2231" s="40"/>
      <c r="W2231" s="40"/>
      <c r="X2231" s="40"/>
      <c r="Y2231" s="40"/>
      <c r="Z2231" s="40"/>
    </row>
    <row r="2232" spans="1:26" x14ac:dyDescent="0.2">
      <c r="A2232" s="40"/>
      <c r="W2232" s="40"/>
      <c r="X2232" s="40"/>
      <c r="Y2232" s="40"/>
      <c r="Z2232" s="40"/>
    </row>
    <row r="2233" spans="1:26" x14ac:dyDescent="0.2">
      <c r="A2233" s="40"/>
      <c r="W2233" s="40"/>
      <c r="X2233" s="40"/>
      <c r="Y2233" s="40"/>
      <c r="Z2233" s="40"/>
    </row>
    <row r="2234" spans="1:26" x14ac:dyDescent="0.2">
      <c r="A2234" s="40"/>
      <c r="W2234" s="40"/>
      <c r="X2234" s="40"/>
      <c r="Y2234" s="40"/>
      <c r="Z2234" s="40"/>
    </row>
    <row r="2235" spans="1:26" x14ac:dyDescent="0.2">
      <c r="A2235" s="40"/>
      <c r="W2235" s="40"/>
      <c r="X2235" s="40"/>
      <c r="Y2235" s="40"/>
      <c r="Z2235" s="40"/>
    </row>
    <row r="2236" spans="1:26" x14ac:dyDescent="0.2">
      <c r="A2236" s="40"/>
      <c r="W2236" s="40"/>
      <c r="X2236" s="40"/>
      <c r="Y2236" s="40"/>
      <c r="Z2236" s="40"/>
    </row>
    <row r="2237" spans="1:26" x14ac:dyDescent="0.2">
      <c r="A2237" s="40"/>
      <c r="W2237" s="40"/>
      <c r="X2237" s="40"/>
      <c r="Y2237" s="40"/>
      <c r="Z2237" s="40"/>
    </row>
    <row r="2238" spans="1:26" x14ac:dyDescent="0.2">
      <c r="A2238" s="40"/>
      <c r="W2238" s="40"/>
      <c r="X2238" s="40"/>
      <c r="Y2238" s="40"/>
      <c r="Z2238" s="40"/>
    </row>
    <row r="2239" spans="1:26" x14ac:dyDescent="0.2">
      <c r="A2239" s="40"/>
      <c r="W2239" s="40"/>
      <c r="X2239" s="40"/>
      <c r="Y2239" s="40"/>
      <c r="Z2239" s="40"/>
    </row>
    <row r="2240" spans="1:26" x14ac:dyDescent="0.2">
      <c r="A2240" s="40"/>
      <c r="W2240" s="40"/>
      <c r="X2240" s="40"/>
      <c r="Y2240" s="40"/>
      <c r="Z2240" s="40"/>
    </row>
    <row r="2241" spans="1:26" x14ac:dyDescent="0.2">
      <c r="A2241" s="40"/>
      <c r="W2241" s="40"/>
      <c r="X2241" s="40"/>
      <c r="Y2241" s="40"/>
      <c r="Z2241" s="40"/>
    </row>
    <row r="2242" spans="1:26" x14ac:dyDescent="0.2">
      <c r="A2242" s="40"/>
      <c r="W2242" s="40"/>
      <c r="X2242" s="40"/>
      <c r="Y2242" s="40"/>
      <c r="Z2242" s="40"/>
    </row>
    <row r="2243" spans="1:26" x14ac:dyDescent="0.2">
      <c r="A2243" s="40"/>
      <c r="W2243" s="40"/>
      <c r="X2243" s="40"/>
      <c r="Y2243" s="40"/>
      <c r="Z2243" s="40"/>
    </row>
    <row r="2244" spans="1:26" x14ac:dyDescent="0.2">
      <c r="A2244" s="40"/>
      <c r="W2244" s="40"/>
      <c r="X2244" s="40"/>
      <c r="Y2244" s="40"/>
      <c r="Z2244" s="40"/>
    </row>
    <row r="2245" spans="1:26" x14ac:dyDescent="0.2">
      <c r="A2245" s="40"/>
      <c r="W2245" s="40"/>
      <c r="X2245" s="40"/>
      <c r="Y2245" s="40"/>
      <c r="Z2245" s="40"/>
    </row>
    <row r="2246" spans="1:26" x14ac:dyDescent="0.2">
      <c r="A2246" s="40"/>
      <c r="W2246" s="40"/>
      <c r="X2246" s="40"/>
      <c r="Y2246" s="40"/>
      <c r="Z2246" s="40"/>
    </row>
    <row r="2247" spans="1:26" x14ac:dyDescent="0.2">
      <c r="A2247" s="40"/>
      <c r="W2247" s="40"/>
      <c r="X2247" s="40"/>
      <c r="Y2247" s="40"/>
      <c r="Z2247" s="40"/>
    </row>
    <row r="2248" spans="1:26" x14ac:dyDescent="0.2">
      <c r="A2248" s="40"/>
      <c r="W2248" s="40"/>
      <c r="X2248" s="40"/>
      <c r="Y2248" s="40"/>
      <c r="Z2248" s="40"/>
    </row>
    <row r="2249" spans="1:26" x14ac:dyDescent="0.2">
      <c r="A2249" s="40"/>
      <c r="W2249" s="40"/>
      <c r="X2249" s="40"/>
      <c r="Y2249" s="40"/>
      <c r="Z2249" s="40"/>
    </row>
    <row r="2250" spans="1:26" x14ac:dyDescent="0.2">
      <c r="A2250" s="40"/>
      <c r="W2250" s="40"/>
      <c r="X2250" s="40"/>
      <c r="Y2250" s="40"/>
      <c r="Z2250" s="40"/>
    </row>
    <row r="2251" spans="1:26" x14ac:dyDescent="0.2">
      <c r="A2251" s="40"/>
      <c r="W2251" s="40"/>
      <c r="X2251" s="40"/>
      <c r="Y2251" s="40"/>
      <c r="Z2251" s="40"/>
    </row>
    <row r="2252" spans="1:26" x14ac:dyDescent="0.2">
      <c r="A2252" s="40"/>
      <c r="W2252" s="40"/>
      <c r="X2252" s="40"/>
      <c r="Y2252" s="40"/>
      <c r="Z2252" s="40"/>
    </row>
    <row r="2253" spans="1:26" x14ac:dyDescent="0.2">
      <c r="A2253" s="40"/>
      <c r="W2253" s="40"/>
      <c r="X2253" s="40"/>
      <c r="Y2253" s="40"/>
      <c r="Z2253" s="40"/>
    </row>
    <row r="2254" spans="1:26" x14ac:dyDescent="0.2">
      <c r="A2254" s="40"/>
      <c r="W2254" s="40"/>
      <c r="X2254" s="40"/>
      <c r="Y2254" s="40"/>
      <c r="Z2254" s="40"/>
    </row>
    <row r="2255" spans="1:26" x14ac:dyDescent="0.2">
      <c r="A2255" s="40"/>
      <c r="W2255" s="40"/>
      <c r="X2255" s="40"/>
      <c r="Y2255" s="40"/>
      <c r="Z2255" s="40"/>
    </row>
    <row r="2256" spans="1:26" x14ac:dyDescent="0.2">
      <c r="A2256" s="40"/>
      <c r="W2256" s="40"/>
      <c r="X2256" s="40"/>
      <c r="Y2256" s="40"/>
      <c r="Z2256" s="40"/>
    </row>
    <row r="2257" spans="1:26" x14ac:dyDescent="0.2">
      <c r="A2257" s="40"/>
      <c r="W2257" s="40"/>
      <c r="X2257" s="40"/>
      <c r="Y2257" s="40"/>
      <c r="Z2257" s="40"/>
    </row>
    <row r="2258" spans="1:26" x14ac:dyDescent="0.2">
      <c r="A2258" s="40"/>
      <c r="W2258" s="40"/>
      <c r="X2258" s="40"/>
      <c r="Y2258" s="40"/>
      <c r="Z2258" s="40"/>
    </row>
    <row r="2259" spans="1:26" x14ac:dyDescent="0.2">
      <c r="A2259" s="40"/>
      <c r="W2259" s="40"/>
      <c r="X2259" s="40"/>
      <c r="Y2259" s="40"/>
      <c r="Z2259" s="40"/>
    </row>
    <row r="2260" spans="1:26" x14ac:dyDescent="0.2">
      <c r="A2260" s="40"/>
      <c r="W2260" s="40"/>
      <c r="X2260" s="40"/>
      <c r="Y2260" s="40"/>
      <c r="Z2260" s="40"/>
    </row>
    <row r="2261" spans="1:26" x14ac:dyDescent="0.2">
      <c r="A2261" s="40"/>
      <c r="W2261" s="40"/>
      <c r="X2261" s="40"/>
      <c r="Y2261" s="40"/>
      <c r="Z2261" s="40"/>
    </row>
    <row r="2262" spans="1:26" x14ac:dyDescent="0.2">
      <c r="A2262" s="40"/>
      <c r="W2262" s="40"/>
      <c r="X2262" s="40"/>
      <c r="Y2262" s="40"/>
      <c r="Z2262" s="40"/>
    </row>
    <row r="2263" spans="1:26" x14ac:dyDescent="0.2">
      <c r="A2263" s="40"/>
      <c r="W2263" s="40"/>
      <c r="X2263" s="40"/>
      <c r="Y2263" s="40"/>
      <c r="Z2263" s="40"/>
    </row>
    <row r="2264" spans="1:26" x14ac:dyDescent="0.2">
      <c r="A2264" s="40"/>
      <c r="W2264" s="40"/>
      <c r="X2264" s="40"/>
      <c r="Y2264" s="40"/>
      <c r="Z2264" s="40"/>
    </row>
    <row r="2265" spans="1:26" x14ac:dyDescent="0.2">
      <c r="A2265" s="40"/>
      <c r="W2265" s="40"/>
      <c r="X2265" s="40"/>
      <c r="Y2265" s="40"/>
      <c r="Z2265" s="40"/>
    </row>
    <row r="2266" spans="1:26" x14ac:dyDescent="0.2">
      <c r="A2266" s="40"/>
      <c r="W2266" s="40"/>
      <c r="X2266" s="40"/>
      <c r="Y2266" s="40"/>
      <c r="Z2266" s="40"/>
    </row>
    <row r="2267" spans="1:26" x14ac:dyDescent="0.2">
      <c r="A2267" s="40"/>
      <c r="W2267" s="40"/>
      <c r="X2267" s="40"/>
      <c r="Y2267" s="40"/>
      <c r="Z2267" s="40"/>
    </row>
    <row r="2268" spans="1:26" x14ac:dyDescent="0.2">
      <c r="A2268" s="40"/>
      <c r="W2268" s="40"/>
      <c r="X2268" s="40"/>
      <c r="Y2268" s="40"/>
      <c r="Z2268" s="40"/>
    </row>
    <row r="2269" spans="1:26" x14ac:dyDescent="0.2">
      <c r="A2269" s="40"/>
      <c r="W2269" s="40"/>
      <c r="X2269" s="40"/>
      <c r="Y2269" s="40"/>
      <c r="Z2269" s="40"/>
    </row>
    <row r="2270" spans="1:26" x14ac:dyDescent="0.2">
      <c r="A2270" s="40"/>
      <c r="W2270" s="40"/>
      <c r="X2270" s="40"/>
      <c r="Y2270" s="40"/>
      <c r="Z2270" s="40"/>
    </row>
    <row r="2271" spans="1:26" x14ac:dyDescent="0.2">
      <c r="A2271" s="40"/>
      <c r="W2271" s="40"/>
      <c r="X2271" s="40"/>
      <c r="Y2271" s="40"/>
      <c r="Z2271" s="40"/>
    </row>
    <row r="2272" spans="1:26" x14ac:dyDescent="0.2">
      <c r="A2272" s="40"/>
      <c r="W2272" s="40"/>
      <c r="X2272" s="40"/>
      <c r="Y2272" s="40"/>
      <c r="Z2272" s="40"/>
    </row>
    <row r="2273" spans="1:26" x14ac:dyDescent="0.2">
      <c r="A2273" s="40"/>
      <c r="W2273" s="40"/>
      <c r="X2273" s="40"/>
      <c r="Y2273" s="40"/>
      <c r="Z2273" s="40"/>
    </row>
    <row r="2274" spans="1:26" x14ac:dyDescent="0.2">
      <c r="A2274" s="40"/>
      <c r="W2274" s="40"/>
      <c r="X2274" s="40"/>
      <c r="Y2274" s="40"/>
      <c r="Z2274" s="40"/>
    </row>
    <row r="2275" spans="1:26" x14ac:dyDescent="0.2">
      <c r="A2275" s="40"/>
      <c r="W2275" s="40"/>
      <c r="X2275" s="40"/>
      <c r="Y2275" s="40"/>
      <c r="Z2275" s="40"/>
    </row>
    <row r="2276" spans="1:26" x14ac:dyDescent="0.2">
      <c r="A2276" s="40"/>
      <c r="W2276" s="40"/>
      <c r="X2276" s="40"/>
      <c r="Y2276" s="40"/>
      <c r="Z2276" s="40"/>
    </row>
    <row r="2277" spans="1:26" x14ac:dyDescent="0.2">
      <c r="A2277" s="40"/>
      <c r="W2277" s="40"/>
      <c r="X2277" s="40"/>
      <c r="Y2277" s="40"/>
      <c r="Z2277" s="40"/>
    </row>
    <row r="2278" spans="1:26" x14ac:dyDescent="0.2">
      <c r="A2278" s="40"/>
      <c r="W2278" s="40"/>
      <c r="X2278" s="40"/>
      <c r="Y2278" s="40"/>
      <c r="Z2278" s="40"/>
    </row>
    <row r="2279" spans="1:26" x14ac:dyDescent="0.2">
      <c r="A2279" s="40"/>
      <c r="W2279" s="40"/>
      <c r="X2279" s="40"/>
      <c r="Y2279" s="40"/>
      <c r="Z2279" s="40"/>
    </row>
    <row r="2280" spans="1:26" x14ac:dyDescent="0.2">
      <c r="A2280" s="40"/>
      <c r="W2280" s="40"/>
      <c r="X2280" s="40"/>
      <c r="Y2280" s="40"/>
      <c r="Z2280" s="40"/>
    </row>
    <row r="2281" spans="1:26" x14ac:dyDescent="0.2">
      <c r="A2281" s="40"/>
      <c r="W2281" s="40"/>
      <c r="X2281" s="40"/>
      <c r="Y2281" s="40"/>
      <c r="Z2281" s="40"/>
    </row>
    <row r="2282" spans="1:26" x14ac:dyDescent="0.2">
      <c r="A2282" s="40"/>
      <c r="W2282" s="40"/>
      <c r="X2282" s="40"/>
      <c r="Y2282" s="40"/>
      <c r="Z2282" s="40"/>
    </row>
    <row r="2283" spans="1:26" x14ac:dyDescent="0.2">
      <c r="A2283" s="40"/>
      <c r="W2283" s="40"/>
      <c r="X2283" s="40"/>
      <c r="Y2283" s="40"/>
      <c r="Z2283" s="40"/>
    </row>
    <row r="2284" spans="1:26" x14ac:dyDescent="0.2">
      <c r="A2284" s="40"/>
      <c r="W2284" s="40"/>
      <c r="X2284" s="40"/>
      <c r="Y2284" s="40"/>
      <c r="Z2284" s="40"/>
    </row>
    <row r="2285" spans="1:26" x14ac:dyDescent="0.2">
      <c r="A2285" s="40"/>
      <c r="W2285" s="40"/>
      <c r="X2285" s="40"/>
      <c r="Y2285" s="40"/>
      <c r="Z2285" s="40"/>
    </row>
    <row r="2286" spans="1:26" x14ac:dyDescent="0.2">
      <c r="A2286" s="40"/>
      <c r="W2286" s="40"/>
      <c r="X2286" s="40"/>
      <c r="Y2286" s="40"/>
      <c r="Z2286" s="40"/>
    </row>
    <row r="2287" spans="1:26" x14ac:dyDescent="0.2">
      <c r="A2287" s="40"/>
      <c r="W2287" s="40"/>
      <c r="X2287" s="40"/>
      <c r="Y2287" s="40"/>
      <c r="Z2287" s="40"/>
    </row>
    <row r="2288" spans="1:26" x14ac:dyDescent="0.2">
      <c r="A2288" s="40"/>
      <c r="W2288" s="40"/>
      <c r="X2288" s="40"/>
      <c r="Y2288" s="40"/>
      <c r="Z2288" s="40"/>
    </row>
    <row r="2289" spans="1:26" x14ac:dyDescent="0.2">
      <c r="A2289" s="40"/>
      <c r="W2289" s="40"/>
      <c r="X2289" s="40"/>
      <c r="Y2289" s="40"/>
      <c r="Z2289" s="40"/>
    </row>
    <row r="2290" spans="1:26" x14ac:dyDescent="0.2">
      <c r="A2290" s="40"/>
      <c r="W2290" s="40"/>
      <c r="X2290" s="40"/>
      <c r="Y2290" s="40"/>
      <c r="Z2290" s="40"/>
    </row>
    <row r="2291" spans="1:26" x14ac:dyDescent="0.2">
      <c r="A2291" s="40"/>
      <c r="W2291" s="40"/>
      <c r="X2291" s="40"/>
      <c r="Y2291" s="40"/>
      <c r="Z2291" s="40"/>
    </row>
    <row r="2292" spans="1:26" x14ac:dyDescent="0.2">
      <c r="A2292" s="40"/>
      <c r="W2292" s="40"/>
      <c r="X2292" s="40"/>
      <c r="Y2292" s="40"/>
      <c r="Z2292" s="40"/>
    </row>
    <row r="2293" spans="1:26" x14ac:dyDescent="0.2">
      <c r="A2293" s="40"/>
      <c r="W2293" s="40"/>
      <c r="X2293" s="40"/>
      <c r="Y2293" s="40"/>
      <c r="Z2293" s="40"/>
    </row>
    <row r="2294" spans="1:26" x14ac:dyDescent="0.2">
      <c r="A2294" s="40"/>
      <c r="W2294" s="40"/>
      <c r="X2294" s="40"/>
      <c r="Y2294" s="40"/>
      <c r="Z2294" s="40"/>
    </row>
    <row r="2295" spans="1:26" x14ac:dyDescent="0.2">
      <c r="A2295" s="40"/>
      <c r="W2295" s="40"/>
      <c r="X2295" s="40"/>
      <c r="Y2295" s="40"/>
      <c r="Z2295" s="40"/>
    </row>
    <row r="2296" spans="1:26" x14ac:dyDescent="0.2">
      <c r="A2296" s="40"/>
      <c r="W2296" s="40"/>
      <c r="X2296" s="40"/>
      <c r="Y2296" s="40"/>
      <c r="Z2296" s="40"/>
    </row>
    <row r="2297" spans="1:26" x14ac:dyDescent="0.2">
      <c r="A2297" s="40"/>
      <c r="W2297" s="40"/>
      <c r="X2297" s="40"/>
      <c r="Y2297" s="40"/>
      <c r="Z2297" s="40"/>
    </row>
    <row r="2298" spans="1:26" x14ac:dyDescent="0.2">
      <c r="A2298" s="40"/>
      <c r="W2298" s="40"/>
      <c r="X2298" s="40"/>
      <c r="Y2298" s="40"/>
      <c r="Z2298" s="40"/>
    </row>
    <row r="2299" spans="1:26" x14ac:dyDescent="0.2">
      <c r="A2299" s="40"/>
      <c r="W2299" s="40"/>
      <c r="X2299" s="40"/>
      <c r="Y2299" s="40"/>
      <c r="Z2299" s="40"/>
    </row>
    <row r="2300" spans="1:26" x14ac:dyDescent="0.2">
      <c r="A2300" s="40"/>
      <c r="W2300" s="40"/>
      <c r="X2300" s="40"/>
      <c r="Y2300" s="40"/>
      <c r="Z2300" s="40"/>
    </row>
    <row r="2301" spans="1:26" x14ac:dyDescent="0.2">
      <c r="A2301" s="40"/>
      <c r="W2301" s="40"/>
      <c r="X2301" s="40"/>
      <c r="Y2301" s="40"/>
      <c r="Z2301" s="40"/>
    </row>
    <row r="2302" spans="1:26" x14ac:dyDescent="0.2">
      <c r="A2302" s="40"/>
      <c r="W2302" s="40"/>
      <c r="X2302" s="40"/>
      <c r="Y2302" s="40"/>
      <c r="Z2302" s="40"/>
    </row>
    <row r="2303" spans="1:26" x14ac:dyDescent="0.2">
      <c r="A2303" s="40"/>
      <c r="W2303" s="40"/>
      <c r="X2303" s="40"/>
      <c r="Y2303" s="40"/>
      <c r="Z2303" s="40"/>
    </row>
    <row r="2304" spans="1:26" x14ac:dyDescent="0.2">
      <c r="A2304" s="40"/>
      <c r="W2304" s="40"/>
      <c r="X2304" s="40"/>
      <c r="Y2304" s="40"/>
      <c r="Z2304" s="40"/>
    </row>
    <row r="2305" spans="1:26" x14ac:dyDescent="0.2">
      <c r="A2305" s="40"/>
      <c r="W2305" s="40"/>
      <c r="X2305" s="40"/>
      <c r="Y2305" s="40"/>
      <c r="Z2305" s="40"/>
    </row>
    <row r="2306" spans="1:26" x14ac:dyDescent="0.2">
      <c r="A2306" s="40"/>
      <c r="W2306" s="40"/>
      <c r="X2306" s="40"/>
      <c r="Y2306" s="40"/>
      <c r="Z2306" s="40"/>
    </row>
    <row r="2307" spans="1:26" x14ac:dyDescent="0.2">
      <c r="A2307" s="40"/>
      <c r="W2307" s="40"/>
      <c r="X2307" s="40"/>
      <c r="Y2307" s="40"/>
      <c r="Z2307" s="40"/>
    </row>
    <row r="2308" spans="1:26" x14ac:dyDescent="0.2">
      <c r="A2308" s="40"/>
      <c r="W2308" s="40"/>
      <c r="X2308" s="40"/>
      <c r="Y2308" s="40"/>
      <c r="Z2308" s="40"/>
    </row>
    <row r="2309" spans="1:26" x14ac:dyDescent="0.2">
      <c r="A2309" s="40"/>
      <c r="W2309" s="40"/>
      <c r="X2309" s="40"/>
      <c r="Y2309" s="40"/>
      <c r="Z2309" s="40"/>
    </row>
    <row r="2310" spans="1:26" x14ac:dyDescent="0.2">
      <c r="A2310" s="40"/>
      <c r="W2310" s="40"/>
      <c r="X2310" s="40"/>
      <c r="Y2310" s="40"/>
      <c r="Z2310" s="40"/>
    </row>
    <row r="2311" spans="1:26" x14ac:dyDescent="0.2">
      <c r="A2311" s="40"/>
      <c r="W2311" s="40"/>
      <c r="X2311" s="40"/>
      <c r="Y2311" s="40"/>
      <c r="Z2311" s="40"/>
    </row>
    <row r="2312" spans="1:26" x14ac:dyDescent="0.2">
      <c r="A2312" s="40"/>
      <c r="W2312" s="40"/>
      <c r="X2312" s="40"/>
      <c r="Y2312" s="40"/>
      <c r="Z2312" s="40"/>
    </row>
    <row r="2313" spans="1:26" x14ac:dyDescent="0.2">
      <c r="A2313" s="40"/>
      <c r="W2313" s="40"/>
      <c r="X2313" s="40"/>
      <c r="Y2313" s="40"/>
      <c r="Z2313" s="40"/>
    </row>
    <row r="2314" spans="1:26" x14ac:dyDescent="0.2">
      <c r="A2314" s="40"/>
      <c r="W2314" s="40"/>
      <c r="X2314" s="40"/>
      <c r="Y2314" s="40"/>
      <c r="Z2314" s="40"/>
    </row>
    <row r="2315" spans="1:26" x14ac:dyDescent="0.2">
      <c r="A2315" s="40"/>
      <c r="W2315" s="40"/>
      <c r="X2315" s="40"/>
      <c r="Y2315" s="40"/>
      <c r="Z2315" s="40"/>
    </row>
    <row r="2316" spans="1:26" x14ac:dyDescent="0.2">
      <c r="A2316" s="40"/>
      <c r="W2316" s="40"/>
      <c r="X2316" s="40"/>
      <c r="Y2316" s="40"/>
      <c r="Z2316" s="40"/>
    </row>
    <row r="2317" spans="1:26" x14ac:dyDescent="0.2">
      <c r="A2317" s="40"/>
      <c r="W2317" s="40"/>
      <c r="X2317" s="40"/>
      <c r="Y2317" s="40"/>
      <c r="Z2317" s="40"/>
    </row>
    <row r="2318" spans="1:26" x14ac:dyDescent="0.2">
      <c r="A2318" s="40"/>
      <c r="W2318" s="40"/>
      <c r="X2318" s="40"/>
      <c r="Y2318" s="40"/>
      <c r="Z2318" s="40"/>
    </row>
    <row r="2319" spans="1:26" x14ac:dyDescent="0.2">
      <c r="A2319" s="40"/>
      <c r="W2319" s="40"/>
      <c r="X2319" s="40"/>
      <c r="Y2319" s="40"/>
      <c r="Z2319" s="40"/>
    </row>
    <row r="2320" spans="1:26" x14ac:dyDescent="0.2">
      <c r="A2320" s="40"/>
      <c r="W2320" s="40"/>
      <c r="X2320" s="40"/>
      <c r="Y2320" s="40"/>
      <c r="Z2320" s="40"/>
    </row>
    <row r="2321" spans="1:26" x14ac:dyDescent="0.2">
      <c r="A2321" s="40"/>
      <c r="W2321" s="40"/>
      <c r="X2321" s="40"/>
      <c r="Y2321" s="40"/>
      <c r="Z2321" s="40"/>
    </row>
    <row r="2322" spans="1:26" x14ac:dyDescent="0.2">
      <c r="A2322" s="40"/>
      <c r="W2322" s="40"/>
      <c r="X2322" s="40"/>
      <c r="Y2322" s="40"/>
      <c r="Z2322" s="40"/>
    </row>
    <row r="2323" spans="1:26" x14ac:dyDescent="0.2">
      <c r="A2323" s="40"/>
      <c r="W2323" s="40"/>
      <c r="X2323" s="40"/>
      <c r="Y2323" s="40"/>
      <c r="Z2323" s="40"/>
    </row>
    <row r="2324" spans="1:26" x14ac:dyDescent="0.2">
      <c r="A2324" s="40"/>
      <c r="W2324" s="40"/>
      <c r="X2324" s="40"/>
      <c r="Y2324" s="40"/>
      <c r="Z2324" s="40"/>
    </row>
    <row r="2325" spans="1:26" x14ac:dyDescent="0.2">
      <c r="A2325" s="40"/>
      <c r="W2325" s="40"/>
      <c r="X2325" s="40"/>
      <c r="Y2325" s="40"/>
      <c r="Z2325" s="40"/>
    </row>
    <row r="2326" spans="1:26" x14ac:dyDescent="0.2">
      <c r="A2326" s="40"/>
      <c r="W2326" s="40"/>
      <c r="X2326" s="40"/>
      <c r="Y2326" s="40"/>
      <c r="Z2326" s="40"/>
    </row>
    <row r="2327" spans="1:26" x14ac:dyDescent="0.2">
      <c r="A2327" s="40"/>
      <c r="W2327" s="40"/>
      <c r="X2327" s="40"/>
      <c r="Y2327" s="40"/>
      <c r="Z2327" s="40"/>
    </row>
    <row r="2328" spans="1:26" x14ac:dyDescent="0.2">
      <c r="A2328" s="40"/>
      <c r="W2328" s="40"/>
      <c r="X2328" s="40"/>
      <c r="Y2328" s="40"/>
      <c r="Z2328" s="40"/>
    </row>
    <row r="2329" spans="1:26" x14ac:dyDescent="0.2">
      <c r="A2329" s="40"/>
      <c r="W2329" s="40"/>
      <c r="X2329" s="40"/>
      <c r="Y2329" s="40"/>
      <c r="Z2329" s="40"/>
    </row>
    <row r="2330" spans="1:26" x14ac:dyDescent="0.2">
      <c r="A2330" s="40"/>
      <c r="W2330" s="40"/>
      <c r="X2330" s="40"/>
      <c r="Y2330" s="40"/>
      <c r="Z2330" s="40"/>
    </row>
    <row r="2331" spans="1:26" x14ac:dyDescent="0.2">
      <c r="A2331" s="40"/>
      <c r="W2331" s="40"/>
      <c r="X2331" s="40"/>
      <c r="Y2331" s="40"/>
      <c r="Z2331" s="40"/>
    </row>
    <row r="2332" spans="1:26" x14ac:dyDescent="0.2">
      <c r="A2332" s="40"/>
      <c r="W2332" s="40"/>
      <c r="X2332" s="40"/>
      <c r="Y2332" s="40"/>
      <c r="Z2332" s="40"/>
    </row>
    <row r="2333" spans="1:26" x14ac:dyDescent="0.2">
      <c r="A2333" s="40"/>
      <c r="W2333" s="40"/>
      <c r="X2333" s="40"/>
      <c r="Y2333" s="40"/>
      <c r="Z2333" s="40"/>
    </row>
    <row r="2334" spans="1:26" x14ac:dyDescent="0.2">
      <c r="A2334" s="40"/>
      <c r="W2334" s="40"/>
      <c r="X2334" s="40"/>
      <c r="Y2334" s="40"/>
      <c r="Z2334" s="40"/>
    </row>
    <row r="2335" spans="1:26" x14ac:dyDescent="0.2">
      <c r="A2335" s="40"/>
      <c r="W2335" s="40"/>
      <c r="X2335" s="40"/>
      <c r="Y2335" s="40"/>
      <c r="Z2335" s="40"/>
    </row>
    <row r="2336" spans="1:26" x14ac:dyDescent="0.2">
      <c r="A2336" s="40"/>
      <c r="W2336" s="40"/>
      <c r="X2336" s="40"/>
      <c r="Y2336" s="40"/>
      <c r="Z2336" s="40"/>
    </row>
    <row r="2337" spans="1:26" x14ac:dyDescent="0.2">
      <c r="A2337" s="40"/>
      <c r="W2337" s="40"/>
      <c r="X2337" s="40"/>
      <c r="Y2337" s="40"/>
      <c r="Z2337" s="40"/>
    </row>
    <row r="2338" spans="1:26" x14ac:dyDescent="0.2">
      <c r="A2338" s="40"/>
      <c r="W2338" s="40"/>
      <c r="X2338" s="40"/>
      <c r="Y2338" s="40"/>
      <c r="Z2338" s="40"/>
    </row>
    <row r="2339" spans="1:26" x14ac:dyDescent="0.2">
      <c r="A2339" s="40"/>
      <c r="W2339" s="40"/>
      <c r="X2339" s="40"/>
      <c r="Y2339" s="40"/>
      <c r="Z2339" s="40"/>
    </row>
    <row r="2340" spans="1:26" x14ac:dyDescent="0.2">
      <c r="A2340" s="40"/>
      <c r="W2340" s="40"/>
      <c r="X2340" s="40"/>
      <c r="Y2340" s="40"/>
      <c r="Z2340" s="40"/>
    </row>
    <row r="2341" spans="1:26" x14ac:dyDescent="0.2">
      <c r="A2341" s="40"/>
      <c r="W2341" s="40"/>
      <c r="X2341" s="40"/>
      <c r="Y2341" s="40"/>
      <c r="Z2341" s="40"/>
    </row>
    <row r="2342" spans="1:26" x14ac:dyDescent="0.2">
      <c r="A2342" s="40"/>
      <c r="W2342" s="40"/>
      <c r="X2342" s="40"/>
      <c r="Y2342" s="40"/>
      <c r="Z2342" s="40"/>
    </row>
    <row r="2343" spans="1:26" x14ac:dyDescent="0.2">
      <c r="A2343" s="40"/>
      <c r="W2343" s="40"/>
      <c r="X2343" s="40"/>
      <c r="Y2343" s="40"/>
      <c r="Z2343" s="40"/>
    </row>
    <row r="2344" spans="1:26" x14ac:dyDescent="0.2">
      <c r="A2344" s="40"/>
      <c r="W2344" s="40"/>
      <c r="X2344" s="40"/>
      <c r="Y2344" s="40"/>
      <c r="Z2344" s="40"/>
    </row>
    <row r="2345" spans="1:26" x14ac:dyDescent="0.2">
      <c r="A2345" s="40"/>
      <c r="W2345" s="40"/>
      <c r="X2345" s="40"/>
      <c r="Y2345" s="40"/>
      <c r="Z2345" s="40"/>
    </row>
    <row r="2346" spans="1:26" x14ac:dyDescent="0.2">
      <c r="A2346" s="40"/>
      <c r="W2346" s="40"/>
      <c r="X2346" s="40"/>
      <c r="Y2346" s="40"/>
      <c r="Z2346" s="40"/>
    </row>
    <row r="2347" spans="1:26" x14ac:dyDescent="0.2">
      <c r="A2347" s="40"/>
      <c r="W2347" s="40"/>
      <c r="X2347" s="40"/>
      <c r="Y2347" s="40"/>
      <c r="Z2347" s="40"/>
    </row>
    <row r="2348" spans="1:26" x14ac:dyDescent="0.2">
      <c r="A2348" s="40"/>
      <c r="W2348" s="40"/>
      <c r="X2348" s="40"/>
      <c r="Y2348" s="40"/>
      <c r="Z2348" s="40"/>
    </row>
    <row r="2349" spans="1:26" x14ac:dyDescent="0.2">
      <c r="A2349" s="40"/>
      <c r="W2349" s="40"/>
      <c r="X2349" s="40"/>
      <c r="Y2349" s="40"/>
      <c r="Z2349" s="40"/>
    </row>
    <row r="2350" spans="1:26" x14ac:dyDescent="0.2">
      <c r="A2350" s="40"/>
      <c r="W2350" s="40"/>
      <c r="X2350" s="40"/>
      <c r="Y2350" s="40"/>
      <c r="Z2350" s="40"/>
    </row>
    <row r="2351" spans="1:26" x14ac:dyDescent="0.2">
      <c r="A2351" s="40"/>
      <c r="W2351" s="40"/>
      <c r="X2351" s="40"/>
      <c r="Y2351" s="40"/>
      <c r="Z2351" s="40"/>
    </row>
    <row r="2352" spans="1:26" x14ac:dyDescent="0.2">
      <c r="A2352" s="40"/>
      <c r="W2352" s="40"/>
      <c r="X2352" s="40"/>
      <c r="Y2352" s="40"/>
      <c r="Z2352" s="40"/>
    </row>
    <row r="2353" spans="1:26" x14ac:dyDescent="0.2">
      <c r="A2353" s="40"/>
      <c r="W2353" s="40"/>
      <c r="X2353" s="40"/>
      <c r="Y2353" s="40"/>
      <c r="Z2353" s="40"/>
    </row>
    <row r="2354" spans="1:26" x14ac:dyDescent="0.2">
      <c r="A2354" s="40"/>
      <c r="W2354" s="40"/>
      <c r="X2354" s="40"/>
      <c r="Y2354" s="40"/>
      <c r="Z2354" s="40"/>
    </row>
    <row r="2355" spans="1:26" x14ac:dyDescent="0.2">
      <c r="A2355" s="40"/>
      <c r="W2355" s="40"/>
      <c r="X2355" s="40"/>
      <c r="Y2355" s="40"/>
      <c r="Z2355" s="40"/>
    </row>
    <row r="2356" spans="1:26" x14ac:dyDescent="0.2">
      <c r="A2356" s="40"/>
      <c r="W2356" s="40"/>
      <c r="X2356" s="40"/>
      <c r="Y2356" s="40"/>
      <c r="Z2356" s="40"/>
    </row>
    <row r="2357" spans="1:26" x14ac:dyDescent="0.2">
      <c r="A2357" s="40"/>
      <c r="W2357" s="40"/>
      <c r="X2357" s="40"/>
      <c r="Y2357" s="40"/>
      <c r="Z2357" s="40"/>
    </row>
    <row r="2358" spans="1:26" x14ac:dyDescent="0.2">
      <c r="A2358" s="40"/>
      <c r="W2358" s="40"/>
      <c r="X2358" s="40"/>
      <c r="Y2358" s="40"/>
      <c r="Z2358" s="40"/>
    </row>
    <row r="2359" spans="1:26" x14ac:dyDescent="0.2">
      <c r="A2359" s="40"/>
      <c r="W2359" s="40"/>
      <c r="X2359" s="40"/>
      <c r="Y2359" s="40"/>
      <c r="Z2359" s="40"/>
    </row>
    <row r="2360" spans="1:26" x14ac:dyDescent="0.2">
      <c r="A2360" s="40"/>
      <c r="W2360" s="40"/>
      <c r="X2360" s="40"/>
      <c r="Y2360" s="40"/>
      <c r="Z2360" s="40"/>
    </row>
    <row r="2361" spans="1:26" x14ac:dyDescent="0.2">
      <c r="A2361" s="40"/>
      <c r="W2361" s="40"/>
      <c r="X2361" s="40"/>
      <c r="Y2361" s="40"/>
      <c r="Z2361" s="40"/>
    </row>
    <row r="2362" spans="1:26" x14ac:dyDescent="0.2">
      <c r="A2362" s="40"/>
      <c r="W2362" s="40"/>
      <c r="X2362" s="40"/>
      <c r="Y2362" s="40"/>
      <c r="Z2362" s="40"/>
    </row>
    <row r="2363" spans="1:26" x14ac:dyDescent="0.2">
      <c r="A2363" s="40"/>
      <c r="W2363" s="40"/>
      <c r="X2363" s="40"/>
      <c r="Y2363" s="40"/>
      <c r="Z2363" s="40"/>
    </row>
    <row r="2364" spans="1:26" x14ac:dyDescent="0.2">
      <c r="A2364" s="40"/>
      <c r="W2364" s="40"/>
      <c r="X2364" s="40"/>
      <c r="Y2364" s="40"/>
      <c r="Z2364" s="40"/>
    </row>
    <row r="2365" spans="1:26" x14ac:dyDescent="0.2">
      <c r="A2365" s="40"/>
      <c r="W2365" s="40"/>
      <c r="X2365" s="40"/>
      <c r="Y2365" s="40"/>
      <c r="Z2365" s="40"/>
    </row>
    <row r="2366" spans="1:26" x14ac:dyDescent="0.2">
      <c r="A2366" s="40"/>
      <c r="W2366" s="40"/>
      <c r="X2366" s="40"/>
      <c r="Y2366" s="40"/>
      <c r="Z2366" s="40"/>
    </row>
    <row r="2367" spans="1:26" x14ac:dyDescent="0.2">
      <c r="A2367" s="40"/>
      <c r="W2367" s="40"/>
      <c r="X2367" s="40"/>
      <c r="Y2367" s="40"/>
      <c r="Z2367" s="40"/>
    </row>
    <row r="2368" spans="1:26" x14ac:dyDescent="0.2">
      <c r="A2368" s="40"/>
      <c r="W2368" s="40"/>
      <c r="X2368" s="40"/>
      <c r="Y2368" s="40"/>
      <c r="Z2368" s="40"/>
    </row>
    <row r="2369" spans="1:26" x14ac:dyDescent="0.2">
      <c r="A2369" s="40"/>
      <c r="W2369" s="40"/>
      <c r="X2369" s="40"/>
      <c r="Y2369" s="40"/>
      <c r="Z2369" s="40"/>
    </row>
    <row r="2370" spans="1:26" x14ac:dyDescent="0.2">
      <c r="A2370" s="40"/>
      <c r="W2370" s="40"/>
      <c r="X2370" s="40"/>
      <c r="Y2370" s="40"/>
      <c r="Z2370" s="40"/>
    </row>
    <row r="2371" spans="1:26" x14ac:dyDescent="0.2">
      <c r="A2371" s="40"/>
      <c r="W2371" s="40"/>
      <c r="X2371" s="40"/>
      <c r="Y2371" s="40"/>
      <c r="Z2371" s="40"/>
    </row>
    <row r="2372" spans="1:26" x14ac:dyDescent="0.2">
      <c r="A2372" s="40"/>
      <c r="W2372" s="40"/>
      <c r="X2372" s="40"/>
      <c r="Y2372" s="40"/>
      <c r="Z2372" s="40"/>
    </row>
    <row r="2373" spans="1:26" x14ac:dyDescent="0.2">
      <c r="A2373" s="40"/>
      <c r="W2373" s="40"/>
      <c r="X2373" s="40"/>
      <c r="Y2373" s="40"/>
      <c r="Z2373" s="40"/>
    </row>
    <row r="2374" spans="1:26" x14ac:dyDescent="0.2">
      <c r="A2374" s="40"/>
      <c r="W2374" s="40"/>
      <c r="X2374" s="40"/>
      <c r="Y2374" s="40"/>
      <c r="Z2374" s="40"/>
    </row>
    <row r="2375" spans="1:26" x14ac:dyDescent="0.2">
      <c r="A2375" s="40"/>
      <c r="W2375" s="40"/>
      <c r="X2375" s="40"/>
      <c r="Y2375" s="40"/>
      <c r="Z2375" s="40"/>
    </row>
    <row r="2376" spans="1:26" x14ac:dyDescent="0.2">
      <c r="A2376" s="40"/>
      <c r="W2376" s="40"/>
      <c r="X2376" s="40"/>
      <c r="Y2376" s="40"/>
      <c r="Z2376" s="40"/>
    </row>
    <row r="2377" spans="1:26" x14ac:dyDescent="0.2">
      <c r="A2377" s="40"/>
      <c r="W2377" s="40"/>
      <c r="X2377" s="40"/>
      <c r="Y2377" s="40"/>
      <c r="Z2377" s="40"/>
    </row>
    <row r="2378" spans="1:26" x14ac:dyDescent="0.2">
      <c r="A2378" s="40"/>
      <c r="W2378" s="40"/>
      <c r="X2378" s="40"/>
      <c r="Y2378" s="40"/>
      <c r="Z2378" s="40"/>
    </row>
    <row r="2379" spans="1:26" x14ac:dyDescent="0.2">
      <c r="A2379" s="40"/>
      <c r="W2379" s="40"/>
      <c r="X2379" s="40"/>
      <c r="Y2379" s="40"/>
      <c r="Z2379" s="40"/>
    </row>
    <row r="2380" spans="1:26" x14ac:dyDescent="0.2">
      <c r="A2380" s="40"/>
      <c r="W2380" s="40"/>
      <c r="X2380" s="40"/>
      <c r="Y2380" s="40"/>
      <c r="Z2380" s="40"/>
    </row>
    <row r="2381" spans="1:26" x14ac:dyDescent="0.2">
      <c r="A2381" s="40"/>
      <c r="W2381" s="40"/>
      <c r="X2381" s="40"/>
      <c r="Y2381" s="40"/>
      <c r="Z2381" s="40"/>
    </row>
    <row r="2382" spans="1:26" x14ac:dyDescent="0.2">
      <c r="A2382" s="40"/>
      <c r="W2382" s="40"/>
      <c r="X2382" s="40"/>
      <c r="Y2382" s="40"/>
      <c r="Z2382" s="40"/>
    </row>
    <row r="2383" spans="1:26" x14ac:dyDescent="0.2">
      <c r="A2383" s="40"/>
      <c r="W2383" s="40"/>
      <c r="X2383" s="40"/>
      <c r="Y2383" s="40"/>
      <c r="Z2383" s="40"/>
    </row>
    <row r="2384" spans="1:26" x14ac:dyDescent="0.2">
      <c r="A2384" s="40"/>
      <c r="W2384" s="40"/>
      <c r="X2384" s="40"/>
      <c r="Y2384" s="40"/>
      <c r="Z2384" s="40"/>
    </row>
    <row r="2385" spans="1:26" x14ac:dyDescent="0.2">
      <c r="A2385" s="40"/>
      <c r="W2385" s="40"/>
      <c r="X2385" s="40"/>
      <c r="Y2385" s="40"/>
      <c r="Z2385" s="40"/>
    </row>
    <row r="2386" spans="1:26" x14ac:dyDescent="0.2">
      <c r="A2386" s="40"/>
      <c r="W2386" s="40"/>
      <c r="X2386" s="40"/>
      <c r="Y2386" s="40"/>
      <c r="Z2386" s="40"/>
    </row>
    <row r="2387" spans="1:26" x14ac:dyDescent="0.2">
      <c r="A2387" s="40"/>
      <c r="W2387" s="40"/>
      <c r="X2387" s="40"/>
      <c r="Y2387" s="40"/>
      <c r="Z2387" s="40"/>
    </row>
    <row r="2388" spans="1:26" x14ac:dyDescent="0.2">
      <c r="A2388" s="40"/>
      <c r="W2388" s="40"/>
      <c r="X2388" s="40"/>
      <c r="Y2388" s="40"/>
      <c r="Z2388" s="40"/>
    </row>
    <row r="2389" spans="1:26" x14ac:dyDescent="0.2">
      <c r="A2389" s="40"/>
      <c r="W2389" s="40"/>
      <c r="X2389" s="40"/>
      <c r="Y2389" s="40"/>
      <c r="Z2389" s="40"/>
    </row>
    <row r="2390" spans="1:26" x14ac:dyDescent="0.2">
      <c r="A2390" s="40"/>
      <c r="W2390" s="40"/>
      <c r="X2390" s="40"/>
      <c r="Y2390" s="40"/>
      <c r="Z2390" s="40"/>
    </row>
    <row r="2391" spans="1:26" x14ac:dyDescent="0.2">
      <c r="A2391" s="40"/>
      <c r="W2391" s="40"/>
      <c r="X2391" s="40"/>
      <c r="Y2391" s="40"/>
      <c r="Z2391" s="40"/>
    </row>
    <row r="2392" spans="1:26" x14ac:dyDescent="0.2">
      <c r="A2392" s="40"/>
      <c r="W2392" s="40"/>
      <c r="X2392" s="40"/>
      <c r="Y2392" s="40"/>
      <c r="Z2392" s="40"/>
    </row>
    <row r="2393" spans="1:26" x14ac:dyDescent="0.2">
      <c r="A2393" s="40"/>
      <c r="W2393" s="40"/>
      <c r="X2393" s="40"/>
      <c r="Y2393" s="40"/>
      <c r="Z2393" s="40"/>
    </row>
    <row r="2394" spans="1:26" x14ac:dyDescent="0.2">
      <c r="A2394" s="40"/>
      <c r="W2394" s="40"/>
      <c r="X2394" s="40"/>
      <c r="Y2394" s="40"/>
      <c r="Z2394" s="40"/>
    </row>
    <row r="2395" spans="1:26" x14ac:dyDescent="0.2">
      <c r="A2395" s="40"/>
      <c r="W2395" s="40"/>
      <c r="X2395" s="40"/>
      <c r="Y2395" s="40"/>
      <c r="Z2395" s="40"/>
    </row>
    <row r="2396" spans="1:26" x14ac:dyDescent="0.2">
      <c r="A2396" s="40"/>
      <c r="W2396" s="40"/>
      <c r="X2396" s="40"/>
      <c r="Y2396" s="40"/>
      <c r="Z2396" s="40"/>
    </row>
    <row r="2397" spans="1:26" x14ac:dyDescent="0.2">
      <c r="A2397" s="40"/>
      <c r="W2397" s="40"/>
      <c r="X2397" s="40"/>
      <c r="Y2397" s="40"/>
      <c r="Z2397" s="40"/>
    </row>
    <row r="2398" spans="1:26" x14ac:dyDescent="0.2">
      <c r="A2398" s="40"/>
      <c r="W2398" s="40"/>
      <c r="X2398" s="40"/>
      <c r="Y2398" s="40"/>
      <c r="Z2398" s="40"/>
    </row>
    <row r="2399" spans="1:26" x14ac:dyDescent="0.2">
      <c r="A2399" s="40"/>
      <c r="W2399" s="40"/>
      <c r="X2399" s="40"/>
      <c r="Y2399" s="40"/>
      <c r="Z2399" s="40"/>
    </row>
    <row r="2400" spans="1:26" x14ac:dyDescent="0.2">
      <c r="A2400" s="40"/>
      <c r="W2400" s="40"/>
      <c r="X2400" s="40"/>
      <c r="Y2400" s="40"/>
      <c r="Z2400" s="40"/>
    </row>
    <row r="2401" spans="1:26" x14ac:dyDescent="0.2">
      <c r="A2401" s="40"/>
      <c r="W2401" s="40"/>
      <c r="X2401" s="40"/>
      <c r="Y2401" s="40"/>
      <c r="Z2401" s="40"/>
    </row>
    <row r="2402" spans="1:26" x14ac:dyDescent="0.2">
      <c r="A2402" s="40"/>
      <c r="W2402" s="40"/>
      <c r="X2402" s="40"/>
      <c r="Y2402" s="40"/>
      <c r="Z2402" s="40"/>
    </row>
    <row r="2403" spans="1:26" x14ac:dyDescent="0.2">
      <c r="A2403" s="40"/>
      <c r="W2403" s="40"/>
      <c r="X2403" s="40"/>
      <c r="Y2403" s="40"/>
      <c r="Z2403" s="40"/>
    </row>
    <row r="2404" spans="1:26" x14ac:dyDescent="0.2">
      <c r="A2404" s="40"/>
      <c r="W2404" s="40"/>
      <c r="X2404" s="40"/>
      <c r="Y2404" s="40"/>
      <c r="Z2404" s="40"/>
    </row>
    <row r="2405" spans="1:26" x14ac:dyDescent="0.2">
      <c r="A2405" s="40"/>
      <c r="W2405" s="40"/>
      <c r="X2405" s="40"/>
      <c r="Y2405" s="40"/>
      <c r="Z2405" s="40"/>
    </row>
    <row r="2406" spans="1:26" x14ac:dyDescent="0.2">
      <c r="A2406" s="40"/>
      <c r="W2406" s="40"/>
      <c r="X2406" s="40"/>
      <c r="Y2406" s="40"/>
      <c r="Z2406" s="40"/>
    </row>
    <row r="2407" spans="1:26" x14ac:dyDescent="0.2">
      <c r="A2407" s="40"/>
      <c r="W2407" s="40"/>
      <c r="X2407" s="40"/>
      <c r="Y2407" s="40"/>
      <c r="Z2407" s="40"/>
    </row>
    <row r="2408" spans="1:26" x14ac:dyDescent="0.2">
      <c r="A2408" s="40"/>
      <c r="W2408" s="40"/>
      <c r="X2408" s="40"/>
      <c r="Y2408" s="40"/>
      <c r="Z2408" s="40"/>
    </row>
    <row r="2409" spans="1:26" x14ac:dyDescent="0.2">
      <c r="A2409" s="40"/>
      <c r="W2409" s="40"/>
      <c r="X2409" s="40"/>
      <c r="Y2409" s="40"/>
      <c r="Z2409" s="40"/>
    </row>
    <row r="2410" spans="1:26" x14ac:dyDescent="0.2">
      <c r="A2410" s="40"/>
      <c r="W2410" s="40"/>
      <c r="X2410" s="40"/>
      <c r="Y2410" s="40"/>
      <c r="Z2410" s="40"/>
    </row>
    <row r="2411" spans="1:26" x14ac:dyDescent="0.2">
      <c r="A2411" s="40"/>
      <c r="W2411" s="40"/>
      <c r="X2411" s="40"/>
      <c r="Y2411" s="40"/>
      <c r="Z2411" s="40"/>
    </row>
    <row r="2412" spans="1:26" x14ac:dyDescent="0.2">
      <c r="A2412" s="40"/>
      <c r="W2412" s="40"/>
      <c r="X2412" s="40"/>
      <c r="Y2412" s="40"/>
      <c r="Z2412" s="40"/>
    </row>
    <row r="2413" spans="1:26" x14ac:dyDescent="0.2">
      <c r="A2413" s="40"/>
      <c r="W2413" s="40"/>
      <c r="X2413" s="40"/>
      <c r="Y2413" s="40"/>
      <c r="Z2413" s="40"/>
    </row>
    <row r="2414" spans="1:26" x14ac:dyDescent="0.2">
      <c r="A2414" s="40"/>
      <c r="W2414" s="40"/>
      <c r="X2414" s="40"/>
      <c r="Y2414" s="40"/>
      <c r="Z2414" s="40"/>
    </row>
    <row r="2415" spans="1:26" x14ac:dyDescent="0.2">
      <c r="A2415" s="40"/>
      <c r="W2415" s="40"/>
      <c r="X2415" s="40"/>
      <c r="Y2415" s="40"/>
      <c r="Z2415" s="40"/>
    </row>
    <row r="2416" spans="1:26" x14ac:dyDescent="0.2">
      <c r="A2416" s="40"/>
      <c r="W2416" s="40"/>
      <c r="X2416" s="40"/>
      <c r="Y2416" s="40"/>
      <c r="Z2416" s="40"/>
    </row>
    <row r="2417" spans="1:26" x14ac:dyDescent="0.2">
      <c r="A2417" s="40"/>
      <c r="W2417" s="40"/>
      <c r="X2417" s="40"/>
      <c r="Y2417" s="40"/>
      <c r="Z2417" s="40"/>
    </row>
    <row r="2418" spans="1:26" x14ac:dyDescent="0.2">
      <c r="A2418" s="40"/>
      <c r="W2418" s="40"/>
      <c r="X2418" s="40"/>
      <c r="Y2418" s="40"/>
      <c r="Z2418" s="40"/>
    </row>
    <row r="2419" spans="1:26" x14ac:dyDescent="0.2">
      <c r="A2419" s="40"/>
      <c r="W2419" s="40"/>
      <c r="X2419" s="40"/>
      <c r="Y2419" s="40"/>
      <c r="Z2419" s="40"/>
    </row>
    <row r="2420" spans="1:26" x14ac:dyDescent="0.2">
      <c r="A2420" s="40"/>
      <c r="W2420" s="40"/>
      <c r="X2420" s="40"/>
      <c r="Y2420" s="40"/>
      <c r="Z2420" s="40"/>
    </row>
    <row r="2421" spans="1:26" x14ac:dyDescent="0.2">
      <c r="A2421" s="40"/>
      <c r="W2421" s="40"/>
      <c r="X2421" s="40"/>
      <c r="Y2421" s="40"/>
      <c r="Z2421" s="40"/>
    </row>
    <row r="2422" spans="1:26" x14ac:dyDescent="0.2">
      <c r="A2422" s="40"/>
      <c r="W2422" s="40"/>
      <c r="X2422" s="40"/>
      <c r="Y2422" s="40"/>
      <c r="Z2422" s="40"/>
    </row>
    <row r="2423" spans="1:26" x14ac:dyDescent="0.2">
      <c r="A2423" s="40"/>
      <c r="W2423" s="40"/>
      <c r="X2423" s="40"/>
      <c r="Y2423" s="40"/>
      <c r="Z2423" s="40"/>
    </row>
    <row r="2424" spans="1:26" x14ac:dyDescent="0.2">
      <c r="A2424" s="40"/>
      <c r="W2424" s="40"/>
      <c r="X2424" s="40"/>
      <c r="Y2424" s="40"/>
      <c r="Z2424" s="40"/>
    </row>
    <row r="2425" spans="1:26" x14ac:dyDescent="0.2">
      <c r="A2425" s="40"/>
      <c r="W2425" s="40"/>
      <c r="X2425" s="40"/>
      <c r="Y2425" s="40"/>
      <c r="Z2425" s="40"/>
    </row>
    <row r="2426" spans="1:26" x14ac:dyDescent="0.2">
      <c r="A2426" s="40"/>
      <c r="W2426" s="40"/>
      <c r="X2426" s="40"/>
      <c r="Y2426" s="40"/>
      <c r="Z2426" s="40"/>
    </row>
    <row r="2427" spans="1:26" x14ac:dyDescent="0.2">
      <c r="A2427" s="40"/>
      <c r="W2427" s="40"/>
      <c r="X2427" s="40"/>
      <c r="Y2427" s="40"/>
      <c r="Z2427" s="40"/>
    </row>
    <row r="2428" spans="1:26" x14ac:dyDescent="0.2">
      <c r="A2428" s="40"/>
      <c r="W2428" s="40"/>
      <c r="X2428" s="40"/>
      <c r="Y2428" s="40"/>
      <c r="Z2428" s="40"/>
    </row>
    <row r="2429" spans="1:26" x14ac:dyDescent="0.2">
      <c r="A2429" s="40"/>
      <c r="W2429" s="40"/>
      <c r="X2429" s="40"/>
      <c r="Y2429" s="40"/>
      <c r="Z2429" s="40"/>
    </row>
    <row r="2430" spans="1:26" x14ac:dyDescent="0.2">
      <c r="A2430" s="40"/>
      <c r="W2430" s="40"/>
      <c r="X2430" s="40"/>
      <c r="Y2430" s="40"/>
      <c r="Z2430" s="40"/>
    </row>
    <row r="2431" spans="1:26" x14ac:dyDescent="0.2">
      <c r="A2431" s="40"/>
      <c r="W2431" s="40"/>
      <c r="X2431" s="40"/>
      <c r="Y2431" s="40"/>
      <c r="Z2431" s="40"/>
    </row>
    <row r="2432" spans="1:26" x14ac:dyDescent="0.2">
      <c r="A2432" s="40"/>
      <c r="W2432" s="40"/>
      <c r="X2432" s="40"/>
      <c r="Y2432" s="40"/>
      <c r="Z2432" s="40"/>
    </row>
    <row r="2433" spans="1:26" x14ac:dyDescent="0.2">
      <c r="A2433" s="40"/>
      <c r="W2433" s="40"/>
      <c r="X2433" s="40"/>
      <c r="Y2433" s="40"/>
      <c r="Z2433" s="40"/>
    </row>
    <row r="2434" spans="1:26" x14ac:dyDescent="0.2">
      <c r="A2434" s="40"/>
      <c r="W2434" s="40"/>
      <c r="X2434" s="40"/>
      <c r="Y2434" s="40"/>
      <c r="Z2434" s="40"/>
    </row>
    <row r="2435" spans="1:26" x14ac:dyDescent="0.2">
      <c r="A2435" s="40"/>
      <c r="W2435" s="40"/>
      <c r="X2435" s="40"/>
      <c r="Y2435" s="40"/>
      <c r="Z2435" s="40"/>
    </row>
    <row r="2436" spans="1:26" x14ac:dyDescent="0.2">
      <c r="A2436" s="40"/>
      <c r="W2436" s="40"/>
      <c r="X2436" s="40"/>
      <c r="Y2436" s="40"/>
      <c r="Z2436" s="40"/>
    </row>
    <row r="2437" spans="1:26" x14ac:dyDescent="0.2">
      <c r="A2437" s="40"/>
      <c r="W2437" s="40"/>
      <c r="X2437" s="40"/>
      <c r="Y2437" s="40"/>
      <c r="Z2437" s="40"/>
    </row>
    <row r="2438" spans="1:26" x14ac:dyDescent="0.2">
      <c r="A2438" s="40"/>
      <c r="W2438" s="40"/>
      <c r="X2438" s="40"/>
      <c r="Y2438" s="40"/>
      <c r="Z2438" s="40"/>
    </row>
    <row r="2439" spans="1:26" x14ac:dyDescent="0.2">
      <c r="A2439" s="40"/>
      <c r="W2439" s="40"/>
      <c r="X2439" s="40"/>
      <c r="Y2439" s="40"/>
      <c r="Z2439" s="40"/>
    </row>
    <row r="2440" spans="1:26" x14ac:dyDescent="0.2">
      <c r="A2440" s="40"/>
      <c r="W2440" s="40"/>
      <c r="X2440" s="40"/>
      <c r="Y2440" s="40"/>
      <c r="Z2440" s="40"/>
    </row>
    <row r="2441" spans="1:26" x14ac:dyDescent="0.2">
      <c r="A2441" s="40"/>
      <c r="W2441" s="40"/>
      <c r="X2441" s="40"/>
      <c r="Y2441" s="40"/>
      <c r="Z2441" s="40"/>
    </row>
    <row r="2442" spans="1:26" x14ac:dyDescent="0.2">
      <c r="A2442" s="40"/>
      <c r="W2442" s="40"/>
      <c r="X2442" s="40"/>
      <c r="Y2442" s="40"/>
      <c r="Z2442" s="40"/>
    </row>
    <row r="2443" spans="1:26" x14ac:dyDescent="0.2">
      <c r="A2443" s="40"/>
      <c r="W2443" s="40"/>
      <c r="X2443" s="40"/>
      <c r="Y2443" s="40"/>
      <c r="Z2443" s="40"/>
    </row>
    <row r="2444" spans="1:26" x14ac:dyDescent="0.2">
      <c r="A2444" s="40"/>
      <c r="W2444" s="40"/>
      <c r="X2444" s="40"/>
      <c r="Y2444" s="40"/>
      <c r="Z2444" s="40"/>
    </row>
    <row r="2445" spans="1:26" x14ac:dyDescent="0.2">
      <c r="A2445" s="40"/>
      <c r="W2445" s="40"/>
      <c r="X2445" s="40"/>
      <c r="Y2445" s="40"/>
      <c r="Z2445" s="40"/>
    </row>
    <row r="2446" spans="1:26" x14ac:dyDescent="0.2">
      <c r="A2446" s="40"/>
      <c r="W2446" s="40"/>
      <c r="X2446" s="40"/>
      <c r="Y2446" s="40"/>
      <c r="Z2446" s="40"/>
    </row>
    <row r="2447" spans="1:26" x14ac:dyDescent="0.2">
      <c r="A2447" s="40"/>
      <c r="W2447" s="40"/>
      <c r="X2447" s="40"/>
      <c r="Y2447" s="40"/>
      <c r="Z2447" s="40"/>
    </row>
    <row r="2448" spans="1:26" x14ac:dyDescent="0.2">
      <c r="A2448" s="40"/>
      <c r="W2448" s="40"/>
      <c r="X2448" s="40"/>
      <c r="Y2448" s="40"/>
      <c r="Z2448" s="40"/>
    </row>
    <row r="2449" spans="1:26" x14ac:dyDescent="0.2">
      <c r="A2449" s="40"/>
      <c r="W2449" s="40"/>
      <c r="X2449" s="40"/>
      <c r="Y2449" s="40"/>
      <c r="Z2449" s="40"/>
    </row>
    <row r="2450" spans="1:26" x14ac:dyDescent="0.2">
      <c r="A2450" s="40"/>
      <c r="W2450" s="40"/>
      <c r="X2450" s="40"/>
      <c r="Y2450" s="40"/>
      <c r="Z2450" s="40"/>
    </row>
    <row r="2451" spans="1:26" x14ac:dyDescent="0.2">
      <c r="A2451" s="40"/>
      <c r="W2451" s="40"/>
      <c r="X2451" s="40"/>
      <c r="Y2451" s="40"/>
      <c r="Z2451" s="40"/>
    </row>
    <row r="2452" spans="1:26" x14ac:dyDescent="0.2">
      <c r="A2452" s="40"/>
      <c r="W2452" s="40"/>
      <c r="X2452" s="40"/>
      <c r="Y2452" s="40"/>
      <c r="Z2452" s="40"/>
    </row>
    <row r="2453" spans="1:26" x14ac:dyDescent="0.2">
      <c r="A2453" s="40"/>
      <c r="W2453" s="40"/>
      <c r="X2453" s="40"/>
      <c r="Y2453" s="40"/>
      <c r="Z2453" s="40"/>
    </row>
    <row r="2454" spans="1:26" x14ac:dyDescent="0.2">
      <c r="A2454" s="40"/>
      <c r="W2454" s="40"/>
      <c r="X2454" s="40"/>
      <c r="Y2454" s="40"/>
      <c r="Z2454" s="40"/>
    </row>
    <row r="2455" spans="1:26" x14ac:dyDescent="0.2">
      <c r="A2455" s="40"/>
      <c r="W2455" s="40"/>
      <c r="X2455" s="40"/>
      <c r="Y2455" s="40"/>
      <c r="Z2455" s="40"/>
    </row>
    <row r="2456" spans="1:26" x14ac:dyDescent="0.2">
      <c r="A2456" s="40"/>
      <c r="W2456" s="40"/>
      <c r="X2456" s="40"/>
      <c r="Y2456" s="40"/>
      <c r="Z2456" s="40"/>
    </row>
    <row r="2457" spans="1:26" x14ac:dyDescent="0.2">
      <c r="A2457" s="40"/>
      <c r="W2457" s="40"/>
      <c r="X2457" s="40"/>
      <c r="Y2457" s="40"/>
      <c r="Z2457" s="40"/>
    </row>
    <row r="2458" spans="1:26" x14ac:dyDescent="0.2">
      <c r="A2458" s="40"/>
      <c r="W2458" s="40"/>
      <c r="X2458" s="40"/>
      <c r="Y2458" s="40"/>
      <c r="Z2458" s="40"/>
    </row>
    <row r="2459" spans="1:26" x14ac:dyDescent="0.2">
      <c r="A2459" s="40"/>
      <c r="W2459" s="40"/>
      <c r="X2459" s="40"/>
      <c r="Y2459" s="40"/>
      <c r="Z2459" s="40"/>
    </row>
    <row r="2460" spans="1:26" x14ac:dyDescent="0.2">
      <c r="A2460" s="40"/>
      <c r="W2460" s="40"/>
      <c r="X2460" s="40"/>
      <c r="Y2460" s="40"/>
      <c r="Z2460" s="40"/>
    </row>
    <row r="2461" spans="1:26" x14ac:dyDescent="0.2">
      <c r="A2461" s="40"/>
      <c r="W2461" s="40"/>
      <c r="X2461" s="40"/>
      <c r="Y2461" s="40"/>
      <c r="Z2461" s="40"/>
    </row>
    <row r="2462" spans="1:26" x14ac:dyDescent="0.2">
      <c r="A2462" s="40"/>
      <c r="W2462" s="40"/>
      <c r="X2462" s="40"/>
      <c r="Y2462" s="40"/>
      <c r="Z2462" s="40"/>
    </row>
    <row r="2463" spans="1:26" x14ac:dyDescent="0.2">
      <c r="A2463" s="40"/>
      <c r="W2463" s="40"/>
      <c r="X2463" s="40"/>
      <c r="Y2463" s="40"/>
      <c r="Z2463" s="40"/>
    </row>
    <row r="2464" spans="1:26" x14ac:dyDescent="0.2">
      <c r="A2464" s="40"/>
      <c r="W2464" s="40"/>
      <c r="X2464" s="40"/>
      <c r="Y2464" s="40"/>
      <c r="Z2464" s="40"/>
    </row>
    <row r="2465" spans="1:26" x14ac:dyDescent="0.2">
      <c r="A2465" s="40"/>
      <c r="W2465" s="40"/>
      <c r="X2465" s="40"/>
      <c r="Y2465" s="40"/>
      <c r="Z2465" s="40"/>
    </row>
    <row r="2466" spans="1:26" x14ac:dyDescent="0.2">
      <c r="A2466" s="40"/>
      <c r="W2466" s="40"/>
      <c r="X2466" s="40"/>
      <c r="Y2466" s="40"/>
      <c r="Z2466" s="40"/>
    </row>
    <row r="2467" spans="1:26" x14ac:dyDescent="0.2">
      <c r="A2467" s="40"/>
      <c r="W2467" s="40"/>
      <c r="X2467" s="40"/>
      <c r="Y2467" s="40"/>
      <c r="Z2467" s="40"/>
    </row>
    <row r="2468" spans="1:26" x14ac:dyDescent="0.2">
      <c r="A2468" s="40"/>
      <c r="W2468" s="40"/>
      <c r="X2468" s="40"/>
      <c r="Y2468" s="40"/>
      <c r="Z2468" s="40"/>
    </row>
    <row r="2469" spans="1:26" x14ac:dyDescent="0.2">
      <c r="A2469" s="40"/>
      <c r="W2469" s="40"/>
      <c r="X2469" s="40"/>
      <c r="Y2469" s="40"/>
      <c r="Z2469" s="40"/>
    </row>
    <row r="2470" spans="1:26" x14ac:dyDescent="0.2">
      <c r="A2470" s="40"/>
      <c r="W2470" s="40"/>
      <c r="X2470" s="40"/>
      <c r="Y2470" s="40"/>
      <c r="Z2470" s="40"/>
    </row>
    <row r="2471" spans="1:26" x14ac:dyDescent="0.2">
      <c r="A2471" s="40"/>
      <c r="W2471" s="40"/>
      <c r="X2471" s="40"/>
      <c r="Y2471" s="40"/>
      <c r="Z2471" s="40"/>
    </row>
    <row r="2472" spans="1:26" x14ac:dyDescent="0.2">
      <c r="A2472" s="40"/>
      <c r="W2472" s="40"/>
      <c r="X2472" s="40"/>
      <c r="Y2472" s="40"/>
      <c r="Z2472" s="40"/>
    </row>
    <row r="2473" spans="1:26" x14ac:dyDescent="0.2">
      <c r="A2473" s="40"/>
      <c r="W2473" s="40"/>
      <c r="X2473" s="40"/>
      <c r="Y2473" s="40"/>
      <c r="Z2473" s="40"/>
    </row>
    <row r="2474" spans="1:26" x14ac:dyDescent="0.2">
      <c r="A2474" s="40"/>
      <c r="W2474" s="40"/>
      <c r="X2474" s="40"/>
      <c r="Y2474" s="40"/>
      <c r="Z2474" s="40"/>
    </row>
    <row r="2475" spans="1:26" x14ac:dyDescent="0.2">
      <c r="A2475" s="40"/>
      <c r="W2475" s="40"/>
      <c r="X2475" s="40"/>
      <c r="Y2475" s="40"/>
      <c r="Z2475" s="40"/>
    </row>
    <row r="2476" spans="1:26" x14ac:dyDescent="0.2">
      <c r="A2476" s="40"/>
      <c r="W2476" s="40"/>
      <c r="X2476" s="40"/>
      <c r="Y2476" s="40"/>
      <c r="Z2476" s="40"/>
    </row>
    <row r="2477" spans="1:26" x14ac:dyDescent="0.2">
      <c r="A2477" s="40"/>
      <c r="W2477" s="40"/>
      <c r="X2477" s="40"/>
      <c r="Y2477" s="40"/>
      <c r="Z2477" s="40"/>
    </row>
    <row r="2478" spans="1:26" x14ac:dyDescent="0.2">
      <c r="A2478" s="40"/>
      <c r="W2478" s="40"/>
      <c r="X2478" s="40"/>
      <c r="Y2478" s="40"/>
      <c r="Z2478" s="40"/>
    </row>
    <row r="2479" spans="1:26" x14ac:dyDescent="0.2">
      <c r="A2479" s="40"/>
      <c r="W2479" s="40"/>
      <c r="X2479" s="40"/>
      <c r="Y2479" s="40"/>
      <c r="Z2479" s="40"/>
    </row>
    <row r="2480" spans="1:26" x14ac:dyDescent="0.2">
      <c r="A2480" s="40"/>
      <c r="W2480" s="40"/>
      <c r="X2480" s="40"/>
      <c r="Y2480" s="40"/>
      <c r="Z2480" s="40"/>
    </row>
    <row r="2481" spans="1:26" x14ac:dyDescent="0.2">
      <c r="A2481" s="40"/>
      <c r="W2481" s="40"/>
      <c r="X2481" s="40"/>
      <c r="Y2481" s="40"/>
      <c r="Z2481" s="40"/>
    </row>
    <row r="2482" spans="1:26" x14ac:dyDescent="0.2">
      <c r="A2482" s="40"/>
      <c r="W2482" s="40"/>
      <c r="X2482" s="40"/>
      <c r="Y2482" s="40"/>
      <c r="Z2482" s="40"/>
    </row>
    <row r="2483" spans="1:26" x14ac:dyDescent="0.2">
      <c r="A2483" s="40"/>
      <c r="W2483" s="40"/>
      <c r="X2483" s="40"/>
      <c r="Y2483" s="40"/>
      <c r="Z2483" s="40"/>
    </row>
    <row r="2484" spans="1:26" x14ac:dyDescent="0.2">
      <c r="A2484" s="40"/>
      <c r="W2484" s="40"/>
      <c r="X2484" s="40"/>
      <c r="Y2484" s="40"/>
      <c r="Z2484" s="40"/>
    </row>
    <row r="2485" spans="1:26" x14ac:dyDescent="0.2">
      <c r="A2485" s="40"/>
      <c r="W2485" s="40"/>
      <c r="X2485" s="40"/>
      <c r="Y2485" s="40"/>
      <c r="Z2485" s="40"/>
    </row>
    <row r="2486" spans="1:26" x14ac:dyDescent="0.2">
      <c r="A2486" s="40"/>
      <c r="W2486" s="40"/>
      <c r="X2486" s="40"/>
      <c r="Y2486" s="40"/>
      <c r="Z2486" s="40"/>
    </row>
    <row r="2487" spans="1:26" x14ac:dyDescent="0.2">
      <c r="A2487" s="40"/>
      <c r="W2487" s="40"/>
      <c r="X2487" s="40"/>
      <c r="Y2487" s="40"/>
      <c r="Z2487" s="40"/>
    </row>
    <row r="2488" spans="1:26" x14ac:dyDescent="0.2">
      <c r="A2488" s="40"/>
      <c r="W2488" s="40"/>
      <c r="X2488" s="40"/>
      <c r="Y2488" s="40"/>
      <c r="Z2488" s="40"/>
    </row>
    <row r="2489" spans="1:26" x14ac:dyDescent="0.2">
      <c r="A2489" s="40"/>
      <c r="W2489" s="40"/>
      <c r="X2489" s="40"/>
      <c r="Y2489" s="40"/>
      <c r="Z2489" s="40"/>
    </row>
    <row r="2490" spans="1:26" x14ac:dyDescent="0.2">
      <c r="A2490" s="40"/>
      <c r="W2490" s="40"/>
      <c r="X2490" s="40"/>
      <c r="Y2490" s="40"/>
      <c r="Z2490" s="40"/>
    </row>
    <row r="2491" spans="1:26" x14ac:dyDescent="0.2">
      <c r="A2491" s="40"/>
      <c r="W2491" s="40"/>
      <c r="X2491" s="40"/>
      <c r="Y2491" s="40"/>
      <c r="Z2491" s="40"/>
    </row>
    <row r="2492" spans="1:26" x14ac:dyDescent="0.2">
      <c r="A2492" s="40"/>
      <c r="W2492" s="40"/>
      <c r="X2492" s="40"/>
      <c r="Y2492" s="40"/>
      <c r="Z2492" s="40"/>
    </row>
    <row r="2493" spans="1:26" x14ac:dyDescent="0.2">
      <c r="A2493" s="40"/>
      <c r="W2493" s="40"/>
      <c r="X2493" s="40"/>
      <c r="Y2493" s="40"/>
      <c r="Z2493" s="40"/>
    </row>
    <row r="2494" spans="1:26" x14ac:dyDescent="0.2">
      <c r="A2494" s="40"/>
      <c r="W2494" s="40"/>
      <c r="X2494" s="40"/>
      <c r="Y2494" s="40"/>
      <c r="Z2494" s="40"/>
    </row>
    <row r="2495" spans="1:26" x14ac:dyDescent="0.2">
      <c r="A2495" s="40"/>
      <c r="W2495" s="40"/>
      <c r="X2495" s="40"/>
      <c r="Y2495" s="40"/>
      <c r="Z2495" s="40"/>
    </row>
    <row r="2496" spans="1:26" x14ac:dyDescent="0.2">
      <c r="A2496" s="40"/>
      <c r="W2496" s="40"/>
      <c r="X2496" s="40"/>
      <c r="Y2496" s="40"/>
      <c r="Z2496" s="40"/>
    </row>
    <row r="2497" spans="1:26" x14ac:dyDescent="0.2">
      <c r="A2497" s="40"/>
      <c r="W2497" s="40"/>
      <c r="X2497" s="40"/>
      <c r="Y2497" s="40"/>
      <c r="Z2497" s="40"/>
    </row>
    <row r="2498" spans="1:26" x14ac:dyDescent="0.2">
      <c r="A2498" s="40"/>
      <c r="W2498" s="40"/>
      <c r="X2498" s="40"/>
      <c r="Y2498" s="40"/>
      <c r="Z2498" s="40"/>
    </row>
    <row r="2499" spans="1:26" x14ac:dyDescent="0.2">
      <c r="A2499" s="40"/>
      <c r="W2499" s="40"/>
      <c r="X2499" s="40"/>
      <c r="Y2499" s="40"/>
      <c r="Z2499" s="40"/>
    </row>
    <row r="2500" spans="1:26" x14ac:dyDescent="0.2">
      <c r="A2500" s="40"/>
      <c r="W2500" s="40"/>
      <c r="X2500" s="40"/>
      <c r="Y2500" s="40"/>
      <c r="Z2500" s="40"/>
    </row>
    <row r="2501" spans="1:26" x14ac:dyDescent="0.2">
      <c r="A2501" s="40"/>
      <c r="W2501" s="40"/>
      <c r="X2501" s="40"/>
      <c r="Y2501" s="40"/>
      <c r="Z2501" s="40"/>
    </row>
    <row r="2502" spans="1:26" x14ac:dyDescent="0.2">
      <c r="A2502" s="40"/>
      <c r="W2502" s="40"/>
      <c r="X2502" s="40"/>
      <c r="Y2502" s="40"/>
      <c r="Z2502" s="40"/>
    </row>
    <row r="2503" spans="1:26" x14ac:dyDescent="0.2">
      <c r="A2503" s="40"/>
      <c r="W2503" s="40"/>
      <c r="X2503" s="40"/>
      <c r="Y2503" s="40"/>
      <c r="Z2503" s="40"/>
    </row>
    <row r="2504" spans="1:26" x14ac:dyDescent="0.2">
      <c r="A2504" s="40"/>
      <c r="W2504" s="40"/>
      <c r="X2504" s="40"/>
      <c r="Y2504" s="40"/>
      <c r="Z2504" s="40"/>
    </row>
    <row r="2505" spans="1:26" x14ac:dyDescent="0.2">
      <c r="A2505" s="40"/>
      <c r="W2505" s="40"/>
      <c r="X2505" s="40"/>
      <c r="Y2505" s="40"/>
      <c r="Z2505" s="40"/>
    </row>
    <row r="2506" spans="1:26" x14ac:dyDescent="0.2">
      <c r="A2506" s="40"/>
      <c r="W2506" s="40"/>
      <c r="X2506" s="40"/>
      <c r="Y2506" s="40"/>
      <c r="Z2506" s="40"/>
    </row>
    <row r="2507" spans="1:26" x14ac:dyDescent="0.2">
      <c r="A2507" s="40"/>
      <c r="W2507" s="40"/>
      <c r="X2507" s="40"/>
      <c r="Y2507" s="40"/>
      <c r="Z2507" s="40"/>
    </row>
    <row r="2508" spans="1:26" x14ac:dyDescent="0.2">
      <c r="A2508" s="40"/>
      <c r="W2508" s="40"/>
      <c r="X2508" s="40"/>
      <c r="Y2508" s="40"/>
      <c r="Z2508" s="40"/>
    </row>
    <row r="2509" spans="1:26" x14ac:dyDescent="0.2">
      <c r="A2509" s="40"/>
      <c r="W2509" s="40"/>
      <c r="X2509" s="40"/>
      <c r="Y2509" s="40"/>
      <c r="Z2509" s="40"/>
    </row>
    <row r="2510" spans="1:26" x14ac:dyDescent="0.2">
      <c r="A2510" s="40"/>
      <c r="W2510" s="40"/>
      <c r="X2510" s="40"/>
      <c r="Y2510" s="40"/>
      <c r="Z2510" s="40"/>
    </row>
    <row r="2511" spans="1:26" x14ac:dyDescent="0.2">
      <c r="A2511" s="40"/>
      <c r="W2511" s="40"/>
      <c r="X2511" s="40"/>
      <c r="Y2511" s="40"/>
      <c r="Z2511" s="40"/>
    </row>
    <row r="2512" spans="1:26" x14ac:dyDescent="0.2">
      <c r="A2512" s="40"/>
      <c r="W2512" s="40"/>
      <c r="X2512" s="40"/>
      <c r="Y2512" s="40"/>
      <c r="Z2512" s="40"/>
    </row>
    <row r="2513" spans="1:26" x14ac:dyDescent="0.2">
      <c r="A2513" s="40"/>
      <c r="W2513" s="40"/>
      <c r="X2513" s="40"/>
      <c r="Y2513" s="40"/>
      <c r="Z2513" s="40"/>
    </row>
    <row r="2514" spans="1:26" x14ac:dyDescent="0.2">
      <c r="A2514" s="40"/>
      <c r="W2514" s="40"/>
      <c r="X2514" s="40"/>
      <c r="Y2514" s="40"/>
      <c r="Z2514" s="40"/>
    </row>
    <row r="2515" spans="1:26" x14ac:dyDescent="0.2">
      <c r="A2515" s="40"/>
      <c r="W2515" s="40"/>
      <c r="X2515" s="40"/>
      <c r="Y2515" s="40"/>
      <c r="Z2515" s="40"/>
    </row>
    <row r="2516" spans="1:26" x14ac:dyDescent="0.2">
      <c r="A2516" s="40"/>
      <c r="W2516" s="40"/>
      <c r="X2516" s="40"/>
      <c r="Y2516" s="40"/>
      <c r="Z2516" s="40"/>
    </row>
    <row r="2517" spans="1:26" x14ac:dyDescent="0.2">
      <c r="A2517" s="40"/>
      <c r="W2517" s="40"/>
      <c r="X2517" s="40"/>
      <c r="Y2517" s="40"/>
      <c r="Z2517" s="40"/>
    </row>
    <row r="2518" spans="1:26" x14ac:dyDescent="0.2">
      <c r="A2518" s="40"/>
      <c r="W2518" s="40"/>
      <c r="X2518" s="40"/>
      <c r="Y2518" s="40"/>
      <c r="Z2518" s="40"/>
    </row>
    <row r="2519" spans="1:26" x14ac:dyDescent="0.2">
      <c r="A2519" s="40"/>
      <c r="W2519" s="40"/>
      <c r="X2519" s="40"/>
      <c r="Y2519" s="40"/>
      <c r="Z2519" s="40"/>
    </row>
    <row r="2520" spans="1:26" x14ac:dyDescent="0.2">
      <c r="A2520" s="40"/>
      <c r="W2520" s="40"/>
      <c r="X2520" s="40"/>
      <c r="Y2520" s="40"/>
      <c r="Z2520" s="40"/>
    </row>
    <row r="2521" spans="1:26" x14ac:dyDescent="0.2">
      <c r="A2521" s="40"/>
      <c r="W2521" s="40"/>
      <c r="X2521" s="40"/>
      <c r="Y2521" s="40"/>
      <c r="Z2521" s="40"/>
    </row>
    <row r="2522" spans="1:26" x14ac:dyDescent="0.2">
      <c r="A2522" s="40"/>
      <c r="W2522" s="40"/>
      <c r="X2522" s="40"/>
      <c r="Y2522" s="40"/>
      <c r="Z2522" s="40"/>
    </row>
    <row r="2523" spans="1:26" x14ac:dyDescent="0.2">
      <c r="A2523" s="40"/>
      <c r="W2523" s="40"/>
      <c r="X2523" s="40"/>
      <c r="Y2523" s="40"/>
      <c r="Z2523" s="40"/>
    </row>
    <row r="2524" spans="1:26" x14ac:dyDescent="0.2">
      <c r="A2524" s="40"/>
      <c r="W2524" s="40"/>
      <c r="X2524" s="40"/>
      <c r="Y2524" s="40"/>
      <c r="Z2524" s="40"/>
    </row>
    <row r="2525" spans="1:26" x14ac:dyDescent="0.2">
      <c r="A2525" s="40"/>
      <c r="W2525" s="40"/>
      <c r="X2525" s="40"/>
      <c r="Y2525" s="40"/>
      <c r="Z2525" s="40"/>
    </row>
    <row r="2526" spans="1:26" x14ac:dyDescent="0.2">
      <c r="A2526" s="40"/>
      <c r="W2526" s="40"/>
      <c r="X2526" s="40"/>
      <c r="Y2526" s="40"/>
      <c r="Z2526" s="40"/>
    </row>
    <row r="2527" spans="1:26" x14ac:dyDescent="0.2">
      <c r="A2527" s="40"/>
      <c r="W2527" s="40"/>
      <c r="X2527" s="40"/>
      <c r="Y2527" s="40"/>
      <c r="Z2527" s="40"/>
    </row>
    <row r="2528" spans="1:26" x14ac:dyDescent="0.2">
      <c r="A2528" s="40"/>
      <c r="W2528" s="40"/>
      <c r="X2528" s="40"/>
      <c r="Y2528" s="40"/>
      <c r="Z2528" s="40"/>
    </row>
    <row r="2529" spans="1:26" x14ac:dyDescent="0.2">
      <c r="A2529" s="40"/>
      <c r="W2529" s="40"/>
      <c r="X2529" s="40"/>
      <c r="Y2529" s="40"/>
      <c r="Z2529" s="40"/>
    </row>
    <row r="2530" spans="1:26" x14ac:dyDescent="0.2">
      <c r="A2530" s="40"/>
      <c r="W2530" s="40"/>
      <c r="X2530" s="40"/>
      <c r="Y2530" s="40"/>
      <c r="Z2530" s="40"/>
    </row>
    <row r="2531" spans="1:26" x14ac:dyDescent="0.2">
      <c r="A2531" s="40"/>
      <c r="W2531" s="40"/>
      <c r="X2531" s="40"/>
      <c r="Y2531" s="40"/>
      <c r="Z2531" s="40"/>
    </row>
    <row r="2532" spans="1:26" x14ac:dyDescent="0.2">
      <c r="A2532" s="40"/>
      <c r="W2532" s="40"/>
      <c r="X2532" s="40"/>
      <c r="Y2532" s="40"/>
      <c r="Z2532" s="40"/>
    </row>
    <row r="2533" spans="1:26" x14ac:dyDescent="0.2">
      <c r="A2533" s="40"/>
      <c r="W2533" s="40"/>
      <c r="X2533" s="40"/>
      <c r="Y2533" s="40"/>
      <c r="Z2533" s="40"/>
    </row>
    <row r="2534" spans="1:26" x14ac:dyDescent="0.2">
      <c r="A2534" s="40"/>
      <c r="W2534" s="40"/>
      <c r="X2534" s="40"/>
      <c r="Y2534" s="40"/>
      <c r="Z2534" s="40"/>
    </row>
    <row r="2535" spans="1:26" x14ac:dyDescent="0.2">
      <c r="A2535" s="40"/>
      <c r="W2535" s="40"/>
      <c r="X2535" s="40"/>
      <c r="Y2535" s="40"/>
      <c r="Z2535" s="40"/>
    </row>
    <row r="2536" spans="1:26" x14ac:dyDescent="0.2">
      <c r="A2536" s="40"/>
      <c r="W2536" s="40"/>
      <c r="X2536" s="40"/>
      <c r="Y2536" s="40"/>
      <c r="Z2536" s="40"/>
    </row>
    <row r="2537" spans="1:26" x14ac:dyDescent="0.2">
      <c r="A2537" s="40"/>
      <c r="W2537" s="40"/>
      <c r="X2537" s="40"/>
      <c r="Y2537" s="40"/>
      <c r="Z2537" s="40"/>
    </row>
    <row r="2538" spans="1:26" x14ac:dyDescent="0.2">
      <c r="A2538" s="40"/>
      <c r="W2538" s="40"/>
      <c r="X2538" s="40"/>
      <c r="Y2538" s="40"/>
      <c r="Z2538" s="40"/>
    </row>
    <row r="2539" spans="1:26" x14ac:dyDescent="0.2">
      <c r="A2539" s="40"/>
      <c r="W2539" s="40"/>
      <c r="X2539" s="40"/>
      <c r="Y2539" s="40"/>
      <c r="Z2539" s="40"/>
    </row>
    <row r="2540" spans="1:26" x14ac:dyDescent="0.2">
      <c r="A2540" s="40"/>
      <c r="W2540" s="40"/>
      <c r="X2540" s="40"/>
      <c r="Y2540" s="40"/>
      <c r="Z2540" s="40"/>
    </row>
    <row r="2541" spans="1:26" x14ac:dyDescent="0.2">
      <c r="A2541" s="40"/>
      <c r="W2541" s="40"/>
      <c r="X2541" s="40"/>
      <c r="Y2541" s="40"/>
      <c r="Z2541" s="40"/>
    </row>
    <row r="2542" spans="1:26" x14ac:dyDescent="0.2">
      <c r="A2542" s="40"/>
      <c r="W2542" s="40"/>
      <c r="X2542" s="40"/>
      <c r="Y2542" s="40"/>
      <c r="Z2542" s="40"/>
    </row>
    <row r="2543" spans="1:26" x14ac:dyDescent="0.2">
      <c r="A2543" s="40"/>
      <c r="W2543" s="40"/>
      <c r="X2543" s="40"/>
      <c r="Y2543" s="40"/>
      <c r="Z2543" s="40"/>
    </row>
    <row r="2544" spans="1:26" x14ac:dyDescent="0.2">
      <c r="A2544" s="40"/>
      <c r="W2544" s="40"/>
      <c r="X2544" s="40"/>
      <c r="Y2544" s="40"/>
      <c r="Z2544" s="40"/>
    </row>
    <row r="2545" spans="1:26" x14ac:dyDescent="0.2">
      <c r="A2545" s="40"/>
      <c r="W2545" s="40"/>
      <c r="X2545" s="40"/>
      <c r="Y2545" s="40"/>
      <c r="Z2545" s="40"/>
    </row>
    <row r="2546" spans="1:26" x14ac:dyDescent="0.2">
      <c r="A2546" s="40"/>
      <c r="W2546" s="40"/>
      <c r="X2546" s="40"/>
      <c r="Y2546" s="40"/>
      <c r="Z2546" s="40"/>
    </row>
    <row r="2547" spans="1:26" x14ac:dyDescent="0.2">
      <c r="A2547" s="40"/>
      <c r="W2547" s="40"/>
      <c r="X2547" s="40"/>
      <c r="Y2547" s="40"/>
      <c r="Z2547" s="40"/>
    </row>
    <row r="2548" spans="1:26" x14ac:dyDescent="0.2">
      <c r="A2548" s="40"/>
      <c r="W2548" s="40"/>
      <c r="X2548" s="40"/>
      <c r="Y2548" s="40"/>
      <c r="Z2548" s="40"/>
    </row>
    <row r="2549" spans="1:26" x14ac:dyDescent="0.2">
      <c r="A2549" s="40"/>
      <c r="W2549" s="40"/>
      <c r="X2549" s="40"/>
      <c r="Y2549" s="40"/>
      <c r="Z2549" s="40"/>
    </row>
    <row r="2550" spans="1:26" x14ac:dyDescent="0.2">
      <c r="A2550" s="40"/>
      <c r="W2550" s="40"/>
      <c r="X2550" s="40"/>
      <c r="Y2550" s="40"/>
      <c r="Z2550" s="40"/>
    </row>
    <row r="2551" spans="1:26" x14ac:dyDescent="0.2">
      <c r="A2551" s="40"/>
      <c r="W2551" s="40"/>
      <c r="X2551" s="40"/>
      <c r="Y2551" s="40"/>
      <c r="Z2551" s="40"/>
    </row>
    <row r="2552" spans="1:26" x14ac:dyDescent="0.2">
      <c r="A2552" s="40"/>
      <c r="W2552" s="40"/>
      <c r="X2552" s="40"/>
      <c r="Y2552" s="40"/>
      <c r="Z2552" s="40"/>
    </row>
    <row r="2553" spans="1:26" x14ac:dyDescent="0.2">
      <c r="A2553" s="40"/>
      <c r="W2553" s="40"/>
      <c r="X2553" s="40"/>
      <c r="Y2553" s="40"/>
      <c r="Z2553" s="40"/>
    </row>
    <row r="2554" spans="1:26" x14ac:dyDescent="0.2">
      <c r="A2554" s="40"/>
      <c r="W2554" s="40"/>
      <c r="X2554" s="40"/>
      <c r="Y2554" s="40"/>
      <c r="Z2554" s="40"/>
    </row>
    <row r="2555" spans="1:26" x14ac:dyDescent="0.2">
      <c r="A2555" s="40"/>
      <c r="W2555" s="40"/>
      <c r="X2555" s="40"/>
      <c r="Y2555" s="40"/>
      <c r="Z2555" s="40"/>
    </row>
    <row r="2556" spans="1:26" x14ac:dyDescent="0.2">
      <c r="A2556" s="40"/>
      <c r="W2556" s="40"/>
      <c r="X2556" s="40"/>
      <c r="Y2556" s="40"/>
      <c r="Z2556" s="40"/>
    </row>
    <row r="2557" spans="1:26" x14ac:dyDescent="0.2">
      <c r="A2557" s="40"/>
      <c r="W2557" s="40"/>
      <c r="X2557" s="40"/>
      <c r="Y2557" s="40"/>
      <c r="Z2557" s="40"/>
    </row>
    <row r="2558" spans="1:26" x14ac:dyDescent="0.2">
      <c r="A2558" s="40"/>
      <c r="W2558" s="40"/>
      <c r="X2558" s="40"/>
      <c r="Y2558" s="40"/>
      <c r="Z2558" s="40"/>
    </row>
    <row r="2559" spans="1:26" x14ac:dyDescent="0.2">
      <c r="A2559" s="40"/>
      <c r="W2559" s="40"/>
      <c r="X2559" s="40"/>
      <c r="Y2559" s="40"/>
      <c r="Z2559" s="40"/>
    </row>
    <row r="2560" spans="1:26" x14ac:dyDescent="0.2">
      <c r="A2560" s="40"/>
      <c r="W2560" s="40"/>
      <c r="X2560" s="40"/>
      <c r="Y2560" s="40"/>
      <c r="Z2560" s="40"/>
    </row>
    <row r="2561" spans="1:26" x14ac:dyDescent="0.2">
      <c r="A2561" s="40"/>
      <c r="W2561" s="40"/>
      <c r="X2561" s="40"/>
      <c r="Y2561" s="40"/>
      <c r="Z2561" s="40"/>
    </row>
    <row r="2562" spans="1:26" x14ac:dyDescent="0.2">
      <c r="A2562" s="40"/>
      <c r="W2562" s="40"/>
      <c r="X2562" s="40"/>
      <c r="Y2562" s="40"/>
      <c r="Z2562" s="40"/>
    </row>
    <row r="2563" spans="1:26" x14ac:dyDescent="0.2">
      <c r="A2563" s="40"/>
      <c r="W2563" s="40"/>
      <c r="X2563" s="40"/>
      <c r="Y2563" s="40"/>
      <c r="Z2563" s="40"/>
    </row>
    <row r="2564" spans="1:26" x14ac:dyDescent="0.2">
      <c r="A2564" s="40"/>
      <c r="W2564" s="40"/>
      <c r="X2564" s="40"/>
      <c r="Y2564" s="40"/>
      <c r="Z2564" s="40"/>
    </row>
    <row r="2565" spans="1:26" x14ac:dyDescent="0.2">
      <c r="A2565" s="40"/>
      <c r="W2565" s="40"/>
      <c r="X2565" s="40"/>
      <c r="Y2565" s="40"/>
      <c r="Z2565" s="40"/>
    </row>
    <row r="2566" spans="1:26" x14ac:dyDescent="0.2">
      <c r="A2566" s="40"/>
      <c r="W2566" s="40"/>
      <c r="X2566" s="40"/>
      <c r="Y2566" s="40"/>
      <c r="Z2566" s="40"/>
    </row>
    <row r="2567" spans="1:26" x14ac:dyDescent="0.2">
      <c r="A2567" s="40"/>
      <c r="W2567" s="40"/>
      <c r="X2567" s="40"/>
      <c r="Y2567" s="40"/>
      <c r="Z2567" s="40"/>
    </row>
    <row r="2568" spans="1:26" x14ac:dyDescent="0.2">
      <c r="A2568" s="40"/>
      <c r="W2568" s="40"/>
      <c r="X2568" s="40"/>
      <c r="Y2568" s="40"/>
      <c r="Z2568" s="40"/>
    </row>
    <row r="2569" spans="1:26" x14ac:dyDescent="0.2">
      <c r="A2569" s="40"/>
      <c r="W2569" s="40"/>
      <c r="X2569" s="40"/>
      <c r="Y2569" s="40"/>
      <c r="Z2569" s="40"/>
    </row>
    <row r="2570" spans="1:26" x14ac:dyDescent="0.2">
      <c r="A2570" s="40"/>
      <c r="W2570" s="40"/>
      <c r="X2570" s="40"/>
      <c r="Y2570" s="40"/>
      <c r="Z2570" s="40"/>
    </row>
    <row r="2571" spans="1:26" x14ac:dyDescent="0.2">
      <c r="A2571" s="40"/>
      <c r="W2571" s="40"/>
      <c r="X2571" s="40"/>
      <c r="Y2571" s="40"/>
      <c r="Z2571" s="40"/>
    </row>
    <row r="2572" spans="1:26" x14ac:dyDescent="0.2">
      <c r="A2572" s="40"/>
      <c r="W2572" s="40"/>
      <c r="X2572" s="40"/>
      <c r="Y2572" s="40"/>
      <c r="Z2572" s="40"/>
    </row>
    <row r="2573" spans="1:26" x14ac:dyDescent="0.2">
      <c r="A2573" s="40"/>
      <c r="W2573" s="40"/>
      <c r="X2573" s="40"/>
      <c r="Y2573" s="40"/>
      <c r="Z2573" s="40"/>
    </row>
    <row r="2574" spans="1:26" x14ac:dyDescent="0.2">
      <c r="A2574" s="40"/>
      <c r="W2574" s="40"/>
      <c r="X2574" s="40"/>
      <c r="Y2574" s="40"/>
      <c r="Z2574" s="40"/>
    </row>
    <row r="2575" spans="1:26" x14ac:dyDescent="0.2">
      <c r="A2575" s="40"/>
      <c r="W2575" s="40"/>
      <c r="X2575" s="40"/>
      <c r="Y2575" s="40"/>
      <c r="Z2575" s="40"/>
    </row>
    <row r="2576" spans="1:26" x14ac:dyDescent="0.2">
      <c r="A2576" s="40"/>
      <c r="W2576" s="40"/>
      <c r="X2576" s="40"/>
      <c r="Y2576" s="40"/>
      <c r="Z2576" s="40"/>
    </row>
    <row r="2577" spans="1:26" x14ac:dyDescent="0.2">
      <c r="A2577" s="40"/>
      <c r="W2577" s="40"/>
      <c r="X2577" s="40"/>
      <c r="Y2577" s="40"/>
      <c r="Z2577" s="40"/>
    </row>
    <row r="2578" spans="1:26" x14ac:dyDescent="0.2">
      <c r="A2578" s="40"/>
      <c r="W2578" s="40"/>
      <c r="X2578" s="40"/>
      <c r="Y2578" s="40"/>
      <c r="Z2578" s="40"/>
    </row>
    <row r="2579" spans="1:26" x14ac:dyDescent="0.2">
      <c r="A2579" s="40"/>
      <c r="W2579" s="40"/>
      <c r="X2579" s="40"/>
      <c r="Y2579" s="40"/>
      <c r="Z2579" s="40"/>
    </row>
    <row r="2580" spans="1:26" x14ac:dyDescent="0.2">
      <c r="A2580" s="40"/>
      <c r="W2580" s="40"/>
      <c r="X2580" s="40"/>
      <c r="Y2580" s="40"/>
      <c r="Z2580" s="40"/>
    </row>
    <row r="2581" spans="1:26" x14ac:dyDescent="0.2">
      <c r="A2581" s="40"/>
      <c r="W2581" s="40"/>
      <c r="X2581" s="40"/>
      <c r="Y2581" s="40"/>
      <c r="Z2581" s="40"/>
    </row>
    <row r="2582" spans="1:26" x14ac:dyDescent="0.2">
      <c r="A2582" s="40"/>
      <c r="W2582" s="40"/>
      <c r="X2582" s="40"/>
      <c r="Y2582" s="40"/>
      <c r="Z2582" s="40"/>
    </row>
    <row r="2583" spans="1:26" x14ac:dyDescent="0.2">
      <c r="A2583" s="40"/>
      <c r="W2583" s="40"/>
      <c r="X2583" s="40"/>
      <c r="Y2583" s="40"/>
      <c r="Z2583" s="40"/>
    </row>
    <row r="2584" spans="1:26" x14ac:dyDescent="0.2">
      <c r="A2584" s="40"/>
      <c r="W2584" s="40"/>
      <c r="X2584" s="40"/>
      <c r="Y2584" s="40"/>
      <c r="Z2584" s="40"/>
    </row>
    <row r="2585" spans="1:26" x14ac:dyDescent="0.2">
      <c r="A2585" s="40"/>
      <c r="W2585" s="40"/>
      <c r="X2585" s="40"/>
      <c r="Y2585" s="40"/>
      <c r="Z2585" s="40"/>
    </row>
    <row r="2586" spans="1:26" x14ac:dyDescent="0.2">
      <c r="A2586" s="40"/>
      <c r="W2586" s="40"/>
      <c r="X2586" s="40"/>
      <c r="Y2586" s="40"/>
      <c r="Z2586" s="40"/>
    </row>
    <row r="2587" spans="1:26" x14ac:dyDescent="0.2">
      <c r="A2587" s="40"/>
      <c r="W2587" s="40"/>
      <c r="X2587" s="40"/>
      <c r="Y2587" s="40"/>
      <c r="Z2587" s="40"/>
    </row>
    <row r="2588" spans="1:26" x14ac:dyDescent="0.2">
      <c r="A2588" s="40"/>
      <c r="W2588" s="40"/>
      <c r="X2588" s="40"/>
      <c r="Y2588" s="40"/>
      <c r="Z2588" s="40"/>
    </row>
    <row r="2589" spans="1:26" x14ac:dyDescent="0.2">
      <c r="A2589" s="40"/>
      <c r="W2589" s="40"/>
      <c r="X2589" s="40"/>
      <c r="Y2589" s="40"/>
      <c r="Z2589" s="40"/>
    </row>
    <row r="2590" spans="1:26" x14ac:dyDescent="0.2">
      <c r="A2590" s="40"/>
      <c r="W2590" s="40"/>
      <c r="X2590" s="40"/>
      <c r="Y2590" s="40"/>
      <c r="Z2590" s="40"/>
    </row>
    <row r="2591" spans="1:26" x14ac:dyDescent="0.2">
      <c r="A2591" s="40"/>
      <c r="W2591" s="40"/>
      <c r="X2591" s="40"/>
      <c r="Y2591" s="40"/>
      <c r="Z2591" s="40"/>
    </row>
    <row r="2592" spans="1:26" x14ac:dyDescent="0.2">
      <c r="A2592" s="40"/>
      <c r="W2592" s="40"/>
      <c r="X2592" s="40"/>
      <c r="Y2592" s="40"/>
      <c r="Z2592" s="40"/>
    </row>
    <row r="2593" spans="1:26" x14ac:dyDescent="0.2">
      <c r="A2593" s="40"/>
      <c r="W2593" s="40"/>
      <c r="X2593" s="40"/>
      <c r="Y2593" s="40"/>
      <c r="Z2593" s="40"/>
    </row>
    <row r="2594" spans="1:26" x14ac:dyDescent="0.2">
      <c r="A2594" s="40"/>
      <c r="W2594" s="40"/>
      <c r="X2594" s="40"/>
      <c r="Y2594" s="40"/>
      <c r="Z2594" s="40"/>
    </row>
    <row r="2595" spans="1:26" x14ac:dyDescent="0.2">
      <c r="A2595" s="40"/>
      <c r="W2595" s="40"/>
      <c r="X2595" s="40"/>
      <c r="Y2595" s="40"/>
      <c r="Z2595" s="40"/>
    </row>
    <row r="2596" spans="1:26" x14ac:dyDescent="0.2">
      <c r="A2596" s="40"/>
      <c r="W2596" s="40"/>
      <c r="X2596" s="40"/>
      <c r="Y2596" s="40"/>
      <c r="Z2596" s="40"/>
    </row>
    <row r="2597" spans="1:26" x14ac:dyDescent="0.2">
      <c r="A2597" s="40"/>
      <c r="W2597" s="40"/>
      <c r="X2597" s="40"/>
      <c r="Y2597" s="40"/>
      <c r="Z2597" s="40"/>
    </row>
    <row r="2598" spans="1:26" x14ac:dyDescent="0.2">
      <c r="A2598" s="40"/>
      <c r="W2598" s="40"/>
      <c r="X2598" s="40"/>
      <c r="Y2598" s="40"/>
      <c r="Z2598" s="40"/>
    </row>
    <row r="2599" spans="1:26" x14ac:dyDescent="0.2">
      <c r="A2599" s="40"/>
      <c r="W2599" s="40"/>
      <c r="X2599" s="40"/>
      <c r="Y2599" s="40"/>
      <c r="Z2599" s="40"/>
    </row>
    <row r="2600" spans="1:26" x14ac:dyDescent="0.2">
      <c r="A2600" s="40"/>
      <c r="W2600" s="40"/>
      <c r="X2600" s="40"/>
      <c r="Y2600" s="40"/>
      <c r="Z2600" s="40"/>
    </row>
    <row r="2601" spans="1:26" x14ac:dyDescent="0.2">
      <c r="A2601" s="40"/>
      <c r="W2601" s="40"/>
      <c r="X2601" s="40"/>
      <c r="Y2601" s="40"/>
      <c r="Z2601" s="40"/>
    </row>
    <row r="2602" spans="1:26" x14ac:dyDescent="0.2">
      <c r="A2602" s="40"/>
      <c r="W2602" s="40"/>
      <c r="X2602" s="40"/>
      <c r="Y2602" s="40"/>
      <c r="Z2602" s="40"/>
    </row>
    <row r="2603" spans="1:26" x14ac:dyDescent="0.2">
      <c r="A2603" s="40"/>
      <c r="W2603" s="40"/>
      <c r="X2603" s="40"/>
      <c r="Y2603" s="40"/>
      <c r="Z2603" s="40"/>
    </row>
    <row r="2604" spans="1:26" x14ac:dyDescent="0.2">
      <c r="A2604" s="40"/>
      <c r="W2604" s="40"/>
      <c r="X2604" s="40"/>
      <c r="Y2604" s="40"/>
      <c r="Z2604" s="40"/>
    </row>
    <row r="2605" spans="1:26" x14ac:dyDescent="0.2">
      <c r="A2605" s="40"/>
      <c r="W2605" s="40"/>
      <c r="X2605" s="40"/>
      <c r="Y2605" s="40"/>
      <c r="Z2605" s="40"/>
    </row>
    <row r="2606" spans="1:26" x14ac:dyDescent="0.2">
      <c r="A2606" s="40"/>
      <c r="W2606" s="40"/>
      <c r="X2606" s="40"/>
      <c r="Y2606" s="40"/>
      <c r="Z2606" s="40"/>
    </row>
    <row r="2607" spans="1:26" x14ac:dyDescent="0.2">
      <c r="A2607" s="40"/>
      <c r="W2607" s="40"/>
      <c r="X2607" s="40"/>
      <c r="Y2607" s="40"/>
      <c r="Z2607" s="40"/>
    </row>
    <row r="2608" spans="1:26" x14ac:dyDescent="0.2">
      <c r="A2608" s="40"/>
      <c r="W2608" s="40"/>
      <c r="X2608" s="40"/>
      <c r="Y2608" s="40"/>
      <c r="Z2608" s="40"/>
    </row>
    <row r="2609" spans="1:26" x14ac:dyDescent="0.2">
      <c r="A2609" s="40"/>
      <c r="W2609" s="40"/>
      <c r="X2609" s="40"/>
      <c r="Y2609" s="40"/>
      <c r="Z2609" s="40"/>
    </row>
    <row r="2610" spans="1:26" x14ac:dyDescent="0.2">
      <c r="A2610" s="40"/>
      <c r="W2610" s="40"/>
      <c r="X2610" s="40"/>
      <c r="Y2610" s="40"/>
      <c r="Z2610" s="40"/>
    </row>
    <row r="2611" spans="1:26" x14ac:dyDescent="0.2">
      <c r="A2611" s="40"/>
      <c r="W2611" s="40"/>
      <c r="X2611" s="40"/>
      <c r="Y2611" s="40"/>
      <c r="Z2611" s="40"/>
    </row>
    <row r="2612" spans="1:26" x14ac:dyDescent="0.2">
      <c r="A2612" s="40"/>
      <c r="W2612" s="40"/>
      <c r="X2612" s="40"/>
      <c r="Y2612" s="40"/>
      <c r="Z2612" s="40"/>
    </row>
    <row r="2613" spans="1:26" x14ac:dyDescent="0.2">
      <c r="A2613" s="40"/>
      <c r="W2613" s="40"/>
      <c r="X2613" s="40"/>
      <c r="Y2613" s="40"/>
      <c r="Z2613" s="40"/>
    </row>
    <row r="2614" spans="1:26" x14ac:dyDescent="0.2">
      <c r="A2614" s="40"/>
      <c r="W2614" s="40"/>
      <c r="X2614" s="40"/>
      <c r="Y2614" s="40"/>
      <c r="Z2614" s="40"/>
    </row>
    <row r="2615" spans="1:26" x14ac:dyDescent="0.2">
      <c r="A2615" s="40"/>
      <c r="W2615" s="40"/>
      <c r="X2615" s="40"/>
      <c r="Y2615" s="40"/>
      <c r="Z2615" s="40"/>
    </row>
    <row r="2616" spans="1:26" x14ac:dyDescent="0.2">
      <c r="A2616" s="40"/>
      <c r="W2616" s="40"/>
      <c r="X2616" s="40"/>
      <c r="Y2616" s="40"/>
      <c r="Z2616" s="40"/>
    </row>
    <row r="2617" spans="1:26" x14ac:dyDescent="0.2">
      <c r="A2617" s="40"/>
      <c r="W2617" s="40"/>
      <c r="X2617" s="40"/>
      <c r="Y2617" s="40"/>
      <c r="Z2617" s="40"/>
    </row>
    <row r="2618" spans="1:26" x14ac:dyDescent="0.2">
      <c r="A2618" s="40"/>
      <c r="W2618" s="40"/>
      <c r="X2618" s="40"/>
      <c r="Y2618" s="40"/>
      <c r="Z2618" s="40"/>
    </row>
    <row r="2619" spans="1:26" x14ac:dyDescent="0.2">
      <c r="A2619" s="40"/>
      <c r="W2619" s="40"/>
      <c r="X2619" s="40"/>
      <c r="Y2619" s="40"/>
      <c r="Z2619" s="40"/>
    </row>
    <row r="2620" spans="1:26" x14ac:dyDescent="0.2">
      <c r="A2620" s="40"/>
      <c r="W2620" s="40"/>
      <c r="X2620" s="40"/>
      <c r="Y2620" s="40"/>
      <c r="Z2620" s="40"/>
    </row>
    <row r="2621" spans="1:26" x14ac:dyDescent="0.2">
      <c r="A2621" s="40"/>
      <c r="W2621" s="40"/>
      <c r="X2621" s="40"/>
      <c r="Y2621" s="40"/>
      <c r="Z2621" s="40"/>
    </row>
    <row r="2622" spans="1:26" x14ac:dyDescent="0.2">
      <c r="A2622" s="40"/>
      <c r="W2622" s="40"/>
      <c r="X2622" s="40"/>
      <c r="Y2622" s="40"/>
      <c r="Z2622" s="40"/>
    </row>
    <row r="2623" spans="1:26" x14ac:dyDescent="0.2">
      <c r="A2623" s="40"/>
      <c r="W2623" s="40"/>
      <c r="X2623" s="40"/>
      <c r="Y2623" s="40"/>
      <c r="Z2623" s="40"/>
    </row>
    <row r="2624" spans="1:26" x14ac:dyDescent="0.2">
      <c r="A2624" s="40"/>
      <c r="W2624" s="40"/>
      <c r="X2624" s="40"/>
      <c r="Y2624" s="40"/>
      <c r="Z2624" s="40"/>
    </row>
    <row r="2625" spans="1:26" x14ac:dyDescent="0.2">
      <c r="A2625" s="40"/>
      <c r="W2625" s="40"/>
      <c r="X2625" s="40"/>
      <c r="Y2625" s="40"/>
      <c r="Z2625" s="40"/>
    </row>
    <row r="2626" spans="1:26" x14ac:dyDescent="0.2">
      <c r="A2626" s="40"/>
      <c r="W2626" s="40"/>
      <c r="X2626" s="40"/>
      <c r="Y2626" s="40"/>
      <c r="Z2626" s="40"/>
    </row>
    <row r="2627" spans="1:26" x14ac:dyDescent="0.2">
      <c r="A2627" s="40"/>
      <c r="W2627" s="40"/>
      <c r="X2627" s="40"/>
      <c r="Y2627" s="40"/>
      <c r="Z2627" s="40"/>
    </row>
    <row r="2628" spans="1:26" x14ac:dyDescent="0.2">
      <c r="A2628" s="40"/>
      <c r="W2628" s="40"/>
      <c r="X2628" s="40"/>
      <c r="Y2628" s="40"/>
      <c r="Z2628" s="40"/>
    </row>
    <row r="2629" spans="1:26" x14ac:dyDescent="0.2">
      <c r="A2629" s="40"/>
      <c r="W2629" s="40"/>
      <c r="X2629" s="40"/>
      <c r="Y2629" s="40"/>
      <c r="Z2629" s="40"/>
    </row>
    <row r="2630" spans="1:26" x14ac:dyDescent="0.2">
      <c r="A2630" s="40"/>
      <c r="W2630" s="40"/>
      <c r="X2630" s="40"/>
      <c r="Y2630" s="40"/>
      <c r="Z2630" s="40"/>
    </row>
    <row r="2631" spans="1:26" x14ac:dyDescent="0.2">
      <c r="A2631" s="40"/>
      <c r="W2631" s="40"/>
      <c r="X2631" s="40"/>
      <c r="Y2631" s="40"/>
      <c r="Z2631" s="40"/>
    </row>
    <row r="2632" spans="1:26" x14ac:dyDescent="0.2">
      <c r="A2632" s="40"/>
      <c r="W2632" s="40"/>
      <c r="X2632" s="40"/>
      <c r="Y2632" s="40"/>
      <c r="Z2632" s="40"/>
    </row>
    <row r="2633" spans="1:26" x14ac:dyDescent="0.2">
      <c r="A2633" s="40"/>
      <c r="W2633" s="40"/>
      <c r="X2633" s="40"/>
      <c r="Y2633" s="40"/>
      <c r="Z2633" s="40"/>
    </row>
    <row r="2634" spans="1:26" x14ac:dyDescent="0.2">
      <c r="A2634" s="40"/>
      <c r="W2634" s="40"/>
      <c r="X2634" s="40"/>
      <c r="Y2634" s="40"/>
      <c r="Z2634" s="40"/>
    </row>
    <row r="2635" spans="1:26" x14ac:dyDescent="0.2">
      <c r="A2635" s="40"/>
      <c r="W2635" s="40"/>
      <c r="X2635" s="40"/>
      <c r="Y2635" s="40"/>
      <c r="Z2635" s="40"/>
    </row>
    <row r="2636" spans="1:26" x14ac:dyDescent="0.2">
      <c r="A2636" s="40"/>
      <c r="W2636" s="40"/>
      <c r="X2636" s="40"/>
      <c r="Y2636" s="40"/>
      <c r="Z2636" s="40"/>
    </row>
    <row r="2637" spans="1:26" x14ac:dyDescent="0.2">
      <c r="A2637" s="40"/>
      <c r="W2637" s="40"/>
      <c r="X2637" s="40"/>
      <c r="Y2637" s="40"/>
      <c r="Z2637" s="40"/>
    </row>
    <row r="2638" spans="1:26" x14ac:dyDescent="0.2">
      <c r="A2638" s="40"/>
      <c r="W2638" s="40"/>
      <c r="X2638" s="40"/>
      <c r="Y2638" s="40"/>
      <c r="Z2638" s="40"/>
    </row>
    <row r="2639" spans="1:26" x14ac:dyDescent="0.2">
      <c r="A2639" s="40"/>
      <c r="W2639" s="40"/>
      <c r="X2639" s="40"/>
      <c r="Y2639" s="40"/>
      <c r="Z2639" s="40"/>
    </row>
    <row r="2640" spans="1:26" x14ac:dyDescent="0.2">
      <c r="A2640" s="40"/>
      <c r="W2640" s="40"/>
      <c r="X2640" s="40"/>
      <c r="Y2640" s="40"/>
      <c r="Z2640" s="40"/>
    </row>
    <row r="2641" spans="1:26" x14ac:dyDescent="0.2">
      <c r="A2641" s="40"/>
      <c r="W2641" s="40"/>
      <c r="X2641" s="40"/>
      <c r="Y2641" s="40"/>
      <c r="Z2641" s="40"/>
    </row>
    <row r="2642" spans="1:26" x14ac:dyDescent="0.2">
      <c r="A2642" s="40"/>
      <c r="W2642" s="40"/>
      <c r="X2642" s="40"/>
      <c r="Y2642" s="40"/>
      <c r="Z2642" s="40"/>
    </row>
    <row r="2643" spans="1:26" x14ac:dyDescent="0.2">
      <c r="A2643" s="40"/>
      <c r="W2643" s="40"/>
      <c r="X2643" s="40"/>
      <c r="Y2643" s="40"/>
      <c r="Z2643" s="40"/>
    </row>
    <row r="2644" spans="1:26" x14ac:dyDescent="0.2">
      <c r="A2644" s="40"/>
      <c r="W2644" s="40"/>
      <c r="X2644" s="40"/>
      <c r="Y2644" s="40"/>
      <c r="Z2644" s="40"/>
    </row>
    <row r="2645" spans="1:26" x14ac:dyDescent="0.2">
      <c r="A2645" s="40"/>
      <c r="W2645" s="40"/>
      <c r="X2645" s="40"/>
      <c r="Y2645" s="40"/>
      <c r="Z2645" s="40"/>
    </row>
    <row r="2646" spans="1:26" x14ac:dyDescent="0.2">
      <c r="A2646" s="40"/>
      <c r="W2646" s="40"/>
      <c r="X2646" s="40"/>
      <c r="Y2646" s="40"/>
      <c r="Z2646" s="40"/>
    </row>
    <row r="2647" spans="1:26" x14ac:dyDescent="0.2">
      <c r="A2647" s="40"/>
      <c r="W2647" s="40"/>
      <c r="X2647" s="40"/>
      <c r="Y2647" s="40"/>
      <c r="Z2647" s="40"/>
    </row>
    <row r="2648" spans="1:26" x14ac:dyDescent="0.2">
      <c r="A2648" s="40"/>
      <c r="W2648" s="40"/>
      <c r="X2648" s="40"/>
      <c r="Y2648" s="40"/>
      <c r="Z2648" s="40"/>
    </row>
    <row r="2649" spans="1:26" x14ac:dyDescent="0.2">
      <c r="A2649" s="40"/>
      <c r="W2649" s="40"/>
      <c r="X2649" s="40"/>
      <c r="Y2649" s="40"/>
      <c r="Z2649" s="40"/>
    </row>
    <row r="2650" spans="1:26" x14ac:dyDescent="0.2">
      <c r="A2650" s="40"/>
      <c r="W2650" s="40"/>
      <c r="X2650" s="40"/>
      <c r="Y2650" s="40"/>
      <c r="Z2650" s="40"/>
    </row>
    <row r="2651" spans="1:26" x14ac:dyDescent="0.2">
      <c r="A2651" s="40"/>
      <c r="W2651" s="40"/>
      <c r="X2651" s="40"/>
      <c r="Y2651" s="40"/>
      <c r="Z2651" s="40"/>
    </row>
    <row r="2652" spans="1:26" x14ac:dyDescent="0.2">
      <c r="A2652" s="40"/>
      <c r="W2652" s="40"/>
      <c r="X2652" s="40"/>
      <c r="Y2652" s="40"/>
      <c r="Z2652" s="40"/>
    </row>
    <row r="2653" spans="1:26" x14ac:dyDescent="0.2">
      <c r="A2653" s="40"/>
      <c r="W2653" s="40"/>
      <c r="X2653" s="40"/>
      <c r="Y2653" s="40"/>
      <c r="Z2653" s="40"/>
    </row>
    <row r="2654" spans="1:26" x14ac:dyDescent="0.2">
      <c r="A2654" s="40"/>
      <c r="W2654" s="40"/>
      <c r="X2654" s="40"/>
      <c r="Y2654" s="40"/>
      <c r="Z2654" s="40"/>
    </row>
    <row r="2655" spans="1:26" x14ac:dyDescent="0.2">
      <c r="A2655" s="40"/>
      <c r="W2655" s="40"/>
      <c r="X2655" s="40"/>
      <c r="Y2655" s="40"/>
      <c r="Z2655" s="40"/>
    </row>
    <row r="2656" spans="1:26" x14ac:dyDescent="0.2">
      <c r="A2656" s="40"/>
      <c r="W2656" s="40"/>
      <c r="X2656" s="40"/>
      <c r="Y2656" s="40"/>
      <c r="Z2656" s="40"/>
    </row>
    <row r="2657" spans="1:26" x14ac:dyDescent="0.2">
      <c r="A2657" s="40"/>
      <c r="W2657" s="40"/>
      <c r="X2657" s="40"/>
      <c r="Y2657" s="40"/>
      <c r="Z2657" s="40"/>
    </row>
    <row r="2658" spans="1:26" x14ac:dyDescent="0.2">
      <c r="A2658" s="40"/>
      <c r="W2658" s="40"/>
      <c r="X2658" s="40"/>
      <c r="Y2658" s="40"/>
      <c r="Z2658" s="40"/>
    </row>
    <row r="2659" spans="1:26" x14ac:dyDescent="0.2">
      <c r="A2659" s="40"/>
      <c r="W2659" s="40"/>
      <c r="X2659" s="40"/>
      <c r="Y2659" s="40"/>
      <c r="Z2659" s="40"/>
    </row>
    <row r="2660" spans="1:26" x14ac:dyDescent="0.2">
      <c r="A2660" s="40"/>
      <c r="W2660" s="40"/>
      <c r="X2660" s="40"/>
      <c r="Y2660" s="40"/>
      <c r="Z2660" s="40"/>
    </row>
    <row r="2661" spans="1:26" x14ac:dyDescent="0.2">
      <c r="A2661" s="40"/>
      <c r="W2661" s="40"/>
      <c r="X2661" s="40"/>
      <c r="Y2661" s="40"/>
      <c r="Z2661" s="40"/>
    </row>
    <row r="2662" spans="1:26" x14ac:dyDescent="0.2">
      <c r="A2662" s="40"/>
      <c r="W2662" s="40"/>
      <c r="X2662" s="40"/>
      <c r="Y2662" s="40"/>
      <c r="Z2662" s="40"/>
    </row>
    <row r="2663" spans="1:26" x14ac:dyDescent="0.2">
      <c r="A2663" s="40"/>
      <c r="W2663" s="40"/>
      <c r="X2663" s="40"/>
      <c r="Y2663" s="40"/>
      <c r="Z2663" s="40"/>
    </row>
    <row r="2664" spans="1:26" x14ac:dyDescent="0.2">
      <c r="A2664" s="40"/>
      <c r="W2664" s="40"/>
      <c r="X2664" s="40"/>
      <c r="Y2664" s="40"/>
      <c r="Z2664" s="40"/>
    </row>
    <row r="2665" spans="1:26" x14ac:dyDescent="0.2">
      <c r="A2665" s="40"/>
      <c r="W2665" s="40"/>
      <c r="X2665" s="40"/>
      <c r="Y2665" s="40"/>
      <c r="Z2665" s="40"/>
    </row>
    <row r="2666" spans="1:26" x14ac:dyDescent="0.2">
      <c r="A2666" s="40"/>
      <c r="W2666" s="40"/>
      <c r="X2666" s="40"/>
      <c r="Y2666" s="40"/>
      <c r="Z2666" s="40"/>
    </row>
    <row r="2667" spans="1:26" x14ac:dyDescent="0.2">
      <c r="A2667" s="40"/>
      <c r="W2667" s="40"/>
      <c r="X2667" s="40"/>
      <c r="Y2667" s="40"/>
      <c r="Z2667" s="40"/>
    </row>
    <row r="2668" spans="1:26" x14ac:dyDescent="0.2">
      <c r="A2668" s="40"/>
      <c r="W2668" s="40"/>
      <c r="X2668" s="40"/>
      <c r="Y2668" s="40"/>
      <c r="Z2668" s="40"/>
    </row>
    <row r="2669" spans="1:26" x14ac:dyDescent="0.2">
      <c r="A2669" s="40"/>
      <c r="W2669" s="40"/>
      <c r="X2669" s="40"/>
      <c r="Y2669" s="40"/>
      <c r="Z2669" s="40"/>
    </row>
    <row r="2670" spans="1:26" x14ac:dyDescent="0.2">
      <c r="A2670" s="40"/>
      <c r="W2670" s="40"/>
      <c r="X2670" s="40"/>
      <c r="Y2670" s="40"/>
      <c r="Z2670" s="40"/>
    </row>
    <row r="2671" spans="1:26" x14ac:dyDescent="0.2">
      <c r="A2671" s="40"/>
      <c r="W2671" s="40"/>
      <c r="X2671" s="40"/>
      <c r="Y2671" s="40"/>
      <c r="Z2671" s="40"/>
    </row>
    <row r="2672" spans="1:26" x14ac:dyDescent="0.2">
      <c r="A2672" s="40"/>
      <c r="W2672" s="40"/>
      <c r="X2672" s="40"/>
      <c r="Y2672" s="40"/>
      <c r="Z2672" s="40"/>
    </row>
    <row r="2673" spans="1:26" x14ac:dyDescent="0.2">
      <c r="A2673" s="40"/>
      <c r="W2673" s="40"/>
      <c r="X2673" s="40"/>
      <c r="Y2673" s="40"/>
      <c r="Z2673" s="40"/>
    </row>
    <row r="2674" spans="1:26" x14ac:dyDescent="0.2">
      <c r="A2674" s="40"/>
      <c r="W2674" s="40"/>
      <c r="X2674" s="40"/>
      <c r="Y2674" s="40"/>
      <c r="Z2674" s="40"/>
    </row>
    <row r="2675" spans="1:26" x14ac:dyDescent="0.2">
      <c r="A2675" s="40"/>
      <c r="W2675" s="40"/>
      <c r="X2675" s="40"/>
      <c r="Y2675" s="40"/>
      <c r="Z2675" s="40"/>
    </row>
    <row r="2676" spans="1:26" x14ac:dyDescent="0.2">
      <c r="A2676" s="40"/>
      <c r="W2676" s="40"/>
      <c r="X2676" s="40"/>
      <c r="Y2676" s="40"/>
      <c r="Z2676" s="40"/>
    </row>
    <row r="2677" spans="1:26" x14ac:dyDescent="0.2">
      <c r="A2677" s="40"/>
      <c r="W2677" s="40"/>
      <c r="X2677" s="40"/>
      <c r="Y2677" s="40"/>
      <c r="Z2677" s="40"/>
    </row>
    <row r="2678" spans="1:26" x14ac:dyDescent="0.2">
      <c r="A2678" s="40"/>
      <c r="W2678" s="40"/>
      <c r="X2678" s="40"/>
      <c r="Y2678" s="40"/>
      <c r="Z2678" s="40"/>
    </row>
    <row r="2679" spans="1:26" x14ac:dyDescent="0.2">
      <c r="A2679" s="40"/>
      <c r="W2679" s="40"/>
      <c r="X2679" s="40"/>
      <c r="Y2679" s="40"/>
      <c r="Z2679" s="40"/>
    </row>
    <row r="2680" spans="1:26" x14ac:dyDescent="0.2">
      <c r="A2680" s="40"/>
      <c r="W2680" s="40"/>
      <c r="X2680" s="40"/>
      <c r="Y2680" s="40"/>
      <c r="Z2680" s="40"/>
    </row>
    <row r="2681" spans="1:26" x14ac:dyDescent="0.2">
      <c r="A2681" s="40"/>
      <c r="W2681" s="40"/>
      <c r="X2681" s="40"/>
      <c r="Y2681" s="40"/>
      <c r="Z2681" s="40"/>
    </row>
    <row r="2682" spans="1:26" x14ac:dyDescent="0.2">
      <c r="A2682" s="40"/>
      <c r="W2682" s="40"/>
      <c r="X2682" s="40"/>
      <c r="Y2682" s="40"/>
      <c r="Z2682" s="40"/>
    </row>
    <row r="2683" spans="1:26" x14ac:dyDescent="0.2">
      <c r="A2683" s="40"/>
      <c r="W2683" s="40"/>
      <c r="X2683" s="40"/>
      <c r="Y2683" s="40"/>
      <c r="Z2683" s="40"/>
    </row>
    <row r="2684" spans="1:26" x14ac:dyDescent="0.2">
      <c r="A2684" s="40"/>
      <c r="W2684" s="40"/>
      <c r="X2684" s="40"/>
      <c r="Y2684" s="40"/>
      <c r="Z2684" s="40"/>
    </row>
    <row r="2685" spans="1:26" x14ac:dyDescent="0.2">
      <c r="A2685" s="40"/>
      <c r="W2685" s="40"/>
      <c r="X2685" s="40"/>
      <c r="Y2685" s="40"/>
      <c r="Z2685" s="40"/>
    </row>
    <row r="2686" spans="1:26" x14ac:dyDescent="0.2">
      <c r="A2686" s="40"/>
      <c r="W2686" s="40"/>
      <c r="X2686" s="40"/>
      <c r="Y2686" s="40"/>
      <c r="Z2686" s="40"/>
    </row>
    <row r="2687" spans="1:26" x14ac:dyDescent="0.2">
      <c r="A2687" s="40"/>
      <c r="W2687" s="40"/>
      <c r="X2687" s="40"/>
      <c r="Y2687" s="40"/>
      <c r="Z2687" s="40"/>
    </row>
    <row r="2688" spans="1:26" x14ac:dyDescent="0.2">
      <c r="A2688" s="40"/>
      <c r="W2688" s="40"/>
      <c r="X2688" s="40"/>
      <c r="Y2688" s="40"/>
      <c r="Z2688" s="40"/>
    </row>
    <row r="2689" spans="1:26" x14ac:dyDescent="0.2">
      <c r="A2689" s="40"/>
      <c r="W2689" s="40"/>
      <c r="X2689" s="40"/>
      <c r="Y2689" s="40"/>
      <c r="Z2689" s="40"/>
    </row>
    <row r="2690" spans="1:26" x14ac:dyDescent="0.2">
      <c r="A2690" s="40"/>
      <c r="W2690" s="40"/>
      <c r="X2690" s="40"/>
      <c r="Y2690" s="40"/>
      <c r="Z2690" s="40"/>
    </row>
    <row r="2691" spans="1:26" x14ac:dyDescent="0.2">
      <c r="A2691" s="40"/>
      <c r="W2691" s="40"/>
      <c r="X2691" s="40"/>
      <c r="Y2691" s="40"/>
      <c r="Z2691" s="40"/>
    </row>
    <row r="2692" spans="1:26" x14ac:dyDescent="0.2">
      <c r="A2692" s="40"/>
      <c r="W2692" s="40"/>
      <c r="X2692" s="40"/>
      <c r="Y2692" s="40"/>
      <c r="Z2692" s="40"/>
    </row>
    <row r="2693" spans="1:26" x14ac:dyDescent="0.2">
      <c r="A2693" s="40"/>
      <c r="W2693" s="40"/>
      <c r="X2693" s="40"/>
      <c r="Y2693" s="40"/>
      <c r="Z2693" s="40"/>
    </row>
    <row r="2694" spans="1:26" x14ac:dyDescent="0.2">
      <c r="A2694" s="40"/>
      <c r="W2694" s="40"/>
      <c r="X2694" s="40"/>
      <c r="Y2694" s="40"/>
      <c r="Z2694" s="40"/>
    </row>
    <row r="2695" spans="1:26" x14ac:dyDescent="0.2">
      <c r="A2695" s="40"/>
      <c r="W2695" s="40"/>
      <c r="X2695" s="40"/>
      <c r="Y2695" s="40"/>
      <c r="Z2695" s="40"/>
    </row>
    <row r="2696" spans="1:26" x14ac:dyDescent="0.2">
      <c r="A2696" s="40"/>
      <c r="W2696" s="40"/>
      <c r="X2696" s="40"/>
      <c r="Y2696" s="40"/>
      <c r="Z2696" s="40"/>
    </row>
    <row r="2697" spans="1:26" x14ac:dyDescent="0.2">
      <c r="A2697" s="40"/>
      <c r="W2697" s="40"/>
      <c r="X2697" s="40"/>
      <c r="Y2697" s="40"/>
      <c r="Z2697" s="40"/>
    </row>
    <row r="2698" spans="1:26" x14ac:dyDescent="0.2">
      <c r="A2698" s="40"/>
      <c r="W2698" s="40"/>
      <c r="X2698" s="40"/>
      <c r="Y2698" s="40"/>
      <c r="Z2698" s="40"/>
    </row>
    <row r="2699" spans="1:26" x14ac:dyDescent="0.2">
      <c r="A2699" s="40"/>
      <c r="W2699" s="40"/>
      <c r="X2699" s="40"/>
      <c r="Y2699" s="40"/>
      <c r="Z2699" s="40"/>
    </row>
    <row r="2700" spans="1:26" x14ac:dyDescent="0.2">
      <c r="A2700" s="40"/>
      <c r="W2700" s="40"/>
      <c r="X2700" s="40"/>
      <c r="Y2700" s="40"/>
      <c r="Z2700" s="40"/>
    </row>
    <row r="2701" spans="1:26" x14ac:dyDescent="0.2">
      <c r="A2701" s="40"/>
      <c r="W2701" s="40"/>
      <c r="X2701" s="40"/>
      <c r="Y2701" s="40"/>
      <c r="Z2701" s="40"/>
    </row>
    <row r="2702" spans="1:26" x14ac:dyDescent="0.2">
      <c r="A2702" s="40"/>
      <c r="W2702" s="40"/>
      <c r="X2702" s="40"/>
      <c r="Y2702" s="40"/>
      <c r="Z2702" s="40"/>
    </row>
    <row r="2703" spans="1:26" x14ac:dyDescent="0.2">
      <c r="A2703" s="40"/>
      <c r="W2703" s="40"/>
      <c r="X2703" s="40"/>
      <c r="Y2703" s="40"/>
      <c r="Z2703" s="40"/>
    </row>
    <row r="2704" spans="1:26" x14ac:dyDescent="0.2">
      <c r="A2704" s="40"/>
      <c r="W2704" s="40"/>
      <c r="X2704" s="40"/>
      <c r="Y2704" s="40"/>
      <c r="Z2704" s="40"/>
    </row>
    <row r="2705" spans="1:26" x14ac:dyDescent="0.2">
      <c r="A2705" s="40"/>
      <c r="W2705" s="40"/>
      <c r="X2705" s="40"/>
      <c r="Y2705" s="40"/>
      <c r="Z2705" s="40"/>
    </row>
    <row r="2706" spans="1:26" x14ac:dyDescent="0.2">
      <c r="A2706" s="40"/>
      <c r="W2706" s="40"/>
      <c r="X2706" s="40"/>
      <c r="Y2706" s="40"/>
      <c r="Z2706" s="40"/>
    </row>
    <row r="2707" spans="1:26" x14ac:dyDescent="0.2">
      <c r="A2707" s="40"/>
      <c r="W2707" s="40"/>
      <c r="X2707" s="40"/>
      <c r="Y2707" s="40"/>
      <c r="Z2707" s="40"/>
    </row>
    <row r="2708" spans="1:26" x14ac:dyDescent="0.2">
      <c r="A2708" s="40"/>
      <c r="W2708" s="40"/>
      <c r="X2708" s="40"/>
      <c r="Y2708" s="40"/>
      <c r="Z2708" s="40"/>
    </row>
    <row r="2709" spans="1:26" x14ac:dyDescent="0.2">
      <c r="A2709" s="40"/>
      <c r="W2709" s="40"/>
      <c r="X2709" s="40"/>
      <c r="Y2709" s="40"/>
      <c r="Z2709" s="40"/>
    </row>
    <row r="2710" spans="1:26" x14ac:dyDescent="0.2">
      <c r="A2710" s="40"/>
      <c r="W2710" s="40"/>
      <c r="X2710" s="40"/>
      <c r="Y2710" s="40"/>
      <c r="Z2710" s="40"/>
    </row>
    <row r="2711" spans="1:26" x14ac:dyDescent="0.2">
      <c r="A2711" s="40"/>
      <c r="W2711" s="40"/>
      <c r="X2711" s="40"/>
      <c r="Y2711" s="40"/>
      <c r="Z2711" s="40"/>
    </row>
    <row r="2712" spans="1:26" x14ac:dyDescent="0.2">
      <c r="A2712" s="40"/>
      <c r="W2712" s="40"/>
      <c r="X2712" s="40"/>
      <c r="Y2712" s="40"/>
      <c r="Z2712" s="40"/>
    </row>
    <row r="2713" spans="1:26" x14ac:dyDescent="0.2">
      <c r="A2713" s="40"/>
      <c r="W2713" s="40"/>
      <c r="X2713" s="40"/>
      <c r="Y2713" s="40"/>
      <c r="Z2713" s="40"/>
    </row>
    <row r="2714" spans="1:26" x14ac:dyDescent="0.2">
      <c r="A2714" s="40"/>
      <c r="W2714" s="40"/>
      <c r="X2714" s="40"/>
      <c r="Y2714" s="40"/>
      <c r="Z2714" s="40"/>
    </row>
    <row r="2715" spans="1:26" x14ac:dyDescent="0.2">
      <c r="A2715" s="40"/>
      <c r="W2715" s="40"/>
      <c r="X2715" s="40"/>
      <c r="Y2715" s="40"/>
      <c r="Z2715" s="40"/>
    </row>
    <row r="2716" spans="1:26" x14ac:dyDescent="0.2">
      <c r="A2716" s="40"/>
      <c r="W2716" s="40"/>
      <c r="X2716" s="40"/>
      <c r="Y2716" s="40"/>
      <c r="Z2716" s="40"/>
    </row>
    <row r="2717" spans="1:26" x14ac:dyDescent="0.2">
      <c r="A2717" s="40"/>
      <c r="W2717" s="40"/>
      <c r="X2717" s="40"/>
      <c r="Y2717" s="40"/>
      <c r="Z2717" s="40"/>
    </row>
    <row r="2718" spans="1:26" x14ac:dyDescent="0.2">
      <c r="A2718" s="40"/>
      <c r="W2718" s="40"/>
      <c r="X2718" s="40"/>
      <c r="Y2718" s="40"/>
      <c r="Z2718" s="40"/>
    </row>
    <row r="2719" spans="1:26" x14ac:dyDescent="0.2">
      <c r="A2719" s="40"/>
      <c r="W2719" s="40"/>
      <c r="X2719" s="40"/>
      <c r="Y2719" s="40"/>
      <c r="Z2719" s="40"/>
    </row>
    <row r="2720" spans="1:26" x14ac:dyDescent="0.2">
      <c r="A2720" s="40"/>
      <c r="W2720" s="40"/>
      <c r="X2720" s="40"/>
      <c r="Y2720" s="40"/>
      <c r="Z2720" s="40"/>
    </row>
    <row r="2721" spans="1:26" x14ac:dyDescent="0.2">
      <c r="A2721" s="40"/>
      <c r="W2721" s="40"/>
      <c r="X2721" s="40"/>
      <c r="Y2721" s="40"/>
      <c r="Z2721" s="40"/>
    </row>
    <row r="2722" spans="1:26" x14ac:dyDescent="0.2">
      <c r="A2722" s="40"/>
      <c r="W2722" s="40"/>
      <c r="X2722" s="40"/>
      <c r="Y2722" s="40"/>
      <c r="Z2722" s="40"/>
    </row>
    <row r="2723" spans="1:26" x14ac:dyDescent="0.2">
      <c r="A2723" s="40"/>
      <c r="W2723" s="40"/>
      <c r="X2723" s="40"/>
      <c r="Y2723" s="40"/>
      <c r="Z2723" s="40"/>
    </row>
    <row r="2724" spans="1:26" x14ac:dyDescent="0.2">
      <c r="A2724" s="40"/>
      <c r="W2724" s="40"/>
      <c r="X2724" s="40"/>
      <c r="Y2724" s="40"/>
      <c r="Z2724" s="40"/>
    </row>
    <row r="2725" spans="1:26" x14ac:dyDescent="0.2">
      <c r="A2725" s="40"/>
      <c r="W2725" s="40"/>
      <c r="X2725" s="40"/>
      <c r="Y2725" s="40"/>
      <c r="Z2725" s="40"/>
    </row>
    <row r="2726" spans="1:26" x14ac:dyDescent="0.2">
      <c r="A2726" s="40"/>
      <c r="W2726" s="40"/>
      <c r="X2726" s="40"/>
      <c r="Y2726" s="40"/>
      <c r="Z2726" s="40"/>
    </row>
    <row r="2727" spans="1:26" x14ac:dyDescent="0.2">
      <c r="A2727" s="40"/>
      <c r="W2727" s="40"/>
      <c r="X2727" s="40"/>
      <c r="Y2727" s="40"/>
      <c r="Z2727" s="40"/>
    </row>
    <row r="2728" spans="1:26" x14ac:dyDescent="0.2">
      <c r="A2728" s="40"/>
      <c r="W2728" s="40"/>
      <c r="X2728" s="40"/>
      <c r="Y2728" s="40"/>
      <c r="Z2728" s="40"/>
    </row>
    <row r="2729" spans="1:26" x14ac:dyDescent="0.2">
      <c r="A2729" s="40"/>
      <c r="W2729" s="40"/>
      <c r="X2729" s="40"/>
      <c r="Y2729" s="40"/>
      <c r="Z2729" s="40"/>
    </row>
    <row r="2730" spans="1:26" x14ac:dyDescent="0.2">
      <c r="A2730" s="40"/>
      <c r="W2730" s="40"/>
      <c r="X2730" s="40"/>
      <c r="Y2730" s="40"/>
      <c r="Z2730" s="40"/>
    </row>
    <row r="2731" spans="1:26" x14ac:dyDescent="0.2">
      <c r="A2731" s="40"/>
      <c r="W2731" s="40"/>
      <c r="X2731" s="40"/>
      <c r="Y2731" s="40"/>
      <c r="Z2731" s="40"/>
    </row>
    <row r="2732" spans="1:26" x14ac:dyDescent="0.2">
      <c r="A2732" s="40"/>
      <c r="W2732" s="40"/>
      <c r="X2732" s="40"/>
      <c r="Y2732" s="40"/>
      <c r="Z2732" s="40"/>
    </row>
    <row r="2733" spans="1:26" x14ac:dyDescent="0.2">
      <c r="A2733" s="40"/>
      <c r="W2733" s="40"/>
      <c r="X2733" s="40"/>
      <c r="Y2733" s="40"/>
      <c r="Z2733" s="40"/>
    </row>
    <row r="2734" spans="1:26" x14ac:dyDescent="0.2">
      <c r="A2734" s="40"/>
      <c r="W2734" s="40"/>
      <c r="X2734" s="40"/>
      <c r="Y2734" s="40"/>
      <c r="Z2734" s="40"/>
    </row>
    <row r="2735" spans="1:26" x14ac:dyDescent="0.2">
      <c r="A2735" s="40"/>
      <c r="W2735" s="40"/>
      <c r="X2735" s="40"/>
      <c r="Y2735" s="40"/>
      <c r="Z2735" s="40"/>
    </row>
    <row r="2736" spans="1:26" x14ac:dyDescent="0.2">
      <c r="A2736" s="40"/>
      <c r="W2736" s="40"/>
      <c r="X2736" s="40"/>
      <c r="Y2736" s="40"/>
      <c r="Z2736" s="40"/>
    </row>
    <row r="2737" spans="1:26" x14ac:dyDescent="0.2">
      <c r="A2737" s="40"/>
      <c r="W2737" s="40"/>
      <c r="X2737" s="40"/>
      <c r="Y2737" s="40"/>
      <c r="Z2737" s="40"/>
    </row>
    <row r="2738" spans="1:26" x14ac:dyDescent="0.2">
      <c r="A2738" s="40"/>
      <c r="W2738" s="40"/>
      <c r="X2738" s="40"/>
      <c r="Y2738" s="40"/>
      <c r="Z2738" s="40"/>
    </row>
    <row r="2739" spans="1:26" x14ac:dyDescent="0.2">
      <c r="A2739" s="40"/>
      <c r="W2739" s="40"/>
      <c r="X2739" s="40"/>
      <c r="Y2739" s="40"/>
      <c r="Z2739" s="40"/>
    </row>
    <row r="2740" spans="1:26" x14ac:dyDescent="0.2">
      <c r="A2740" s="40"/>
      <c r="W2740" s="40"/>
      <c r="X2740" s="40"/>
      <c r="Y2740" s="40"/>
      <c r="Z2740" s="40"/>
    </row>
    <row r="2741" spans="1:26" x14ac:dyDescent="0.2">
      <c r="A2741" s="40"/>
      <c r="W2741" s="40"/>
      <c r="X2741" s="40"/>
      <c r="Y2741" s="40"/>
      <c r="Z2741" s="40"/>
    </row>
    <row r="2742" spans="1:26" x14ac:dyDescent="0.2">
      <c r="A2742" s="40"/>
      <c r="W2742" s="40"/>
      <c r="X2742" s="40"/>
      <c r="Y2742" s="40"/>
      <c r="Z2742" s="40"/>
    </row>
    <row r="2743" spans="1:26" x14ac:dyDescent="0.2">
      <c r="A2743" s="40"/>
      <c r="W2743" s="40"/>
      <c r="X2743" s="40"/>
      <c r="Y2743" s="40"/>
      <c r="Z2743" s="40"/>
    </row>
    <row r="2744" spans="1:26" x14ac:dyDescent="0.2">
      <c r="A2744" s="40"/>
      <c r="W2744" s="40"/>
      <c r="X2744" s="40"/>
      <c r="Y2744" s="40"/>
      <c r="Z2744" s="40"/>
    </row>
    <row r="2745" spans="1:26" x14ac:dyDescent="0.2">
      <c r="A2745" s="40"/>
      <c r="W2745" s="40"/>
      <c r="X2745" s="40"/>
      <c r="Y2745" s="40"/>
      <c r="Z2745" s="40"/>
    </row>
    <row r="2746" spans="1:26" x14ac:dyDescent="0.2">
      <c r="A2746" s="40"/>
      <c r="W2746" s="40"/>
      <c r="X2746" s="40"/>
      <c r="Y2746" s="40"/>
      <c r="Z2746" s="40"/>
    </row>
    <row r="2747" spans="1:26" x14ac:dyDescent="0.2">
      <c r="A2747" s="40"/>
      <c r="W2747" s="40"/>
      <c r="X2747" s="40"/>
      <c r="Y2747" s="40"/>
      <c r="Z2747" s="40"/>
    </row>
    <row r="2748" spans="1:26" x14ac:dyDescent="0.2">
      <c r="A2748" s="40"/>
      <c r="W2748" s="40"/>
      <c r="X2748" s="40"/>
      <c r="Y2748" s="40"/>
      <c r="Z2748" s="40"/>
    </row>
    <row r="2749" spans="1:26" x14ac:dyDescent="0.2">
      <c r="A2749" s="40"/>
      <c r="W2749" s="40"/>
      <c r="X2749" s="40"/>
      <c r="Y2749" s="40"/>
      <c r="Z2749" s="40"/>
    </row>
    <row r="2750" spans="1:26" x14ac:dyDescent="0.2">
      <c r="A2750" s="40"/>
      <c r="W2750" s="40"/>
      <c r="X2750" s="40"/>
      <c r="Y2750" s="40"/>
      <c r="Z2750" s="40"/>
    </row>
    <row r="2751" spans="1:26" x14ac:dyDescent="0.2">
      <c r="A2751" s="40"/>
      <c r="W2751" s="40"/>
      <c r="X2751" s="40"/>
      <c r="Y2751" s="40"/>
      <c r="Z2751" s="40"/>
    </row>
    <row r="2752" spans="1:26" x14ac:dyDescent="0.2">
      <c r="A2752" s="40"/>
      <c r="W2752" s="40"/>
      <c r="X2752" s="40"/>
      <c r="Y2752" s="40"/>
      <c r="Z2752" s="40"/>
    </row>
    <row r="2753" spans="1:26" x14ac:dyDescent="0.2">
      <c r="A2753" s="40"/>
      <c r="W2753" s="40"/>
      <c r="X2753" s="40"/>
      <c r="Y2753" s="40"/>
      <c r="Z2753" s="40"/>
    </row>
    <row r="2754" spans="1:26" x14ac:dyDescent="0.2">
      <c r="A2754" s="40"/>
      <c r="W2754" s="40"/>
      <c r="X2754" s="40"/>
      <c r="Y2754" s="40"/>
      <c r="Z2754" s="40"/>
    </row>
    <row r="2755" spans="1:26" x14ac:dyDescent="0.2">
      <c r="A2755" s="40"/>
      <c r="W2755" s="40"/>
      <c r="X2755" s="40"/>
      <c r="Y2755" s="40"/>
      <c r="Z2755" s="40"/>
    </row>
    <row r="2756" spans="1:26" x14ac:dyDescent="0.2">
      <c r="A2756" s="40"/>
      <c r="W2756" s="40"/>
      <c r="X2756" s="40"/>
      <c r="Y2756" s="40"/>
      <c r="Z2756" s="40"/>
    </row>
    <row r="2757" spans="1:26" x14ac:dyDescent="0.2">
      <c r="A2757" s="40"/>
      <c r="W2757" s="40"/>
      <c r="X2757" s="40"/>
      <c r="Y2757" s="40"/>
      <c r="Z2757" s="40"/>
    </row>
    <row r="2758" spans="1:26" x14ac:dyDescent="0.2">
      <c r="A2758" s="40"/>
      <c r="W2758" s="40"/>
      <c r="X2758" s="40"/>
      <c r="Y2758" s="40"/>
      <c r="Z2758" s="40"/>
    </row>
    <row r="2759" spans="1:26" x14ac:dyDescent="0.2">
      <c r="A2759" s="40"/>
      <c r="W2759" s="40"/>
      <c r="X2759" s="40"/>
      <c r="Y2759" s="40"/>
      <c r="Z2759" s="40"/>
    </row>
    <row r="2760" spans="1:26" x14ac:dyDescent="0.2">
      <c r="A2760" s="40"/>
      <c r="W2760" s="40"/>
      <c r="X2760" s="40"/>
      <c r="Y2760" s="40"/>
      <c r="Z2760" s="40"/>
    </row>
    <row r="2761" spans="1:26" x14ac:dyDescent="0.2">
      <c r="A2761" s="40"/>
      <c r="W2761" s="40"/>
      <c r="X2761" s="40"/>
      <c r="Y2761" s="40"/>
      <c r="Z2761" s="40"/>
    </row>
    <row r="2762" spans="1:26" x14ac:dyDescent="0.2">
      <c r="A2762" s="40"/>
      <c r="W2762" s="40"/>
      <c r="X2762" s="40"/>
      <c r="Y2762" s="40"/>
      <c r="Z2762" s="40"/>
    </row>
    <row r="2763" spans="1:26" x14ac:dyDescent="0.2">
      <c r="A2763" s="40"/>
      <c r="W2763" s="40"/>
      <c r="X2763" s="40"/>
      <c r="Y2763" s="40"/>
      <c r="Z2763" s="40"/>
    </row>
    <row r="2764" spans="1:26" x14ac:dyDescent="0.2">
      <c r="A2764" s="40"/>
      <c r="W2764" s="40"/>
      <c r="X2764" s="40"/>
      <c r="Y2764" s="40"/>
      <c r="Z2764" s="40"/>
    </row>
    <row r="2765" spans="1:26" x14ac:dyDescent="0.2">
      <c r="A2765" s="40"/>
      <c r="W2765" s="40"/>
      <c r="X2765" s="40"/>
      <c r="Y2765" s="40"/>
      <c r="Z2765" s="40"/>
    </row>
    <row r="2766" spans="1:26" x14ac:dyDescent="0.2">
      <c r="A2766" s="40"/>
      <c r="W2766" s="40"/>
      <c r="X2766" s="40"/>
      <c r="Y2766" s="40"/>
      <c r="Z2766" s="40"/>
    </row>
    <row r="2767" spans="1:26" x14ac:dyDescent="0.2">
      <c r="A2767" s="40"/>
      <c r="W2767" s="40"/>
      <c r="X2767" s="40"/>
      <c r="Y2767" s="40"/>
      <c r="Z2767" s="40"/>
    </row>
    <row r="2768" spans="1:26" x14ac:dyDescent="0.2">
      <c r="A2768" s="40"/>
      <c r="W2768" s="40"/>
      <c r="X2768" s="40"/>
      <c r="Y2768" s="40"/>
      <c r="Z2768" s="40"/>
    </row>
    <row r="2769" spans="1:26" x14ac:dyDescent="0.2">
      <c r="A2769" s="40"/>
      <c r="W2769" s="40"/>
      <c r="X2769" s="40"/>
      <c r="Y2769" s="40"/>
      <c r="Z2769" s="40"/>
    </row>
    <row r="2770" spans="1:26" x14ac:dyDescent="0.2">
      <c r="A2770" s="40"/>
      <c r="W2770" s="40"/>
      <c r="X2770" s="40"/>
      <c r="Y2770" s="40"/>
      <c r="Z2770" s="40"/>
    </row>
    <row r="2771" spans="1:26" x14ac:dyDescent="0.2">
      <c r="A2771" s="40"/>
      <c r="W2771" s="40"/>
      <c r="X2771" s="40"/>
      <c r="Y2771" s="40"/>
      <c r="Z2771" s="40"/>
    </row>
    <row r="2772" spans="1:26" x14ac:dyDescent="0.2">
      <c r="A2772" s="40"/>
      <c r="W2772" s="40"/>
      <c r="X2772" s="40"/>
      <c r="Y2772" s="40"/>
      <c r="Z2772" s="40"/>
    </row>
    <row r="2773" spans="1:26" x14ac:dyDescent="0.2">
      <c r="A2773" s="40"/>
      <c r="W2773" s="40"/>
      <c r="X2773" s="40"/>
      <c r="Y2773" s="40"/>
      <c r="Z2773" s="40"/>
    </row>
    <row r="2774" spans="1:26" x14ac:dyDescent="0.2">
      <c r="A2774" s="40"/>
      <c r="W2774" s="40"/>
      <c r="X2774" s="40"/>
      <c r="Y2774" s="40"/>
      <c r="Z2774" s="40"/>
    </row>
    <row r="2775" spans="1:26" x14ac:dyDescent="0.2">
      <c r="A2775" s="40"/>
      <c r="W2775" s="40"/>
      <c r="X2775" s="40"/>
      <c r="Y2775" s="40"/>
      <c r="Z2775" s="40"/>
    </row>
    <row r="2776" spans="1:26" x14ac:dyDescent="0.2">
      <c r="A2776" s="40"/>
      <c r="W2776" s="40"/>
      <c r="X2776" s="40"/>
      <c r="Y2776" s="40"/>
      <c r="Z2776" s="40"/>
    </row>
    <row r="2777" spans="1:26" x14ac:dyDescent="0.2">
      <c r="A2777" s="40"/>
      <c r="W2777" s="40"/>
      <c r="X2777" s="40"/>
      <c r="Y2777" s="40"/>
      <c r="Z2777" s="40"/>
    </row>
    <row r="2778" spans="1:26" x14ac:dyDescent="0.2">
      <c r="A2778" s="40"/>
      <c r="W2778" s="40"/>
      <c r="X2778" s="40"/>
      <c r="Y2778" s="40"/>
      <c r="Z2778" s="40"/>
    </row>
    <row r="2779" spans="1:26" x14ac:dyDescent="0.2">
      <c r="A2779" s="40"/>
      <c r="W2779" s="40"/>
      <c r="X2779" s="40"/>
      <c r="Y2779" s="40"/>
      <c r="Z2779" s="40"/>
    </row>
    <row r="2780" spans="1:26" x14ac:dyDescent="0.2">
      <c r="A2780" s="40"/>
      <c r="W2780" s="40"/>
      <c r="X2780" s="40"/>
      <c r="Y2780" s="40"/>
      <c r="Z2780" s="40"/>
    </row>
    <row r="2781" spans="1:26" x14ac:dyDescent="0.2">
      <c r="A2781" s="40"/>
      <c r="W2781" s="40"/>
      <c r="X2781" s="40"/>
      <c r="Y2781" s="40"/>
      <c r="Z2781" s="40"/>
    </row>
    <row r="2782" spans="1:26" x14ac:dyDescent="0.2">
      <c r="A2782" s="40"/>
      <c r="W2782" s="40"/>
      <c r="X2782" s="40"/>
      <c r="Y2782" s="40"/>
      <c r="Z2782" s="40"/>
    </row>
    <row r="2783" spans="1:26" x14ac:dyDescent="0.2">
      <c r="A2783" s="40"/>
      <c r="W2783" s="40"/>
      <c r="X2783" s="40"/>
      <c r="Y2783" s="40"/>
      <c r="Z2783" s="40"/>
    </row>
    <row r="2784" spans="1:26" x14ac:dyDescent="0.2">
      <c r="A2784" s="40"/>
      <c r="W2784" s="40"/>
      <c r="X2784" s="40"/>
      <c r="Y2784" s="40"/>
      <c r="Z2784" s="40"/>
    </row>
    <row r="2785" spans="1:26" x14ac:dyDescent="0.2">
      <c r="A2785" s="40"/>
      <c r="W2785" s="40"/>
      <c r="X2785" s="40"/>
      <c r="Y2785" s="40"/>
      <c r="Z2785" s="40"/>
    </row>
    <row r="2786" spans="1:26" x14ac:dyDescent="0.2">
      <c r="A2786" s="40"/>
      <c r="W2786" s="40"/>
      <c r="X2786" s="40"/>
      <c r="Y2786" s="40"/>
      <c r="Z2786" s="40"/>
    </row>
    <row r="2787" spans="1:26" x14ac:dyDescent="0.2">
      <c r="A2787" s="40"/>
      <c r="W2787" s="40"/>
      <c r="X2787" s="40"/>
      <c r="Y2787" s="40"/>
      <c r="Z2787" s="40"/>
    </row>
    <row r="2788" spans="1:26" x14ac:dyDescent="0.2">
      <c r="A2788" s="40"/>
      <c r="W2788" s="40"/>
      <c r="X2788" s="40"/>
      <c r="Y2788" s="40"/>
      <c r="Z2788" s="40"/>
    </row>
    <row r="2789" spans="1:26" x14ac:dyDescent="0.2">
      <c r="A2789" s="40"/>
      <c r="W2789" s="40"/>
      <c r="X2789" s="40"/>
      <c r="Y2789" s="40"/>
      <c r="Z2789" s="40"/>
    </row>
    <row r="2790" spans="1:26" x14ac:dyDescent="0.2">
      <c r="A2790" s="40"/>
      <c r="W2790" s="40"/>
      <c r="X2790" s="40"/>
      <c r="Y2790" s="40"/>
      <c r="Z2790" s="40"/>
    </row>
    <row r="2791" spans="1:26" x14ac:dyDescent="0.2">
      <c r="A2791" s="40"/>
      <c r="W2791" s="40"/>
      <c r="X2791" s="40"/>
      <c r="Y2791" s="40"/>
      <c r="Z2791" s="40"/>
    </row>
    <row r="2792" spans="1:26" x14ac:dyDescent="0.2">
      <c r="A2792" s="40"/>
      <c r="W2792" s="40"/>
      <c r="X2792" s="40"/>
      <c r="Y2792" s="40"/>
      <c r="Z2792" s="40"/>
    </row>
    <row r="2793" spans="1:26" x14ac:dyDescent="0.2">
      <c r="A2793" s="40"/>
      <c r="W2793" s="40"/>
      <c r="X2793" s="40"/>
      <c r="Y2793" s="40"/>
      <c r="Z2793" s="40"/>
    </row>
    <row r="2794" spans="1:26" x14ac:dyDescent="0.2">
      <c r="A2794" s="40"/>
      <c r="W2794" s="40"/>
      <c r="X2794" s="40"/>
      <c r="Y2794" s="40"/>
      <c r="Z2794" s="40"/>
    </row>
    <row r="2795" spans="1:26" x14ac:dyDescent="0.2">
      <c r="A2795" s="40"/>
      <c r="W2795" s="40"/>
      <c r="X2795" s="40"/>
      <c r="Y2795" s="40"/>
      <c r="Z2795" s="40"/>
    </row>
    <row r="2796" spans="1:26" x14ac:dyDescent="0.2">
      <c r="A2796" s="40"/>
      <c r="W2796" s="40"/>
      <c r="X2796" s="40"/>
      <c r="Y2796" s="40"/>
      <c r="Z2796" s="40"/>
    </row>
    <row r="2797" spans="1:26" x14ac:dyDescent="0.2">
      <c r="A2797" s="40"/>
      <c r="W2797" s="40"/>
      <c r="X2797" s="40"/>
      <c r="Y2797" s="40"/>
      <c r="Z2797" s="40"/>
    </row>
    <row r="2798" spans="1:26" x14ac:dyDescent="0.2">
      <c r="A2798" s="40"/>
      <c r="W2798" s="40"/>
      <c r="X2798" s="40"/>
      <c r="Y2798" s="40"/>
      <c r="Z2798" s="40"/>
    </row>
    <row r="2799" spans="1:26" x14ac:dyDescent="0.2">
      <c r="A2799" s="40"/>
      <c r="W2799" s="40"/>
      <c r="X2799" s="40"/>
      <c r="Y2799" s="40"/>
      <c r="Z2799" s="40"/>
    </row>
    <row r="2800" spans="1:26" x14ac:dyDescent="0.2">
      <c r="A2800" s="40"/>
      <c r="W2800" s="40"/>
      <c r="X2800" s="40"/>
      <c r="Y2800" s="40"/>
      <c r="Z2800" s="40"/>
    </row>
    <row r="2801" spans="1:26" x14ac:dyDescent="0.2">
      <c r="A2801" s="40"/>
      <c r="W2801" s="40"/>
      <c r="X2801" s="40"/>
      <c r="Y2801" s="40"/>
      <c r="Z2801" s="40"/>
    </row>
    <row r="2802" spans="1:26" x14ac:dyDescent="0.2">
      <c r="A2802" s="40"/>
      <c r="W2802" s="40"/>
      <c r="X2802" s="40"/>
      <c r="Y2802" s="40"/>
      <c r="Z2802" s="40"/>
    </row>
    <row r="2803" spans="1:26" x14ac:dyDescent="0.2">
      <c r="A2803" s="40"/>
      <c r="W2803" s="40"/>
      <c r="X2803" s="40"/>
      <c r="Y2803" s="40"/>
      <c r="Z2803" s="40"/>
    </row>
    <row r="2804" spans="1:26" x14ac:dyDescent="0.2">
      <c r="A2804" s="40"/>
      <c r="W2804" s="40"/>
      <c r="X2804" s="40"/>
      <c r="Y2804" s="40"/>
      <c r="Z2804" s="40"/>
    </row>
    <row r="2805" spans="1:26" x14ac:dyDescent="0.2">
      <c r="A2805" s="40"/>
      <c r="W2805" s="40"/>
      <c r="X2805" s="40"/>
      <c r="Y2805" s="40"/>
      <c r="Z2805" s="40"/>
    </row>
    <row r="2806" spans="1:26" x14ac:dyDescent="0.2">
      <c r="A2806" s="40"/>
      <c r="W2806" s="40"/>
      <c r="X2806" s="40"/>
      <c r="Y2806" s="40"/>
      <c r="Z2806" s="40"/>
    </row>
    <row r="2807" spans="1:26" x14ac:dyDescent="0.2">
      <c r="A2807" s="40"/>
      <c r="W2807" s="40"/>
      <c r="X2807" s="40"/>
      <c r="Y2807" s="40"/>
      <c r="Z2807" s="40"/>
    </row>
    <row r="2808" spans="1:26" x14ac:dyDescent="0.2">
      <c r="A2808" s="40"/>
      <c r="W2808" s="40"/>
      <c r="X2808" s="40"/>
      <c r="Y2808" s="40"/>
      <c r="Z2808" s="40"/>
    </row>
    <row r="2809" spans="1:26" x14ac:dyDescent="0.2">
      <c r="A2809" s="40"/>
      <c r="W2809" s="40"/>
      <c r="X2809" s="40"/>
      <c r="Y2809" s="40"/>
      <c r="Z2809" s="40"/>
    </row>
    <row r="2810" spans="1:26" x14ac:dyDescent="0.2">
      <c r="A2810" s="40"/>
      <c r="W2810" s="40"/>
      <c r="X2810" s="40"/>
      <c r="Y2810" s="40"/>
      <c r="Z2810" s="40"/>
    </row>
    <row r="2811" spans="1:26" x14ac:dyDescent="0.2">
      <c r="A2811" s="40"/>
      <c r="W2811" s="40"/>
      <c r="X2811" s="40"/>
      <c r="Y2811" s="40"/>
      <c r="Z2811" s="40"/>
    </row>
    <row r="2812" spans="1:26" x14ac:dyDescent="0.2">
      <c r="A2812" s="40"/>
      <c r="W2812" s="40"/>
      <c r="X2812" s="40"/>
      <c r="Y2812" s="40"/>
      <c r="Z2812" s="40"/>
    </row>
    <row r="2813" spans="1:26" x14ac:dyDescent="0.2">
      <c r="A2813" s="40"/>
      <c r="W2813" s="40"/>
      <c r="X2813" s="40"/>
      <c r="Y2813" s="40"/>
      <c r="Z2813" s="40"/>
    </row>
    <row r="2814" spans="1:26" x14ac:dyDescent="0.2">
      <c r="A2814" s="40"/>
      <c r="W2814" s="40"/>
      <c r="X2814" s="40"/>
      <c r="Y2814" s="40"/>
      <c r="Z2814" s="40"/>
    </row>
    <row r="2815" spans="1:26" x14ac:dyDescent="0.2">
      <c r="A2815" s="40"/>
      <c r="W2815" s="40"/>
      <c r="X2815" s="40"/>
      <c r="Y2815" s="40"/>
      <c r="Z2815" s="40"/>
    </row>
    <row r="2816" spans="1:26" x14ac:dyDescent="0.2">
      <c r="A2816" s="40"/>
      <c r="W2816" s="40"/>
      <c r="X2816" s="40"/>
      <c r="Y2816" s="40"/>
      <c r="Z2816" s="40"/>
    </row>
    <row r="2817" spans="1:26" x14ac:dyDescent="0.2">
      <c r="A2817" s="40"/>
      <c r="W2817" s="40"/>
      <c r="X2817" s="40"/>
      <c r="Y2817" s="40"/>
      <c r="Z2817" s="40"/>
    </row>
    <row r="2818" spans="1:26" x14ac:dyDescent="0.2">
      <c r="A2818" s="40"/>
      <c r="W2818" s="40"/>
      <c r="X2818" s="40"/>
      <c r="Y2818" s="40"/>
      <c r="Z2818" s="40"/>
    </row>
    <row r="2819" spans="1:26" x14ac:dyDescent="0.2">
      <c r="A2819" s="40"/>
      <c r="W2819" s="40"/>
      <c r="X2819" s="40"/>
      <c r="Y2819" s="40"/>
      <c r="Z2819" s="40"/>
    </row>
    <row r="2820" spans="1:26" x14ac:dyDescent="0.2">
      <c r="A2820" s="40"/>
      <c r="W2820" s="40"/>
      <c r="X2820" s="40"/>
      <c r="Y2820" s="40"/>
      <c r="Z2820" s="40"/>
    </row>
    <row r="2821" spans="1:26" x14ac:dyDescent="0.2">
      <c r="A2821" s="40"/>
      <c r="W2821" s="40"/>
      <c r="X2821" s="40"/>
      <c r="Y2821" s="40"/>
      <c r="Z2821" s="40"/>
    </row>
    <row r="2822" spans="1:26" x14ac:dyDescent="0.2">
      <c r="A2822" s="40"/>
      <c r="W2822" s="40"/>
      <c r="X2822" s="40"/>
      <c r="Y2822" s="40"/>
      <c r="Z2822" s="40"/>
    </row>
    <row r="2823" spans="1:26" x14ac:dyDescent="0.2">
      <c r="A2823" s="40"/>
      <c r="W2823" s="40"/>
      <c r="X2823" s="40"/>
      <c r="Y2823" s="40"/>
      <c r="Z2823" s="40"/>
    </row>
    <row r="2824" spans="1:26" x14ac:dyDescent="0.2">
      <c r="A2824" s="40"/>
      <c r="W2824" s="40"/>
      <c r="X2824" s="40"/>
      <c r="Y2824" s="40"/>
      <c r="Z2824" s="40"/>
    </row>
    <row r="2825" spans="1:26" x14ac:dyDescent="0.2">
      <c r="A2825" s="40"/>
      <c r="W2825" s="40"/>
      <c r="X2825" s="40"/>
      <c r="Y2825" s="40"/>
      <c r="Z2825" s="40"/>
    </row>
    <row r="2826" spans="1:26" x14ac:dyDescent="0.2">
      <c r="A2826" s="40"/>
      <c r="W2826" s="40"/>
      <c r="X2826" s="40"/>
      <c r="Y2826" s="40"/>
      <c r="Z2826" s="40"/>
    </row>
    <row r="2827" spans="1:26" x14ac:dyDescent="0.2">
      <c r="A2827" s="40"/>
      <c r="W2827" s="40"/>
      <c r="X2827" s="40"/>
      <c r="Y2827" s="40"/>
      <c r="Z2827" s="40"/>
    </row>
    <row r="2828" spans="1:26" x14ac:dyDescent="0.2">
      <c r="A2828" s="40"/>
      <c r="W2828" s="40"/>
      <c r="X2828" s="40"/>
      <c r="Y2828" s="40"/>
      <c r="Z2828" s="40"/>
    </row>
    <row r="2829" spans="1:26" x14ac:dyDescent="0.2">
      <c r="A2829" s="40"/>
      <c r="W2829" s="40"/>
      <c r="X2829" s="40"/>
      <c r="Y2829" s="40"/>
      <c r="Z2829" s="40"/>
    </row>
    <row r="2830" spans="1:26" x14ac:dyDescent="0.2">
      <c r="A2830" s="40"/>
      <c r="W2830" s="40"/>
      <c r="X2830" s="40"/>
      <c r="Y2830" s="40"/>
      <c r="Z2830" s="40"/>
    </row>
    <row r="2831" spans="1:26" x14ac:dyDescent="0.2">
      <c r="A2831" s="40"/>
      <c r="W2831" s="40"/>
      <c r="X2831" s="40"/>
      <c r="Y2831" s="40"/>
      <c r="Z2831" s="40"/>
    </row>
    <row r="2832" spans="1:26" x14ac:dyDescent="0.2">
      <c r="A2832" s="40"/>
      <c r="W2832" s="40"/>
      <c r="X2832" s="40"/>
      <c r="Y2832" s="40"/>
      <c r="Z2832" s="40"/>
    </row>
    <row r="2833" spans="1:26" x14ac:dyDescent="0.2">
      <c r="A2833" s="40"/>
      <c r="W2833" s="40"/>
      <c r="X2833" s="40"/>
      <c r="Y2833" s="40"/>
      <c r="Z2833" s="40"/>
    </row>
    <row r="2834" spans="1:26" x14ac:dyDescent="0.2">
      <c r="A2834" s="40"/>
      <c r="W2834" s="40"/>
      <c r="X2834" s="40"/>
      <c r="Y2834" s="40"/>
      <c r="Z2834" s="40"/>
    </row>
    <row r="2835" spans="1:26" x14ac:dyDescent="0.2">
      <c r="A2835" s="40"/>
      <c r="W2835" s="40"/>
      <c r="X2835" s="40"/>
      <c r="Y2835" s="40"/>
      <c r="Z2835" s="40"/>
    </row>
    <row r="2836" spans="1:26" x14ac:dyDescent="0.2">
      <c r="A2836" s="40"/>
      <c r="W2836" s="40"/>
      <c r="X2836" s="40"/>
      <c r="Y2836" s="40"/>
      <c r="Z2836" s="40"/>
    </row>
    <row r="2837" spans="1:26" x14ac:dyDescent="0.2">
      <c r="A2837" s="40"/>
      <c r="W2837" s="40"/>
      <c r="X2837" s="40"/>
      <c r="Y2837" s="40"/>
      <c r="Z2837" s="40"/>
    </row>
    <row r="2838" spans="1:26" x14ac:dyDescent="0.2">
      <c r="A2838" s="40"/>
      <c r="W2838" s="40"/>
      <c r="X2838" s="40"/>
      <c r="Y2838" s="40"/>
      <c r="Z2838" s="40"/>
    </row>
    <row r="2839" spans="1:26" x14ac:dyDescent="0.2">
      <c r="A2839" s="40"/>
      <c r="W2839" s="40"/>
      <c r="X2839" s="40"/>
      <c r="Y2839" s="40"/>
      <c r="Z2839" s="40"/>
    </row>
    <row r="2840" spans="1:26" x14ac:dyDescent="0.2">
      <c r="A2840" s="40"/>
      <c r="W2840" s="40"/>
      <c r="X2840" s="40"/>
      <c r="Y2840" s="40"/>
      <c r="Z2840" s="40"/>
    </row>
    <row r="2841" spans="1:26" x14ac:dyDescent="0.2">
      <c r="A2841" s="40"/>
      <c r="W2841" s="40"/>
      <c r="X2841" s="40"/>
      <c r="Y2841" s="40"/>
      <c r="Z2841" s="40"/>
    </row>
    <row r="2842" spans="1:26" x14ac:dyDescent="0.2">
      <c r="A2842" s="40"/>
      <c r="W2842" s="40"/>
      <c r="X2842" s="40"/>
      <c r="Y2842" s="40"/>
      <c r="Z2842" s="40"/>
    </row>
    <row r="2843" spans="1:26" x14ac:dyDescent="0.2">
      <c r="A2843" s="40"/>
      <c r="W2843" s="40"/>
      <c r="X2843" s="40"/>
      <c r="Y2843" s="40"/>
      <c r="Z2843" s="40"/>
    </row>
    <row r="2844" spans="1:26" x14ac:dyDescent="0.2">
      <c r="A2844" s="40"/>
      <c r="W2844" s="40"/>
      <c r="X2844" s="40"/>
      <c r="Y2844" s="40"/>
      <c r="Z2844" s="40"/>
    </row>
    <row r="2845" spans="1:26" x14ac:dyDescent="0.2">
      <c r="A2845" s="40"/>
      <c r="W2845" s="40"/>
      <c r="X2845" s="40"/>
      <c r="Y2845" s="40"/>
      <c r="Z2845" s="40"/>
    </row>
    <row r="2846" spans="1:26" x14ac:dyDescent="0.2">
      <c r="A2846" s="40"/>
      <c r="W2846" s="40"/>
      <c r="X2846" s="40"/>
      <c r="Y2846" s="40"/>
      <c r="Z2846" s="40"/>
    </row>
    <row r="2847" spans="1:26" x14ac:dyDescent="0.2">
      <c r="A2847" s="40"/>
      <c r="W2847" s="40"/>
      <c r="X2847" s="40"/>
      <c r="Y2847" s="40"/>
      <c r="Z2847" s="40"/>
    </row>
    <row r="2848" spans="1:26" x14ac:dyDescent="0.2">
      <c r="A2848" s="40"/>
      <c r="W2848" s="40"/>
      <c r="X2848" s="40"/>
      <c r="Y2848" s="40"/>
      <c r="Z2848" s="40"/>
    </row>
    <row r="2849" spans="1:26" x14ac:dyDescent="0.2">
      <c r="A2849" s="40"/>
      <c r="W2849" s="40"/>
      <c r="X2849" s="40"/>
      <c r="Y2849" s="40"/>
      <c r="Z2849" s="40"/>
    </row>
    <row r="2850" spans="1:26" x14ac:dyDescent="0.2">
      <c r="A2850" s="40"/>
      <c r="W2850" s="40"/>
      <c r="X2850" s="40"/>
      <c r="Y2850" s="40"/>
      <c r="Z2850" s="40"/>
    </row>
    <row r="2851" spans="1:26" x14ac:dyDescent="0.2">
      <c r="A2851" s="40"/>
      <c r="W2851" s="40"/>
      <c r="X2851" s="40"/>
      <c r="Y2851" s="40"/>
      <c r="Z2851" s="40"/>
    </row>
    <row r="2852" spans="1:26" x14ac:dyDescent="0.2">
      <c r="A2852" s="40"/>
      <c r="W2852" s="40"/>
      <c r="X2852" s="40"/>
      <c r="Y2852" s="40"/>
      <c r="Z2852" s="40"/>
    </row>
    <row r="2853" spans="1:26" x14ac:dyDescent="0.2">
      <c r="A2853" s="40"/>
      <c r="W2853" s="40"/>
      <c r="X2853" s="40"/>
      <c r="Y2853" s="40"/>
      <c r="Z2853" s="40"/>
    </row>
    <row r="2854" spans="1:26" x14ac:dyDescent="0.2">
      <c r="A2854" s="40"/>
      <c r="W2854" s="40"/>
      <c r="X2854" s="40"/>
      <c r="Y2854" s="40"/>
      <c r="Z2854" s="40"/>
    </row>
    <row r="2855" spans="1:26" x14ac:dyDescent="0.2">
      <c r="A2855" s="40"/>
      <c r="W2855" s="40"/>
      <c r="X2855" s="40"/>
      <c r="Y2855" s="40"/>
      <c r="Z2855" s="40"/>
    </row>
    <row r="2856" spans="1:26" x14ac:dyDescent="0.2">
      <c r="A2856" s="40"/>
      <c r="W2856" s="40"/>
      <c r="X2856" s="40"/>
      <c r="Y2856" s="40"/>
      <c r="Z2856" s="40"/>
    </row>
    <row r="2857" spans="1:26" x14ac:dyDescent="0.2">
      <c r="A2857" s="40"/>
      <c r="W2857" s="40"/>
      <c r="X2857" s="40"/>
      <c r="Y2857" s="40"/>
      <c r="Z2857" s="40"/>
    </row>
    <row r="2858" spans="1:26" x14ac:dyDescent="0.2">
      <c r="A2858" s="40"/>
      <c r="W2858" s="40"/>
      <c r="X2858" s="40"/>
      <c r="Y2858" s="40"/>
      <c r="Z2858" s="40"/>
    </row>
    <row r="2859" spans="1:26" x14ac:dyDescent="0.2">
      <c r="A2859" s="40"/>
      <c r="W2859" s="40"/>
      <c r="X2859" s="40"/>
      <c r="Y2859" s="40"/>
      <c r="Z2859" s="40"/>
    </row>
    <row r="2860" spans="1:26" x14ac:dyDescent="0.2">
      <c r="A2860" s="40"/>
      <c r="W2860" s="40"/>
      <c r="X2860" s="40"/>
      <c r="Y2860" s="40"/>
      <c r="Z2860" s="40"/>
    </row>
    <row r="2861" spans="1:26" x14ac:dyDescent="0.2">
      <c r="A2861" s="40"/>
      <c r="W2861" s="40"/>
      <c r="X2861" s="40"/>
      <c r="Y2861" s="40"/>
      <c r="Z2861" s="40"/>
    </row>
    <row r="2862" spans="1:26" x14ac:dyDescent="0.2">
      <c r="A2862" s="40"/>
      <c r="W2862" s="40"/>
      <c r="X2862" s="40"/>
      <c r="Y2862" s="40"/>
      <c r="Z2862" s="40"/>
    </row>
    <row r="2863" spans="1:26" x14ac:dyDescent="0.2">
      <c r="A2863" s="40"/>
      <c r="W2863" s="40"/>
      <c r="X2863" s="40"/>
      <c r="Y2863" s="40"/>
      <c r="Z2863" s="40"/>
    </row>
    <row r="2864" spans="1:26" x14ac:dyDescent="0.2">
      <c r="A2864" s="40"/>
      <c r="W2864" s="40"/>
      <c r="X2864" s="40"/>
      <c r="Y2864" s="40"/>
      <c r="Z2864" s="40"/>
    </row>
    <row r="2865" spans="1:26" x14ac:dyDescent="0.2">
      <c r="A2865" s="40"/>
      <c r="W2865" s="40"/>
      <c r="X2865" s="40"/>
      <c r="Y2865" s="40"/>
      <c r="Z2865" s="40"/>
    </row>
    <row r="2866" spans="1:26" x14ac:dyDescent="0.2">
      <c r="A2866" s="40"/>
      <c r="W2866" s="40"/>
      <c r="X2866" s="40"/>
      <c r="Y2866" s="40"/>
      <c r="Z2866" s="40"/>
    </row>
    <row r="2867" spans="1:26" x14ac:dyDescent="0.2">
      <c r="A2867" s="40"/>
      <c r="W2867" s="40"/>
      <c r="X2867" s="40"/>
      <c r="Y2867" s="40"/>
      <c r="Z2867" s="40"/>
    </row>
    <row r="2868" spans="1:26" x14ac:dyDescent="0.2">
      <c r="A2868" s="40"/>
      <c r="W2868" s="40"/>
      <c r="X2868" s="40"/>
      <c r="Y2868" s="40"/>
      <c r="Z2868" s="40"/>
    </row>
    <row r="2869" spans="1:26" x14ac:dyDescent="0.2">
      <c r="A2869" s="40"/>
      <c r="W2869" s="40"/>
      <c r="X2869" s="40"/>
      <c r="Y2869" s="40"/>
      <c r="Z2869" s="40"/>
    </row>
    <row r="2870" spans="1:26" x14ac:dyDescent="0.2">
      <c r="A2870" s="40"/>
      <c r="W2870" s="40"/>
      <c r="X2870" s="40"/>
      <c r="Y2870" s="40"/>
      <c r="Z2870" s="40"/>
    </row>
    <row r="2871" spans="1:26" x14ac:dyDescent="0.2">
      <c r="A2871" s="40"/>
      <c r="W2871" s="40"/>
      <c r="X2871" s="40"/>
      <c r="Y2871" s="40"/>
      <c r="Z2871" s="40"/>
    </row>
    <row r="2872" spans="1:26" x14ac:dyDescent="0.2">
      <c r="A2872" s="40"/>
      <c r="W2872" s="40"/>
      <c r="X2872" s="40"/>
      <c r="Y2872" s="40"/>
      <c r="Z2872" s="40"/>
    </row>
    <row r="2873" spans="1:26" x14ac:dyDescent="0.2">
      <c r="A2873" s="40"/>
      <c r="W2873" s="40"/>
      <c r="X2873" s="40"/>
      <c r="Y2873" s="40"/>
      <c r="Z2873" s="40"/>
    </row>
    <row r="2874" spans="1:26" x14ac:dyDescent="0.2">
      <c r="A2874" s="40"/>
      <c r="W2874" s="40"/>
      <c r="X2874" s="40"/>
      <c r="Y2874" s="40"/>
      <c r="Z2874" s="40"/>
    </row>
    <row r="2875" spans="1:26" x14ac:dyDescent="0.2">
      <c r="A2875" s="40"/>
      <c r="W2875" s="40"/>
      <c r="X2875" s="40"/>
      <c r="Y2875" s="40"/>
      <c r="Z2875" s="40"/>
    </row>
    <row r="2876" spans="1:26" x14ac:dyDescent="0.2">
      <c r="A2876" s="40"/>
      <c r="W2876" s="40"/>
      <c r="X2876" s="40"/>
      <c r="Y2876" s="40"/>
      <c r="Z2876" s="40"/>
    </row>
    <row r="2877" spans="1:26" x14ac:dyDescent="0.2">
      <c r="A2877" s="40"/>
      <c r="W2877" s="40"/>
      <c r="X2877" s="40"/>
      <c r="Y2877" s="40"/>
      <c r="Z2877" s="40"/>
    </row>
    <row r="2878" spans="1:26" x14ac:dyDescent="0.2">
      <c r="A2878" s="40"/>
      <c r="W2878" s="40"/>
      <c r="X2878" s="40"/>
      <c r="Y2878" s="40"/>
      <c r="Z2878" s="40"/>
    </row>
    <row r="2879" spans="1:26" x14ac:dyDescent="0.2">
      <c r="A2879" s="40"/>
      <c r="W2879" s="40"/>
      <c r="X2879" s="40"/>
      <c r="Y2879" s="40"/>
      <c r="Z2879" s="40"/>
    </row>
    <row r="2880" spans="1:26" x14ac:dyDescent="0.2">
      <c r="A2880" s="40"/>
      <c r="W2880" s="40"/>
      <c r="X2880" s="40"/>
      <c r="Y2880" s="40"/>
      <c r="Z2880" s="40"/>
    </row>
    <row r="2881" spans="1:26" x14ac:dyDescent="0.2">
      <c r="A2881" s="40"/>
      <c r="W2881" s="40"/>
      <c r="X2881" s="40"/>
      <c r="Y2881" s="40"/>
      <c r="Z2881" s="40"/>
    </row>
    <row r="2882" spans="1:26" x14ac:dyDescent="0.2">
      <c r="A2882" s="40"/>
      <c r="W2882" s="40"/>
      <c r="X2882" s="40"/>
      <c r="Y2882" s="40"/>
      <c r="Z2882" s="40"/>
    </row>
    <row r="2883" spans="1:26" x14ac:dyDescent="0.2">
      <c r="A2883" s="40"/>
      <c r="W2883" s="40"/>
      <c r="X2883" s="40"/>
      <c r="Y2883" s="40"/>
      <c r="Z2883" s="40"/>
    </row>
    <row r="2884" spans="1:26" x14ac:dyDescent="0.2">
      <c r="A2884" s="40"/>
      <c r="W2884" s="40"/>
      <c r="X2884" s="40"/>
      <c r="Y2884" s="40"/>
      <c r="Z2884" s="40"/>
    </row>
    <row r="2885" spans="1:26" x14ac:dyDescent="0.2">
      <c r="A2885" s="40"/>
      <c r="W2885" s="40"/>
      <c r="X2885" s="40"/>
      <c r="Y2885" s="40"/>
      <c r="Z2885" s="40"/>
    </row>
    <row r="2886" spans="1:26" x14ac:dyDescent="0.2">
      <c r="A2886" s="40"/>
      <c r="W2886" s="40"/>
      <c r="X2886" s="40"/>
      <c r="Y2886" s="40"/>
      <c r="Z2886" s="40"/>
    </row>
    <row r="2887" spans="1:26" x14ac:dyDescent="0.2">
      <c r="A2887" s="40"/>
      <c r="W2887" s="40"/>
      <c r="X2887" s="40"/>
      <c r="Y2887" s="40"/>
      <c r="Z2887" s="40"/>
    </row>
    <row r="2888" spans="1:26" x14ac:dyDescent="0.2">
      <c r="A2888" s="40"/>
      <c r="W2888" s="40"/>
      <c r="X2888" s="40"/>
      <c r="Y2888" s="40"/>
      <c r="Z2888" s="40"/>
    </row>
    <row r="2889" spans="1:26" x14ac:dyDescent="0.2">
      <c r="A2889" s="40"/>
      <c r="W2889" s="40"/>
      <c r="X2889" s="40"/>
      <c r="Y2889" s="40"/>
      <c r="Z2889" s="40"/>
    </row>
    <row r="2890" spans="1:26" x14ac:dyDescent="0.2">
      <c r="A2890" s="40"/>
      <c r="W2890" s="40"/>
      <c r="X2890" s="40"/>
      <c r="Y2890" s="40"/>
      <c r="Z2890" s="40"/>
    </row>
    <row r="2891" spans="1:26" x14ac:dyDescent="0.2">
      <c r="A2891" s="40"/>
      <c r="W2891" s="40"/>
      <c r="X2891" s="40"/>
      <c r="Y2891" s="40"/>
      <c r="Z2891" s="40"/>
    </row>
    <row r="2892" spans="1:26" x14ac:dyDescent="0.2">
      <c r="A2892" s="40"/>
      <c r="W2892" s="40"/>
      <c r="X2892" s="40"/>
      <c r="Y2892" s="40"/>
      <c r="Z2892" s="40"/>
    </row>
    <row r="2893" spans="1:26" x14ac:dyDescent="0.2">
      <c r="A2893" s="40"/>
      <c r="W2893" s="40"/>
      <c r="X2893" s="40"/>
      <c r="Y2893" s="40"/>
      <c r="Z2893" s="40"/>
    </row>
    <row r="2894" spans="1:26" x14ac:dyDescent="0.2">
      <c r="A2894" s="40"/>
      <c r="W2894" s="40"/>
      <c r="X2894" s="40"/>
      <c r="Y2894" s="40"/>
      <c r="Z2894" s="40"/>
    </row>
    <row r="2895" spans="1:26" x14ac:dyDescent="0.2">
      <c r="A2895" s="40"/>
      <c r="W2895" s="40"/>
      <c r="X2895" s="40"/>
      <c r="Y2895" s="40"/>
      <c r="Z2895" s="40"/>
    </row>
    <row r="2896" spans="1:26" x14ac:dyDescent="0.2">
      <c r="A2896" s="40"/>
      <c r="W2896" s="40"/>
      <c r="X2896" s="40"/>
      <c r="Y2896" s="40"/>
      <c r="Z2896" s="40"/>
    </row>
    <row r="2897" spans="1:26" x14ac:dyDescent="0.2">
      <c r="A2897" s="40"/>
      <c r="W2897" s="40"/>
      <c r="X2897" s="40"/>
      <c r="Y2897" s="40"/>
      <c r="Z2897" s="40"/>
    </row>
    <row r="2898" spans="1:26" x14ac:dyDescent="0.2">
      <c r="A2898" s="40"/>
      <c r="W2898" s="40"/>
      <c r="X2898" s="40"/>
      <c r="Y2898" s="40"/>
      <c r="Z2898" s="40"/>
    </row>
    <row r="2899" spans="1:26" x14ac:dyDescent="0.2">
      <c r="A2899" s="40"/>
      <c r="W2899" s="40"/>
      <c r="X2899" s="40"/>
      <c r="Y2899" s="40"/>
      <c r="Z2899" s="40"/>
    </row>
    <row r="2900" spans="1:26" x14ac:dyDescent="0.2">
      <c r="A2900" s="40"/>
      <c r="W2900" s="40"/>
      <c r="X2900" s="40"/>
      <c r="Y2900" s="40"/>
      <c r="Z2900" s="40"/>
    </row>
    <row r="2901" spans="1:26" x14ac:dyDescent="0.2">
      <c r="A2901" s="40"/>
      <c r="W2901" s="40"/>
      <c r="X2901" s="40"/>
      <c r="Y2901" s="40"/>
      <c r="Z2901" s="40"/>
    </row>
    <row r="2902" spans="1:26" x14ac:dyDescent="0.2">
      <c r="A2902" s="40"/>
      <c r="W2902" s="40"/>
      <c r="X2902" s="40"/>
      <c r="Y2902" s="40"/>
      <c r="Z2902" s="40"/>
    </row>
    <row r="2903" spans="1:26" x14ac:dyDescent="0.2">
      <c r="A2903" s="40"/>
      <c r="W2903" s="40"/>
      <c r="X2903" s="40"/>
      <c r="Y2903" s="40"/>
      <c r="Z2903" s="40"/>
    </row>
    <row r="2904" spans="1:26" x14ac:dyDescent="0.2">
      <c r="A2904" s="40"/>
      <c r="W2904" s="40"/>
      <c r="X2904" s="40"/>
      <c r="Y2904" s="40"/>
      <c r="Z2904" s="40"/>
    </row>
    <row r="2905" spans="1:26" x14ac:dyDescent="0.2">
      <c r="A2905" s="40"/>
      <c r="W2905" s="40"/>
      <c r="X2905" s="40"/>
      <c r="Y2905" s="40"/>
      <c r="Z2905" s="40"/>
    </row>
    <row r="2906" spans="1:26" x14ac:dyDescent="0.2">
      <c r="A2906" s="40"/>
      <c r="W2906" s="40"/>
      <c r="X2906" s="40"/>
      <c r="Y2906" s="40"/>
      <c r="Z2906" s="40"/>
    </row>
    <row r="2907" spans="1:26" x14ac:dyDescent="0.2">
      <c r="A2907" s="40"/>
      <c r="W2907" s="40"/>
      <c r="X2907" s="40"/>
      <c r="Y2907" s="40"/>
      <c r="Z2907" s="40"/>
    </row>
    <row r="2908" spans="1:26" x14ac:dyDescent="0.2">
      <c r="A2908" s="40"/>
      <c r="W2908" s="40"/>
      <c r="X2908" s="40"/>
      <c r="Y2908" s="40"/>
      <c r="Z2908" s="40"/>
    </row>
    <row r="2909" spans="1:26" x14ac:dyDescent="0.2">
      <c r="A2909" s="40"/>
      <c r="W2909" s="40"/>
      <c r="X2909" s="40"/>
      <c r="Y2909" s="40"/>
      <c r="Z2909" s="40"/>
    </row>
    <row r="2910" spans="1:26" x14ac:dyDescent="0.2">
      <c r="A2910" s="40"/>
      <c r="W2910" s="40"/>
      <c r="X2910" s="40"/>
      <c r="Y2910" s="40"/>
      <c r="Z2910" s="40"/>
    </row>
    <row r="2911" spans="1:26" x14ac:dyDescent="0.2">
      <c r="A2911" s="40"/>
      <c r="W2911" s="40"/>
      <c r="X2911" s="40"/>
      <c r="Y2911" s="40"/>
      <c r="Z2911" s="40"/>
    </row>
    <row r="2912" spans="1:26" x14ac:dyDescent="0.2">
      <c r="A2912" s="40"/>
      <c r="W2912" s="40"/>
      <c r="X2912" s="40"/>
      <c r="Y2912" s="40"/>
      <c r="Z2912" s="40"/>
    </row>
    <row r="2913" spans="1:26" x14ac:dyDescent="0.2">
      <c r="A2913" s="40"/>
      <c r="W2913" s="40"/>
      <c r="X2913" s="40"/>
      <c r="Y2913" s="40"/>
      <c r="Z2913" s="40"/>
    </row>
    <row r="2914" spans="1:26" x14ac:dyDescent="0.2">
      <c r="A2914" s="40"/>
      <c r="W2914" s="40"/>
      <c r="X2914" s="40"/>
      <c r="Y2914" s="40"/>
      <c r="Z2914" s="40"/>
    </row>
    <row r="2915" spans="1:26" x14ac:dyDescent="0.2">
      <c r="A2915" s="40"/>
      <c r="W2915" s="40"/>
      <c r="X2915" s="40"/>
      <c r="Y2915" s="40"/>
      <c r="Z2915" s="40"/>
    </row>
    <row r="2916" spans="1:26" x14ac:dyDescent="0.2">
      <c r="A2916" s="40"/>
      <c r="W2916" s="40"/>
      <c r="X2916" s="40"/>
      <c r="Y2916" s="40"/>
      <c r="Z2916" s="40"/>
    </row>
    <row r="2917" spans="1:26" x14ac:dyDescent="0.2">
      <c r="A2917" s="40"/>
      <c r="W2917" s="40"/>
      <c r="X2917" s="40"/>
      <c r="Y2917" s="40"/>
      <c r="Z2917" s="40"/>
    </row>
    <row r="2918" spans="1:26" x14ac:dyDescent="0.2">
      <c r="A2918" s="40"/>
      <c r="W2918" s="40"/>
      <c r="X2918" s="40"/>
      <c r="Y2918" s="40"/>
      <c r="Z2918" s="40"/>
    </row>
    <row r="2919" spans="1:26" x14ac:dyDescent="0.2">
      <c r="A2919" s="40"/>
      <c r="W2919" s="40"/>
      <c r="X2919" s="40"/>
      <c r="Y2919" s="40"/>
      <c r="Z2919" s="40"/>
    </row>
    <row r="2920" spans="1:26" x14ac:dyDescent="0.2">
      <c r="A2920" s="40"/>
      <c r="W2920" s="40"/>
      <c r="X2920" s="40"/>
      <c r="Y2920" s="40"/>
      <c r="Z2920" s="40"/>
    </row>
    <row r="2921" spans="1:26" x14ac:dyDescent="0.2">
      <c r="A2921" s="40"/>
      <c r="W2921" s="40"/>
      <c r="X2921" s="40"/>
      <c r="Y2921" s="40"/>
      <c r="Z2921" s="40"/>
    </row>
    <row r="2922" spans="1:26" x14ac:dyDescent="0.2">
      <c r="A2922" s="40"/>
      <c r="W2922" s="40"/>
      <c r="X2922" s="40"/>
      <c r="Y2922" s="40"/>
      <c r="Z2922" s="40"/>
    </row>
    <row r="2923" spans="1:26" x14ac:dyDescent="0.2">
      <c r="A2923" s="40"/>
      <c r="W2923" s="40"/>
      <c r="X2923" s="40"/>
      <c r="Y2923" s="40"/>
      <c r="Z2923" s="40"/>
    </row>
    <row r="2924" spans="1:26" x14ac:dyDescent="0.2">
      <c r="A2924" s="40"/>
      <c r="W2924" s="40"/>
      <c r="X2924" s="40"/>
      <c r="Y2924" s="40"/>
      <c r="Z2924" s="40"/>
    </row>
    <row r="2925" spans="1:26" x14ac:dyDescent="0.2">
      <c r="A2925" s="40"/>
      <c r="W2925" s="40"/>
      <c r="X2925" s="40"/>
      <c r="Y2925" s="40"/>
      <c r="Z2925" s="40"/>
    </row>
    <row r="2926" spans="1:26" x14ac:dyDescent="0.2">
      <c r="A2926" s="40"/>
      <c r="W2926" s="40"/>
      <c r="X2926" s="40"/>
      <c r="Y2926" s="40"/>
      <c r="Z2926" s="40"/>
    </row>
    <row r="2927" spans="1:26" x14ac:dyDescent="0.2">
      <c r="A2927" s="40"/>
      <c r="W2927" s="40"/>
      <c r="X2927" s="40"/>
      <c r="Y2927" s="40"/>
      <c r="Z2927" s="40"/>
    </row>
    <row r="2928" spans="1:26" x14ac:dyDescent="0.2">
      <c r="A2928" s="40"/>
      <c r="W2928" s="40"/>
      <c r="X2928" s="40"/>
      <c r="Y2928" s="40"/>
      <c r="Z2928" s="40"/>
    </row>
    <row r="2929" spans="1:26" x14ac:dyDescent="0.2">
      <c r="A2929" s="40"/>
      <c r="W2929" s="40"/>
      <c r="X2929" s="40"/>
      <c r="Y2929" s="40"/>
      <c r="Z2929" s="40"/>
    </row>
    <row r="2930" spans="1:26" x14ac:dyDescent="0.2">
      <c r="A2930" s="40"/>
      <c r="W2930" s="40"/>
      <c r="X2930" s="40"/>
      <c r="Y2930" s="40"/>
      <c r="Z2930" s="40"/>
    </row>
    <row r="2931" spans="1:26" x14ac:dyDescent="0.2">
      <c r="A2931" s="40"/>
      <c r="W2931" s="40"/>
      <c r="X2931" s="40"/>
      <c r="Y2931" s="40"/>
      <c r="Z2931" s="40"/>
    </row>
    <row r="2932" spans="1:26" x14ac:dyDescent="0.2">
      <c r="A2932" s="40"/>
      <c r="W2932" s="40"/>
      <c r="X2932" s="40"/>
      <c r="Y2932" s="40"/>
      <c r="Z2932" s="40"/>
    </row>
    <row r="2933" spans="1:26" x14ac:dyDescent="0.2">
      <c r="A2933" s="40"/>
      <c r="W2933" s="40"/>
      <c r="X2933" s="40"/>
      <c r="Y2933" s="40"/>
      <c r="Z2933" s="40"/>
    </row>
    <row r="2934" spans="1:26" x14ac:dyDescent="0.2">
      <c r="A2934" s="40"/>
      <c r="W2934" s="40"/>
      <c r="X2934" s="40"/>
      <c r="Y2934" s="40"/>
      <c r="Z2934" s="40"/>
    </row>
    <row r="2935" spans="1:26" x14ac:dyDescent="0.2">
      <c r="A2935" s="40"/>
      <c r="W2935" s="40"/>
      <c r="X2935" s="40"/>
      <c r="Y2935" s="40"/>
      <c r="Z2935" s="40"/>
    </row>
    <row r="2936" spans="1:26" x14ac:dyDescent="0.2">
      <c r="A2936" s="40"/>
      <c r="W2936" s="40"/>
      <c r="X2936" s="40"/>
      <c r="Y2936" s="40"/>
      <c r="Z2936" s="40"/>
    </row>
    <row r="2937" spans="1:26" x14ac:dyDescent="0.2">
      <c r="A2937" s="40"/>
      <c r="W2937" s="40"/>
      <c r="X2937" s="40"/>
      <c r="Y2937" s="40"/>
      <c r="Z2937" s="40"/>
    </row>
    <row r="2938" spans="1:26" x14ac:dyDescent="0.2">
      <c r="A2938" s="40"/>
      <c r="W2938" s="40"/>
      <c r="X2938" s="40"/>
      <c r="Y2938" s="40"/>
      <c r="Z2938" s="40"/>
    </row>
    <row r="2939" spans="1:26" x14ac:dyDescent="0.2">
      <c r="A2939" s="40"/>
      <c r="W2939" s="40"/>
      <c r="X2939" s="40"/>
      <c r="Y2939" s="40"/>
      <c r="Z2939" s="40"/>
    </row>
    <row r="2940" spans="1:26" x14ac:dyDescent="0.2">
      <c r="A2940" s="40"/>
      <c r="W2940" s="40"/>
      <c r="X2940" s="40"/>
      <c r="Y2940" s="40"/>
      <c r="Z2940" s="40"/>
    </row>
    <row r="2941" spans="1:26" x14ac:dyDescent="0.2">
      <c r="A2941" s="40"/>
      <c r="W2941" s="40"/>
      <c r="X2941" s="40"/>
      <c r="Y2941" s="40"/>
      <c r="Z2941" s="40"/>
    </row>
    <row r="2942" spans="1:26" x14ac:dyDescent="0.2">
      <c r="A2942" s="40"/>
      <c r="W2942" s="40"/>
      <c r="X2942" s="40"/>
      <c r="Y2942" s="40"/>
      <c r="Z2942" s="40"/>
    </row>
    <row r="2943" spans="1:26" x14ac:dyDescent="0.2">
      <c r="A2943" s="40"/>
      <c r="W2943" s="40"/>
      <c r="X2943" s="40"/>
      <c r="Y2943" s="40"/>
      <c r="Z2943" s="40"/>
    </row>
    <row r="2944" spans="1:26" x14ac:dyDescent="0.2">
      <c r="A2944" s="40"/>
      <c r="W2944" s="40"/>
      <c r="X2944" s="40"/>
      <c r="Y2944" s="40"/>
      <c r="Z2944" s="40"/>
    </row>
    <row r="2945" spans="1:26" x14ac:dyDescent="0.2">
      <c r="A2945" s="40"/>
      <c r="W2945" s="40"/>
      <c r="X2945" s="40"/>
      <c r="Y2945" s="40"/>
      <c r="Z2945" s="40"/>
    </row>
    <row r="2946" spans="1:26" x14ac:dyDescent="0.2">
      <c r="A2946" s="40"/>
      <c r="W2946" s="40"/>
      <c r="X2946" s="40"/>
      <c r="Y2946" s="40"/>
      <c r="Z2946" s="40"/>
    </row>
    <row r="2947" spans="1:26" x14ac:dyDescent="0.2">
      <c r="A2947" s="40"/>
      <c r="W2947" s="40"/>
      <c r="X2947" s="40"/>
      <c r="Y2947" s="40"/>
      <c r="Z2947" s="40"/>
    </row>
    <row r="2948" spans="1:26" x14ac:dyDescent="0.2">
      <c r="A2948" s="40"/>
      <c r="W2948" s="40"/>
      <c r="X2948" s="40"/>
      <c r="Y2948" s="40"/>
      <c r="Z2948" s="40"/>
    </row>
    <row r="2949" spans="1:26" x14ac:dyDescent="0.2">
      <c r="A2949" s="40"/>
      <c r="W2949" s="40"/>
      <c r="X2949" s="40"/>
      <c r="Y2949" s="40"/>
      <c r="Z2949" s="40"/>
    </row>
    <row r="2950" spans="1:26" x14ac:dyDescent="0.2">
      <c r="A2950" s="40"/>
      <c r="W2950" s="40"/>
      <c r="X2950" s="40"/>
      <c r="Y2950" s="40"/>
      <c r="Z2950" s="40"/>
    </row>
    <row r="2951" spans="1:26" x14ac:dyDescent="0.2">
      <c r="A2951" s="40"/>
      <c r="W2951" s="40"/>
      <c r="X2951" s="40"/>
      <c r="Y2951" s="40"/>
      <c r="Z2951" s="40"/>
    </row>
    <row r="2952" spans="1:26" x14ac:dyDescent="0.2">
      <c r="A2952" s="40"/>
      <c r="W2952" s="40"/>
      <c r="X2952" s="40"/>
      <c r="Y2952" s="40"/>
      <c r="Z2952" s="40"/>
    </row>
    <row r="2953" spans="1:26" x14ac:dyDescent="0.2">
      <c r="A2953" s="40"/>
      <c r="W2953" s="40"/>
      <c r="X2953" s="40"/>
      <c r="Y2953" s="40"/>
      <c r="Z2953" s="40"/>
    </row>
    <row r="2954" spans="1:26" x14ac:dyDescent="0.2">
      <c r="A2954" s="40"/>
      <c r="W2954" s="40"/>
      <c r="X2954" s="40"/>
      <c r="Y2954" s="40"/>
      <c r="Z2954" s="40"/>
    </row>
    <row r="2955" spans="1:26" x14ac:dyDescent="0.2">
      <c r="A2955" s="40"/>
      <c r="W2955" s="40"/>
      <c r="X2955" s="40"/>
      <c r="Y2955" s="40"/>
      <c r="Z2955" s="40"/>
    </row>
    <row r="2956" spans="1:26" x14ac:dyDescent="0.2">
      <c r="A2956" s="40"/>
      <c r="W2956" s="40"/>
      <c r="X2956" s="40"/>
      <c r="Y2956" s="40"/>
      <c r="Z2956" s="40"/>
    </row>
    <row r="2957" spans="1:26" x14ac:dyDescent="0.2">
      <c r="A2957" s="40"/>
      <c r="W2957" s="40"/>
      <c r="X2957" s="40"/>
      <c r="Y2957" s="40"/>
      <c r="Z2957" s="40"/>
    </row>
    <row r="2958" spans="1:26" x14ac:dyDescent="0.2">
      <c r="A2958" s="40"/>
      <c r="W2958" s="40"/>
      <c r="X2958" s="40"/>
      <c r="Y2958" s="40"/>
      <c r="Z2958" s="40"/>
    </row>
    <row r="2959" spans="1:26" x14ac:dyDescent="0.2">
      <c r="A2959" s="40"/>
      <c r="W2959" s="40"/>
      <c r="X2959" s="40"/>
      <c r="Y2959" s="40"/>
      <c r="Z2959" s="40"/>
    </row>
    <row r="2960" spans="1:26" x14ac:dyDescent="0.2">
      <c r="A2960" s="40"/>
      <c r="W2960" s="40"/>
      <c r="X2960" s="40"/>
      <c r="Y2960" s="40"/>
      <c r="Z2960" s="40"/>
    </row>
    <row r="2961" spans="1:26" x14ac:dyDescent="0.2">
      <c r="A2961" s="40"/>
      <c r="W2961" s="40"/>
      <c r="X2961" s="40"/>
      <c r="Y2961" s="40"/>
      <c r="Z2961" s="40"/>
    </row>
    <row r="2962" spans="1:26" x14ac:dyDescent="0.2">
      <c r="A2962" s="40"/>
      <c r="W2962" s="40"/>
      <c r="X2962" s="40"/>
      <c r="Y2962" s="40"/>
      <c r="Z2962" s="40"/>
    </row>
    <row r="2963" spans="1:26" x14ac:dyDescent="0.2">
      <c r="A2963" s="40"/>
      <c r="W2963" s="40"/>
      <c r="X2963" s="40"/>
      <c r="Y2963" s="40"/>
      <c r="Z2963" s="40"/>
    </row>
    <row r="2964" spans="1:26" x14ac:dyDescent="0.2">
      <c r="A2964" s="40"/>
      <c r="W2964" s="40"/>
      <c r="X2964" s="40"/>
      <c r="Y2964" s="40"/>
      <c r="Z2964" s="40"/>
    </row>
    <row r="2965" spans="1:26" x14ac:dyDescent="0.2">
      <c r="A2965" s="40"/>
      <c r="W2965" s="40"/>
      <c r="X2965" s="40"/>
      <c r="Y2965" s="40"/>
      <c r="Z2965" s="40"/>
    </row>
    <row r="2966" spans="1:26" x14ac:dyDescent="0.2">
      <c r="A2966" s="40"/>
      <c r="W2966" s="40"/>
      <c r="X2966" s="40"/>
      <c r="Y2966" s="40"/>
      <c r="Z2966" s="40"/>
    </row>
    <row r="2967" spans="1:26" x14ac:dyDescent="0.2">
      <c r="A2967" s="40"/>
      <c r="W2967" s="40"/>
      <c r="X2967" s="40"/>
      <c r="Y2967" s="40"/>
      <c r="Z2967" s="40"/>
    </row>
    <row r="2968" spans="1:26" x14ac:dyDescent="0.2">
      <c r="A2968" s="40"/>
      <c r="W2968" s="40"/>
      <c r="X2968" s="40"/>
      <c r="Y2968" s="40"/>
      <c r="Z2968" s="40"/>
    </row>
    <row r="2969" spans="1:26" x14ac:dyDescent="0.2">
      <c r="A2969" s="40"/>
      <c r="W2969" s="40"/>
      <c r="X2969" s="40"/>
      <c r="Y2969" s="40"/>
      <c r="Z2969" s="40"/>
    </row>
    <row r="2970" spans="1:26" x14ac:dyDescent="0.2">
      <c r="A2970" s="40"/>
      <c r="W2970" s="40"/>
      <c r="X2970" s="40"/>
      <c r="Y2970" s="40"/>
      <c r="Z2970" s="40"/>
    </row>
    <row r="2971" spans="1:26" x14ac:dyDescent="0.2">
      <c r="A2971" s="40"/>
      <c r="W2971" s="40"/>
      <c r="X2971" s="40"/>
      <c r="Y2971" s="40"/>
      <c r="Z2971" s="40"/>
    </row>
    <row r="2972" spans="1:26" x14ac:dyDescent="0.2">
      <c r="A2972" s="40"/>
      <c r="W2972" s="40"/>
      <c r="X2972" s="40"/>
      <c r="Y2972" s="40"/>
      <c r="Z2972" s="40"/>
    </row>
    <row r="2973" spans="1:26" x14ac:dyDescent="0.2">
      <c r="A2973" s="40"/>
      <c r="W2973" s="40"/>
      <c r="X2973" s="40"/>
      <c r="Y2973" s="40"/>
      <c r="Z2973" s="40"/>
    </row>
    <row r="2974" spans="1:26" x14ac:dyDescent="0.2">
      <c r="A2974" s="40"/>
      <c r="W2974" s="40"/>
      <c r="X2974" s="40"/>
      <c r="Y2974" s="40"/>
      <c r="Z2974" s="40"/>
    </row>
    <row r="2975" spans="1:26" x14ac:dyDescent="0.2">
      <c r="A2975" s="40"/>
      <c r="W2975" s="40"/>
      <c r="X2975" s="40"/>
      <c r="Y2975" s="40"/>
      <c r="Z2975" s="40"/>
    </row>
    <row r="2976" spans="1:26" x14ac:dyDescent="0.2">
      <c r="A2976" s="40"/>
      <c r="W2976" s="40"/>
      <c r="X2976" s="40"/>
      <c r="Y2976" s="40"/>
      <c r="Z2976" s="40"/>
    </row>
    <row r="2977" spans="1:26" x14ac:dyDescent="0.2">
      <c r="A2977" s="40"/>
      <c r="W2977" s="40"/>
      <c r="X2977" s="40"/>
      <c r="Y2977" s="40"/>
      <c r="Z2977" s="40"/>
    </row>
    <row r="2978" spans="1:26" x14ac:dyDescent="0.2">
      <c r="A2978" s="40"/>
      <c r="W2978" s="40"/>
      <c r="X2978" s="40"/>
      <c r="Y2978" s="40"/>
      <c r="Z2978" s="40"/>
    </row>
    <row r="2979" spans="1:26" x14ac:dyDescent="0.2">
      <c r="A2979" s="40"/>
      <c r="W2979" s="40"/>
      <c r="X2979" s="40"/>
      <c r="Y2979" s="40"/>
      <c r="Z2979" s="40"/>
    </row>
    <row r="2980" spans="1:26" x14ac:dyDescent="0.2">
      <c r="A2980" s="40"/>
      <c r="W2980" s="40"/>
      <c r="X2980" s="40"/>
      <c r="Y2980" s="40"/>
      <c r="Z2980" s="40"/>
    </row>
    <row r="2981" spans="1:26" x14ac:dyDescent="0.2">
      <c r="A2981" s="40"/>
      <c r="W2981" s="40"/>
      <c r="X2981" s="40"/>
      <c r="Y2981" s="40"/>
      <c r="Z2981" s="40"/>
    </row>
    <row r="2982" spans="1:26" x14ac:dyDescent="0.2">
      <c r="A2982" s="40"/>
      <c r="W2982" s="40"/>
      <c r="X2982" s="40"/>
      <c r="Y2982" s="40"/>
      <c r="Z2982" s="40"/>
    </row>
    <row r="2983" spans="1:26" x14ac:dyDescent="0.2">
      <c r="A2983" s="40"/>
      <c r="W2983" s="40"/>
      <c r="X2983" s="40"/>
      <c r="Y2983" s="40"/>
      <c r="Z2983" s="40"/>
    </row>
    <row r="2984" spans="1:26" x14ac:dyDescent="0.2">
      <c r="A2984" s="40"/>
      <c r="W2984" s="40"/>
      <c r="X2984" s="40"/>
      <c r="Y2984" s="40"/>
      <c r="Z2984" s="40"/>
    </row>
    <row r="2985" spans="1:26" x14ac:dyDescent="0.2">
      <c r="A2985" s="40"/>
      <c r="W2985" s="40"/>
      <c r="X2985" s="40"/>
      <c r="Y2985" s="40"/>
      <c r="Z2985" s="40"/>
    </row>
    <row r="2986" spans="1:26" x14ac:dyDescent="0.2">
      <c r="A2986" s="40"/>
      <c r="W2986" s="40"/>
      <c r="X2986" s="40"/>
      <c r="Y2986" s="40"/>
      <c r="Z2986" s="40"/>
    </row>
    <row r="2987" spans="1:26" x14ac:dyDescent="0.2">
      <c r="A2987" s="40"/>
      <c r="W2987" s="40"/>
      <c r="X2987" s="40"/>
      <c r="Y2987" s="40"/>
      <c r="Z2987" s="40"/>
    </row>
    <row r="2988" spans="1:26" x14ac:dyDescent="0.2">
      <c r="A2988" s="40"/>
      <c r="W2988" s="40"/>
      <c r="X2988" s="40"/>
      <c r="Y2988" s="40"/>
      <c r="Z2988" s="40"/>
    </row>
    <row r="2989" spans="1:26" x14ac:dyDescent="0.2">
      <c r="A2989" s="40"/>
      <c r="W2989" s="40"/>
      <c r="X2989" s="40"/>
      <c r="Y2989" s="40"/>
      <c r="Z2989" s="40"/>
    </row>
    <row r="2990" spans="1:26" x14ac:dyDescent="0.2">
      <c r="A2990" s="40"/>
      <c r="W2990" s="40"/>
      <c r="X2990" s="40"/>
      <c r="Y2990" s="40"/>
      <c r="Z2990" s="40"/>
    </row>
    <row r="2991" spans="1:26" x14ac:dyDescent="0.2">
      <c r="A2991" s="40"/>
      <c r="W2991" s="40"/>
      <c r="X2991" s="40"/>
      <c r="Y2991" s="40"/>
      <c r="Z2991" s="40"/>
    </row>
    <row r="2992" spans="1:26" x14ac:dyDescent="0.2">
      <c r="A2992" s="40"/>
      <c r="W2992" s="40"/>
      <c r="X2992" s="40"/>
      <c r="Y2992" s="40"/>
      <c r="Z2992" s="40"/>
    </row>
    <row r="2993" spans="1:26" x14ac:dyDescent="0.2">
      <c r="A2993" s="40"/>
      <c r="W2993" s="40"/>
      <c r="X2993" s="40"/>
      <c r="Y2993" s="40"/>
      <c r="Z2993" s="40"/>
    </row>
    <row r="2994" spans="1:26" x14ac:dyDescent="0.2">
      <c r="A2994" s="40"/>
      <c r="W2994" s="40"/>
      <c r="X2994" s="40"/>
      <c r="Y2994" s="40"/>
      <c r="Z2994" s="40"/>
    </row>
    <row r="2995" spans="1:26" x14ac:dyDescent="0.2">
      <c r="A2995" s="40"/>
      <c r="W2995" s="40"/>
      <c r="X2995" s="40"/>
      <c r="Y2995" s="40"/>
      <c r="Z2995" s="40"/>
    </row>
    <row r="2996" spans="1:26" x14ac:dyDescent="0.2">
      <c r="A2996" s="40"/>
      <c r="W2996" s="40"/>
      <c r="X2996" s="40"/>
      <c r="Y2996" s="40"/>
      <c r="Z2996" s="40"/>
    </row>
    <row r="2997" spans="1:26" x14ac:dyDescent="0.2">
      <c r="A2997" s="40"/>
      <c r="W2997" s="40"/>
      <c r="X2997" s="40"/>
      <c r="Y2997" s="40"/>
      <c r="Z2997" s="40"/>
    </row>
    <row r="2998" spans="1:26" x14ac:dyDescent="0.2">
      <c r="A2998" s="40"/>
      <c r="W2998" s="40"/>
      <c r="X2998" s="40"/>
      <c r="Y2998" s="40"/>
      <c r="Z2998" s="40"/>
    </row>
    <row r="2999" spans="1:26" x14ac:dyDescent="0.2">
      <c r="A2999" s="40"/>
      <c r="W2999" s="40"/>
      <c r="X2999" s="40"/>
      <c r="Y2999" s="40"/>
      <c r="Z2999" s="40"/>
    </row>
    <row r="3000" spans="1:26" x14ac:dyDescent="0.2">
      <c r="A3000" s="40"/>
      <c r="W3000" s="40"/>
      <c r="X3000" s="40"/>
      <c r="Y3000" s="40"/>
      <c r="Z3000" s="40"/>
    </row>
    <row r="3001" spans="1:26" x14ac:dyDescent="0.2">
      <c r="A3001" s="40"/>
      <c r="W3001" s="40"/>
      <c r="X3001" s="40"/>
      <c r="Y3001" s="40"/>
      <c r="Z3001" s="40"/>
    </row>
    <row r="3002" spans="1:26" x14ac:dyDescent="0.2">
      <c r="A3002" s="40"/>
      <c r="W3002" s="40"/>
      <c r="X3002" s="40"/>
      <c r="Y3002" s="40"/>
      <c r="Z3002" s="40"/>
    </row>
    <row r="3003" spans="1:26" x14ac:dyDescent="0.2">
      <c r="A3003" s="40"/>
      <c r="W3003" s="40"/>
      <c r="X3003" s="40"/>
      <c r="Y3003" s="40"/>
      <c r="Z3003" s="40"/>
    </row>
    <row r="3004" spans="1:26" x14ac:dyDescent="0.2">
      <c r="A3004" s="40"/>
      <c r="W3004" s="40"/>
      <c r="X3004" s="40"/>
      <c r="Y3004" s="40"/>
      <c r="Z3004" s="40"/>
    </row>
    <row r="3005" spans="1:26" x14ac:dyDescent="0.2">
      <c r="A3005" s="40"/>
      <c r="W3005" s="40"/>
      <c r="X3005" s="40"/>
      <c r="Y3005" s="40"/>
      <c r="Z3005" s="40"/>
    </row>
    <row r="3006" spans="1:26" x14ac:dyDescent="0.2">
      <c r="A3006" s="40"/>
      <c r="W3006" s="40"/>
      <c r="X3006" s="40"/>
      <c r="Y3006" s="40"/>
      <c r="Z3006" s="40"/>
    </row>
    <row r="3007" spans="1:26" x14ac:dyDescent="0.2">
      <c r="A3007" s="40"/>
      <c r="W3007" s="40"/>
      <c r="X3007" s="40"/>
      <c r="Y3007" s="40"/>
      <c r="Z3007" s="40"/>
    </row>
    <row r="3008" spans="1:26" x14ac:dyDescent="0.2">
      <c r="A3008" s="40"/>
      <c r="W3008" s="40"/>
      <c r="X3008" s="40"/>
      <c r="Y3008" s="40"/>
      <c r="Z3008" s="40"/>
    </row>
    <row r="3009" spans="1:26" x14ac:dyDescent="0.2">
      <c r="A3009" s="40"/>
      <c r="W3009" s="40"/>
      <c r="X3009" s="40"/>
      <c r="Y3009" s="40"/>
      <c r="Z3009" s="40"/>
    </row>
    <row r="3010" spans="1:26" x14ac:dyDescent="0.2">
      <c r="A3010" s="40"/>
      <c r="W3010" s="40"/>
      <c r="X3010" s="40"/>
      <c r="Y3010" s="40"/>
      <c r="Z3010" s="40"/>
    </row>
    <row r="3011" spans="1:26" x14ac:dyDescent="0.2">
      <c r="A3011" s="40"/>
      <c r="W3011" s="40"/>
      <c r="X3011" s="40"/>
      <c r="Y3011" s="40"/>
      <c r="Z3011" s="40"/>
    </row>
    <row r="3012" spans="1:26" x14ac:dyDescent="0.2">
      <c r="A3012" s="40"/>
      <c r="W3012" s="40"/>
      <c r="X3012" s="40"/>
      <c r="Y3012" s="40"/>
      <c r="Z3012" s="40"/>
    </row>
    <row r="3013" spans="1:26" x14ac:dyDescent="0.2">
      <c r="A3013" s="40"/>
      <c r="W3013" s="40"/>
      <c r="X3013" s="40"/>
      <c r="Y3013" s="40"/>
      <c r="Z3013" s="40"/>
    </row>
    <row r="3014" spans="1:26" x14ac:dyDescent="0.2">
      <c r="A3014" s="40"/>
      <c r="W3014" s="40"/>
      <c r="X3014" s="40"/>
      <c r="Y3014" s="40"/>
      <c r="Z3014" s="40"/>
    </row>
    <row r="3015" spans="1:26" x14ac:dyDescent="0.2">
      <c r="A3015" s="40"/>
      <c r="W3015" s="40"/>
      <c r="X3015" s="40"/>
      <c r="Y3015" s="40"/>
      <c r="Z3015" s="40"/>
    </row>
    <row r="3016" spans="1:26" x14ac:dyDescent="0.2">
      <c r="A3016" s="40"/>
      <c r="W3016" s="40"/>
      <c r="X3016" s="40"/>
      <c r="Y3016" s="40"/>
      <c r="Z3016" s="40"/>
    </row>
    <row r="3017" spans="1:26" x14ac:dyDescent="0.2">
      <c r="A3017" s="40"/>
      <c r="W3017" s="40"/>
      <c r="X3017" s="40"/>
      <c r="Y3017" s="40"/>
      <c r="Z3017" s="40"/>
    </row>
    <row r="3018" spans="1:26" x14ac:dyDescent="0.2">
      <c r="A3018" s="40"/>
      <c r="W3018" s="40"/>
      <c r="X3018" s="40"/>
      <c r="Y3018" s="40"/>
      <c r="Z3018" s="40"/>
    </row>
    <row r="3019" spans="1:26" x14ac:dyDescent="0.2">
      <c r="A3019" s="40"/>
      <c r="W3019" s="40"/>
      <c r="X3019" s="40"/>
      <c r="Y3019" s="40"/>
      <c r="Z3019" s="40"/>
    </row>
    <row r="3020" spans="1:26" x14ac:dyDescent="0.2">
      <c r="A3020" s="40"/>
      <c r="W3020" s="40"/>
      <c r="X3020" s="40"/>
      <c r="Y3020" s="40"/>
      <c r="Z3020" s="40"/>
    </row>
    <row r="3021" spans="1:26" x14ac:dyDescent="0.2">
      <c r="A3021" s="40"/>
      <c r="W3021" s="40"/>
      <c r="X3021" s="40"/>
      <c r="Y3021" s="40"/>
      <c r="Z3021" s="40"/>
    </row>
    <row r="3022" spans="1:26" x14ac:dyDescent="0.2">
      <c r="A3022" s="40"/>
      <c r="W3022" s="40"/>
      <c r="X3022" s="40"/>
      <c r="Y3022" s="40"/>
      <c r="Z3022" s="40"/>
    </row>
    <row r="3023" spans="1:26" x14ac:dyDescent="0.2">
      <c r="A3023" s="40"/>
      <c r="W3023" s="40"/>
      <c r="X3023" s="40"/>
      <c r="Y3023" s="40"/>
      <c r="Z3023" s="40"/>
    </row>
    <row r="3024" spans="1:26" x14ac:dyDescent="0.2">
      <c r="A3024" s="40"/>
      <c r="W3024" s="40"/>
      <c r="X3024" s="40"/>
      <c r="Y3024" s="40"/>
      <c r="Z3024" s="40"/>
    </row>
    <row r="3025" spans="1:26" x14ac:dyDescent="0.2">
      <c r="A3025" s="40"/>
      <c r="W3025" s="40"/>
      <c r="X3025" s="40"/>
      <c r="Y3025" s="40"/>
      <c r="Z3025" s="40"/>
    </row>
    <row r="3026" spans="1:26" x14ac:dyDescent="0.2">
      <c r="A3026" s="40"/>
      <c r="W3026" s="40"/>
      <c r="X3026" s="40"/>
      <c r="Y3026" s="40"/>
      <c r="Z3026" s="40"/>
    </row>
    <row r="3027" spans="1:26" x14ac:dyDescent="0.2">
      <c r="A3027" s="40"/>
      <c r="W3027" s="40"/>
      <c r="X3027" s="40"/>
      <c r="Y3027" s="40"/>
      <c r="Z3027" s="40"/>
    </row>
    <row r="3028" spans="1:26" x14ac:dyDescent="0.2">
      <c r="A3028" s="40"/>
      <c r="W3028" s="40"/>
      <c r="X3028" s="40"/>
      <c r="Y3028" s="40"/>
      <c r="Z3028" s="40"/>
    </row>
    <row r="3029" spans="1:26" x14ac:dyDescent="0.2">
      <c r="A3029" s="40"/>
      <c r="W3029" s="40"/>
      <c r="X3029" s="40"/>
      <c r="Y3029" s="40"/>
      <c r="Z3029" s="40"/>
    </row>
    <row r="3030" spans="1:26" x14ac:dyDescent="0.2">
      <c r="A3030" s="40"/>
      <c r="W3030" s="40"/>
      <c r="X3030" s="40"/>
      <c r="Y3030" s="40"/>
      <c r="Z3030" s="40"/>
    </row>
    <row r="3031" spans="1:26" x14ac:dyDescent="0.2">
      <c r="A3031" s="40"/>
      <c r="W3031" s="40"/>
      <c r="X3031" s="40"/>
      <c r="Y3031" s="40"/>
      <c r="Z3031" s="40"/>
    </row>
    <row r="3032" spans="1:26" x14ac:dyDescent="0.2">
      <c r="A3032" s="40"/>
      <c r="W3032" s="40"/>
      <c r="X3032" s="40"/>
      <c r="Y3032" s="40"/>
      <c r="Z3032" s="40"/>
    </row>
    <row r="3033" spans="1:26" x14ac:dyDescent="0.2">
      <c r="A3033" s="40"/>
      <c r="W3033" s="40"/>
      <c r="X3033" s="40"/>
      <c r="Y3033" s="40"/>
      <c r="Z3033" s="40"/>
    </row>
    <row r="3034" spans="1:26" x14ac:dyDescent="0.2">
      <c r="A3034" s="40"/>
      <c r="W3034" s="40"/>
      <c r="X3034" s="40"/>
      <c r="Y3034" s="40"/>
      <c r="Z3034" s="40"/>
    </row>
    <row r="3035" spans="1:26" x14ac:dyDescent="0.2">
      <c r="A3035" s="40"/>
      <c r="W3035" s="40"/>
      <c r="X3035" s="40"/>
      <c r="Y3035" s="40"/>
      <c r="Z3035" s="40"/>
    </row>
    <row r="3036" spans="1:26" x14ac:dyDescent="0.2">
      <c r="A3036" s="40"/>
      <c r="W3036" s="40"/>
      <c r="X3036" s="40"/>
      <c r="Y3036" s="40"/>
      <c r="Z3036" s="40"/>
    </row>
    <row r="3037" spans="1:26" x14ac:dyDescent="0.2">
      <c r="A3037" s="40"/>
      <c r="W3037" s="40"/>
      <c r="X3037" s="40"/>
      <c r="Y3037" s="40"/>
      <c r="Z3037" s="40"/>
    </row>
    <row r="3038" spans="1:26" x14ac:dyDescent="0.2">
      <c r="A3038" s="40"/>
      <c r="W3038" s="40"/>
      <c r="X3038" s="40"/>
      <c r="Y3038" s="40"/>
      <c r="Z3038" s="40"/>
    </row>
    <row r="3039" spans="1:26" x14ac:dyDescent="0.2">
      <c r="A3039" s="40"/>
      <c r="W3039" s="40"/>
      <c r="X3039" s="40"/>
      <c r="Y3039" s="40"/>
      <c r="Z3039" s="40"/>
    </row>
    <row r="3040" spans="1:26" x14ac:dyDescent="0.2">
      <c r="A3040" s="40"/>
      <c r="W3040" s="40"/>
      <c r="X3040" s="40"/>
      <c r="Y3040" s="40"/>
      <c r="Z3040" s="40"/>
    </row>
    <row r="3041" spans="1:26" x14ac:dyDescent="0.2">
      <c r="A3041" s="40"/>
      <c r="W3041" s="40"/>
      <c r="X3041" s="40"/>
      <c r="Y3041" s="40"/>
      <c r="Z3041" s="40"/>
    </row>
    <row r="3042" spans="1:26" x14ac:dyDescent="0.2">
      <c r="A3042" s="40"/>
      <c r="W3042" s="40"/>
      <c r="X3042" s="40"/>
      <c r="Y3042" s="40"/>
      <c r="Z3042" s="40"/>
    </row>
    <row r="3043" spans="1:26" x14ac:dyDescent="0.2">
      <c r="A3043" s="40"/>
      <c r="W3043" s="40"/>
      <c r="X3043" s="40"/>
      <c r="Y3043" s="40"/>
      <c r="Z3043" s="40"/>
    </row>
    <row r="3044" spans="1:26" x14ac:dyDescent="0.2">
      <c r="A3044" s="40"/>
      <c r="W3044" s="40"/>
      <c r="X3044" s="40"/>
      <c r="Y3044" s="40"/>
      <c r="Z3044" s="40"/>
    </row>
    <row r="3045" spans="1:26" x14ac:dyDescent="0.2">
      <c r="A3045" s="40"/>
      <c r="W3045" s="40"/>
      <c r="X3045" s="40"/>
      <c r="Y3045" s="40"/>
      <c r="Z3045" s="40"/>
    </row>
    <row r="3046" spans="1:26" x14ac:dyDescent="0.2">
      <c r="A3046" s="40"/>
      <c r="W3046" s="40"/>
      <c r="X3046" s="40"/>
      <c r="Y3046" s="40"/>
      <c r="Z3046" s="40"/>
    </row>
    <row r="3047" spans="1:26" x14ac:dyDescent="0.2">
      <c r="A3047" s="40"/>
      <c r="W3047" s="40"/>
      <c r="X3047" s="40"/>
      <c r="Y3047" s="40"/>
      <c r="Z3047" s="40"/>
    </row>
    <row r="3048" spans="1:26" x14ac:dyDescent="0.2">
      <c r="A3048" s="40"/>
      <c r="W3048" s="40"/>
      <c r="X3048" s="40"/>
      <c r="Y3048" s="40"/>
      <c r="Z3048" s="40"/>
    </row>
    <row r="3049" spans="1:26" x14ac:dyDescent="0.2">
      <c r="A3049" s="40"/>
      <c r="W3049" s="40"/>
      <c r="X3049" s="40"/>
      <c r="Y3049" s="40"/>
      <c r="Z3049" s="40"/>
    </row>
    <row r="3050" spans="1:26" x14ac:dyDescent="0.2">
      <c r="A3050" s="40"/>
      <c r="W3050" s="40"/>
      <c r="X3050" s="40"/>
      <c r="Y3050" s="40"/>
      <c r="Z3050" s="40"/>
    </row>
    <row r="3051" spans="1:26" x14ac:dyDescent="0.2">
      <c r="A3051" s="40"/>
      <c r="W3051" s="40"/>
      <c r="X3051" s="40"/>
      <c r="Y3051" s="40"/>
      <c r="Z3051" s="40"/>
    </row>
    <row r="3052" spans="1:26" x14ac:dyDescent="0.2">
      <c r="A3052" s="40"/>
      <c r="W3052" s="40"/>
      <c r="X3052" s="40"/>
      <c r="Y3052" s="40"/>
      <c r="Z3052" s="40"/>
    </row>
    <row r="3053" spans="1:26" x14ac:dyDescent="0.2">
      <c r="A3053" s="40"/>
      <c r="W3053" s="40"/>
      <c r="X3053" s="40"/>
      <c r="Y3053" s="40"/>
      <c r="Z3053" s="40"/>
    </row>
    <row r="3054" spans="1:26" x14ac:dyDescent="0.2">
      <c r="A3054" s="40"/>
      <c r="W3054" s="40"/>
      <c r="X3054" s="40"/>
      <c r="Y3054" s="40"/>
      <c r="Z3054" s="40"/>
    </row>
    <row r="3055" spans="1:26" x14ac:dyDescent="0.2">
      <c r="A3055" s="40"/>
      <c r="W3055" s="40"/>
      <c r="X3055" s="40"/>
      <c r="Y3055" s="40"/>
      <c r="Z3055" s="40"/>
    </row>
    <row r="3056" spans="1:26" x14ac:dyDescent="0.2">
      <c r="A3056" s="40"/>
      <c r="W3056" s="40"/>
      <c r="X3056" s="40"/>
      <c r="Y3056" s="40"/>
      <c r="Z3056" s="40"/>
    </row>
    <row r="3057" spans="1:26" x14ac:dyDescent="0.2">
      <c r="A3057" s="40"/>
      <c r="W3057" s="40"/>
      <c r="X3057" s="40"/>
      <c r="Y3057" s="40"/>
      <c r="Z3057" s="40"/>
    </row>
    <row r="3058" spans="1:26" x14ac:dyDescent="0.2">
      <c r="A3058" s="40"/>
      <c r="W3058" s="40"/>
      <c r="X3058" s="40"/>
      <c r="Y3058" s="40"/>
      <c r="Z3058" s="40"/>
    </row>
    <row r="3059" spans="1:26" x14ac:dyDescent="0.2">
      <c r="A3059" s="40"/>
      <c r="W3059" s="40"/>
      <c r="X3059" s="40"/>
      <c r="Y3059" s="40"/>
      <c r="Z3059" s="40"/>
    </row>
    <row r="3060" spans="1:26" x14ac:dyDescent="0.2">
      <c r="A3060" s="40"/>
      <c r="W3060" s="40"/>
      <c r="X3060" s="40"/>
      <c r="Y3060" s="40"/>
      <c r="Z3060" s="40"/>
    </row>
    <row r="3061" spans="1:26" x14ac:dyDescent="0.2">
      <c r="A3061" s="40"/>
      <c r="W3061" s="40"/>
      <c r="X3061" s="40"/>
      <c r="Y3061" s="40"/>
      <c r="Z3061" s="40"/>
    </row>
    <row r="3062" spans="1:26" x14ac:dyDescent="0.2">
      <c r="A3062" s="40"/>
      <c r="W3062" s="40"/>
      <c r="X3062" s="40"/>
      <c r="Y3062" s="40"/>
      <c r="Z3062" s="40"/>
    </row>
    <row r="3063" spans="1:26" x14ac:dyDescent="0.2">
      <c r="A3063" s="40"/>
      <c r="W3063" s="40"/>
      <c r="X3063" s="40"/>
      <c r="Y3063" s="40"/>
      <c r="Z3063" s="40"/>
    </row>
    <row r="3064" spans="1:26" x14ac:dyDescent="0.2">
      <c r="A3064" s="40"/>
      <c r="W3064" s="40"/>
      <c r="X3064" s="40"/>
      <c r="Y3064" s="40"/>
      <c r="Z3064" s="40"/>
    </row>
    <row r="3065" spans="1:26" x14ac:dyDescent="0.2">
      <c r="A3065" s="40"/>
      <c r="W3065" s="40"/>
      <c r="X3065" s="40"/>
      <c r="Y3065" s="40"/>
      <c r="Z3065" s="40"/>
    </row>
    <row r="3066" spans="1:26" x14ac:dyDescent="0.2">
      <c r="A3066" s="40"/>
      <c r="W3066" s="40"/>
      <c r="X3066" s="40"/>
      <c r="Y3066" s="40"/>
      <c r="Z3066" s="40"/>
    </row>
    <row r="3067" spans="1:26" x14ac:dyDescent="0.2">
      <c r="A3067" s="40"/>
      <c r="W3067" s="40"/>
      <c r="X3067" s="40"/>
      <c r="Y3067" s="40"/>
      <c r="Z3067" s="40"/>
    </row>
    <row r="3068" spans="1:26" x14ac:dyDescent="0.2">
      <c r="A3068" s="40"/>
      <c r="W3068" s="40"/>
      <c r="X3068" s="40"/>
      <c r="Y3068" s="40"/>
      <c r="Z3068" s="40"/>
    </row>
    <row r="3069" spans="1:26" x14ac:dyDescent="0.2">
      <c r="A3069" s="40"/>
      <c r="W3069" s="40"/>
      <c r="X3069" s="40"/>
      <c r="Y3069" s="40"/>
      <c r="Z3069" s="40"/>
    </row>
    <row r="3070" spans="1:26" x14ac:dyDescent="0.2">
      <c r="A3070" s="40"/>
      <c r="W3070" s="40"/>
      <c r="X3070" s="40"/>
      <c r="Y3070" s="40"/>
      <c r="Z3070" s="40"/>
    </row>
    <row r="3071" spans="1:26" x14ac:dyDescent="0.2">
      <c r="A3071" s="40"/>
      <c r="W3071" s="40"/>
      <c r="X3071" s="40"/>
      <c r="Y3071" s="40"/>
      <c r="Z3071" s="40"/>
    </row>
    <row r="3072" spans="1:26" x14ac:dyDescent="0.2">
      <c r="A3072" s="40"/>
      <c r="W3072" s="40"/>
      <c r="X3072" s="40"/>
      <c r="Y3072" s="40"/>
      <c r="Z3072" s="40"/>
    </row>
    <row r="3073" spans="1:26" x14ac:dyDescent="0.2">
      <c r="A3073" s="40"/>
      <c r="W3073" s="40"/>
      <c r="X3073" s="40"/>
      <c r="Y3073" s="40"/>
      <c r="Z3073" s="40"/>
    </row>
    <row r="3074" spans="1:26" x14ac:dyDescent="0.2">
      <c r="A3074" s="40"/>
      <c r="W3074" s="40"/>
      <c r="X3074" s="40"/>
      <c r="Y3074" s="40"/>
      <c r="Z3074" s="40"/>
    </row>
    <row r="3075" spans="1:26" x14ac:dyDescent="0.2">
      <c r="A3075" s="40"/>
      <c r="W3075" s="40"/>
      <c r="X3075" s="40"/>
      <c r="Y3075" s="40"/>
      <c r="Z3075" s="40"/>
    </row>
    <row r="3076" spans="1:26" x14ac:dyDescent="0.2">
      <c r="A3076" s="40"/>
      <c r="W3076" s="40"/>
      <c r="X3076" s="40"/>
      <c r="Y3076" s="40"/>
      <c r="Z3076" s="40"/>
    </row>
    <row r="3077" spans="1:26" x14ac:dyDescent="0.2">
      <c r="A3077" s="40"/>
      <c r="W3077" s="40"/>
      <c r="X3077" s="40"/>
      <c r="Y3077" s="40"/>
      <c r="Z3077" s="40"/>
    </row>
    <row r="3078" spans="1:26" x14ac:dyDescent="0.2">
      <c r="A3078" s="40"/>
      <c r="W3078" s="40"/>
      <c r="X3078" s="40"/>
      <c r="Y3078" s="40"/>
      <c r="Z3078" s="40"/>
    </row>
    <row r="3079" spans="1:26" x14ac:dyDescent="0.2">
      <c r="A3079" s="40"/>
      <c r="W3079" s="40"/>
      <c r="X3079" s="40"/>
      <c r="Y3079" s="40"/>
      <c r="Z3079" s="40"/>
    </row>
    <row r="3080" spans="1:26" x14ac:dyDescent="0.2">
      <c r="A3080" s="40"/>
      <c r="W3080" s="40"/>
      <c r="X3080" s="40"/>
      <c r="Y3080" s="40"/>
      <c r="Z3080" s="40"/>
    </row>
    <row r="3081" spans="1:26" x14ac:dyDescent="0.2">
      <c r="A3081" s="40"/>
      <c r="W3081" s="40"/>
      <c r="X3081" s="40"/>
      <c r="Y3081" s="40"/>
      <c r="Z3081" s="40"/>
    </row>
    <row r="3082" spans="1:26" x14ac:dyDescent="0.2">
      <c r="A3082" s="40"/>
      <c r="W3082" s="40"/>
      <c r="X3082" s="40"/>
      <c r="Y3082" s="40"/>
      <c r="Z3082" s="40"/>
    </row>
    <row r="3083" spans="1:26" x14ac:dyDescent="0.2">
      <c r="A3083" s="40"/>
      <c r="W3083" s="40"/>
      <c r="X3083" s="40"/>
      <c r="Y3083" s="40"/>
      <c r="Z3083" s="40"/>
    </row>
    <row r="3084" spans="1:26" x14ac:dyDescent="0.2">
      <c r="A3084" s="40"/>
      <c r="W3084" s="40"/>
      <c r="X3084" s="40"/>
      <c r="Y3084" s="40"/>
      <c r="Z3084" s="40"/>
    </row>
    <row r="3085" spans="1:26" x14ac:dyDescent="0.2">
      <c r="A3085" s="40"/>
      <c r="W3085" s="40"/>
      <c r="X3085" s="40"/>
      <c r="Y3085" s="40"/>
      <c r="Z3085" s="40"/>
    </row>
    <row r="3086" spans="1:26" x14ac:dyDescent="0.2">
      <c r="A3086" s="40"/>
      <c r="W3086" s="40"/>
      <c r="X3086" s="40"/>
      <c r="Y3086" s="40"/>
      <c r="Z3086" s="40"/>
    </row>
    <row r="3087" spans="1:26" x14ac:dyDescent="0.2">
      <c r="A3087" s="40"/>
      <c r="W3087" s="40"/>
      <c r="X3087" s="40"/>
      <c r="Y3087" s="40"/>
      <c r="Z3087" s="40"/>
    </row>
    <row r="3088" spans="1:26" x14ac:dyDescent="0.2">
      <c r="A3088" s="40"/>
      <c r="W3088" s="40"/>
      <c r="X3088" s="40"/>
      <c r="Y3088" s="40"/>
      <c r="Z3088" s="40"/>
    </row>
    <row r="3089" spans="1:26" x14ac:dyDescent="0.2">
      <c r="A3089" s="40"/>
      <c r="W3089" s="40"/>
      <c r="X3089" s="40"/>
      <c r="Y3089" s="40"/>
      <c r="Z3089" s="40"/>
    </row>
    <row r="3090" spans="1:26" x14ac:dyDescent="0.2">
      <c r="A3090" s="40"/>
      <c r="W3090" s="40"/>
      <c r="X3090" s="40"/>
      <c r="Y3090" s="40"/>
      <c r="Z3090" s="40"/>
    </row>
    <row r="3091" spans="1:26" x14ac:dyDescent="0.2">
      <c r="A3091" s="40"/>
      <c r="W3091" s="40"/>
      <c r="X3091" s="40"/>
      <c r="Y3091" s="40"/>
      <c r="Z3091" s="40"/>
    </row>
    <row r="3092" spans="1:26" x14ac:dyDescent="0.2">
      <c r="A3092" s="40"/>
      <c r="W3092" s="40"/>
      <c r="X3092" s="40"/>
      <c r="Y3092" s="40"/>
      <c r="Z3092" s="40"/>
    </row>
    <row r="3093" spans="1:26" x14ac:dyDescent="0.2">
      <c r="A3093" s="40"/>
      <c r="W3093" s="40"/>
      <c r="X3093" s="40"/>
      <c r="Y3093" s="40"/>
      <c r="Z3093" s="40"/>
    </row>
    <row r="3094" spans="1:26" x14ac:dyDescent="0.2">
      <c r="A3094" s="40"/>
      <c r="W3094" s="40"/>
      <c r="X3094" s="40"/>
      <c r="Y3094" s="40"/>
      <c r="Z3094" s="40"/>
    </row>
    <row r="3095" spans="1:26" x14ac:dyDescent="0.2">
      <c r="A3095" s="40"/>
      <c r="W3095" s="40"/>
      <c r="X3095" s="40"/>
      <c r="Y3095" s="40"/>
      <c r="Z3095" s="40"/>
    </row>
    <row r="3096" spans="1:26" x14ac:dyDescent="0.2">
      <c r="A3096" s="40"/>
      <c r="W3096" s="40"/>
      <c r="X3096" s="40"/>
      <c r="Y3096" s="40"/>
      <c r="Z3096" s="40"/>
    </row>
    <row r="3097" spans="1:26" x14ac:dyDescent="0.2">
      <c r="A3097" s="40"/>
      <c r="W3097" s="40"/>
      <c r="X3097" s="40"/>
      <c r="Y3097" s="40"/>
      <c r="Z3097" s="40"/>
    </row>
    <row r="3098" spans="1:26" x14ac:dyDescent="0.2">
      <c r="A3098" s="40"/>
      <c r="W3098" s="40"/>
      <c r="X3098" s="40"/>
      <c r="Y3098" s="40"/>
      <c r="Z3098" s="40"/>
    </row>
    <row r="3099" spans="1:26" x14ac:dyDescent="0.2">
      <c r="A3099" s="40"/>
      <c r="W3099" s="40"/>
      <c r="X3099" s="40"/>
      <c r="Y3099" s="40"/>
      <c r="Z3099" s="40"/>
    </row>
    <row r="3100" spans="1:26" x14ac:dyDescent="0.2">
      <c r="A3100" s="40"/>
      <c r="W3100" s="40"/>
      <c r="X3100" s="40"/>
      <c r="Y3100" s="40"/>
      <c r="Z3100" s="40"/>
    </row>
    <row r="3101" spans="1:26" x14ac:dyDescent="0.2">
      <c r="A3101" s="40"/>
      <c r="W3101" s="40"/>
      <c r="X3101" s="40"/>
      <c r="Y3101" s="40"/>
      <c r="Z3101" s="40"/>
    </row>
    <row r="3102" spans="1:26" x14ac:dyDescent="0.2">
      <c r="A3102" s="40"/>
      <c r="W3102" s="40"/>
      <c r="X3102" s="40"/>
      <c r="Y3102" s="40"/>
      <c r="Z3102" s="40"/>
    </row>
    <row r="3103" spans="1:26" x14ac:dyDescent="0.2">
      <c r="A3103" s="40"/>
      <c r="W3103" s="40"/>
      <c r="X3103" s="40"/>
      <c r="Y3103" s="40"/>
      <c r="Z3103" s="40"/>
    </row>
    <row r="3104" spans="1:26" x14ac:dyDescent="0.2">
      <c r="A3104" s="40"/>
      <c r="W3104" s="40"/>
      <c r="X3104" s="40"/>
      <c r="Y3104" s="40"/>
      <c r="Z3104" s="40"/>
    </row>
    <row r="3105" spans="1:26" x14ac:dyDescent="0.2">
      <c r="A3105" s="40"/>
      <c r="W3105" s="40"/>
      <c r="X3105" s="40"/>
      <c r="Y3105" s="40"/>
      <c r="Z3105" s="40"/>
    </row>
    <row r="3106" spans="1:26" x14ac:dyDescent="0.2">
      <c r="A3106" s="40"/>
      <c r="W3106" s="40"/>
      <c r="X3106" s="40"/>
      <c r="Y3106" s="40"/>
      <c r="Z3106" s="40"/>
    </row>
    <row r="3107" spans="1:26" x14ac:dyDescent="0.2">
      <c r="A3107" s="40"/>
      <c r="W3107" s="40"/>
      <c r="X3107" s="40"/>
      <c r="Y3107" s="40"/>
      <c r="Z3107" s="40"/>
    </row>
    <row r="3108" spans="1:26" x14ac:dyDescent="0.2">
      <c r="A3108" s="40"/>
      <c r="W3108" s="40"/>
      <c r="X3108" s="40"/>
      <c r="Y3108" s="40"/>
      <c r="Z3108" s="40"/>
    </row>
    <row r="3109" spans="1:26" x14ac:dyDescent="0.2">
      <c r="A3109" s="40"/>
      <c r="W3109" s="40"/>
      <c r="X3109" s="40"/>
      <c r="Y3109" s="40"/>
      <c r="Z3109" s="40"/>
    </row>
    <row r="3110" spans="1:26" x14ac:dyDescent="0.2">
      <c r="A3110" s="40"/>
      <c r="W3110" s="40"/>
      <c r="X3110" s="40"/>
      <c r="Y3110" s="40"/>
      <c r="Z3110" s="40"/>
    </row>
    <row r="3111" spans="1:26" x14ac:dyDescent="0.2">
      <c r="A3111" s="40"/>
      <c r="W3111" s="40"/>
      <c r="X3111" s="40"/>
      <c r="Y3111" s="40"/>
      <c r="Z3111" s="40"/>
    </row>
    <row r="3112" spans="1:26" x14ac:dyDescent="0.2">
      <c r="A3112" s="40"/>
      <c r="W3112" s="40"/>
      <c r="X3112" s="40"/>
      <c r="Y3112" s="40"/>
      <c r="Z3112" s="40"/>
    </row>
    <row r="3113" spans="1:26" x14ac:dyDescent="0.2">
      <c r="A3113" s="40"/>
      <c r="W3113" s="40"/>
      <c r="X3113" s="40"/>
      <c r="Y3113" s="40"/>
      <c r="Z3113" s="40"/>
    </row>
    <row r="3114" spans="1:26" x14ac:dyDescent="0.2">
      <c r="A3114" s="40"/>
      <c r="W3114" s="40"/>
      <c r="X3114" s="40"/>
      <c r="Y3114" s="40"/>
      <c r="Z3114" s="40"/>
    </row>
    <row r="3115" spans="1:26" x14ac:dyDescent="0.2">
      <c r="A3115" s="40"/>
      <c r="W3115" s="40"/>
      <c r="X3115" s="40"/>
      <c r="Y3115" s="40"/>
      <c r="Z3115" s="40"/>
    </row>
    <row r="3116" spans="1:26" x14ac:dyDescent="0.2">
      <c r="A3116" s="40"/>
      <c r="W3116" s="40"/>
      <c r="X3116" s="40"/>
      <c r="Y3116" s="40"/>
      <c r="Z3116" s="40"/>
    </row>
    <row r="3117" spans="1:26" x14ac:dyDescent="0.2">
      <c r="A3117" s="40"/>
      <c r="W3117" s="40"/>
      <c r="X3117" s="40"/>
      <c r="Y3117" s="40"/>
      <c r="Z3117" s="40"/>
    </row>
    <row r="3118" spans="1:26" x14ac:dyDescent="0.2">
      <c r="A3118" s="40"/>
      <c r="W3118" s="40"/>
      <c r="X3118" s="40"/>
      <c r="Y3118" s="40"/>
      <c r="Z3118" s="40"/>
    </row>
    <row r="3119" spans="1:26" x14ac:dyDescent="0.2">
      <c r="A3119" s="40"/>
      <c r="W3119" s="40"/>
      <c r="X3119" s="40"/>
      <c r="Y3119" s="40"/>
      <c r="Z3119" s="40"/>
    </row>
    <row r="3120" spans="1:26" x14ac:dyDescent="0.2">
      <c r="A3120" s="40"/>
      <c r="W3120" s="40"/>
      <c r="X3120" s="40"/>
      <c r="Y3120" s="40"/>
      <c r="Z3120" s="40"/>
    </row>
    <row r="3121" spans="1:26" x14ac:dyDescent="0.2">
      <c r="A3121" s="40"/>
      <c r="W3121" s="40"/>
      <c r="X3121" s="40"/>
      <c r="Y3121" s="40"/>
      <c r="Z3121" s="40"/>
    </row>
    <row r="3122" spans="1:26" x14ac:dyDescent="0.2">
      <c r="A3122" s="40"/>
      <c r="W3122" s="40"/>
      <c r="X3122" s="40"/>
      <c r="Y3122" s="40"/>
      <c r="Z3122" s="40"/>
    </row>
    <row r="3123" spans="1:26" x14ac:dyDescent="0.2">
      <c r="A3123" s="40"/>
      <c r="W3123" s="40"/>
      <c r="X3123" s="40"/>
      <c r="Y3123" s="40"/>
      <c r="Z3123" s="40"/>
    </row>
    <row r="3124" spans="1:26" x14ac:dyDescent="0.2">
      <c r="A3124" s="40"/>
      <c r="W3124" s="40"/>
      <c r="X3124" s="40"/>
      <c r="Y3124" s="40"/>
      <c r="Z3124" s="40"/>
    </row>
    <row r="3125" spans="1:26" x14ac:dyDescent="0.2">
      <c r="A3125" s="40"/>
      <c r="W3125" s="40"/>
      <c r="X3125" s="40"/>
      <c r="Y3125" s="40"/>
      <c r="Z3125" s="40"/>
    </row>
    <row r="3126" spans="1:26" x14ac:dyDescent="0.2">
      <c r="A3126" s="40"/>
      <c r="W3126" s="40"/>
      <c r="X3126" s="40"/>
      <c r="Y3126" s="40"/>
      <c r="Z3126" s="40"/>
    </row>
    <row r="3127" spans="1:26" x14ac:dyDescent="0.2">
      <c r="A3127" s="40"/>
      <c r="W3127" s="40"/>
      <c r="X3127" s="40"/>
      <c r="Y3127" s="40"/>
      <c r="Z3127" s="40"/>
    </row>
    <row r="3128" spans="1:26" x14ac:dyDescent="0.2">
      <c r="A3128" s="40"/>
      <c r="W3128" s="40"/>
      <c r="X3128" s="40"/>
      <c r="Y3128" s="40"/>
      <c r="Z3128" s="40"/>
    </row>
    <row r="3129" spans="1:26" x14ac:dyDescent="0.2">
      <c r="A3129" s="40"/>
      <c r="W3129" s="40"/>
      <c r="X3129" s="40"/>
      <c r="Y3129" s="40"/>
      <c r="Z3129" s="40"/>
    </row>
    <row r="3130" spans="1:26" x14ac:dyDescent="0.2">
      <c r="A3130" s="40"/>
      <c r="W3130" s="40"/>
      <c r="X3130" s="40"/>
      <c r="Y3130" s="40"/>
      <c r="Z3130" s="40"/>
    </row>
    <row r="3131" spans="1:26" x14ac:dyDescent="0.2">
      <c r="A3131" s="40"/>
      <c r="W3131" s="40"/>
      <c r="X3131" s="40"/>
      <c r="Y3131" s="40"/>
      <c r="Z3131" s="40"/>
    </row>
    <row r="3132" spans="1:26" x14ac:dyDescent="0.2">
      <c r="A3132" s="40"/>
      <c r="W3132" s="40"/>
      <c r="X3132" s="40"/>
      <c r="Y3132" s="40"/>
      <c r="Z3132" s="40"/>
    </row>
    <row r="3133" spans="1:26" x14ac:dyDescent="0.2">
      <c r="A3133" s="40"/>
      <c r="W3133" s="40"/>
      <c r="X3133" s="40"/>
      <c r="Y3133" s="40"/>
      <c r="Z3133" s="40"/>
    </row>
    <row r="3134" spans="1:26" x14ac:dyDescent="0.2">
      <c r="A3134" s="40"/>
      <c r="W3134" s="40"/>
      <c r="X3134" s="40"/>
      <c r="Y3134" s="40"/>
      <c r="Z3134" s="40"/>
    </row>
    <row r="3135" spans="1:26" x14ac:dyDescent="0.2">
      <c r="A3135" s="40"/>
      <c r="W3135" s="40"/>
      <c r="X3135" s="40"/>
      <c r="Y3135" s="40"/>
      <c r="Z3135" s="40"/>
    </row>
    <row r="3136" spans="1:26" x14ac:dyDescent="0.2">
      <c r="A3136" s="40"/>
      <c r="W3136" s="40"/>
      <c r="X3136" s="40"/>
      <c r="Y3136" s="40"/>
      <c r="Z3136" s="40"/>
    </row>
    <row r="3137" spans="1:26" x14ac:dyDescent="0.2">
      <c r="A3137" s="40"/>
      <c r="W3137" s="40"/>
      <c r="X3137" s="40"/>
      <c r="Y3137" s="40"/>
      <c r="Z3137" s="40"/>
    </row>
    <row r="3138" spans="1:26" x14ac:dyDescent="0.2">
      <c r="A3138" s="40"/>
      <c r="W3138" s="40"/>
      <c r="X3138" s="40"/>
      <c r="Y3138" s="40"/>
      <c r="Z3138" s="40"/>
    </row>
    <row r="3139" spans="1:26" x14ac:dyDescent="0.2">
      <c r="A3139" s="40"/>
      <c r="W3139" s="40"/>
      <c r="X3139" s="40"/>
      <c r="Y3139" s="40"/>
      <c r="Z3139" s="40"/>
    </row>
    <row r="3140" spans="1:26" x14ac:dyDescent="0.2">
      <c r="A3140" s="40"/>
      <c r="W3140" s="40"/>
      <c r="X3140" s="40"/>
      <c r="Y3140" s="40"/>
      <c r="Z3140" s="40"/>
    </row>
    <row r="3141" spans="1:26" x14ac:dyDescent="0.2">
      <c r="A3141" s="40"/>
      <c r="W3141" s="40"/>
      <c r="X3141" s="40"/>
      <c r="Y3141" s="40"/>
      <c r="Z3141" s="40"/>
    </row>
    <row r="3142" spans="1:26" x14ac:dyDescent="0.2">
      <c r="A3142" s="40"/>
      <c r="W3142" s="40"/>
      <c r="X3142" s="40"/>
      <c r="Y3142" s="40"/>
      <c r="Z3142" s="40"/>
    </row>
    <row r="3143" spans="1:26" x14ac:dyDescent="0.2">
      <c r="A3143" s="40"/>
      <c r="W3143" s="40"/>
      <c r="X3143" s="40"/>
      <c r="Y3143" s="40"/>
      <c r="Z3143" s="40"/>
    </row>
    <row r="3144" spans="1:26" x14ac:dyDescent="0.2">
      <c r="A3144" s="40"/>
      <c r="W3144" s="40"/>
      <c r="X3144" s="40"/>
      <c r="Y3144" s="40"/>
      <c r="Z3144" s="40"/>
    </row>
    <row r="3145" spans="1:26" x14ac:dyDescent="0.2">
      <c r="A3145" s="40"/>
      <c r="W3145" s="40"/>
      <c r="X3145" s="40"/>
      <c r="Y3145" s="40"/>
      <c r="Z3145" s="40"/>
    </row>
    <row r="3146" spans="1:26" x14ac:dyDescent="0.2">
      <c r="A3146" s="40"/>
      <c r="W3146" s="40"/>
      <c r="X3146" s="40"/>
      <c r="Y3146" s="40"/>
      <c r="Z3146" s="40"/>
    </row>
    <row r="3147" spans="1:26" x14ac:dyDescent="0.2">
      <c r="A3147" s="40"/>
      <c r="W3147" s="40"/>
      <c r="X3147" s="40"/>
      <c r="Y3147" s="40"/>
      <c r="Z3147" s="40"/>
    </row>
    <row r="3148" spans="1:26" x14ac:dyDescent="0.2">
      <c r="A3148" s="40"/>
      <c r="W3148" s="40"/>
      <c r="X3148" s="40"/>
      <c r="Y3148" s="40"/>
      <c r="Z3148" s="40"/>
    </row>
    <row r="3149" spans="1:26" x14ac:dyDescent="0.2">
      <c r="A3149" s="40"/>
      <c r="W3149" s="40"/>
      <c r="X3149" s="40"/>
      <c r="Y3149" s="40"/>
      <c r="Z3149" s="40"/>
    </row>
    <row r="3150" spans="1:26" x14ac:dyDescent="0.2">
      <c r="A3150" s="40"/>
      <c r="W3150" s="40"/>
      <c r="X3150" s="40"/>
      <c r="Y3150" s="40"/>
      <c r="Z3150" s="40"/>
    </row>
    <row r="3151" spans="1:26" x14ac:dyDescent="0.2">
      <c r="A3151" s="40"/>
      <c r="W3151" s="40"/>
      <c r="X3151" s="40"/>
      <c r="Y3151" s="40"/>
      <c r="Z3151" s="40"/>
    </row>
    <row r="3152" spans="1:26" x14ac:dyDescent="0.2">
      <c r="A3152" s="40"/>
      <c r="W3152" s="40"/>
      <c r="X3152" s="40"/>
      <c r="Y3152" s="40"/>
      <c r="Z3152" s="40"/>
    </row>
    <row r="3153" spans="1:26" x14ac:dyDescent="0.2">
      <c r="A3153" s="40"/>
      <c r="W3153" s="40"/>
      <c r="X3153" s="40"/>
      <c r="Y3153" s="40"/>
      <c r="Z3153" s="40"/>
    </row>
    <row r="3154" spans="1:26" x14ac:dyDescent="0.2">
      <c r="A3154" s="40"/>
      <c r="W3154" s="40"/>
      <c r="X3154" s="40"/>
      <c r="Y3154" s="40"/>
      <c r="Z3154" s="40"/>
    </row>
    <row r="3155" spans="1:26" x14ac:dyDescent="0.2">
      <c r="A3155" s="40"/>
      <c r="W3155" s="40"/>
      <c r="X3155" s="40"/>
      <c r="Y3155" s="40"/>
      <c r="Z3155" s="40"/>
    </row>
    <row r="3156" spans="1:26" x14ac:dyDescent="0.2">
      <c r="A3156" s="40"/>
      <c r="W3156" s="40"/>
      <c r="X3156" s="40"/>
      <c r="Y3156" s="40"/>
      <c r="Z3156" s="40"/>
    </row>
    <row r="3157" spans="1:26" x14ac:dyDescent="0.2">
      <c r="A3157" s="40"/>
      <c r="W3157" s="40"/>
      <c r="X3157" s="40"/>
      <c r="Y3157" s="40"/>
      <c r="Z3157" s="40"/>
    </row>
    <row r="3158" spans="1:26" x14ac:dyDescent="0.2">
      <c r="A3158" s="40"/>
      <c r="W3158" s="40"/>
      <c r="X3158" s="40"/>
      <c r="Y3158" s="40"/>
      <c r="Z3158" s="40"/>
    </row>
    <row r="3159" spans="1:26" x14ac:dyDescent="0.2">
      <c r="A3159" s="40"/>
      <c r="W3159" s="40"/>
      <c r="X3159" s="40"/>
      <c r="Y3159" s="40"/>
      <c r="Z3159" s="40"/>
    </row>
    <row r="3160" spans="1:26" x14ac:dyDescent="0.2">
      <c r="A3160" s="40"/>
      <c r="W3160" s="40"/>
      <c r="X3160" s="40"/>
      <c r="Y3160" s="40"/>
      <c r="Z3160" s="40"/>
    </row>
    <row r="3161" spans="1:26" x14ac:dyDescent="0.2">
      <c r="A3161" s="40"/>
      <c r="W3161" s="40"/>
      <c r="X3161" s="40"/>
      <c r="Y3161" s="40"/>
      <c r="Z3161" s="40"/>
    </row>
    <row r="3162" spans="1:26" x14ac:dyDescent="0.2">
      <c r="A3162" s="40"/>
      <c r="W3162" s="40"/>
      <c r="X3162" s="40"/>
      <c r="Y3162" s="40"/>
      <c r="Z3162" s="40"/>
    </row>
    <row r="3163" spans="1:26" x14ac:dyDescent="0.2">
      <c r="A3163" s="40"/>
      <c r="W3163" s="40"/>
      <c r="X3163" s="40"/>
      <c r="Y3163" s="40"/>
      <c r="Z3163" s="40"/>
    </row>
    <row r="3164" spans="1:26" x14ac:dyDescent="0.2">
      <c r="A3164" s="40"/>
      <c r="W3164" s="40"/>
      <c r="X3164" s="40"/>
      <c r="Y3164" s="40"/>
      <c r="Z3164" s="40"/>
    </row>
    <row r="3165" spans="1:26" x14ac:dyDescent="0.2">
      <c r="A3165" s="40"/>
      <c r="W3165" s="40"/>
      <c r="X3165" s="40"/>
      <c r="Y3165" s="40"/>
      <c r="Z3165" s="40"/>
    </row>
    <row r="3166" spans="1:26" x14ac:dyDescent="0.2">
      <c r="A3166" s="40"/>
      <c r="W3166" s="40"/>
      <c r="X3166" s="40"/>
      <c r="Y3166" s="40"/>
      <c r="Z3166" s="40"/>
    </row>
    <row r="3167" spans="1:26" x14ac:dyDescent="0.2">
      <c r="A3167" s="40"/>
      <c r="W3167" s="40"/>
      <c r="X3167" s="40"/>
      <c r="Y3167" s="40"/>
      <c r="Z3167" s="40"/>
    </row>
    <row r="3168" spans="1:26" x14ac:dyDescent="0.2">
      <c r="A3168" s="40"/>
      <c r="W3168" s="40"/>
      <c r="X3168" s="40"/>
      <c r="Y3168" s="40"/>
      <c r="Z3168" s="40"/>
    </row>
    <row r="3169" spans="1:26" x14ac:dyDescent="0.2">
      <c r="A3169" s="40"/>
      <c r="W3169" s="40"/>
      <c r="X3169" s="40"/>
      <c r="Y3169" s="40"/>
      <c r="Z3169" s="40"/>
    </row>
    <row r="3170" spans="1:26" x14ac:dyDescent="0.2">
      <c r="A3170" s="40"/>
      <c r="W3170" s="40"/>
      <c r="X3170" s="40"/>
      <c r="Y3170" s="40"/>
      <c r="Z3170" s="40"/>
    </row>
    <row r="3171" spans="1:26" x14ac:dyDescent="0.2">
      <c r="A3171" s="40"/>
      <c r="W3171" s="40"/>
      <c r="X3171" s="40"/>
      <c r="Y3171" s="40"/>
      <c r="Z3171" s="40"/>
    </row>
    <row r="3172" spans="1:26" x14ac:dyDescent="0.2">
      <c r="A3172" s="40"/>
      <c r="W3172" s="40"/>
      <c r="X3172" s="40"/>
      <c r="Y3172" s="40"/>
      <c r="Z3172" s="40"/>
    </row>
    <row r="3173" spans="1:26" x14ac:dyDescent="0.2">
      <c r="A3173" s="40"/>
      <c r="W3173" s="40"/>
      <c r="X3173" s="40"/>
      <c r="Y3173" s="40"/>
      <c r="Z3173" s="40"/>
    </row>
    <row r="3174" spans="1:26" x14ac:dyDescent="0.2">
      <c r="A3174" s="40"/>
      <c r="W3174" s="40"/>
      <c r="X3174" s="40"/>
      <c r="Y3174" s="40"/>
      <c r="Z3174" s="40"/>
    </row>
    <row r="3175" spans="1:26" x14ac:dyDescent="0.2">
      <c r="A3175" s="40"/>
      <c r="W3175" s="40"/>
      <c r="X3175" s="40"/>
      <c r="Y3175" s="40"/>
      <c r="Z3175" s="40"/>
    </row>
    <row r="3176" spans="1:26" x14ac:dyDescent="0.2">
      <c r="A3176" s="40"/>
      <c r="W3176" s="40"/>
      <c r="X3176" s="40"/>
      <c r="Y3176" s="40"/>
      <c r="Z3176" s="40"/>
    </row>
    <row r="3177" spans="1:26" x14ac:dyDescent="0.2">
      <c r="A3177" s="40"/>
      <c r="W3177" s="40"/>
      <c r="X3177" s="40"/>
      <c r="Y3177" s="40"/>
      <c r="Z3177" s="40"/>
    </row>
    <row r="3178" spans="1:26" x14ac:dyDescent="0.2">
      <c r="A3178" s="40"/>
      <c r="W3178" s="40"/>
      <c r="X3178" s="40"/>
      <c r="Y3178" s="40"/>
      <c r="Z3178" s="40"/>
    </row>
    <row r="3179" spans="1:26" x14ac:dyDescent="0.2">
      <c r="A3179" s="40"/>
      <c r="W3179" s="40"/>
      <c r="X3179" s="40"/>
      <c r="Y3179" s="40"/>
      <c r="Z3179" s="40"/>
    </row>
    <row r="3180" spans="1:26" x14ac:dyDescent="0.2">
      <c r="A3180" s="40"/>
      <c r="W3180" s="40"/>
      <c r="X3180" s="40"/>
      <c r="Y3180" s="40"/>
      <c r="Z3180" s="40"/>
    </row>
    <row r="3181" spans="1:26" x14ac:dyDescent="0.2">
      <c r="A3181" s="40"/>
      <c r="W3181" s="40"/>
      <c r="X3181" s="40"/>
      <c r="Y3181" s="40"/>
      <c r="Z3181" s="40"/>
    </row>
    <row r="3182" spans="1:26" x14ac:dyDescent="0.2">
      <c r="A3182" s="40"/>
      <c r="W3182" s="40"/>
      <c r="X3182" s="40"/>
      <c r="Y3182" s="40"/>
      <c r="Z3182" s="40"/>
    </row>
    <row r="3183" spans="1:26" x14ac:dyDescent="0.2">
      <c r="A3183" s="40"/>
      <c r="W3183" s="40"/>
      <c r="X3183" s="40"/>
      <c r="Y3183" s="40"/>
      <c r="Z3183" s="40"/>
    </row>
    <row r="3184" spans="1:26" x14ac:dyDescent="0.2">
      <c r="A3184" s="40"/>
      <c r="W3184" s="40"/>
      <c r="X3184" s="40"/>
      <c r="Y3184" s="40"/>
      <c r="Z3184" s="40"/>
    </row>
    <row r="3185" spans="1:26" x14ac:dyDescent="0.2">
      <c r="A3185" s="40"/>
      <c r="W3185" s="40"/>
      <c r="X3185" s="40"/>
      <c r="Y3185" s="40"/>
      <c r="Z3185" s="40"/>
    </row>
    <row r="3186" spans="1:26" x14ac:dyDescent="0.2">
      <c r="A3186" s="40"/>
      <c r="W3186" s="40"/>
      <c r="X3186" s="40"/>
      <c r="Y3186" s="40"/>
      <c r="Z3186" s="40"/>
    </row>
    <row r="3187" spans="1:26" x14ac:dyDescent="0.2">
      <c r="A3187" s="40"/>
      <c r="W3187" s="40"/>
      <c r="X3187" s="40"/>
      <c r="Y3187" s="40"/>
      <c r="Z3187" s="40"/>
    </row>
    <row r="3188" spans="1:26" x14ac:dyDescent="0.2">
      <c r="A3188" s="40"/>
      <c r="W3188" s="40"/>
      <c r="X3188" s="40"/>
      <c r="Y3188" s="40"/>
      <c r="Z3188" s="40"/>
    </row>
    <row r="3189" spans="1:26" x14ac:dyDescent="0.2">
      <c r="A3189" s="40"/>
      <c r="W3189" s="40"/>
      <c r="X3189" s="40"/>
      <c r="Y3189" s="40"/>
      <c r="Z3189" s="40"/>
    </row>
    <row r="3190" spans="1:26" x14ac:dyDescent="0.2">
      <c r="A3190" s="40"/>
      <c r="W3190" s="40"/>
      <c r="X3190" s="40"/>
      <c r="Y3190" s="40"/>
      <c r="Z3190" s="40"/>
    </row>
    <row r="3191" spans="1:26" x14ac:dyDescent="0.2">
      <c r="A3191" s="40"/>
      <c r="W3191" s="40"/>
      <c r="X3191" s="40"/>
      <c r="Y3191" s="40"/>
      <c r="Z3191" s="40"/>
    </row>
    <row r="3192" spans="1:26" x14ac:dyDescent="0.2">
      <c r="A3192" s="40"/>
      <c r="W3192" s="40"/>
      <c r="X3192" s="40"/>
      <c r="Y3192" s="40"/>
      <c r="Z3192" s="40"/>
    </row>
    <row r="3193" spans="1:26" x14ac:dyDescent="0.2">
      <c r="A3193" s="40"/>
      <c r="W3193" s="40"/>
      <c r="X3193" s="40"/>
      <c r="Y3193" s="40"/>
      <c r="Z3193" s="40"/>
    </row>
    <row r="3194" spans="1:26" x14ac:dyDescent="0.2">
      <c r="A3194" s="40"/>
      <c r="W3194" s="40"/>
      <c r="X3194" s="40"/>
      <c r="Y3194" s="40"/>
      <c r="Z3194" s="40"/>
    </row>
    <row r="3195" spans="1:26" x14ac:dyDescent="0.2">
      <c r="A3195" s="40"/>
      <c r="W3195" s="40"/>
      <c r="X3195" s="40"/>
      <c r="Y3195" s="40"/>
      <c r="Z3195" s="40"/>
    </row>
    <row r="3196" spans="1:26" x14ac:dyDescent="0.2">
      <c r="A3196" s="40"/>
      <c r="W3196" s="40"/>
      <c r="X3196" s="40"/>
      <c r="Y3196" s="40"/>
      <c r="Z3196" s="40"/>
    </row>
    <row r="3197" spans="1:26" x14ac:dyDescent="0.2">
      <c r="A3197" s="40"/>
      <c r="W3197" s="40"/>
      <c r="X3197" s="40"/>
      <c r="Y3197" s="40"/>
      <c r="Z3197" s="40"/>
    </row>
    <row r="3198" spans="1:26" x14ac:dyDescent="0.2">
      <c r="A3198" s="40"/>
      <c r="W3198" s="40"/>
      <c r="X3198" s="40"/>
      <c r="Y3198" s="40"/>
      <c r="Z3198" s="40"/>
    </row>
    <row r="3199" spans="1:26" x14ac:dyDescent="0.2">
      <c r="A3199" s="40"/>
      <c r="W3199" s="40"/>
      <c r="X3199" s="40"/>
      <c r="Y3199" s="40"/>
      <c r="Z3199" s="40"/>
    </row>
    <row r="3200" spans="1:26" x14ac:dyDescent="0.2">
      <c r="A3200" s="40"/>
      <c r="W3200" s="40"/>
      <c r="X3200" s="40"/>
      <c r="Y3200" s="40"/>
      <c r="Z3200" s="40"/>
    </row>
    <row r="3201" spans="1:26" x14ac:dyDescent="0.2">
      <c r="A3201" s="40"/>
      <c r="W3201" s="40"/>
      <c r="X3201" s="40"/>
      <c r="Y3201" s="40"/>
      <c r="Z3201" s="40"/>
    </row>
    <row r="3202" spans="1:26" x14ac:dyDescent="0.2">
      <c r="A3202" s="40"/>
      <c r="W3202" s="40"/>
      <c r="X3202" s="40"/>
      <c r="Y3202" s="40"/>
      <c r="Z3202" s="40"/>
    </row>
    <row r="3203" spans="1:26" x14ac:dyDescent="0.2">
      <c r="A3203" s="40"/>
      <c r="W3203" s="40"/>
      <c r="X3203" s="40"/>
      <c r="Y3203" s="40"/>
      <c r="Z3203" s="40"/>
    </row>
    <row r="3204" spans="1:26" x14ac:dyDescent="0.2">
      <c r="A3204" s="40"/>
      <c r="W3204" s="40"/>
      <c r="X3204" s="40"/>
      <c r="Y3204" s="40"/>
      <c r="Z3204" s="40"/>
    </row>
    <row r="3205" spans="1:26" x14ac:dyDescent="0.2">
      <c r="A3205" s="40"/>
      <c r="W3205" s="40"/>
      <c r="X3205" s="40"/>
      <c r="Y3205" s="40"/>
      <c r="Z3205" s="40"/>
    </row>
    <row r="3206" spans="1:26" x14ac:dyDescent="0.2">
      <c r="A3206" s="40"/>
      <c r="W3206" s="40"/>
      <c r="X3206" s="40"/>
      <c r="Y3206" s="40"/>
      <c r="Z3206" s="40"/>
    </row>
    <row r="3207" spans="1:26" x14ac:dyDescent="0.2">
      <c r="A3207" s="40"/>
      <c r="W3207" s="40"/>
      <c r="X3207" s="40"/>
      <c r="Y3207" s="40"/>
      <c r="Z3207" s="40"/>
    </row>
    <row r="3208" spans="1:26" x14ac:dyDescent="0.2">
      <c r="A3208" s="40"/>
      <c r="W3208" s="40"/>
      <c r="X3208" s="40"/>
      <c r="Y3208" s="40"/>
      <c r="Z3208" s="40"/>
    </row>
    <row r="3209" spans="1:26" x14ac:dyDescent="0.2">
      <c r="A3209" s="40"/>
      <c r="W3209" s="40"/>
      <c r="X3209" s="40"/>
      <c r="Y3209" s="40"/>
      <c r="Z3209" s="40"/>
    </row>
    <row r="3210" spans="1:26" x14ac:dyDescent="0.2">
      <c r="A3210" s="40"/>
      <c r="W3210" s="40"/>
      <c r="X3210" s="40"/>
      <c r="Y3210" s="40"/>
      <c r="Z3210" s="40"/>
    </row>
    <row r="3211" spans="1:26" x14ac:dyDescent="0.2">
      <c r="A3211" s="40"/>
      <c r="W3211" s="40"/>
      <c r="X3211" s="40"/>
      <c r="Y3211" s="40"/>
      <c r="Z3211" s="40"/>
    </row>
    <row r="3212" spans="1:26" x14ac:dyDescent="0.2">
      <c r="A3212" s="40"/>
      <c r="W3212" s="40"/>
      <c r="X3212" s="40"/>
      <c r="Y3212" s="40"/>
      <c r="Z3212" s="40"/>
    </row>
    <row r="3213" spans="1:26" x14ac:dyDescent="0.2">
      <c r="A3213" s="40"/>
      <c r="W3213" s="40"/>
      <c r="X3213" s="40"/>
      <c r="Y3213" s="40"/>
      <c r="Z3213" s="40"/>
    </row>
    <row r="3214" spans="1:26" x14ac:dyDescent="0.2">
      <c r="A3214" s="40"/>
      <c r="W3214" s="40"/>
      <c r="X3214" s="40"/>
      <c r="Y3214" s="40"/>
      <c r="Z3214" s="40"/>
    </row>
    <row r="3215" spans="1:26" x14ac:dyDescent="0.2">
      <c r="A3215" s="40"/>
      <c r="W3215" s="40"/>
      <c r="X3215" s="40"/>
      <c r="Y3215" s="40"/>
      <c r="Z3215" s="40"/>
    </row>
    <row r="3216" spans="1:26" x14ac:dyDescent="0.2">
      <c r="A3216" s="40"/>
      <c r="W3216" s="40"/>
      <c r="X3216" s="40"/>
      <c r="Y3216" s="40"/>
      <c r="Z3216" s="40"/>
    </row>
    <row r="3217" spans="1:26" x14ac:dyDescent="0.2">
      <c r="A3217" s="40"/>
      <c r="W3217" s="40"/>
      <c r="X3217" s="40"/>
      <c r="Y3217" s="40"/>
      <c r="Z3217" s="40"/>
    </row>
    <row r="3218" spans="1:26" x14ac:dyDescent="0.2">
      <c r="A3218" s="40"/>
      <c r="W3218" s="40"/>
      <c r="X3218" s="40"/>
      <c r="Y3218" s="40"/>
      <c r="Z3218" s="40"/>
    </row>
    <row r="3219" spans="1:26" x14ac:dyDescent="0.2">
      <c r="A3219" s="40"/>
      <c r="W3219" s="40"/>
      <c r="X3219" s="40"/>
      <c r="Y3219" s="40"/>
      <c r="Z3219" s="40"/>
    </row>
    <row r="3220" spans="1:26" x14ac:dyDescent="0.2">
      <c r="A3220" s="40"/>
      <c r="W3220" s="40"/>
      <c r="X3220" s="40"/>
      <c r="Y3220" s="40"/>
      <c r="Z3220" s="40"/>
    </row>
    <row r="3221" spans="1:26" x14ac:dyDescent="0.2">
      <c r="A3221" s="40"/>
      <c r="W3221" s="40"/>
      <c r="X3221" s="40"/>
      <c r="Y3221" s="40"/>
      <c r="Z3221" s="40"/>
    </row>
    <row r="3222" spans="1:26" x14ac:dyDescent="0.2">
      <c r="A3222" s="40"/>
      <c r="W3222" s="40"/>
      <c r="X3222" s="40"/>
      <c r="Y3222" s="40"/>
      <c r="Z3222" s="40"/>
    </row>
    <row r="3223" spans="1:26" x14ac:dyDescent="0.2">
      <c r="A3223" s="40"/>
      <c r="W3223" s="40"/>
      <c r="X3223" s="40"/>
      <c r="Y3223" s="40"/>
      <c r="Z3223" s="40"/>
    </row>
    <row r="3224" spans="1:26" x14ac:dyDescent="0.2">
      <c r="A3224" s="40"/>
      <c r="W3224" s="40"/>
      <c r="X3224" s="40"/>
      <c r="Y3224" s="40"/>
      <c r="Z3224" s="40"/>
    </row>
    <row r="3225" spans="1:26" x14ac:dyDescent="0.2">
      <c r="A3225" s="40"/>
      <c r="W3225" s="40"/>
      <c r="X3225" s="40"/>
      <c r="Y3225" s="40"/>
      <c r="Z3225" s="40"/>
    </row>
    <row r="3226" spans="1:26" x14ac:dyDescent="0.2">
      <c r="A3226" s="40"/>
      <c r="W3226" s="40"/>
      <c r="X3226" s="40"/>
      <c r="Y3226" s="40"/>
      <c r="Z3226" s="40"/>
    </row>
    <row r="3227" spans="1:26" x14ac:dyDescent="0.2">
      <c r="A3227" s="40"/>
      <c r="W3227" s="40"/>
      <c r="X3227" s="40"/>
      <c r="Y3227" s="40"/>
      <c r="Z3227" s="40"/>
    </row>
    <row r="3228" spans="1:26" x14ac:dyDescent="0.2">
      <c r="A3228" s="40"/>
      <c r="W3228" s="40"/>
      <c r="X3228" s="40"/>
      <c r="Y3228" s="40"/>
      <c r="Z3228" s="40"/>
    </row>
    <row r="3229" spans="1:26" x14ac:dyDescent="0.2">
      <c r="A3229" s="40"/>
      <c r="W3229" s="40"/>
      <c r="X3229" s="40"/>
      <c r="Y3229" s="40"/>
      <c r="Z3229" s="40"/>
    </row>
    <row r="3230" spans="1:26" x14ac:dyDescent="0.2">
      <c r="A3230" s="40"/>
      <c r="W3230" s="40"/>
      <c r="X3230" s="40"/>
      <c r="Y3230" s="40"/>
      <c r="Z3230" s="40"/>
    </row>
    <row r="3231" spans="1:26" x14ac:dyDescent="0.2">
      <c r="A3231" s="40"/>
      <c r="W3231" s="40"/>
      <c r="X3231" s="40"/>
      <c r="Y3231" s="40"/>
      <c r="Z3231" s="40"/>
    </row>
    <row r="3232" spans="1:26" x14ac:dyDescent="0.2">
      <c r="A3232" s="40"/>
      <c r="W3232" s="40"/>
      <c r="X3232" s="40"/>
      <c r="Y3232" s="40"/>
      <c r="Z3232" s="40"/>
    </row>
    <row r="3233" spans="1:26" x14ac:dyDescent="0.2">
      <c r="A3233" s="40"/>
      <c r="W3233" s="40"/>
      <c r="X3233" s="40"/>
      <c r="Y3233" s="40"/>
      <c r="Z3233" s="40"/>
    </row>
    <row r="3234" spans="1:26" x14ac:dyDescent="0.2">
      <c r="A3234" s="40"/>
      <c r="W3234" s="40"/>
      <c r="X3234" s="40"/>
      <c r="Y3234" s="40"/>
      <c r="Z3234" s="40"/>
    </row>
    <row r="3235" spans="1:26" x14ac:dyDescent="0.2">
      <c r="A3235" s="40"/>
      <c r="W3235" s="40"/>
      <c r="X3235" s="40"/>
      <c r="Y3235" s="40"/>
      <c r="Z3235" s="40"/>
    </row>
    <row r="3236" spans="1:26" x14ac:dyDescent="0.2">
      <c r="A3236" s="40"/>
      <c r="W3236" s="40"/>
      <c r="X3236" s="40"/>
      <c r="Y3236" s="40"/>
      <c r="Z3236" s="40"/>
    </row>
    <row r="3237" spans="1:26" x14ac:dyDescent="0.2">
      <c r="A3237" s="40"/>
      <c r="W3237" s="40"/>
      <c r="X3237" s="40"/>
      <c r="Y3237" s="40"/>
      <c r="Z3237" s="40"/>
    </row>
    <row r="3238" spans="1:26" x14ac:dyDescent="0.2">
      <c r="A3238" s="40"/>
      <c r="W3238" s="40"/>
      <c r="X3238" s="40"/>
      <c r="Y3238" s="40"/>
      <c r="Z3238" s="40"/>
    </row>
    <row r="3239" spans="1:26" x14ac:dyDescent="0.2">
      <c r="A3239" s="40"/>
      <c r="W3239" s="40"/>
      <c r="X3239" s="40"/>
      <c r="Y3239" s="40"/>
      <c r="Z3239" s="40"/>
    </row>
    <row r="3240" spans="1:26" x14ac:dyDescent="0.2">
      <c r="A3240" s="40"/>
      <c r="W3240" s="40"/>
      <c r="X3240" s="40"/>
      <c r="Y3240" s="40"/>
      <c r="Z3240" s="40"/>
    </row>
    <row r="3241" spans="1:26" x14ac:dyDescent="0.2">
      <c r="A3241" s="40"/>
      <c r="W3241" s="40"/>
      <c r="X3241" s="40"/>
      <c r="Y3241" s="40"/>
      <c r="Z3241" s="40"/>
    </row>
    <row r="3242" spans="1:26" x14ac:dyDescent="0.2">
      <c r="A3242" s="40"/>
      <c r="W3242" s="40"/>
      <c r="X3242" s="40"/>
      <c r="Y3242" s="40"/>
      <c r="Z3242" s="40"/>
    </row>
    <row r="3243" spans="1:26" x14ac:dyDescent="0.2">
      <c r="A3243" s="40"/>
      <c r="W3243" s="40"/>
      <c r="X3243" s="40"/>
      <c r="Y3243" s="40"/>
      <c r="Z3243" s="40"/>
    </row>
    <row r="3244" spans="1:26" x14ac:dyDescent="0.2">
      <c r="A3244" s="40"/>
      <c r="W3244" s="40"/>
      <c r="X3244" s="40"/>
      <c r="Y3244" s="40"/>
      <c r="Z3244" s="40"/>
    </row>
    <row r="3245" spans="1:26" x14ac:dyDescent="0.2">
      <c r="A3245" s="40"/>
      <c r="W3245" s="40"/>
      <c r="X3245" s="40"/>
      <c r="Y3245" s="40"/>
      <c r="Z3245" s="40"/>
    </row>
    <row r="3246" spans="1:26" x14ac:dyDescent="0.2">
      <c r="A3246" s="40"/>
      <c r="W3246" s="40"/>
      <c r="X3246" s="40"/>
      <c r="Y3246" s="40"/>
      <c r="Z3246" s="40"/>
    </row>
    <row r="3247" spans="1:26" x14ac:dyDescent="0.2">
      <c r="A3247" s="40"/>
      <c r="W3247" s="40"/>
      <c r="X3247" s="40"/>
      <c r="Y3247" s="40"/>
      <c r="Z3247" s="40"/>
    </row>
    <row r="3248" spans="1:26" x14ac:dyDescent="0.2">
      <c r="A3248" s="40"/>
      <c r="W3248" s="40"/>
      <c r="X3248" s="40"/>
      <c r="Y3248" s="40"/>
      <c r="Z3248" s="40"/>
    </row>
    <row r="3249" spans="1:26" x14ac:dyDescent="0.2">
      <c r="A3249" s="40"/>
      <c r="W3249" s="40"/>
      <c r="X3249" s="40"/>
      <c r="Y3249" s="40"/>
      <c r="Z3249" s="40"/>
    </row>
    <row r="3250" spans="1:26" x14ac:dyDescent="0.2">
      <c r="A3250" s="40"/>
      <c r="W3250" s="40"/>
      <c r="X3250" s="40"/>
      <c r="Y3250" s="40"/>
      <c r="Z3250" s="40"/>
    </row>
    <row r="3251" spans="1:26" x14ac:dyDescent="0.2">
      <c r="A3251" s="40"/>
      <c r="W3251" s="40"/>
      <c r="X3251" s="40"/>
      <c r="Y3251" s="40"/>
      <c r="Z3251" s="40"/>
    </row>
    <row r="3252" spans="1:26" x14ac:dyDescent="0.2">
      <c r="A3252" s="40"/>
      <c r="W3252" s="40"/>
      <c r="X3252" s="40"/>
      <c r="Y3252" s="40"/>
      <c r="Z3252" s="40"/>
    </row>
    <row r="3253" spans="1:26" x14ac:dyDescent="0.2">
      <c r="A3253" s="40"/>
      <c r="W3253" s="40"/>
      <c r="X3253" s="40"/>
      <c r="Y3253" s="40"/>
      <c r="Z3253" s="40"/>
    </row>
    <row r="3254" spans="1:26" x14ac:dyDescent="0.2">
      <c r="A3254" s="40"/>
      <c r="W3254" s="40"/>
      <c r="X3254" s="40"/>
      <c r="Y3254" s="40"/>
      <c r="Z3254" s="40"/>
    </row>
    <row r="3255" spans="1:26" x14ac:dyDescent="0.2">
      <c r="A3255" s="40"/>
      <c r="W3255" s="40"/>
      <c r="X3255" s="40"/>
      <c r="Y3255" s="40"/>
      <c r="Z3255" s="40"/>
    </row>
    <row r="3256" spans="1:26" x14ac:dyDescent="0.2">
      <c r="A3256" s="40"/>
      <c r="W3256" s="40"/>
      <c r="X3256" s="40"/>
      <c r="Y3256" s="40"/>
      <c r="Z3256" s="40"/>
    </row>
    <row r="3257" spans="1:26" x14ac:dyDescent="0.2">
      <c r="A3257" s="40"/>
      <c r="W3257" s="40"/>
      <c r="X3257" s="40"/>
      <c r="Y3257" s="40"/>
      <c r="Z3257" s="40"/>
    </row>
    <row r="3258" spans="1:26" x14ac:dyDescent="0.2">
      <c r="A3258" s="40"/>
      <c r="W3258" s="40"/>
      <c r="X3258" s="40"/>
      <c r="Y3258" s="40"/>
      <c r="Z3258" s="40"/>
    </row>
    <row r="3259" spans="1:26" x14ac:dyDescent="0.2">
      <c r="A3259" s="40"/>
      <c r="W3259" s="40"/>
      <c r="X3259" s="40"/>
      <c r="Y3259" s="40"/>
      <c r="Z3259" s="40"/>
    </row>
    <row r="3260" spans="1:26" x14ac:dyDescent="0.2">
      <c r="A3260" s="40"/>
      <c r="W3260" s="40"/>
      <c r="X3260" s="40"/>
      <c r="Y3260" s="40"/>
      <c r="Z3260" s="40"/>
    </row>
    <row r="3261" spans="1:26" x14ac:dyDescent="0.2">
      <c r="A3261" s="40"/>
      <c r="W3261" s="40"/>
      <c r="X3261" s="40"/>
      <c r="Y3261" s="40"/>
      <c r="Z3261" s="40"/>
    </row>
    <row r="3262" spans="1:26" x14ac:dyDescent="0.2">
      <c r="A3262" s="40"/>
      <c r="W3262" s="40"/>
      <c r="X3262" s="40"/>
      <c r="Y3262" s="40"/>
      <c r="Z3262" s="40"/>
    </row>
    <row r="3263" spans="1:26" x14ac:dyDescent="0.2">
      <c r="A3263" s="40"/>
      <c r="W3263" s="40"/>
      <c r="X3263" s="40"/>
      <c r="Y3263" s="40"/>
      <c r="Z3263" s="40"/>
    </row>
    <row r="3264" spans="1:26" x14ac:dyDescent="0.2">
      <c r="A3264" s="40"/>
      <c r="W3264" s="40"/>
      <c r="X3264" s="40"/>
      <c r="Y3264" s="40"/>
      <c r="Z3264" s="40"/>
    </row>
    <row r="3265" spans="1:26" x14ac:dyDescent="0.2">
      <c r="A3265" s="40"/>
      <c r="W3265" s="40"/>
      <c r="X3265" s="40"/>
      <c r="Y3265" s="40"/>
      <c r="Z3265" s="40"/>
    </row>
    <row r="3266" spans="1:26" x14ac:dyDescent="0.2">
      <c r="A3266" s="40"/>
      <c r="W3266" s="40"/>
      <c r="X3266" s="40"/>
      <c r="Y3266" s="40"/>
      <c r="Z3266" s="40"/>
    </row>
    <row r="3267" spans="1:26" x14ac:dyDescent="0.2">
      <c r="A3267" s="40"/>
      <c r="W3267" s="40"/>
      <c r="X3267" s="40"/>
      <c r="Y3267" s="40"/>
      <c r="Z3267" s="40"/>
    </row>
    <row r="3268" spans="1:26" x14ac:dyDescent="0.2">
      <c r="A3268" s="40"/>
      <c r="W3268" s="40"/>
      <c r="X3268" s="40"/>
      <c r="Y3268" s="40"/>
      <c r="Z3268" s="40"/>
    </row>
    <row r="3269" spans="1:26" x14ac:dyDescent="0.2">
      <c r="A3269" s="40"/>
      <c r="W3269" s="40"/>
      <c r="X3269" s="40"/>
      <c r="Y3269" s="40"/>
      <c r="Z3269" s="40"/>
    </row>
    <row r="3270" spans="1:26" x14ac:dyDescent="0.2">
      <c r="A3270" s="40"/>
      <c r="W3270" s="40"/>
      <c r="X3270" s="40"/>
      <c r="Y3270" s="40"/>
      <c r="Z3270" s="40"/>
    </row>
    <row r="3271" spans="1:26" x14ac:dyDescent="0.2">
      <c r="A3271" s="40"/>
      <c r="W3271" s="40"/>
      <c r="X3271" s="40"/>
      <c r="Y3271" s="40"/>
      <c r="Z3271" s="40"/>
    </row>
    <row r="3272" spans="1:26" x14ac:dyDescent="0.2">
      <c r="A3272" s="40"/>
      <c r="W3272" s="40"/>
      <c r="X3272" s="40"/>
      <c r="Y3272" s="40"/>
      <c r="Z3272" s="40"/>
    </row>
    <row r="3273" spans="1:26" x14ac:dyDescent="0.2">
      <c r="A3273" s="40"/>
      <c r="W3273" s="40"/>
      <c r="X3273" s="40"/>
      <c r="Y3273" s="40"/>
      <c r="Z3273" s="40"/>
    </row>
    <row r="3274" spans="1:26" x14ac:dyDescent="0.2">
      <c r="A3274" s="40"/>
      <c r="W3274" s="40"/>
      <c r="X3274" s="40"/>
      <c r="Y3274" s="40"/>
      <c r="Z3274" s="40"/>
    </row>
    <row r="3275" spans="1:26" x14ac:dyDescent="0.2">
      <c r="A3275" s="40"/>
      <c r="W3275" s="40"/>
      <c r="X3275" s="40"/>
      <c r="Y3275" s="40"/>
      <c r="Z3275" s="40"/>
    </row>
    <row r="3276" spans="1:26" x14ac:dyDescent="0.2">
      <c r="A3276" s="40"/>
      <c r="W3276" s="40"/>
      <c r="X3276" s="40"/>
      <c r="Y3276" s="40"/>
      <c r="Z3276" s="40"/>
    </row>
    <row r="3277" spans="1:26" x14ac:dyDescent="0.2">
      <c r="A3277" s="40"/>
      <c r="W3277" s="40"/>
      <c r="X3277" s="40"/>
      <c r="Y3277" s="40"/>
      <c r="Z3277" s="40"/>
    </row>
    <row r="3278" spans="1:26" x14ac:dyDescent="0.2">
      <c r="A3278" s="40"/>
      <c r="W3278" s="40"/>
      <c r="X3278" s="40"/>
      <c r="Y3278" s="40"/>
      <c r="Z3278" s="40"/>
    </row>
    <row r="3279" spans="1:26" x14ac:dyDescent="0.2">
      <c r="A3279" s="40"/>
      <c r="W3279" s="40"/>
      <c r="X3279" s="40"/>
      <c r="Y3279" s="40"/>
      <c r="Z3279" s="40"/>
    </row>
    <row r="3280" spans="1:26" x14ac:dyDescent="0.2">
      <c r="A3280" s="40"/>
      <c r="W3280" s="40"/>
      <c r="X3280" s="40"/>
      <c r="Y3280" s="40"/>
      <c r="Z3280" s="40"/>
    </row>
    <row r="3281" spans="1:26" x14ac:dyDescent="0.2">
      <c r="A3281" s="40"/>
      <c r="W3281" s="40"/>
      <c r="X3281" s="40"/>
      <c r="Y3281" s="40"/>
      <c r="Z3281" s="40"/>
    </row>
    <row r="3282" spans="1:26" x14ac:dyDescent="0.2">
      <c r="A3282" s="40"/>
      <c r="W3282" s="40"/>
      <c r="X3282" s="40"/>
      <c r="Y3282" s="40"/>
      <c r="Z3282" s="40"/>
    </row>
    <row r="3283" spans="1:26" x14ac:dyDescent="0.2">
      <c r="A3283" s="40"/>
      <c r="W3283" s="40"/>
      <c r="X3283" s="40"/>
      <c r="Y3283" s="40"/>
      <c r="Z3283" s="40"/>
    </row>
    <row r="3284" spans="1:26" x14ac:dyDescent="0.2">
      <c r="A3284" s="40"/>
      <c r="W3284" s="40"/>
      <c r="X3284" s="40"/>
      <c r="Y3284" s="40"/>
      <c r="Z3284" s="40"/>
    </row>
    <row r="3285" spans="1:26" x14ac:dyDescent="0.2">
      <c r="A3285" s="40"/>
      <c r="W3285" s="40"/>
      <c r="X3285" s="40"/>
      <c r="Y3285" s="40"/>
      <c r="Z3285" s="40"/>
    </row>
    <row r="3286" spans="1:26" x14ac:dyDescent="0.2">
      <c r="A3286" s="40"/>
      <c r="W3286" s="40"/>
      <c r="X3286" s="40"/>
      <c r="Y3286" s="40"/>
      <c r="Z3286" s="40"/>
    </row>
    <row r="3287" spans="1:26" x14ac:dyDescent="0.2">
      <c r="A3287" s="40"/>
      <c r="W3287" s="40"/>
      <c r="X3287" s="40"/>
      <c r="Y3287" s="40"/>
      <c r="Z3287" s="40"/>
    </row>
    <row r="3288" spans="1:26" x14ac:dyDescent="0.2">
      <c r="A3288" s="40"/>
      <c r="W3288" s="40"/>
      <c r="X3288" s="40"/>
      <c r="Y3288" s="40"/>
      <c r="Z3288" s="40"/>
    </row>
    <row r="3289" spans="1:26" x14ac:dyDescent="0.2">
      <c r="A3289" s="40"/>
      <c r="W3289" s="40"/>
      <c r="X3289" s="40"/>
      <c r="Y3289" s="40"/>
      <c r="Z3289" s="40"/>
    </row>
    <row r="3290" spans="1:26" x14ac:dyDescent="0.2">
      <c r="A3290" s="40"/>
      <c r="W3290" s="40"/>
      <c r="X3290" s="40"/>
      <c r="Y3290" s="40"/>
      <c r="Z3290" s="40"/>
    </row>
    <row r="3291" spans="1:26" x14ac:dyDescent="0.2">
      <c r="A3291" s="40"/>
      <c r="W3291" s="40"/>
      <c r="X3291" s="40"/>
      <c r="Y3291" s="40"/>
      <c r="Z3291" s="40"/>
    </row>
    <row r="3292" spans="1:26" x14ac:dyDescent="0.2">
      <c r="A3292" s="40"/>
      <c r="W3292" s="40"/>
      <c r="X3292" s="40"/>
      <c r="Y3292" s="40"/>
      <c r="Z3292" s="40"/>
    </row>
    <row r="3293" spans="1:26" x14ac:dyDescent="0.2">
      <c r="A3293" s="40"/>
      <c r="W3293" s="40"/>
      <c r="X3293" s="40"/>
      <c r="Y3293" s="40"/>
      <c r="Z3293" s="40"/>
    </row>
    <row r="3294" spans="1:26" x14ac:dyDescent="0.2">
      <c r="A3294" s="40"/>
      <c r="W3294" s="40"/>
      <c r="X3294" s="40"/>
      <c r="Y3294" s="40"/>
      <c r="Z3294" s="40"/>
    </row>
    <row r="3295" spans="1:26" x14ac:dyDescent="0.2">
      <c r="A3295" s="40"/>
      <c r="W3295" s="40"/>
      <c r="X3295" s="40"/>
      <c r="Y3295" s="40"/>
      <c r="Z3295" s="40"/>
    </row>
    <row r="3296" spans="1:26" x14ac:dyDescent="0.2">
      <c r="A3296" s="40"/>
      <c r="W3296" s="40"/>
      <c r="X3296" s="40"/>
      <c r="Y3296" s="40"/>
      <c r="Z3296" s="40"/>
    </row>
    <row r="3297" spans="1:26" x14ac:dyDescent="0.2">
      <c r="A3297" s="40"/>
      <c r="W3297" s="40"/>
      <c r="X3297" s="40"/>
      <c r="Y3297" s="40"/>
      <c r="Z3297" s="40"/>
    </row>
    <row r="3298" spans="1:26" x14ac:dyDescent="0.2">
      <c r="A3298" s="40"/>
      <c r="W3298" s="40"/>
      <c r="X3298" s="40"/>
      <c r="Y3298" s="40"/>
      <c r="Z3298" s="40"/>
    </row>
    <row r="3299" spans="1:26" x14ac:dyDescent="0.2">
      <c r="A3299" s="40"/>
      <c r="W3299" s="40"/>
      <c r="X3299" s="40"/>
      <c r="Y3299" s="40"/>
      <c r="Z3299" s="40"/>
    </row>
    <row r="3300" spans="1:26" x14ac:dyDescent="0.2">
      <c r="A3300" s="40"/>
      <c r="W3300" s="40"/>
      <c r="X3300" s="40"/>
      <c r="Y3300" s="40"/>
      <c r="Z3300" s="40"/>
    </row>
    <row r="3301" spans="1:26" x14ac:dyDescent="0.2">
      <c r="A3301" s="40"/>
      <c r="W3301" s="40"/>
      <c r="X3301" s="40"/>
      <c r="Y3301" s="40"/>
      <c r="Z3301" s="40"/>
    </row>
    <row r="3302" spans="1:26" x14ac:dyDescent="0.2">
      <c r="A3302" s="40"/>
      <c r="W3302" s="40"/>
      <c r="X3302" s="40"/>
      <c r="Y3302" s="40"/>
      <c r="Z3302" s="40"/>
    </row>
    <row r="3303" spans="1:26" x14ac:dyDescent="0.2">
      <c r="A3303" s="40"/>
      <c r="W3303" s="40"/>
      <c r="X3303" s="40"/>
      <c r="Y3303" s="40"/>
      <c r="Z3303" s="40"/>
    </row>
    <row r="3304" spans="1:26" x14ac:dyDescent="0.2">
      <c r="A3304" s="40"/>
      <c r="W3304" s="40"/>
      <c r="X3304" s="40"/>
      <c r="Y3304" s="40"/>
      <c r="Z3304" s="40"/>
    </row>
    <row r="3305" spans="1:26" x14ac:dyDescent="0.2">
      <c r="A3305" s="40"/>
      <c r="W3305" s="40"/>
      <c r="X3305" s="40"/>
      <c r="Y3305" s="40"/>
      <c r="Z3305" s="40"/>
    </row>
    <row r="3306" spans="1:26" x14ac:dyDescent="0.2">
      <c r="A3306" s="40"/>
      <c r="W3306" s="40"/>
      <c r="X3306" s="40"/>
      <c r="Y3306" s="40"/>
      <c r="Z3306" s="40"/>
    </row>
    <row r="3307" spans="1:26" x14ac:dyDescent="0.2">
      <c r="A3307" s="40"/>
      <c r="W3307" s="40"/>
      <c r="X3307" s="40"/>
      <c r="Y3307" s="40"/>
      <c r="Z3307" s="40"/>
    </row>
    <row r="3308" spans="1:26" x14ac:dyDescent="0.2">
      <c r="A3308" s="40"/>
      <c r="W3308" s="40"/>
      <c r="X3308" s="40"/>
      <c r="Y3308" s="40"/>
      <c r="Z3308" s="40"/>
    </row>
    <row r="3309" spans="1:26" x14ac:dyDescent="0.2">
      <c r="A3309" s="40"/>
      <c r="W3309" s="40"/>
      <c r="X3309" s="40"/>
      <c r="Y3309" s="40"/>
      <c r="Z3309" s="40"/>
    </row>
    <row r="3310" spans="1:26" x14ac:dyDescent="0.2">
      <c r="A3310" s="40"/>
      <c r="W3310" s="40"/>
      <c r="X3310" s="40"/>
      <c r="Y3310" s="40"/>
      <c r="Z3310" s="40"/>
    </row>
    <row r="3311" spans="1:26" x14ac:dyDescent="0.2">
      <c r="A3311" s="40"/>
      <c r="W3311" s="40"/>
      <c r="X3311" s="40"/>
      <c r="Y3311" s="40"/>
      <c r="Z3311" s="40"/>
    </row>
    <row r="3312" spans="1:26" x14ac:dyDescent="0.2">
      <c r="A3312" s="40"/>
      <c r="W3312" s="40"/>
      <c r="X3312" s="40"/>
      <c r="Y3312" s="40"/>
      <c r="Z3312" s="40"/>
    </row>
    <row r="3313" spans="1:26" x14ac:dyDescent="0.2">
      <c r="A3313" s="40"/>
      <c r="W3313" s="40"/>
      <c r="X3313" s="40"/>
      <c r="Y3313" s="40"/>
      <c r="Z3313" s="40"/>
    </row>
    <row r="3314" spans="1:26" x14ac:dyDescent="0.2">
      <c r="A3314" s="40"/>
      <c r="W3314" s="40"/>
      <c r="X3314" s="40"/>
      <c r="Y3314" s="40"/>
      <c r="Z3314" s="40"/>
    </row>
    <row r="3315" spans="1:26" x14ac:dyDescent="0.2">
      <c r="A3315" s="40"/>
      <c r="W3315" s="40"/>
      <c r="X3315" s="40"/>
      <c r="Y3315" s="40"/>
      <c r="Z3315" s="40"/>
    </row>
    <row r="3316" spans="1:26" x14ac:dyDescent="0.2">
      <c r="A3316" s="40"/>
      <c r="W3316" s="40"/>
      <c r="X3316" s="40"/>
      <c r="Y3316" s="40"/>
      <c r="Z3316" s="40"/>
    </row>
    <row r="3317" spans="1:26" x14ac:dyDescent="0.2">
      <c r="A3317" s="40"/>
      <c r="W3317" s="40"/>
      <c r="X3317" s="40"/>
      <c r="Y3317" s="40"/>
      <c r="Z3317" s="40"/>
    </row>
    <row r="3318" spans="1:26" x14ac:dyDescent="0.2">
      <c r="A3318" s="40"/>
      <c r="W3318" s="40"/>
      <c r="X3318" s="40"/>
      <c r="Y3318" s="40"/>
      <c r="Z3318" s="40"/>
    </row>
    <row r="3319" spans="1:26" x14ac:dyDescent="0.2">
      <c r="A3319" s="40"/>
      <c r="W3319" s="40"/>
      <c r="X3319" s="40"/>
      <c r="Y3319" s="40"/>
      <c r="Z3319" s="40"/>
    </row>
    <row r="3320" spans="1:26" x14ac:dyDescent="0.2">
      <c r="A3320" s="40"/>
      <c r="W3320" s="40"/>
      <c r="X3320" s="40"/>
      <c r="Y3320" s="40"/>
      <c r="Z3320" s="40"/>
    </row>
    <row r="3321" spans="1:26" x14ac:dyDescent="0.2">
      <c r="A3321" s="40"/>
      <c r="W3321" s="40"/>
      <c r="X3321" s="40"/>
      <c r="Y3321" s="40"/>
      <c r="Z3321" s="40"/>
    </row>
    <row r="3322" spans="1:26" x14ac:dyDescent="0.2">
      <c r="A3322" s="40"/>
      <c r="W3322" s="40"/>
      <c r="X3322" s="40"/>
      <c r="Y3322" s="40"/>
      <c r="Z3322" s="40"/>
    </row>
    <row r="3323" spans="1:26" x14ac:dyDescent="0.2">
      <c r="A3323" s="40"/>
      <c r="W3323" s="40"/>
      <c r="X3323" s="40"/>
      <c r="Y3323" s="40"/>
      <c r="Z3323" s="40"/>
    </row>
    <row r="3324" spans="1:26" x14ac:dyDescent="0.2">
      <c r="A3324" s="40"/>
      <c r="W3324" s="40"/>
      <c r="X3324" s="40"/>
      <c r="Y3324" s="40"/>
      <c r="Z3324" s="40"/>
    </row>
    <row r="3325" spans="1:26" x14ac:dyDescent="0.2">
      <c r="A3325" s="40"/>
      <c r="W3325" s="40"/>
      <c r="X3325" s="40"/>
      <c r="Y3325" s="40"/>
      <c r="Z3325" s="40"/>
    </row>
    <row r="3326" spans="1:26" x14ac:dyDescent="0.2">
      <c r="A3326" s="40"/>
      <c r="W3326" s="40"/>
      <c r="X3326" s="40"/>
      <c r="Y3326" s="40"/>
      <c r="Z3326" s="40"/>
    </row>
    <row r="3327" spans="1:26" x14ac:dyDescent="0.2">
      <c r="A3327" s="40"/>
      <c r="W3327" s="40"/>
      <c r="X3327" s="40"/>
      <c r="Y3327" s="40"/>
      <c r="Z3327" s="40"/>
    </row>
    <row r="3328" spans="1:26" x14ac:dyDescent="0.2">
      <c r="A3328" s="40"/>
      <c r="W3328" s="40"/>
      <c r="X3328" s="40"/>
      <c r="Y3328" s="40"/>
      <c r="Z3328" s="40"/>
    </row>
    <row r="3329" spans="1:26" x14ac:dyDescent="0.2">
      <c r="A3329" s="40"/>
      <c r="W3329" s="40"/>
      <c r="X3329" s="40"/>
      <c r="Y3329" s="40"/>
      <c r="Z3329" s="40"/>
    </row>
    <row r="3330" spans="1:26" x14ac:dyDescent="0.2">
      <c r="A3330" s="40"/>
      <c r="W3330" s="40"/>
      <c r="X3330" s="40"/>
      <c r="Y3330" s="40"/>
      <c r="Z3330" s="40"/>
    </row>
    <row r="3331" spans="1:26" x14ac:dyDescent="0.2">
      <c r="A3331" s="40"/>
      <c r="W3331" s="40"/>
      <c r="X3331" s="40"/>
      <c r="Y3331" s="40"/>
      <c r="Z3331" s="40"/>
    </row>
    <row r="3332" spans="1:26" x14ac:dyDescent="0.2">
      <c r="A3332" s="40"/>
      <c r="W3332" s="40"/>
      <c r="X3332" s="40"/>
      <c r="Y3332" s="40"/>
      <c r="Z3332" s="40"/>
    </row>
    <row r="3333" spans="1:26" x14ac:dyDescent="0.2">
      <c r="A3333" s="40"/>
      <c r="W3333" s="40"/>
      <c r="X3333" s="40"/>
      <c r="Y3333" s="40"/>
      <c r="Z3333" s="40"/>
    </row>
    <row r="3334" spans="1:26" x14ac:dyDescent="0.2">
      <c r="A3334" s="40"/>
      <c r="W3334" s="40"/>
      <c r="X3334" s="40"/>
      <c r="Y3334" s="40"/>
      <c r="Z3334" s="40"/>
    </row>
    <row r="3335" spans="1:26" x14ac:dyDescent="0.2">
      <c r="A3335" s="40"/>
      <c r="W3335" s="40"/>
      <c r="X3335" s="40"/>
      <c r="Y3335" s="40"/>
      <c r="Z3335" s="40"/>
    </row>
    <row r="3336" spans="1:26" x14ac:dyDescent="0.2">
      <c r="A3336" s="40"/>
      <c r="W3336" s="40"/>
      <c r="X3336" s="40"/>
      <c r="Y3336" s="40"/>
      <c r="Z3336" s="40"/>
    </row>
    <row r="3337" spans="1:26" x14ac:dyDescent="0.2">
      <c r="A3337" s="40"/>
      <c r="W3337" s="40"/>
      <c r="X3337" s="40"/>
      <c r="Y3337" s="40"/>
      <c r="Z3337" s="40"/>
    </row>
    <row r="3338" spans="1:26" x14ac:dyDescent="0.2">
      <c r="A3338" s="40"/>
      <c r="W3338" s="40"/>
      <c r="X3338" s="40"/>
      <c r="Y3338" s="40"/>
      <c r="Z3338" s="40"/>
    </row>
    <row r="3339" spans="1:26" x14ac:dyDescent="0.2">
      <c r="A3339" s="40"/>
      <c r="W3339" s="40"/>
      <c r="X3339" s="40"/>
      <c r="Y3339" s="40"/>
      <c r="Z3339" s="40"/>
    </row>
    <row r="3340" spans="1:26" x14ac:dyDescent="0.2">
      <c r="A3340" s="40"/>
      <c r="W3340" s="40"/>
      <c r="X3340" s="40"/>
      <c r="Y3340" s="40"/>
      <c r="Z3340" s="40"/>
    </row>
    <row r="3341" spans="1:26" x14ac:dyDescent="0.2">
      <c r="A3341" s="40"/>
      <c r="W3341" s="40"/>
      <c r="X3341" s="40"/>
      <c r="Y3341" s="40"/>
      <c r="Z3341" s="40"/>
    </row>
    <row r="3342" spans="1:26" x14ac:dyDescent="0.2">
      <c r="A3342" s="40"/>
      <c r="W3342" s="40"/>
      <c r="X3342" s="40"/>
      <c r="Y3342" s="40"/>
      <c r="Z3342" s="40"/>
    </row>
    <row r="3343" spans="1:26" x14ac:dyDescent="0.2">
      <c r="A3343" s="40"/>
      <c r="W3343" s="40"/>
      <c r="X3343" s="40"/>
      <c r="Y3343" s="40"/>
      <c r="Z3343" s="40"/>
    </row>
    <row r="3344" spans="1:26" x14ac:dyDescent="0.2">
      <c r="A3344" s="40"/>
      <c r="W3344" s="40"/>
      <c r="X3344" s="40"/>
      <c r="Y3344" s="40"/>
      <c r="Z3344" s="40"/>
    </row>
    <row r="3345" spans="1:26" x14ac:dyDescent="0.2">
      <c r="A3345" s="40"/>
      <c r="W3345" s="40"/>
      <c r="X3345" s="40"/>
      <c r="Y3345" s="40"/>
      <c r="Z3345" s="40"/>
    </row>
    <row r="3346" spans="1:26" x14ac:dyDescent="0.2">
      <c r="A3346" s="40"/>
      <c r="W3346" s="40"/>
      <c r="X3346" s="40"/>
      <c r="Y3346" s="40"/>
      <c r="Z3346" s="40"/>
    </row>
    <row r="3347" spans="1:26" x14ac:dyDescent="0.2">
      <c r="A3347" s="40"/>
      <c r="W3347" s="40"/>
      <c r="X3347" s="40"/>
      <c r="Y3347" s="40"/>
      <c r="Z3347" s="40"/>
    </row>
    <row r="3348" spans="1:26" x14ac:dyDescent="0.2">
      <c r="A3348" s="40"/>
      <c r="W3348" s="40"/>
      <c r="X3348" s="40"/>
      <c r="Y3348" s="40"/>
      <c r="Z3348" s="40"/>
    </row>
    <row r="3349" spans="1:26" x14ac:dyDescent="0.2">
      <c r="A3349" s="40"/>
      <c r="W3349" s="40"/>
      <c r="X3349" s="40"/>
      <c r="Y3349" s="40"/>
      <c r="Z3349" s="40"/>
    </row>
    <row r="3350" spans="1:26" x14ac:dyDescent="0.2">
      <c r="A3350" s="40"/>
      <c r="W3350" s="40"/>
      <c r="X3350" s="40"/>
      <c r="Y3350" s="40"/>
      <c r="Z3350" s="40"/>
    </row>
    <row r="3351" spans="1:26" x14ac:dyDescent="0.2">
      <c r="A3351" s="40"/>
      <c r="W3351" s="40"/>
      <c r="X3351" s="40"/>
      <c r="Y3351" s="40"/>
      <c r="Z3351" s="40"/>
    </row>
    <row r="3352" spans="1:26" x14ac:dyDescent="0.2">
      <c r="A3352" s="40"/>
      <c r="W3352" s="40"/>
      <c r="X3352" s="40"/>
      <c r="Y3352" s="40"/>
      <c r="Z3352" s="40"/>
    </row>
    <row r="3353" spans="1:26" x14ac:dyDescent="0.2">
      <c r="A3353" s="40"/>
      <c r="W3353" s="40"/>
      <c r="X3353" s="40"/>
      <c r="Y3353" s="40"/>
      <c r="Z3353" s="40"/>
    </row>
    <row r="3354" spans="1:26" x14ac:dyDescent="0.2">
      <c r="A3354" s="40"/>
      <c r="W3354" s="40"/>
      <c r="X3354" s="40"/>
      <c r="Y3354" s="40"/>
      <c r="Z3354" s="40"/>
    </row>
    <row r="3355" spans="1:26" x14ac:dyDescent="0.2">
      <c r="A3355" s="40"/>
      <c r="W3355" s="40"/>
      <c r="X3355" s="40"/>
      <c r="Y3355" s="40"/>
      <c r="Z3355" s="40"/>
    </row>
    <row r="3356" spans="1:26" x14ac:dyDescent="0.2">
      <c r="A3356" s="40"/>
      <c r="W3356" s="40"/>
      <c r="X3356" s="40"/>
      <c r="Y3356" s="40"/>
      <c r="Z3356" s="40"/>
    </row>
    <row r="3357" spans="1:26" x14ac:dyDescent="0.2">
      <c r="A3357" s="40"/>
      <c r="W3357" s="40"/>
      <c r="X3357" s="40"/>
      <c r="Y3357" s="40"/>
      <c r="Z3357" s="40"/>
    </row>
    <row r="3358" spans="1:26" x14ac:dyDescent="0.2">
      <c r="A3358" s="40"/>
      <c r="W3358" s="40"/>
      <c r="X3358" s="40"/>
      <c r="Y3358" s="40"/>
      <c r="Z3358" s="40"/>
    </row>
    <row r="3359" spans="1:26" x14ac:dyDescent="0.2">
      <c r="A3359" s="40"/>
      <c r="W3359" s="40"/>
      <c r="X3359" s="40"/>
      <c r="Y3359" s="40"/>
      <c r="Z3359" s="40"/>
    </row>
    <row r="3360" spans="1:26" x14ac:dyDescent="0.2">
      <c r="A3360" s="40"/>
      <c r="W3360" s="40"/>
      <c r="X3360" s="40"/>
      <c r="Y3360" s="40"/>
      <c r="Z3360" s="40"/>
    </row>
    <row r="3361" spans="1:26" x14ac:dyDescent="0.2">
      <c r="A3361" s="40"/>
      <c r="W3361" s="40"/>
      <c r="X3361" s="40"/>
      <c r="Y3361" s="40"/>
      <c r="Z3361" s="40"/>
    </row>
    <row r="3362" spans="1:26" x14ac:dyDescent="0.2">
      <c r="A3362" s="40"/>
      <c r="W3362" s="40"/>
      <c r="X3362" s="40"/>
      <c r="Y3362" s="40"/>
      <c r="Z3362" s="40"/>
    </row>
    <row r="3363" spans="1:26" x14ac:dyDescent="0.2">
      <c r="A3363" s="40"/>
      <c r="W3363" s="40"/>
      <c r="X3363" s="40"/>
      <c r="Y3363" s="40"/>
      <c r="Z3363" s="40"/>
    </row>
    <row r="3364" spans="1:26" x14ac:dyDescent="0.2">
      <c r="A3364" s="40"/>
      <c r="W3364" s="40"/>
      <c r="X3364" s="40"/>
      <c r="Y3364" s="40"/>
      <c r="Z3364" s="40"/>
    </row>
    <row r="3365" spans="1:26" x14ac:dyDescent="0.2">
      <c r="A3365" s="40"/>
      <c r="W3365" s="40"/>
      <c r="X3365" s="40"/>
      <c r="Y3365" s="40"/>
      <c r="Z3365" s="40"/>
    </row>
    <row r="3366" spans="1:26" x14ac:dyDescent="0.2">
      <c r="A3366" s="40"/>
      <c r="W3366" s="40"/>
      <c r="X3366" s="40"/>
      <c r="Y3366" s="40"/>
      <c r="Z3366" s="40"/>
    </row>
    <row r="3367" spans="1:26" x14ac:dyDescent="0.2">
      <c r="A3367" s="40"/>
      <c r="W3367" s="40"/>
      <c r="X3367" s="40"/>
      <c r="Y3367" s="40"/>
      <c r="Z3367" s="40"/>
    </row>
    <row r="3368" spans="1:26" x14ac:dyDescent="0.2">
      <c r="A3368" s="40"/>
      <c r="W3368" s="40"/>
      <c r="X3368" s="40"/>
      <c r="Y3368" s="40"/>
      <c r="Z3368" s="40"/>
    </row>
    <row r="3369" spans="1:26" x14ac:dyDescent="0.2">
      <c r="A3369" s="40"/>
      <c r="W3369" s="40"/>
      <c r="X3369" s="40"/>
      <c r="Y3369" s="40"/>
      <c r="Z3369" s="40"/>
    </row>
    <row r="3370" spans="1:26" x14ac:dyDescent="0.2">
      <c r="A3370" s="40"/>
      <c r="W3370" s="40"/>
      <c r="X3370" s="40"/>
      <c r="Y3370" s="40"/>
      <c r="Z3370" s="40"/>
    </row>
    <row r="3371" spans="1:26" x14ac:dyDescent="0.2">
      <c r="A3371" s="40"/>
      <c r="W3371" s="40"/>
      <c r="X3371" s="40"/>
      <c r="Y3371" s="40"/>
      <c r="Z3371" s="40"/>
    </row>
    <row r="3372" spans="1:26" x14ac:dyDescent="0.2">
      <c r="A3372" s="40"/>
      <c r="W3372" s="40"/>
      <c r="X3372" s="40"/>
      <c r="Y3372" s="40"/>
      <c r="Z3372" s="40"/>
    </row>
    <row r="3373" spans="1:26" x14ac:dyDescent="0.2">
      <c r="A3373" s="40"/>
      <c r="W3373" s="40"/>
      <c r="X3373" s="40"/>
      <c r="Y3373" s="40"/>
      <c r="Z3373" s="40"/>
    </row>
    <row r="3374" spans="1:26" x14ac:dyDescent="0.2">
      <c r="A3374" s="40"/>
      <c r="W3374" s="40"/>
      <c r="X3374" s="40"/>
      <c r="Y3374" s="40"/>
      <c r="Z3374" s="40"/>
    </row>
    <row r="3375" spans="1:26" x14ac:dyDescent="0.2">
      <c r="A3375" s="40"/>
      <c r="W3375" s="40"/>
      <c r="X3375" s="40"/>
      <c r="Y3375" s="40"/>
      <c r="Z3375" s="40"/>
    </row>
    <row r="3376" spans="1:26" x14ac:dyDescent="0.2">
      <c r="A3376" s="40"/>
      <c r="W3376" s="40"/>
      <c r="X3376" s="40"/>
      <c r="Y3376" s="40"/>
      <c r="Z3376" s="40"/>
    </row>
    <row r="3377" spans="1:26" x14ac:dyDescent="0.2">
      <c r="A3377" s="40"/>
      <c r="W3377" s="40"/>
      <c r="X3377" s="40"/>
      <c r="Y3377" s="40"/>
      <c r="Z3377" s="40"/>
    </row>
    <row r="3378" spans="1:26" x14ac:dyDescent="0.2">
      <c r="A3378" s="40"/>
      <c r="W3378" s="40"/>
      <c r="X3378" s="40"/>
      <c r="Y3378" s="40"/>
      <c r="Z3378" s="40"/>
    </row>
    <row r="3379" spans="1:26" x14ac:dyDescent="0.2">
      <c r="A3379" s="40"/>
      <c r="W3379" s="40"/>
      <c r="X3379" s="40"/>
      <c r="Y3379" s="40"/>
      <c r="Z3379" s="40"/>
    </row>
    <row r="3380" spans="1:26" x14ac:dyDescent="0.2">
      <c r="A3380" s="40"/>
      <c r="W3380" s="40"/>
      <c r="X3380" s="40"/>
      <c r="Y3380" s="40"/>
      <c r="Z3380" s="40"/>
    </row>
    <row r="3381" spans="1:26" x14ac:dyDescent="0.2">
      <c r="A3381" s="40"/>
      <c r="W3381" s="40"/>
      <c r="X3381" s="40"/>
      <c r="Y3381" s="40"/>
      <c r="Z3381" s="40"/>
    </row>
    <row r="3382" spans="1:26" x14ac:dyDescent="0.2">
      <c r="A3382" s="40"/>
      <c r="W3382" s="40"/>
      <c r="X3382" s="40"/>
      <c r="Y3382" s="40"/>
      <c r="Z3382" s="40"/>
    </row>
    <row r="3383" spans="1:26" x14ac:dyDescent="0.2">
      <c r="A3383" s="40"/>
      <c r="W3383" s="40"/>
      <c r="X3383" s="40"/>
      <c r="Y3383" s="40"/>
      <c r="Z3383" s="40"/>
    </row>
    <row r="3384" spans="1:26" x14ac:dyDescent="0.2">
      <c r="A3384" s="40"/>
      <c r="W3384" s="40"/>
      <c r="X3384" s="40"/>
      <c r="Y3384" s="40"/>
      <c r="Z3384" s="40"/>
    </row>
    <row r="3385" spans="1:26" x14ac:dyDescent="0.2">
      <c r="A3385" s="40"/>
      <c r="W3385" s="40"/>
      <c r="X3385" s="40"/>
      <c r="Y3385" s="40"/>
      <c r="Z3385" s="40"/>
    </row>
    <row r="3386" spans="1:26" x14ac:dyDescent="0.2">
      <c r="A3386" s="40"/>
      <c r="W3386" s="40"/>
      <c r="X3386" s="40"/>
      <c r="Y3386" s="40"/>
      <c r="Z3386" s="40"/>
    </row>
    <row r="3387" spans="1:26" x14ac:dyDescent="0.2">
      <c r="A3387" s="40"/>
      <c r="W3387" s="40"/>
      <c r="X3387" s="40"/>
      <c r="Y3387" s="40"/>
      <c r="Z3387" s="40"/>
    </row>
    <row r="3388" spans="1:26" x14ac:dyDescent="0.2">
      <c r="A3388" s="40"/>
      <c r="W3388" s="40"/>
      <c r="X3388" s="40"/>
      <c r="Y3388" s="40"/>
      <c r="Z3388" s="40"/>
    </row>
    <row r="3389" spans="1:26" x14ac:dyDescent="0.2">
      <c r="A3389" s="40"/>
      <c r="W3389" s="40"/>
      <c r="X3389" s="40"/>
      <c r="Y3389" s="40"/>
      <c r="Z3389" s="40"/>
    </row>
    <row r="3390" spans="1:26" x14ac:dyDescent="0.2">
      <c r="A3390" s="40"/>
      <c r="W3390" s="40"/>
      <c r="X3390" s="40"/>
      <c r="Y3390" s="40"/>
      <c r="Z3390" s="40"/>
    </row>
    <row r="3391" spans="1:26" x14ac:dyDescent="0.2">
      <c r="A3391" s="40"/>
      <c r="W3391" s="40"/>
      <c r="X3391" s="40"/>
      <c r="Y3391" s="40"/>
      <c r="Z3391" s="40"/>
    </row>
    <row r="3392" spans="1:26" x14ac:dyDescent="0.2">
      <c r="A3392" s="40"/>
      <c r="W3392" s="40"/>
      <c r="X3392" s="40"/>
      <c r="Y3392" s="40"/>
      <c r="Z3392" s="40"/>
    </row>
    <row r="3393" spans="1:26" x14ac:dyDescent="0.2">
      <c r="A3393" s="40"/>
      <c r="W3393" s="40"/>
      <c r="X3393" s="40"/>
      <c r="Y3393" s="40"/>
      <c r="Z3393" s="40"/>
    </row>
    <row r="3394" spans="1:26" x14ac:dyDescent="0.2">
      <c r="A3394" s="40"/>
      <c r="W3394" s="40"/>
      <c r="X3394" s="40"/>
      <c r="Y3394" s="40"/>
      <c r="Z3394" s="40"/>
    </row>
    <row r="3395" spans="1:26" x14ac:dyDescent="0.2">
      <c r="A3395" s="40"/>
      <c r="W3395" s="40"/>
      <c r="X3395" s="40"/>
      <c r="Y3395" s="40"/>
      <c r="Z3395" s="40"/>
    </row>
    <row r="3396" spans="1:26" x14ac:dyDescent="0.2">
      <c r="A3396" s="40"/>
      <c r="W3396" s="40"/>
      <c r="X3396" s="40"/>
      <c r="Y3396" s="40"/>
      <c r="Z3396" s="40"/>
    </row>
    <row r="3397" spans="1:26" x14ac:dyDescent="0.2">
      <c r="A3397" s="40"/>
      <c r="W3397" s="40"/>
      <c r="X3397" s="40"/>
      <c r="Y3397" s="40"/>
      <c r="Z3397" s="40"/>
    </row>
    <row r="3398" spans="1:26" x14ac:dyDescent="0.2">
      <c r="A3398" s="40"/>
      <c r="W3398" s="40"/>
      <c r="X3398" s="40"/>
      <c r="Y3398" s="40"/>
      <c r="Z3398" s="40"/>
    </row>
    <row r="3399" spans="1:26" x14ac:dyDescent="0.2">
      <c r="A3399" s="40"/>
      <c r="W3399" s="40"/>
      <c r="X3399" s="40"/>
      <c r="Y3399" s="40"/>
      <c r="Z3399" s="40"/>
    </row>
    <row r="3400" spans="1:26" x14ac:dyDescent="0.2">
      <c r="A3400" s="40"/>
      <c r="W3400" s="40"/>
      <c r="X3400" s="40"/>
      <c r="Y3400" s="40"/>
      <c r="Z3400" s="40"/>
    </row>
    <row r="3401" spans="1:26" x14ac:dyDescent="0.2">
      <c r="A3401" s="40"/>
      <c r="W3401" s="40"/>
      <c r="X3401" s="40"/>
      <c r="Y3401" s="40"/>
      <c r="Z3401" s="40"/>
    </row>
    <row r="3402" spans="1:26" x14ac:dyDescent="0.2">
      <c r="A3402" s="40"/>
      <c r="W3402" s="40"/>
      <c r="X3402" s="40"/>
      <c r="Y3402" s="40"/>
      <c r="Z3402" s="40"/>
    </row>
    <row r="3403" spans="1:26" x14ac:dyDescent="0.2">
      <c r="A3403" s="40"/>
      <c r="W3403" s="40"/>
      <c r="X3403" s="40"/>
      <c r="Y3403" s="40"/>
      <c r="Z3403" s="40"/>
    </row>
    <row r="3404" spans="1:26" x14ac:dyDescent="0.2">
      <c r="A3404" s="40"/>
      <c r="W3404" s="40"/>
      <c r="X3404" s="40"/>
      <c r="Y3404" s="40"/>
      <c r="Z3404" s="40"/>
    </row>
    <row r="3405" spans="1:26" x14ac:dyDescent="0.2">
      <c r="A3405" s="40"/>
      <c r="W3405" s="40"/>
      <c r="X3405" s="40"/>
      <c r="Y3405" s="40"/>
      <c r="Z3405" s="40"/>
    </row>
    <row r="3406" spans="1:26" x14ac:dyDescent="0.2">
      <c r="A3406" s="40"/>
      <c r="W3406" s="40"/>
      <c r="X3406" s="40"/>
      <c r="Y3406" s="40"/>
      <c r="Z3406" s="40"/>
    </row>
    <row r="3407" spans="1:26" x14ac:dyDescent="0.2">
      <c r="A3407" s="40"/>
      <c r="W3407" s="40"/>
      <c r="X3407" s="40"/>
      <c r="Y3407" s="40"/>
      <c r="Z3407" s="40"/>
    </row>
    <row r="3408" spans="1:26" x14ac:dyDescent="0.2">
      <c r="A3408" s="40"/>
      <c r="W3408" s="40"/>
      <c r="X3408" s="40"/>
      <c r="Y3408" s="40"/>
      <c r="Z3408" s="40"/>
    </row>
    <row r="3409" spans="1:26" x14ac:dyDescent="0.2">
      <c r="A3409" s="40"/>
      <c r="W3409" s="40"/>
      <c r="X3409" s="40"/>
      <c r="Y3409" s="40"/>
      <c r="Z3409" s="40"/>
    </row>
    <row r="3410" spans="1:26" x14ac:dyDescent="0.2">
      <c r="A3410" s="40"/>
      <c r="W3410" s="40"/>
      <c r="X3410" s="40"/>
      <c r="Y3410" s="40"/>
      <c r="Z3410" s="40"/>
    </row>
    <row r="3411" spans="1:26" x14ac:dyDescent="0.2">
      <c r="A3411" s="40"/>
      <c r="W3411" s="40"/>
      <c r="X3411" s="40"/>
      <c r="Y3411" s="40"/>
      <c r="Z3411" s="40"/>
    </row>
    <row r="3412" spans="1:26" x14ac:dyDescent="0.2">
      <c r="A3412" s="40"/>
      <c r="W3412" s="40"/>
      <c r="X3412" s="40"/>
      <c r="Y3412" s="40"/>
      <c r="Z3412" s="40"/>
    </row>
    <row r="3413" spans="1:26" x14ac:dyDescent="0.2">
      <c r="A3413" s="40"/>
      <c r="W3413" s="40"/>
      <c r="X3413" s="40"/>
      <c r="Y3413" s="40"/>
      <c r="Z3413" s="40"/>
    </row>
    <row r="3414" spans="1:26" x14ac:dyDescent="0.2">
      <c r="A3414" s="40"/>
      <c r="W3414" s="40"/>
      <c r="X3414" s="40"/>
      <c r="Y3414" s="40"/>
      <c r="Z3414" s="40"/>
    </row>
    <row r="3415" spans="1:26" x14ac:dyDescent="0.2">
      <c r="A3415" s="40"/>
      <c r="W3415" s="40"/>
      <c r="X3415" s="40"/>
      <c r="Y3415" s="40"/>
      <c r="Z3415" s="40"/>
    </row>
    <row r="3416" spans="1:26" x14ac:dyDescent="0.2">
      <c r="A3416" s="40"/>
      <c r="W3416" s="40"/>
      <c r="X3416" s="40"/>
      <c r="Y3416" s="40"/>
      <c r="Z3416" s="40"/>
    </row>
    <row r="3417" spans="1:26" x14ac:dyDescent="0.2">
      <c r="A3417" s="40"/>
      <c r="W3417" s="40"/>
      <c r="X3417" s="40"/>
      <c r="Y3417" s="40"/>
      <c r="Z3417" s="40"/>
    </row>
    <row r="3418" spans="1:26" x14ac:dyDescent="0.2">
      <c r="A3418" s="40"/>
      <c r="W3418" s="40"/>
      <c r="X3418" s="40"/>
      <c r="Y3418" s="40"/>
      <c r="Z3418" s="40"/>
    </row>
    <row r="3419" spans="1:26" x14ac:dyDescent="0.2">
      <c r="A3419" s="40"/>
      <c r="W3419" s="40"/>
      <c r="X3419" s="40"/>
      <c r="Y3419" s="40"/>
      <c r="Z3419" s="40"/>
    </row>
    <row r="3420" spans="1:26" x14ac:dyDescent="0.2">
      <c r="A3420" s="40"/>
      <c r="W3420" s="40"/>
      <c r="X3420" s="40"/>
      <c r="Y3420" s="40"/>
      <c r="Z3420" s="40"/>
    </row>
    <row r="3421" spans="1:26" x14ac:dyDescent="0.2">
      <c r="A3421" s="40"/>
      <c r="W3421" s="40"/>
      <c r="X3421" s="40"/>
      <c r="Y3421" s="40"/>
      <c r="Z3421" s="40"/>
    </row>
    <row r="3422" spans="1:26" x14ac:dyDescent="0.2">
      <c r="A3422" s="40"/>
      <c r="W3422" s="40"/>
      <c r="X3422" s="40"/>
      <c r="Y3422" s="40"/>
      <c r="Z3422" s="40"/>
    </row>
    <row r="3423" spans="1:26" x14ac:dyDescent="0.2">
      <c r="A3423" s="40"/>
      <c r="W3423" s="40"/>
      <c r="X3423" s="40"/>
      <c r="Y3423" s="40"/>
      <c r="Z3423" s="40"/>
    </row>
    <row r="3424" spans="1:26" x14ac:dyDescent="0.2">
      <c r="A3424" s="40"/>
      <c r="W3424" s="40"/>
      <c r="X3424" s="40"/>
      <c r="Y3424" s="40"/>
      <c r="Z3424" s="40"/>
    </row>
    <row r="3425" spans="1:26" x14ac:dyDescent="0.2">
      <c r="A3425" s="40"/>
      <c r="W3425" s="40"/>
      <c r="X3425" s="40"/>
      <c r="Y3425" s="40"/>
      <c r="Z3425" s="40"/>
    </row>
    <row r="3426" spans="1:26" x14ac:dyDescent="0.2">
      <c r="A3426" s="40"/>
      <c r="W3426" s="40"/>
      <c r="X3426" s="40"/>
      <c r="Y3426" s="40"/>
      <c r="Z3426" s="40"/>
    </row>
    <row r="3427" spans="1:26" x14ac:dyDescent="0.2">
      <c r="A3427" s="40"/>
      <c r="W3427" s="40"/>
      <c r="X3427" s="40"/>
      <c r="Y3427" s="40"/>
      <c r="Z3427" s="40"/>
    </row>
    <row r="3428" spans="1:26" x14ac:dyDescent="0.2">
      <c r="A3428" s="40"/>
      <c r="W3428" s="40"/>
      <c r="X3428" s="40"/>
      <c r="Y3428" s="40"/>
      <c r="Z3428" s="40"/>
    </row>
    <row r="3429" spans="1:26" x14ac:dyDescent="0.2">
      <c r="A3429" s="40"/>
      <c r="W3429" s="40"/>
      <c r="X3429" s="40"/>
      <c r="Y3429" s="40"/>
      <c r="Z3429" s="40"/>
    </row>
    <row r="3430" spans="1:26" x14ac:dyDescent="0.2">
      <c r="A3430" s="40"/>
      <c r="W3430" s="40"/>
      <c r="X3430" s="40"/>
      <c r="Y3430" s="40"/>
      <c r="Z3430" s="40"/>
    </row>
    <row r="3431" spans="1:26" x14ac:dyDescent="0.2">
      <c r="A3431" s="40"/>
      <c r="W3431" s="40"/>
      <c r="X3431" s="40"/>
      <c r="Y3431" s="40"/>
      <c r="Z3431" s="40"/>
    </row>
    <row r="3432" spans="1:26" x14ac:dyDescent="0.2">
      <c r="A3432" s="40"/>
      <c r="W3432" s="40"/>
      <c r="X3432" s="40"/>
      <c r="Y3432" s="40"/>
      <c r="Z3432" s="40"/>
    </row>
    <row r="3433" spans="1:26" x14ac:dyDescent="0.2">
      <c r="A3433" s="40"/>
      <c r="W3433" s="40"/>
      <c r="X3433" s="40"/>
      <c r="Y3433" s="40"/>
      <c r="Z3433" s="40"/>
    </row>
    <row r="3434" spans="1:26" x14ac:dyDescent="0.2">
      <c r="A3434" s="40"/>
      <c r="W3434" s="40"/>
      <c r="X3434" s="40"/>
      <c r="Y3434" s="40"/>
      <c r="Z3434" s="40"/>
    </row>
    <row r="3435" spans="1:26" x14ac:dyDescent="0.2">
      <c r="A3435" s="40"/>
      <c r="W3435" s="40"/>
      <c r="X3435" s="40"/>
      <c r="Y3435" s="40"/>
      <c r="Z3435" s="40"/>
    </row>
    <row r="3436" spans="1:26" x14ac:dyDescent="0.2">
      <c r="A3436" s="40"/>
      <c r="W3436" s="40"/>
      <c r="X3436" s="40"/>
      <c r="Y3436" s="40"/>
      <c r="Z3436" s="40"/>
    </row>
    <row r="3437" spans="1:26" x14ac:dyDescent="0.2">
      <c r="A3437" s="40"/>
      <c r="W3437" s="40"/>
      <c r="X3437" s="40"/>
      <c r="Y3437" s="40"/>
      <c r="Z3437" s="40"/>
    </row>
    <row r="3438" spans="1:26" x14ac:dyDescent="0.2">
      <c r="A3438" s="40"/>
      <c r="W3438" s="40"/>
      <c r="X3438" s="40"/>
      <c r="Y3438" s="40"/>
      <c r="Z3438" s="40"/>
    </row>
    <row r="3439" spans="1:26" x14ac:dyDescent="0.2">
      <c r="A3439" s="40"/>
      <c r="W3439" s="40"/>
      <c r="X3439" s="40"/>
      <c r="Y3439" s="40"/>
      <c r="Z3439" s="40"/>
    </row>
    <row r="3440" spans="1:26" x14ac:dyDescent="0.2">
      <c r="A3440" s="40"/>
      <c r="W3440" s="40"/>
      <c r="X3440" s="40"/>
      <c r="Y3440" s="40"/>
      <c r="Z3440" s="40"/>
    </row>
    <row r="3441" spans="1:26" x14ac:dyDescent="0.2">
      <c r="A3441" s="40"/>
      <c r="W3441" s="40"/>
      <c r="X3441" s="40"/>
      <c r="Y3441" s="40"/>
      <c r="Z3441" s="40"/>
    </row>
    <row r="3442" spans="1:26" x14ac:dyDescent="0.2">
      <c r="A3442" s="40"/>
      <c r="W3442" s="40"/>
      <c r="X3442" s="40"/>
      <c r="Y3442" s="40"/>
      <c r="Z3442" s="40"/>
    </row>
    <row r="3443" spans="1:26" x14ac:dyDescent="0.2">
      <c r="A3443" s="40"/>
      <c r="W3443" s="40"/>
      <c r="X3443" s="40"/>
      <c r="Y3443" s="40"/>
      <c r="Z3443" s="40"/>
    </row>
    <row r="3444" spans="1:26" x14ac:dyDescent="0.2">
      <c r="A3444" s="40"/>
      <c r="W3444" s="40"/>
      <c r="X3444" s="40"/>
      <c r="Y3444" s="40"/>
      <c r="Z3444" s="40"/>
    </row>
    <row r="3445" spans="1:26" x14ac:dyDescent="0.2">
      <c r="A3445" s="40"/>
      <c r="W3445" s="40"/>
      <c r="X3445" s="40"/>
      <c r="Y3445" s="40"/>
      <c r="Z3445" s="40"/>
    </row>
    <row r="3446" spans="1:26" x14ac:dyDescent="0.2">
      <c r="A3446" s="40"/>
      <c r="W3446" s="40"/>
      <c r="X3446" s="40"/>
      <c r="Y3446" s="40"/>
      <c r="Z3446" s="40"/>
    </row>
    <row r="3447" spans="1:26" x14ac:dyDescent="0.2">
      <c r="A3447" s="40"/>
      <c r="W3447" s="40"/>
      <c r="X3447" s="40"/>
      <c r="Y3447" s="40"/>
      <c r="Z3447" s="40"/>
    </row>
    <row r="3448" spans="1:26" x14ac:dyDescent="0.2">
      <c r="A3448" s="40"/>
      <c r="W3448" s="40"/>
      <c r="X3448" s="40"/>
      <c r="Y3448" s="40"/>
      <c r="Z3448" s="40"/>
    </row>
    <row r="3449" spans="1:26" x14ac:dyDescent="0.2">
      <c r="A3449" s="40"/>
      <c r="W3449" s="40"/>
      <c r="X3449" s="40"/>
      <c r="Y3449" s="40"/>
      <c r="Z3449" s="40"/>
    </row>
    <row r="3450" spans="1:26" x14ac:dyDescent="0.2">
      <c r="A3450" s="40"/>
      <c r="W3450" s="40"/>
      <c r="X3450" s="40"/>
      <c r="Y3450" s="40"/>
      <c r="Z3450" s="40"/>
    </row>
    <row r="3451" spans="1:26" x14ac:dyDescent="0.2">
      <c r="A3451" s="40"/>
      <c r="W3451" s="40"/>
      <c r="X3451" s="40"/>
      <c r="Y3451" s="40"/>
      <c r="Z3451" s="40"/>
    </row>
    <row r="3452" spans="1:26" x14ac:dyDescent="0.2">
      <c r="A3452" s="40"/>
      <c r="W3452" s="40"/>
      <c r="X3452" s="40"/>
      <c r="Y3452" s="40"/>
      <c r="Z3452" s="40"/>
    </row>
    <row r="3453" spans="1:26" x14ac:dyDescent="0.2">
      <c r="A3453" s="40"/>
      <c r="W3453" s="40"/>
      <c r="X3453" s="40"/>
      <c r="Y3453" s="40"/>
      <c r="Z3453" s="40"/>
    </row>
    <row r="3454" spans="1:26" x14ac:dyDescent="0.2">
      <c r="A3454" s="40"/>
      <c r="W3454" s="40"/>
      <c r="X3454" s="40"/>
      <c r="Y3454" s="40"/>
      <c r="Z3454" s="40"/>
    </row>
    <row r="3455" spans="1:26" x14ac:dyDescent="0.2">
      <c r="A3455" s="40"/>
      <c r="W3455" s="40"/>
      <c r="X3455" s="40"/>
      <c r="Y3455" s="40"/>
      <c r="Z3455" s="40"/>
    </row>
    <row r="3456" spans="1:26" x14ac:dyDescent="0.2">
      <c r="A3456" s="40"/>
      <c r="W3456" s="40"/>
      <c r="X3456" s="40"/>
      <c r="Y3456" s="40"/>
      <c r="Z3456" s="40"/>
    </row>
    <row r="3457" spans="1:26" x14ac:dyDescent="0.2">
      <c r="A3457" s="40"/>
      <c r="W3457" s="40"/>
      <c r="X3457" s="40"/>
      <c r="Y3457" s="40"/>
      <c r="Z3457" s="40"/>
    </row>
    <row r="3458" spans="1:26" x14ac:dyDescent="0.2">
      <c r="A3458" s="40"/>
      <c r="W3458" s="40"/>
      <c r="X3458" s="40"/>
      <c r="Y3458" s="40"/>
      <c r="Z3458" s="40"/>
    </row>
    <row r="3459" spans="1:26" x14ac:dyDescent="0.2">
      <c r="A3459" s="40"/>
      <c r="W3459" s="40"/>
      <c r="X3459" s="40"/>
      <c r="Y3459" s="40"/>
      <c r="Z3459" s="40"/>
    </row>
    <row r="3460" spans="1:26" x14ac:dyDescent="0.2">
      <c r="A3460" s="40"/>
      <c r="W3460" s="40"/>
      <c r="X3460" s="40"/>
      <c r="Y3460" s="40"/>
      <c r="Z3460" s="40"/>
    </row>
    <row r="3461" spans="1:26" x14ac:dyDescent="0.2">
      <c r="A3461" s="40"/>
      <c r="W3461" s="40"/>
      <c r="X3461" s="40"/>
      <c r="Y3461" s="40"/>
      <c r="Z3461" s="40"/>
    </row>
    <row r="3462" spans="1:26" x14ac:dyDescent="0.2">
      <c r="A3462" s="40"/>
      <c r="W3462" s="40"/>
      <c r="X3462" s="40"/>
      <c r="Y3462" s="40"/>
      <c r="Z3462" s="40"/>
    </row>
    <row r="3463" spans="1:26" x14ac:dyDescent="0.2">
      <c r="A3463" s="40"/>
      <c r="W3463" s="40"/>
      <c r="X3463" s="40"/>
      <c r="Y3463" s="40"/>
      <c r="Z3463" s="40"/>
    </row>
    <row r="3464" spans="1:26" x14ac:dyDescent="0.2">
      <c r="A3464" s="40"/>
      <c r="W3464" s="40"/>
      <c r="X3464" s="40"/>
      <c r="Y3464" s="40"/>
      <c r="Z3464" s="40"/>
    </row>
    <row r="3465" spans="1:26" x14ac:dyDescent="0.2">
      <c r="A3465" s="40"/>
      <c r="W3465" s="40"/>
      <c r="X3465" s="40"/>
      <c r="Y3465" s="40"/>
      <c r="Z3465" s="40"/>
    </row>
    <row r="3466" spans="1:26" x14ac:dyDescent="0.2">
      <c r="A3466" s="40"/>
      <c r="W3466" s="40"/>
      <c r="X3466" s="40"/>
      <c r="Y3466" s="40"/>
      <c r="Z3466" s="40"/>
    </row>
    <row r="3467" spans="1:26" x14ac:dyDescent="0.2">
      <c r="A3467" s="40"/>
      <c r="W3467" s="40"/>
      <c r="X3467" s="40"/>
      <c r="Y3467" s="40"/>
      <c r="Z3467" s="40"/>
    </row>
    <row r="3468" spans="1:26" x14ac:dyDescent="0.2">
      <c r="A3468" s="40"/>
      <c r="W3468" s="40"/>
      <c r="X3468" s="40"/>
      <c r="Y3468" s="40"/>
      <c r="Z3468" s="40"/>
    </row>
    <row r="3469" spans="1:26" x14ac:dyDescent="0.2">
      <c r="A3469" s="40"/>
      <c r="W3469" s="40"/>
      <c r="X3469" s="40"/>
      <c r="Y3469" s="40"/>
      <c r="Z3469" s="40"/>
    </row>
    <row r="3470" spans="1:26" x14ac:dyDescent="0.2">
      <c r="A3470" s="40"/>
      <c r="W3470" s="40"/>
      <c r="X3470" s="40"/>
      <c r="Y3470" s="40"/>
      <c r="Z3470" s="40"/>
    </row>
    <row r="3471" spans="1:26" x14ac:dyDescent="0.2">
      <c r="A3471" s="40"/>
      <c r="W3471" s="40"/>
      <c r="X3471" s="40"/>
      <c r="Y3471" s="40"/>
      <c r="Z3471" s="40"/>
    </row>
    <row r="3472" spans="1:26" x14ac:dyDescent="0.2">
      <c r="A3472" s="40"/>
      <c r="W3472" s="40"/>
      <c r="X3472" s="40"/>
      <c r="Y3472" s="40"/>
      <c r="Z3472" s="40"/>
    </row>
    <row r="3473" spans="1:26" x14ac:dyDescent="0.2">
      <c r="A3473" s="40"/>
      <c r="W3473" s="40"/>
      <c r="X3473" s="40"/>
      <c r="Y3473" s="40"/>
      <c r="Z3473" s="40"/>
    </row>
    <row r="3474" spans="1:26" x14ac:dyDescent="0.2">
      <c r="A3474" s="40"/>
      <c r="W3474" s="40"/>
      <c r="X3474" s="40"/>
      <c r="Y3474" s="40"/>
      <c r="Z3474" s="40"/>
    </row>
    <row r="3475" spans="1:26" x14ac:dyDescent="0.2">
      <c r="A3475" s="40"/>
      <c r="W3475" s="40"/>
      <c r="X3475" s="40"/>
      <c r="Y3475" s="40"/>
      <c r="Z3475" s="40"/>
    </row>
    <row r="3476" spans="1:26" x14ac:dyDescent="0.2">
      <c r="A3476" s="40"/>
      <c r="W3476" s="40"/>
      <c r="X3476" s="40"/>
      <c r="Y3476" s="40"/>
      <c r="Z3476" s="40"/>
    </row>
    <row r="3477" spans="1:26" x14ac:dyDescent="0.2">
      <c r="A3477" s="40"/>
      <c r="W3477" s="40"/>
      <c r="X3477" s="40"/>
      <c r="Y3477" s="40"/>
      <c r="Z3477" s="40"/>
    </row>
    <row r="3478" spans="1:26" x14ac:dyDescent="0.2">
      <c r="A3478" s="40"/>
      <c r="W3478" s="40"/>
      <c r="X3478" s="40"/>
      <c r="Y3478" s="40"/>
      <c r="Z3478" s="40"/>
    </row>
    <row r="3479" spans="1:26" x14ac:dyDescent="0.2">
      <c r="A3479" s="40"/>
      <c r="W3479" s="40"/>
      <c r="X3479" s="40"/>
      <c r="Y3479" s="40"/>
      <c r="Z3479" s="40"/>
    </row>
    <row r="3480" spans="1:26" x14ac:dyDescent="0.2">
      <c r="A3480" s="40"/>
      <c r="W3480" s="40"/>
      <c r="X3480" s="40"/>
      <c r="Y3480" s="40"/>
      <c r="Z3480" s="40"/>
    </row>
    <row r="3481" spans="1:26" x14ac:dyDescent="0.2">
      <c r="A3481" s="40"/>
      <c r="W3481" s="40"/>
      <c r="X3481" s="40"/>
      <c r="Y3481" s="40"/>
      <c r="Z3481" s="40"/>
    </row>
    <row r="3482" spans="1:26" x14ac:dyDescent="0.2">
      <c r="A3482" s="40"/>
      <c r="W3482" s="40"/>
      <c r="X3482" s="40"/>
      <c r="Y3482" s="40"/>
      <c r="Z3482" s="40"/>
    </row>
    <row r="3483" spans="1:26" x14ac:dyDescent="0.2">
      <c r="A3483" s="40"/>
      <c r="W3483" s="40"/>
      <c r="X3483" s="40"/>
      <c r="Y3483" s="40"/>
      <c r="Z3483" s="40"/>
    </row>
    <row r="3484" spans="1:26" x14ac:dyDescent="0.2">
      <c r="A3484" s="40"/>
      <c r="W3484" s="40"/>
      <c r="X3484" s="40"/>
      <c r="Y3484" s="40"/>
      <c r="Z3484" s="40"/>
    </row>
    <row r="3485" spans="1:26" x14ac:dyDescent="0.2">
      <c r="A3485" s="40"/>
      <c r="W3485" s="40"/>
      <c r="X3485" s="40"/>
      <c r="Y3485" s="40"/>
      <c r="Z3485" s="40"/>
    </row>
    <row r="3486" spans="1:26" x14ac:dyDescent="0.2">
      <c r="A3486" s="40"/>
      <c r="W3486" s="40"/>
      <c r="X3486" s="40"/>
      <c r="Y3486" s="40"/>
      <c r="Z3486" s="40"/>
    </row>
    <row r="3487" spans="1:26" x14ac:dyDescent="0.2">
      <c r="A3487" s="40"/>
      <c r="W3487" s="40"/>
      <c r="X3487" s="40"/>
      <c r="Y3487" s="40"/>
      <c r="Z3487" s="40"/>
    </row>
    <row r="3488" spans="1:26" x14ac:dyDescent="0.2">
      <c r="A3488" s="40"/>
      <c r="W3488" s="40"/>
      <c r="X3488" s="40"/>
      <c r="Y3488" s="40"/>
      <c r="Z3488" s="40"/>
    </row>
    <row r="3489" spans="1:26" x14ac:dyDescent="0.2">
      <c r="A3489" s="40"/>
      <c r="W3489" s="40"/>
      <c r="X3489" s="40"/>
      <c r="Y3489" s="40"/>
      <c r="Z3489" s="40"/>
    </row>
    <row r="3490" spans="1:26" x14ac:dyDescent="0.2">
      <c r="A3490" s="40"/>
      <c r="W3490" s="40"/>
      <c r="X3490" s="40"/>
      <c r="Y3490" s="40"/>
      <c r="Z3490" s="40"/>
    </row>
    <row r="3491" spans="1:26" x14ac:dyDescent="0.2">
      <c r="A3491" s="40"/>
      <c r="W3491" s="40"/>
      <c r="X3491" s="40"/>
      <c r="Y3491" s="40"/>
      <c r="Z3491" s="40"/>
    </row>
    <row r="3492" spans="1:26" x14ac:dyDescent="0.2">
      <c r="A3492" s="40"/>
      <c r="W3492" s="40"/>
      <c r="X3492" s="40"/>
      <c r="Y3492" s="40"/>
      <c r="Z3492" s="40"/>
    </row>
    <row r="3493" spans="1:26" x14ac:dyDescent="0.2">
      <c r="A3493" s="40"/>
      <c r="W3493" s="40"/>
      <c r="X3493" s="40"/>
      <c r="Y3493" s="40"/>
      <c r="Z3493" s="40"/>
    </row>
    <row r="3494" spans="1:26" x14ac:dyDescent="0.2">
      <c r="A3494" s="40"/>
      <c r="W3494" s="40"/>
      <c r="X3494" s="40"/>
      <c r="Y3494" s="40"/>
      <c r="Z3494" s="40"/>
    </row>
    <row r="3495" spans="1:26" x14ac:dyDescent="0.2">
      <c r="A3495" s="40"/>
      <c r="W3495" s="40"/>
      <c r="X3495" s="40"/>
      <c r="Y3495" s="40"/>
      <c r="Z3495" s="40"/>
    </row>
    <row r="3496" spans="1:26" x14ac:dyDescent="0.2">
      <c r="A3496" s="40"/>
      <c r="W3496" s="40"/>
      <c r="X3496" s="40"/>
      <c r="Y3496" s="40"/>
      <c r="Z3496" s="40"/>
    </row>
    <row r="3497" spans="1:26" x14ac:dyDescent="0.2">
      <c r="A3497" s="40"/>
      <c r="W3497" s="40"/>
      <c r="X3497" s="40"/>
      <c r="Y3497" s="40"/>
      <c r="Z3497" s="40"/>
    </row>
    <row r="3498" spans="1:26" x14ac:dyDescent="0.2">
      <c r="A3498" s="40"/>
      <c r="W3498" s="40"/>
      <c r="X3498" s="40"/>
      <c r="Y3498" s="40"/>
      <c r="Z3498" s="40"/>
    </row>
    <row r="3499" spans="1:26" x14ac:dyDescent="0.2">
      <c r="A3499" s="40"/>
      <c r="W3499" s="40"/>
      <c r="X3499" s="40"/>
      <c r="Y3499" s="40"/>
      <c r="Z3499" s="40"/>
    </row>
    <row r="3500" spans="1:26" x14ac:dyDescent="0.2">
      <c r="A3500" s="40"/>
      <c r="W3500" s="40"/>
      <c r="X3500" s="40"/>
      <c r="Y3500" s="40"/>
      <c r="Z3500" s="40"/>
    </row>
    <row r="3501" spans="1:26" x14ac:dyDescent="0.2">
      <c r="A3501" s="40"/>
      <c r="W3501" s="40"/>
      <c r="X3501" s="40"/>
      <c r="Y3501" s="40"/>
      <c r="Z3501" s="40"/>
    </row>
    <row r="3502" spans="1:26" x14ac:dyDescent="0.2">
      <c r="A3502" s="40"/>
      <c r="W3502" s="40"/>
      <c r="X3502" s="40"/>
      <c r="Y3502" s="40"/>
      <c r="Z3502" s="40"/>
    </row>
    <row r="3503" spans="1:26" x14ac:dyDescent="0.2">
      <c r="A3503" s="40"/>
      <c r="W3503" s="40"/>
      <c r="X3503" s="40"/>
      <c r="Y3503" s="40"/>
      <c r="Z3503" s="40"/>
    </row>
    <row r="3504" spans="1:26" x14ac:dyDescent="0.2">
      <c r="A3504" s="40"/>
      <c r="W3504" s="40"/>
      <c r="X3504" s="40"/>
      <c r="Y3504" s="40"/>
      <c r="Z3504" s="40"/>
    </row>
    <row r="3505" spans="1:26" x14ac:dyDescent="0.2">
      <c r="A3505" s="40"/>
      <c r="W3505" s="40"/>
      <c r="X3505" s="40"/>
      <c r="Y3505" s="40"/>
      <c r="Z3505" s="40"/>
    </row>
    <row r="3506" spans="1:26" x14ac:dyDescent="0.2">
      <c r="A3506" s="40"/>
      <c r="W3506" s="40"/>
      <c r="X3506" s="40"/>
      <c r="Y3506" s="40"/>
      <c r="Z3506" s="40"/>
    </row>
    <row r="3507" spans="1:26" x14ac:dyDescent="0.2">
      <c r="A3507" s="40"/>
      <c r="W3507" s="40"/>
      <c r="X3507" s="40"/>
      <c r="Y3507" s="40"/>
      <c r="Z3507" s="40"/>
    </row>
    <row r="3508" spans="1:26" x14ac:dyDescent="0.2">
      <c r="A3508" s="40"/>
      <c r="W3508" s="40"/>
      <c r="X3508" s="40"/>
      <c r="Y3508" s="40"/>
      <c r="Z3508" s="40"/>
    </row>
    <row r="3509" spans="1:26" x14ac:dyDescent="0.2">
      <c r="A3509" s="40"/>
      <c r="W3509" s="40"/>
      <c r="X3509" s="40"/>
      <c r="Y3509" s="40"/>
      <c r="Z3509" s="40"/>
    </row>
    <row r="3510" spans="1:26" x14ac:dyDescent="0.2">
      <c r="A3510" s="40"/>
      <c r="W3510" s="40"/>
      <c r="X3510" s="40"/>
      <c r="Y3510" s="40"/>
      <c r="Z3510" s="40"/>
    </row>
    <row r="3511" spans="1:26" x14ac:dyDescent="0.2">
      <c r="A3511" s="40"/>
      <c r="W3511" s="40"/>
      <c r="X3511" s="40"/>
      <c r="Y3511" s="40"/>
      <c r="Z3511" s="40"/>
    </row>
    <row r="3512" spans="1:26" x14ac:dyDescent="0.2">
      <c r="A3512" s="40"/>
      <c r="W3512" s="40"/>
      <c r="X3512" s="40"/>
      <c r="Y3512" s="40"/>
      <c r="Z3512" s="40"/>
    </row>
    <row r="3513" spans="1:26" x14ac:dyDescent="0.2">
      <c r="A3513" s="40"/>
      <c r="W3513" s="40"/>
      <c r="X3513" s="40"/>
      <c r="Y3513" s="40"/>
      <c r="Z3513" s="40"/>
    </row>
    <row r="3514" spans="1:26" x14ac:dyDescent="0.2">
      <c r="A3514" s="40"/>
      <c r="W3514" s="40"/>
      <c r="X3514" s="40"/>
      <c r="Y3514" s="40"/>
      <c r="Z3514" s="40"/>
    </row>
    <row r="3515" spans="1:26" x14ac:dyDescent="0.2">
      <c r="A3515" s="40"/>
      <c r="W3515" s="40"/>
      <c r="X3515" s="40"/>
      <c r="Y3515" s="40"/>
      <c r="Z3515" s="40"/>
    </row>
    <row r="3516" spans="1:26" x14ac:dyDescent="0.2">
      <c r="A3516" s="40"/>
      <c r="W3516" s="40"/>
      <c r="X3516" s="40"/>
      <c r="Y3516" s="40"/>
      <c r="Z3516" s="40"/>
    </row>
    <row r="3517" spans="1:26" x14ac:dyDescent="0.2">
      <c r="A3517" s="40"/>
      <c r="W3517" s="40"/>
      <c r="X3517" s="40"/>
      <c r="Y3517" s="40"/>
      <c r="Z3517" s="40"/>
    </row>
    <row r="3518" spans="1:26" x14ac:dyDescent="0.2">
      <c r="A3518" s="40"/>
      <c r="W3518" s="40"/>
      <c r="X3518" s="40"/>
      <c r="Y3518" s="40"/>
      <c r="Z3518" s="40"/>
    </row>
    <row r="3519" spans="1:26" x14ac:dyDescent="0.2">
      <c r="A3519" s="40"/>
      <c r="W3519" s="40"/>
      <c r="X3519" s="40"/>
      <c r="Y3519" s="40"/>
      <c r="Z3519" s="40"/>
    </row>
    <row r="3520" spans="1:26" x14ac:dyDescent="0.2">
      <c r="A3520" s="40"/>
      <c r="W3520" s="40"/>
      <c r="X3520" s="40"/>
      <c r="Y3520" s="40"/>
      <c r="Z3520" s="40"/>
    </row>
    <row r="3521" spans="1:26" x14ac:dyDescent="0.2">
      <c r="A3521" s="40"/>
      <c r="W3521" s="40"/>
      <c r="X3521" s="40"/>
      <c r="Y3521" s="40"/>
      <c r="Z3521" s="40"/>
    </row>
    <row r="3522" spans="1:26" x14ac:dyDescent="0.2">
      <c r="A3522" s="40"/>
      <c r="W3522" s="40"/>
      <c r="X3522" s="40"/>
      <c r="Y3522" s="40"/>
      <c r="Z3522" s="40"/>
    </row>
    <row r="3523" spans="1:26" x14ac:dyDescent="0.2">
      <c r="A3523" s="40"/>
      <c r="W3523" s="40"/>
      <c r="X3523" s="40"/>
      <c r="Y3523" s="40"/>
      <c r="Z3523" s="40"/>
    </row>
    <row r="3524" spans="1:26" x14ac:dyDescent="0.2">
      <c r="A3524" s="40"/>
      <c r="W3524" s="40"/>
      <c r="X3524" s="40"/>
      <c r="Y3524" s="40"/>
      <c r="Z3524" s="40"/>
    </row>
    <row r="3525" spans="1:26" x14ac:dyDescent="0.2">
      <c r="A3525" s="40"/>
      <c r="W3525" s="40"/>
      <c r="X3525" s="40"/>
      <c r="Y3525" s="40"/>
      <c r="Z3525" s="40"/>
    </row>
    <row r="3526" spans="1:26" x14ac:dyDescent="0.2">
      <c r="A3526" s="40"/>
      <c r="W3526" s="40"/>
      <c r="X3526" s="40"/>
      <c r="Y3526" s="40"/>
      <c r="Z3526" s="40"/>
    </row>
    <row r="3527" spans="1:26" x14ac:dyDescent="0.2">
      <c r="A3527" s="40"/>
      <c r="W3527" s="40"/>
      <c r="X3527" s="40"/>
      <c r="Y3527" s="40"/>
      <c r="Z3527" s="40"/>
    </row>
    <row r="3528" spans="1:26" x14ac:dyDescent="0.2">
      <c r="A3528" s="40"/>
      <c r="W3528" s="40"/>
      <c r="X3528" s="40"/>
      <c r="Y3528" s="40"/>
      <c r="Z3528" s="40"/>
    </row>
    <row r="3529" spans="1:26" x14ac:dyDescent="0.2">
      <c r="A3529" s="40"/>
      <c r="W3529" s="40"/>
      <c r="X3529" s="40"/>
      <c r="Y3529" s="40"/>
      <c r="Z3529" s="40"/>
    </row>
    <row r="3530" spans="1:26" x14ac:dyDescent="0.2">
      <c r="A3530" s="40"/>
      <c r="W3530" s="40"/>
      <c r="X3530" s="40"/>
      <c r="Y3530" s="40"/>
      <c r="Z3530" s="40"/>
    </row>
    <row r="3531" spans="1:26" x14ac:dyDescent="0.2">
      <c r="A3531" s="40"/>
      <c r="W3531" s="40"/>
      <c r="X3531" s="40"/>
      <c r="Y3531" s="40"/>
      <c r="Z3531" s="40"/>
    </row>
    <row r="3532" spans="1:26" x14ac:dyDescent="0.2">
      <c r="A3532" s="40"/>
      <c r="W3532" s="40"/>
      <c r="X3532" s="40"/>
      <c r="Y3532" s="40"/>
      <c r="Z3532" s="40"/>
    </row>
    <row r="3533" spans="1:26" x14ac:dyDescent="0.2">
      <c r="A3533" s="40"/>
      <c r="W3533" s="40"/>
      <c r="X3533" s="40"/>
      <c r="Y3533" s="40"/>
      <c r="Z3533" s="40"/>
    </row>
    <row r="3534" spans="1:26" x14ac:dyDescent="0.2">
      <c r="A3534" s="40"/>
      <c r="W3534" s="40"/>
      <c r="X3534" s="40"/>
      <c r="Y3534" s="40"/>
      <c r="Z3534" s="40"/>
    </row>
    <row r="3535" spans="1:26" x14ac:dyDescent="0.2">
      <c r="A3535" s="40"/>
      <c r="W3535" s="40"/>
      <c r="X3535" s="40"/>
      <c r="Y3535" s="40"/>
      <c r="Z3535" s="40"/>
    </row>
    <row r="3536" spans="1:26" x14ac:dyDescent="0.2">
      <c r="A3536" s="40"/>
      <c r="W3536" s="40"/>
      <c r="X3536" s="40"/>
      <c r="Y3536" s="40"/>
      <c r="Z3536" s="40"/>
    </row>
    <row r="3537" spans="1:26" x14ac:dyDescent="0.2">
      <c r="A3537" s="40"/>
      <c r="W3537" s="40"/>
      <c r="X3537" s="40"/>
      <c r="Y3537" s="40"/>
      <c r="Z3537" s="40"/>
    </row>
    <row r="3538" spans="1:26" x14ac:dyDescent="0.2">
      <c r="A3538" s="40"/>
      <c r="W3538" s="40"/>
      <c r="X3538" s="40"/>
      <c r="Y3538" s="40"/>
      <c r="Z3538" s="40"/>
    </row>
    <row r="3539" spans="1:26" x14ac:dyDescent="0.2">
      <c r="A3539" s="40"/>
      <c r="W3539" s="40"/>
      <c r="X3539" s="40"/>
      <c r="Y3539" s="40"/>
      <c r="Z3539" s="40"/>
    </row>
    <row r="3540" spans="1:26" x14ac:dyDescent="0.2">
      <c r="A3540" s="40"/>
      <c r="W3540" s="40"/>
      <c r="X3540" s="40"/>
      <c r="Y3540" s="40"/>
      <c r="Z3540" s="40"/>
    </row>
    <row r="3541" spans="1:26" x14ac:dyDescent="0.2">
      <c r="A3541" s="40"/>
      <c r="W3541" s="40"/>
      <c r="X3541" s="40"/>
      <c r="Y3541" s="40"/>
      <c r="Z3541" s="40"/>
    </row>
    <row r="3542" spans="1:26" x14ac:dyDescent="0.2">
      <c r="A3542" s="40"/>
      <c r="W3542" s="40"/>
      <c r="X3542" s="40"/>
      <c r="Y3542" s="40"/>
      <c r="Z3542" s="40"/>
    </row>
    <row r="3543" spans="1:26" x14ac:dyDescent="0.2">
      <c r="A3543" s="40"/>
      <c r="W3543" s="40"/>
      <c r="X3543" s="40"/>
      <c r="Y3543" s="40"/>
      <c r="Z3543" s="40"/>
    </row>
    <row r="3544" spans="1:26" x14ac:dyDescent="0.2">
      <c r="A3544" s="40"/>
      <c r="W3544" s="40"/>
      <c r="X3544" s="40"/>
      <c r="Y3544" s="40"/>
      <c r="Z3544" s="40"/>
    </row>
    <row r="3545" spans="1:26" x14ac:dyDescent="0.2">
      <c r="A3545" s="40"/>
      <c r="W3545" s="40"/>
      <c r="X3545" s="40"/>
      <c r="Y3545" s="40"/>
      <c r="Z3545" s="40"/>
    </row>
    <row r="3546" spans="1:26" x14ac:dyDescent="0.2">
      <c r="A3546" s="40"/>
      <c r="W3546" s="40"/>
      <c r="X3546" s="40"/>
      <c r="Y3546" s="40"/>
      <c r="Z3546" s="40"/>
    </row>
    <row r="3547" spans="1:26" x14ac:dyDescent="0.2">
      <c r="A3547" s="40"/>
      <c r="W3547" s="40"/>
      <c r="X3547" s="40"/>
      <c r="Y3547" s="40"/>
      <c r="Z3547" s="40"/>
    </row>
    <row r="3548" spans="1:26" x14ac:dyDescent="0.2">
      <c r="A3548" s="40"/>
      <c r="W3548" s="40"/>
      <c r="X3548" s="40"/>
      <c r="Y3548" s="40"/>
      <c r="Z3548" s="40"/>
    </row>
    <row r="3549" spans="1:26" x14ac:dyDescent="0.2">
      <c r="A3549" s="40"/>
      <c r="W3549" s="40"/>
      <c r="X3549" s="40"/>
      <c r="Y3549" s="40"/>
      <c r="Z3549" s="40"/>
    </row>
    <row r="3550" spans="1:26" x14ac:dyDescent="0.2">
      <c r="A3550" s="40"/>
      <c r="W3550" s="40"/>
      <c r="X3550" s="40"/>
      <c r="Y3550" s="40"/>
      <c r="Z3550" s="40"/>
    </row>
    <row r="3551" spans="1:26" x14ac:dyDescent="0.2">
      <c r="A3551" s="40"/>
      <c r="W3551" s="40"/>
      <c r="X3551" s="40"/>
      <c r="Y3551" s="40"/>
      <c r="Z3551" s="40"/>
    </row>
    <row r="3552" spans="1:26" x14ac:dyDescent="0.2">
      <c r="A3552" s="40"/>
      <c r="W3552" s="40"/>
      <c r="X3552" s="40"/>
      <c r="Y3552" s="40"/>
      <c r="Z3552" s="40"/>
    </row>
    <row r="3553" spans="1:26" x14ac:dyDescent="0.2">
      <c r="A3553" s="40"/>
      <c r="W3553" s="40"/>
      <c r="X3553" s="40"/>
      <c r="Y3553" s="40"/>
      <c r="Z3553" s="40"/>
    </row>
    <row r="3554" spans="1:26" x14ac:dyDescent="0.2">
      <c r="A3554" s="40"/>
      <c r="W3554" s="40"/>
      <c r="X3554" s="40"/>
      <c r="Y3554" s="40"/>
      <c r="Z3554" s="40"/>
    </row>
    <row r="3555" spans="1:26" x14ac:dyDescent="0.2">
      <c r="A3555" s="40"/>
      <c r="W3555" s="40"/>
      <c r="X3555" s="40"/>
      <c r="Y3555" s="40"/>
      <c r="Z3555" s="40"/>
    </row>
    <row r="3556" spans="1:26" x14ac:dyDescent="0.2">
      <c r="A3556" s="40"/>
      <c r="W3556" s="40"/>
      <c r="X3556" s="40"/>
      <c r="Y3556" s="40"/>
      <c r="Z3556" s="40"/>
    </row>
    <row r="3557" spans="1:26" x14ac:dyDescent="0.2">
      <c r="A3557" s="40"/>
      <c r="W3557" s="40"/>
      <c r="X3557" s="40"/>
      <c r="Y3557" s="40"/>
      <c r="Z3557" s="40"/>
    </row>
    <row r="3558" spans="1:26" x14ac:dyDescent="0.2">
      <c r="A3558" s="40"/>
      <c r="W3558" s="40"/>
      <c r="X3558" s="40"/>
      <c r="Y3558" s="40"/>
      <c r="Z3558" s="40"/>
    </row>
    <row r="3559" spans="1:26" x14ac:dyDescent="0.2">
      <c r="A3559" s="40"/>
      <c r="W3559" s="40"/>
      <c r="X3559" s="40"/>
      <c r="Y3559" s="40"/>
      <c r="Z3559" s="40"/>
    </row>
    <row r="3560" spans="1:26" x14ac:dyDescent="0.2">
      <c r="A3560" s="40"/>
      <c r="W3560" s="40"/>
      <c r="X3560" s="40"/>
      <c r="Y3560" s="40"/>
      <c r="Z3560" s="40"/>
    </row>
    <row r="3561" spans="1:26" x14ac:dyDescent="0.2">
      <c r="A3561" s="40"/>
      <c r="W3561" s="40"/>
      <c r="X3561" s="40"/>
      <c r="Y3561" s="40"/>
      <c r="Z3561" s="40"/>
    </row>
    <row r="3562" spans="1:26" x14ac:dyDescent="0.2">
      <c r="A3562" s="40"/>
      <c r="W3562" s="40"/>
      <c r="X3562" s="40"/>
      <c r="Y3562" s="40"/>
      <c r="Z3562" s="40"/>
    </row>
    <row r="3563" spans="1:26" x14ac:dyDescent="0.2">
      <c r="A3563" s="40"/>
      <c r="W3563" s="40"/>
      <c r="X3563" s="40"/>
      <c r="Y3563" s="40"/>
      <c r="Z3563" s="40"/>
    </row>
    <row r="3564" spans="1:26" x14ac:dyDescent="0.2">
      <c r="A3564" s="40"/>
      <c r="W3564" s="40"/>
      <c r="X3564" s="40"/>
      <c r="Y3564" s="40"/>
      <c r="Z3564" s="40"/>
    </row>
    <row r="3565" spans="1:26" x14ac:dyDescent="0.2">
      <c r="A3565" s="40"/>
      <c r="W3565" s="40"/>
      <c r="X3565" s="40"/>
      <c r="Y3565" s="40"/>
      <c r="Z3565" s="40"/>
    </row>
    <row r="3566" spans="1:26" x14ac:dyDescent="0.2">
      <c r="A3566" s="40"/>
      <c r="W3566" s="40"/>
      <c r="X3566" s="40"/>
      <c r="Y3566" s="40"/>
      <c r="Z3566" s="40"/>
    </row>
    <row r="3567" spans="1:26" x14ac:dyDescent="0.2">
      <c r="A3567" s="40"/>
      <c r="W3567" s="40"/>
      <c r="X3567" s="40"/>
      <c r="Y3567" s="40"/>
      <c r="Z3567" s="40"/>
    </row>
    <row r="3568" spans="1:26" x14ac:dyDescent="0.2">
      <c r="A3568" s="40"/>
      <c r="W3568" s="40"/>
      <c r="X3568" s="40"/>
      <c r="Y3568" s="40"/>
      <c r="Z3568" s="40"/>
    </row>
    <row r="3569" spans="1:26" x14ac:dyDescent="0.2">
      <c r="A3569" s="40"/>
      <c r="W3569" s="40"/>
      <c r="X3569" s="40"/>
      <c r="Y3569" s="40"/>
      <c r="Z3569" s="40"/>
    </row>
    <row r="3570" spans="1:26" x14ac:dyDescent="0.2">
      <c r="A3570" s="40"/>
      <c r="W3570" s="40"/>
      <c r="X3570" s="40"/>
      <c r="Y3570" s="40"/>
      <c r="Z3570" s="40"/>
    </row>
    <row r="3571" spans="1:26" x14ac:dyDescent="0.2">
      <c r="A3571" s="40"/>
      <c r="W3571" s="40"/>
      <c r="X3571" s="40"/>
      <c r="Y3571" s="40"/>
      <c r="Z3571" s="40"/>
    </row>
    <row r="3572" spans="1:26" x14ac:dyDescent="0.2">
      <c r="A3572" s="40"/>
      <c r="W3572" s="40"/>
      <c r="X3572" s="40"/>
      <c r="Y3572" s="40"/>
      <c r="Z3572" s="40"/>
    </row>
    <row r="3573" spans="1:26" x14ac:dyDescent="0.2">
      <c r="A3573" s="40"/>
      <c r="W3573" s="40"/>
      <c r="X3573" s="40"/>
      <c r="Y3573" s="40"/>
      <c r="Z3573" s="40"/>
    </row>
    <row r="3574" spans="1:26" x14ac:dyDescent="0.2">
      <c r="A3574" s="40"/>
      <c r="W3574" s="40"/>
      <c r="X3574" s="40"/>
      <c r="Y3574" s="40"/>
      <c r="Z3574" s="40"/>
    </row>
    <row r="3575" spans="1:26" x14ac:dyDescent="0.2">
      <c r="A3575" s="40"/>
      <c r="W3575" s="40"/>
      <c r="X3575" s="40"/>
      <c r="Y3575" s="40"/>
      <c r="Z3575" s="40"/>
    </row>
    <row r="3576" spans="1:26" x14ac:dyDescent="0.2">
      <c r="A3576" s="40"/>
      <c r="W3576" s="40"/>
      <c r="X3576" s="40"/>
      <c r="Y3576" s="40"/>
      <c r="Z3576" s="40"/>
    </row>
    <row r="3577" spans="1:26" x14ac:dyDescent="0.2">
      <c r="A3577" s="40"/>
      <c r="W3577" s="40"/>
      <c r="X3577" s="40"/>
      <c r="Y3577" s="40"/>
      <c r="Z3577" s="40"/>
    </row>
    <row r="3578" spans="1:26" x14ac:dyDescent="0.2">
      <c r="A3578" s="40"/>
      <c r="W3578" s="40"/>
      <c r="X3578" s="40"/>
      <c r="Y3578" s="40"/>
      <c r="Z3578" s="40"/>
    </row>
    <row r="3579" spans="1:26" x14ac:dyDescent="0.2">
      <c r="A3579" s="40"/>
      <c r="W3579" s="40"/>
      <c r="X3579" s="40"/>
      <c r="Y3579" s="40"/>
      <c r="Z3579" s="40"/>
    </row>
    <row r="3580" spans="1:26" x14ac:dyDescent="0.2">
      <c r="A3580" s="40"/>
      <c r="W3580" s="40"/>
      <c r="X3580" s="40"/>
      <c r="Y3580" s="40"/>
      <c r="Z3580" s="40"/>
    </row>
    <row r="3581" spans="1:26" x14ac:dyDescent="0.2">
      <c r="A3581" s="40"/>
      <c r="W3581" s="40"/>
      <c r="X3581" s="40"/>
      <c r="Y3581" s="40"/>
      <c r="Z3581" s="40"/>
    </row>
    <row r="3582" spans="1:26" x14ac:dyDescent="0.2">
      <c r="A3582" s="40"/>
      <c r="W3582" s="40"/>
      <c r="X3582" s="40"/>
      <c r="Y3582" s="40"/>
      <c r="Z3582" s="40"/>
    </row>
    <row r="3583" spans="1:26" x14ac:dyDescent="0.2">
      <c r="A3583" s="40"/>
      <c r="W3583" s="40"/>
      <c r="X3583" s="40"/>
      <c r="Y3583" s="40"/>
      <c r="Z3583" s="40"/>
    </row>
    <row r="3584" spans="1:26" x14ac:dyDescent="0.2">
      <c r="A3584" s="40"/>
      <c r="W3584" s="40"/>
      <c r="X3584" s="40"/>
      <c r="Y3584" s="40"/>
      <c r="Z3584" s="40"/>
    </row>
    <row r="3585" spans="1:26" x14ac:dyDescent="0.2">
      <c r="A3585" s="40"/>
      <c r="W3585" s="40"/>
      <c r="X3585" s="40"/>
      <c r="Y3585" s="40"/>
      <c r="Z3585" s="40"/>
    </row>
    <row r="3586" spans="1:26" x14ac:dyDescent="0.2">
      <c r="A3586" s="40"/>
      <c r="W3586" s="40"/>
      <c r="X3586" s="40"/>
      <c r="Y3586" s="40"/>
      <c r="Z3586" s="40"/>
    </row>
    <row r="3587" spans="1:26" x14ac:dyDescent="0.2">
      <c r="A3587" s="40"/>
      <c r="W3587" s="40"/>
      <c r="X3587" s="40"/>
      <c r="Y3587" s="40"/>
      <c r="Z3587" s="40"/>
    </row>
    <row r="3588" spans="1:26" x14ac:dyDescent="0.2">
      <c r="A3588" s="40"/>
      <c r="W3588" s="40"/>
      <c r="X3588" s="40"/>
      <c r="Y3588" s="40"/>
      <c r="Z3588" s="40"/>
    </row>
    <row r="3589" spans="1:26" x14ac:dyDescent="0.2">
      <c r="A3589" s="40"/>
      <c r="W3589" s="40"/>
      <c r="X3589" s="40"/>
      <c r="Y3589" s="40"/>
      <c r="Z3589" s="40"/>
    </row>
    <row r="3590" spans="1:26" x14ac:dyDescent="0.2">
      <c r="A3590" s="40"/>
      <c r="W3590" s="40"/>
      <c r="X3590" s="40"/>
      <c r="Y3590" s="40"/>
      <c r="Z3590" s="40"/>
    </row>
    <row r="3591" spans="1:26" x14ac:dyDescent="0.2">
      <c r="A3591" s="40"/>
      <c r="W3591" s="40"/>
      <c r="X3591" s="40"/>
      <c r="Y3591" s="40"/>
      <c r="Z3591" s="40"/>
    </row>
    <row r="3592" spans="1:26" x14ac:dyDescent="0.2">
      <c r="A3592" s="40"/>
      <c r="W3592" s="40"/>
      <c r="X3592" s="40"/>
      <c r="Y3592" s="40"/>
      <c r="Z3592" s="40"/>
    </row>
    <row r="3593" spans="1:26" x14ac:dyDescent="0.2">
      <c r="A3593" s="40"/>
      <c r="W3593" s="40"/>
      <c r="X3593" s="40"/>
      <c r="Y3593" s="40"/>
      <c r="Z3593" s="40"/>
    </row>
    <row r="3594" spans="1:26" x14ac:dyDescent="0.2">
      <c r="A3594" s="40"/>
      <c r="W3594" s="40"/>
      <c r="X3594" s="40"/>
      <c r="Y3594" s="40"/>
      <c r="Z3594" s="40"/>
    </row>
    <row r="3595" spans="1:26" x14ac:dyDescent="0.2">
      <c r="A3595" s="40"/>
      <c r="W3595" s="40"/>
      <c r="X3595" s="40"/>
      <c r="Y3595" s="40"/>
      <c r="Z3595" s="40"/>
    </row>
    <row r="3596" spans="1:26" x14ac:dyDescent="0.2">
      <c r="A3596" s="40"/>
      <c r="W3596" s="40"/>
      <c r="X3596" s="40"/>
      <c r="Y3596" s="40"/>
      <c r="Z3596" s="40"/>
    </row>
    <row r="3597" spans="1:26" x14ac:dyDescent="0.2">
      <c r="A3597" s="40"/>
      <c r="W3597" s="40"/>
      <c r="X3597" s="40"/>
      <c r="Y3597" s="40"/>
      <c r="Z3597" s="40"/>
    </row>
    <row r="3598" spans="1:26" x14ac:dyDescent="0.2">
      <c r="A3598" s="40"/>
      <c r="W3598" s="40"/>
      <c r="X3598" s="40"/>
      <c r="Y3598" s="40"/>
      <c r="Z3598" s="40"/>
    </row>
    <row r="3599" spans="1:26" x14ac:dyDescent="0.2">
      <c r="A3599" s="40"/>
      <c r="W3599" s="40"/>
      <c r="X3599" s="40"/>
      <c r="Y3599" s="40"/>
      <c r="Z3599" s="40"/>
    </row>
    <row r="3600" spans="1:26" x14ac:dyDescent="0.2">
      <c r="A3600" s="40"/>
      <c r="W3600" s="40"/>
      <c r="X3600" s="40"/>
      <c r="Y3600" s="40"/>
      <c r="Z3600" s="40"/>
    </row>
    <row r="3601" spans="1:26" x14ac:dyDescent="0.2">
      <c r="A3601" s="40"/>
      <c r="W3601" s="40"/>
      <c r="X3601" s="40"/>
      <c r="Y3601" s="40"/>
      <c r="Z3601" s="40"/>
    </row>
    <row r="3602" spans="1:26" x14ac:dyDescent="0.2">
      <c r="A3602" s="40"/>
      <c r="W3602" s="40"/>
      <c r="X3602" s="40"/>
      <c r="Y3602" s="40"/>
      <c r="Z3602" s="40"/>
    </row>
    <row r="3603" spans="1:26" x14ac:dyDescent="0.2">
      <c r="A3603" s="40"/>
      <c r="W3603" s="40"/>
      <c r="X3603" s="40"/>
      <c r="Y3603" s="40"/>
      <c r="Z3603" s="40"/>
    </row>
    <row r="3604" spans="1:26" x14ac:dyDescent="0.2">
      <c r="A3604" s="40"/>
      <c r="W3604" s="40"/>
      <c r="X3604" s="40"/>
      <c r="Y3604" s="40"/>
      <c r="Z3604" s="40"/>
    </row>
    <row r="3605" spans="1:26" x14ac:dyDescent="0.2">
      <c r="A3605" s="40"/>
      <c r="W3605" s="40"/>
      <c r="X3605" s="40"/>
      <c r="Y3605" s="40"/>
      <c r="Z3605" s="40"/>
    </row>
    <row r="3606" spans="1:26" x14ac:dyDescent="0.2">
      <c r="A3606" s="40"/>
      <c r="W3606" s="40"/>
      <c r="X3606" s="40"/>
      <c r="Y3606" s="40"/>
      <c r="Z3606" s="40"/>
    </row>
    <row r="3607" spans="1:26" x14ac:dyDescent="0.2">
      <c r="A3607" s="40"/>
      <c r="W3607" s="40"/>
      <c r="X3607" s="40"/>
      <c r="Y3607" s="40"/>
      <c r="Z3607" s="40"/>
    </row>
    <row r="3608" spans="1:26" x14ac:dyDescent="0.2">
      <c r="A3608" s="40"/>
      <c r="W3608" s="40"/>
      <c r="X3608" s="40"/>
      <c r="Y3608" s="40"/>
      <c r="Z3608" s="40"/>
    </row>
    <row r="3609" spans="1:26" x14ac:dyDescent="0.2">
      <c r="A3609" s="40"/>
      <c r="W3609" s="40"/>
      <c r="X3609" s="40"/>
      <c r="Y3609" s="40"/>
      <c r="Z3609" s="40"/>
    </row>
    <row r="3610" spans="1:26" x14ac:dyDescent="0.2">
      <c r="A3610" s="40"/>
      <c r="W3610" s="40"/>
      <c r="X3610" s="40"/>
      <c r="Y3610" s="40"/>
      <c r="Z3610" s="40"/>
    </row>
    <row r="3611" spans="1:26" x14ac:dyDescent="0.2">
      <c r="A3611" s="40"/>
      <c r="W3611" s="40"/>
      <c r="X3611" s="40"/>
      <c r="Y3611" s="40"/>
      <c r="Z3611" s="40"/>
    </row>
    <row r="3612" spans="1:26" x14ac:dyDescent="0.2">
      <c r="A3612" s="40"/>
      <c r="W3612" s="40"/>
      <c r="X3612" s="40"/>
      <c r="Y3612" s="40"/>
      <c r="Z3612" s="40"/>
    </row>
    <row r="3613" spans="1:26" x14ac:dyDescent="0.2">
      <c r="A3613" s="40"/>
      <c r="W3613" s="40"/>
      <c r="X3613" s="40"/>
      <c r="Y3613" s="40"/>
      <c r="Z3613" s="40"/>
    </row>
    <row r="3614" spans="1:26" x14ac:dyDescent="0.2">
      <c r="A3614" s="40"/>
      <c r="W3614" s="40"/>
      <c r="X3614" s="40"/>
      <c r="Y3614" s="40"/>
      <c r="Z3614" s="40"/>
    </row>
    <row r="3615" spans="1:26" x14ac:dyDescent="0.2">
      <c r="A3615" s="40"/>
      <c r="W3615" s="40"/>
      <c r="X3615" s="40"/>
      <c r="Y3615" s="40"/>
      <c r="Z3615" s="40"/>
    </row>
    <row r="3616" spans="1:26" x14ac:dyDescent="0.2">
      <c r="A3616" s="40"/>
      <c r="W3616" s="40"/>
      <c r="X3616" s="40"/>
      <c r="Y3616" s="40"/>
      <c r="Z3616" s="40"/>
    </row>
    <row r="3617" spans="1:26" x14ac:dyDescent="0.2">
      <c r="A3617" s="40"/>
      <c r="W3617" s="40"/>
      <c r="X3617" s="40"/>
      <c r="Y3617" s="40"/>
      <c r="Z3617" s="40"/>
    </row>
    <row r="3618" spans="1:26" x14ac:dyDescent="0.2">
      <c r="A3618" s="40"/>
      <c r="W3618" s="40"/>
      <c r="X3618" s="40"/>
      <c r="Y3618" s="40"/>
      <c r="Z3618" s="40"/>
    </row>
    <row r="3619" spans="1:26" x14ac:dyDescent="0.2">
      <c r="A3619" s="40"/>
      <c r="W3619" s="40"/>
      <c r="X3619" s="40"/>
      <c r="Y3619" s="40"/>
      <c r="Z3619" s="40"/>
    </row>
    <row r="3620" spans="1:26" x14ac:dyDescent="0.2">
      <c r="A3620" s="40"/>
      <c r="W3620" s="40"/>
      <c r="X3620" s="40"/>
      <c r="Y3620" s="40"/>
      <c r="Z3620" s="40"/>
    </row>
    <row r="3621" spans="1:26" x14ac:dyDescent="0.2">
      <c r="A3621" s="40"/>
      <c r="W3621" s="40"/>
      <c r="X3621" s="40"/>
      <c r="Y3621" s="40"/>
      <c r="Z3621" s="40"/>
    </row>
    <row r="3622" spans="1:26" x14ac:dyDescent="0.2">
      <c r="A3622" s="40"/>
      <c r="W3622" s="40"/>
      <c r="X3622" s="40"/>
      <c r="Y3622" s="40"/>
      <c r="Z3622" s="40"/>
    </row>
    <row r="3623" spans="1:26" x14ac:dyDescent="0.2">
      <c r="A3623" s="40"/>
      <c r="W3623" s="40"/>
      <c r="X3623" s="40"/>
      <c r="Y3623" s="40"/>
      <c r="Z3623" s="40"/>
    </row>
    <row r="3624" spans="1:26" x14ac:dyDescent="0.2">
      <c r="A3624" s="40"/>
      <c r="W3624" s="40"/>
      <c r="X3624" s="40"/>
      <c r="Y3624" s="40"/>
      <c r="Z3624" s="40"/>
    </row>
    <row r="3625" spans="1:26" x14ac:dyDescent="0.2">
      <c r="A3625" s="40"/>
      <c r="W3625" s="40"/>
      <c r="X3625" s="40"/>
      <c r="Y3625" s="40"/>
      <c r="Z3625" s="40"/>
    </row>
    <row r="3626" spans="1:26" x14ac:dyDescent="0.2">
      <c r="A3626" s="40"/>
      <c r="W3626" s="40"/>
      <c r="X3626" s="40"/>
      <c r="Y3626" s="40"/>
      <c r="Z3626" s="40"/>
    </row>
    <row r="3627" spans="1:26" x14ac:dyDescent="0.2">
      <c r="A3627" s="40"/>
      <c r="W3627" s="40"/>
      <c r="X3627" s="40"/>
      <c r="Y3627" s="40"/>
      <c r="Z3627" s="40"/>
    </row>
    <row r="3628" spans="1:26" x14ac:dyDescent="0.2">
      <c r="A3628" s="40"/>
      <c r="W3628" s="40"/>
      <c r="X3628" s="40"/>
      <c r="Y3628" s="40"/>
      <c r="Z3628" s="40"/>
    </row>
    <row r="3629" spans="1:26" x14ac:dyDescent="0.2">
      <c r="A3629" s="40"/>
      <c r="W3629" s="40"/>
      <c r="X3629" s="40"/>
      <c r="Y3629" s="40"/>
      <c r="Z3629" s="40"/>
    </row>
    <row r="3630" spans="1:26" x14ac:dyDescent="0.2">
      <c r="A3630" s="40"/>
      <c r="W3630" s="40"/>
      <c r="X3630" s="40"/>
      <c r="Y3630" s="40"/>
      <c r="Z3630" s="40"/>
    </row>
    <row r="3631" spans="1:26" x14ac:dyDescent="0.2">
      <c r="A3631" s="40"/>
      <c r="W3631" s="40"/>
      <c r="X3631" s="40"/>
      <c r="Y3631" s="40"/>
      <c r="Z3631" s="40"/>
    </row>
    <row r="3632" spans="1:26" x14ac:dyDescent="0.2">
      <c r="A3632" s="40"/>
      <c r="W3632" s="40"/>
      <c r="X3632" s="40"/>
      <c r="Y3632" s="40"/>
      <c r="Z3632" s="40"/>
    </row>
    <row r="3633" spans="1:26" x14ac:dyDescent="0.2">
      <c r="A3633" s="40"/>
      <c r="W3633" s="40"/>
      <c r="X3633" s="40"/>
      <c r="Y3633" s="40"/>
      <c r="Z3633" s="40"/>
    </row>
    <row r="3634" spans="1:26" x14ac:dyDescent="0.2">
      <c r="A3634" s="40"/>
      <c r="W3634" s="40"/>
      <c r="X3634" s="40"/>
      <c r="Y3634" s="40"/>
      <c r="Z3634" s="40"/>
    </row>
    <row r="3635" spans="1:26" x14ac:dyDescent="0.2">
      <c r="A3635" s="40"/>
      <c r="W3635" s="40"/>
      <c r="X3635" s="40"/>
      <c r="Y3635" s="40"/>
      <c r="Z3635" s="40"/>
    </row>
    <row r="3636" spans="1:26" x14ac:dyDescent="0.2">
      <c r="A3636" s="40"/>
      <c r="W3636" s="40"/>
      <c r="X3636" s="40"/>
      <c r="Y3636" s="40"/>
      <c r="Z3636" s="40"/>
    </row>
    <row r="3637" spans="1:26" x14ac:dyDescent="0.2">
      <c r="A3637" s="40"/>
      <c r="W3637" s="40"/>
      <c r="X3637" s="40"/>
      <c r="Y3637" s="40"/>
      <c r="Z3637" s="40"/>
    </row>
    <row r="3638" spans="1:26" x14ac:dyDescent="0.2">
      <c r="A3638" s="40"/>
      <c r="W3638" s="40"/>
      <c r="X3638" s="40"/>
      <c r="Y3638" s="40"/>
      <c r="Z3638" s="40"/>
    </row>
    <row r="3639" spans="1:26" x14ac:dyDescent="0.2">
      <c r="A3639" s="40"/>
      <c r="W3639" s="40"/>
      <c r="X3639" s="40"/>
      <c r="Y3639" s="40"/>
      <c r="Z3639" s="40"/>
    </row>
    <row r="3640" spans="1:26" x14ac:dyDescent="0.2">
      <c r="A3640" s="40"/>
      <c r="W3640" s="40"/>
      <c r="X3640" s="40"/>
      <c r="Y3640" s="40"/>
      <c r="Z3640" s="40"/>
    </row>
    <row r="3641" spans="1:26" x14ac:dyDescent="0.2">
      <c r="A3641" s="40"/>
      <c r="W3641" s="40"/>
      <c r="X3641" s="40"/>
      <c r="Y3641" s="40"/>
      <c r="Z3641" s="40"/>
    </row>
    <row r="3642" spans="1:26" x14ac:dyDescent="0.2">
      <c r="A3642" s="40"/>
      <c r="W3642" s="40"/>
      <c r="X3642" s="40"/>
      <c r="Y3642" s="40"/>
      <c r="Z3642" s="40"/>
    </row>
    <row r="3643" spans="1:26" x14ac:dyDescent="0.2">
      <c r="A3643" s="40"/>
      <c r="W3643" s="40"/>
      <c r="X3643" s="40"/>
      <c r="Y3643" s="40"/>
      <c r="Z3643" s="40"/>
    </row>
    <row r="3644" spans="1:26" x14ac:dyDescent="0.2">
      <c r="A3644" s="40"/>
      <c r="W3644" s="40"/>
      <c r="X3644" s="40"/>
      <c r="Y3644" s="40"/>
      <c r="Z3644" s="40"/>
    </row>
    <row r="3645" spans="1:26" x14ac:dyDescent="0.2">
      <c r="A3645" s="40"/>
      <c r="W3645" s="40"/>
      <c r="X3645" s="40"/>
      <c r="Y3645" s="40"/>
      <c r="Z3645" s="40"/>
    </row>
    <row r="3646" spans="1:26" x14ac:dyDescent="0.2">
      <c r="A3646" s="40"/>
      <c r="W3646" s="40"/>
      <c r="X3646" s="40"/>
      <c r="Y3646" s="40"/>
      <c r="Z3646" s="40"/>
    </row>
    <row r="3647" spans="1:26" x14ac:dyDescent="0.2">
      <c r="A3647" s="40"/>
      <c r="W3647" s="40"/>
      <c r="X3647" s="40"/>
      <c r="Y3647" s="40"/>
      <c r="Z3647" s="40"/>
    </row>
    <row r="3648" spans="1:26" x14ac:dyDescent="0.2">
      <c r="A3648" s="40"/>
      <c r="W3648" s="40"/>
      <c r="X3648" s="40"/>
      <c r="Y3648" s="40"/>
      <c r="Z3648" s="40"/>
    </row>
    <row r="3649" spans="1:26" x14ac:dyDescent="0.2">
      <c r="A3649" s="40"/>
      <c r="W3649" s="40"/>
      <c r="X3649" s="40"/>
      <c r="Y3649" s="40"/>
      <c r="Z3649" s="40"/>
    </row>
    <row r="3650" spans="1:26" x14ac:dyDescent="0.2">
      <c r="A3650" s="40"/>
      <c r="W3650" s="40"/>
      <c r="X3650" s="40"/>
      <c r="Y3650" s="40"/>
      <c r="Z3650" s="40"/>
    </row>
    <row r="3651" spans="1:26" x14ac:dyDescent="0.2">
      <c r="A3651" s="40"/>
      <c r="W3651" s="40"/>
      <c r="X3651" s="40"/>
      <c r="Y3651" s="40"/>
      <c r="Z3651" s="40"/>
    </row>
    <row r="3652" spans="1:26" x14ac:dyDescent="0.2">
      <c r="A3652" s="40"/>
      <c r="W3652" s="40"/>
      <c r="X3652" s="40"/>
      <c r="Y3652" s="40"/>
      <c r="Z3652" s="40"/>
    </row>
    <row r="3653" spans="1:26" x14ac:dyDescent="0.2">
      <c r="A3653" s="40"/>
      <c r="W3653" s="40"/>
      <c r="X3653" s="40"/>
      <c r="Y3653" s="40"/>
      <c r="Z3653" s="40"/>
    </row>
    <row r="3654" spans="1:26" x14ac:dyDescent="0.2">
      <c r="A3654" s="40"/>
      <c r="W3654" s="40"/>
      <c r="X3654" s="40"/>
      <c r="Y3654" s="40"/>
      <c r="Z3654" s="40"/>
    </row>
    <row r="3655" spans="1:26" x14ac:dyDescent="0.2">
      <c r="A3655" s="40"/>
      <c r="W3655" s="40"/>
      <c r="X3655" s="40"/>
      <c r="Y3655" s="40"/>
      <c r="Z3655" s="40"/>
    </row>
    <row r="3656" spans="1:26" x14ac:dyDescent="0.2">
      <c r="A3656" s="40"/>
      <c r="W3656" s="40"/>
      <c r="X3656" s="40"/>
      <c r="Y3656" s="40"/>
      <c r="Z3656" s="40"/>
    </row>
    <row r="3657" spans="1:26" x14ac:dyDescent="0.2">
      <c r="A3657" s="40"/>
      <c r="W3657" s="40"/>
      <c r="X3657" s="40"/>
      <c r="Y3657" s="40"/>
      <c r="Z3657" s="40"/>
    </row>
    <row r="3658" spans="1:26" x14ac:dyDescent="0.2">
      <c r="A3658" s="40"/>
      <c r="W3658" s="40"/>
      <c r="X3658" s="40"/>
      <c r="Y3658" s="40"/>
      <c r="Z3658" s="40"/>
    </row>
    <row r="3659" spans="1:26" x14ac:dyDescent="0.2">
      <c r="A3659" s="40"/>
      <c r="W3659" s="40"/>
      <c r="X3659" s="40"/>
      <c r="Y3659" s="40"/>
      <c r="Z3659" s="40"/>
    </row>
    <row r="3660" spans="1:26" x14ac:dyDescent="0.2">
      <c r="A3660" s="40"/>
      <c r="W3660" s="40"/>
      <c r="X3660" s="40"/>
      <c r="Y3660" s="40"/>
      <c r="Z3660" s="40"/>
    </row>
    <row r="3661" spans="1:26" x14ac:dyDescent="0.2">
      <c r="A3661" s="40"/>
      <c r="W3661" s="40"/>
      <c r="X3661" s="40"/>
      <c r="Y3661" s="40"/>
      <c r="Z3661" s="40"/>
    </row>
    <row r="3662" spans="1:26" x14ac:dyDescent="0.2">
      <c r="A3662" s="40"/>
      <c r="W3662" s="40"/>
      <c r="X3662" s="40"/>
      <c r="Y3662" s="40"/>
      <c r="Z3662" s="40"/>
    </row>
    <row r="3663" spans="1:26" x14ac:dyDescent="0.2">
      <c r="A3663" s="40"/>
      <c r="W3663" s="40"/>
      <c r="X3663" s="40"/>
      <c r="Y3663" s="40"/>
      <c r="Z3663" s="40"/>
    </row>
    <row r="3664" spans="1:26" x14ac:dyDescent="0.2">
      <c r="A3664" s="40"/>
      <c r="W3664" s="40"/>
      <c r="X3664" s="40"/>
      <c r="Y3664" s="40"/>
      <c r="Z3664" s="40"/>
    </row>
    <row r="3665" spans="1:26" x14ac:dyDescent="0.2">
      <c r="A3665" s="40"/>
      <c r="W3665" s="40"/>
      <c r="X3665" s="40"/>
      <c r="Y3665" s="40"/>
      <c r="Z3665" s="40"/>
    </row>
    <row r="3666" spans="1:26" x14ac:dyDescent="0.2">
      <c r="A3666" s="40"/>
      <c r="W3666" s="40"/>
      <c r="X3666" s="40"/>
      <c r="Y3666" s="40"/>
      <c r="Z3666" s="40"/>
    </row>
    <row r="3667" spans="1:26" x14ac:dyDescent="0.2">
      <c r="A3667" s="40"/>
      <c r="W3667" s="40"/>
      <c r="X3667" s="40"/>
      <c r="Y3667" s="40"/>
      <c r="Z3667" s="40"/>
    </row>
    <row r="3668" spans="1:26" x14ac:dyDescent="0.2">
      <c r="A3668" s="40"/>
      <c r="W3668" s="40"/>
      <c r="X3668" s="40"/>
      <c r="Y3668" s="40"/>
      <c r="Z3668" s="40"/>
    </row>
    <row r="3669" spans="1:26" x14ac:dyDescent="0.2">
      <c r="A3669" s="40"/>
      <c r="W3669" s="40"/>
      <c r="X3669" s="40"/>
      <c r="Y3669" s="40"/>
      <c r="Z3669" s="40"/>
    </row>
    <row r="3670" spans="1:26" x14ac:dyDescent="0.2">
      <c r="A3670" s="40"/>
      <c r="W3670" s="40"/>
      <c r="X3670" s="40"/>
      <c r="Y3670" s="40"/>
      <c r="Z3670" s="40"/>
    </row>
    <row r="3671" spans="1:26" x14ac:dyDescent="0.2">
      <c r="A3671" s="40"/>
      <c r="W3671" s="40"/>
      <c r="X3671" s="40"/>
      <c r="Y3671" s="40"/>
      <c r="Z3671" s="40"/>
    </row>
    <row r="3672" spans="1:26" x14ac:dyDescent="0.2">
      <c r="A3672" s="40"/>
      <c r="W3672" s="40"/>
      <c r="X3672" s="40"/>
      <c r="Y3672" s="40"/>
      <c r="Z3672" s="40"/>
    </row>
    <row r="3673" spans="1:26" x14ac:dyDescent="0.2">
      <c r="A3673" s="40"/>
      <c r="W3673" s="40"/>
      <c r="X3673" s="40"/>
      <c r="Y3673" s="40"/>
      <c r="Z3673" s="40"/>
    </row>
    <row r="3674" spans="1:26" x14ac:dyDescent="0.2">
      <c r="A3674" s="40"/>
      <c r="W3674" s="40"/>
      <c r="X3674" s="40"/>
      <c r="Y3674" s="40"/>
      <c r="Z3674" s="40"/>
    </row>
    <row r="3675" spans="1:26" x14ac:dyDescent="0.2">
      <c r="A3675" s="40"/>
      <c r="W3675" s="40"/>
      <c r="X3675" s="40"/>
      <c r="Y3675" s="40"/>
      <c r="Z3675" s="40"/>
    </row>
    <row r="3676" spans="1:26" x14ac:dyDescent="0.2">
      <c r="A3676" s="40"/>
      <c r="W3676" s="40"/>
      <c r="X3676" s="40"/>
      <c r="Y3676" s="40"/>
      <c r="Z3676" s="40"/>
    </row>
    <row r="3677" spans="1:26" x14ac:dyDescent="0.2">
      <c r="A3677" s="40"/>
      <c r="W3677" s="40"/>
      <c r="X3677" s="40"/>
      <c r="Y3677" s="40"/>
      <c r="Z3677" s="40"/>
    </row>
    <row r="3678" spans="1:26" x14ac:dyDescent="0.2">
      <c r="A3678" s="40"/>
      <c r="W3678" s="40"/>
      <c r="X3678" s="40"/>
      <c r="Y3678" s="40"/>
      <c r="Z3678" s="40"/>
    </row>
    <row r="3679" spans="1:26" x14ac:dyDescent="0.2">
      <c r="A3679" s="40"/>
      <c r="W3679" s="40"/>
      <c r="X3679" s="40"/>
      <c r="Y3679" s="40"/>
      <c r="Z3679" s="40"/>
    </row>
    <row r="3680" spans="1:26" x14ac:dyDescent="0.2">
      <c r="A3680" s="40"/>
      <c r="W3680" s="40"/>
      <c r="X3680" s="40"/>
      <c r="Y3680" s="40"/>
      <c r="Z3680" s="40"/>
    </row>
    <row r="3681" spans="1:26" x14ac:dyDescent="0.2">
      <c r="A3681" s="40"/>
      <c r="W3681" s="40"/>
      <c r="X3681" s="40"/>
      <c r="Y3681" s="40"/>
      <c r="Z3681" s="40"/>
    </row>
    <row r="3682" spans="1:26" x14ac:dyDescent="0.2">
      <c r="A3682" s="40"/>
      <c r="W3682" s="40"/>
      <c r="X3682" s="40"/>
      <c r="Y3682" s="40"/>
      <c r="Z3682" s="40"/>
    </row>
    <row r="3683" spans="1:26" x14ac:dyDescent="0.2">
      <c r="A3683" s="40"/>
      <c r="W3683" s="40"/>
      <c r="X3683" s="40"/>
      <c r="Y3683" s="40"/>
      <c r="Z3683" s="40"/>
    </row>
    <row r="3684" spans="1:26" x14ac:dyDescent="0.2">
      <c r="A3684" s="40"/>
      <c r="W3684" s="40"/>
      <c r="X3684" s="40"/>
      <c r="Y3684" s="40"/>
      <c r="Z3684" s="40"/>
    </row>
    <row r="3685" spans="1:26" x14ac:dyDescent="0.2">
      <c r="A3685" s="40"/>
      <c r="W3685" s="40"/>
      <c r="X3685" s="40"/>
      <c r="Y3685" s="40"/>
      <c r="Z3685" s="40"/>
    </row>
    <row r="3686" spans="1:26" x14ac:dyDescent="0.2">
      <c r="A3686" s="40"/>
      <c r="W3686" s="40"/>
      <c r="X3686" s="40"/>
      <c r="Y3686" s="40"/>
      <c r="Z3686" s="40"/>
    </row>
    <row r="3687" spans="1:26" x14ac:dyDescent="0.2">
      <c r="A3687" s="40"/>
      <c r="W3687" s="40"/>
      <c r="X3687" s="40"/>
      <c r="Y3687" s="40"/>
      <c r="Z3687" s="40"/>
    </row>
    <row r="3688" spans="1:26" x14ac:dyDescent="0.2">
      <c r="A3688" s="40"/>
      <c r="W3688" s="40"/>
      <c r="X3688" s="40"/>
      <c r="Y3688" s="40"/>
      <c r="Z3688" s="40"/>
    </row>
    <row r="3689" spans="1:26" x14ac:dyDescent="0.2">
      <c r="A3689" s="40"/>
      <c r="W3689" s="40"/>
      <c r="X3689" s="40"/>
      <c r="Y3689" s="40"/>
      <c r="Z3689" s="40"/>
    </row>
    <row r="3690" spans="1:26" x14ac:dyDescent="0.2">
      <c r="A3690" s="40"/>
      <c r="W3690" s="40"/>
      <c r="X3690" s="40"/>
      <c r="Y3690" s="40"/>
      <c r="Z3690" s="40"/>
    </row>
    <row r="3691" spans="1:26" x14ac:dyDescent="0.2">
      <c r="A3691" s="40"/>
      <c r="W3691" s="40"/>
      <c r="X3691" s="40"/>
      <c r="Y3691" s="40"/>
      <c r="Z3691" s="40"/>
    </row>
    <row r="3692" spans="1:26" x14ac:dyDescent="0.2">
      <c r="A3692" s="40"/>
      <c r="W3692" s="40"/>
      <c r="X3692" s="40"/>
      <c r="Y3692" s="40"/>
      <c r="Z3692" s="40"/>
    </row>
    <row r="3693" spans="1:26" x14ac:dyDescent="0.2">
      <c r="A3693" s="40"/>
      <c r="W3693" s="40"/>
      <c r="X3693" s="40"/>
      <c r="Y3693" s="40"/>
      <c r="Z3693" s="40"/>
    </row>
    <row r="3694" spans="1:26" x14ac:dyDescent="0.2">
      <c r="A3694" s="40"/>
      <c r="W3694" s="40"/>
      <c r="X3694" s="40"/>
      <c r="Y3694" s="40"/>
      <c r="Z3694" s="40"/>
    </row>
    <row r="3695" spans="1:26" x14ac:dyDescent="0.2">
      <c r="A3695" s="40"/>
      <c r="W3695" s="40"/>
      <c r="X3695" s="40"/>
      <c r="Y3695" s="40"/>
      <c r="Z3695" s="40"/>
    </row>
    <row r="3696" spans="1:26" x14ac:dyDescent="0.2">
      <c r="A3696" s="40"/>
      <c r="W3696" s="40"/>
      <c r="X3696" s="40"/>
      <c r="Y3696" s="40"/>
      <c r="Z3696" s="40"/>
    </row>
    <row r="3697" spans="1:26" x14ac:dyDescent="0.2">
      <c r="A3697" s="40"/>
      <c r="W3697" s="40"/>
      <c r="X3697" s="40"/>
      <c r="Y3697" s="40"/>
      <c r="Z3697" s="40"/>
    </row>
    <row r="3698" spans="1:26" x14ac:dyDescent="0.2">
      <c r="A3698" s="40"/>
      <c r="W3698" s="40"/>
      <c r="X3698" s="40"/>
      <c r="Y3698" s="40"/>
      <c r="Z3698" s="40"/>
    </row>
    <row r="3699" spans="1:26" x14ac:dyDescent="0.2">
      <c r="A3699" s="40"/>
      <c r="W3699" s="40"/>
      <c r="X3699" s="40"/>
      <c r="Y3699" s="40"/>
      <c r="Z3699" s="40"/>
    </row>
    <row r="3700" spans="1:26" x14ac:dyDescent="0.2">
      <c r="A3700" s="40"/>
      <c r="W3700" s="40"/>
      <c r="X3700" s="40"/>
      <c r="Y3700" s="40"/>
      <c r="Z3700" s="40"/>
    </row>
    <row r="3701" spans="1:26" x14ac:dyDescent="0.2">
      <c r="A3701" s="40"/>
      <c r="W3701" s="40"/>
      <c r="X3701" s="40"/>
      <c r="Y3701" s="40"/>
      <c r="Z3701" s="40"/>
    </row>
    <row r="3702" spans="1:26" x14ac:dyDescent="0.2">
      <c r="A3702" s="40"/>
      <c r="W3702" s="40"/>
      <c r="X3702" s="40"/>
      <c r="Y3702" s="40"/>
      <c r="Z3702" s="40"/>
    </row>
    <row r="3703" spans="1:26" x14ac:dyDescent="0.2">
      <c r="A3703" s="40"/>
      <c r="W3703" s="40"/>
      <c r="X3703" s="40"/>
      <c r="Y3703" s="40"/>
      <c r="Z3703" s="40"/>
    </row>
    <row r="3704" spans="1:26" x14ac:dyDescent="0.2">
      <c r="A3704" s="40"/>
      <c r="W3704" s="40"/>
      <c r="X3704" s="40"/>
      <c r="Y3704" s="40"/>
      <c r="Z3704" s="40"/>
    </row>
    <row r="3705" spans="1:26" x14ac:dyDescent="0.2">
      <c r="A3705" s="40"/>
      <c r="W3705" s="40"/>
      <c r="X3705" s="40"/>
      <c r="Y3705" s="40"/>
      <c r="Z3705" s="40"/>
    </row>
    <row r="3706" spans="1:26" x14ac:dyDescent="0.2">
      <c r="A3706" s="40"/>
      <c r="W3706" s="40"/>
      <c r="X3706" s="40"/>
      <c r="Y3706" s="40"/>
      <c r="Z3706" s="40"/>
    </row>
    <row r="3707" spans="1:26" x14ac:dyDescent="0.2">
      <c r="A3707" s="40"/>
      <c r="W3707" s="40"/>
      <c r="X3707" s="40"/>
      <c r="Y3707" s="40"/>
      <c r="Z3707" s="40"/>
    </row>
    <row r="3708" spans="1:26" x14ac:dyDescent="0.2">
      <c r="A3708" s="40"/>
      <c r="W3708" s="40"/>
      <c r="X3708" s="40"/>
      <c r="Y3708" s="40"/>
      <c r="Z3708" s="40"/>
    </row>
    <row r="3709" spans="1:26" x14ac:dyDescent="0.2">
      <c r="A3709" s="40"/>
      <c r="W3709" s="40"/>
      <c r="X3709" s="40"/>
      <c r="Y3709" s="40"/>
      <c r="Z3709" s="40"/>
    </row>
    <row r="3710" spans="1:26" x14ac:dyDescent="0.2">
      <c r="A3710" s="40"/>
      <c r="W3710" s="40"/>
      <c r="X3710" s="40"/>
      <c r="Y3710" s="40"/>
      <c r="Z3710" s="40"/>
    </row>
    <row r="3711" spans="1:26" x14ac:dyDescent="0.2">
      <c r="A3711" s="40"/>
      <c r="W3711" s="40"/>
      <c r="X3711" s="40"/>
      <c r="Y3711" s="40"/>
      <c r="Z3711" s="40"/>
    </row>
    <row r="3712" spans="1:26" x14ac:dyDescent="0.2">
      <c r="A3712" s="40"/>
      <c r="W3712" s="40"/>
      <c r="X3712" s="40"/>
      <c r="Y3712" s="40"/>
      <c r="Z3712" s="40"/>
    </row>
    <row r="3713" spans="1:26" x14ac:dyDescent="0.2">
      <c r="A3713" s="40"/>
      <c r="W3713" s="40"/>
      <c r="X3713" s="40"/>
      <c r="Y3713" s="40"/>
      <c r="Z3713" s="40"/>
    </row>
    <row r="3714" spans="1:26" x14ac:dyDescent="0.2">
      <c r="A3714" s="40"/>
      <c r="W3714" s="40"/>
      <c r="X3714" s="40"/>
      <c r="Y3714" s="40"/>
      <c r="Z3714" s="40"/>
    </row>
    <row r="3715" spans="1:26" x14ac:dyDescent="0.2">
      <c r="A3715" s="40"/>
      <c r="W3715" s="40"/>
      <c r="X3715" s="40"/>
      <c r="Y3715" s="40"/>
      <c r="Z3715" s="40"/>
    </row>
    <row r="3716" spans="1:26" x14ac:dyDescent="0.2">
      <c r="A3716" s="40"/>
      <c r="W3716" s="40"/>
      <c r="X3716" s="40"/>
      <c r="Y3716" s="40"/>
      <c r="Z3716" s="40"/>
    </row>
    <row r="3717" spans="1:26" x14ac:dyDescent="0.2">
      <c r="A3717" s="40"/>
      <c r="W3717" s="40"/>
      <c r="X3717" s="40"/>
      <c r="Y3717" s="40"/>
      <c r="Z3717" s="40"/>
    </row>
    <row r="3718" spans="1:26" x14ac:dyDescent="0.2">
      <c r="A3718" s="40"/>
      <c r="W3718" s="40"/>
      <c r="X3718" s="40"/>
      <c r="Y3718" s="40"/>
      <c r="Z3718" s="40"/>
    </row>
    <row r="3719" spans="1:26" x14ac:dyDescent="0.2">
      <c r="A3719" s="40"/>
      <c r="W3719" s="40"/>
      <c r="X3719" s="40"/>
      <c r="Y3719" s="40"/>
      <c r="Z3719" s="40"/>
    </row>
    <row r="3720" spans="1:26" x14ac:dyDescent="0.2">
      <c r="A3720" s="40"/>
      <c r="W3720" s="40"/>
      <c r="X3720" s="40"/>
      <c r="Y3720" s="40"/>
      <c r="Z3720" s="40"/>
    </row>
    <row r="3721" spans="1:26" x14ac:dyDescent="0.2">
      <c r="A3721" s="40"/>
      <c r="W3721" s="40"/>
      <c r="X3721" s="40"/>
      <c r="Y3721" s="40"/>
      <c r="Z3721" s="40"/>
    </row>
    <row r="3722" spans="1:26" x14ac:dyDescent="0.2">
      <c r="A3722" s="40"/>
      <c r="W3722" s="40"/>
      <c r="X3722" s="40"/>
      <c r="Y3722" s="40"/>
      <c r="Z3722" s="40"/>
    </row>
    <row r="3723" spans="1:26" x14ac:dyDescent="0.2">
      <c r="A3723" s="40"/>
      <c r="W3723" s="40"/>
      <c r="X3723" s="40"/>
      <c r="Y3723" s="40"/>
      <c r="Z3723" s="40"/>
    </row>
    <row r="3724" spans="1:26" x14ac:dyDescent="0.2">
      <c r="A3724" s="40"/>
      <c r="W3724" s="40"/>
      <c r="X3724" s="40"/>
      <c r="Y3724" s="40"/>
      <c r="Z3724" s="40"/>
    </row>
    <row r="3725" spans="1:26" x14ac:dyDescent="0.2">
      <c r="A3725" s="40"/>
      <c r="W3725" s="40"/>
      <c r="X3725" s="40"/>
      <c r="Y3725" s="40"/>
      <c r="Z3725" s="40"/>
    </row>
    <row r="3726" spans="1:26" x14ac:dyDescent="0.2">
      <c r="A3726" s="40"/>
      <c r="W3726" s="40"/>
      <c r="X3726" s="40"/>
      <c r="Y3726" s="40"/>
      <c r="Z3726" s="40"/>
    </row>
    <row r="3727" spans="1:26" x14ac:dyDescent="0.2">
      <c r="A3727" s="40"/>
      <c r="W3727" s="40"/>
      <c r="X3727" s="40"/>
      <c r="Y3727" s="40"/>
      <c r="Z3727" s="40"/>
    </row>
    <row r="3728" spans="1:26" x14ac:dyDescent="0.2">
      <c r="A3728" s="40"/>
      <c r="W3728" s="40"/>
      <c r="X3728" s="40"/>
      <c r="Y3728" s="40"/>
      <c r="Z3728" s="40"/>
    </row>
    <row r="3729" spans="1:26" x14ac:dyDescent="0.2">
      <c r="A3729" s="40"/>
      <c r="W3729" s="40"/>
      <c r="X3729" s="40"/>
      <c r="Y3729" s="40"/>
      <c r="Z3729" s="40"/>
    </row>
    <row r="3730" spans="1:26" x14ac:dyDescent="0.2">
      <c r="A3730" s="40"/>
      <c r="W3730" s="40"/>
      <c r="X3730" s="40"/>
      <c r="Y3730" s="40"/>
      <c r="Z3730" s="40"/>
    </row>
    <row r="3731" spans="1:26" x14ac:dyDescent="0.2">
      <c r="A3731" s="40"/>
      <c r="W3731" s="40"/>
      <c r="X3731" s="40"/>
      <c r="Y3731" s="40"/>
      <c r="Z3731" s="40"/>
    </row>
    <row r="3732" spans="1:26" x14ac:dyDescent="0.2">
      <c r="A3732" s="40"/>
      <c r="W3732" s="40"/>
      <c r="X3732" s="40"/>
      <c r="Y3732" s="40"/>
      <c r="Z3732" s="40"/>
    </row>
    <row r="3733" spans="1:26" x14ac:dyDescent="0.2">
      <c r="A3733" s="40"/>
      <c r="W3733" s="40"/>
      <c r="X3733" s="40"/>
      <c r="Y3733" s="40"/>
      <c r="Z3733" s="40"/>
    </row>
    <row r="3734" spans="1:26" x14ac:dyDescent="0.2">
      <c r="A3734" s="40"/>
      <c r="W3734" s="40"/>
      <c r="X3734" s="40"/>
      <c r="Y3734" s="40"/>
      <c r="Z3734" s="40"/>
    </row>
    <row r="3735" spans="1:26" x14ac:dyDescent="0.2">
      <c r="A3735" s="40"/>
      <c r="W3735" s="40"/>
      <c r="X3735" s="40"/>
      <c r="Y3735" s="40"/>
      <c r="Z3735" s="40"/>
    </row>
    <row r="3736" spans="1:26" x14ac:dyDescent="0.2">
      <c r="A3736" s="40"/>
      <c r="W3736" s="40"/>
      <c r="X3736" s="40"/>
      <c r="Y3736" s="40"/>
      <c r="Z3736" s="40"/>
    </row>
    <row r="3737" spans="1:26" x14ac:dyDescent="0.2">
      <c r="A3737" s="40"/>
      <c r="W3737" s="40"/>
      <c r="X3737" s="40"/>
      <c r="Y3737" s="40"/>
      <c r="Z3737" s="40"/>
    </row>
    <row r="3738" spans="1:26" x14ac:dyDescent="0.2">
      <c r="A3738" s="40"/>
      <c r="W3738" s="40"/>
      <c r="X3738" s="40"/>
      <c r="Y3738" s="40"/>
      <c r="Z3738" s="40"/>
    </row>
    <row r="3739" spans="1:26" x14ac:dyDescent="0.2">
      <c r="A3739" s="40"/>
      <c r="W3739" s="40"/>
      <c r="X3739" s="40"/>
      <c r="Y3739" s="40"/>
      <c r="Z3739" s="40"/>
    </row>
    <row r="3740" spans="1:26" x14ac:dyDescent="0.2">
      <c r="A3740" s="40"/>
      <c r="W3740" s="40"/>
      <c r="X3740" s="40"/>
      <c r="Y3740" s="40"/>
      <c r="Z3740" s="40"/>
    </row>
    <row r="3741" spans="1:26" x14ac:dyDescent="0.2">
      <c r="A3741" s="40"/>
      <c r="W3741" s="40"/>
      <c r="X3741" s="40"/>
      <c r="Y3741" s="40"/>
      <c r="Z3741" s="40"/>
    </row>
    <row r="3742" spans="1:26" x14ac:dyDescent="0.2">
      <c r="A3742" s="40"/>
      <c r="W3742" s="40"/>
      <c r="X3742" s="40"/>
      <c r="Y3742" s="40"/>
      <c r="Z3742" s="40"/>
    </row>
    <row r="3743" spans="1:26" x14ac:dyDescent="0.2">
      <c r="A3743" s="40"/>
      <c r="W3743" s="40"/>
      <c r="X3743" s="40"/>
      <c r="Y3743" s="40"/>
      <c r="Z3743" s="40"/>
    </row>
    <row r="3744" spans="1:26" x14ac:dyDescent="0.2">
      <c r="A3744" s="40"/>
      <c r="W3744" s="40"/>
      <c r="X3744" s="40"/>
      <c r="Y3744" s="40"/>
      <c r="Z3744" s="40"/>
    </row>
    <row r="3745" spans="1:26" x14ac:dyDescent="0.2">
      <c r="A3745" s="40"/>
      <c r="W3745" s="40"/>
      <c r="X3745" s="40"/>
      <c r="Y3745" s="40"/>
      <c r="Z3745" s="40"/>
    </row>
    <row r="3746" spans="1:26" x14ac:dyDescent="0.2">
      <c r="A3746" s="40"/>
      <c r="W3746" s="40"/>
      <c r="X3746" s="40"/>
      <c r="Y3746" s="40"/>
      <c r="Z3746" s="40"/>
    </row>
    <row r="3747" spans="1:26" x14ac:dyDescent="0.2">
      <c r="A3747" s="40"/>
      <c r="W3747" s="40"/>
      <c r="X3747" s="40"/>
      <c r="Y3747" s="40"/>
      <c r="Z3747" s="40"/>
    </row>
    <row r="3748" spans="1:26" x14ac:dyDescent="0.2">
      <c r="A3748" s="40"/>
      <c r="W3748" s="40"/>
      <c r="X3748" s="40"/>
      <c r="Y3748" s="40"/>
      <c r="Z3748" s="40"/>
    </row>
    <row r="3749" spans="1:26" x14ac:dyDescent="0.2">
      <c r="A3749" s="40"/>
      <c r="W3749" s="40"/>
      <c r="X3749" s="40"/>
      <c r="Y3749" s="40"/>
      <c r="Z3749" s="40"/>
    </row>
    <row r="3750" spans="1:26" x14ac:dyDescent="0.2">
      <c r="A3750" s="40"/>
      <c r="W3750" s="40"/>
      <c r="X3750" s="40"/>
      <c r="Y3750" s="40"/>
      <c r="Z3750" s="40"/>
    </row>
    <row r="3751" spans="1:26" x14ac:dyDescent="0.2">
      <c r="A3751" s="40"/>
      <c r="W3751" s="40"/>
      <c r="X3751" s="40"/>
      <c r="Y3751" s="40"/>
      <c r="Z3751" s="40"/>
    </row>
    <row r="3752" spans="1:26" x14ac:dyDescent="0.2">
      <c r="A3752" s="40"/>
      <c r="W3752" s="40"/>
      <c r="X3752" s="40"/>
      <c r="Y3752" s="40"/>
      <c r="Z3752" s="40"/>
    </row>
    <row r="3753" spans="1:26" x14ac:dyDescent="0.2">
      <c r="A3753" s="40"/>
      <c r="W3753" s="40"/>
      <c r="X3753" s="40"/>
      <c r="Y3753" s="40"/>
      <c r="Z3753" s="40"/>
    </row>
    <row r="3754" spans="1:26" x14ac:dyDescent="0.2">
      <c r="A3754" s="40"/>
      <c r="W3754" s="40"/>
      <c r="X3754" s="40"/>
      <c r="Y3754" s="40"/>
      <c r="Z3754" s="40"/>
    </row>
    <row r="3755" spans="1:26" x14ac:dyDescent="0.2">
      <c r="A3755" s="40"/>
      <c r="W3755" s="40"/>
      <c r="X3755" s="40"/>
      <c r="Y3755" s="40"/>
      <c r="Z3755" s="40"/>
    </row>
    <row r="3756" spans="1:26" x14ac:dyDescent="0.2">
      <c r="A3756" s="40"/>
      <c r="W3756" s="40"/>
      <c r="X3756" s="40"/>
      <c r="Y3756" s="40"/>
      <c r="Z3756" s="40"/>
    </row>
    <row r="3757" spans="1:26" x14ac:dyDescent="0.2">
      <c r="A3757" s="40"/>
      <c r="W3757" s="40"/>
      <c r="X3757" s="40"/>
      <c r="Y3757" s="40"/>
      <c r="Z3757" s="40"/>
    </row>
    <row r="3758" spans="1:26" x14ac:dyDescent="0.2">
      <c r="A3758" s="40"/>
      <c r="W3758" s="40"/>
      <c r="X3758" s="40"/>
      <c r="Y3758" s="40"/>
      <c r="Z3758" s="40"/>
    </row>
    <row r="3759" spans="1:26" x14ac:dyDescent="0.2">
      <c r="A3759" s="40"/>
      <c r="W3759" s="40"/>
      <c r="X3759" s="40"/>
      <c r="Y3759" s="40"/>
      <c r="Z3759" s="40"/>
    </row>
    <row r="3760" spans="1:26" x14ac:dyDescent="0.2">
      <c r="A3760" s="40"/>
      <c r="W3760" s="40"/>
      <c r="X3760" s="40"/>
      <c r="Y3760" s="40"/>
      <c r="Z3760" s="40"/>
    </row>
    <row r="3761" spans="1:26" x14ac:dyDescent="0.2">
      <c r="A3761" s="40"/>
      <c r="W3761" s="40"/>
      <c r="X3761" s="40"/>
      <c r="Y3761" s="40"/>
      <c r="Z3761" s="40"/>
    </row>
    <row r="3762" spans="1:26" x14ac:dyDescent="0.2">
      <c r="A3762" s="40"/>
      <c r="W3762" s="40"/>
      <c r="X3762" s="40"/>
      <c r="Y3762" s="40"/>
      <c r="Z3762" s="40"/>
    </row>
    <row r="3763" spans="1:26" x14ac:dyDescent="0.2">
      <c r="A3763" s="40"/>
      <c r="W3763" s="40"/>
      <c r="X3763" s="40"/>
      <c r="Y3763" s="40"/>
      <c r="Z3763" s="40"/>
    </row>
    <row r="3764" spans="1:26" x14ac:dyDescent="0.2">
      <c r="A3764" s="40"/>
      <c r="W3764" s="40"/>
      <c r="X3764" s="40"/>
      <c r="Y3764" s="40"/>
      <c r="Z3764" s="40"/>
    </row>
    <row r="3765" spans="1:26" x14ac:dyDescent="0.2">
      <c r="A3765" s="40"/>
      <c r="W3765" s="40"/>
      <c r="X3765" s="40"/>
      <c r="Y3765" s="40"/>
      <c r="Z3765" s="40"/>
    </row>
    <row r="3766" spans="1:26" x14ac:dyDescent="0.2">
      <c r="A3766" s="40"/>
      <c r="W3766" s="40"/>
      <c r="X3766" s="40"/>
      <c r="Y3766" s="40"/>
      <c r="Z3766" s="40"/>
    </row>
    <row r="3767" spans="1:26" x14ac:dyDescent="0.2">
      <c r="A3767" s="40"/>
      <c r="W3767" s="40"/>
      <c r="X3767" s="40"/>
      <c r="Y3767" s="40"/>
      <c r="Z3767" s="40"/>
    </row>
    <row r="3768" spans="1:26" x14ac:dyDescent="0.2">
      <c r="A3768" s="40"/>
      <c r="W3768" s="40"/>
      <c r="X3768" s="40"/>
      <c r="Y3768" s="40"/>
      <c r="Z3768" s="40"/>
    </row>
    <row r="3769" spans="1:26" x14ac:dyDescent="0.2">
      <c r="A3769" s="40"/>
      <c r="W3769" s="40"/>
      <c r="X3769" s="40"/>
      <c r="Y3769" s="40"/>
      <c r="Z3769" s="40"/>
    </row>
    <row r="3770" spans="1:26" x14ac:dyDescent="0.2">
      <c r="A3770" s="40"/>
      <c r="W3770" s="40"/>
      <c r="X3770" s="40"/>
      <c r="Y3770" s="40"/>
      <c r="Z3770" s="40"/>
    </row>
    <row r="3771" spans="1:26" x14ac:dyDescent="0.2">
      <c r="A3771" s="40"/>
      <c r="W3771" s="40"/>
      <c r="X3771" s="40"/>
      <c r="Y3771" s="40"/>
      <c r="Z3771" s="40"/>
    </row>
    <row r="3772" spans="1:26" x14ac:dyDescent="0.2">
      <c r="A3772" s="40"/>
      <c r="W3772" s="40"/>
      <c r="X3772" s="40"/>
      <c r="Y3772" s="40"/>
      <c r="Z3772" s="40"/>
    </row>
    <row r="3773" spans="1:26" x14ac:dyDescent="0.2">
      <c r="A3773" s="40"/>
      <c r="W3773" s="40"/>
      <c r="X3773" s="40"/>
      <c r="Y3773" s="40"/>
      <c r="Z3773" s="40"/>
    </row>
    <row r="3774" spans="1:26" x14ac:dyDescent="0.2">
      <c r="A3774" s="40"/>
      <c r="W3774" s="40"/>
      <c r="X3774" s="40"/>
      <c r="Y3774" s="40"/>
      <c r="Z3774" s="40"/>
    </row>
    <row r="3775" spans="1:26" x14ac:dyDescent="0.2">
      <c r="A3775" s="40"/>
      <c r="W3775" s="40"/>
      <c r="X3775" s="40"/>
      <c r="Y3775" s="40"/>
      <c r="Z3775" s="40"/>
    </row>
    <row r="3776" spans="1:26" x14ac:dyDescent="0.2">
      <c r="A3776" s="40"/>
      <c r="W3776" s="40"/>
      <c r="X3776" s="40"/>
      <c r="Y3776" s="40"/>
      <c r="Z3776" s="40"/>
    </row>
    <row r="3777" spans="1:26" x14ac:dyDescent="0.2">
      <c r="A3777" s="40"/>
      <c r="W3777" s="40"/>
      <c r="X3777" s="40"/>
      <c r="Y3777" s="40"/>
      <c r="Z3777" s="40"/>
    </row>
    <row r="3778" spans="1:26" x14ac:dyDescent="0.2">
      <c r="A3778" s="40"/>
      <c r="W3778" s="40"/>
      <c r="X3778" s="40"/>
      <c r="Y3778" s="40"/>
      <c r="Z3778" s="40"/>
    </row>
    <row r="3779" spans="1:26" x14ac:dyDescent="0.2">
      <c r="A3779" s="40"/>
      <c r="W3779" s="40"/>
      <c r="X3779" s="40"/>
      <c r="Y3779" s="40"/>
      <c r="Z3779" s="40"/>
    </row>
    <row r="3780" spans="1:26" x14ac:dyDescent="0.2">
      <c r="A3780" s="40"/>
      <c r="W3780" s="40"/>
      <c r="X3780" s="40"/>
      <c r="Y3780" s="40"/>
      <c r="Z3780" s="40"/>
    </row>
    <row r="3781" spans="1:26" x14ac:dyDescent="0.2">
      <c r="A3781" s="40"/>
      <c r="W3781" s="40"/>
      <c r="X3781" s="40"/>
      <c r="Y3781" s="40"/>
      <c r="Z3781" s="40"/>
    </row>
    <row r="3782" spans="1:26" x14ac:dyDescent="0.2">
      <c r="A3782" s="40"/>
      <c r="W3782" s="40"/>
      <c r="X3782" s="40"/>
      <c r="Y3782" s="40"/>
      <c r="Z3782" s="40"/>
    </row>
    <row r="3783" spans="1:26" x14ac:dyDescent="0.2">
      <c r="A3783" s="40"/>
      <c r="W3783" s="40"/>
      <c r="X3783" s="40"/>
      <c r="Y3783" s="40"/>
      <c r="Z3783" s="40"/>
    </row>
    <row r="3784" spans="1:26" x14ac:dyDescent="0.2">
      <c r="A3784" s="40"/>
      <c r="W3784" s="40"/>
      <c r="X3784" s="40"/>
      <c r="Y3784" s="40"/>
      <c r="Z3784" s="40"/>
    </row>
    <row r="3785" spans="1:26" x14ac:dyDescent="0.2">
      <c r="A3785" s="40"/>
      <c r="W3785" s="40"/>
      <c r="X3785" s="40"/>
      <c r="Y3785" s="40"/>
      <c r="Z3785" s="40"/>
    </row>
    <row r="3786" spans="1:26" x14ac:dyDescent="0.2">
      <c r="A3786" s="40"/>
      <c r="W3786" s="40"/>
      <c r="X3786" s="40"/>
      <c r="Y3786" s="40"/>
      <c r="Z3786" s="40"/>
    </row>
    <row r="3787" spans="1:26" x14ac:dyDescent="0.2">
      <c r="A3787" s="40"/>
      <c r="W3787" s="40"/>
      <c r="X3787" s="40"/>
      <c r="Y3787" s="40"/>
      <c r="Z3787" s="40"/>
    </row>
    <row r="3788" spans="1:26" x14ac:dyDescent="0.2">
      <c r="A3788" s="40"/>
      <c r="W3788" s="40"/>
      <c r="X3788" s="40"/>
      <c r="Y3788" s="40"/>
      <c r="Z3788" s="40"/>
    </row>
    <row r="3789" spans="1:26" x14ac:dyDescent="0.2">
      <c r="A3789" s="40"/>
      <c r="W3789" s="40"/>
      <c r="X3789" s="40"/>
      <c r="Y3789" s="40"/>
      <c r="Z3789" s="40"/>
    </row>
    <row r="3790" spans="1:26" x14ac:dyDescent="0.2">
      <c r="A3790" s="40"/>
      <c r="W3790" s="40"/>
      <c r="X3790" s="40"/>
      <c r="Y3790" s="40"/>
      <c r="Z3790" s="40"/>
    </row>
    <row r="3791" spans="1:26" x14ac:dyDescent="0.2">
      <c r="A3791" s="40"/>
      <c r="W3791" s="40"/>
      <c r="X3791" s="40"/>
      <c r="Y3791" s="40"/>
      <c r="Z3791" s="40"/>
    </row>
    <row r="3792" spans="1:26" x14ac:dyDescent="0.2">
      <c r="A3792" s="40"/>
      <c r="W3792" s="40"/>
      <c r="X3792" s="40"/>
      <c r="Y3792" s="40"/>
      <c r="Z3792" s="40"/>
    </row>
    <row r="3793" spans="1:26" x14ac:dyDescent="0.2">
      <c r="A3793" s="40"/>
      <c r="W3793" s="40"/>
      <c r="X3793" s="40"/>
      <c r="Y3793" s="40"/>
      <c r="Z3793" s="40"/>
    </row>
    <row r="3794" spans="1:26" x14ac:dyDescent="0.2">
      <c r="A3794" s="40"/>
      <c r="W3794" s="40"/>
      <c r="X3794" s="40"/>
      <c r="Y3794" s="40"/>
      <c r="Z3794" s="40"/>
    </row>
    <row r="3795" spans="1:26" x14ac:dyDescent="0.2">
      <c r="A3795" s="40"/>
      <c r="W3795" s="40"/>
      <c r="X3795" s="40"/>
      <c r="Y3795" s="40"/>
      <c r="Z3795" s="40"/>
    </row>
    <row r="3796" spans="1:26" x14ac:dyDescent="0.2">
      <c r="A3796" s="40"/>
      <c r="W3796" s="40"/>
      <c r="X3796" s="40"/>
      <c r="Y3796" s="40"/>
      <c r="Z3796" s="40"/>
    </row>
    <row r="3797" spans="1:26" x14ac:dyDescent="0.2">
      <c r="A3797" s="40"/>
      <c r="W3797" s="40"/>
      <c r="X3797" s="40"/>
      <c r="Y3797" s="40"/>
      <c r="Z3797" s="40"/>
    </row>
    <row r="3798" spans="1:26" x14ac:dyDescent="0.2">
      <c r="A3798" s="40"/>
      <c r="W3798" s="40"/>
      <c r="X3798" s="40"/>
      <c r="Y3798" s="40"/>
      <c r="Z3798" s="40"/>
    </row>
    <row r="3799" spans="1:26" x14ac:dyDescent="0.2">
      <c r="A3799" s="40"/>
      <c r="W3799" s="40"/>
      <c r="X3799" s="40"/>
      <c r="Y3799" s="40"/>
      <c r="Z3799" s="40"/>
    </row>
    <row r="3800" spans="1:26" x14ac:dyDescent="0.2">
      <c r="A3800" s="40"/>
      <c r="W3800" s="40"/>
      <c r="X3800" s="40"/>
      <c r="Y3800" s="40"/>
      <c r="Z3800" s="40"/>
    </row>
    <row r="3801" spans="1:26" x14ac:dyDescent="0.2">
      <c r="A3801" s="40"/>
      <c r="W3801" s="40"/>
      <c r="X3801" s="40"/>
      <c r="Y3801" s="40"/>
      <c r="Z3801" s="40"/>
    </row>
    <row r="3802" spans="1:26" x14ac:dyDescent="0.2">
      <c r="A3802" s="40"/>
      <c r="W3802" s="40"/>
      <c r="X3802" s="40"/>
      <c r="Y3802" s="40"/>
      <c r="Z3802" s="40"/>
    </row>
    <row r="3803" spans="1:26" x14ac:dyDescent="0.2">
      <c r="A3803" s="40"/>
      <c r="W3803" s="40"/>
      <c r="X3803" s="40"/>
      <c r="Y3803" s="40"/>
      <c r="Z3803" s="40"/>
    </row>
    <row r="3804" spans="1:26" x14ac:dyDescent="0.2">
      <c r="A3804" s="40"/>
      <c r="W3804" s="40"/>
      <c r="X3804" s="40"/>
      <c r="Y3804" s="40"/>
      <c r="Z3804" s="40"/>
    </row>
    <row r="3805" spans="1:26" x14ac:dyDescent="0.2">
      <c r="A3805" s="40"/>
      <c r="W3805" s="40"/>
      <c r="X3805" s="40"/>
      <c r="Y3805" s="40"/>
      <c r="Z3805" s="40"/>
    </row>
    <row r="3806" spans="1:26" x14ac:dyDescent="0.2">
      <c r="A3806" s="40"/>
      <c r="W3806" s="40"/>
      <c r="X3806" s="40"/>
      <c r="Y3806" s="40"/>
      <c r="Z3806" s="40"/>
    </row>
    <row r="3807" spans="1:26" x14ac:dyDescent="0.2">
      <c r="A3807" s="40"/>
      <c r="W3807" s="40"/>
      <c r="X3807" s="40"/>
      <c r="Y3807" s="40"/>
      <c r="Z3807" s="40"/>
    </row>
    <row r="3808" spans="1:26" x14ac:dyDescent="0.2">
      <c r="A3808" s="40"/>
      <c r="W3808" s="40"/>
      <c r="X3808" s="40"/>
      <c r="Y3808" s="40"/>
      <c r="Z3808" s="40"/>
    </row>
    <row r="3809" spans="1:26" x14ac:dyDescent="0.2">
      <c r="A3809" s="40"/>
      <c r="W3809" s="40"/>
      <c r="X3809" s="40"/>
      <c r="Y3809" s="40"/>
      <c r="Z3809" s="40"/>
    </row>
    <row r="3810" spans="1:26" x14ac:dyDescent="0.2">
      <c r="A3810" s="40"/>
      <c r="W3810" s="40"/>
      <c r="X3810" s="40"/>
      <c r="Y3810" s="40"/>
      <c r="Z3810" s="40"/>
    </row>
    <row r="3811" spans="1:26" x14ac:dyDescent="0.2">
      <c r="A3811" s="40"/>
      <c r="W3811" s="40"/>
      <c r="X3811" s="40"/>
      <c r="Y3811" s="40"/>
      <c r="Z3811" s="40"/>
    </row>
    <row r="3812" spans="1:26" x14ac:dyDescent="0.2">
      <c r="A3812" s="40"/>
      <c r="W3812" s="40"/>
      <c r="X3812" s="40"/>
      <c r="Y3812" s="40"/>
      <c r="Z3812" s="40"/>
    </row>
    <row r="3813" spans="1:26" x14ac:dyDescent="0.2">
      <c r="A3813" s="40"/>
      <c r="W3813" s="40"/>
      <c r="X3813" s="40"/>
      <c r="Y3813" s="40"/>
      <c r="Z3813" s="40"/>
    </row>
    <row r="3814" spans="1:26" x14ac:dyDescent="0.2">
      <c r="A3814" s="40"/>
      <c r="W3814" s="40"/>
      <c r="X3814" s="40"/>
      <c r="Y3814" s="40"/>
      <c r="Z3814" s="40"/>
    </row>
    <row r="3815" spans="1:26" x14ac:dyDescent="0.2">
      <c r="A3815" s="40"/>
      <c r="W3815" s="40"/>
      <c r="X3815" s="40"/>
      <c r="Y3815" s="40"/>
      <c r="Z3815" s="40"/>
    </row>
    <row r="3816" spans="1:26" x14ac:dyDescent="0.2">
      <c r="A3816" s="40"/>
      <c r="W3816" s="40"/>
      <c r="X3816" s="40"/>
      <c r="Y3816" s="40"/>
      <c r="Z3816" s="40"/>
    </row>
    <row r="3817" spans="1:26" x14ac:dyDescent="0.2">
      <c r="A3817" s="40"/>
      <c r="W3817" s="40"/>
      <c r="X3817" s="40"/>
      <c r="Y3817" s="40"/>
      <c r="Z3817" s="40"/>
    </row>
    <row r="3818" spans="1:26" x14ac:dyDescent="0.2">
      <c r="A3818" s="40"/>
      <c r="W3818" s="40"/>
      <c r="X3818" s="40"/>
      <c r="Y3818" s="40"/>
      <c r="Z3818" s="40"/>
    </row>
    <row r="3819" spans="1:26" x14ac:dyDescent="0.2">
      <c r="A3819" s="40"/>
      <c r="W3819" s="40"/>
      <c r="X3819" s="40"/>
      <c r="Y3819" s="40"/>
      <c r="Z3819" s="40"/>
    </row>
    <row r="3820" spans="1:26" x14ac:dyDescent="0.2">
      <c r="A3820" s="40"/>
      <c r="W3820" s="40"/>
      <c r="X3820" s="40"/>
      <c r="Y3820" s="40"/>
      <c r="Z3820" s="40"/>
    </row>
    <row r="3821" spans="1:26" x14ac:dyDescent="0.2">
      <c r="A3821" s="40"/>
      <c r="W3821" s="40"/>
      <c r="X3821" s="40"/>
      <c r="Y3821" s="40"/>
      <c r="Z3821" s="40"/>
    </row>
    <row r="3822" spans="1:26" x14ac:dyDescent="0.2">
      <c r="A3822" s="40"/>
      <c r="W3822" s="40"/>
      <c r="X3822" s="40"/>
      <c r="Y3822" s="40"/>
      <c r="Z3822" s="40"/>
    </row>
    <row r="3823" spans="1:26" x14ac:dyDescent="0.2">
      <c r="A3823" s="40"/>
      <c r="W3823" s="40"/>
      <c r="X3823" s="40"/>
      <c r="Y3823" s="40"/>
      <c r="Z3823" s="40"/>
    </row>
    <row r="3824" spans="1:26" x14ac:dyDescent="0.2">
      <c r="A3824" s="40"/>
      <c r="W3824" s="40"/>
      <c r="X3824" s="40"/>
      <c r="Y3824" s="40"/>
      <c r="Z3824" s="40"/>
    </row>
    <row r="3825" spans="1:26" x14ac:dyDescent="0.2">
      <c r="A3825" s="40"/>
      <c r="W3825" s="40"/>
      <c r="X3825" s="40"/>
      <c r="Y3825" s="40"/>
      <c r="Z3825" s="40"/>
    </row>
    <row r="3826" spans="1:26" x14ac:dyDescent="0.2">
      <c r="A3826" s="40"/>
      <c r="W3826" s="40"/>
      <c r="X3826" s="40"/>
      <c r="Y3826" s="40"/>
      <c r="Z3826" s="40"/>
    </row>
    <row r="3827" spans="1:26" x14ac:dyDescent="0.2">
      <c r="A3827" s="40"/>
      <c r="W3827" s="40"/>
      <c r="X3827" s="40"/>
      <c r="Y3827" s="40"/>
      <c r="Z3827" s="40"/>
    </row>
    <row r="3828" spans="1:26" x14ac:dyDescent="0.2">
      <c r="A3828" s="40"/>
      <c r="W3828" s="40"/>
      <c r="X3828" s="40"/>
      <c r="Y3828" s="40"/>
      <c r="Z3828" s="40"/>
    </row>
    <row r="3829" spans="1:26" x14ac:dyDescent="0.2">
      <c r="A3829" s="40"/>
      <c r="W3829" s="40"/>
      <c r="X3829" s="40"/>
      <c r="Y3829" s="40"/>
      <c r="Z3829" s="40"/>
    </row>
    <row r="3830" spans="1:26" x14ac:dyDescent="0.2">
      <c r="A3830" s="40"/>
      <c r="W3830" s="40"/>
      <c r="X3830" s="40"/>
      <c r="Y3830" s="40"/>
      <c r="Z3830" s="40"/>
    </row>
    <row r="3831" spans="1:26" x14ac:dyDescent="0.2">
      <c r="A3831" s="40"/>
      <c r="W3831" s="40"/>
      <c r="X3831" s="40"/>
      <c r="Y3831" s="40"/>
      <c r="Z3831" s="40"/>
    </row>
    <row r="3832" spans="1:26" x14ac:dyDescent="0.2">
      <c r="A3832" s="40"/>
      <c r="W3832" s="40"/>
      <c r="X3832" s="40"/>
      <c r="Y3832" s="40"/>
      <c r="Z3832" s="40"/>
    </row>
    <row r="3833" spans="1:26" x14ac:dyDescent="0.2">
      <c r="A3833" s="40"/>
      <c r="W3833" s="40"/>
      <c r="X3833" s="40"/>
      <c r="Y3833" s="40"/>
      <c r="Z3833" s="40"/>
    </row>
    <row r="3834" spans="1:26" x14ac:dyDescent="0.2">
      <c r="A3834" s="40"/>
      <c r="W3834" s="40"/>
      <c r="X3834" s="40"/>
      <c r="Y3834" s="40"/>
      <c r="Z3834" s="40"/>
    </row>
    <row r="3835" spans="1:26" x14ac:dyDescent="0.2">
      <c r="A3835" s="40"/>
      <c r="W3835" s="40"/>
      <c r="X3835" s="40"/>
      <c r="Y3835" s="40"/>
      <c r="Z3835" s="40"/>
    </row>
    <row r="3836" spans="1:26" x14ac:dyDescent="0.2">
      <c r="A3836" s="40"/>
      <c r="W3836" s="40"/>
      <c r="X3836" s="40"/>
      <c r="Y3836" s="40"/>
      <c r="Z3836" s="40"/>
    </row>
    <row r="3837" spans="1:26" x14ac:dyDescent="0.2">
      <c r="A3837" s="40"/>
      <c r="W3837" s="40"/>
      <c r="X3837" s="40"/>
      <c r="Y3837" s="40"/>
      <c r="Z3837" s="40"/>
    </row>
    <row r="3838" spans="1:26" x14ac:dyDescent="0.2">
      <c r="A3838" s="40"/>
      <c r="W3838" s="40"/>
      <c r="X3838" s="40"/>
      <c r="Y3838" s="40"/>
      <c r="Z3838" s="40"/>
    </row>
    <row r="3839" spans="1:26" x14ac:dyDescent="0.2">
      <c r="A3839" s="40"/>
      <c r="W3839" s="40"/>
      <c r="X3839" s="40"/>
      <c r="Y3839" s="40"/>
      <c r="Z3839" s="40"/>
    </row>
    <row r="3840" spans="1:26" x14ac:dyDescent="0.2">
      <c r="A3840" s="40"/>
      <c r="W3840" s="40"/>
      <c r="X3840" s="40"/>
      <c r="Y3840" s="40"/>
      <c r="Z3840" s="40"/>
    </row>
    <row r="3841" spans="1:26" x14ac:dyDescent="0.2">
      <c r="A3841" s="40"/>
      <c r="W3841" s="40"/>
      <c r="X3841" s="40"/>
      <c r="Y3841" s="40"/>
      <c r="Z3841" s="40"/>
    </row>
    <row r="3842" spans="1:26" x14ac:dyDescent="0.2">
      <c r="A3842" s="40"/>
      <c r="W3842" s="40"/>
      <c r="X3842" s="40"/>
      <c r="Y3842" s="40"/>
      <c r="Z3842" s="40"/>
    </row>
    <row r="3843" spans="1:26" x14ac:dyDescent="0.2">
      <c r="A3843" s="40"/>
      <c r="W3843" s="40"/>
      <c r="X3843" s="40"/>
      <c r="Y3843" s="40"/>
      <c r="Z3843" s="40"/>
    </row>
    <row r="3844" spans="1:26" x14ac:dyDescent="0.2">
      <c r="A3844" s="40"/>
      <c r="W3844" s="40"/>
      <c r="X3844" s="40"/>
      <c r="Y3844" s="40"/>
      <c r="Z3844" s="40"/>
    </row>
    <row r="3845" spans="1:26" x14ac:dyDescent="0.2">
      <c r="A3845" s="40"/>
      <c r="W3845" s="40"/>
      <c r="X3845" s="40"/>
      <c r="Y3845" s="40"/>
      <c r="Z3845" s="40"/>
    </row>
    <row r="3846" spans="1:26" x14ac:dyDescent="0.2">
      <c r="A3846" s="40"/>
      <c r="W3846" s="40"/>
      <c r="X3846" s="40"/>
      <c r="Y3846" s="40"/>
      <c r="Z3846" s="40"/>
    </row>
    <row r="3847" spans="1:26" x14ac:dyDescent="0.2">
      <c r="A3847" s="40"/>
      <c r="W3847" s="40"/>
      <c r="X3847" s="40"/>
      <c r="Y3847" s="40"/>
      <c r="Z3847" s="40"/>
    </row>
    <row r="3848" spans="1:26" x14ac:dyDescent="0.2">
      <c r="A3848" s="40"/>
      <c r="W3848" s="40"/>
      <c r="X3848" s="40"/>
      <c r="Y3848" s="40"/>
      <c r="Z3848" s="40"/>
    </row>
    <row r="3849" spans="1:26" x14ac:dyDescent="0.2">
      <c r="A3849" s="40"/>
      <c r="W3849" s="40"/>
      <c r="X3849" s="40"/>
      <c r="Y3849" s="40"/>
      <c r="Z3849" s="40"/>
    </row>
    <row r="3850" spans="1:26" x14ac:dyDescent="0.2">
      <c r="A3850" s="40"/>
      <c r="W3850" s="40"/>
      <c r="X3850" s="40"/>
      <c r="Y3850" s="40"/>
      <c r="Z3850" s="40"/>
    </row>
    <row r="3851" spans="1:26" x14ac:dyDescent="0.2">
      <c r="A3851" s="40"/>
      <c r="W3851" s="40"/>
      <c r="X3851" s="40"/>
      <c r="Y3851" s="40"/>
      <c r="Z3851" s="40"/>
    </row>
    <row r="3852" spans="1:26" x14ac:dyDescent="0.2">
      <c r="A3852" s="40"/>
      <c r="W3852" s="40"/>
      <c r="X3852" s="40"/>
      <c r="Y3852" s="40"/>
      <c r="Z3852" s="40"/>
    </row>
    <row r="3853" spans="1:26" x14ac:dyDescent="0.2">
      <c r="A3853" s="40"/>
      <c r="W3853" s="40"/>
      <c r="X3853" s="40"/>
      <c r="Y3853" s="40"/>
      <c r="Z3853" s="40"/>
    </row>
    <row r="3854" spans="1:26" x14ac:dyDescent="0.2">
      <c r="A3854" s="40"/>
      <c r="W3854" s="40"/>
      <c r="X3854" s="40"/>
      <c r="Y3854" s="40"/>
      <c r="Z3854" s="40"/>
    </row>
    <row r="3855" spans="1:26" x14ac:dyDescent="0.2">
      <c r="A3855" s="40"/>
      <c r="W3855" s="40"/>
      <c r="X3855" s="40"/>
      <c r="Y3855" s="40"/>
      <c r="Z3855" s="40"/>
    </row>
    <row r="3856" spans="1:26" x14ac:dyDescent="0.2">
      <c r="A3856" s="40"/>
      <c r="W3856" s="40"/>
      <c r="X3856" s="40"/>
      <c r="Y3856" s="40"/>
      <c r="Z3856" s="40"/>
    </row>
    <row r="3857" spans="1:26" x14ac:dyDescent="0.2">
      <c r="A3857" s="40"/>
      <c r="W3857" s="40"/>
      <c r="X3857" s="40"/>
      <c r="Y3857" s="40"/>
      <c r="Z3857" s="40"/>
    </row>
    <row r="3858" spans="1:26" x14ac:dyDescent="0.2">
      <c r="A3858" s="40"/>
      <c r="W3858" s="40"/>
      <c r="X3858" s="40"/>
      <c r="Y3858" s="40"/>
      <c r="Z3858" s="40"/>
    </row>
    <row r="3859" spans="1:26" x14ac:dyDescent="0.2">
      <c r="A3859" s="40"/>
      <c r="W3859" s="40"/>
      <c r="X3859" s="40"/>
      <c r="Y3859" s="40"/>
      <c r="Z3859" s="40"/>
    </row>
    <row r="3860" spans="1:26" x14ac:dyDescent="0.2">
      <c r="A3860" s="40"/>
      <c r="W3860" s="40"/>
      <c r="X3860" s="40"/>
      <c r="Y3860" s="40"/>
      <c r="Z3860" s="40"/>
    </row>
    <row r="3861" spans="1:26" x14ac:dyDescent="0.2">
      <c r="A3861" s="40"/>
      <c r="W3861" s="40"/>
      <c r="X3861" s="40"/>
      <c r="Y3861" s="40"/>
      <c r="Z3861" s="40"/>
    </row>
    <row r="3862" spans="1:26" x14ac:dyDescent="0.2">
      <c r="A3862" s="40"/>
      <c r="W3862" s="40"/>
      <c r="X3862" s="40"/>
      <c r="Y3862" s="40"/>
      <c r="Z3862" s="40"/>
    </row>
    <row r="3863" spans="1:26" x14ac:dyDescent="0.2">
      <c r="A3863" s="40"/>
      <c r="W3863" s="40"/>
      <c r="X3863" s="40"/>
      <c r="Y3863" s="40"/>
      <c r="Z3863" s="40"/>
    </row>
    <row r="3864" spans="1:26" x14ac:dyDescent="0.2">
      <c r="A3864" s="40"/>
      <c r="W3864" s="40"/>
      <c r="X3864" s="40"/>
      <c r="Y3864" s="40"/>
      <c r="Z3864" s="40"/>
    </row>
    <row r="3865" spans="1:26" x14ac:dyDescent="0.2">
      <c r="A3865" s="40"/>
      <c r="W3865" s="40"/>
      <c r="X3865" s="40"/>
      <c r="Y3865" s="40"/>
      <c r="Z3865" s="40"/>
    </row>
    <row r="3866" spans="1:26" x14ac:dyDescent="0.2">
      <c r="A3866" s="40"/>
      <c r="W3866" s="40"/>
      <c r="X3866" s="40"/>
      <c r="Y3866" s="40"/>
      <c r="Z3866" s="40"/>
    </row>
    <row r="3867" spans="1:26" x14ac:dyDescent="0.2">
      <c r="A3867" s="40"/>
      <c r="W3867" s="40"/>
      <c r="X3867" s="40"/>
      <c r="Y3867" s="40"/>
      <c r="Z3867" s="40"/>
    </row>
    <row r="3868" spans="1:26" x14ac:dyDescent="0.2">
      <c r="A3868" s="40"/>
      <c r="W3868" s="40"/>
      <c r="X3868" s="40"/>
      <c r="Y3868" s="40"/>
      <c r="Z3868" s="40"/>
    </row>
    <row r="3869" spans="1:26" x14ac:dyDescent="0.2">
      <c r="A3869" s="40"/>
      <c r="W3869" s="40"/>
      <c r="X3869" s="40"/>
      <c r="Y3869" s="40"/>
      <c r="Z3869" s="40"/>
    </row>
    <row r="3870" spans="1:26" x14ac:dyDescent="0.2">
      <c r="A3870" s="40"/>
      <c r="W3870" s="40"/>
      <c r="X3870" s="40"/>
      <c r="Y3870" s="40"/>
      <c r="Z3870" s="40"/>
    </row>
    <row r="3871" spans="1:26" x14ac:dyDescent="0.2">
      <c r="A3871" s="40"/>
      <c r="W3871" s="40"/>
      <c r="X3871" s="40"/>
      <c r="Y3871" s="40"/>
      <c r="Z3871" s="40"/>
    </row>
    <row r="3872" spans="1:26" x14ac:dyDescent="0.2">
      <c r="A3872" s="40"/>
      <c r="W3872" s="40"/>
      <c r="X3872" s="40"/>
      <c r="Y3872" s="40"/>
      <c r="Z3872" s="40"/>
    </row>
    <row r="3873" spans="1:26" x14ac:dyDescent="0.2">
      <c r="A3873" s="40"/>
      <c r="W3873" s="40"/>
      <c r="X3873" s="40"/>
      <c r="Y3873" s="40"/>
      <c r="Z3873" s="40"/>
    </row>
    <row r="3874" spans="1:26" x14ac:dyDescent="0.2">
      <c r="A3874" s="40"/>
      <c r="W3874" s="40"/>
      <c r="X3874" s="40"/>
      <c r="Y3874" s="40"/>
      <c r="Z3874" s="40"/>
    </row>
    <row r="3875" spans="1:26" x14ac:dyDescent="0.2">
      <c r="A3875" s="40"/>
      <c r="W3875" s="40"/>
      <c r="X3875" s="40"/>
      <c r="Y3875" s="40"/>
      <c r="Z3875" s="40"/>
    </row>
    <row r="3876" spans="1:26" x14ac:dyDescent="0.2">
      <c r="A3876" s="40"/>
      <c r="W3876" s="40"/>
      <c r="X3876" s="40"/>
      <c r="Y3876" s="40"/>
      <c r="Z3876" s="40"/>
    </row>
    <row r="3877" spans="1:26" x14ac:dyDescent="0.2">
      <c r="A3877" s="40"/>
      <c r="W3877" s="40"/>
      <c r="X3877" s="40"/>
      <c r="Y3877" s="40"/>
      <c r="Z3877" s="40"/>
    </row>
    <row r="3878" spans="1:26" x14ac:dyDescent="0.2">
      <c r="A3878" s="40"/>
      <c r="W3878" s="40"/>
      <c r="X3878" s="40"/>
      <c r="Y3878" s="40"/>
      <c r="Z3878" s="40"/>
    </row>
    <row r="3879" spans="1:26" x14ac:dyDescent="0.2">
      <c r="A3879" s="40"/>
      <c r="W3879" s="40"/>
      <c r="X3879" s="40"/>
      <c r="Y3879" s="40"/>
      <c r="Z3879" s="40"/>
    </row>
    <row r="3880" spans="1:26" x14ac:dyDescent="0.2">
      <c r="A3880" s="40"/>
      <c r="W3880" s="40"/>
      <c r="X3880" s="40"/>
      <c r="Y3880" s="40"/>
      <c r="Z3880" s="40"/>
    </row>
    <row r="3881" spans="1:26" x14ac:dyDescent="0.2">
      <c r="A3881" s="40"/>
      <c r="W3881" s="40"/>
      <c r="X3881" s="40"/>
      <c r="Y3881" s="40"/>
      <c r="Z3881" s="40"/>
    </row>
    <row r="3882" spans="1:26" x14ac:dyDescent="0.2">
      <c r="A3882" s="40"/>
      <c r="W3882" s="40"/>
      <c r="X3882" s="40"/>
      <c r="Y3882" s="40"/>
      <c r="Z3882" s="40"/>
    </row>
    <row r="3883" spans="1:26" x14ac:dyDescent="0.2">
      <c r="A3883" s="40"/>
      <c r="W3883" s="40"/>
      <c r="X3883" s="40"/>
      <c r="Y3883" s="40"/>
      <c r="Z3883" s="40"/>
    </row>
    <row r="3884" spans="1:26" x14ac:dyDescent="0.2">
      <c r="A3884" s="40"/>
      <c r="W3884" s="40"/>
      <c r="X3884" s="40"/>
      <c r="Y3884" s="40"/>
      <c r="Z3884" s="40"/>
    </row>
    <row r="3885" spans="1:26" x14ac:dyDescent="0.2">
      <c r="A3885" s="40"/>
      <c r="W3885" s="40"/>
      <c r="X3885" s="40"/>
      <c r="Y3885" s="40"/>
      <c r="Z3885" s="40"/>
    </row>
    <row r="3886" spans="1:26" x14ac:dyDescent="0.2">
      <c r="A3886" s="40"/>
      <c r="W3886" s="40"/>
      <c r="X3886" s="40"/>
      <c r="Y3886" s="40"/>
      <c r="Z3886" s="40"/>
    </row>
    <row r="3887" spans="1:26" x14ac:dyDescent="0.2">
      <c r="A3887" s="40"/>
      <c r="W3887" s="40"/>
      <c r="X3887" s="40"/>
      <c r="Y3887" s="40"/>
      <c r="Z3887" s="40"/>
    </row>
    <row r="3888" spans="1:26" x14ac:dyDescent="0.2">
      <c r="A3888" s="40"/>
      <c r="W3888" s="40"/>
      <c r="X3888" s="40"/>
      <c r="Y3888" s="40"/>
      <c r="Z3888" s="40"/>
    </row>
    <row r="3889" spans="1:26" x14ac:dyDescent="0.2">
      <c r="A3889" s="40"/>
      <c r="W3889" s="40"/>
      <c r="X3889" s="40"/>
      <c r="Y3889" s="40"/>
      <c r="Z3889" s="40"/>
    </row>
    <row r="3890" spans="1:26" x14ac:dyDescent="0.2">
      <c r="A3890" s="40"/>
      <c r="W3890" s="40"/>
      <c r="X3890" s="40"/>
      <c r="Y3890" s="40"/>
      <c r="Z3890" s="40"/>
    </row>
    <row r="3891" spans="1:26" x14ac:dyDescent="0.2">
      <c r="A3891" s="40"/>
      <c r="W3891" s="40"/>
      <c r="X3891" s="40"/>
      <c r="Y3891" s="40"/>
      <c r="Z3891" s="40"/>
    </row>
    <row r="3892" spans="1:26" x14ac:dyDescent="0.2">
      <c r="A3892" s="40"/>
      <c r="W3892" s="40"/>
      <c r="X3892" s="40"/>
      <c r="Y3892" s="40"/>
      <c r="Z3892" s="40"/>
    </row>
    <row r="3893" spans="1:26" x14ac:dyDescent="0.2">
      <c r="A3893" s="40"/>
      <c r="W3893" s="40"/>
      <c r="X3893" s="40"/>
      <c r="Y3893" s="40"/>
      <c r="Z3893" s="40"/>
    </row>
    <row r="3894" spans="1:26" x14ac:dyDescent="0.2">
      <c r="A3894" s="40"/>
      <c r="W3894" s="40"/>
      <c r="X3894" s="40"/>
      <c r="Y3894" s="40"/>
      <c r="Z3894" s="40"/>
    </row>
    <row r="3895" spans="1:26" x14ac:dyDescent="0.2">
      <c r="A3895" s="40"/>
      <c r="W3895" s="40"/>
      <c r="X3895" s="40"/>
      <c r="Y3895" s="40"/>
      <c r="Z3895" s="40"/>
    </row>
    <row r="3896" spans="1:26" x14ac:dyDescent="0.2">
      <c r="A3896" s="40"/>
      <c r="W3896" s="40"/>
      <c r="X3896" s="40"/>
      <c r="Y3896" s="40"/>
      <c r="Z3896" s="40"/>
    </row>
    <row r="3897" spans="1:26" x14ac:dyDescent="0.2">
      <c r="A3897" s="40"/>
      <c r="W3897" s="40"/>
      <c r="X3897" s="40"/>
      <c r="Y3897" s="40"/>
      <c r="Z3897" s="40"/>
    </row>
    <row r="3898" spans="1:26" x14ac:dyDescent="0.2">
      <c r="A3898" s="40"/>
      <c r="W3898" s="40"/>
      <c r="X3898" s="40"/>
      <c r="Y3898" s="40"/>
      <c r="Z3898" s="40"/>
    </row>
    <row r="3899" spans="1:26" x14ac:dyDescent="0.2">
      <c r="A3899" s="40"/>
      <c r="W3899" s="40"/>
      <c r="X3899" s="40"/>
      <c r="Y3899" s="40"/>
      <c r="Z3899" s="40"/>
    </row>
    <row r="3900" spans="1:26" x14ac:dyDescent="0.2">
      <c r="A3900" s="40"/>
      <c r="W3900" s="40"/>
      <c r="X3900" s="40"/>
      <c r="Y3900" s="40"/>
      <c r="Z3900" s="40"/>
    </row>
    <row r="3901" spans="1:26" x14ac:dyDescent="0.2">
      <c r="A3901" s="40"/>
      <c r="W3901" s="40"/>
      <c r="X3901" s="40"/>
      <c r="Y3901" s="40"/>
      <c r="Z3901" s="40"/>
    </row>
    <row r="3902" spans="1:26" x14ac:dyDescent="0.2">
      <c r="A3902" s="40"/>
      <c r="W3902" s="40"/>
      <c r="X3902" s="40"/>
      <c r="Y3902" s="40"/>
      <c r="Z3902" s="40"/>
    </row>
    <row r="3903" spans="1:26" x14ac:dyDescent="0.2">
      <c r="A3903" s="40"/>
      <c r="W3903" s="40"/>
      <c r="X3903" s="40"/>
      <c r="Y3903" s="40"/>
      <c r="Z3903" s="40"/>
    </row>
    <row r="3904" spans="1:26" x14ac:dyDescent="0.2">
      <c r="A3904" s="40"/>
      <c r="W3904" s="40"/>
      <c r="X3904" s="40"/>
      <c r="Y3904" s="40"/>
      <c r="Z3904" s="40"/>
    </row>
    <row r="3905" spans="1:26" x14ac:dyDescent="0.2">
      <c r="A3905" s="40"/>
      <c r="W3905" s="40"/>
      <c r="X3905" s="40"/>
      <c r="Y3905" s="40"/>
      <c r="Z3905" s="40"/>
    </row>
    <row r="3906" spans="1:26" x14ac:dyDescent="0.2">
      <c r="A3906" s="40"/>
      <c r="W3906" s="40"/>
      <c r="X3906" s="40"/>
      <c r="Y3906" s="40"/>
      <c r="Z3906" s="40"/>
    </row>
    <row r="3907" spans="1:26" x14ac:dyDescent="0.2">
      <c r="A3907" s="40"/>
      <c r="W3907" s="40"/>
      <c r="X3907" s="40"/>
      <c r="Y3907" s="40"/>
      <c r="Z3907" s="40"/>
    </row>
    <row r="3908" spans="1:26" x14ac:dyDescent="0.2">
      <c r="A3908" s="40"/>
      <c r="W3908" s="40"/>
      <c r="X3908" s="40"/>
      <c r="Y3908" s="40"/>
      <c r="Z3908" s="40"/>
    </row>
    <row r="3909" spans="1:26" x14ac:dyDescent="0.2">
      <c r="A3909" s="40"/>
      <c r="W3909" s="40"/>
      <c r="X3909" s="40"/>
      <c r="Y3909" s="40"/>
      <c r="Z3909" s="40"/>
    </row>
    <row r="3910" spans="1:26" x14ac:dyDescent="0.2">
      <c r="A3910" s="40"/>
      <c r="W3910" s="40"/>
      <c r="X3910" s="40"/>
      <c r="Y3910" s="40"/>
      <c r="Z3910" s="40"/>
    </row>
    <row r="3911" spans="1:26" x14ac:dyDescent="0.2">
      <c r="A3911" s="40"/>
      <c r="W3911" s="40"/>
      <c r="X3911" s="40"/>
      <c r="Y3911" s="40"/>
      <c r="Z3911" s="40"/>
    </row>
    <row r="3912" spans="1:26" x14ac:dyDescent="0.2">
      <c r="A3912" s="40"/>
      <c r="W3912" s="40"/>
      <c r="X3912" s="40"/>
      <c r="Y3912" s="40"/>
      <c r="Z3912" s="40"/>
    </row>
    <row r="3913" spans="1:26" x14ac:dyDescent="0.2">
      <c r="A3913" s="40"/>
      <c r="W3913" s="40"/>
      <c r="X3913" s="40"/>
      <c r="Y3913" s="40"/>
      <c r="Z3913" s="40"/>
    </row>
    <row r="3914" spans="1:26" x14ac:dyDescent="0.2">
      <c r="A3914" s="40"/>
      <c r="W3914" s="40"/>
      <c r="X3914" s="40"/>
      <c r="Y3914" s="40"/>
      <c r="Z3914" s="40"/>
    </row>
    <row r="3915" spans="1:26" x14ac:dyDescent="0.2">
      <c r="A3915" s="40"/>
      <c r="W3915" s="40"/>
      <c r="X3915" s="40"/>
      <c r="Y3915" s="40"/>
      <c r="Z3915" s="40"/>
    </row>
    <row r="3916" spans="1:26" x14ac:dyDescent="0.2">
      <c r="A3916" s="40"/>
      <c r="W3916" s="40"/>
      <c r="X3916" s="40"/>
      <c r="Y3916" s="40"/>
      <c r="Z3916" s="40"/>
    </row>
    <row r="3917" spans="1:26" x14ac:dyDescent="0.2">
      <c r="A3917" s="40"/>
      <c r="W3917" s="40"/>
      <c r="X3917" s="40"/>
      <c r="Y3917" s="40"/>
      <c r="Z3917" s="40"/>
    </row>
    <row r="3918" spans="1:26" x14ac:dyDescent="0.2">
      <c r="A3918" s="40"/>
      <c r="W3918" s="40"/>
      <c r="X3918" s="40"/>
      <c r="Y3918" s="40"/>
      <c r="Z3918" s="40"/>
    </row>
    <row r="3919" spans="1:26" x14ac:dyDescent="0.2">
      <c r="A3919" s="40"/>
      <c r="W3919" s="40"/>
      <c r="X3919" s="40"/>
      <c r="Y3919" s="40"/>
      <c r="Z3919" s="40"/>
    </row>
    <row r="3920" spans="1:26" x14ac:dyDescent="0.2">
      <c r="A3920" s="40"/>
      <c r="W3920" s="40"/>
      <c r="X3920" s="40"/>
      <c r="Y3920" s="40"/>
      <c r="Z3920" s="40"/>
    </row>
    <row r="3921" spans="1:26" x14ac:dyDescent="0.2">
      <c r="A3921" s="40"/>
      <c r="W3921" s="40"/>
      <c r="X3921" s="40"/>
      <c r="Y3921" s="40"/>
      <c r="Z3921" s="40"/>
    </row>
    <row r="3922" spans="1:26" x14ac:dyDescent="0.2">
      <c r="A3922" s="40"/>
      <c r="W3922" s="40"/>
      <c r="X3922" s="40"/>
      <c r="Y3922" s="40"/>
      <c r="Z3922" s="40"/>
    </row>
    <row r="3923" spans="1:26" x14ac:dyDescent="0.2">
      <c r="A3923" s="40"/>
      <c r="W3923" s="40"/>
      <c r="X3923" s="40"/>
      <c r="Y3923" s="40"/>
      <c r="Z3923" s="40"/>
    </row>
    <row r="3924" spans="1:26" x14ac:dyDescent="0.2">
      <c r="A3924" s="40"/>
      <c r="W3924" s="40"/>
      <c r="X3924" s="40"/>
      <c r="Y3924" s="40"/>
      <c r="Z3924" s="40"/>
    </row>
    <row r="3925" spans="1:26" x14ac:dyDescent="0.2">
      <c r="A3925" s="40"/>
      <c r="W3925" s="40"/>
      <c r="X3925" s="40"/>
      <c r="Y3925" s="40"/>
      <c r="Z3925" s="40"/>
    </row>
    <row r="3926" spans="1:26" x14ac:dyDescent="0.2">
      <c r="A3926" s="40"/>
      <c r="W3926" s="40"/>
      <c r="X3926" s="40"/>
      <c r="Y3926" s="40"/>
      <c r="Z3926" s="40"/>
    </row>
    <row r="3927" spans="1:26" x14ac:dyDescent="0.2">
      <c r="A3927" s="40"/>
      <c r="W3927" s="40"/>
      <c r="X3927" s="40"/>
      <c r="Y3927" s="40"/>
      <c r="Z3927" s="40"/>
    </row>
    <row r="3928" spans="1:26" x14ac:dyDescent="0.2">
      <c r="A3928" s="40"/>
      <c r="W3928" s="40"/>
      <c r="X3928" s="40"/>
      <c r="Y3928" s="40"/>
      <c r="Z3928" s="40"/>
    </row>
    <row r="3929" spans="1:26" x14ac:dyDescent="0.2">
      <c r="A3929" s="40"/>
      <c r="W3929" s="40"/>
      <c r="X3929" s="40"/>
      <c r="Y3929" s="40"/>
      <c r="Z3929" s="40"/>
    </row>
    <row r="3930" spans="1:26" x14ac:dyDescent="0.2">
      <c r="A3930" s="40"/>
      <c r="W3930" s="40"/>
      <c r="X3930" s="40"/>
      <c r="Y3930" s="40"/>
      <c r="Z3930" s="40"/>
    </row>
    <row r="3931" spans="1:26" x14ac:dyDescent="0.2">
      <c r="A3931" s="40"/>
      <c r="W3931" s="40"/>
      <c r="X3931" s="40"/>
      <c r="Y3931" s="40"/>
      <c r="Z3931" s="40"/>
    </row>
    <row r="3932" spans="1:26" x14ac:dyDescent="0.2">
      <c r="A3932" s="40"/>
      <c r="W3932" s="40"/>
      <c r="X3932" s="40"/>
      <c r="Y3932" s="40"/>
      <c r="Z3932" s="40"/>
    </row>
    <row r="3933" spans="1:26" x14ac:dyDescent="0.2">
      <c r="A3933" s="40"/>
      <c r="W3933" s="40"/>
      <c r="X3933" s="40"/>
      <c r="Y3933" s="40"/>
      <c r="Z3933" s="40"/>
    </row>
    <row r="3934" spans="1:26" x14ac:dyDescent="0.2">
      <c r="A3934" s="40"/>
      <c r="W3934" s="40"/>
      <c r="X3934" s="40"/>
      <c r="Y3934" s="40"/>
      <c r="Z3934" s="40"/>
    </row>
    <row r="3935" spans="1:26" x14ac:dyDescent="0.2">
      <c r="A3935" s="40"/>
      <c r="W3935" s="40"/>
      <c r="X3935" s="40"/>
      <c r="Y3935" s="40"/>
      <c r="Z3935" s="40"/>
    </row>
    <row r="3936" spans="1:26" x14ac:dyDescent="0.2">
      <c r="A3936" s="40"/>
      <c r="W3936" s="40"/>
      <c r="X3936" s="40"/>
      <c r="Y3936" s="40"/>
      <c r="Z3936" s="40"/>
    </row>
    <row r="3937" spans="1:26" x14ac:dyDescent="0.2">
      <c r="A3937" s="40"/>
      <c r="W3937" s="40"/>
      <c r="X3937" s="40"/>
      <c r="Y3937" s="40"/>
      <c r="Z3937" s="40"/>
    </row>
    <row r="3938" spans="1:26" x14ac:dyDescent="0.2">
      <c r="A3938" s="40"/>
      <c r="W3938" s="40"/>
      <c r="X3938" s="40"/>
      <c r="Y3938" s="40"/>
      <c r="Z3938" s="40"/>
    </row>
    <row r="3939" spans="1:26" x14ac:dyDescent="0.2">
      <c r="A3939" s="40"/>
      <c r="W3939" s="40"/>
      <c r="X3939" s="40"/>
      <c r="Y3939" s="40"/>
      <c r="Z3939" s="40"/>
    </row>
    <row r="3940" spans="1:26" x14ac:dyDescent="0.2">
      <c r="A3940" s="40"/>
      <c r="W3940" s="40"/>
      <c r="X3940" s="40"/>
      <c r="Y3940" s="40"/>
      <c r="Z3940" s="40"/>
    </row>
    <row r="3941" spans="1:26" x14ac:dyDescent="0.2">
      <c r="A3941" s="40"/>
      <c r="W3941" s="40"/>
      <c r="X3941" s="40"/>
      <c r="Y3941" s="40"/>
      <c r="Z3941" s="40"/>
    </row>
    <row r="3942" spans="1:26" x14ac:dyDescent="0.2">
      <c r="A3942" s="40"/>
      <c r="W3942" s="40"/>
      <c r="X3942" s="40"/>
      <c r="Y3942" s="40"/>
      <c r="Z3942" s="40"/>
    </row>
    <row r="3943" spans="1:26" x14ac:dyDescent="0.2">
      <c r="A3943" s="40"/>
      <c r="W3943" s="40"/>
      <c r="X3943" s="40"/>
      <c r="Y3943" s="40"/>
      <c r="Z3943" s="40"/>
    </row>
    <row r="3944" spans="1:26" x14ac:dyDescent="0.2">
      <c r="A3944" s="40"/>
      <c r="W3944" s="40"/>
      <c r="X3944" s="40"/>
      <c r="Y3944" s="40"/>
      <c r="Z3944" s="40"/>
    </row>
    <row r="3945" spans="1:26" x14ac:dyDescent="0.2">
      <c r="A3945" s="40"/>
      <c r="W3945" s="40"/>
      <c r="X3945" s="40"/>
      <c r="Y3945" s="40"/>
      <c r="Z3945" s="40"/>
    </row>
    <row r="3946" spans="1:26" x14ac:dyDescent="0.2">
      <c r="A3946" s="40"/>
      <c r="W3946" s="40"/>
      <c r="X3946" s="40"/>
      <c r="Y3946" s="40"/>
      <c r="Z3946" s="40"/>
    </row>
    <row r="3947" spans="1:26" x14ac:dyDescent="0.2">
      <c r="A3947" s="40"/>
      <c r="W3947" s="40"/>
      <c r="X3947" s="40"/>
      <c r="Y3947" s="40"/>
      <c r="Z3947" s="40"/>
    </row>
    <row r="3948" spans="1:26" x14ac:dyDescent="0.2">
      <c r="A3948" s="40"/>
      <c r="W3948" s="40"/>
      <c r="X3948" s="40"/>
      <c r="Y3948" s="40"/>
      <c r="Z3948" s="40"/>
    </row>
    <row r="3949" spans="1:26" x14ac:dyDescent="0.2">
      <c r="A3949" s="40"/>
      <c r="W3949" s="40"/>
      <c r="X3949" s="40"/>
      <c r="Y3949" s="40"/>
      <c r="Z3949" s="40"/>
    </row>
    <row r="3950" spans="1:26" x14ac:dyDescent="0.2">
      <c r="A3950" s="40"/>
      <c r="W3950" s="40"/>
      <c r="X3950" s="40"/>
      <c r="Y3950" s="40"/>
      <c r="Z3950" s="40"/>
    </row>
    <row r="3951" spans="1:26" x14ac:dyDescent="0.2">
      <c r="A3951" s="40"/>
      <c r="W3951" s="40"/>
      <c r="X3951" s="40"/>
      <c r="Y3951" s="40"/>
      <c r="Z3951" s="40"/>
    </row>
    <row r="3952" spans="1:26" x14ac:dyDescent="0.2">
      <c r="A3952" s="40"/>
      <c r="W3952" s="40"/>
      <c r="X3952" s="40"/>
      <c r="Y3952" s="40"/>
      <c r="Z3952" s="40"/>
    </row>
    <row r="3953" spans="1:26" x14ac:dyDescent="0.2">
      <c r="A3953" s="40"/>
      <c r="W3953" s="40"/>
      <c r="X3953" s="40"/>
      <c r="Y3953" s="40"/>
      <c r="Z3953" s="40"/>
    </row>
    <row r="3954" spans="1:26" x14ac:dyDescent="0.2">
      <c r="A3954" s="40"/>
      <c r="W3954" s="40"/>
      <c r="X3954" s="40"/>
      <c r="Y3954" s="40"/>
      <c r="Z3954" s="40"/>
    </row>
    <row r="3955" spans="1:26" x14ac:dyDescent="0.2">
      <c r="A3955" s="40"/>
      <c r="W3955" s="40"/>
      <c r="X3955" s="40"/>
      <c r="Y3955" s="40"/>
      <c r="Z3955" s="40"/>
    </row>
    <row r="3956" spans="1:26" x14ac:dyDescent="0.2">
      <c r="A3956" s="40"/>
      <c r="W3956" s="40"/>
      <c r="X3956" s="40"/>
      <c r="Y3956" s="40"/>
      <c r="Z3956" s="40"/>
    </row>
    <row r="3957" spans="1:26" x14ac:dyDescent="0.2">
      <c r="A3957" s="40"/>
      <c r="W3957" s="40"/>
      <c r="X3957" s="40"/>
      <c r="Y3957" s="40"/>
      <c r="Z3957" s="40"/>
    </row>
    <row r="3958" spans="1:26" x14ac:dyDescent="0.2">
      <c r="A3958" s="40"/>
      <c r="W3958" s="40"/>
      <c r="X3958" s="40"/>
      <c r="Y3958" s="40"/>
      <c r="Z3958" s="40"/>
    </row>
    <row r="3959" spans="1:26" x14ac:dyDescent="0.2">
      <c r="A3959" s="40"/>
      <c r="W3959" s="40"/>
      <c r="X3959" s="40"/>
      <c r="Y3959" s="40"/>
      <c r="Z3959" s="40"/>
    </row>
    <row r="3960" spans="1:26" x14ac:dyDescent="0.2">
      <c r="A3960" s="40"/>
      <c r="W3960" s="40"/>
      <c r="X3960" s="40"/>
      <c r="Y3960" s="40"/>
      <c r="Z3960" s="40"/>
    </row>
    <row r="3961" spans="1:26" x14ac:dyDescent="0.2">
      <c r="A3961" s="40"/>
      <c r="W3961" s="40"/>
      <c r="X3961" s="40"/>
      <c r="Y3961" s="40"/>
      <c r="Z3961" s="40"/>
    </row>
    <row r="3962" spans="1:26" x14ac:dyDescent="0.2">
      <c r="A3962" s="40"/>
      <c r="W3962" s="40"/>
      <c r="X3962" s="40"/>
      <c r="Y3962" s="40"/>
      <c r="Z3962" s="40"/>
    </row>
    <row r="3963" spans="1:26" x14ac:dyDescent="0.2">
      <c r="A3963" s="40"/>
      <c r="W3963" s="40"/>
      <c r="X3963" s="40"/>
      <c r="Y3963" s="40"/>
      <c r="Z3963" s="40"/>
    </row>
    <row r="3964" spans="1:26" x14ac:dyDescent="0.2">
      <c r="A3964" s="40"/>
      <c r="W3964" s="40"/>
      <c r="X3964" s="40"/>
      <c r="Y3964" s="40"/>
      <c r="Z3964" s="40"/>
    </row>
    <row r="3965" spans="1:26" x14ac:dyDescent="0.2">
      <c r="A3965" s="40"/>
      <c r="W3965" s="40"/>
      <c r="X3965" s="40"/>
      <c r="Y3965" s="40"/>
      <c r="Z3965" s="40"/>
    </row>
    <row r="3966" spans="1:26" x14ac:dyDescent="0.2">
      <c r="A3966" s="40"/>
      <c r="W3966" s="40"/>
      <c r="X3966" s="40"/>
      <c r="Y3966" s="40"/>
      <c r="Z3966" s="40"/>
    </row>
    <row r="3967" spans="1:26" x14ac:dyDescent="0.2">
      <c r="A3967" s="40"/>
      <c r="W3967" s="40"/>
      <c r="X3967" s="40"/>
      <c r="Y3967" s="40"/>
      <c r="Z3967" s="40"/>
    </row>
    <row r="3968" spans="1:26" x14ac:dyDescent="0.2">
      <c r="A3968" s="40"/>
      <c r="W3968" s="40"/>
      <c r="X3968" s="40"/>
      <c r="Y3968" s="40"/>
      <c r="Z3968" s="40"/>
    </row>
    <row r="3969" spans="1:26" x14ac:dyDescent="0.2">
      <c r="A3969" s="40"/>
      <c r="W3969" s="40"/>
      <c r="X3969" s="40"/>
      <c r="Y3969" s="40"/>
      <c r="Z3969" s="40"/>
    </row>
    <row r="3970" spans="1:26" x14ac:dyDescent="0.2">
      <c r="A3970" s="40"/>
      <c r="W3970" s="40"/>
      <c r="X3970" s="40"/>
      <c r="Y3970" s="40"/>
      <c r="Z3970" s="40"/>
    </row>
    <row r="3971" spans="1:26" x14ac:dyDescent="0.2">
      <c r="A3971" s="40"/>
      <c r="W3971" s="40"/>
      <c r="X3971" s="40"/>
      <c r="Y3971" s="40"/>
      <c r="Z3971" s="40"/>
    </row>
    <row r="3972" spans="1:26" x14ac:dyDescent="0.2">
      <c r="A3972" s="40"/>
      <c r="W3972" s="40"/>
      <c r="X3972" s="40"/>
      <c r="Y3972" s="40"/>
      <c r="Z3972" s="40"/>
    </row>
    <row r="3973" spans="1:26" x14ac:dyDescent="0.2">
      <c r="A3973" s="40"/>
      <c r="W3973" s="40"/>
      <c r="X3973" s="40"/>
      <c r="Y3973" s="40"/>
      <c r="Z3973" s="40"/>
    </row>
    <row r="3974" spans="1:26" x14ac:dyDescent="0.2">
      <c r="A3974" s="40"/>
      <c r="W3974" s="40"/>
      <c r="X3974" s="40"/>
      <c r="Y3974" s="40"/>
      <c r="Z3974" s="40"/>
    </row>
    <row r="3975" spans="1:26" x14ac:dyDescent="0.2">
      <c r="A3975" s="40"/>
      <c r="W3975" s="40"/>
      <c r="X3975" s="40"/>
      <c r="Y3975" s="40"/>
      <c r="Z3975" s="40"/>
    </row>
    <row r="3976" spans="1:26" x14ac:dyDescent="0.2">
      <c r="A3976" s="40"/>
      <c r="W3976" s="40"/>
      <c r="X3976" s="40"/>
      <c r="Y3976" s="40"/>
      <c r="Z3976" s="40"/>
    </row>
    <row r="3977" spans="1:26" x14ac:dyDescent="0.2">
      <c r="A3977" s="40"/>
      <c r="W3977" s="40"/>
      <c r="X3977" s="40"/>
      <c r="Y3977" s="40"/>
      <c r="Z3977" s="40"/>
    </row>
    <row r="3978" spans="1:26" x14ac:dyDescent="0.2">
      <c r="A3978" s="40"/>
      <c r="W3978" s="40"/>
      <c r="X3978" s="40"/>
      <c r="Y3978" s="40"/>
      <c r="Z3978" s="40"/>
    </row>
    <row r="3979" spans="1:26" x14ac:dyDescent="0.2">
      <c r="A3979" s="40"/>
      <c r="W3979" s="40"/>
      <c r="X3979" s="40"/>
      <c r="Y3979" s="40"/>
      <c r="Z3979" s="40"/>
    </row>
    <row r="3980" spans="1:26" x14ac:dyDescent="0.2">
      <c r="A3980" s="40"/>
      <c r="W3980" s="40"/>
      <c r="X3980" s="40"/>
      <c r="Y3980" s="40"/>
      <c r="Z3980" s="40"/>
    </row>
    <row r="3981" spans="1:26" x14ac:dyDescent="0.2">
      <c r="A3981" s="40"/>
      <c r="W3981" s="40"/>
      <c r="X3981" s="40"/>
      <c r="Y3981" s="40"/>
      <c r="Z3981" s="40"/>
    </row>
    <row r="3982" spans="1:26" x14ac:dyDescent="0.2">
      <c r="A3982" s="40"/>
      <c r="W3982" s="40"/>
      <c r="X3982" s="40"/>
      <c r="Y3982" s="40"/>
      <c r="Z3982" s="40"/>
    </row>
    <row r="3983" spans="1:26" x14ac:dyDescent="0.2">
      <c r="A3983" s="40"/>
      <c r="W3983" s="40"/>
      <c r="X3983" s="40"/>
      <c r="Y3983" s="40"/>
      <c r="Z3983" s="40"/>
    </row>
    <row r="3984" spans="1:26" x14ac:dyDescent="0.2">
      <c r="A3984" s="40"/>
      <c r="W3984" s="40"/>
      <c r="X3984" s="40"/>
      <c r="Y3984" s="40"/>
      <c r="Z3984" s="40"/>
    </row>
    <row r="3985" spans="1:26" x14ac:dyDescent="0.2">
      <c r="A3985" s="40"/>
      <c r="W3985" s="40"/>
      <c r="X3985" s="40"/>
      <c r="Y3985" s="40"/>
      <c r="Z3985" s="40"/>
    </row>
    <row r="3986" spans="1:26" x14ac:dyDescent="0.2">
      <c r="A3986" s="40"/>
      <c r="W3986" s="40"/>
      <c r="X3986" s="40"/>
      <c r="Y3986" s="40"/>
      <c r="Z3986" s="40"/>
    </row>
    <row r="3987" spans="1:26" x14ac:dyDescent="0.2">
      <c r="A3987" s="40"/>
      <c r="W3987" s="40"/>
      <c r="X3987" s="40"/>
      <c r="Y3987" s="40"/>
      <c r="Z3987" s="40"/>
    </row>
    <row r="3988" spans="1:26" x14ac:dyDescent="0.2">
      <c r="A3988" s="40"/>
      <c r="W3988" s="40"/>
      <c r="X3988" s="40"/>
      <c r="Y3988" s="40"/>
      <c r="Z3988" s="40"/>
    </row>
    <row r="3989" spans="1:26" x14ac:dyDescent="0.2">
      <c r="A3989" s="40"/>
      <c r="W3989" s="40"/>
      <c r="X3989" s="40"/>
      <c r="Y3989" s="40"/>
      <c r="Z3989" s="40"/>
    </row>
    <row r="3990" spans="1:26" x14ac:dyDescent="0.2">
      <c r="A3990" s="40"/>
      <c r="W3990" s="40"/>
      <c r="X3990" s="40"/>
      <c r="Y3990" s="40"/>
      <c r="Z3990" s="40"/>
    </row>
    <row r="3991" spans="1:26" x14ac:dyDescent="0.2">
      <c r="A3991" s="40"/>
      <c r="W3991" s="40"/>
      <c r="X3991" s="40"/>
      <c r="Y3991" s="40"/>
      <c r="Z3991" s="40"/>
    </row>
    <row r="3992" spans="1:26" x14ac:dyDescent="0.2">
      <c r="A3992" s="40"/>
      <c r="W3992" s="40"/>
      <c r="X3992" s="40"/>
      <c r="Y3992" s="40"/>
      <c r="Z3992" s="40"/>
    </row>
    <row r="3993" spans="1:26" x14ac:dyDescent="0.2">
      <c r="A3993" s="40"/>
      <c r="W3993" s="40"/>
      <c r="X3993" s="40"/>
      <c r="Y3993" s="40"/>
      <c r="Z3993" s="40"/>
    </row>
    <row r="3994" spans="1:26" x14ac:dyDescent="0.2">
      <c r="A3994" s="40"/>
      <c r="W3994" s="40"/>
      <c r="X3994" s="40"/>
      <c r="Y3994" s="40"/>
      <c r="Z3994" s="40"/>
    </row>
    <row r="3995" spans="1:26" x14ac:dyDescent="0.2">
      <c r="A3995" s="40"/>
      <c r="W3995" s="40"/>
      <c r="X3995" s="40"/>
      <c r="Y3995" s="40"/>
      <c r="Z3995" s="40"/>
    </row>
    <row r="3996" spans="1:26" x14ac:dyDescent="0.2">
      <c r="A3996" s="40"/>
      <c r="W3996" s="40"/>
      <c r="X3996" s="40"/>
      <c r="Y3996" s="40"/>
      <c r="Z3996" s="40"/>
    </row>
    <row r="3997" spans="1:26" x14ac:dyDescent="0.2">
      <c r="A3997" s="40"/>
      <c r="W3997" s="40"/>
      <c r="X3997" s="40"/>
      <c r="Y3997" s="40"/>
      <c r="Z3997" s="40"/>
    </row>
    <row r="3998" spans="1:26" x14ac:dyDescent="0.2">
      <c r="A3998" s="40"/>
      <c r="W3998" s="40"/>
      <c r="X3998" s="40"/>
      <c r="Y3998" s="40"/>
      <c r="Z3998" s="40"/>
    </row>
    <row r="3999" spans="1:26" x14ac:dyDescent="0.2">
      <c r="A3999" s="40"/>
      <c r="W3999" s="40"/>
      <c r="X3999" s="40"/>
      <c r="Y3999" s="40"/>
      <c r="Z3999" s="40"/>
    </row>
    <row r="4000" spans="1:26" x14ac:dyDescent="0.2">
      <c r="A4000" s="40"/>
      <c r="W4000" s="40"/>
      <c r="X4000" s="40"/>
      <c r="Y4000" s="40"/>
      <c r="Z4000" s="40"/>
    </row>
    <row r="4001" spans="1:26" x14ac:dyDescent="0.2">
      <c r="A4001" s="40"/>
      <c r="W4001" s="40"/>
      <c r="X4001" s="40"/>
      <c r="Y4001" s="40"/>
      <c r="Z4001" s="40"/>
    </row>
    <row r="4002" spans="1:26" x14ac:dyDescent="0.2">
      <c r="A4002" s="40"/>
      <c r="W4002" s="40"/>
      <c r="X4002" s="40"/>
      <c r="Y4002" s="40"/>
      <c r="Z4002" s="40"/>
    </row>
    <row r="4003" spans="1:26" x14ac:dyDescent="0.2">
      <c r="A4003" s="40"/>
      <c r="W4003" s="40"/>
      <c r="X4003" s="40"/>
      <c r="Y4003" s="40"/>
      <c r="Z4003" s="40"/>
    </row>
    <row r="4004" spans="1:26" x14ac:dyDescent="0.2">
      <c r="A4004" s="40"/>
      <c r="W4004" s="40"/>
      <c r="X4004" s="40"/>
      <c r="Y4004" s="40"/>
      <c r="Z4004" s="40"/>
    </row>
    <row r="4005" spans="1:26" x14ac:dyDescent="0.2">
      <c r="A4005" s="40"/>
      <c r="W4005" s="40"/>
      <c r="X4005" s="40"/>
      <c r="Y4005" s="40"/>
      <c r="Z4005" s="40"/>
    </row>
    <row r="4006" spans="1:26" x14ac:dyDescent="0.2">
      <c r="A4006" s="40"/>
      <c r="W4006" s="40"/>
      <c r="X4006" s="40"/>
      <c r="Y4006" s="40"/>
      <c r="Z4006" s="40"/>
    </row>
    <row r="4007" spans="1:26" x14ac:dyDescent="0.2">
      <c r="A4007" s="40"/>
      <c r="W4007" s="40"/>
      <c r="X4007" s="40"/>
      <c r="Y4007" s="40"/>
      <c r="Z4007" s="40"/>
    </row>
    <row r="4008" spans="1:26" x14ac:dyDescent="0.2">
      <c r="A4008" s="40"/>
      <c r="W4008" s="40"/>
      <c r="X4008" s="40"/>
      <c r="Y4008" s="40"/>
      <c r="Z4008" s="40"/>
    </row>
    <row r="4009" spans="1:26" x14ac:dyDescent="0.2">
      <c r="A4009" s="40"/>
      <c r="W4009" s="40"/>
      <c r="X4009" s="40"/>
      <c r="Y4009" s="40"/>
      <c r="Z4009" s="40"/>
    </row>
    <row r="4010" spans="1:26" x14ac:dyDescent="0.2">
      <c r="A4010" s="40"/>
      <c r="W4010" s="40"/>
      <c r="X4010" s="40"/>
      <c r="Y4010" s="40"/>
      <c r="Z4010" s="40"/>
    </row>
    <row r="4011" spans="1:26" x14ac:dyDescent="0.2">
      <c r="A4011" s="40"/>
      <c r="W4011" s="40"/>
      <c r="X4011" s="40"/>
      <c r="Y4011" s="40"/>
      <c r="Z4011" s="40"/>
    </row>
    <row r="4012" spans="1:26" x14ac:dyDescent="0.2">
      <c r="A4012" s="40"/>
      <c r="W4012" s="40"/>
      <c r="X4012" s="40"/>
      <c r="Y4012" s="40"/>
      <c r="Z4012" s="40"/>
    </row>
    <row r="4013" spans="1:26" x14ac:dyDescent="0.2">
      <c r="A4013" s="40"/>
      <c r="W4013" s="40"/>
      <c r="X4013" s="40"/>
      <c r="Y4013" s="40"/>
      <c r="Z4013" s="40"/>
    </row>
    <row r="4014" spans="1:26" x14ac:dyDescent="0.2">
      <c r="A4014" s="40"/>
      <c r="W4014" s="40"/>
      <c r="X4014" s="40"/>
      <c r="Y4014" s="40"/>
      <c r="Z4014" s="40"/>
    </row>
    <row r="4015" spans="1:26" x14ac:dyDescent="0.2">
      <c r="A4015" s="40"/>
      <c r="W4015" s="40"/>
      <c r="X4015" s="40"/>
      <c r="Y4015" s="40"/>
      <c r="Z4015" s="40"/>
    </row>
    <row r="4016" spans="1:26" x14ac:dyDescent="0.2">
      <c r="A4016" s="40"/>
      <c r="W4016" s="40"/>
      <c r="X4016" s="40"/>
      <c r="Y4016" s="40"/>
      <c r="Z4016" s="40"/>
    </row>
    <row r="4017" spans="1:26" x14ac:dyDescent="0.2">
      <c r="A4017" s="40"/>
      <c r="W4017" s="40"/>
      <c r="X4017" s="40"/>
      <c r="Y4017" s="40"/>
      <c r="Z4017" s="40"/>
    </row>
    <row r="4018" spans="1:26" x14ac:dyDescent="0.2">
      <c r="A4018" s="40"/>
      <c r="W4018" s="40"/>
      <c r="X4018" s="40"/>
      <c r="Y4018" s="40"/>
      <c r="Z4018" s="40"/>
    </row>
    <row r="4019" spans="1:26" x14ac:dyDescent="0.2">
      <c r="A4019" s="40"/>
      <c r="W4019" s="40"/>
      <c r="X4019" s="40"/>
      <c r="Y4019" s="40"/>
      <c r="Z4019" s="40"/>
    </row>
    <row r="4020" spans="1:26" x14ac:dyDescent="0.2">
      <c r="A4020" s="40"/>
      <c r="W4020" s="40"/>
      <c r="X4020" s="40"/>
      <c r="Y4020" s="40"/>
      <c r="Z4020" s="40"/>
    </row>
    <row r="4021" spans="1:26" x14ac:dyDescent="0.2">
      <c r="A4021" s="40"/>
      <c r="W4021" s="40"/>
      <c r="X4021" s="40"/>
      <c r="Y4021" s="40"/>
      <c r="Z4021" s="40"/>
    </row>
    <row r="4022" spans="1:26" x14ac:dyDescent="0.2">
      <c r="A4022" s="40"/>
      <c r="W4022" s="40"/>
      <c r="X4022" s="40"/>
      <c r="Y4022" s="40"/>
      <c r="Z4022" s="40"/>
    </row>
    <row r="4023" spans="1:26" x14ac:dyDescent="0.2">
      <c r="A4023" s="40"/>
      <c r="W4023" s="40"/>
      <c r="X4023" s="40"/>
      <c r="Y4023" s="40"/>
      <c r="Z4023" s="40"/>
    </row>
    <row r="4024" spans="1:26" x14ac:dyDescent="0.2">
      <c r="A4024" s="40"/>
      <c r="W4024" s="40"/>
      <c r="X4024" s="40"/>
      <c r="Y4024" s="40"/>
      <c r="Z4024" s="40"/>
    </row>
    <row r="4025" spans="1:26" x14ac:dyDescent="0.2">
      <c r="A4025" s="40"/>
      <c r="W4025" s="40"/>
      <c r="X4025" s="40"/>
      <c r="Y4025" s="40"/>
      <c r="Z4025" s="40"/>
    </row>
    <row r="4026" spans="1:26" x14ac:dyDescent="0.2">
      <c r="A4026" s="40"/>
      <c r="W4026" s="40"/>
      <c r="X4026" s="40"/>
      <c r="Y4026" s="40"/>
      <c r="Z4026" s="40"/>
    </row>
    <row r="4027" spans="1:26" x14ac:dyDescent="0.2">
      <c r="A4027" s="40"/>
      <c r="W4027" s="40"/>
      <c r="X4027" s="40"/>
      <c r="Y4027" s="40"/>
      <c r="Z4027" s="40"/>
    </row>
    <row r="4028" spans="1:26" x14ac:dyDescent="0.2">
      <c r="A4028" s="40"/>
      <c r="W4028" s="40"/>
      <c r="X4028" s="40"/>
      <c r="Y4028" s="40"/>
      <c r="Z4028" s="40"/>
    </row>
    <row r="4029" spans="1:26" x14ac:dyDescent="0.2">
      <c r="A4029" s="40"/>
      <c r="W4029" s="40"/>
      <c r="X4029" s="40"/>
      <c r="Y4029" s="40"/>
      <c r="Z4029" s="40"/>
    </row>
    <row r="4030" spans="1:26" x14ac:dyDescent="0.2">
      <c r="A4030" s="40"/>
      <c r="W4030" s="40"/>
      <c r="X4030" s="40"/>
      <c r="Y4030" s="40"/>
      <c r="Z4030" s="40"/>
    </row>
    <row r="4031" spans="1:26" x14ac:dyDescent="0.2">
      <c r="A4031" s="40"/>
      <c r="W4031" s="40"/>
      <c r="X4031" s="40"/>
      <c r="Y4031" s="40"/>
      <c r="Z4031" s="40"/>
    </row>
    <row r="4032" spans="1:26" x14ac:dyDescent="0.2">
      <c r="A4032" s="40"/>
      <c r="W4032" s="40"/>
      <c r="X4032" s="40"/>
      <c r="Y4032" s="40"/>
      <c r="Z4032" s="40"/>
    </row>
    <row r="4033" spans="1:26" x14ac:dyDescent="0.2">
      <c r="A4033" s="40"/>
      <c r="W4033" s="40"/>
      <c r="X4033" s="40"/>
      <c r="Y4033" s="40"/>
      <c r="Z4033" s="40"/>
    </row>
    <row r="4034" spans="1:26" x14ac:dyDescent="0.2">
      <c r="A4034" s="40"/>
      <c r="W4034" s="40"/>
      <c r="X4034" s="40"/>
      <c r="Y4034" s="40"/>
      <c r="Z4034" s="40"/>
    </row>
    <row r="4035" spans="1:26" x14ac:dyDescent="0.2">
      <c r="A4035" s="40"/>
      <c r="W4035" s="40"/>
      <c r="X4035" s="40"/>
      <c r="Y4035" s="40"/>
      <c r="Z4035" s="40"/>
    </row>
    <row r="4036" spans="1:26" x14ac:dyDescent="0.2">
      <c r="A4036" s="40"/>
      <c r="W4036" s="40"/>
      <c r="X4036" s="40"/>
      <c r="Y4036" s="40"/>
      <c r="Z4036" s="40"/>
    </row>
    <row r="4037" spans="1:26" x14ac:dyDescent="0.2">
      <c r="A4037" s="40"/>
      <c r="W4037" s="40"/>
      <c r="X4037" s="40"/>
      <c r="Y4037" s="40"/>
      <c r="Z4037" s="40"/>
    </row>
    <row r="4038" spans="1:26" x14ac:dyDescent="0.2">
      <c r="A4038" s="40"/>
      <c r="W4038" s="40"/>
      <c r="X4038" s="40"/>
      <c r="Y4038" s="40"/>
      <c r="Z4038" s="40"/>
    </row>
    <row r="4039" spans="1:26" x14ac:dyDescent="0.2">
      <c r="A4039" s="40"/>
      <c r="W4039" s="40"/>
      <c r="X4039" s="40"/>
      <c r="Y4039" s="40"/>
      <c r="Z4039" s="40"/>
    </row>
    <row r="4040" spans="1:26" x14ac:dyDescent="0.2">
      <c r="A4040" s="40"/>
      <c r="W4040" s="40"/>
      <c r="X4040" s="40"/>
      <c r="Y4040" s="40"/>
      <c r="Z4040" s="40"/>
    </row>
    <row r="4041" spans="1:26" x14ac:dyDescent="0.2">
      <c r="A4041" s="40"/>
      <c r="W4041" s="40"/>
      <c r="X4041" s="40"/>
      <c r="Y4041" s="40"/>
      <c r="Z4041" s="40"/>
    </row>
    <row r="4042" spans="1:26" x14ac:dyDescent="0.2">
      <c r="A4042" s="40"/>
      <c r="W4042" s="40"/>
      <c r="X4042" s="40"/>
      <c r="Y4042" s="40"/>
      <c r="Z4042" s="40"/>
    </row>
    <row r="4043" spans="1:26" x14ac:dyDescent="0.2">
      <c r="A4043" s="40"/>
      <c r="W4043" s="40"/>
      <c r="X4043" s="40"/>
      <c r="Y4043" s="40"/>
      <c r="Z4043" s="40"/>
    </row>
    <row r="4044" spans="1:26" x14ac:dyDescent="0.2">
      <c r="A4044" s="40"/>
      <c r="W4044" s="40"/>
      <c r="X4044" s="40"/>
      <c r="Y4044" s="40"/>
      <c r="Z4044" s="40"/>
    </row>
    <row r="4045" spans="1:26" x14ac:dyDescent="0.2">
      <c r="A4045" s="40"/>
      <c r="W4045" s="40"/>
      <c r="X4045" s="40"/>
      <c r="Y4045" s="40"/>
      <c r="Z4045" s="40"/>
    </row>
    <row r="4046" spans="1:26" x14ac:dyDescent="0.2">
      <c r="A4046" s="40"/>
      <c r="W4046" s="40"/>
      <c r="X4046" s="40"/>
      <c r="Y4046" s="40"/>
      <c r="Z4046" s="40"/>
    </row>
    <row r="4047" spans="1:26" x14ac:dyDescent="0.2">
      <c r="A4047" s="40"/>
      <c r="W4047" s="40"/>
      <c r="X4047" s="40"/>
      <c r="Y4047" s="40"/>
      <c r="Z4047" s="40"/>
    </row>
    <row r="4048" spans="1:26" x14ac:dyDescent="0.2">
      <c r="A4048" s="40"/>
      <c r="W4048" s="40"/>
      <c r="X4048" s="40"/>
      <c r="Y4048" s="40"/>
      <c r="Z4048" s="40"/>
    </row>
    <row r="4049" spans="1:26" x14ac:dyDescent="0.2">
      <c r="A4049" s="40"/>
      <c r="W4049" s="40"/>
      <c r="X4049" s="40"/>
      <c r="Y4049" s="40"/>
      <c r="Z4049" s="40"/>
    </row>
    <row r="4050" spans="1:26" x14ac:dyDescent="0.2">
      <c r="A4050" s="40"/>
      <c r="W4050" s="40"/>
      <c r="X4050" s="40"/>
      <c r="Y4050" s="40"/>
      <c r="Z4050" s="40"/>
    </row>
    <row r="4051" spans="1:26" x14ac:dyDescent="0.2">
      <c r="A4051" s="40"/>
      <c r="W4051" s="40"/>
      <c r="X4051" s="40"/>
      <c r="Y4051" s="40"/>
      <c r="Z4051" s="40"/>
    </row>
    <row r="4052" spans="1:26" x14ac:dyDescent="0.2">
      <c r="A4052" s="40"/>
      <c r="W4052" s="40"/>
      <c r="X4052" s="40"/>
      <c r="Y4052" s="40"/>
      <c r="Z4052" s="40"/>
    </row>
    <row r="4053" spans="1:26" x14ac:dyDescent="0.2">
      <c r="A4053" s="40"/>
      <c r="W4053" s="40"/>
      <c r="X4053" s="40"/>
      <c r="Y4053" s="40"/>
      <c r="Z4053" s="40"/>
    </row>
    <row r="4054" spans="1:26" x14ac:dyDescent="0.2">
      <c r="A4054" s="40"/>
      <c r="W4054" s="40"/>
      <c r="X4054" s="40"/>
      <c r="Y4054" s="40"/>
      <c r="Z4054" s="40"/>
    </row>
    <row r="4055" spans="1:26" x14ac:dyDescent="0.2">
      <c r="A4055" s="40"/>
      <c r="W4055" s="40"/>
      <c r="X4055" s="40"/>
      <c r="Y4055" s="40"/>
      <c r="Z4055" s="40"/>
    </row>
    <row r="4056" spans="1:26" x14ac:dyDescent="0.2">
      <c r="A4056" s="40"/>
      <c r="W4056" s="40"/>
      <c r="X4056" s="40"/>
      <c r="Y4056" s="40"/>
      <c r="Z4056" s="40"/>
    </row>
    <row r="4057" spans="1:26" x14ac:dyDescent="0.2">
      <c r="A4057" s="40"/>
      <c r="W4057" s="40"/>
      <c r="X4057" s="40"/>
      <c r="Y4057" s="40"/>
      <c r="Z4057" s="40"/>
    </row>
    <row r="4058" spans="1:26" x14ac:dyDescent="0.2">
      <c r="A4058" s="40"/>
      <c r="W4058" s="40"/>
      <c r="X4058" s="40"/>
      <c r="Y4058" s="40"/>
      <c r="Z4058" s="40"/>
    </row>
    <row r="4059" spans="1:26" x14ac:dyDescent="0.2">
      <c r="A4059" s="40"/>
      <c r="W4059" s="40"/>
      <c r="X4059" s="40"/>
      <c r="Y4059" s="40"/>
      <c r="Z4059" s="40"/>
    </row>
    <row r="4060" spans="1:26" x14ac:dyDescent="0.2">
      <c r="A4060" s="40"/>
      <c r="W4060" s="40"/>
      <c r="X4060" s="40"/>
      <c r="Y4060" s="40"/>
      <c r="Z4060" s="40"/>
    </row>
    <row r="4061" spans="1:26" x14ac:dyDescent="0.2">
      <c r="A4061" s="40"/>
      <c r="W4061" s="40"/>
      <c r="X4061" s="40"/>
      <c r="Y4061" s="40"/>
      <c r="Z4061" s="40"/>
    </row>
    <row r="4062" spans="1:26" x14ac:dyDescent="0.2">
      <c r="A4062" s="40"/>
      <c r="W4062" s="40"/>
      <c r="X4062" s="40"/>
      <c r="Y4062" s="40"/>
      <c r="Z4062" s="40"/>
    </row>
    <row r="4063" spans="1:26" x14ac:dyDescent="0.2">
      <c r="A4063" s="40"/>
      <c r="W4063" s="40"/>
      <c r="X4063" s="40"/>
      <c r="Y4063" s="40"/>
      <c r="Z4063" s="40"/>
    </row>
    <row r="4064" spans="1:26" x14ac:dyDescent="0.2">
      <c r="A4064" s="40"/>
      <c r="W4064" s="40"/>
      <c r="X4064" s="40"/>
      <c r="Y4064" s="40"/>
      <c r="Z4064" s="40"/>
    </row>
    <row r="4065" spans="1:26" x14ac:dyDescent="0.2">
      <c r="A4065" s="40"/>
      <c r="W4065" s="40"/>
      <c r="X4065" s="40"/>
      <c r="Y4065" s="40"/>
      <c r="Z4065" s="40"/>
    </row>
    <row r="4066" spans="1:26" x14ac:dyDescent="0.2">
      <c r="A4066" s="40"/>
      <c r="W4066" s="40"/>
      <c r="X4066" s="40"/>
      <c r="Y4066" s="40"/>
      <c r="Z4066" s="40"/>
    </row>
    <row r="4067" spans="1:26" x14ac:dyDescent="0.2">
      <c r="A4067" s="40"/>
      <c r="W4067" s="40"/>
      <c r="X4067" s="40"/>
      <c r="Y4067" s="40"/>
      <c r="Z4067" s="40"/>
    </row>
    <row r="4068" spans="1:26" x14ac:dyDescent="0.2">
      <c r="A4068" s="40"/>
      <c r="W4068" s="40"/>
      <c r="X4068" s="40"/>
      <c r="Y4068" s="40"/>
      <c r="Z4068" s="40"/>
    </row>
    <row r="4069" spans="1:26" x14ac:dyDescent="0.2">
      <c r="A4069" s="40"/>
      <c r="W4069" s="40"/>
      <c r="X4069" s="40"/>
      <c r="Y4069" s="40"/>
      <c r="Z4069" s="40"/>
    </row>
    <row r="4070" spans="1:26" x14ac:dyDescent="0.2">
      <c r="A4070" s="40"/>
      <c r="W4070" s="40"/>
      <c r="X4070" s="40"/>
      <c r="Y4070" s="40"/>
      <c r="Z4070" s="40"/>
    </row>
    <row r="4071" spans="1:26" x14ac:dyDescent="0.2">
      <c r="A4071" s="40"/>
      <c r="W4071" s="40"/>
      <c r="X4071" s="40"/>
      <c r="Y4071" s="40"/>
      <c r="Z4071" s="40"/>
    </row>
    <row r="4072" spans="1:26" x14ac:dyDescent="0.2">
      <c r="A4072" s="40"/>
      <c r="W4072" s="40"/>
      <c r="X4072" s="40"/>
      <c r="Y4072" s="40"/>
      <c r="Z4072" s="40"/>
    </row>
    <row r="4073" spans="1:26" x14ac:dyDescent="0.2">
      <c r="A4073" s="40"/>
      <c r="W4073" s="40"/>
      <c r="X4073" s="40"/>
      <c r="Y4073" s="40"/>
      <c r="Z4073" s="40"/>
    </row>
    <row r="4074" spans="1:26" x14ac:dyDescent="0.2">
      <c r="A4074" s="40"/>
      <c r="W4074" s="40"/>
      <c r="X4074" s="40"/>
      <c r="Y4074" s="40"/>
      <c r="Z4074" s="40"/>
    </row>
    <row r="4075" spans="1:26" x14ac:dyDescent="0.2">
      <c r="A4075" s="40"/>
      <c r="W4075" s="40"/>
      <c r="X4075" s="40"/>
      <c r="Y4075" s="40"/>
      <c r="Z4075" s="40"/>
    </row>
    <row r="4076" spans="1:26" x14ac:dyDescent="0.2">
      <c r="A4076" s="40"/>
      <c r="W4076" s="40"/>
      <c r="X4076" s="40"/>
      <c r="Y4076" s="40"/>
      <c r="Z4076" s="40"/>
    </row>
    <row r="4077" spans="1:26" x14ac:dyDescent="0.2">
      <c r="A4077" s="40"/>
      <c r="W4077" s="40"/>
      <c r="X4077" s="40"/>
      <c r="Y4077" s="40"/>
      <c r="Z4077" s="40"/>
    </row>
    <row r="4078" spans="1:26" x14ac:dyDescent="0.2">
      <c r="A4078" s="40"/>
      <c r="W4078" s="40"/>
      <c r="X4078" s="40"/>
      <c r="Y4078" s="40"/>
      <c r="Z4078" s="40"/>
    </row>
    <row r="4079" spans="1:26" x14ac:dyDescent="0.2">
      <c r="A4079" s="40"/>
      <c r="W4079" s="40"/>
      <c r="X4079" s="40"/>
      <c r="Y4079" s="40"/>
      <c r="Z4079" s="40"/>
    </row>
    <row r="4080" spans="1:26" x14ac:dyDescent="0.2">
      <c r="A4080" s="40"/>
      <c r="W4080" s="40"/>
      <c r="X4080" s="40"/>
      <c r="Y4080" s="40"/>
      <c r="Z4080" s="40"/>
    </row>
    <row r="4081" spans="1:26" x14ac:dyDescent="0.2">
      <c r="A4081" s="40"/>
      <c r="W4081" s="40"/>
      <c r="X4081" s="40"/>
      <c r="Y4081" s="40"/>
      <c r="Z4081" s="40"/>
    </row>
    <row r="4082" spans="1:26" x14ac:dyDescent="0.2">
      <c r="A4082" s="40"/>
      <c r="W4082" s="40"/>
      <c r="X4082" s="40"/>
      <c r="Y4082" s="40"/>
      <c r="Z4082" s="40"/>
    </row>
    <row r="4083" spans="1:26" x14ac:dyDescent="0.2">
      <c r="A4083" s="40"/>
      <c r="W4083" s="40"/>
      <c r="X4083" s="40"/>
      <c r="Y4083" s="40"/>
      <c r="Z4083" s="40"/>
    </row>
    <row r="4084" spans="1:26" x14ac:dyDescent="0.2">
      <c r="A4084" s="40"/>
      <c r="W4084" s="40"/>
      <c r="X4084" s="40"/>
      <c r="Y4084" s="40"/>
      <c r="Z4084" s="40"/>
    </row>
    <row r="4085" spans="1:26" x14ac:dyDescent="0.2">
      <c r="A4085" s="40"/>
      <c r="W4085" s="40"/>
      <c r="X4085" s="40"/>
      <c r="Y4085" s="40"/>
      <c r="Z4085" s="40"/>
    </row>
    <row r="4086" spans="1:26" x14ac:dyDescent="0.2">
      <c r="A4086" s="40"/>
      <c r="W4086" s="40"/>
      <c r="X4086" s="40"/>
      <c r="Y4086" s="40"/>
      <c r="Z4086" s="40"/>
    </row>
    <row r="4087" spans="1:26" x14ac:dyDescent="0.2">
      <c r="A4087" s="40"/>
      <c r="W4087" s="40"/>
      <c r="X4087" s="40"/>
      <c r="Y4087" s="40"/>
      <c r="Z4087" s="40"/>
    </row>
    <row r="4088" spans="1:26" x14ac:dyDescent="0.2">
      <c r="A4088" s="40"/>
      <c r="W4088" s="40"/>
      <c r="X4088" s="40"/>
      <c r="Y4088" s="40"/>
      <c r="Z4088" s="40"/>
    </row>
    <row r="4089" spans="1:26" x14ac:dyDescent="0.2">
      <c r="A4089" s="40"/>
      <c r="W4089" s="40"/>
      <c r="X4089" s="40"/>
      <c r="Y4089" s="40"/>
      <c r="Z4089" s="40"/>
    </row>
    <row r="4090" spans="1:26" x14ac:dyDescent="0.2">
      <c r="A4090" s="40"/>
      <c r="W4090" s="40"/>
      <c r="X4090" s="40"/>
      <c r="Y4090" s="40"/>
      <c r="Z4090" s="40"/>
    </row>
    <row r="4091" spans="1:26" x14ac:dyDescent="0.2">
      <c r="A4091" s="40"/>
      <c r="W4091" s="40"/>
      <c r="X4091" s="40"/>
      <c r="Y4091" s="40"/>
      <c r="Z4091" s="40"/>
    </row>
    <row r="4092" spans="1:26" x14ac:dyDescent="0.2">
      <c r="A4092" s="40"/>
      <c r="W4092" s="40"/>
      <c r="X4092" s="40"/>
      <c r="Y4092" s="40"/>
      <c r="Z4092" s="40"/>
    </row>
    <row r="4093" spans="1:26" x14ac:dyDescent="0.2">
      <c r="A4093" s="40"/>
      <c r="W4093" s="40"/>
      <c r="X4093" s="40"/>
      <c r="Y4093" s="40"/>
      <c r="Z4093" s="40"/>
    </row>
    <row r="4094" spans="1:26" x14ac:dyDescent="0.2">
      <c r="A4094" s="40"/>
      <c r="W4094" s="40"/>
      <c r="X4094" s="40"/>
      <c r="Y4094" s="40"/>
      <c r="Z4094" s="40"/>
    </row>
    <row r="4095" spans="1:26" x14ac:dyDescent="0.2">
      <c r="A4095" s="40"/>
      <c r="W4095" s="40"/>
      <c r="X4095" s="40"/>
      <c r="Y4095" s="40"/>
      <c r="Z4095" s="40"/>
    </row>
    <row r="4096" spans="1:26" x14ac:dyDescent="0.2">
      <c r="A4096" s="40"/>
      <c r="W4096" s="40"/>
      <c r="X4096" s="40"/>
      <c r="Y4096" s="40"/>
      <c r="Z4096" s="40"/>
    </row>
    <row r="4097" spans="1:26" x14ac:dyDescent="0.2">
      <c r="A4097" s="40"/>
      <c r="W4097" s="40"/>
      <c r="X4097" s="40"/>
      <c r="Y4097" s="40"/>
      <c r="Z4097" s="40"/>
    </row>
    <row r="4098" spans="1:26" x14ac:dyDescent="0.2">
      <c r="A4098" s="40"/>
      <c r="W4098" s="40"/>
      <c r="X4098" s="40"/>
      <c r="Y4098" s="40"/>
      <c r="Z4098" s="40"/>
    </row>
    <row r="4099" spans="1:26" x14ac:dyDescent="0.2">
      <c r="A4099" s="40"/>
      <c r="W4099" s="40"/>
      <c r="X4099" s="40"/>
      <c r="Y4099" s="40"/>
      <c r="Z4099" s="40"/>
    </row>
    <row r="4100" spans="1:26" x14ac:dyDescent="0.2">
      <c r="A4100" s="40"/>
      <c r="W4100" s="40"/>
      <c r="X4100" s="40"/>
      <c r="Y4100" s="40"/>
      <c r="Z4100" s="40"/>
    </row>
    <row r="4101" spans="1:26" x14ac:dyDescent="0.2">
      <c r="A4101" s="40"/>
      <c r="W4101" s="40"/>
      <c r="X4101" s="40"/>
      <c r="Y4101" s="40"/>
      <c r="Z4101" s="40"/>
    </row>
    <row r="4102" spans="1:26" x14ac:dyDescent="0.2">
      <c r="A4102" s="40"/>
      <c r="W4102" s="40"/>
      <c r="X4102" s="40"/>
      <c r="Y4102" s="40"/>
      <c r="Z4102" s="40"/>
    </row>
    <row r="4103" spans="1:26" x14ac:dyDescent="0.2">
      <c r="A4103" s="40"/>
      <c r="W4103" s="40"/>
      <c r="X4103" s="40"/>
      <c r="Y4103" s="40"/>
      <c r="Z4103" s="40"/>
    </row>
    <row r="4104" spans="1:26" x14ac:dyDescent="0.2">
      <c r="A4104" s="40"/>
      <c r="W4104" s="40"/>
      <c r="X4104" s="40"/>
      <c r="Y4104" s="40"/>
      <c r="Z4104" s="40"/>
    </row>
    <row r="4105" spans="1:26" x14ac:dyDescent="0.2">
      <c r="A4105" s="40"/>
      <c r="W4105" s="40"/>
      <c r="X4105" s="40"/>
      <c r="Y4105" s="40"/>
      <c r="Z4105" s="40"/>
    </row>
    <row r="4106" spans="1:26" x14ac:dyDescent="0.2">
      <c r="A4106" s="40"/>
      <c r="W4106" s="40"/>
      <c r="X4106" s="40"/>
      <c r="Y4106" s="40"/>
      <c r="Z4106" s="40"/>
    </row>
    <row r="4107" spans="1:26" x14ac:dyDescent="0.2">
      <c r="A4107" s="40"/>
      <c r="W4107" s="40"/>
      <c r="X4107" s="40"/>
      <c r="Y4107" s="40"/>
      <c r="Z4107" s="40"/>
    </row>
    <row r="4108" spans="1:26" x14ac:dyDescent="0.2">
      <c r="A4108" s="40"/>
      <c r="W4108" s="40"/>
      <c r="X4108" s="40"/>
      <c r="Y4108" s="40"/>
      <c r="Z4108" s="40"/>
    </row>
    <row r="4109" spans="1:26" x14ac:dyDescent="0.2">
      <c r="A4109" s="40"/>
      <c r="W4109" s="40"/>
      <c r="X4109" s="40"/>
      <c r="Y4109" s="40"/>
      <c r="Z4109" s="40"/>
    </row>
    <row r="4110" spans="1:26" x14ac:dyDescent="0.2">
      <c r="A4110" s="40"/>
      <c r="W4110" s="40"/>
      <c r="X4110" s="40"/>
      <c r="Y4110" s="40"/>
      <c r="Z4110" s="40"/>
    </row>
    <row r="4111" spans="1:26" x14ac:dyDescent="0.2">
      <c r="A4111" s="40"/>
      <c r="W4111" s="40"/>
      <c r="X4111" s="40"/>
      <c r="Y4111" s="40"/>
      <c r="Z4111" s="40"/>
    </row>
    <row r="4112" spans="1:26" x14ac:dyDescent="0.2">
      <c r="A4112" s="40"/>
      <c r="W4112" s="40"/>
      <c r="X4112" s="40"/>
      <c r="Y4112" s="40"/>
      <c r="Z4112" s="40"/>
    </row>
    <row r="4113" spans="1:26" x14ac:dyDescent="0.2">
      <c r="A4113" s="40"/>
      <c r="W4113" s="40"/>
      <c r="X4113" s="40"/>
      <c r="Y4113" s="40"/>
      <c r="Z4113" s="40"/>
    </row>
    <row r="4114" spans="1:26" x14ac:dyDescent="0.2">
      <c r="A4114" s="40"/>
      <c r="W4114" s="40"/>
      <c r="X4114" s="40"/>
      <c r="Y4114" s="40"/>
      <c r="Z4114" s="40"/>
    </row>
    <row r="4115" spans="1:26" x14ac:dyDescent="0.2">
      <c r="A4115" s="40"/>
      <c r="W4115" s="40"/>
      <c r="X4115" s="40"/>
      <c r="Y4115" s="40"/>
      <c r="Z4115" s="40"/>
    </row>
    <row r="4116" spans="1:26" x14ac:dyDescent="0.2">
      <c r="A4116" s="40"/>
      <c r="W4116" s="40"/>
      <c r="X4116" s="40"/>
      <c r="Y4116" s="40"/>
      <c r="Z4116" s="40"/>
    </row>
    <row r="4117" spans="1:26" x14ac:dyDescent="0.2">
      <c r="A4117" s="40"/>
      <c r="W4117" s="40"/>
      <c r="X4117" s="40"/>
      <c r="Y4117" s="40"/>
      <c r="Z4117" s="40"/>
    </row>
    <row r="4118" spans="1:26" x14ac:dyDescent="0.2">
      <c r="A4118" s="40"/>
      <c r="W4118" s="40"/>
      <c r="X4118" s="40"/>
      <c r="Y4118" s="40"/>
      <c r="Z4118" s="40"/>
    </row>
    <row r="4119" spans="1:26" x14ac:dyDescent="0.2">
      <c r="A4119" s="40"/>
      <c r="W4119" s="40"/>
      <c r="X4119" s="40"/>
      <c r="Y4119" s="40"/>
      <c r="Z4119" s="40"/>
    </row>
    <row r="4120" spans="1:26" x14ac:dyDescent="0.2">
      <c r="A4120" s="40"/>
      <c r="W4120" s="40"/>
      <c r="X4120" s="40"/>
      <c r="Y4120" s="40"/>
      <c r="Z4120" s="40"/>
    </row>
    <row r="4121" spans="1:26" x14ac:dyDescent="0.2">
      <c r="A4121" s="40"/>
      <c r="W4121" s="40"/>
      <c r="X4121" s="40"/>
      <c r="Y4121" s="40"/>
      <c r="Z4121" s="40"/>
    </row>
    <row r="4122" spans="1:26" x14ac:dyDescent="0.2">
      <c r="A4122" s="40"/>
      <c r="W4122" s="40"/>
      <c r="X4122" s="40"/>
      <c r="Y4122" s="40"/>
      <c r="Z4122" s="40"/>
    </row>
    <row r="4123" spans="1:26" x14ac:dyDescent="0.2">
      <c r="A4123" s="40"/>
      <c r="W4123" s="40"/>
      <c r="X4123" s="40"/>
      <c r="Y4123" s="40"/>
      <c r="Z4123" s="40"/>
    </row>
    <row r="4124" spans="1:26" x14ac:dyDescent="0.2">
      <c r="A4124" s="40"/>
      <c r="W4124" s="40"/>
      <c r="X4124" s="40"/>
      <c r="Y4124" s="40"/>
      <c r="Z4124" s="40"/>
    </row>
    <row r="4125" spans="1:26" x14ac:dyDescent="0.2">
      <c r="A4125" s="40"/>
      <c r="W4125" s="40"/>
      <c r="X4125" s="40"/>
      <c r="Y4125" s="40"/>
      <c r="Z4125" s="40"/>
    </row>
    <row r="4126" spans="1:26" x14ac:dyDescent="0.2">
      <c r="A4126" s="40"/>
      <c r="W4126" s="40"/>
      <c r="X4126" s="40"/>
      <c r="Y4126" s="40"/>
      <c r="Z4126" s="40"/>
    </row>
    <row r="4127" spans="1:26" x14ac:dyDescent="0.2">
      <c r="A4127" s="40"/>
      <c r="W4127" s="40"/>
      <c r="X4127" s="40"/>
      <c r="Y4127" s="40"/>
      <c r="Z4127" s="40"/>
    </row>
    <row r="4128" spans="1:26" x14ac:dyDescent="0.2">
      <c r="A4128" s="40"/>
      <c r="W4128" s="40"/>
      <c r="X4128" s="40"/>
      <c r="Y4128" s="40"/>
      <c r="Z4128" s="40"/>
    </row>
    <row r="4129" spans="1:26" x14ac:dyDescent="0.2">
      <c r="A4129" s="40"/>
      <c r="W4129" s="40"/>
      <c r="X4129" s="40"/>
      <c r="Y4129" s="40"/>
      <c r="Z4129" s="40"/>
    </row>
    <row r="4130" spans="1:26" x14ac:dyDescent="0.2">
      <c r="A4130" s="40"/>
      <c r="W4130" s="40"/>
      <c r="X4130" s="40"/>
      <c r="Y4130" s="40"/>
      <c r="Z4130" s="40"/>
    </row>
    <row r="4131" spans="1:26" x14ac:dyDescent="0.2">
      <c r="A4131" s="40"/>
      <c r="W4131" s="40"/>
      <c r="X4131" s="40"/>
      <c r="Y4131" s="40"/>
      <c r="Z4131" s="40"/>
    </row>
    <row r="4132" spans="1:26" x14ac:dyDescent="0.2">
      <c r="A4132" s="40"/>
      <c r="W4132" s="40"/>
      <c r="X4132" s="40"/>
      <c r="Y4132" s="40"/>
      <c r="Z4132" s="40"/>
    </row>
    <row r="4133" spans="1:26" x14ac:dyDescent="0.2">
      <c r="A4133" s="40"/>
      <c r="W4133" s="40"/>
      <c r="X4133" s="40"/>
      <c r="Y4133" s="40"/>
      <c r="Z4133" s="40"/>
    </row>
    <row r="4134" spans="1:26" x14ac:dyDescent="0.2">
      <c r="A4134" s="40"/>
      <c r="W4134" s="40"/>
      <c r="X4134" s="40"/>
      <c r="Y4134" s="40"/>
      <c r="Z4134" s="40"/>
    </row>
    <row r="4135" spans="1:26" x14ac:dyDescent="0.2">
      <c r="A4135" s="40"/>
      <c r="W4135" s="40"/>
      <c r="X4135" s="40"/>
      <c r="Y4135" s="40"/>
      <c r="Z4135" s="40"/>
    </row>
    <row r="4136" spans="1:26" x14ac:dyDescent="0.2">
      <c r="A4136" s="40"/>
      <c r="W4136" s="40"/>
      <c r="X4136" s="40"/>
      <c r="Y4136" s="40"/>
      <c r="Z4136" s="40"/>
    </row>
    <row r="4137" spans="1:26" x14ac:dyDescent="0.2">
      <c r="A4137" s="40"/>
      <c r="W4137" s="40"/>
      <c r="X4137" s="40"/>
      <c r="Y4137" s="40"/>
      <c r="Z4137" s="40"/>
    </row>
    <row r="4138" spans="1:26" x14ac:dyDescent="0.2">
      <c r="A4138" s="40"/>
      <c r="W4138" s="40"/>
      <c r="X4138" s="40"/>
      <c r="Y4138" s="40"/>
      <c r="Z4138" s="40"/>
    </row>
    <row r="4139" spans="1:26" x14ac:dyDescent="0.2">
      <c r="A4139" s="40"/>
      <c r="W4139" s="40"/>
      <c r="X4139" s="40"/>
      <c r="Y4139" s="40"/>
      <c r="Z4139" s="40"/>
    </row>
    <row r="4140" spans="1:26" x14ac:dyDescent="0.2">
      <c r="A4140" s="40"/>
      <c r="W4140" s="40"/>
      <c r="X4140" s="40"/>
      <c r="Y4140" s="40"/>
      <c r="Z4140" s="40"/>
    </row>
    <row r="4141" spans="1:26" x14ac:dyDescent="0.2">
      <c r="A4141" s="40"/>
      <c r="W4141" s="40"/>
      <c r="X4141" s="40"/>
      <c r="Y4141" s="40"/>
      <c r="Z4141" s="40"/>
    </row>
    <row r="4142" spans="1:26" x14ac:dyDescent="0.2">
      <c r="A4142" s="40"/>
      <c r="W4142" s="40"/>
      <c r="X4142" s="40"/>
      <c r="Y4142" s="40"/>
      <c r="Z4142" s="40"/>
    </row>
    <row r="4143" spans="1:26" x14ac:dyDescent="0.2">
      <c r="A4143" s="40"/>
      <c r="W4143" s="40"/>
      <c r="X4143" s="40"/>
      <c r="Y4143" s="40"/>
      <c r="Z4143" s="40"/>
    </row>
    <row r="4144" spans="1:26" x14ac:dyDescent="0.2">
      <c r="A4144" s="40"/>
      <c r="W4144" s="40"/>
      <c r="X4144" s="40"/>
      <c r="Y4144" s="40"/>
      <c r="Z4144" s="40"/>
    </row>
    <row r="4145" spans="1:26" x14ac:dyDescent="0.2">
      <c r="A4145" s="40"/>
      <c r="W4145" s="40"/>
      <c r="X4145" s="40"/>
      <c r="Y4145" s="40"/>
      <c r="Z4145" s="40"/>
    </row>
    <row r="4146" spans="1:26" x14ac:dyDescent="0.2">
      <c r="A4146" s="40"/>
      <c r="W4146" s="40"/>
      <c r="X4146" s="40"/>
      <c r="Y4146" s="40"/>
      <c r="Z4146" s="40"/>
    </row>
    <row r="4147" spans="1:26" x14ac:dyDescent="0.2">
      <c r="A4147" s="40"/>
      <c r="W4147" s="40"/>
      <c r="X4147" s="40"/>
      <c r="Y4147" s="40"/>
      <c r="Z4147" s="40"/>
    </row>
    <row r="4148" spans="1:26" x14ac:dyDescent="0.2">
      <c r="A4148" s="40"/>
      <c r="W4148" s="40"/>
      <c r="X4148" s="40"/>
      <c r="Y4148" s="40"/>
      <c r="Z4148" s="40"/>
    </row>
    <row r="4149" spans="1:26" x14ac:dyDescent="0.2">
      <c r="A4149" s="40"/>
      <c r="W4149" s="40"/>
      <c r="X4149" s="40"/>
      <c r="Y4149" s="40"/>
      <c r="Z4149" s="40"/>
    </row>
    <row r="4150" spans="1:26" x14ac:dyDescent="0.2">
      <c r="A4150" s="40"/>
      <c r="W4150" s="40"/>
      <c r="X4150" s="40"/>
      <c r="Y4150" s="40"/>
      <c r="Z4150" s="40"/>
    </row>
    <row r="4151" spans="1:26" x14ac:dyDescent="0.2">
      <c r="A4151" s="40"/>
      <c r="W4151" s="40"/>
      <c r="X4151" s="40"/>
      <c r="Y4151" s="40"/>
      <c r="Z4151" s="40"/>
    </row>
    <row r="4152" spans="1:26" x14ac:dyDescent="0.2">
      <c r="A4152" s="40"/>
      <c r="W4152" s="40"/>
      <c r="X4152" s="40"/>
      <c r="Y4152" s="40"/>
      <c r="Z4152" s="40"/>
    </row>
    <row r="4153" spans="1:26" x14ac:dyDescent="0.2">
      <c r="A4153" s="40"/>
      <c r="W4153" s="40"/>
      <c r="X4153" s="40"/>
      <c r="Y4153" s="40"/>
      <c r="Z4153" s="40"/>
    </row>
    <row r="4154" spans="1:26" x14ac:dyDescent="0.2">
      <c r="A4154" s="40"/>
      <c r="W4154" s="40"/>
      <c r="X4154" s="40"/>
      <c r="Y4154" s="40"/>
      <c r="Z4154" s="40"/>
    </row>
    <row r="4155" spans="1:26" x14ac:dyDescent="0.2">
      <c r="A4155" s="40"/>
      <c r="W4155" s="40"/>
      <c r="X4155" s="40"/>
      <c r="Y4155" s="40"/>
      <c r="Z4155" s="40"/>
    </row>
    <row r="4156" spans="1:26" x14ac:dyDescent="0.2">
      <c r="A4156" s="40"/>
      <c r="W4156" s="40"/>
      <c r="X4156" s="40"/>
      <c r="Y4156" s="40"/>
      <c r="Z4156" s="40"/>
    </row>
    <row r="4157" spans="1:26" x14ac:dyDescent="0.2">
      <c r="A4157" s="40"/>
      <c r="W4157" s="40"/>
      <c r="X4157" s="40"/>
      <c r="Y4157" s="40"/>
      <c r="Z4157" s="40"/>
    </row>
    <row r="4158" spans="1:26" x14ac:dyDescent="0.2">
      <c r="A4158" s="40"/>
      <c r="W4158" s="40"/>
      <c r="X4158" s="40"/>
      <c r="Y4158" s="40"/>
      <c r="Z4158" s="40"/>
    </row>
    <row r="4159" spans="1:26" x14ac:dyDescent="0.2">
      <c r="A4159" s="40"/>
      <c r="W4159" s="40"/>
      <c r="X4159" s="40"/>
      <c r="Y4159" s="40"/>
      <c r="Z4159" s="40"/>
    </row>
    <row r="4160" spans="1:26" x14ac:dyDescent="0.2">
      <c r="A4160" s="40"/>
      <c r="W4160" s="40"/>
      <c r="X4160" s="40"/>
      <c r="Y4160" s="40"/>
      <c r="Z4160" s="40"/>
    </row>
    <row r="4161" spans="1:26" x14ac:dyDescent="0.2">
      <c r="A4161" s="40"/>
      <c r="W4161" s="40"/>
      <c r="X4161" s="40"/>
      <c r="Y4161" s="40"/>
      <c r="Z4161" s="40"/>
    </row>
    <row r="4162" spans="1:26" x14ac:dyDescent="0.2">
      <c r="A4162" s="40"/>
      <c r="W4162" s="40"/>
      <c r="X4162" s="40"/>
      <c r="Y4162" s="40"/>
      <c r="Z4162" s="40"/>
    </row>
    <row r="4163" spans="1:26" x14ac:dyDescent="0.2">
      <c r="A4163" s="40"/>
      <c r="W4163" s="40"/>
      <c r="X4163" s="40"/>
      <c r="Y4163" s="40"/>
      <c r="Z4163" s="40"/>
    </row>
    <row r="4164" spans="1:26" x14ac:dyDescent="0.2">
      <c r="A4164" s="40"/>
      <c r="W4164" s="40"/>
      <c r="X4164" s="40"/>
      <c r="Y4164" s="40"/>
      <c r="Z4164" s="40"/>
    </row>
    <row r="4165" spans="1:26" x14ac:dyDescent="0.2">
      <c r="A4165" s="40"/>
      <c r="W4165" s="40"/>
      <c r="X4165" s="40"/>
      <c r="Y4165" s="40"/>
      <c r="Z4165" s="40"/>
    </row>
    <row r="4166" spans="1:26" x14ac:dyDescent="0.2">
      <c r="A4166" s="40"/>
      <c r="W4166" s="40"/>
      <c r="X4166" s="40"/>
      <c r="Y4166" s="40"/>
      <c r="Z4166" s="40"/>
    </row>
    <row r="4167" spans="1:26" x14ac:dyDescent="0.2">
      <c r="A4167" s="40"/>
      <c r="W4167" s="40"/>
      <c r="X4167" s="40"/>
      <c r="Y4167" s="40"/>
      <c r="Z4167" s="40"/>
    </row>
    <row r="4168" spans="1:26" x14ac:dyDescent="0.2">
      <c r="A4168" s="40"/>
      <c r="W4168" s="40"/>
      <c r="X4168" s="40"/>
      <c r="Y4168" s="40"/>
      <c r="Z4168" s="40"/>
    </row>
    <row r="4169" spans="1:26" x14ac:dyDescent="0.2">
      <c r="A4169" s="40"/>
      <c r="W4169" s="40"/>
      <c r="X4169" s="40"/>
      <c r="Y4169" s="40"/>
      <c r="Z4169" s="40"/>
    </row>
    <row r="4170" spans="1:26" x14ac:dyDescent="0.2">
      <c r="A4170" s="40"/>
      <c r="W4170" s="40"/>
      <c r="X4170" s="40"/>
      <c r="Y4170" s="40"/>
      <c r="Z4170" s="40"/>
    </row>
    <row r="4171" spans="1:26" x14ac:dyDescent="0.2">
      <c r="A4171" s="40"/>
      <c r="W4171" s="40"/>
      <c r="X4171" s="40"/>
      <c r="Y4171" s="40"/>
      <c r="Z4171" s="40"/>
    </row>
    <row r="4172" spans="1:26" x14ac:dyDescent="0.2">
      <c r="A4172" s="40"/>
      <c r="W4172" s="40"/>
      <c r="X4172" s="40"/>
      <c r="Y4172" s="40"/>
      <c r="Z4172" s="40"/>
    </row>
    <row r="4173" spans="1:26" x14ac:dyDescent="0.2">
      <c r="A4173" s="40"/>
      <c r="W4173" s="40"/>
      <c r="X4173" s="40"/>
      <c r="Y4173" s="40"/>
      <c r="Z4173" s="40"/>
    </row>
    <row r="4174" spans="1:26" x14ac:dyDescent="0.2">
      <c r="A4174" s="40"/>
      <c r="W4174" s="40"/>
      <c r="X4174" s="40"/>
      <c r="Y4174" s="40"/>
      <c r="Z4174" s="40"/>
    </row>
    <row r="4175" spans="1:26" x14ac:dyDescent="0.2">
      <c r="A4175" s="40"/>
      <c r="W4175" s="40"/>
      <c r="X4175" s="40"/>
      <c r="Y4175" s="40"/>
      <c r="Z4175" s="40"/>
    </row>
    <row r="4176" spans="1:26" x14ac:dyDescent="0.2">
      <c r="A4176" s="40"/>
      <c r="W4176" s="40"/>
      <c r="X4176" s="40"/>
      <c r="Y4176" s="40"/>
      <c r="Z4176" s="40"/>
    </row>
    <row r="4177" spans="1:26" x14ac:dyDescent="0.2">
      <c r="A4177" s="40"/>
      <c r="W4177" s="40"/>
      <c r="X4177" s="40"/>
      <c r="Y4177" s="40"/>
      <c r="Z4177" s="40"/>
    </row>
    <row r="4178" spans="1:26" x14ac:dyDescent="0.2">
      <c r="A4178" s="40"/>
      <c r="W4178" s="40"/>
      <c r="X4178" s="40"/>
      <c r="Y4178" s="40"/>
      <c r="Z4178" s="40"/>
    </row>
    <row r="4179" spans="1:26" x14ac:dyDescent="0.2">
      <c r="A4179" s="40"/>
      <c r="W4179" s="40"/>
      <c r="X4179" s="40"/>
      <c r="Y4179" s="40"/>
      <c r="Z4179" s="40"/>
    </row>
    <row r="4180" spans="1:26" x14ac:dyDescent="0.2">
      <c r="A4180" s="40"/>
      <c r="W4180" s="40"/>
      <c r="X4180" s="40"/>
      <c r="Y4180" s="40"/>
      <c r="Z4180" s="40"/>
    </row>
    <row r="4181" spans="1:26" x14ac:dyDescent="0.2">
      <c r="A4181" s="40"/>
      <c r="W4181" s="40"/>
      <c r="X4181" s="40"/>
      <c r="Y4181" s="40"/>
      <c r="Z4181" s="40"/>
    </row>
    <row r="4182" spans="1:26" x14ac:dyDescent="0.2">
      <c r="A4182" s="40"/>
      <c r="W4182" s="40"/>
      <c r="X4182" s="40"/>
      <c r="Y4182" s="40"/>
      <c r="Z4182" s="40"/>
    </row>
    <row r="4183" spans="1:26" x14ac:dyDescent="0.2">
      <c r="A4183" s="40"/>
      <c r="W4183" s="40"/>
      <c r="X4183" s="40"/>
      <c r="Y4183" s="40"/>
      <c r="Z4183" s="40"/>
    </row>
    <row r="4184" spans="1:26" x14ac:dyDescent="0.2">
      <c r="A4184" s="40"/>
      <c r="W4184" s="40"/>
      <c r="X4184" s="40"/>
      <c r="Y4184" s="40"/>
      <c r="Z4184" s="40"/>
    </row>
    <row r="4185" spans="1:26" x14ac:dyDescent="0.2">
      <c r="A4185" s="40"/>
      <c r="W4185" s="40"/>
      <c r="X4185" s="40"/>
      <c r="Y4185" s="40"/>
      <c r="Z4185" s="40"/>
    </row>
    <row r="4186" spans="1:26" x14ac:dyDescent="0.2">
      <c r="A4186" s="40"/>
      <c r="W4186" s="40"/>
      <c r="X4186" s="40"/>
      <c r="Y4186" s="40"/>
      <c r="Z4186" s="40"/>
    </row>
    <row r="4187" spans="1:26" x14ac:dyDescent="0.2">
      <c r="A4187" s="40"/>
      <c r="W4187" s="40"/>
      <c r="X4187" s="40"/>
      <c r="Y4187" s="40"/>
      <c r="Z4187" s="40"/>
    </row>
    <row r="4188" spans="1:26" x14ac:dyDescent="0.2">
      <c r="A4188" s="40"/>
      <c r="W4188" s="40"/>
      <c r="X4188" s="40"/>
      <c r="Y4188" s="40"/>
      <c r="Z4188" s="40"/>
    </row>
    <row r="4189" spans="1:26" x14ac:dyDescent="0.2">
      <c r="A4189" s="40"/>
      <c r="W4189" s="40"/>
      <c r="X4189" s="40"/>
      <c r="Y4189" s="40"/>
      <c r="Z4189" s="40"/>
    </row>
    <row r="4190" spans="1:26" x14ac:dyDescent="0.2">
      <c r="A4190" s="40"/>
      <c r="W4190" s="40"/>
      <c r="X4190" s="40"/>
      <c r="Y4190" s="40"/>
      <c r="Z4190" s="40"/>
    </row>
    <row r="4191" spans="1:26" x14ac:dyDescent="0.2">
      <c r="A4191" s="40"/>
      <c r="W4191" s="40"/>
      <c r="X4191" s="40"/>
      <c r="Y4191" s="40"/>
      <c r="Z4191" s="40"/>
    </row>
    <row r="4192" spans="1:26" x14ac:dyDescent="0.2">
      <c r="A4192" s="40"/>
      <c r="W4192" s="40"/>
      <c r="X4192" s="40"/>
      <c r="Y4192" s="40"/>
      <c r="Z4192" s="40"/>
    </row>
    <row r="4193" spans="1:26" x14ac:dyDescent="0.2">
      <c r="A4193" s="40"/>
      <c r="W4193" s="40"/>
      <c r="X4193" s="40"/>
      <c r="Y4193" s="40"/>
      <c r="Z4193" s="40"/>
    </row>
    <row r="4194" spans="1:26" x14ac:dyDescent="0.2">
      <c r="A4194" s="40"/>
      <c r="W4194" s="40"/>
      <c r="X4194" s="40"/>
      <c r="Y4194" s="40"/>
      <c r="Z4194" s="40"/>
    </row>
    <row r="4195" spans="1:26" x14ac:dyDescent="0.2">
      <c r="A4195" s="40"/>
      <c r="W4195" s="40"/>
      <c r="X4195" s="40"/>
      <c r="Y4195" s="40"/>
      <c r="Z4195" s="40"/>
    </row>
    <row r="4196" spans="1:26" x14ac:dyDescent="0.2">
      <c r="A4196" s="40"/>
      <c r="W4196" s="40"/>
      <c r="X4196" s="40"/>
      <c r="Y4196" s="40"/>
      <c r="Z4196" s="40"/>
    </row>
    <row r="4197" spans="1:26" x14ac:dyDescent="0.2">
      <c r="A4197" s="40"/>
      <c r="W4197" s="40"/>
      <c r="X4197" s="40"/>
      <c r="Y4197" s="40"/>
      <c r="Z4197" s="40"/>
    </row>
    <row r="4198" spans="1:26" x14ac:dyDescent="0.2">
      <c r="A4198" s="40"/>
      <c r="W4198" s="40"/>
      <c r="X4198" s="40"/>
      <c r="Y4198" s="40"/>
      <c r="Z4198" s="40"/>
    </row>
    <row r="4199" spans="1:26" x14ac:dyDescent="0.2">
      <c r="A4199" s="40"/>
      <c r="W4199" s="40"/>
      <c r="X4199" s="40"/>
      <c r="Y4199" s="40"/>
      <c r="Z4199" s="40"/>
    </row>
    <row r="4200" spans="1:26" x14ac:dyDescent="0.2">
      <c r="A4200" s="40"/>
      <c r="W4200" s="40"/>
      <c r="X4200" s="40"/>
      <c r="Y4200" s="40"/>
      <c r="Z4200" s="40"/>
    </row>
    <row r="4201" spans="1:26" x14ac:dyDescent="0.2">
      <c r="A4201" s="40"/>
      <c r="W4201" s="40"/>
      <c r="X4201" s="40"/>
      <c r="Y4201" s="40"/>
      <c r="Z4201" s="40"/>
    </row>
    <row r="4202" spans="1:26" x14ac:dyDescent="0.2">
      <c r="A4202" s="40"/>
      <c r="W4202" s="40"/>
      <c r="X4202" s="40"/>
      <c r="Y4202" s="40"/>
      <c r="Z4202" s="40"/>
    </row>
    <row r="4203" spans="1:26" x14ac:dyDescent="0.2">
      <c r="A4203" s="40"/>
      <c r="W4203" s="40"/>
      <c r="X4203" s="40"/>
      <c r="Y4203" s="40"/>
      <c r="Z4203" s="40"/>
    </row>
    <row r="4204" spans="1:26" x14ac:dyDescent="0.2">
      <c r="A4204" s="40"/>
      <c r="W4204" s="40"/>
      <c r="X4204" s="40"/>
      <c r="Y4204" s="40"/>
      <c r="Z4204" s="40"/>
    </row>
    <row r="4205" spans="1:26" x14ac:dyDescent="0.2">
      <c r="A4205" s="40"/>
      <c r="W4205" s="40"/>
      <c r="X4205" s="40"/>
      <c r="Y4205" s="40"/>
      <c r="Z4205" s="40"/>
    </row>
    <row r="4206" spans="1:26" x14ac:dyDescent="0.2">
      <c r="A4206" s="40"/>
      <c r="W4206" s="40"/>
      <c r="X4206" s="40"/>
      <c r="Y4206" s="40"/>
      <c r="Z4206" s="40"/>
    </row>
    <row r="4207" spans="1:26" x14ac:dyDescent="0.2">
      <c r="A4207" s="40"/>
      <c r="W4207" s="40"/>
      <c r="X4207" s="40"/>
      <c r="Y4207" s="40"/>
      <c r="Z4207" s="40"/>
    </row>
    <row r="4208" spans="1:26" x14ac:dyDescent="0.2">
      <c r="A4208" s="40"/>
      <c r="W4208" s="40"/>
      <c r="X4208" s="40"/>
      <c r="Y4208" s="40"/>
      <c r="Z4208" s="40"/>
    </row>
    <row r="4209" spans="1:26" x14ac:dyDescent="0.2">
      <c r="A4209" s="40"/>
      <c r="W4209" s="40"/>
      <c r="X4209" s="40"/>
      <c r="Y4209" s="40"/>
      <c r="Z4209" s="40"/>
    </row>
    <row r="4210" spans="1:26" x14ac:dyDescent="0.2">
      <c r="A4210" s="40"/>
      <c r="W4210" s="40"/>
      <c r="X4210" s="40"/>
      <c r="Y4210" s="40"/>
      <c r="Z4210" s="40"/>
    </row>
    <row r="4211" spans="1:26" x14ac:dyDescent="0.2">
      <c r="A4211" s="40"/>
      <c r="W4211" s="40"/>
      <c r="X4211" s="40"/>
      <c r="Y4211" s="40"/>
      <c r="Z4211" s="40"/>
    </row>
    <row r="4212" spans="1:26" x14ac:dyDescent="0.2">
      <c r="A4212" s="40"/>
      <c r="W4212" s="40"/>
      <c r="X4212" s="40"/>
      <c r="Y4212" s="40"/>
      <c r="Z4212" s="40"/>
    </row>
    <row r="4213" spans="1:26" x14ac:dyDescent="0.2">
      <c r="A4213" s="40"/>
      <c r="W4213" s="40"/>
      <c r="X4213" s="40"/>
      <c r="Y4213" s="40"/>
      <c r="Z4213" s="40"/>
    </row>
    <row r="4214" spans="1:26" x14ac:dyDescent="0.2">
      <c r="A4214" s="40"/>
      <c r="W4214" s="40"/>
      <c r="X4214" s="40"/>
      <c r="Y4214" s="40"/>
      <c r="Z4214" s="40"/>
    </row>
    <row r="4215" spans="1:26" x14ac:dyDescent="0.2">
      <c r="A4215" s="40"/>
      <c r="W4215" s="40"/>
      <c r="X4215" s="40"/>
      <c r="Y4215" s="40"/>
      <c r="Z4215" s="40"/>
    </row>
    <row r="4216" spans="1:26" x14ac:dyDescent="0.2">
      <c r="A4216" s="40"/>
      <c r="W4216" s="40"/>
      <c r="X4216" s="40"/>
      <c r="Y4216" s="40"/>
      <c r="Z4216" s="40"/>
    </row>
    <row r="4217" spans="1:26" x14ac:dyDescent="0.2">
      <c r="A4217" s="40"/>
      <c r="W4217" s="40"/>
      <c r="X4217" s="40"/>
      <c r="Y4217" s="40"/>
      <c r="Z4217" s="40"/>
    </row>
    <row r="4218" spans="1:26" x14ac:dyDescent="0.2">
      <c r="A4218" s="40"/>
      <c r="W4218" s="40"/>
      <c r="X4218" s="40"/>
      <c r="Y4218" s="40"/>
      <c r="Z4218" s="40"/>
    </row>
    <row r="4219" spans="1:26" x14ac:dyDescent="0.2">
      <c r="A4219" s="40"/>
      <c r="W4219" s="40"/>
      <c r="X4219" s="40"/>
      <c r="Y4219" s="40"/>
      <c r="Z4219" s="40"/>
    </row>
    <row r="4220" spans="1:26" x14ac:dyDescent="0.2">
      <c r="A4220" s="40"/>
      <c r="W4220" s="40"/>
      <c r="X4220" s="40"/>
      <c r="Y4220" s="40"/>
      <c r="Z4220" s="40"/>
    </row>
    <row r="4221" spans="1:26" x14ac:dyDescent="0.2">
      <c r="A4221" s="40"/>
      <c r="W4221" s="40"/>
      <c r="X4221" s="40"/>
      <c r="Y4221" s="40"/>
      <c r="Z4221" s="40"/>
    </row>
    <row r="4222" spans="1:26" x14ac:dyDescent="0.2">
      <c r="A4222" s="40"/>
      <c r="W4222" s="40"/>
      <c r="X4222" s="40"/>
      <c r="Y4222" s="40"/>
      <c r="Z4222" s="40"/>
    </row>
    <row r="4223" spans="1:26" x14ac:dyDescent="0.2">
      <c r="A4223" s="40"/>
      <c r="W4223" s="40"/>
      <c r="X4223" s="40"/>
      <c r="Y4223" s="40"/>
      <c r="Z4223" s="40"/>
    </row>
    <row r="4224" spans="1:26" x14ac:dyDescent="0.2">
      <c r="A4224" s="40"/>
      <c r="W4224" s="40"/>
      <c r="X4224" s="40"/>
      <c r="Y4224" s="40"/>
      <c r="Z4224" s="40"/>
    </row>
    <row r="4225" spans="1:26" x14ac:dyDescent="0.2">
      <c r="A4225" s="40"/>
      <c r="W4225" s="40"/>
      <c r="X4225" s="40"/>
      <c r="Y4225" s="40"/>
      <c r="Z4225" s="40"/>
    </row>
    <row r="4226" spans="1:26" x14ac:dyDescent="0.2">
      <c r="A4226" s="40"/>
      <c r="W4226" s="40"/>
      <c r="X4226" s="40"/>
      <c r="Y4226" s="40"/>
      <c r="Z4226" s="40"/>
    </row>
    <row r="4227" spans="1:26" x14ac:dyDescent="0.2">
      <c r="A4227" s="40"/>
      <c r="W4227" s="40"/>
      <c r="X4227" s="40"/>
      <c r="Y4227" s="40"/>
      <c r="Z4227" s="40"/>
    </row>
    <row r="4228" spans="1:26" x14ac:dyDescent="0.2">
      <c r="A4228" s="40"/>
      <c r="W4228" s="40"/>
      <c r="X4228" s="40"/>
      <c r="Y4228" s="40"/>
      <c r="Z4228" s="40"/>
    </row>
    <row r="4229" spans="1:26" x14ac:dyDescent="0.2">
      <c r="A4229" s="40"/>
      <c r="W4229" s="40"/>
      <c r="X4229" s="40"/>
      <c r="Y4229" s="40"/>
      <c r="Z4229" s="40"/>
    </row>
    <row r="4230" spans="1:26" x14ac:dyDescent="0.2">
      <c r="A4230" s="40"/>
      <c r="W4230" s="40"/>
      <c r="X4230" s="40"/>
      <c r="Y4230" s="40"/>
      <c r="Z4230" s="40"/>
    </row>
    <row r="4231" spans="1:26" x14ac:dyDescent="0.2">
      <c r="A4231" s="40"/>
      <c r="W4231" s="40"/>
      <c r="X4231" s="40"/>
      <c r="Y4231" s="40"/>
      <c r="Z4231" s="40"/>
    </row>
    <row r="4232" spans="1:26" x14ac:dyDescent="0.2">
      <c r="A4232" s="40"/>
      <c r="W4232" s="40"/>
      <c r="X4232" s="40"/>
      <c r="Y4232" s="40"/>
      <c r="Z4232" s="40"/>
    </row>
    <row r="4233" spans="1:26" x14ac:dyDescent="0.2">
      <c r="A4233" s="40"/>
      <c r="W4233" s="40"/>
      <c r="X4233" s="40"/>
      <c r="Y4233" s="40"/>
      <c r="Z4233" s="40"/>
    </row>
    <row r="4234" spans="1:26" x14ac:dyDescent="0.2">
      <c r="A4234" s="40"/>
      <c r="W4234" s="40"/>
      <c r="X4234" s="40"/>
      <c r="Y4234" s="40"/>
      <c r="Z4234" s="40"/>
    </row>
    <row r="4235" spans="1:26" x14ac:dyDescent="0.2">
      <c r="A4235" s="40"/>
      <c r="W4235" s="40"/>
      <c r="X4235" s="40"/>
      <c r="Y4235" s="40"/>
      <c r="Z4235" s="40"/>
    </row>
    <row r="4236" spans="1:26" x14ac:dyDescent="0.2">
      <c r="A4236" s="40"/>
      <c r="W4236" s="40"/>
      <c r="X4236" s="40"/>
      <c r="Y4236" s="40"/>
      <c r="Z4236" s="40"/>
    </row>
    <row r="4237" spans="1:26" x14ac:dyDescent="0.2">
      <c r="A4237" s="40"/>
      <c r="W4237" s="40"/>
      <c r="X4237" s="40"/>
      <c r="Y4237" s="40"/>
      <c r="Z4237" s="40"/>
    </row>
    <row r="4238" spans="1:26" x14ac:dyDescent="0.2">
      <c r="A4238" s="40"/>
      <c r="W4238" s="40"/>
      <c r="X4238" s="40"/>
      <c r="Y4238" s="40"/>
      <c r="Z4238" s="40"/>
    </row>
    <row r="4239" spans="1:26" x14ac:dyDescent="0.2">
      <c r="A4239" s="40"/>
      <c r="W4239" s="40"/>
      <c r="X4239" s="40"/>
      <c r="Y4239" s="40"/>
      <c r="Z4239" s="40"/>
    </row>
    <row r="4240" spans="1:26" x14ac:dyDescent="0.2">
      <c r="A4240" s="40"/>
      <c r="W4240" s="40"/>
      <c r="X4240" s="40"/>
      <c r="Y4240" s="40"/>
      <c r="Z4240" s="40"/>
    </row>
    <row r="4241" spans="1:26" x14ac:dyDescent="0.2">
      <c r="A4241" s="40"/>
      <c r="W4241" s="40"/>
      <c r="X4241" s="40"/>
      <c r="Y4241" s="40"/>
      <c r="Z4241" s="40"/>
    </row>
    <row r="4242" spans="1:26" x14ac:dyDescent="0.2">
      <c r="A4242" s="40"/>
      <c r="W4242" s="40"/>
      <c r="X4242" s="40"/>
      <c r="Y4242" s="40"/>
      <c r="Z4242" s="40"/>
    </row>
    <row r="4243" spans="1:26" x14ac:dyDescent="0.2">
      <c r="A4243" s="40"/>
      <c r="W4243" s="40"/>
      <c r="X4243" s="40"/>
      <c r="Y4243" s="40"/>
      <c r="Z4243" s="40"/>
    </row>
    <row r="4244" spans="1:26" x14ac:dyDescent="0.2">
      <c r="A4244" s="40"/>
      <c r="W4244" s="40"/>
      <c r="X4244" s="40"/>
      <c r="Y4244" s="40"/>
      <c r="Z4244" s="40"/>
    </row>
    <row r="4245" spans="1:26" x14ac:dyDescent="0.2">
      <c r="A4245" s="40"/>
      <c r="W4245" s="40"/>
      <c r="X4245" s="40"/>
      <c r="Y4245" s="40"/>
      <c r="Z4245" s="40"/>
    </row>
    <row r="4246" spans="1:26" x14ac:dyDescent="0.2">
      <c r="A4246" s="40"/>
      <c r="W4246" s="40"/>
      <c r="X4246" s="40"/>
      <c r="Y4246" s="40"/>
      <c r="Z4246" s="40"/>
    </row>
    <row r="4247" spans="1:26" x14ac:dyDescent="0.2">
      <c r="A4247" s="40"/>
      <c r="W4247" s="40"/>
      <c r="X4247" s="40"/>
      <c r="Y4247" s="40"/>
      <c r="Z4247" s="40"/>
    </row>
    <row r="4248" spans="1:26" x14ac:dyDescent="0.2">
      <c r="A4248" s="40"/>
      <c r="W4248" s="40"/>
      <c r="X4248" s="40"/>
      <c r="Y4248" s="40"/>
      <c r="Z4248" s="40"/>
    </row>
    <row r="4249" spans="1:26" x14ac:dyDescent="0.2">
      <c r="A4249" s="40"/>
      <c r="W4249" s="40"/>
      <c r="X4249" s="40"/>
      <c r="Y4249" s="40"/>
      <c r="Z4249" s="40"/>
    </row>
    <row r="4250" spans="1:26" x14ac:dyDescent="0.2">
      <c r="A4250" s="40"/>
      <c r="W4250" s="40"/>
      <c r="X4250" s="40"/>
      <c r="Y4250" s="40"/>
      <c r="Z4250" s="40"/>
    </row>
    <row r="4251" spans="1:26" x14ac:dyDescent="0.2">
      <c r="A4251" s="40"/>
      <c r="W4251" s="40"/>
      <c r="X4251" s="40"/>
      <c r="Y4251" s="40"/>
      <c r="Z4251" s="40"/>
    </row>
    <row r="4252" spans="1:26" x14ac:dyDescent="0.2">
      <c r="A4252" s="40"/>
      <c r="W4252" s="40"/>
      <c r="X4252" s="40"/>
      <c r="Y4252" s="40"/>
      <c r="Z4252" s="40"/>
    </row>
    <row r="4253" spans="1:26" x14ac:dyDescent="0.2">
      <c r="A4253" s="40"/>
      <c r="W4253" s="40"/>
      <c r="X4253" s="40"/>
      <c r="Y4253" s="40"/>
      <c r="Z4253" s="40"/>
    </row>
    <row r="4254" spans="1:26" x14ac:dyDescent="0.2">
      <c r="A4254" s="40"/>
      <c r="W4254" s="40"/>
      <c r="X4254" s="40"/>
      <c r="Y4254" s="40"/>
      <c r="Z4254" s="40"/>
    </row>
    <row r="4255" spans="1:26" x14ac:dyDescent="0.2">
      <c r="A4255" s="40"/>
      <c r="W4255" s="40"/>
      <c r="X4255" s="40"/>
      <c r="Y4255" s="40"/>
      <c r="Z4255" s="40"/>
    </row>
    <row r="4256" spans="1:26" x14ac:dyDescent="0.2">
      <c r="A4256" s="40"/>
      <c r="W4256" s="40"/>
      <c r="X4256" s="40"/>
      <c r="Y4256" s="40"/>
      <c r="Z4256" s="40"/>
    </row>
    <row r="4257" spans="1:26" x14ac:dyDescent="0.2">
      <c r="A4257" s="40"/>
      <c r="W4257" s="40"/>
      <c r="X4257" s="40"/>
      <c r="Y4257" s="40"/>
      <c r="Z4257" s="40"/>
    </row>
    <row r="4258" spans="1:26" x14ac:dyDescent="0.2">
      <c r="A4258" s="40"/>
      <c r="W4258" s="40"/>
      <c r="X4258" s="40"/>
      <c r="Y4258" s="40"/>
      <c r="Z4258" s="40"/>
    </row>
    <row r="4259" spans="1:26" x14ac:dyDescent="0.2">
      <c r="A4259" s="40"/>
      <c r="W4259" s="40"/>
      <c r="X4259" s="40"/>
      <c r="Y4259" s="40"/>
      <c r="Z4259" s="40"/>
    </row>
    <row r="4260" spans="1:26" x14ac:dyDescent="0.2">
      <c r="A4260" s="40"/>
      <c r="W4260" s="40"/>
      <c r="X4260" s="40"/>
      <c r="Y4260" s="40"/>
      <c r="Z4260" s="40"/>
    </row>
    <row r="4261" spans="1:26" x14ac:dyDescent="0.2">
      <c r="A4261" s="40"/>
      <c r="W4261" s="40"/>
      <c r="X4261" s="40"/>
      <c r="Y4261" s="40"/>
      <c r="Z4261" s="40"/>
    </row>
    <row r="4262" spans="1:26" x14ac:dyDescent="0.2">
      <c r="A4262" s="40"/>
      <c r="W4262" s="40"/>
      <c r="X4262" s="40"/>
      <c r="Y4262" s="40"/>
      <c r="Z4262" s="40"/>
    </row>
    <row r="4263" spans="1:26" x14ac:dyDescent="0.2">
      <c r="A4263" s="40"/>
      <c r="W4263" s="40"/>
      <c r="X4263" s="40"/>
      <c r="Y4263" s="40"/>
      <c r="Z4263" s="40"/>
    </row>
    <row r="4264" spans="1:26" x14ac:dyDescent="0.2">
      <c r="A4264" s="40"/>
      <c r="W4264" s="40"/>
      <c r="X4264" s="40"/>
      <c r="Y4264" s="40"/>
      <c r="Z4264" s="40"/>
    </row>
    <row r="4265" spans="1:26" x14ac:dyDescent="0.2">
      <c r="A4265" s="40"/>
      <c r="W4265" s="40"/>
      <c r="X4265" s="40"/>
      <c r="Y4265" s="40"/>
      <c r="Z4265" s="40"/>
    </row>
    <row r="4266" spans="1:26" x14ac:dyDescent="0.2">
      <c r="A4266" s="40"/>
      <c r="W4266" s="40"/>
      <c r="X4266" s="40"/>
      <c r="Y4266" s="40"/>
      <c r="Z4266" s="40"/>
    </row>
    <row r="4267" spans="1:26" x14ac:dyDescent="0.2">
      <c r="A4267" s="40"/>
      <c r="W4267" s="40"/>
      <c r="X4267" s="40"/>
      <c r="Y4267" s="40"/>
      <c r="Z4267" s="40"/>
    </row>
    <row r="4268" spans="1:26" x14ac:dyDescent="0.2">
      <c r="A4268" s="40"/>
      <c r="W4268" s="40"/>
      <c r="X4268" s="40"/>
      <c r="Y4268" s="40"/>
      <c r="Z4268" s="40"/>
    </row>
    <row r="4269" spans="1:26" x14ac:dyDescent="0.2">
      <c r="A4269" s="40"/>
      <c r="W4269" s="40"/>
      <c r="X4269" s="40"/>
      <c r="Y4269" s="40"/>
      <c r="Z4269" s="40"/>
    </row>
    <row r="4270" spans="1:26" x14ac:dyDescent="0.2">
      <c r="A4270" s="40"/>
      <c r="W4270" s="40"/>
      <c r="X4270" s="40"/>
      <c r="Y4270" s="40"/>
      <c r="Z4270" s="40"/>
    </row>
    <row r="4271" spans="1:26" x14ac:dyDescent="0.2">
      <c r="A4271" s="40"/>
      <c r="W4271" s="40"/>
      <c r="X4271" s="40"/>
      <c r="Y4271" s="40"/>
      <c r="Z4271" s="40"/>
    </row>
    <row r="4272" spans="1:26" x14ac:dyDescent="0.2">
      <c r="A4272" s="40"/>
      <c r="W4272" s="40"/>
      <c r="X4272" s="40"/>
      <c r="Y4272" s="40"/>
      <c r="Z4272" s="40"/>
    </row>
    <row r="4273" spans="1:26" x14ac:dyDescent="0.2">
      <c r="A4273" s="40"/>
      <c r="W4273" s="40"/>
      <c r="X4273" s="40"/>
      <c r="Y4273" s="40"/>
      <c r="Z4273" s="40"/>
    </row>
    <row r="4274" spans="1:26" x14ac:dyDescent="0.2">
      <c r="A4274" s="40"/>
      <c r="W4274" s="40"/>
      <c r="X4274" s="40"/>
      <c r="Y4274" s="40"/>
      <c r="Z4274" s="40"/>
    </row>
    <row r="4275" spans="1:26" x14ac:dyDescent="0.2">
      <c r="A4275" s="40"/>
      <c r="W4275" s="40"/>
      <c r="X4275" s="40"/>
      <c r="Y4275" s="40"/>
      <c r="Z4275" s="40"/>
    </row>
    <row r="4276" spans="1:26" x14ac:dyDescent="0.2">
      <c r="A4276" s="40"/>
      <c r="W4276" s="40"/>
      <c r="X4276" s="40"/>
      <c r="Y4276" s="40"/>
      <c r="Z4276" s="40"/>
    </row>
    <row r="4277" spans="1:26" x14ac:dyDescent="0.2">
      <c r="A4277" s="40"/>
      <c r="W4277" s="40"/>
      <c r="X4277" s="40"/>
      <c r="Y4277" s="40"/>
      <c r="Z4277" s="40"/>
    </row>
    <row r="4278" spans="1:26" x14ac:dyDescent="0.2">
      <c r="A4278" s="40"/>
      <c r="W4278" s="40"/>
      <c r="X4278" s="40"/>
      <c r="Y4278" s="40"/>
      <c r="Z4278" s="40"/>
    </row>
    <row r="4279" spans="1:26" x14ac:dyDescent="0.2">
      <c r="A4279" s="40"/>
      <c r="W4279" s="40"/>
      <c r="X4279" s="40"/>
      <c r="Y4279" s="40"/>
      <c r="Z4279" s="40"/>
    </row>
    <row r="4280" spans="1:26" x14ac:dyDescent="0.2">
      <c r="A4280" s="40"/>
      <c r="W4280" s="40"/>
      <c r="X4280" s="40"/>
      <c r="Y4280" s="40"/>
      <c r="Z4280" s="40"/>
    </row>
    <row r="4281" spans="1:26" x14ac:dyDescent="0.2">
      <c r="A4281" s="40"/>
      <c r="W4281" s="40"/>
      <c r="X4281" s="40"/>
      <c r="Y4281" s="40"/>
      <c r="Z4281" s="40"/>
    </row>
    <row r="4282" spans="1:26" x14ac:dyDescent="0.2">
      <c r="A4282" s="40"/>
      <c r="W4282" s="40"/>
      <c r="X4282" s="40"/>
      <c r="Y4282" s="40"/>
      <c r="Z4282" s="40"/>
    </row>
    <row r="4283" spans="1:26" x14ac:dyDescent="0.2">
      <c r="A4283" s="40"/>
      <c r="W4283" s="40"/>
      <c r="X4283" s="40"/>
      <c r="Y4283" s="40"/>
      <c r="Z4283" s="40"/>
    </row>
    <row r="4284" spans="1:26" x14ac:dyDescent="0.2">
      <c r="A4284" s="40"/>
      <c r="W4284" s="40"/>
      <c r="X4284" s="40"/>
      <c r="Y4284" s="40"/>
      <c r="Z4284" s="40"/>
    </row>
    <row r="4285" spans="1:26" x14ac:dyDescent="0.2">
      <c r="A4285" s="40"/>
      <c r="W4285" s="40"/>
      <c r="X4285" s="40"/>
      <c r="Y4285" s="40"/>
      <c r="Z4285" s="40"/>
    </row>
    <row r="4286" spans="1:26" x14ac:dyDescent="0.2">
      <c r="A4286" s="40"/>
      <c r="W4286" s="40"/>
      <c r="X4286" s="40"/>
      <c r="Y4286" s="40"/>
      <c r="Z4286" s="40"/>
    </row>
    <row r="4287" spans="1:26" x14ac:dyDescent="0.2">
      <c r="A4287" s="40"/>
      <c r="W4287" s="40"/>
      <c r="X4287" s="40"/>
      <c r="Y4287" s="40"/>
      <c r="Z4287" s="40"/>
    </row>
    <row r="4288" spans="1:26" x14ac:dyDescent="0.2">
      <c r="A4288" s="40"/>
      <c r="W4288" s="40"/>
      <c r="X4288" s="40"/>
      <c r="Y4288" s="40"/>
      <c r="Z4288" s="40"/>
    </row>
    <row r="4289" spans="1:26" x14ac:dyDescent="0.2">
      <c r="A4289" s="40"/>
      <c r="W4289" s="40"/>
      <c r="X4289" s="40"/>
      <c r="Y4289" s="40"/>
      <c r="Z4289" s="40"/>
    </row>
    <row r="4290" spans="1:26" x14ac:dyDescent="0.2">
      <c r="A4290" s="40"/>
      <c r="W4290" s="40"/>
      <c r="X4290" s="40"/>
      <c r="Y4290" s="40"/>
      <c r="Z4290" s="40"/>
    </row>
    <row r="4291" spans="1:26" x14ac:dyDescent="0.2">
      <c r="A4291" s="40"/>
      <c r="W4291" s="40"/>
      <c r="X4291" s="40"/>
      <c r="Y4291" s="40"/>
      <c r="Z4291" s="40"/>
    </row>
    <row r="4292" spans="1:26" x14ac:dyDescent="0.2">
      <c r="A4292" s="40"/>
      <c r="W4292" s="40"/>
      <c r="X4292" s="40"/>
      <c r="Y4292" s="40"/>
      <c r="Z4292" s="40"/>
    </row>
    <row r="4293" spans="1:26" x14ac:dyDescent="0.2">
      <c r="A4293" s="40"/>
      <c r="W4293" s="40"/>
      <c r="X4293" s="40"/>
      <c r="Y4293" s="40"/>
      <c r="Z4293" s="40"/>
    </row>
    <row r="4294" spans="1:26" x14ac:dyDescent="0.2">
      <c r="A4294" s="40"/>
      <c r="W4294" s="40"/>
      <c r="X4294" s="40"/>
      <c r="Y4294" s="40"/>
      <c r="Z4294" s="40"/>
    </row>
    <row r="4295" spans="1:26" x14ac:dyDescent="0.2">
      <c r="A4295" s="40"/>
      <c r="W4295" s="40"/>
      <c r="X4295" s="40"/>
      <c r="Y4295" s="40"/>
      <c r="Z4295" s="40"/>
    </row>
    <row r="4296" spans="1:26" x14ac:dyDescent="0.2">
      <c r="A4296" s="40"/>
      <c r="W4296" s="40"/>
      <c r="X4296" s="40"/>
      <c r="Y4296" s="40"/>
      <c r="Z4296" s="40"/>
    </row>
    <row r="4297" spans="1:26" x14ac:dyDescent="0.2">
      <c r="A4297" s="40"/>
      <c r="W4297" s="40"/>
      <c r="X4297" s="40"/>
      <c r="Y4297" s="40"/>
      <c r="Z4297" s="40"/>
    </row>
    <row r="4298" spans="1:26" x14ac:dyDescent="0.2">
      <c r="A4298" s="40"/>
      <c r="W4298" s="40"/>
      <c r="X4298" s="40"/>
      <c r="Y4298" s="40"/>
      <c r="Z4298" s="40"/>
    </row>
    <row r="4299" spans="1:26" x14ac:dyDescent="0.2">
      <c r="A4299" s="40"/>
      <c r="W4299" s="40"/>
      <c r="X4299" s="40"/>
      <c r="Y4299" s="40"/>
      <c r="Z4299" s="40"/>
    </row>
    <row r="4300" spans="1:26" x14ac:dyDescent="0.2">
      <c r="A4300" s="40"/>
      <c r="W4300" s="40"/>
      <c r="X4300" s="40"/>
      <c r="Y4300" s="40"/>
      <c r="Z4300" s="40"/>
    </row>
    <row r="4301" spans="1:26" x14ac:dyDescent="0.2">
      <c r="A4301" s="40"/>
      <c r="W4301" s="40"/>
      <c r="X4301" s="40"/>
      <c r="Y4301" s="40"/>
      <c r="Z4301" s="40"/>
    </row>
    <row r="4302" spans="1:26" x14ac:dyDescent="0.2">
      <c r="A4302" s="40"/>
      <c r="W4302" s="40"/>
      <c r="X4302" s="40"/>
      <c r="Y4302" s="40"/>
      <c r="Z4302" s="40"/>
    </row>
    <row r="4303" spans="1:26" x14ac:dyDescent="0.2">
      <c r="A4303" s="40"/>
      <c r="W4303" s="40"/>
      <c r="X4303" s="40"/>
      <c r="Y4303" s="40"/>
      <c r="Z4303" s="40"/>
    </row>
    <row r="4304" spans="1:26" x14ac:dyDescent="0.2">
      <c r="A4304" s="40"/>
      <c r="W4304" s="40"/>
      <c r="X4304" s="40"/>
      <c r="Y4304" s="40"/>
      <c r="Z4304" s="40"/>
    </row>
    <row r="4305" spans="1:26" x14ac:dyDescent="0.2">
      <c r="A4305" s="40"/>
      <c r="W4305" s="40"/>
      <c r="X4305" s="40"/>
      <c r="Y4305" s="40"/>
      <c r="Z4305" s="40"/>
    </row>
    <row r="4306" spans="1:26" x14ac:dyDescent="0.2">
      <c r="A4306" s="40"/>
      <c r="W4306" s="40"/>
      <c r="X4306" s="40"/>
      <c r="Y4306" s="40"/>
      <c r="Z4306" s="40"/>
    </row>
    <row r="4307" spans="1:26" x14ac:dyDescent="0.2">
      <c r="A4307" s="40"/>
      <c r="W4307" s="40"/>
      <c r="X4307" s="40"/>
      <c r="Y4307" s="40"/>
      <c r="Z4307" s="40"/>
    </row>
    <row r="4308" spans="1:26" x14ac:dyDescent="0.2">
      <c r="A4308" s="40"/>
      <c r="W4308" s="40"/>
      <c r="X4308" s="40"/>
      <c r="Y4308" s="40"/>
      <c r="Z4308" s="40"/>
    </row>
    <row r="4309" spans="1:26" x14ac:dyDescent="0.2">
      <c r="A4309" s="40"/>
      <c r="W4309" s="40"/>
      <c r="X4309" s="40"/>
      <c r="Y4309" s="40"/>
      <c r="Z4309" s="40"/>
    </row>
    <row r="4310" spans="1:26" x14ac:dyDescent="0.2">
      <c r="A4310" s="40"/>
      <c r="W4310" s="40"/>
      <c r="X4310" s="40"/>
      <c r="Y4310" s="40"/>
      <c r="Z4310" s="40"/>
    </row>
    <row r="4311" spans="1:26" x14ac:dyDescent="0.2">
      <c r="A4311" s="40"/>
      <c r="W4311" s="40"/>
      <c r="X4311" s="40"/>
      <c r="Y4311" s="40"/>
      <c r="Z4311" s="40"/>
    </row>
    <row r="4312" spans="1:26" x14ac:dyDescent="0.2">
      <c r="A4312" s="40"/>
      <c r="W4312" s="40"/>
      <c r="X4312" s="40"/>
      <c r="Y4312" s="40"/>
      <c r="Z4312" s="40"/>
    </row>
    <row r="4313" spans="1:26" x14ac:dyDescent="0.2">
      <c r="A4313" s="40"/>
      <c r="W4313" s="40"/>
      <c r="X4313" s="40"/>
      <c r="Y4313" s="40"/>
      <c r="Z4313" s="40"/>
    </row>
    <row r="4314" spans="1:26" x14ac:dyDescent="0.2">
      <c r="A4314" s="40"/>
      <c r="W4314" s="40"/>
      <c r="X4314" s="40"/>
      <c r="Y4314" s="40"/>
      <c r="Z4314" s="40"/>
    </row>
    <row r="4315" spans="1:26" x14ac:dyDescent="0.2">
      <c r="A4315" s="40"/>
      <c r="W4315" s="40"/>
      <c r="X4315" s="40"/>
      <c r="Y4315" s="40"/>
      <c r="Z4315" s="40"/>
    </row>
    <row r="4316" spans="1:26" x14ac:dyDescent="0.2">
      <c r="A4316" s="40"/>
      <c r="W4316" s="40"/>
      <c r="X4316" s="40"/>
      <c r="Y4316" s="40"/>
      <c r="Z4316" s="40"/>
    </row>
    <row r="4317" spans="1:26" x14ac:dyDescent="0.2">
      <c r="A4317" s="40"/>
      <c r="W4317" s="40"/>
      <c r="X4317" s="40"/>
      <c r="Y4317" s="40"/>
      <c r="Z4317" s="40"/>
    </row>
    <row r="4318" spans="1:26" x14ac:dyDescent="0.2">
      <c r="A4318" s="40"/>
      <c r="W4318" s="40"/>
      <c r="X4318" s="40"/>
      <c r="Y4318" s="40"/>
      <c r="Z4318" s="40"/>
    </row>
    <row r="4319" spans="1:26" x14ac:dyDescent="0.2">
      <c r="A4319" s="40"/>
      <c r="W4319" s="40"/>
      <c r="X4319" s="40"/>
      <c r="Y4319" s="40"/>
      <c r="Z4319" s="40"/>
    </row>
    <row r="4320" spans="1:26" x14ac:dyDescent="0.2">
      <c r="A4320" s="40"/>
      <c r="W4320" s="40"/>
      <c r="X4320" s="40"/>
      <c r="Y4320" s="40"/>
      <c r="Z4320" s="40"/>
    </row>
    <row r="4321" spans="1:26" x14ac:dyDescent="0.2">
      <c r="A4321" s="40"/>
      <c r="W4321" s="40"/>
      <c r="X4321" s="40"/>
      <c r="Y4321" s="40"/>
      <c r="Z4321" s="40"/>
    </row>
    <row r="4322" spans="1:26" x14ac:dyDescent="0.2">
      <c r="A4322" s="40"/>
      <c r="W4322" s="40"/>
      <c r="X4322" s="40"/>
      <c r="Y4322" s="40"/>
      <c r="Z4322" s="40"/>
    </row>
    <row r="4323" spans="1:26" x14ac:dyDescent="0.2">
      <c r="A4323" s="40"/>
      <c r="W4323" s="40"/>
      <c r="X4323" s="40"/>
      <c r="Y4323" s="40"/>
      <c r="Z4323" s="40"/>
    </row>
    <row r="4324" spans="1:26" x14ac:dyDescent="0.2">
      <c r="A4324" s="40"/>
      <c r="W4324" s="40"/>
      <c r="X4324" s="40"/>
      <c r="Y4324" s="40"/>
      <c r="Z4324" s="40"/>
    </row>
    <row r="4325" spans="1:26" x14ac:dyDescent="0.2">
      <c r="A4325" s="40"/>
      <c r="W4325" s="40"/>
      <c r="X4325" s="40"/>
      <c r="Y4325" s="40"/>
      <c r="Z4325" s="40"/>
    </row>
    <row r="4326" spans="1:26" x14ac:dyDescent="0.2">
      <c r="A4326" s="40"/>
      <c r="W4326" s="40"/>
      <c r="X4326" s="40"/>
      <c r="Y4326" s="40"/>
      <c r="Z4326" s="40"/>
    </row>
    <row r="4327" spans="1:26" x14ac:dyDescent="0.2">
      <c r="A4327" s="40"/>
      <c r="W4327" s="40"/>
      <c r="X4327" s="40"/>
      <c r="Y4327" s="40"/>
      <c r="Z4327" s="40"/>
    </row>
    <row r="4328" spans="1:26" x14ac:dyDescent="0.2">
      <c r="A4328" s="40"/>
      <c r="W4328" s="40"/>
      <c r="X4328" s="40"/>
      <c r="Y4328" s="40"/>
      <c r="Z4328" s="40"/>
    </row>
    <row r="4329" spans="1:26" x14ac:dyDescent="0.2">
      <c r="A4329" s="40"/>
      <c r="W4329" s="40"/>
      <c r="X4329" s="40"/>
      <c r="Y4329" s="40"/>
      <c r="Z4329" s="40"/>
    </row>
    <row r="4330" spans="1:26" x14ac:dyDescent="0.2">
      <c r="A4330" s="40"/>
      <c r="W4330" s="40"/>
      <c r="X4330" s="40"/>
      <c r="Y4330" s="40"/>
      <c r="Z4330" s="40"/>
    </row>
    <row r="4331" spans="1:26" x14ac:dyDescent="0.2">
      <c r="A4331" s="40"/>
      <c r="W4331" s="40"/>
      <c r="X4331" s="40"/>
      <c r="Y4331" s="40"/>
      <c r="Z4331" s="40"/>
    </row>
    <row r="4332" spans="1:26" x14ac:dyDescent="0.2">
      <c r="A4332" s="40"/>
      <c r="W4332" s="40"/>
      <c r="X4332" s="40"/>
      <c r="Y4332" s="40"/>
      <c r="Z4332" s="40"/>
    </row>
    <row r="4333" spans="1:26" x14ac:dyDescent="0.2">
      <c r="A4333" s="40"/>
      <c r="W4333" s="40"/>
      <c r="X4333" s="40"/>
      <c r="Y4333" s="40"/>
      <c r="Z4333" s="40"/>
    </row>
    <row r="4334" spans="1:26" x14ac:dyDescent="0.2">
      <c r="A4334" s="40"/>
      <c r="W4334" s="40"/>
      <c r="X4334" s="40"/>
      <c r="Y4334" s="40"/>
      <c r="Z4334" s="40"/>
    </row>
    <row r="4335" spans="1:26" x14ac:dyDescent="0.2">
      <c r="A4335" s="40"/>
      <c r="W4335" s="40"/>
      <c r="X4335" s="40"/>
      <c r="Y4335" s="40"/>
      <c r="Z4335" s="40"/>
    </row>
    <row r="4336" spans="1:26" x14ac:dyDescent="0.2">
      <c r="A4336" s="40"/>
      <c r="W4336" s="40"/>
      <c r="X4336" s="40"/>
      <c r="Y4336" s="40"/>
      <c r="Z4336" s="40"/>
    </row>
    <row r="4337" spans="1:26" x14ac:dyDescent="0.2">
      <c r="A4337" s="40"/>
      <c r="W4337" s="40"/>
      <c r="X4337" s="40"/>
      <c r="Y4337" s="40"/>
      <c r="Z4337" s="40"/>
    </row>
    <row r="4338" spans="1:26" x14ac:dyDescent="0.2">
      <c r="A4338" s="40"/>
      <c r="W4338" s="40"/>
      <c r="X4338" s="40"/>
      <c r="Y4338" s="40"/>
      <c r="Z4338" s="40"/>
    </row>
    <row r="4339" spans="1:26" x14ac:dyDescent="0.2">
      <c r="A4339" s="40"/>
      <c r="W4339" s="40"/>
      <c r="X4339" s="40"/>
      <c r="Y4339" s="40"/>
      <c r="Z4339" s="40"/>
    </row>
    <row r="4340" spans="1:26" x14ac:dyDescent="0.2">
      <c r="A4340" s="40"/>
      <c r="W4340" s="40"/>
      <c r="X4340" s="40"/>
      <c r="Y4340" s="40"/>
      <c r="Z4340" s="40"/>
    </row>
    <row r="4341" spans="1:26" x14ac:dyDescent="0.2">
      <c r="A4341" s="40"/>
      <c r="W4341" s="40"/>
      <c r="X4341" s="40"/>
      <c r="Y4341" s="40"/>
      <c r="Z4341" s="40"/>
    </row>
    <row r="4342" spans="1:26" x14ac:dyDescent="0.2">
      <c r="A4342" s="40"/>
      <c r="W4342" s="40"/>
      <c r="X4342" s="40"/>
      <c r="Y4342" s="40"/>
      <c r="Z4342" s="40"/>
    </row>
    <row r="4343" spans="1:26" x14ac:dyDescent="0.2">
      <c r="A4343" s="40"/>
      <c r="W4343" s="40"/>
      <c r="X4343" s="40"/>
      <c r="Y4343" s="40"/>
      <c r="Z4343" s="40"/>
    </row>
    <row r="4344" spans="1:26" x14ac:dyDescent="0.2">
      <c r="A4344" s="40"/>
      <c r="W4344" s="40"/>
      <c r="X4344" s="40"/>
      <c r="Y4344" s="40"/>
      <c r="Z4344" s="40"/>
    </row>
    <row r="4345" spans="1:26" x14ac:dyDescent="0.2">
      <c r="A4345" s="40"/>
      <c r="W4345" s="40"/>
      <c r="X4345" s="40"/>
      <c r="Y4345" s="40"/>
      <c r="Z4345" s="40"/>
    </row>
    <row r="4346" spans="1:26" x14ac:dyDescent="0.2">
      <c r="A4346" s="40"/>
      <c r="W4346" s="40"/>
      <c r="X4346" s="40"/>
      <c r="Y4346" s="40"/>
      <c r="Z4346" s="40"/>
    </row>
    <row r="4347" spans="1:26" x14ac:dyDescent="0.2">
      <c r="A4347" s="40"/>
      <c r="W4347" s="40"/>
      <c r="X4347" s="40"/>
      <c r="Y4347" s="40"/>
      <c r="Z4347" s="40"/>
    </row>
    <row r="4348" spans="1:26" x14ac:dyDescent="0.2">
      <c r="A4348" s="40"/>
      <c r="W4348" s="40"/>
      <c r="X4348" s="40"/>
      <c r="Y4348" s="40"/>
      <c r="Z4348" s="40"/>
    </row>
    <row r="4349" spans="1:26" x14ac:dyDescent="0.2">
      <c r="A4349" s="40"/>
      <c r="W4349" s="40"/>
      <c r="X4349" s="40"/>
      <c r="Y4349" s="40"/>
      <c r="Z4349" s="40"/>
    </row>
    <row r="4350" spans="1:26" x14ac:dyDescent="0.2">
      <c r="A4350" s="40"/>
      <c r="W4350" s="40"/>
      <c r="X4350" s="40"/>
      <c r="Y4350" s="40"/>
      <c r="Z4350" s="40"/>
    </row>
    <row r="4351" spans="1:26" x14ac:dyDescent="0.2">
      <c r="A4351" s="40"/>
      <c r="W4351" s="40"/>
      <c r="X4351" s="40"/>
      <c r="Y4351" s="40"/>
      <c r="Z4351" s="40"/>
    </row>
    <row r="4352" spans="1:26" x14ac:dyDescent="0.2">
      <c r="A4352" s="40"/>
      <c r="W4352" s="40"/>
      <c r="X4352" s="40"/>
      <c r="Y4352" s="40"/>
      <c r="Z4352" s="40"/>
    </row>
    <row r="4353" spans="1:26" x14ac:dyDescent="0.2">
      <c r="A4353" s="40"/>
      <c r="W4353" s="40"/>
      <c r="X4353" s="40"/>
      <c r="Y4353" s="40"/>
      <c r="Z4353" s="40"/>
    </row>
    <row r="4354" spans="1:26" x14ac:dyDescent="0.2">
      <c r="A4354" s="40"/>
      <c r="W4354" s="40"/>
      <c r="X4354" s="40"/>
      <c r="Y4354" s="40"/>
      <c r="Z4354" s="40"/>
    </row>
    <row r="4355" spans="1:26" x14ac:dyDescent="0.2">
      <c r="A4355" s="40"/>
      <c r="W4355" s="40"/>
      <c r="X4355" s="40"/>
      <c r="Y4355" s="40"/>
      <c r="Z4355" s="40"/>
    </row>
    <row r="4356" spans="1:26" x14ac:dyDescent="0.2">
      <c r="A4356" s="40"/>
      <c r="W4356" s="40"/>
      <c r="X4356" s="40"/>
      <c r="Y4356" s="40"/>
      <c r="Z4356" s="40"/>
    </row>
    <row r="4357" spans="1:26" x14ac:dyDescent="0.2">
      <c r="A4357" s="40"/>
      <c r="W4357" s="40"/>
      <c r="X4357" s="40"/>
      <c r="Y4357" s="40"/>
      <c r="Z4357" s="40"/>
    </row>
    <row r="4358" spans="1:26" x14ac:dyDescent="0.2">
      <c r="A4358" s="40"/>
      <c r="W4358" s="40"/>
      <c r="X4358" s="40"/>
      <c r="Y4358" s="40"/>
      <c r="Z4358" s="40"/>
    </row>
    <row r="4359" spans="1:26" x14ac:dyDescent="0.2">
      <c r="A4359" s="40"/>
      <c r="W4359" s="40"/>
      <c r="X4359" s="40"/>
      <c r="Y4359" s="40"/>
      <c r="Z4359" s="40"/>
    </row>
    <row r="4360" spans="1:26" x14ac:dyDescent="0.2">
      <c r="A4360" s="40"/>
      <c r="W4360" s="40"/>
      <c r="X4360" s="40"/>
      <c r="Y4360" s="40"/>
      <c r="Z4360" s="40"/>
    </row>
    <row r="4361" spans="1:26" x14ac:dyDescent="0.2">
      <c r="A4361" s="40"/>
      <c r="W4361" s="40"/>
      <c r="X4361" s="40"/>
      <c r="Y4361" s="40"/>
      <c r="Z4361" s="40"/>
    </row>
    <row r="4362" spans="1:26" x14ac:dyDescent="0.2">
      <c r="A4362" s="40"/>
      <c r="W4362" s="40"/>
      <c r="X4362" s="40"/>
      <c r="Y4362" s="40"/>
      <c r="Z4362" s="40"/>
    </row>
    <row r="4363" spans="1:26" x14ac:dyDescent="0.2">
      <c r="A4363" s="40"/>
      <c r="W4363" s="40"/>
      <c r="X4363" s="40"/>
      <c r="Y4363" s="40"/>
      <c r="Z4363" s="40"/>
    </row>
    <row r="4364" spans="1:26" x14ac:dyDescent="0.2">
      <c r="A4364" s="40"/>
      <c r="W4364" s="40"/>
      <c r="X4364" s="40"/>
      <c r="Y4364" s="40"/>
      <c r="Z4364" s="40"/>
    </row>
    <row r="4365" spans="1:26" x14ac:dyDescent="0.2">
      <c r="A4365" s="40"/>
      <c r="W4365" s="40"/>
      <c r="X4365" s="40"/>
      <c r="Y4365" s="40"/>
      <c r="Z4365" s="40"/>
    </row>
    <row r="4366" spans="1:26" x14ac:dyDescent="0.2">
      <c r="A4366" s="40"/>
      <c r="W4366" s="40"/>
      <c r="X4366" s="40"/>
      <c r="Y4366" s="40"/>
      <c r="Z4366" s="40"/>
    </row>
    <row r="4367" spans="1:26" x14ac:dyDescent="0.2">
      <c r="A4367" s="40"/>
      <c r="W4367" s="40"/>
      <c r="X4367" s="40"/>
      <c r="Y4367" s="40"/>
      <c r="Z4367" s="40"/>
    </row>
    <row r="4368" spans="1:26" x14ac:dyDescent="0.2">
      <c r="A4368" s="40"/>
      <c r="W4368" s="40"/>
      <c r="X4368" s="40"/>
      <c r="Y4368" s="40"/>
      <c r="Z4368" s="40"/>
    </row>
    <row r="4369" spans="1:26" x14ac:dyDescent="0.2">
      <c r="A4369" s="40"/>
      <c r="W4369" s="40"/>
      <c r="X4369" s="40"/>
      <c r="Y4369" s="40"/>
      <c r="Z4369" s="40"/>
    </row>
    <row r="4370" spans="1:26" x14ac:dyDescent="0.2">
      <c r="A4370" s="40"/>
      <c r="W4370" s="40"/>
      <c r="X4370" s="40"/>
      <c r="Y4370" s="40"/>
      <c r="Z4370" s="40"/>
    </row>
    <row r="4371" spans="1:26" x14ac:dyDescent="0.2">
      <c r="A4371" s="40"/>
      <c r="W4371" s="40"/>
      <c r="X4371" s="40"/>
      <c r="Y4371" s="40"/>
      <c r="Z4371" s="40"/>
    </row>
    <row r="4372" spans="1:26" x14ac:dyDescent="0.2">
      <c r="A4372" s="40"/>
      <c r="W4372" s="40"/>
      <c r="X4372" s="40"/>
      <c r="Y4372" s="40"/>
      <c r="Z4372" s="40"/>
    </row>
    <row r="4373" spans="1:26" x14ac:dyDescent="0.2">
      <c r="A4373" s="40"/>
      <c r="W4373" s="40"/>
      <c r="X4373" s="40"/>
      <c r="Y4373" s="40"/>
      <c r="Z4373" s="40"/>
    </row>
    <row r="4374" spans="1:26" x14ac:dyDescent="0.2">
      <c r="A4374" s="40"/>
      <c r="W4374" s="40"/>
      <c r="X4374" s="40"/>
      <c r="Y4374" s="40"/>
      <c r="Z4374" s="40"/>
    </row>
    <row r="4375" spans="1:26" x14ac:dyDescent="0.2">
      <c r="A4375" s="40"/>
      <c r="W4375" s="40"/>
      <c r="X4375" s="40"/>
      <c r="Y4375" s="40"/>
      <c r="Z4375" s="40"/>
    </row>
    <row r="4376" spans="1:26" x14ac:dyDescent="0.2">
      <c r="A4376" s="40"/>
      <c r="W4376" s="40"/>
      <c r="X4376" s="40"/>
      <c r="Y4376" s="40"/>
      <c r="Z4376" s="40"/>
    </row>
    <row r="4377" spans="1:26" x14ac:dyDescent="0.2">
      <c r="A4377" s="40"/>
      <c r="W4377" s="40"/>
      <c r="X4377" s="40"/>
      <c r="Y4377" s="40"/>
      <c r="Z4377" s="40"/>
    </row>
    <row r="4378" spans="1:26" x14ac:dyDescent="0.2">
      <c r="A4378" s="40"/>
      <c r="W4378" s="40"/>
      <c r="X4378" s="40"/>
      <c r="Y4378" s="40"/>
      <c r="Z4378" s="40"/>
    </row>
    <row r="4379" spans="1:26" x14ac:dyDescent="0.2">
      <c r="A4379" s="40"/>
      <c r="W4379" s="40"/>
      <c r="X4379" s="40"/>
      <c r="Y4379" s="40"/>
      <c r="Z4379" s="40"/>
    </row>
    <row r="4380" spans="1:26" x14ac:dyDescent="0.2">
      <c r="A4380" s="40"/>
      <c r="W4380" s="40"/>
      <c r="X4380" s="40"/>
      <c r="Y4380" s="40"/>
      <c r="Z4380" s="40"/>
    </row>
    <row r="4381" spans="1:26" x14ac:dyDescent="0.2">
      <c r="A4381" s="40"/>
      <c r="W4381" s="40"/>
      <c r="X4381" s="40"/>
      <c r="Y4381" s="40"/>
      <c r="Z4381" s="40"/>
    </row>
    <row r="4382" spans="1:26" x14ac:dyDescent="0.2">
      <c r="A4382" s="40"/>
      <c r="W4382" s="40"/>
      <c r="X4382" s="40"/>
      <c r="Y4382" s="40"/>
      <c r="Z4382" s="40"/>
    </row>
    <row r="4383" spans="1:26" x14ac:dyDescent="0.2">
      <c r="A4383" s="40"/>
      <c r="W4383" s="40"/>
      <c r="X4383" s="40"/>
      <c r="Y4383" s="40"/>
      <c r="Z4383" s="40"/>
    </row>
    <row r="4384" spans="1:26" x14ac:dyDescent="0.2">
      <c r="A4384" s="40"/>
      <c r="W4384" s="40"/>
      <c r="X4384" s="40"/>
      <c r="Y4384" s="40"/>
      <c r="Z4384" s="40"/>
    </row>
    <row r="4385" spans="1:26" x14ac:dyDescent="0.2">
      <c r="A4385" s="40"/>
      <c r="W4385" s="40"/>
      <c r="X4385" s="40"/>
      <c r="Y4385" s="40"/>
      <c r="Z4385" s="40"/>
    </row>
    <row r="4386" spans="1:26" x14ac:dyDescent="0.2">
      <c r="A4386" s="40"/>
      <c r="W4386" s="40"/>
      <c r="X4386" s="40"/>
      <c r="Y4386" s="40"/>
      <c r="Z4386" s="40"/>
    </row>
    <row r="4387" spans="1:26" x14ac:dyDescent="0.2">
      <c r="A4387" s="40"/>
      <c r="W4387" s="40"/>
      <c r="X4387" s="40"/>
      <c r="Y4387" s="40"/>
      <c r="Z4387" s="40"/>
    </row>
    <row r="4388" spans="1:26" x14ac:dyDescent="0.2">
      <c r="A4388" s="40"/>
      <c r="W4388" s="40"/>
      <c r="X4388" s="40"/>
      <c r="Y4388" s="40"/>
      <c r="Z4388" s="40"/>
    </row>
    <row r="4389" spans="1:26" x14ac:dyDescent="0.2">
      <c r="A4389" s="40"/>
      <c r="W4389" s="40"/>
      <c r="X4389" s="40"/>
      <c r="Y4389" s="40"/>
      <c r="Z4389" s="40"/>
    </row>
    <row r="4390" spans="1:26" x14ac:dyDescent="0.2">
      <c r="A4390" s="40"/>
      <c r="W4390" s="40"/>
      <c r="X4390" s="40"/>
      <c r="Y4390" s="40"/>
      <c r="Z4390" s="40"/>
    </row>
    <row r="4391" spans="1:26" x14ac:dyDescent="0.2">
      <c r="A4391" s="40"/>
      <c r="W4391" s="40"/>
      <c r="X4391" s="40"/>
      <c r="Y4391" s="40"/>
      <c r="Z4391" s="40"/>
    </row>
    <row r="4392" spans="1:26" x14ac:dyDescent="0.2">
      <c r="A4392" s="40"/>
      <c r="W4392" s="40"/>
      <c r="X4392" s="40"/>
      <c r="Y4392" s="40"/>
      <c r="Z4392" s="40"/>
    </row>
    <row r="4393" spans="1:26" x14ac:dyDescent="0.2">
      <c r="A4393" s="40"/>
      <c r="W4393" s="40"/>
      <c r="X4393" s="40"/>
      <c r="Y4393" s="40"/>
      <c r="Z4393" s="40"/>
    </row>
    <row r="4394" spans="1:26" x14ac:dyDescent="0.2">
      <c r="A4394" s="40"/>
      <c r="W4394" s="40"/>
      <c r="X4394" s="40"/>
      <c r="Y4394" s="40"/>
      <c r="Z4394" s="40"/>
    </row>
    <row r="4395" spans="1:26" x14ac:dyDescent="0.2">
      <c r="A4395" s="40"/>
      <c r="W4395" s="40"/>
      <c r="X4395" s="40"/>
      <c r="Y4395" s="40"/>
      <c r="Z4395" s="40"/>
    </row>
    <row r="4396" spans="1:26" x14ac:dyDescent="0.2">
      <c r="A4396" s="40"/>
      <c r="W4396" s="40"/>
      <c r="X4396" s="40"/>
      <c r="Y4396" s="40"/>
      <c r="Z4396" s="40"/>
    </row>
    <row r="4397" spans="1:26" x14ac:dyDescent="0.2">
      <c r="A4397" s="40"/>
      <c r="W4397" s="40"/>
      <c r="X4397" s="40"/>
      <c r="Y4397" s="40"/>
      <c r="Z4397" s="40"/>
    </row>
    <row r="4398" spans="1:26" x14ac:dyDescent="0.2">
      <c r="A4398" s="40"/>
      <c r="W4398" s="40"/>
      <c r="X4398" s="40"/>
      <c r="Y4398" s="40"/>
      <c r="Z4398" s="40"/>
    </row>
    <row r="4399" spans="1:26" x14ac:dyDescent="0.2">
      <c r="A4399" s="40"/>
      <c r="W4399" s="40"/>
      <c r="X4399" s="40"/>
      <c r="Y4399" s="40"/>
      <c r="Z4399" s="40"/>
    </row>
    <row r="4400" spans="1:26" x14ac:dyDescent="0.2">
      <c r="A4400" s="40"/>
      <c r="W4400" s="40"/>
      <c r="X4400" s="40"/>
      <c r="Y4400" s="40"/>
      <c r="Z4400" s="40"/>
    </row>
    <row r="4401" spans="1:26" x14ac:dyDescent="0.2">
      <c r="A4401" s="40"/>
      <c r="W4401" s="40"/>
      <c r="X4401" s="40"/>
      <c r="Y4401" s="40"/>
      <c r="Z4401" s="40"/>
    </row>
    <row r="4402" spans="1:26" x14ac:dyDescent="0.2">
      <c r="A4402" s="40"/>
      <c r="W4402" s="40"/>
      <c r="X4402" s="40"/>
      <c r="Y4402" s="40"/>
      <c r="Z4402" s="40"/>
    </row>
    <row r="4403" spans="1:26" x14ac:dyDescent="0.2">
      <c r="A4403" s="40"/>
      <c r="W4403" s="40"/>
      <c r="X4403" s="40"/>
      <c r="Y4403" s="40"/>
      <c r="Z4403" s="40"/>
    </row>
    <row r="4404" spans="1:26" x14ac:dyDescent="0.2">
      <c r="A4404" s="40"/>
      <c r="W4404" s="40"/>
      <c r="X4404" s="40"/>
      <c r="Y4404" s="40"/>
      <c r="Z4404" s="40"/>
    </row>
    <row r="4405" spans="1:26" x14ac:dyDescent="0.2">
      <c r="A4405" s="40"/>
      <c r="W4405" s="40"/>
      <c r="X4405" s="40"/>
      <c r="Y4405" s="40"/>
      <c r="Z4405" s="40"/>
    </row>
    <row r="4406" spans="1:26" x14ac:dyDescent="0.2">
      <c r="A4406" s="40"/>
      <c r="W4406" s="40"/>
      <c r="X4406" s="40"/>
      <c r="Y4406" s="40"/>
      <c r="Z4406" s="40"/>
    </row>
    <row r="4407" spans="1:26" x14ac:dyDescent="0.2">
      <c r="A4407" s="40"/>
      <c r="W4407" s="40"/>
      <c r="X4407" s="40"/>
      <c r="Y4407" s="40"/>
      <c r="Z4407" s="40"/>
    </row>
    <row r="4408" spans="1:26" x14ac:dyDescent="0.2">
      <c r="A4408" s="40"/>
      <c r="W4408" s="40"/>
      <c r="X4408" s="40"/>
      <c r="Y4408" s="40"/>
      <c r="Z4408" s="40"/>
    </row>
    <row r="4409" spans="1:26" x14ac:dyDescent="0.2">
      <c r="A4409" s="40"/>
      <c r="W4409" s="40"/>
      <c r="X4409" s="40"/>
      <c r="Y4409" s="40"/>
      <c r="Z4409" s="40"/>
    </row>
    <row r="4410" spans="1:26" x14ac:dyDescent="0.2">
      <c r="A4410" s="40"/>
      <c r="W4410" s="40"/>
      <c r="X4410" s="40"/>
      <c r="Y4410" s="40"/>
      <c r="Z4410" s="40"/>
    </row>
    <row r="4411" spans="1:26" x14ac:dyDescent="0.2">
      <c r="A4411" s="40"/>
      <c r="W4411" s="40"/>
      <c r="X4411" s="40"/>
      <c r="Y4411" s="40"/>
      <c r="Z4411" s="40"/>
    </row>
    <row r="4412" spans="1:26" x14ac:dyDescent="0.2">
      <c r="A4412" s="40"/>
      <c r="W4412" s="40"/>
      <c r="X4412" s="40"/>
      <c r="Y4412" s="40"/>
      <c r="Z4412" s="40"/>
    </row>
    <row r="4413" spans="1:26" x14ac:dyDescent="0.2">
      <c r="A4413" s="40"/>
      <c r="W4413" s="40"/>
      <c r="X4413" s="40"/>
      <c r="Y4413" s="40"/>
      <c r="Z4413" s="40"/>
    </row>
    <row r="4414" spans="1:26" x14ac:dyDescent="0.2">
      <c r="A4414" s="40"/>
      <c r="W4414" s="40"/>
      <c r="X4414" s="40"/>
      <c r="Y4414" s="40"/>
      <c r="Z4414" s="40"/>
    </row>
    <row r="4415" spans="1:26" x14ac:dyDescent="0.2">
      <c r="A4415" s="40"/>
      <c r="W4415" s="40"/>
      <c r="X4415" s="40"/>
      <c r="Y4415" s="40"/>
      <c r="Z4415" s="40"/>
    </row>
    <row r="4416" spans="1:26" x14ac:dyDescent="0.2">
      <c r="A4416" s="40"/>
      <c r="W4416" s="40"/>
      <c r="X4416" s="40"/>
      <c r="Y4416" s="40"/>
      <c r="Z4416" s="40"/>
    </row>
    <row r="4417" spans="1:26" x14ac:dyDescent="0.2">
      <c r="A4417" s="40"/>
      <c r="W4417" s="40"/>
      <c r="X4417" s="40"/>
      <c r="Y4417" s="40"/>
      <c r="Z4417" s="40"/>
    </row>
    <row r="4418" spans="1:26" x14ac:dyDescent="0.2">
      <c r="A4418" s="40"/>
      <c r="W4418" s="40"/>
      <c r="X4418" s="40"/>
      <c r="Y4418" s="40"/>
      <c r="Z4418" s="40"/>
    </row>
    <row r="4419" spans="1:26" x14ac:dyDescent="0.2">
      <c r="A4419" s="40"/>
      <c r="W4419" s="40"/>
      <c r="X4419" s="40"/>
      <c r="Y4419" s="40"/>
      <c r="Z4419" s="40"/>
    </row>
    <row r="4420" spans="1:26" x14ac:dyDescent="0.2">
      <c r="A4420" s="40"/>
      <c r="W4420" s="40"/>
      <c r="X4420" s="40"/>
      <c r="Y4420" s="40"/>
      <c r="Z4420" s="40"/>
    </row>
    <row r="4421" spans="1:26" x14ac:dyDescent="0.2">
      <c r="A4421" s="40"/>
      <c r="W4421" s="40"/>
      <c r="X4421" s="40"/>
      <c r="Y4421" s="40"/>
      <c r="Z4421" s="40"/>
    </row>
    <row r="4422" spans="1:26" x14ac:dyDescent="0.2">
      <c r="A4422" s="40"/>
      <c r="W4422" s="40"/>
      <c r="X4422" s="40"/>
      <c r="Y4422" s="40"/>
      <c r="Z4422" s="40"/>
    </row>
    <row r="4423" spans="1:26" x14ac:dyDescent="0.2">
      <c r="A4423" s="40"/>
      <c r="W4423" s="40"/>
      <c r="X4423" s="40"/>
      <c r="Y4423" s="40"/>
      <c r="Z4423" s="40"/>
    </row>
    <row r="4424" spans="1:26" x14ac:dyDescent="0.2">
      <c r="A4424" s="40"/>
      <c r="W4424" s="40"/>
      <c r="X4424" s="40"/>
      <c r="Y4424" s="40"/>
      <c r="Z4424" s="40"/>
    </row>
    <row r="4425" spans="1:26" x14ac:dyDescent="0.2">
      <c r="A4425" s="40"/>
      <c r="W4425" s="40"/>
      <c r="X4425" s="40"/>
      <c r="Y4425" s="40"/>
      <c r="Z4425" s="40"/>
    </row>
    <row r="4426" spans="1:26" x14ac:dyDescent="0.2">
      <c r="A4426" s="40"/>
      <c r="W4426" s="40"/>
      <c r="X4426" s="40"/>
      <c r="Y4426" s="40"/>
      <c r="Z4426" s="40"/>
    </row>
    <row r="4427" spans="1:26" x14ac:dyDescent="0.2">
      <c r="A4427" s="40"/>
      <c r="W4427" s="40"/>
      <c r="X4427" s="40"/>
      <c r="Y4427" s="40"/>
      <c r="Z4427" s="40"/>
    </row>
    <row r="4428" spans="1:26" x14ac:dyDescent="0.2">
      <c r="A4428" s="40"/>
      <c r="W4428" s="40"/>
      <c r="X4428" s="40"/>
      <c r="Y4428" s="40"/>
      <c r="Z4428" s="40"/>
    </row>
    <row r="4429" spans="1:26" x14ac:dyDescent="0.2">
      <c r="A4429" s="40"/>
      <c r="W4429" s="40"/>
      <c r="X4429" s="40"/>
      <c r="Y4429" s="40"/>
      <c r="Z4429" s="40"/>
    </row>
    <row r="4430" spans="1:26" x14ac:dyDescent="0.2">
      <c r="A4430" s="40"/>
      <c r="W4430" s="40"/>
      <c r="X4430" s="40"/>
      <c r="Y4430" s="40"/>
      <c r="Z4430" s="40"/>
    </row>
    <row r="4431" spans="1:26" x14ac:dyDescent="0.2">
      <c r="A4431" s="40"/>
      <c r="W4431" s="40"/>
      <c r="X4431" s="40"/>
      <c r="Y4431" s="40"/>
      <c r="Z4431" s="40"/>
    </row>
    <row r="4432" spans="1:26" x14ac:dyDescent="0.2">
      <c r="A4432" s="40"/>
      <c r="W4432" s="40"/>
      <c r="X4432" s="40"/>
      <c r="Y4432" s="40"/>
      <c r="Z4432" s="40"/>
    </row>
    <row r="4433" spans="1:26" x14ac:dyDescent="0.2">
      <c r="A4433" s="40"/>
      <c r="W4433" s="40"/>
      <c r="X4433" s="40"/>
      <c r="Y4433" s="40"/>
      <c r="Z4433" s="40"/>
    </row>
    <row r="4434" spans="1:26" x14ac:dyDescent="0.2">
      <c r="A4434" s="40"/>
      <c r="W4434" s="40"/>
      <c r="X4434" s="40"/>
      <c r="Y4434" s="40"/>
      <c r="Z4434" s="40"/>
    </row>
    <row r="4435" spans="1:26" x14ac:dyDescent="0.2">
      <c r="A4435" s="40"/>
      <c r="W4435" s="40"/>
      <c r="X4435" s="40"/>
      <c r="Y4435" s="40"/>
      <c r="Z4435" s="40"/>
    </row>
    <row r="4436" spans="1:26" x14ac:dyDescent="0.2">
      <c r="A4436" s="40"/>
      <c r="W4436" s="40"/>
      <c r="X4436" s="40"/>
      <c r="Y4436" s="40"/>
      <c r="Z4436" s="40"/>
    </row>
    <row r="4437" spans="1:26" x14ac:dyDescent="0.2">
      <c r="A4437" s="40"/>
      <c r="W4437" s="40"/>
      <c r="X4437" s="40"/>
      <c r="Y4437" s="40"/>
      <c r="Z4437" s="40"/>
    </row>
    <row r="4438" spans="1:26" x14ac:dyDescent="0.2">
      <c r="A4438" s="40"/>
      <c r="W4438" s="40"/>
      <c r="X4438" s="40"/>
      <c r="Y4438" s="40"/>
      <c r="Z4438" s="40"/>
    </row>
    <row r="4439" spans="1:26" x14ac:dyDescent="0.2">
      <c r="A4439" s="40"/>
      <c r="W4439" s="40"/>
      <c r="X4439" s="40"/>
      <c r="Y4439" s="40"/>
      <c r="Z4439" s="40"/>
    </row>
    <row r="4440" spans="1:26" x14ac:dyDescent="0.2">
      <c r="A4440" s="40"/>
      <c r="W4440" s="40"/>
      <c r="X4440" s="40"/>
      <c r="Y4440" s="40"/>
      <c r="Z4440" s="40"/>
    </row>
    <row r="4441" spans="1:26" x14ac:dyDescent="0.2">
      <c r="A4441" s="40"/>
      <c r="W4441" s="40"/>
      <c r="X4441" s="40"/>
      <c r="Y4441" s="40"/>
      <c r="Z4441" s="40"/>
    </row>
    <row r="4442" spans="1:26" x14ac:dyDescent="0.2">
      <c r="A4442" s="40"/>
      <c r="W4442" s="40"/>
      <c r="X4442" s="40"/>
      <c r="Y4442" s="40"/>
      <c r="Z4442" s="40"/>
    </row>
    <row r="4443" spans="1:26" x14ac:dyDescent="0.2">
      <c r="A4443" s="40"/>
      <c r="W4443" s="40"/>
      <c r="X4443" s="40"/>
      <c r="Y4443" s="40"/>
      <c r="Z4443" s="40"/>
    </row>
    <row r="4444" spans="1:26" x14ac:dyDescent="0.2">
      <c r="A4444" s="40"/>
      <c r="W4444" s="40"/>
      <c r="X4444" s="40"/>
      <c r="Y4444" s="40"/>
      <c r="Z4444" s="40"/>
    </row>
    <row r="4445" spans="1:26" x14ac:dyDescent="0.2">
      <c r="A4445" s="40"/>
      <c r="W4445" s="40"/>
      <c r="X4445" s="40"/>
      <c r="Y4445" s="40"/>
      <c r="Z4445" s="40"/>
    </row>
    <row r="4446" spans="1:26" x14ac:dyDescent="0.2">
      <c r="A4446" s="40"/>
      <c r="W4446" s="40"/>
      <c r="X4446" s="40"/>
      <c r="Y4446" s="40"/>
      <c r="Z4446" s="40"/>
    </row>
    <row r="4447" spans="1:26" x14ac:dyDescent="0.2">
      <c r="A4447" s="40"/>
      <c r="W4447" s="40"/>
      <c r="X4447" s="40"/>
      <c r="Y4447" s="40"/>
      <c r="Z4447" s="40"/>
    </row>
    <row r="4448" spans="1:26" x14ac:dyDescent="0.2">
      <c r="A4448" s="40"/>
      <c r="W4448" s="40"/>
      <c r="X4448" s="40"/>
      <c r="Y4448" s="40"/>
      <c r="Z4448" s="40"/>
    </row>
    <row r="4449" spans="1:26" x14ac:dyDescent="0.2">
      <c r="A4449" s="40"/>
      <c r="W4449" s="40"/>
      <c r="X4449" s="40"/>
      <c r="Y4449" s="40"/>
      <c r="Z4449" s="40"/>
    </row>
    <row r="4450" spans="1:26" x14ac:dyDescent="0.2">
      <c r="A4450" s="40"/>
      <c r="W4450" s="40"/>
      <c r="X4450" s="40"/>
      <c r="Y4450" s="40"/>
      <c r="Z4450" s="40"/>
    </row>
    <row r="4451" spans="1:26" x14ac:dyDescent="0.2">
      <c r="A4451" s="40"/>
      <c r="W4451" s="40"/>
      <c r="X4451" s="40"/>
      <c r="Y4451" s="40"/>
      <c r="Z4451" s="40"/>
    </row>
    <row r="4452" spans="1:26" x14ac:dyDescent="0.2">
      <c r="A4452" s="40"/>
      <c r="W4452" s="40"/>
      <c r="X4452" s="40"/>
      <c r="Y4452" s="40"/>
      <c r="Z4452" s="40"/>
    </row>
    <row r="4453" spans="1:26" x14ac:dyDescent="0.2">
      <c r="A4453" s="40"/>
      <c r="W4453" s="40"/>
      <c r="X4453" s="40"/>
      <c r="Y4453" s="40"/>
      <c r="Z4453" s="40"/>
    </row>
    <row r="4454" spans="1:26" x14ac:dyDescent="0.2">
      <c r="A4454" s="40"/>
      <c r="W4454" s="40"/>
      <c r="X4454" s="40"/>
      <c r="Y4454" s="40"/>
      <c r="Z4454" s="40"/>
    </row>
    <row r="4455" spans="1:26" x14ac:dyDescent="0.2">
      <c r="A4455" s="40"/>
      <c r="W4455" s="40"/>
      <c r="X4455" s="40"/>
      <c r="Y4455" s="40"/>
      <c r="Z4455" s="40"/>
    </row>
    <row r="4456" spans="1:26" x14ac:dyDescent="0.2">
      <c r="A4456" s="40"/>
      <c r="W4456" s="40"/>
      <c r="X4456" s="40"/>
      <c r="Y4456" s="40"/>
      <c r="Z4456" s="40"/>
    </row>
    <row r="4457" spans="1:26" x14ac:dyDescent="0.2">
      <c r="A4457" s="40"/>
      <c r="W4457" s="40"/>
      <c r="X4457" s="40"/>
      <c r="Y4457" s="40"/>
      <c r="Z4457" s="40"/>
    </row>
    <row r="4458" spans="1:26" x14ac:dyDescent="0.2">
      <c r="A4458" s="40"/>
      <c r="W4458" s="40"/>
      <c r="X4458" s="40"/>
      <c r="Y4458" s="40"/>
      <c r="Z4458" s="40"/>
    </row>
    <row r="4459" spans="1:26" x14ac:dyDescent="0.2">
      <c r="A4459" s="40"/>
      <c r="W4459" s="40"/>
      <c r="X4459" s="40"/>
      <c r="Y4459" s="40"/>
      <c r="Z4459" s="40"/>
    </row>
    <row r="4460" spans="1:26" x14ac:dyDescent="0.2">
      <c r="A4460" s="40"/>
      <c r="W4460" s="40"/>
      <c r="X4460" s="40"/>
      <c r="Y4460" s="40"/>
      <c r="Z4460" s="40"/>
    </row>
    <row r="4461" spans="1:26" x14ac:dyDescent="0.2">
      <c r="A4461" s="40"/>
      <c r="W4461" s="40"/>
      <c r="X4461" s="40"/>
      <c r="Y4461" s="40"/>
      <c r="Z4461" s="40"/>
    </row>
    <row r="4462" spans="1:26" x14ac:dyDescent="0.2">
      <c r="A4462" s="40"/>
      <c r="W4462" s="40"/>
      <c r="X4462" s="40"/>
      <c r="Y4462" s="40"/>
      <c r="Z4462" s="40"/>
    </row>
    <row r="4463" spans="1:26" x14ac:dyDescent="0.2">
      <c r="A4463" s="40"/>
      <c r="W4463" s="40"/>
      <c r="X4463" s="40"/>
      <c r="Y4463" s="40"/>
      <c r="Z4463" s="40"/>
    </row>
    <row r="4464" spans="1:26" x14ac:dyDescent="0.2">
      <c r="A4464" s="40"/>
      <c r="W4464" s="40"/>
      <c r="X4464" s="40"/>
      <c r="Y4464" s="40"/>
      <c r="Z4464" s="40"/>
    </row>
    <row r="4465" spans="1:26" x14ac:dyDescent="0.2">
      <c r="A4465" s="40"/>
      <c r="W4465" s="40"/>
      <c r="X4465" s="40"/>
      <c r="Y4465" s="40"/>
      <c r="Z4465" s="40"/>
    </row>
    <row r="4466" spans="1:26" x14ac:dyDescent="0.2">
      <c r="A4466" s="40"/>
      <c r="W4466" s="40"/>
      <c r="X4466" s="40"/>
      <c r="Y4466" s="40"/>
      <c r="Z4466" s="40"/>
    </row>
    <row r="4467" spans="1:26" x14ac:dyDescent="0.2">
      <c r="A4467" s="40"/>
      <c r="W4467" s="40"/>
      <c r="X4467" s="40"/>
      <c r="Y4467" s="40"/>
      <c r="Z4467" s="40"/>
    </row>
    <row r="4468" spans="1:26" x14ac:dyDescent="0.2">
      <c r="A4468" s="40"/>
      <c r="W4468" s="40"/>
      <c r="X4468" s="40"/>
      <c r="Y4468" s="40"/>
      <c r="Z4468" s="40"/>
    </row>
    <row r="4469" spans="1:26" x14ac:dyDescent="0.2">
      <c r="A4469" s="40"/>
      <c r="W4469" s="40"/>
      <c r="X4469" s="40"/>
      <c r="Y4469" s="40"/>
      <c r="Z4469" s="40"/>
    </row>
    <row r="4470" spans="1:26" x14ac:dyDescent="0.2">
      <c r="A4470" s="40"/>
      <c r="W4470" s="40"/>
      <c r="X4470" s="40"/>
      <c r="Y4470" s="40"/>
      <c r="Z4470" s="40"/>
    </row>
    <row r="4471" spans="1:26" x14ac:dyDescent="0.2">
      <c r="A4471" s="40"/>
      <c r="W4471" s="40"/>
      <c r="X4471" s="40"/>
      <c r="Y4471" s="40"/>
      <c r="Z4471" s="40"/>
    </row>
    <row r="4472" spans="1:26" x14ac:dyDescent="0.2">
      <c r="A4472" s="40"/>
      <c r="W4472" s="40"/>
      <c r="X4472" s="40"/>
      <c r="Y4472" s="40"/>
      <c r="Z4472" s="40"/>
    </row>
    <row r="4473" spans="1:26" x14ac:dyDescent="0.2">
      <c r="A4473" s="40"/>
      <c r="W4473" s="40"/>
      <c r="X4473" s="40"/>
      <c r="Y4473" s="40"/>
      <c r="Z4473" s="40"/>
    </row>
    <row r="4474" spans="1:26" x14ac:dyDescent="0.2">
      <c r="A4474" s="40"/>
      <c r="W4474" s="40"/>
      <c r="X4474" s="40"/>
      <c r="Y4474" s="40"/>
      <c r="Z4474" s="40"/>
    </row>
    <row r="4475" spans="1:26" x14ac:dyDescent="0.2">
      <c r="A4475" s="40"/>
      <c r="W4475" s="40"/>
      <c r="X4475" s="40"/>
      <c r="Y4475" s="40"/>
      <c r="Z4475" s="40"/>
    </row>
    <row r="4476" spans="1:26" x14ac:dyDescent="0.2">
      <c r="A4476" s="40"/>
      <c r="W4476" s="40"/>
      <c r="X4476" s="40"/>
      <c r="Y4476" s="40"/>
      <c r="Z4476" s="40"/>
    </row>
    <row r="4477" spans="1:26" x14ac:dyDescent="0.2">
      <c r="A4477" s="40"/>
      <c r="W4477" s="40"/>
      <c r="X4477" s="40"/>
      <c r="Y4477" s="40"/>
      <c r="Z4477" s="40"/>
    </row>
    <row r="4478" spans="1:26" x14ac:dyDescent="0.2">
      <c r="A4478" s="40"/>
      <c r="W4478" s="40"/>
      <c r="X4478" s="40"/>
      <c r="Y4478" s="40"/>
      <c r="Z4478" s="40"/>
    </row>
    <row r="4479" spans="1:26" x14ac:dyDescent="0.2">
      <c r="A4479" s="40"/>
      <c r="W4479" s="40"/>
      <c r="X4479" s="40"/>
      <c r="Y4479" s="40"/>
      <c r="Z4479" s="40"/>
    </row>
    <row r="4480" spans="1:26" x14ac:dyDescent="0.2">
      <c r="A4480" s="40"/>
      <c r="W4480" s="40"/>
      <c r="X4480" s="40"/>
      <c r="Y4480" s="40"/>
      <c r="Z4480" s="40"/>
    </row>
    <row r="4481" spans="1:26" x14ac:dyDescent="0.2">
      <c r="A4481" s="40"/>
      <c r="W4481" s="40"/>
      <c r="X4481" s="40"/>
      <c r="Y4481" s="40"/>
      <c r="Z4481" s="40"/>
    </row>
    <row r="4482" spans="1:26" x14ac:dyDescent="0.2">
      <c r="A4482" s="40"/>
      <c r="W4482" s="40"/>
      <c r="X4482" s="40"/>
      <c r="Y4482" s="40"/>
      <c r="Z4482" s="40"/>
    </row>
    <row r="4483" spans="1:26" x14ac:dyDescent="0.2">
      <c r="A4483" s="40"/>
      <c r="W4483" s="40"/>
      <c r="X4483" s="40"/>
      <c r="Y4483" s="40"/>
      <c r="Z4483" s="40"/>
    </row>
    <row r="4484" spans="1:26" x14ac:dyDescent="0.2">
      <c r="A4484" s="40"/>
      <c r="W4484" s="40"/>
      <c r="X4484" s="40"/>
      <c r="Y4484" s="40"/>
      <c r="Z4484" s="40"/>
    </row>
    <row r="4485" spans="1:26" x14ac:dyDescent="0.2">
      <c r="A4485" s="40"/>
      <c r="W4485" s="40"/>
      <c r="X4485" s="40"/>
      <c r="Y4485" s="40"/>
      <c r="Z4485" s="40"/>
    </row>
    <row r="4486" spans="1:26" x14ac:dyDescent="0.2">
      <c r="A4486" s="40"/>
      <c r="W4486" s="40"/>
      <c r="X4486" s="40"/>
      <c r="Y4486" s="40"/>
      <c r="Z4486" s="40"/>
    </row>
    <row r="4487" spans="1:26" x14ac:dyDescent="0.2">
      <c r="A4487" s="40"/>
      <c r="W4487" s="40"/>
      <c r="X4487" s="40"/>
      <c r="Y4487" s="40"/>
      <c r="Z4487" s="40"/>
    </row>
    <row r="4488" spans="1:26" x14ac:dyDescent="0.2">
      <c r="A4488" s="40"/>
      <c r="W4488" s="40"/>
      <c r="X4488" s="40"/>
      <c r="Y4488" s="40"/>
      <c r="Z4488" s="40"/>
    </row>
    <row r="4489" spans="1:26" x14ac:dyDescent="0.2">
      <c r="A4489" s="40"/>
      <c r="W4489" s="40"/>
      <c r="X4489" s="40"/>
      <c r="Y4489" s="40"/>
      <c r="Z4489" s="40"/>
    </row>
    <row r="4490" spans="1:26" x14ac:dyDescent="0.2">
      <c r="A4490" s="40"/>
      <c r="W4490" s="40"/>
      <c r="X4490" s="40"/>
      <c r="Y4490" s="40"/>
      <c r="Z4490" s="40"/>
    </row>
    <row r="4491" spans="1:26" x14ac:dyDescent="0.2">
      <c r="A4491" s="40"/>
      <c r="W4491" s="40"/>
      <c r="X4491" s="40"/>
      <c r="Y4491" s="40"/>
      <c r="Z4491" s="40"/>
    </row>
    <row r="4492" spans="1:26" x14ac:dyDescent="0.2">
      <c r="A4492" s="40"/>
      <c r="W4492" s="40"/>
      <c r="X4492" s="40"/>
      <c r="Y4492" s="40"/>
      <c r="Z4492" s="40"/>
    </row>
    <row r="4493" spans="1:26" x14ac:dyDescent="0.2">
      <c r="A4493" s="40"/>
      <c r="W4493" s="40"/>
      <c r="X4493" s="40"/>
      <c r="Y4493" s="40"/>
      <c r="Z4493" s="40"/>
    </row>
    <row r="4494" spans="1:26" x14ac:dyDescent="0.2">
      <c r="A4494" s="40"/>
      <c r="W4494" s="40"/>
      <c r="X4494" s="40"/>
      <c r="Y4494" s="40"/>
      <c r="Z4494" s="40"/>
    </row>
    <row r="4495" spans="1:26" x14ac:dyDescent="0.2">
      <c r="A4495" s="40"/>
      <c r="W4495" s="40"/>
      <c r="X4495" s="40"/>
      <c r="Y4495" s="40"/>
      <c r="Z4495" s="40"/>
    </row>
    <row r="4496" spans="1:26" x14ac:dyDescent="0.2">
      <c r="A4496" s="40"/>
      <c r="W4496" s="40"/>
      <c r="X4496" s="40"/>
      <c r="Y4496" s="40"/>
      <c r="Z4496" s="40"/>
    </row>
    <row r="4497" spans="1:26" x14ac:dyDescent="0.2">
      <c r="A4497" s="40"/>
      <c r="W4497" s="40"/>
      <c r="X4497" s="40"/>
      <c r="Y4497" s="40"/>
      <c r="Z4497" s="40"/>
    </row>
    <row r="4498" spans="1:26" x14ac:dyDescent="0.2">
      <c r="A4498" s="40"/>
      <c r="W4498" s="40"/>
      <c r="X4498" s="40"/>
      <c r="Y4498" s="40"/>
      <c r="Z4498" s="40"/>
    </row>
    <row r="4499" spans="1:26" x14ac:dyDescent="0.2">
      <c r="A4499" s="40"/>
      <c r="W4499" s="40"/>
      <c r="X4499" s="40"/>
      <c r="Y4499" s="40"/>
      <c r="Z4499" s="40"/>
    </row>
    <row r="4500" spans="1:26" x14ac:dyDescent="0.2">
      <c r="A4500" s="40"/>
      <c r="W4500" s="40"/>
      <c r="X4500" s="40"/>
      <c r="Y4500" s="40"/>
      <c r="Z4500" s="40"/>
    </row>
    <row r="4501" spans="1:26" x14ac:dyDescent="0.2">
      <c r="A4501" s="40"/>
      <c r="W4501" s="40"/>
      <c r="X4501" s="40"/>
      <c r="Y4501" s="40"/>
      <c r="Z4501" s="40"/>
    </row>
    <row r="4502" spans="1:26" x14ac:dyDescent="0.2">
      <c r="A4502" s="40"/>
      <c r="W4502" s="40"/>
      <c r="X4502" s="40"/>
      <c r="Y4502" s="40"/>
      <c r="Z4502" s="40"/>
    </row>
    <row r="4503" spans="1:26" x14ac:dyDescent="0.2">
      <c r="A4503" s="40"/>
      <c r="W4503" s="40"/>
      <c r="X4503" s="40"/>
      <c r="Y4503" s="40"/>
      <c r="Z4503" s="40"/>
    </row>
    <row r="4504" spans="1:26" x14ac:dyDescent="0.2">
      <c r="A4504" s="40"/>
      <c r="W4504" s="40"/>
      <c r="X4504" s="40"/>
      <c r="Y4504" s="40"/>
      <c r="Z4504" s="40"/>
    </row>
    <row r="4505" spans="1:26" x14ac:dyDescent="0.2">
      <c r="A4505" s="40"/>
      <c r="W4505" s="40"/>
      <c r="X4505" s="40"/>
      <c r="Y4505" s="40"/>
      <c r="Z4505" s="40"/>
    </row>
    <row r="4506" spans="1:26" x14ac:dyDescent="0.2">
      <c r="A4506" s="40"/>
      <c r="W4506" s="40"/>
      <c r="X4506" s="40"/>
      <c r="Y4506" s="40"/>
      <c r="Z4506" s="40"/>
    </row>
    <row r="4507" spans="1:26" x14ac:dyDescent="0.2">
      <c r="A4507" s="40"/>
      <c r="W4507" s="40"/>
      <c r="X4507" s="40"/>
      <c r="Y4507" s="40"/>
      <c r="Z4507" s="40"/>
    </row>
    <row r="4508" spans="1:26" x14ac:dyDescent="0.2">
      <c r="A4508" s="40"/>
      <c r="W4508" s="40"/>
      <c r="X4508" s="40"/>
      <c r="Y4508" s="40"/>
      <c r="Z4508" s="40"/>
    </row>
    <row r="4509" spans="1:26" x14ac:dyDescent="0.2">
      <c r="A4509" s="40"/>
      <c r="W4509" s="40"/>
      <c r="X4509" s="40"/>
      <c r="Y4509" s="40"/>
      <c r="Z4509" s="40"/>
    </row>
    <row r="4510" spans="1:26" x14ac:dyDescent="0.2">
      <c r="A4510" s="40"/>
      <c r="W4510" s="40"/>
      <c r="X4510" s="40"/>
      <c r="Y4510" s="40"/>
      <c r="Z4510" s="40"/>
    </row>
    <row r="4511" spans="1:26" x14ac:dyDescent="0.2">
      <c r="A4511" s="40"/>
      <c r="W4511" s="40"/>
      <c r="X4511" s="40"/>
      <c r="Y4511" s="40"/>
      <c r="Z4511" s="40"/>
    </row>
    <row r="4512" spans="1:26" x14ac:dyDescent="0.2">
      <c r="A4512" s="40"/>
      <c r="W4512" s="40"/>
      <c r="X4512" s="40"/>
      <c r="Y4512" s="40"/>
      <c r="Z4512" s="40"/>
    </row>
    <row r="4513" spans="1:26" x14ac:dyDescent="0.2">
      <c r="A4513" s="40"/>
      <c r="W4513" s="40"/>
      <c r="X4513" s="40"/>
      <c r="Y4513" s="40"/>
      <c r="Z4513" s="40"/>
    </row>
    <row r="4514" spans="1:26" x14ac:dyDescent="0.2">
      <c r="A4514" s="40"/>
      <c r="W4514" s="40"/>
      <c r="X4514" s="40"/>
      <c r="Y4514" s="40"/>
      <c r="Z4514" s="40"/>
    </row>
    <row r="4515" spans="1:26" x14ac:dyDescent="0.2">
      <c r="A4515" s="40"/>
      <c r="W4515" s="40"/>
      <c r="X4515" s="40"/>
      <c r="Y4515" s="40"/>
      <c r="Z4515" s="40"/>
    </row>
    <row r="4516" spans="1:26" x14ac:dyDescent="0.2">
      <c r="A4516" s="40"/>
      <c r="W4516" s="40"/>
      <c r="X4516" s="40"/>
      <c r="Y4516" s="40"/>
      <c r="Z4516" s="40"/>
    </row>
    <row r="4517" spans="1:26" x14ac:dyDescent="0.2">
      <c r="A4517" s="40"/>
      <c r="W4517" s="40"/>
      <c r="X4517" s="40"/>
      <c r="Y4517" s="40"/>
      <c r="Z4517" s="40"/>
    </row>
    <row r="4518" spans="1:26" x14ac:dyDescent="0.2">
      <c r="A4518" s="40"/>
      <c r="W4518" s="40"/>
      <c r="X4518" s="40"/>
      <c r="Y4518" s="40"/>
      <c r="Z4518" s="40"/>
    </row>
    <row r="4519" spans="1:26" x14ac:dyDescent="0.2">
      <c r="A4519" s="40"/>
      <c r="W4519" s="40"/>
      <c r="X4519" s="40"/>
      <c r="Y4519" s="40"/>
      <c r="Z4519" s="40"/>
    </row>
    <row r="4520" spans="1:26" x14ac:dyDescent="0.2">
      <c r="A4520" s="40"/>
      <c r="W4520" s="40"/>
      <c r="X4520" s="40"/>
      <c r="Y4520" s="40"/>
      <c r="Z4520" s="40"/>
    </row>
    <row r="4521" spans="1:26" x14ac:dyDescent="0.2">
      <c r="A4521" s="40"/>
      <c r="W4521" s="40"/>
      <c r="X4521" s="40"/>
      <c r="Y4521" s="40"/>
      <c r="Z4521" s="40"/>
    </row>
    <row r="4522" spans="1:26" x14ac:dyDescent="0.2">
      <c r="A4522" s="40"/>
      <c r="W4522" s="40"/>
      <c r="X4522" s="40"/>
      <c r="Y4522" s="40"/>
      <c r="Z4522" s="40"/>
    </row>
    <row r="4523" spans="1:26" x14ac:dyDescent="0.2">
      <c r="A4523" s="40"/>
      <c r="W4523" s="40"/>
      <c r="X4523" s="40"/>
      <c r="Y4523" s="40"/>
      <c r="Z4523" s="40"/>
    </row>
    <row r="4524" spans="1:26" x14ac:dyDescent="0.2">
      <c r="A4524" s="40"/>
      <c r="W4524" s="40"/>
      <c r="X4524" s="40"/>
      <c r="Y4524" s="40"/>
      <c r="Z4524" s="40"/>
    </row>
    <row r="4525" spans="1:26" x14ac:dyDescent="0.2">
      <c r="A4525" s="40"/>
      <c r="W4525" s="40"/>
      <c r="X4525" s="40"/>
      <c r="Y4525" s="40"/>
      <c r="Z4525" s="40"/>
    </row>
    <row r="4526" spans="1:26" x14ac:dyDescent="0.2">
      <c r="A4526" s="40"/>
      <c r="W4526" s="40"/>
      <c r="X4526" s="40"/>
      <c r="Y4526" s="40"/>
      <c r="Z4526" s="40"/>
    </row>
    <row r="4527" spans="1:26" x14ac:dyDescent="0.2">
      <c r="A4527" s="40"/>
      <c r="W4527" s="40"/>
      <c r="X4527" s="40"/>
      <c r="Y4527" s="40"/>
      <c r="Z4527" s="40"/>
    </row>
    <row r="4528" spans="1:26" x14ac:dyDescent="0.2">
      <c r="A4528" s="40"/>
      <c r="W4528" s="40"/>
      <c r="X4528" s="40"/>
      <c r="Y4528" s="40"/>
      <c r="Z4528" s="40"/>
    </row>
    <row r="4529" spans="1:26" x14ac:dyDescent="0.2">
      <c r="A4529" s="40"/>
      <c r="W4529" s="40"/>
      <c r="X4529" s="40"/>
      <c r="Y4529" s="40"/>
      <c r="Z4529" s="40"/>
    </row>
    <row r="4530" spans="1:26" x14ac:dyDescent="0.2">
      <c r="A4530" s="40"/>
      <c r="W4530" s="40"/>
      <c r="X4530" s="40"/>
      <c r="Y4530" s="40"/>
      <c r="Z4530" s="40"/>
    </row>
    <row r="4531" spans="1:26" x14ac:dyDescent="0.2">
      <c r="A4531" s="40"/>
      <c r="W4531" s="40"/>
      <c r="X4531" s="40"/>
      <c r="Y4531" s="40"/>
      <c r="Z4531" s="40"/>
    </row>
    <row r="4532" spans="1:26" x14ac:dyDescent="0.2">
      <c r="A4532" s="40"/>
      <c r="W4532" s="40"/>
      <c r="X4532" s="40"/>
      <c r="Y4532" s="40"/>
      <c r="Z4532" s="40"/>
    </row>
    <row r="4533" spans="1:26" x14ac:dyDescent="0.2">
      <c r="A4533" s="40"/>
      <c r="W4533" s="40"/>
      <c r="X4533" s="40"/>
      <c r="Y4533" s="40"/>
      <c r="Z4533" s="40"/>
    </row>
    <row r="4534" spans="1:26" x14ac:dyDescent="0.2">
      <c r="A4534" s="40"/>
      <c r="W4534" s="40"/>
      <c r="X4534" s="40"/>
      <c r="Y4534" s="40"/>
      <c r="Z4534" s="40"/>
    </row>
    <row r="4535" spans="1:26" x14ac:dyDescent="0.2">
      <c r="A4535" s="40"/>
      <c r="W4535" s="40"/>
      <c r="X4535" s="40"/>
      <c r="Y4535" s="40"/>
      <c r="Z4535" s="40"/>
    </row>
    <row r="4536" spans="1:26" x14ac:dyDescent="0.2">
      <c r="A4536" s="40"/>
      <c r="W4536" s="40"/>
      <c r="X4536" s="40"/>
      <c r="Y4536" s="40"/>
      <c r="Z4536" s="40"/>
    </row>
    <row r="4537" spans="1:26" x14ac:dyDescent="0.2">
      <c r="A4537" s="40"/>
      <c r="W4537" s="40"/>
      <c r="X4537" s="40"/>
      <c r="Y4537" s="40"/>
      <c r="Z4537" s="40"/>
    </row>
    <row r="4538" spans="1:26" x14ac:dyDescent="0.2">
      <c r="A4538" s="40"/>
      <c r="W4538" s="40"/>
      <c r="X4538" s="40"/>
      <c r="Y4538" s="40"/>
      <c r="Z4538" s="40"/>
    </row>
    <row r="4539" spans="1:26" x14ac:dyDescent="0.2">
      <c r="A4539" s="40"/>
      <c r="W4539" s="40"/>
      <c r="X4539" s="40"/>
      <c r="Y4539" s="40"/>
      <c r="Z4539" s="40"/>
    </row>
    <row r="4540" spans="1:26" x14ac:dyDescent="0.2">
      <c r="A4540" s="40"/>
      <c r="W4540" s="40"/>
      <c r="X4540" s="40"/>
      <c r="Y4540" s="40"/>
      <c r="Z4540" s="40"/>
    </row>
    <row r="4541" spans="1:26" x14ac:dyDescent="0.2">
      <c r="A4541" s="40"/>
      <c r="W4541" s="40"/>
      <c r="X4541" s="40"/>
      <c r="Y4541" s="40"/>
      <c r="Z4541" s="40"/>
    </row>
    <row r="4542" spans="1:26" x14ac:dyDescent="0.2">
      <c r="A4542" s="40"/>
      <c r="W4542" s="40"/>
      <c r="X4542" s="40"/>
      <c r="Y4542" s="40"/>
      <c r="Z4542" s="40"/>
    </row>
    <row r="4543" spans="1:26" x14ac:dyDescent="0.2">
      <c r="A4543" s="40"/>
      <c r="W4543" s="40"/>
      <c r="X4543" s="40"/>
      <c r="Y4543" s="40"/>
      <c r="Z4543" s="40"/>
    </row>
    <row r="4544" spans="1:26" x14ac:dyDescent="0.2">
      <c r="A4544" s="40"/>
      <c r="W4544" s="40"/>
      <c r="X4544" s="40"/>
      <c r="Y4544" s="40"/>
      <c r="Z4544" s="40"/>
    </row>
    <row r="4545" spans="1:26" x14ac:dyDescent="0.2">
      <c r="A4545" s="40"/>
      <c r="W4545" s="40"/>
      <c r="X4545" s="40"/>
      <c r="Y4545" s="40"/>
      <c r="Z4545" s="40"/>
    </row>
    <row r="4546" spans="1:26" x14ac:dyDescent="0.2">
      <c r="A4546" s="40"/>
      <c r="W4546" s="40"/>
      <c r="X4546" s="40"/>
      <c r="Y4546" s="40"/>
      <c r="Z4546" s="40"/>
    </row>
    <row r="4547" spans="1:26" x14ac:dyDescent="0.2">
      <c r="A4547" s="40"/>
      <c r="W4547" s="40"/>
      <c r="X4547" s="40"/>
      <c r="Y4547" s="40"/>
      <c r="Z4547" s="40"/>
    </row>
    <row r="4548" spans="1:26" x14ac:dyDescent="0.2">
      <c r="A4548" s="40"/>
      <c r="W4548" s="40"/>
      <c r="X4548" s="40"/>
      <c r="Y4548" s="40"/>
      <c r="Z4548" s="40"/>
    </row>
    <row r="4549" spans="1:26" x14ac:dyDescent="0.2">
      <c r="A4549" s="40"/>
      <c r="W4549" s="40"/>
      <c r="X4549" s="40"/>
      <c r="Y4549" s="40"/>
      <c r="Z4549" s="40"/>
    </row>
    <row r="4550" spans="1:26" x14ac:dyDescent="0.2">
      <c r="A4550" s="40"/>
      <c r="W4550" s="40"/>
      <c r="X4550" s="40"/>
      <c r="Y4550" s="40"/>
      <c r="Z4550" s="40"/>
    </row>
    <row r="4551" spans="1:26" x14ac:dyDescent="0.2">
      <c r="A4551" s="40"/>
      <c r="W4551" s="40"/>
      <c r="X4551" s="40"/>
      <c r="Y4551" s="40"/>
      <c r="Z4551" s="40"/>
    </row>
    <row r="4552" spans="1:26" x14ac:dyDescent="0.2">
      <c r="A4552" s="40"/>
      <c r="W4552" s="40"/>
      <c r="X4552" s="40"/>
      <c r="Y4552" s="40"/>
      <c r="Z4552" s="40"/>
    </row>
    <row r="4553" spans="1:26" x14ac:dyDescent="0.2">
      <c r="A4553" s="40"/>
      <c r="W4553" s="40"/>
      <c r="X4553" s="40"/>
      <c r="Y4553" s="40"/>
      <c r="Z4553" s="40"/>
    </row>
    <row r="4554" spans="1:26" x14ac:dyDescent="0.2">
      <c r="A4554" s="40"/>
      <c r="W4554" s="40"/>
      <c r="X4554" s="40"/>
      <c r="Y4554" s="40"/>
      <c r="Z4554" s="40"/>
    </row>
    <row r="4555" spans="1:26" x14ac:dyDescent="0.2">
      <c r="A4555" s="40"/>
      <c r="W4555" s="40"/>
      <c r="X4555" s="40"/>
      <c r="Y4555" s="40"/>
      <c r="Z4555" s="40"/>
    </row>
    <row r="4556" spans="1:26" x14ac:dyDescent="0.2">
      <c r="A4556" s="40"/>
      <c r="W4556" s="40"/>
      <c r="X4556" s="40"/>
      <c r="Y4556" s="40"/>
      <c r="Z4556" s="40"/>
    </row>
    <row r="4557" spans="1:26" x14ac:dyDescent="0.2">
      <c r="A4557" s="40"/>
      <c r="W4557" s="40"/>
      <c r="X4557" s="40"/>
      <c r="Y4557" s="40"/>
      <c r="Z4557" s="40"/>
    </row>
    <row r="4558" spans="1:26" x14ac:dyDescent="0.2">
      <c r="A4558" s="40"/>
      <c r="W4558" s="40"/>
      <c r="X4558" s="40"/>
      <c r="Y4558" s="40"/>
      <c r="Z4558" s="40"/>
    </row>
    <row r="4559" spans="1:26" x14ac:dyDescent="0.2">
      <c r="A4559" s="40"/>
      <c r="W4559" s="40"/>
      <c r="X4559" s="40"/>
      <c r="Y4559" s="40"/>
      <c r="Z4559" s="40"/>
    </row>
    <row r="4560" spans="1:26" x14ac:dyDescent="0.2">
      <c r="A4560" s="40"/>
      <c r="W4560" s="40"/>
      <c r="X4560" s="40"/>
      <c r="Y4560" s="40"/>
      <c r="Z4560" s="40"/>
    </row>
    <row r="4561" spans="1:26" x14ac:dyDescent="0.2">
      <c r="A4561" s="40"/>
      <c r="W4561" s="40"/>
      <c r="X4561" s="40"/>
      <c r="Y4561" s="40"/>
      <c r="Z4561" s="40"/>
    </row>
    <row r="4562" spans="1:26" x14ac:dyDescent="0.2">
      <c r="A4562" s="40"/>
      <c r="W4562" s="40"/>
      <c r="X4562" s="40"/>
      <c r="Y4562" s="40"/>
      <c r="Z4562" s="40"/>
    </row>
    <row r="4563" spans="1:26" x14ac:dyDescent="0.2">
      <c r="A4563" s="40"/>
      <c r="W4563" s="40"/>
      <c r="X4563" s="40"/>
      <c r="Y4563" s="40"/>
      <c r="Z4563" s="40"/>
    </row>
    <row r="4564" spans="1:26" x14ac:dyDescent="0.2">
      <c r="A4564" s="40"/>
      <c r="W4564" s="40"/>
      <c r="X4564" s="40"/>
      <c r="Y4564" s="40"/>
      <c r="Z4564" s="40"/>
    </row>
    <row r="4565" spans="1:26" x14ac:dyDescent="0.2">
      <c r="A4565" s="40"/>
      <c r="W4565" s="40"/>
      <c r="X4565" s="40"/>
      <c r="Y4565" s="40"/>
      <c r="Z4565" s="40"/>
    </row>
    <row r="4566" spans="1:26" x14ac:dyDescent="0.2">
      <c r="A4566" s="40"/>
      <c r="W4566" s="40"/>
      <c r="X4566" s="40"/>
      <c r="Y4566" s="40"/>
      <c r="Z4566" s="40"/>
    </row>
    <row r="4567" spans="1:26" x14ac:dyDescent="0.2">
      <c r="A4567" s="40"/>
      <c r="W4567" s="40"/>
      <c r="X4567" s="40"/>
      <c r="Y4567" s="40"/>
      <c r="Z4567" s="40"/>
    </row>
    <row r="4568" spans="1:26" x14ac:dyDescent="0.2">
      <c r="A4568" s="40"/>
      <c r="W4568" s="40"/>
      <c r="X4568" s="40"/>
      <c r="Y4568" s="40"/>
      <c r="Z4568" s="40"/>
    </row>
    <row r="4569" spans="1:26" x14ac:dyDescent="0.2">
      <c r="A4569" s="40"/>
      <c r="W4569" s="40"/>
      <c r="X4569" s="40"/>
      <c r="Y4569" s="40"/>
      <c r="Z4569" s="40"/>
    </row>
    <row r="4570" spans="1:26" x14ac:dyDescent="0.2">
      <c r="A4570" s="40"/>
      <c r="W4570" s="40"/>
      <c r="X4570" s="40"/>
      <c r="Y4570" s="40"/>
      <c r="Z4570" s="40"/>
    </row>
    <row r="4571" spans="1:26" x14ac:dyDescent="0.2">
      <c r="A4571" s="40"/>
      <c r="W4571" s="40"/>
      <c r="X4571" s="40"/>
      <c r="Y4571" s="40"/>
      <c r="Z4571" s="40"/>
    </row>
    <row r="4572" spans="1:26" x14ac:dyDescent="0.2">
      <c r="A4572" s="40"/>
      <c r="W4572" s="40"/>
      <c r="X4572" s="40"/>
      <c r="Y4572" s="40"/>
      <c r="Z4572" s="40"/>
    </row>
    <row r="4573" spans="1:26" x14ac:dyDescent="0.2">
      <c r="A4573" s="40"/>
      <c r="W4573" s="40"/>
      <c r="X4573" s="40"/>
      <c r="Y4573" s="40"/>
      <c r="Z4573" s="40"/>
    </row>
    <row r="4574" spans="1:26" x14ac:dyDescent="0.2">
      <c r="A4574" s="40"/>
      <c r="W4574" s="40"/>
      <c r="X4574" s="40"/>
      <c r="Y4574" s="40"/>
      <c r="Z4574" s="40"/>
    </row>
    <row r="4575" spans="1:26" x14ac:dyDescent="0.2">
      <c r="A4575" s="40"/>
      <c r="W4575" s="40"/>
      <c r="X4575" s="40"/>
      <c r="Y4575" s="40"/>
      <c r="Z4575" s="40"/>
    </row>
    <row r="4576" spans="1:26" x14ac:dyDescent="0.2">
      <c r="A4576" s="40"/>
      <c r="W4576" s="40"/>
      <c r="X4576" s="40"/>
      <c r="Y4576" s="40"/>
      <c r="Z4576" s="40"/>
    </row>
    <row r="4577" spans="1:26" x14ac:dyDescent="0.2">
      <c r="A4577" s="40"/>
      <c r="W4577" s="40"/>
      <c r="X4577" s="40"/>
      <c r="Y4577" s="40"/>
      <c r="Z4577" s="40"/>
    </row>
    <row r="4578" spans="1:26" x14ac:dyDescent="0.2">
      <c r="A4578" s="40"/>
      <c r="W4578" s="40"/>
      <c r="X4578" s="40"/>
      <c r="Y4578" s="40"/>
      <c r="Z4578" s="40"/>
    </row>
    <row r="4579" spans="1:26" x14ac:dyDescent="0.2">
      <c r="A4579" s="40"/>
      <c r="W4579" s="40"/>
      <c r="X4579" s="40"/>
      <c r="Y4579" s="40"/>
      <c r="Z4579" s="40"/>
    </row>
    <row r="4580" spans="1:26" x14ac:dyDescent="0.2">
      <c r="A4580" s="40"/>
      <c r="W4580" s="40"/>
      <c r="X4580" s="40"/>
      <c r="Y4580" s="40"/>
      <c r="Z4580" s="40"/>
    </row>
    <row r="4581" spans="1:26" x14ac:dyDescent="0.2">
      <c r="A4581" s="40"/>
      <c r="W4581" s="40"/>
      <c r="X4581" s="40"/>
      <c r="Y4581" s="40"/>
      <c r="Z4581" s="40"/>
    </row>
    <row r="4582" spans="1:26" x14ac:dyDescent="0.2">
      <c r="A4582" s="40"/>
      <c r="W4582" s="40"/>
      <c r="X4582" s="40"/>
      <c r="Y4582" s="40"/>
      <c r="Z4582" s="40"/>
    </row>
    <row r="4583" spans="1:26" x14ac:dyDescent="0.2">
      <c r="A4583" s="40"/>
      <c r="W4583" s="40"/>
      <c r="X4583" s="40"/>
      <c r="Y4583" s="40"/>
      <c r="Z4583" s="40"/>
    </row>
    <row r="4584" spans="1:26" x14ac:dyDescent="0.2">
      <c r="A4584" s="40"/>
      <c r="W4584" s="40"/>
      <c r="X4584" s="40"/>
      <c r="Y4584" s="40"/>
      <c r="Z4584" s="40"/>
    </row>
    <row r="4585" spans="1:26" x14ac:dyDescent="0.2">
      <c r="A4585" s="40"/>
      <c r="W4585" s="40"/>
      <c r="X4585" s="40"/>
      <c r="Y4585" s="40"/>
      <c r="Z4585" s="40"/>
    </row>
    <row r="4586" spans="1:26" x14ac:dyDescent="0.2">
      <c r="A4586" s="40"/>
      <c r="W4586" s="40"/>
      <c r="X4586" s="40"/>
      <c r="Y4586" s="40"/>
      <c r="Z4586" s="40"/>
    </row>
    <row r="4587" spans="1:26" x14ac:dyDescent="0.2">
      <c r="A4587" s="40"/>
      <c r="W4587" s="40"/>
      <c r="X4587" s="40"/>
      <c r="Y4587" s="40"/>
      <c r="Z4587" s="40"/>
    </row>
    <row r="4588" spans="1:26" x14ac:dyDescent="0.2">
      <c r="A4588" s="40"/>
      <c r="W4588" s="40"/>
      <c r="X4588" s="40"/>
      <c r="Y4588" s="40"/>
      <c r="Z4588" s="40"/>
    </row>
    <row r="4589" spans="1:26" x14ac:dyDescent="0.2">
      <c r="A4589" s="40"/>
      <c r="W4589" s="40"/>
      <c r="X4589" s="40"/>
      <c r="Y4589" s="40"/>
      <c r="Z4589" s="40"/>
    </row>
    <row r="4590" spans="1:26" x14ac:dyDescent="0.2">
      <c r="A4590" s="40"/>
      <c r="W4590" s="40"/>
      <c r="X4590" s="40"/>
      <c r="Y4590" s="40"/>
      <c r="Z4590" s="40"/>
    </row>
    <row r="4591" spans="1:26" x14ac:dyDescent="0.2">
      <c r="A4591" s="40"/>
      <c r="W4591" s="40"/>
      <c r="X4591" s="40"/>
      <c r="Y4591" s="40"/>
      <c r="Z4591" s="40"/>
    </row>
    <row r="4592" spans="1:26" x14ac:dyDescent="0.2">
      <c r="A4592" s="40"/>
      <c r="W4592" s="40"/>
      <c r="X4592" s="40"/>
      <c r="Y4592" s="40"/>
      <c r="Z4592" s="40"/>
    </row>
    <row r="4593" spans="1:26" x14ac:dyDescent="0.2">
      <c r="A4593" s="40"/>
      <c r="W4593" s="40"/>
      <c r="X4593" s="40"/>
      <c r="Y4593" s="40"/>
      <c r="Z4593" s="40"/>
    </row>
    <row r="4594" spans="1:26" x14ac:dyDescent="0.2">
      <c r="A4594" s="40"/>
      <c r="W4594" s="40"/>
      <c r="X4594" s="40"/>
      <c r="Y4594" s="40"/>
      <c r="Z4594" s="40"/>
    </row>
    <row r="4595" spans="1:26" x14ac:dyDescent="0.2">
      <c r="A4595" s="40"/>
      <c r="W4595" s="40"/>
      <c r="X4595" s="40"/>
      <c r="Y4595" s="40"/>
      <c r="Z4595" s="40"/>
    </row>
    <row r="4596" spans="1:26" x14ac:dyDescent="0.2">
      <c r="A4596" s="40"/>
      <c r="W4596" s="40"/>
      <c r="X4596" s="40"/>
      <c r="Y4596" s="40"/>
      <c r="Z4596" s="40"/>
    </row>
    <row r="4597" spans="1:26" x14ac:dyDescent="0.2">
      <c r="A4597" s="40"/>
      <c r="W4597" s="40"/>
      <c r="X4597" s="40"/>
      <c r="Y4597" s="40"/>
      <c r="Z4597" s="40"/>
    </row>
    <row r="4598" spans="1:26" x14ac:dyDescent="0.2">
      <c r="A4598" s="40"/>
      <c r="W4598" s="40"/>
      <c r="X4598" s="40"/>
      <c r="Y4598" s="40"/>
      <c r="Z4598" s="40"/>
    </row>
    <row r="4599" spans="1:26" x14ac:dyDescent="0.2">
      <c r="A4599" s="40"/>
      <c r="W4599" s="40"/>
      <c r="X4599" s="40"/>
      <c r="Y4599" s="40"/>
      <c r="Z4599" s="40"/>
    </row>
    <row r="4600" spans="1:26" x14ac:dyDescent="0.2">
      <c r="A4600" s="40"/>
      <c r="W4600" s="40"/>
      <c r="X4600" s="40"/>
      <c r="Y4600" s="40"/>
      <c r="Z4600" s="40"/>
    </row>
    <row r="4601" spans="1:26" x14ac:dyDescent="0.2">
      <c r="A4601" s="40"/>
      <c r="W4601" s="40"/>
      <c r="X4601" s="40"/>
      <c r="Y4601" s="40"/>
      <c r="Z4601" s="40"/>
    </row>
    <row r="4602" spans="1:26" x14ac:dyDescent="0.2">
      <c r="A4602" s="40"/>
      <c r="W4602" s="40"/>
      <c r="X4602" s="40"/>
      <c r="Y4602" s="40"/>
      <c r="Z4602" s="40"/>
    </row>
    <row r="4603" spans="1:26" x14ac:dyDescent="0.2">
      <c r="A4603" s="40"/>
      <c r="W4603" s="40"/>
      <c r="X4603" s="40"/>
      <c r="Y4603" s="40"/>
      <c r="Z4603" s="40"/>
    </row>
    <row r="4604" spans="1:26" x14ac:dyDescent="0.2">
      <c r="A4604" s="40"/>
      <c r="W4604" s="40"/>
      <c r="X4604" s="40"/>
      <c r="Y4604" s="40"/>
      <c r="Z4604" s="40"/>
    </row>
    <row r="4605" spans="1:26" x14ac:dyDescent="0.2">
      <c r="A4605" s="40"/>
      <c r="W4605" s="40"/>
      <c r="X4605" s="40"/>
      <c r="Y4605" s="40"/>
      <c r="Z4605" s="40"/>
    </row>
    <row r="4606" spans="1:26" x14ac:dyDescent="0.2">
      <c r="A4606" s="40"/>
      <c r="W4606" s="40"/>
      <c r="X4606" s="40"/>
      <c r="Y4606" s="40"/>
      <c r="Z4606" s="40"/>
    </row>
    <row r="4607" spans="1:26" x14ac:dyDescent="0.2">
      <c r="A4607" s="40"/>
      <c r="W4607" s="40"/>
      <c r="X4607" s="40"/>
      <c r="Y4607" s="40"/>
      <c r="Z4607" s="40"/>
    </row>
    <row r="4608" spans="1:26" x14ac:dyDescent="0.2">
      <c r="A4608" s="40"/>
      <c r="W4608" s="40"/>
      <c r="X4608" s="40"/>
      <c r="Y4608" s="40"/>
      <c r="Z4608" s="40"/>
    </row>
    <row r="4609" spans="1:26" x14ac:dyDescent="0.2">
      <c r="A4609" s="40"/>
      <c r="W4609" s="40"/>
      <c r="X4609" s="40"/>
      <c r="Y4609" s="40"/>
      <c r="Z4609" s="40"/>
    </row>
    <row r="4610" spans="1:26" x14ac:dyDescent="0.2">
      <c r="A4610" s="40"/>
      <c r="W4610" s="40"/>
      <c r="X4610" s="40"/>
      <c r="Y4610" s="40"/>
      <c r="Z4610" s="40"/>
    </row>
    <row r="4611" spans="1:26" x14ac:dyDescent="0.2">
      <c r="A4611" s="40"/>
      <c r="W4611" s="40"/>
      <c r="X4611" s="40"/>
      <c r="Y4611" s="40"/>
      <c r="Z4611" s="40"/>
    </row>
    <row r="4612" spans="1:26" x14ac:dyDescent="0.2">
      <c r="A4612" s="40"/>
      <c r="W4612" s="40"/>
      <c r="X4612" s="40"/>
      <c r="Y4612" s="40"/>
      <c r="Z4612" s="40"/>
    </row>
    <row r="4613" spans="1:26" x14ac:dyDescent="0.2">
      <c r="A4613" s="40"/>
      <c r="W4613" s="40"/>
      <c r="X4613" s="40"/>
      <c r="Y4613" s="40"/>
      <c r="Z4613" s="40"/>
    </row>
    <row r="4614" spans="1:26" x14ac:dyDescent="0.2">
      <c r="A4614" s="40"/>
      <c r="W4614" s="40"/>
      <c r="X4614" s="40"/>
      <c r="Y4614" s="40"/>
      <c r="Z4614" s="40"/>
    </row>
    <row r="4615" spans="1:26" x14ac:dyDescent="0.2">
      <c r="A4615" s="40"/>
      <c r="W4615" s="40"/>
      <c r="X4615" s="40"/>
      <c r="Y4615" s="40"/>
      <c r="Z4615" s="40"/>
    </row>
    <row r="4616" spans="1:26" x14ac:dyDescent="0.2">
      <c r="A4616" s="40"/>
      <c r="W4616" s="40"/>
      <c r="X4616" s="40"/>
      <c r="Y4616" s="40"/>
      <c r="Z4616" s="40"/>
    </row>
    <row r="4617" spans="1:26" x14ac:dyDescent="0.2">
      <c r="A4617" s="40"/>
      <c r="W4617" s="40"/>
      <c r="X4617" s="40"/>
      <c r="Y4617" s="40"/>
      <c r="Z4617" s="40"/>
    </row>
    <row r="4618" spans="1:26" x14ac:dyDescent="0.2">
      <c r="A4618" s="40"/>
      <c r="W4618" s="40"/>
      <c r="X4618" s="40"/>
      <c r="Y4618" s="40"/>
      <c r="Z4618" s="40"/>
    </row>
    <row r="4619" spans="1:26" x14ac:dyDescent="0.2">
      <c r="A4619" s="40"/>
      <c r="W4619" s="40"/>
      <c r="X4619" s="40"/>
      <c r="Y4619" s="40"/>
      <c r="Z4619" s="40"/>
    </row>
    <row r="4620" spans="1:26" x14ac:dyDescent="0.2">
      <c r="A4620" s="40"/>
      <c r="W4620" s="40"/>
      <c r="X4620" s="40"/>
      <c r="Y4620" s="40"/>
      <c r="Z4620" s="40"/>
    </row>
    <row r="4621" spans="1:26" x14ac:dyDescent="0.2">
      <c r="A4621" s="40"/>
      <c r="W4621" s="40"/>
      <c r="X4621" s="40"/>
      <c r="Y4621" s="40"/>
      <c r="Z4621" s="40"/>
    </row>
    <row r="4622" spans="1:26" x14ac:dyDescent="0.2">
      <c r="A4622" s="40"/>
      <c r="W4622" s="40"/>
      <c r="X4622" s="40"/>
      <c r="Y4622" s="40"/>
      <c r="Z4622" s="40"/>
    </row>
    <row r="4623" spans="1:26" x14ac:dyDescent="0.2">
      <c r="A4623" s="40"/>
      <c r="W4623" s="40"/>
      <c r="X4623" s="40"/>
      <c r="Y4623" s="40"/>
      <c r="Z4623" s="40"/>
    </row>
    <row r="4624" spans="1:26" x14ac:dyDescent="0.2">
      <c r="A4624" s="40"/>
      <c r="W4624" s="40"/>
      <c r="X4624" s="40"/>
      <c r="Y4624" s="40"/>
      <c r="Z4624" s="40"/>
    </row>
    <row r="4625" spans="1:26" x14ac:dyDescent="0.2">
      <c r="A4625" s="40"/>
      <c r="W4625" s="40"/>
      <c r="X4625" s="40"/>
      <c r="Y4625" s="40"/>
      <c r="Z4625" s="40"/>
    </row>
    <row r="4626" spans="1:26" x14ac:dyDescent="0.2">
      <c r="A4626" s="40"/>
      <c r="W4626" s="40"/>
      <c r="X4626" s="40"/>
      <c r="Y4626" s="40"/>
      <c r="Z4626" s="40"/>
    </row>
    <row r="4627" spans="1:26" x14ac:dyDescent="0.2">
      <c r="A4627" s="40"/>
      <c r="W4627" s="40"/>
      <c r="X4627" s="40"/>
      <c r="Y4627" s="40"/>
      <c r="Z4627" s="40"/>
    </row>
    <row r="4628" spans="1:26" x14ac:dyDescent="0.2">
      <c r="A4628" s="40"/>
      <c r="W4628" s="40"/>
      <c r="X4628" s="40"/>
      <c r="Y4628" s="40"/>
      <c r="Z4628" s="40"/>
    </row>
    <row r="4629" spans="1:26" x14ac:dyDescent="0.2">
      <c r="A4629" s="40"/>
      <c r="W4629" s="40"/>
      <c r="X4629" s="40"/>
      <c r="Y4629" s="40"/>
      <c r="Z4629" s="40"/>
    </row>
    <row r="4630" spans="1:26" x14ac:dyDescent="0.2">
      <c r="A4630" s="40"/>
      <c r="W4630" s="40"/>
      <c r="X4630" s="40"/>
      <c r="Y4630" s="40"/>
      <c r="Z4630" s="40"/>
    </row>
    <row r="4631" spans="1:26" x14ac:dyDescent="0.2">
      <c r="A4631" s="40"/>
      <c r="W4631" s="40"/>
      <c r="X4631" s="40"/>
      <c r="Y4631" s="40"/>
      <c r="Z4631" s="40"/>
    </row>
    <row r="4632" spans="1:26" x14ac:dyDescent="0.2">
      <c r="A4632" s="40"/>
      <c r="W4632" s="40"/>
      <c r="X4632" s="40"/>
      <c r="Y4632" s="40"/>
      <c r="Z4632" s="40"/>
    </row>
    <row r="4633" spans="1:26" x14ac:dyDescent="0.2">
      <c r="A4633" s="40"/>
      <c r="W4633" s="40"/>
      <c r="X4633" s="40"/>
      <c r="Y4633" s="40"/>
      <c r="Z4633" s="40"/>
    </row>
    <row r="4634" spans="1:26" x14ac:dyDescent="0.2">
      <c r="A4634" s="40"/>
      <c r="W4634" s="40"/>
      <c r="X4634" s="40"/>
      <c r="Y4634" s="40"/>
      <c r="Z4634" s="40"/>
    </row>
    <row r="4635" spans="1:26" x14ac:dyDescent="0.2">
      <c r="A4635" s="40"/>
      <c r="W4635" s="40"/>
      <c r="X4635" s="40"/>
      <c r="Y4635" s="40"/>
      <c r="Z4635" s="40"/>
    </row>
    <row r="4636" spans="1:26" x14ac:dyDescent="0.2">
      <c r="A4636" s="40"/>
      <c r="W4636" s="40"/>
      <c r="X4636" s="40"/>
      <c r="Y4636" s="40"/>
      <c r="Z4636" s="40"/>
    </row>
    <row r="4637" spans="1:26" x14ac:dyDescent="0.2">
      <c r="A4637" s="40"/>
      <c r="W4637" s="40"/>
      <c r="X4637" s="40"/>
      <c r="Y4637" s="40"/>
      <c r="Z4637" s="40"/>
    </row>
    <row r="4638" spans="1:26" x14ac:dyDescent="0.2">
      <c r="A4638" s="40"/>
      <c r="W4638" s="40"/>
      <c r="X4638" s="40"/>
      <c r="Y4638" s="40"/>
      <c r="Z4638" s="40"/>
    </row>
    <row r="4639" spans="1:26" x14ac:dyDescent="0.2">
      <c r="A4639" s="40"/>
      <c r="W4639" s="40"/>
      <c r="X4639" s="40"/>
      <c r="Y4639" s="40"/>
      <c r="Z4639" s="40"/>
    </row>
    <row r="4640" spans="1:26" x14ac:dyDescent="0.2">
      <c r="A4640" s="40"/>
      <c r="W4640" s="40"/>
      <c r="X4640" s="40"/>
      <c r="Y4640" s="40"/>
      <c r="Z4640" s="40"/>
    </row>
    <row r="4641" spans="1:26" x14ac:dyDescent="0.2">
      <c r="A4641" s="40"/>
      <c r="W4641" s="40"/>
      <c r="X4641" s="40"/>
      <c r="Y4641" s="40"/>
      <c r="Z4641" s="40"/>
    </row>
    <row r="4642" spans="1:26" x14ac:dyDescent="0.2">
      <c r="A4642" s="40"/>
      <c r="W4642" s="40"/>
      <c r="X4642" s="40"/>
      <c r="Y4642" s="40"/>
      <c r="Z4642" s="40"/>
    </row>
    <row r="4643" spans="1:26" x14ac:dyDescent="0.2">
      <c r="A4643" s="40"/>
      <c r="W4643" s="40"/>
      <c r="X4643" s="40"/>
      <c r="Y4643" s="40"/>
      <c r="Z4643" s="40"/>
    </row>
    <row r="4644" spans="1:26" x14ac:dyDescent="0.2">
      <c r="A4644" s="40"/>
      <c r="W4644" s="40"/>
      <c r="X4644" s="40"/>
      <c r="Y4644" s="40"/>
      <c r="Z4644" s="40"/>
    </row>
    <row r="4645" spans="1:26" x14ac:dyDescent="0.2">
      <c r="A4645" s="40"/>
      <c r="W4645" s="40"/>
      <c r="X4645" s="40"/>
      <c r="Y4645" s="40"/>
      <c r="Z4645" s="40"/>
    </row>
    <row r="4646" spans="1:26" x14ac:dyDescent="0.2">
      <c r="A4646" s="40"/>
      <c r="W4646" s="40"/>
      <c r="X4646" s="40"/>
      <c r="Y4646" s="40"/>
      <c r="Z4646" s="40"/>
    </row>
    <row r="4647" spans="1:26" x14ac:dyDescent="0.2">
      <c r="A4647" s="40"/>
      <c r="W4647" s="40"/>
      <c r="X4647" s="40"/>
      <c r="Y4647" s="40"/>
      <c r="Z4647" s="40"/>
    </row>
    <row r="4648" spans="1:26" x14ac:dyDescent="0.2">
      <c r="A4648" s="40"/>
      <c r="W4648" s="40"/>
      <c r="X4648" s="40"/>
      <c r="Y4648" s="40"/>
      <c r="Z4648" s="40"/>
    </row>
    <row r="4649" spans="1:26" x14ac:dyDescent="0.2">
      <c r="A4649" s="40"/>
      <c r="W4649" s="40"/>
      <c r="X4649" s="40"/>
      <c r="Y4649" s="40"/>
      <c r="Z4649" s="40"/>
    </row>
    <row r="4650" spans="1:26" x14ac:dyDescent="0.2">
      <c r="A4650" s="40"/>
      <c r="W4650" s="40"/>
      <c r="X4650" s="40"/>
      <c r="Y4650" s="40"/>
      <c r="Z4650" s="40"/>
    </row>
    <row r="4651" spans="1:26" x14ac:dyDescent="0.2">
      <c r="A4651" s="40"/>
      <c r="W4651" s="40"/>
      <c r="X4651" s="40"/>
      <c r="Y4651" s="40"/>
      <c r="Z4651" s="40"/>
    </row>
    <row r="4652" spans="1:26" x14ac:dyDescent="0.2">
      <c r="A4652" s="40"/>
      <c r="W4652" s="40"/>
      <c r="X4652" s="40"/>
      <c r="Y4652" s="40"/>
      <c r="Z4652" s="40"/>
    </row>
    <row r="4653" spans="1:26" x14ac:dyDescent="0.2">
      <c r="A4653" s="40"/>
      <c r="W4653" s="40"/>
      <c r="X4653" s="40"/>
      <c r="Y4653" s="40"/>
      <c r="Z4653" s="40"/>
    </row>
    <row r="4654" spans="1:26" x14ac:dyDescent="0.2">
      <c r="A4654" s="40"/>
      <c r="W4654" s="40"/>
      <c r="X4654" s="40"/>
      <c r="Y4654" s="40"/>
      <c r="Z4654" s="40"/>
    </row>
    <row r="4655" spans="1:26" x14ac:dyDescent="0.2">
      <c r="A4655" s="40"/>
      <c r="W4655" s="40"/>
      <c r="X4655" s="40"/>
      <c r="Y4655" s="40"/>
      <c r="Z4655" s="40"/>
    </row>
    <row r="4656" spans="1:26" x14ac:dyDescent="0.2">
      <c r="A4656" s="40"/>
      <c r="W4656" s="40"/>
      <c r="X4656" s="40"/>
      <c r="Y4656" s="40"/>
      <c r="Z4656" s="40"/>
    </row>
    <row r="4657" spans="1:26" x14ac:dyDescent="0.2">
      <c r="A4657" s="40"/>
      <c r="W4657" s="40"/>
      <c r="X4657" s="40"/>
      <c r="Y4657" s="40"/>
      <c r="Z4657" s="40"/>
    </row>
    <row r="4658" spans="1:26" x14ac:dyDescent="0.2">
      <c r="A4658" s="40"/>
      <c r="W4658" s="40"/>
      <c r="X4658" s="40"/>
      <c r="Y4658" s="40"/>
      <c r="Z4658" s="40"/>
    </row>
    <row r="4659" spans="1:26" x14ac:dyDescent="0.2">
      <c r="A4659" s="40"/>
      <c r="W4659" s="40"/>
      <c r="X4659" s="40"/>
      <c r="Y4659" s="40"/>
      <c r="Z4659" s="40"/>
    </row>
    <row r="4660" spans="1:26" x14ac:dyDescent="0.2">
      <c r="A4660" s="40"/>
      <c r="W4660" s="40"/>
      <c r="X4660" s="40"/>
      <c r="Y4660" s="40"/>
      <c r="Z4660" s="40"/>
    </row>
    <row r="4661" spans="1:26" x14ac:dyDescent="0.2">
      <c r="A4661" s="40"/>
      <c r="W4661" s="40"/>
      <c r="X4661" s="40"/>
      <c r="Y4661" s="40"/>
      <c r="Z4661" s="40"/>
    </row>
    <row r="4662" spans="1:26" x14ac:dyDescent="0.2">
      <c r="A4662" s="40"/>
      <c r="W4662" s="40"/>
      <c r="X4662" s="40"/>
      <c r="Y4662" s="40"/>
      <c r="Z4662" s="40"/>
    </row>
    <row r="4663" spans="1:26" x14ac:dyDescent="0.2">
      <c r="A4663" s="40"/>
      <c r="W4663" s="40"/>
      <c r="X4663" s="40"/>
      <c r="Y4663" s="40"/>
      <c r="Z4663" s="40"/>
    </row>
    <row r="4664" spans="1:26" x14ac:dyDescent="0.2">
      <c r="A4664" s="40"/>
      <c r="W4664" s="40"/>
      <c r="X4664" s="40"/>
      <c r="Y4664" s="40"/>
      <c r="Z4664" s="40"/>
    </row>
    <row r="4665" spans="1:26" x14ac:dyDescent="0.2">
      <c r="A4665" s="40"/>
      <c r="W4665" s="40"/>
      <c r="X4665" s="40"/>
      <c r="Y4665" s="40"/>
      <c r="Z4665" s="40"/>
    </row>
    <row r="4666" spans="1:26" x14ac:dyDescent="0.2">
      <c r="A4666" s="40"/>
      <c r="W4666" s="40"/>
      <c r="X4666" s="40"/>
      <c r="Y4666" s="40"/>
      <c r="Z4666" s="40"/>
    </row>
    <row r="4667" spans="1:26" x14ac:dyDescent="0.2">
      <c r="A4667" s="40"/>
      <c r="W4667" s="40"/>
      <c r="X4667" s="40"/>
      <c r="Y4667" s="40"/>
      <c r="Z4667" s="40"/>
    </row>
    <row r="4668" spans="1:26" x14ac:dyDescent="0.2">
      <c r="A4668" s="40"/>
      <c r="W4668" s="40"/>
      <c r="X4668" s="40"/>
      <c r="Y4668" s="40"/>
      <c r="Z4668" s="40"/>
    </row>
    <row r="4669" spans="1:26" x14ac:dyDescent="0.2">
      <c r="A4669" s="40"/>
      <c r="W4669" s="40"/>
      <c r="X4669" s="40"/>
      <c r="Y4669" s="40"/>
      <c r="Z4669" s="40"/>
    </row>
    <row r="4670" spans="1:26" x14ac:dyDescent="0.2">
      <c r="A4670" s="40"/>
      <c r="W4670" s="40"/>
      <c r="X4670" s="40"/>
      <c r="Y4670" s="40"/>
      <c r="Z4670" s="40"/>
    </row>
    <row r="4671" spans="1:26" x14ac:dyDescent="0.2">
      <c r="A4671" s="40"/>
      <c r="W4671" s="40"/>
      <c r="X4671" s="40"/>
      <c r="Y4671" s="40"/>
      <c r="Z4671" s="40"/>
    </row>
    <row r="4672" spans="1:26" x14ac:dyDescent="0.2">
      <c r="A4672" s="40"/>
      <c r="W4672" s="40"/>
      <c r="X4672" s="40"/>
      <c r="Y4672" s="40"/>
      <c r="Z4672" s="40"/>
    </row>
    <row r="4673" spans="1:26" x14ac:dyDescent="0.2">
      <c r="A4673" s="40"/>
      <c r="W4673" s="40"/>
      <c r="X4673" s="40"/>
      <c r="Y4673" s="40"/>
      <c r="Z4673" s="40"/>
    </row>
    <row r="4674" spans="1:26" x14ac:dyDescent="0.2">
      <c r="A4674" s="40"/>
      <c r="W4674" s="40"/>
      <c r="X4674" s="40"/>
      <c r="Y4674" s="40"/>
      <c r="Z4674" s="40"/>
    </row>
    <row r="4675" spans="1:26" x14ac:dyDescent="0.2">
      <c r="A4675" s="40"/>
      <c r="W4675" s="40"/>
      <c r="X4675" s="40"/>
      <c r="Y4675" s="40"/>
      <c r="Z4675" s="40"/>
    </row>
    <row r="4676" spans="1:26" x14ac:dyDescent="0.2">
      <c r="A4676" s="40"/>
      <c r="W4676" s="40"/>
      <c r="X4676" s="40"/>
      <c r="Y4676" s="40"/>
      <c r="Z4676" s="40"/>
    </row>
    <row r="4677" spans="1:26" x14ac:dyDescent="0.2">
      <c r="A4677" s="40"/>
      <c r="W4677" s="40"/>
      <c r="X4677" s="40"/>
      <c r="Y4677" s="40"/>
      <c r="Z4677" s="40"/>
    </row>
    <row r="4678" spans="1:26" x14ac:dyDescent="0.2">
      <c r="A4678" s="40"/>
      <c r="W4678" s="40"/>
      <c r="X4678" s="40"/>
      <c r="Y4678" s="40"/>
      <c r="Z4678" s="40"/>
    </row>
    <row r="4679" spans="1:26" x14ac:dyDescent="0.2">
      <c r="A4679" s="40"/>
      <c r="W4679" s="40"/>
      <c r="X4679" s="40"/>
      <c r="Y4679" s="40"/>
      <c r="Z4679" s="40"/>
    </row>
    <row r="4680" spans="1:26" x14ac:dyDescent="0.2">
      <c r="A4680" s="40"/>
      <c r="W4680" s="40"/>
      <c r="X4680" s="40"/>
      <c r="Y4680" s="40"/>
      <c r="Z4680" s="40"/>
    </row>
    <row r="4681" spans="1:26" x14ac:dyDescent="0.2">
      <c r="A4681" s="40"/>
      <c r="W4681" s="40"/>
      <c r="X4681" s="40"/>
      <c r="Y4681" s="40"/>
      <c r="Z4681" s="40"/>
    </row>
    <row r="4682" spans="1:26" x14ac:dyDescent="0.2">
      <c r="A4682" s="40"/>
      <c r="W4682" s="40"/>
      <c r="X4682" s="40"/>
      <c r="Y4682" s="40"/>
      <c r="Z4682" s="40"/>
    </row>
    <row r="4683" spans="1:26" x14ac:dyDescent="0.2">
      <c r="A4683" s="40"/>
      <c r="W4683" s="40"/>
      <c r="X4683" s="40"/>
      <c r="Y4683" s="40"/>
      <c r="Z4683" s="40"/>
    </row>
    <row r="4684" spans="1:26" x14ac:dyDescent="0.2">
      <c r="A4684" s="40"/>
      <c r="W4684" s="40"/>
      <c r="X4684" s="40"/>
      <c r="Y4684" s="40"/>
      <c r="Z4684" s="40"/>
    </row>
    <row r="4685" spans="1:26" x14ac:dyDescent="0.2">
      <c r="A4685" s="40"/>
      <c r="W4685" s="40"/>
      <c r="X4685" s="40"/>
      <c r="Y4685" s="40"/>
      <c r="Z4685" s="40"/>
    </row>
    <row r="4686" spans="1:26" x14ac:dyDescent="0.2">
      <c r="A4686" s="40"/>
      <c r="W4686" s="40"/>
      <c r="X4686" s="40"/>
      <c r="Y4686" s="40"/>
      <c r="Z4686" s="40"/>
    </row>
    <row r="4687" spans="1:26" x14ac:dyDescent="0.2">
      <c r="A4687" s="40"/>
      <c r="W4687" s="40"/>
      <c r="X4687" s="40"/>
      <c r="Y4687" s="40"/>
      <c r="Z4687" s="40"/>
    </row>
    <row r="4688" spans="1:26" x14ac:dyDescent="0.2">
      <c r="A4688" s="40"/>
      <c r="W4688" s="40"/>
      <c r="X4688" s="40"/>
      <c r="Y4688" s="40"/>
      <c r="Z4688" s="40"/>
    </row>
    <row r="4689" spans="1:26" x14ac:dyDescent="0.2">
      <c r="A4689" s="40"/>
      <c r="W4689" s="40"/>
      <c r="X4689" s="40"/>
      <c r="Y4689" s="40"/>
      <c r="Z4689" s="40"/>
    </row>
    <row r="4690" spans="1:26" x14ac:dyDescent="0.2">
      <c r="A4690" s="40"/>
      <c r="W4690" s="40"/>
      <c r="X4690" s="40"/>
      <c r="Y4690" s="40"/>
      <c r="Z4690" s="40"/>
    </row>
    <row r="4691" spans="1:26" x14ac:dyDescent="0.2">
      <c r="A4691" s="40"/>
      <c r="W4691" s="40"/>
      <c r="X4691" s="40"/>
      <c r="Y4691" s="40"/>
      <c r="Z4691" s="40"/>
    </row>
    <row r="4692" spans="1:26" x14ac:dyDescent="0.2">
      <c r="A4692" s="40"/>
      <c r="W4692" s="40"/>
      <c r="X4692" s="40"/>
      <c r="Y4692" s="40"/>
      <c r="Z4692" s="40"/>
    </row>
    <row r="4693" spans="1:26" x14ac:dyDescent="0.2">
      <c r="A4693" s="40"/>
      <c r="W4693" s="40"/>
      <c r="X4693" s="40"/>
      <c r="Y4693" s="40"/>
      <c r="Z4693" s="40"/>
    </row>
    <row r="4694" spans="1:26" x14ac:dyDescent="0.2">
      <c r="A4694" s="40"/>
      <c r="W4694" s="40"/>
      <c r="X4694" s="40"/>
      <c r="Y4694" s="40"/>
      <c r="Z4694" s="40"/>
    </row>
    <row r="4695" spans="1:26" x14ac:dyDescent="0.2">
      <c r="A4695" s="40"/>
      <c r="W4695" s="40"/>
      <c r="X4695" s="40"/>
      <c r="Y4695" s="40"/>
      <c r="Z4695" s="40"/>
    </row>
    <row r="4696" spans="1:26" x14ac:dyDescent="0.2">
      <c r="A4696" s="40"/>
      <c r="W4696" s="40"/>
      <c r="X4696" s="40"/>
      <c r="Y4696" s="40"/>
      <c r="Z4696" s="40"/>
    </row>
    <row r="4697" spans="1:26" x14ac:dyDescent="0.2">
      <c r="A4697" s="40"/>
      <c r="W4697" s="40"/>
      <c r="X4697" s="40"/>
      <c r="Y4697" s="40"/>
      <c r="Z4697" s="40"/>
    </row>
    <row r="4698" spans="1:26" x14ac:dyDescent="0.2">
      <c r="A4698" s="40"/>
      <c r="W4698" s="40"/>
      <c r="X4698" s="40"/>
      <c r="Y4698" s="40"/>
      <c r="Z4698" s="40"/>
    </row>
    <row r="4699" spans="1:26" x14ac:dyDescent="0.2">
      <c r="A4699" s="40"/>
      <c r="W4699" s="40"/>
      <c r="X4699" s="40"/>
      <c r="Y4699" s="40"/>
      <c r="Z4699" s="40"/>
    </row>
    <row r="4700" spans="1:26" x14ac:dyDescent="0.2">
      <c r="A4700" s="40"/>
      <c r="W4700" s="40"/>
      <c r="X4700" s="40"/>
      <c r="Y4700" s="40"/>
      <c r="Z4700" s="40"/>
    </row>
    <row r="4701" spans="1:26" x14ac:dyDescent="0.2">
      <c r="A4701" s="40"/>
      <c r="W4701" s="40"/>
      <c r="X4701" s="40"/>
      <c r="Y4701" s="40"/>
      <c r="Z4701" s="40"/>
    </row>
    <row r="4702" spans="1:26" x14ac:dyDescent="0.2">
      <c r="A4702" s="40"/>
      <c r="W4702" s="40"/>
      <c r="X4702" s="40"/>
      <c r="Y4702" s="40"/>
      <c r="Z4702" s="40"/>
    </row>
    <row r="4703" spans="1:26" x14ac:dyDescent="0.2">
      <c r="A4703" s="40"/>
      <c r="W4703" s="40"/>
      <c r="X4703" s="40"/>
      <c r="Y4703" s="40"/>
      <c r="Z4703" s="40"/>
    </row>
    <row r="4704" spans="1:26" x14ac:dyDescent="0.2">
      <c r="A4704" s="40"/>
      <c r="W4704" s="40"/>
      <c r="X4704" s="40"/>
      <c r="Y4704" s="40"/>
      <c r="Z4704" s="40"/>
    </row>
    <row r="4705" spans="1:26" x14ac:dyDescent="0.2">
      <c r="A4705" s="40"/>
      <c r="W4705" s="40"/>
      <c r="X4705" s="40"/>
      <c r="Y4705" s="40"/>
      <c r="Z4705" s="40"/>
    </row>
    <row r="4706" spans="1:26" x14ac:dyDescent="0.2">
      <c r="A4706" s="40"/>
      <c r="W4706" s="40"/>
      <c r="X4706" s="40"/>
      <c r="Y4706" s="40"/>
      <c r="Z4706" s="40"/>
    </row>
    <row r="4707" spans="1:26" x14ac:dyDescent="0.2">
      <c r="A4707" s="40"/>
      <c r="W4707" s="40"/>
      <c r="X4707" s="40"/>
      <c r="Y4707" s="40"/>
      <c r="Z4707" s="40"/>
    </row>
    <row r="4708" spans="1:26" x14ac:dyDescent="0.2">
      <c r="A4708" s="40"/>
      <c r="W4708" s="40"/>
      <c r="X4708" s="40"/>
      <c r="Y4708" s="40"/>
      <c r="Z4708" s="40"/>
    </row>
    <row r="4709" spans="1:26" x14ac:dyDescent="0.2">
      <c r="A4709" s="40"/>
      <c r="W4709" s="40"/>
      <c r="X4709" s="40"/>
      <c r="Y4709" s="40"/>
      <c r="Z4709" s="40"/>
    </row>
    <row r="4710" spans="1:26" x14ac:dyDescent="0.2">
      <c r="A4710" s="40"/>
      <c r="W4710" s="40"/>
      <c r="X4710" s="40"/>
      <c r="Y4710" s="40"/>
      <c r="Z4710" s="40"/>
    </row>
    <row r="4711" spans="1:26" x14ac:dyDescent="0.2">
      <c r="A4711" s="40"/>
      <c r="W4711" s="40"/>
      <c r="X4711" s="40"/>
      <c r="Y4711" s="40"/>
      <c r="Z4711" s="40"/>
    </row>
    <row r="4712" spans="1:26" x14ac:dyDescent="0.2">
      <c r="A4712" s="40"/>
      <c r="W4712" s="40"/>
      <c r="X4712" s="40"/>
      <c r="Y4712" s="40"/>
      <c r="Z4712" s="40"/>
    </row>
    <row r="4713" spans="1:26" x14ac:dyDescent="0.2">
      <c r="A4713" s="40"/>
      <c r="W4713" s="40"/>
      <c r="X4713" s="40"/>
      <c r="Y4713" s="40"/>
      <c r="Z4713" s="40"/>
    </row>
    <row r="4714" spans="1:26" x14ac:dyDescent="0.2">
      <c r="A4714" s="40"/>
      <c r="W4714" s="40"/>
      <c r="X4714" s="40"/>
      <c r="Y4714" s="40"/>
      <c r="Z4714" s="40"/>
    </row>
    <row r="4715" spans="1:26" x14ac:dyDescent="0.2">
      <c r="A4715" s="40"/>
      <c r="W4715" s="40"/>
      <c r="X4715" s="40"/>
      <c r="Y4715" s="40"/>
      <c r="Z4715" s="40"/>
    </row>
    <row r="4716" spans="1:26" x14ac:dyDescent="0.2">
      <c r="A4716" s="40"/>
      <c r="W4716" s="40"/>
      <c r="X4716" s="40"/>
      <c r="Y4716" s="40"/>
      <c r="Z4716" s="40"/>
    </row>
    <row r="4717" spans="1:26" x14ac:dyDescent="0.2">
      <c r="A4717" s="40"/>
      <c r="W4717" s="40"/>
      <c r="X4717" s="40"/>
      <c r="Y4717" s="40"/>
      <c r="Z4717" s="40"/>
    </row>
    <row r="4718" spans="1:26" x14ac:dyDescent="0.2">
      <c r="A4718" s="40"/>
      <c r="W4718" s="40"/>
      <c r="X4718" s="40"/>
      <c r="Y4718" s="40"/>
      <c r="Z4718" s="40"/>
    </row>
    <row r="4719" spans="1:26" x14ac:dyDescent="0.2">
      <c r="A4719" s="40"/>
      <c r="W4719" s="40"/>
      <c r="X4719" s="40"/>
      <c r="Y4719" s="40"/>
      <c r="Z4719" s="40"/>
    </row>
    <row r="4720" spans="1:26" x14ac:dyDescent="0.2">
      <c r="A4720" s="40"/>
      <c r="W4720" s="40"/>
      <c r="X4720" s="40"/>
      <c r="Y4720" s="40"/>
      <c r="Z4720" s="40"/>
    </row>
    <row r="4721" spans="1:26" x14ac:dyDescent="0.2">
      <c r="A4721" s="40"/>
      <c r="W4721" s="40"/>
      <c r="X4721" s="40"/>
      <c r="Y4721" s="40"/>
      <c r="Z4721" s="40"/>
    </row>
    <row r="4722" spans="1:26" x14ac:dyDescent="0.2">
      <c r="A4722" s="40"/>
      <c r="W4722" s="40"/>
      <c r="X4722" s="40"/>
      <c r="Y4722" s="40"/>
      <c r="Z4722" s="40"/>
    </row>
    <row r="4723" spans="1:26" x14ac:dyDescent="0.2">
      <c r="A4723" s="40"/>
      <c r="W4723" s="40"/>
      <c r="X4723" s="40"/>
      <c r="Y4723" s="40"/>
      <c r="Z4723" s="40"/>
    </row>
    <row r="4724" spans="1:26" x14ac:dyDescent="0.2">
      <c r="A4724" s="40"/>
      <c r="W4724" s="40"/>
      <c r="X4724" s="40"/>
      <c r="Y4724" s="40"/>
      <c r="Z4724" s="40"/>
    </row>
    <row r="4725" spans="1:26" x14ac:dyDescent="0.2">
      <c r="A4725" s="40"/>
      <c r="W4725" s="40"/>
      <c r="X4725" s="40"/>
      <c r="Y4725" s="40"/>
      <c r="Z4725" s="40"/>
    </row>
    <row r="4726" spans="1:26" x14ac:dyDescent="0.2">
      <c r="A4726" s="40"/>
      <c r="W4726" s="40"/>
      <c r="X4726" s="40"/>
      <c r="Y4726" s="40"/>
      <c r="Z4726" s="40"/>
    </row>
    <row r="4727" spans="1:26" x14ac:dyDescent="0.2">
      <c r="A4727" s="40"/>
      <c r="W4727" s="40"/>
      <c r="X4727" s="40"/>
      <c r="Y4727" s="40"/>
      <c r="Z4727" s="40"/>
    </row>
    <row r="4728" spans="1:26" x14ac:dyDescent="0.2">
      <c r="A4728" s="40"/>
      <c r="W4728" s="40"/>
      <c r="X4728" s="40"/>
      <c r="Y4728" s="40"/>
      <c r="Z4728" s="40"/>
    </row>
    <row r="4729" spans="1:26" x14ac:dyDescent="0.2">
      <c r="A4729" s="40"/>
      <c r="W4729" s="40"/>
      <c r="X4729" s="40"/>
      <c r="Y4729" s="40"/>
      <c r="Z4729" s="40"/>
    </row>
    <row r="4730" spans="1:26" x14ac:dyDescent="0.2">
      <c r="A4730" s="40"/>
      <c r="W4730" s="40"/>
      <c r="X4730" s="40"/>
      <c r="Y4730" s="40"/>
      <c r="Z4730" s="40"/>
    </row>
    <row r="4731" spans="1:26" x14ac:dyDescent="0.2">
      <c r="A4731" s="40"/>
      <c r="W4731" s="40"/>
      <c r="X4731" s="40"/>
      <c r="Y4731" s="40"/>
      <c r="Z4731" s="40"/>
    </row>
    <row r="4732" spans="1:26" x14ac:dyDescent="0.2">
      <c r="A4732" s="40"/>
      <c r="W4732" s="40"/>
      <c r="X4732" s="40"/>
      <c r="Y4732" s="40"/>
      <c r="Z4732" s="40"/>
    </row>
    <row r="4733" spans="1:26" x14ac:dyDescent="0.2">
      <c r="A4733" s="40"/>
      <c r="W4733" s="40"/>
      <c r="X4733" s="40"/>
      <c r="Y4733" s="40"/>
      <c r="Z4733" s="40"/>
    </row>
    <row r="4734" spans="1:26" x14ac:dyDescent="0.2">
      <c r="A4734" s="40"/>
      <c r="W4734" s="40"/>
      <c r="X4734" s="40"/>
      <c r="Y4734" s="40"/>
      <c r="Z4734" s="40"/>
    </row>
    <row r="4735" spans="1:26" x14ac:dyDescent="0.2">
      <c r="A4735" s="40"/>
      <c r="W4735" s="40"/>
      <c r="X4735" s="40"/>
      <c r="Y4735" s="40"/>
      <c r="Z4735" s="40"/>
    </row>
    <row r="4736" spans="1:26" x14ac:dyDescent="0.2">
      <c r="A4736" s="40"/>
      <c r="W4736" s="40"/>
      <c r="X4736" s="40"/>
      <c r="Y4736" s="40"/>
      <c r="Z4736" s="40"/>
    </row>
    <row r="4737" spans="1:26" x14ac:dyDescent="0.2">
      <c r="A4737" s="40"/>
      <c r="W4737" s="40"/>
      <c r="X4737" s="40"/>
      <c r="Y4737" s="40"/>
      <c r="Z4737" s="40"/>
    </row>
    <row r="4738" spans="1:26" x14ac:dyDescent="0.2">
      <c r="A4738" s="40"/>
      <c r="W4738" s="40"/>
      <c r="X4738" s="40"/>
      <c r="Y4738" s="40"/>
      <c r="Z4738" s="40"/>
    </row>
    <row r="4739" spans="1:26" x14ac:dyDescent="0.2">
      <c r="A4739" s="40"/>
      <c r="W4739" s="40"/>
      <c r="X4739" s="40"/>
      <c r="Y4739" s="40"/>
      <c r="Z4739" s="40"/>
    </row>
    <row r="4740" spans="1:26" x14ac:dyDescent="0.2">
      <c r="A4740" s="40"/>
      <c r="W4740" s="40"/>
      <c r="X4740" s="40"/>
      <c r="Y4740" s="40"/>
      <c r="Z4740" s="40"/>
    </row>
    <row r="4741" spans="1:26" x14ac:dyDescent="0.2">
      <c r="A4741" s="40"/>
      <c r="W4741" s="40"/>
      <c r="X4741" s="40"/>
      <c r="Y4741" s="40"/>
      <c r="Z4741" s="40"/>
    </row>
    <row r="4742" spans="1:26" x14ac:dyDescent="0.2">
      <c r="A4742" s="40"/>
      <c r="W4742" s="40"/>
      <c r="X4742" s="40"/>
      <c r="Y4742" s="40"/>
      <c r="Z4742" s="40"/>
    </row>
    <row r="4743" spans="1:26" x14ac:dyDescent="0.2">
      <c r="A4743" s="40"/>
      <c r="W4743" s="40"/>
      <c r="X4743" s="40"/>
      <c r="Y4743" s="40"/>
      <c r="Z4743" s="40"/>
    </row>
    <row r="4744" spans="1:26" x14ac:dyDescent="0.2">
      <c r="A4744" s="40"/>
      <c r="W4744" s="40"/>
      <c r="X4744" s="40"/>
      <c r="Y4744" s="40"/>
      <c r="Z4744" s="40"/>
    </row>
    <row r="4745" spans="1:26" x14ac:dyDescent="0.2">
      <c r="A4745" s="40"/>
      <c r="W4745" s="40"/>
      <c r="X4745" s="40"/>
      <c r="Y4745" s="40"/>
      <c r="Z4745" s="40"/>
    </row>
    <row r="4746" spans="1:26" x14ac:dyDescent="0.2">
      <c r="A4746" s="40"/>
      <c r="W4746" s="40"/>
      <c r="X4746" s="40"/>
      <c r="Y4746" s="40"/>
      <c r="Z4746" s="40"/>
    </row>
    <row r="4747" spans="1:26" x14ac:dyDescent="0.2">
      <c r="A4747" s="40"/>
      <c r="W4747" s="40"/>
      <c r="X4747" s="40"/>
      <c r="Y4747" s="40"/>
      <c r="Z4747" s="40"/>
    </row>
    <row r="4748" spans="1:26" x14ac:dyDescent="0.2">
      <c r="A4748" s="40"/>
      <c r="W4748" s="40"/>
      <c r="X4748" s="40"/>
      <c r="Y4748" s="40"/>
      <c r="Z4748" s="40"/>
    </row>
    <row r="4749" spans="1:26" x14ac:dyDescent="0.2">
      <c r="A4749" s="40"/>
      <c r="W4749" s="40"/>
      <c r="X4749" s="40"/>
      <c r="Y4749" s="40"/>
      <c r="Z4749" s="40"/>
    </row>
    <row r="4750" spans="1:26" x14ac:dyDescent="0.2">
      <c r="A4750" s="40"/>
      <c r="W4750" s="40"/>
      <c r="X4750" s="40"/>
      <c r="Y4750" s="40"/>
      <c r="Z4750" s="40"/>
    </row>
    <row r="4751" spans="1:26" x14ac:dyDescent="0.2">
      <c r="A4751" s="40"/>
      <c r="W4751" s="40"/>
      <c r="X4751" s="40"/>
      <c r="Y4751" s="40"/>
      <c r="Z4751" s="40"/>
    </row>
    <row r="4752" spans="1:26" x14ac:dyDescent="0.2">
      <c r="A4752" s="40"/>
      <c r="W4752" s="40"/>
      <c r="X4752" s="40"/>
      <c r="Y4752" s="40"/>
      <c r="Z4752" s="40"/>
    </row>
    <row r="4753" spans="1:26" x14ac:dyDescent="0.2">
      <c r="A4753" s="40"/>
      <c r="W4753" s="40"/>
      <c r="X4753" s="40"/>
      <c r="Y4753" s="40"/>
      <c r="Z4753" s="40"/>
    </row>
    <row r="4754" spans="1:26" x14ac:dyDescent="0.2">
      <c r="A4754" s="40"/>
      <c r="W4754" s="40"/>
      <c r="X4754" s="40"/>
      <c r="Y4754" s="40"/>
      <c r="Z4754" s="40"/>
    </row>
    <row r="4755" spans="1:26" x14ac:dyDescent="0.2">
      <c r="A4755" s="40"/>
      <c r="W4755" s="40"/>
      <c r="X4755" s="40"/>
      <c r="Y4755" s="40"/>
      <c r="Z4755" s="40"/>
    </row>
    <row r="4756" spans="1:26" x14ac:dyDescent="0.2">
      <c r="A4756" s="40"/>
      <c r="W4756" s="40"/>
      <c r="X4756" s="40"/>
      <c r="Y4756" s="40"/>
      <c r="Z4756" s="40"/>
    </row>
    <row r="4757" spans="1:26" x14ac:dyDescent="0.2">
      <c r="A4757" s="40"/>
      <c r="W4757" s="40"/>
      <c r="X4757" s="40"/>
      <c r="Y4757" s="40"/>
      <c r="Z4757" s="40"/>
    </row>
    <row r="4758" spans="1:26" x14ac:dyDescent="0.2">
      <c r="A4758" s="40"/>
      <c r="W4758" s="40"/>
      <c r="X4758" s="40"/>
      <c r="Y4758" s="40"/>
      <c r="Z4758" s="40"/>
    </row>
    <row r="4759" spans="1:26" x14ac:dyDescent="0.2">
      <c r="A4759" s="40"/>
      <c r="W4759" s="40"/>
      <c r="X4759" s="40"/>
      <c r="Y4759" s="40"/>
      <c r="Z4759" s="40"/>
    </row>
    <row r="4760" spans="1:26" x14ac:dyDescent="0.2">
      <c r="A4760" s="40"/>
      <c r="W4760" s="40"/>
      <c r="X4760" s="40"/>
      <c r="Y4760" s="40"/>
      <c r="Z4760" s="40"/>
    </row>
    <row r="4761" spans="1:26" x14ac:dyDescent="0.2">
      <c r="A4761" s="40"/>
      <c r="W4761" s="40"/>
      <c r="X4761" s="40"/>
      <c r="Y4761" s="40"/>
      <c r="Z4761" s="40"/>
    </row>
    <row r="4762" spans="1:26" x14ac:dyDescent="0.2">
      <c r="A4762" s="40"/>
      <c r="W4762" s="40"/>
      <c r="X4762" s="40"/>
      <c r="Y4762" s="40"/>
      <c r="Z4762" s="40"/>
    </row>
    <row r="4763" spans="1:26" x14ac:dyDescent="0.2">
      <c r="A4763" s="40"/>
      <c r="W4763" s="40"/>
      <c r="X4763" s="40"/>
      <c r="Y4763" s="40"/>
      <c r="Z4763" s="40"/>
    </row>
    <row r="4764" spans="1:26" x14ac:dyDescent="0.2">
      <c r="A4764" s="40"/>
      <c r="W4764" s="40"/>
      <c r="X4764" s="40"/>
      <c r="Y4764" s="40"/>
      <c r="Z4764" s="40"/>
    </row>
    <row r="4765" spans="1:26" x14ac:dyDescent="0.2">
      <c r="A4765" s="40"/>
      <c r="W4765" s="40"/>
      <c r="X4765" s="40"/>
      <c r="Y4765" s="40"/>
      <c r="Z4765" s="40"/>
    </row>
    <row r="4766" spans="1:26" x14ac:dyDescent="0.2">
      <c r="A4766" s="40"/>
      <c r="W4766" s="40"/>
      <c r="X4766" s="40"/>
      <c r="Y4766" s="40"/>
      <c r="Z4766" s="40"/>
    </row>
    <row r="4767" spans="1:26" x14ac:dyDescent="0.2">
      <c r="A4767" s="40"/>
      <c r="W4767" s="40"/>
      <c r="X4767" s="40"/>
      <c r="Y4767" s="40"/>
      <c r="Z4767" s="40"/>
    </row>
    <row r="4768" spans="1:26" x14ac:dyDescent="0.2">
      <c r="A4768" s="40"/>
      <c r="W4768" s="40"/>
      <c r="X4768" s="40"/>
      <c r="Y4768" s="40"/>
      <c r="Z4768" s="40"/>
    </row>
    <row r="4769" spans="1:26" x14ac:dyDescent="0.2">
      <c r="A4769" s="40"/>
      <c r="W4769" s="40"/>
      <c r="X4769" s="40"/>
      <c r="Y4769" s="40"/>
      <c r="Z4769" s="40"/>
    </row>
    <row r="4770" spans="1:26" x14ac:dyDescent="0.2">
      <c r="A4770" s="40"/>
      <c r="W4770" s="40"/>
      <c r="X4770" s="40"/>
      <c r="Y4770" s="40"/>
      <c r="Z4770" s="40"/>
    </row>
    <row r="4771" spans="1:26" x14ac:dyDescent="0.2">
      <c r="A4771" s="40"/>
      <c r="W4771" s="40"/>
      <c r="X4771" s="40"/>
      <c r="Y4771" s="40"/>
      <c r="Z4771" s="40"/>
    </row>
    <row r="4772" spans="1:26" x14ac:dyDescent="0.2">
      <c r="A4772" s="40"/>
      <c r="W4772" s="40"/>
      <c r="X4772" s="40"/>
      <c r="Y4772" s="40"/>
      <c r="Z4772" s="40"/>
    </row>
    <row r="4773" spans="1:26" x14ac:dyDescent="0.2">
      <c r="A4773" s="40"/>
      <c r="W4773" s="40"/>
      <c r="X4773" s="40"/>
      <c r="Y4773" s="40"/>
      <c r="Z4773" s="40"/>
    </row>
    <row r="4774" spans="1:26" x14ac:dyDescent="0.2">
      <c r="A4774" s="40"/>
      <c r="W4774" s="40"/>
      <c r="X4774" s="40"/>
      <c r="Y4774" s="40"/>
      <c r="Z4774" s="40"/>
    </row>
    <row r="4775" spans="1:26" x14ac:dyDescent="0.2">
      <c r="A4775" s="40"/>
      <c r="W4775" s="40"/>
      <c r="X4775" s="40"/>
      <c r="Y4775" s="40"/>
      <c r="Z4775" s="40"/>
    </row>
    <row r="4776" spans="1:26" x14ac:dyDescent="0.2">
      <c r="A4776" s="40"/>
      <c r="W4776" s="40"/>
      <c r="X4776" s="40"/>
      <c r="Y4776" s="40"/>
      <c r="Z4776" s="40"/>
    </row>
    <row r="4777" spans="1:26" x14ac:dyDescent="0.2">
      <c r="A4777" s="40"/>
      <c r="W4777" s="40"/>
      <c r="X4777" s="40"/>
      <c r="Y4777" s="40"/>
      <c r="Z4777" s="40"/>
    </row>
    <row r="4778" spans="1:26" x14ac:dyDescent="0.2">
      <c r="A4778" s="40"/>
      <c r="W4778" s="40"/>
      <c r="X4778" s="40"/>
      <c r="Y4778" s="40"/>
      <c r="Z4778" s="40"/>
    </row>
    <row r="4779" spans="1:26" x14ac:dyDescent="0.2">
      <c r="A4779" s="40"/>
      <c r="W4779" s="40"/>
      <c r="X4779" s="40"/>
      <c r="Y4779" s="40"/>
      <c r="Z4779" s="40"/>
    </row>
    <row r="4780" spans="1:26" x14ac:dyDescent="0.2">
      <c r="A4780" s="40"/>
      <c r="W4780" s="40"/>
      <c r="X4780" s="40"/>
      <c r="Y4780" s="40"/>
      <c r="Z4780" s="40"/>
    </row>
    <row r="4781" spans="1:26" x14ac:dyDescent="0.2">
      <c r="A4781" s="40"/>
      <c r="W4781" s="40"/>
      <c r="X4781" s="40"/>
      <c r="Y4781" s="40"/>
      <c r="Z4781" s="40"/>
    </row>
    <row r="4782" spans="1:26" x14ac:dyDescent="0.2">
      <c r="A4782" s="40"/>
      <c r="W4782" s="40"/>
      <c r="X4782" s="40"/>
      <c r="Y4782" s="40"/>
      <c r="Z4782" s="40"/>
    </row>
    <row r="4783" spans="1:26" x14ac:dyDescent="0.2">
      <c r="A4783" s="40"/>
      <c r="W4783" s="40"/>
      <c r="X4783" s="40"/>
      <c r="Y4783" s="40"/>
      <c r="Z4783" s="40"/>
    </row>
    <row r="4784" spans="1:26" x14ac:dyDescent="0.2">
      <c r="A4784" s="40"/>
      <c r="W4784" s="40"/>
      <c r="X4784" s="40"/>
      <c r="Y4784" s="40"/>
      <c r="Z4784" s="40"/>
    </row>
    <row r="4785" spans="1:26" x14ac:dyDescent="0.2">
      <c r="A4785" s="40"/>
      <c r="W4785" s="40"/>
      <c r="X4785" s="40"/>
      <c r="Y4785" s="40"/>
      <c r="Z4785" s="40"/>
    </row>
    <row r="4786" spans="1:26" x14ac:dyDescent="0.2">
      <c r="A4786" s="40"/>
      <c r="W4786" s="40"/>
      <c r="X4786" s="40"/>
      <c r="Y4786" s="40"/>
      <c r="Z4786" s="40"/>
    </row>
    <row r="4787" spans="1:26" x14ac:dyDescent="0.2">
      <c r="A4787" s="40"/>
      <c r="W4787" s="40"/>
      <c r="X4787" s="40"/>
      <c r="Y4787" s="40"/>
      <c r="Z4787" s="40"/>
    </row>
    <row r="4788" spans="1:26" x14ac:dyDescent="0.2">
      <c r="A4788" s="40"/>
      <c r="W4788" s="40"/>
      <c r="X4788" s="40"/>
      <c r="Y4788" s="40"/>
      <c r="Z4788" s="40"/>
    </row>
    <row r="4789" spans="1:26" x14ac:dyDescent="0.2">
      <c r="A4789" s="40"/>
      <c r="W4789" s="40"/>
      <c r="X4789" s="40"/>
      <c r="Y4789" s="40"/>
      <c r="Z4789" s="40"/>
    </row>
    <row r="4790" spans="1:26" x14ac:dyDescent="0.2">
      <c r="A4790" s="40"/>
      <c r="W4790" s="40"/>
      <c r="X4790" s="40"/>
      <c r="Y4790" s="40"/>
      <c r="Z4790" s="40"/>
    </row>
    <row r="4791" spans="1:26" x14ac:dyDescent="0.2">
      <c r="A4791" s="40"/>
      <c r="W4791" s="40"/>
      <c r="X4791" s="40"/>
      <c r="Y4791" s="40"/>
      <c r="Z4791" s="40"/>
    </row>
    <row r="4792" spans="1:26" x14ac:dyDescent="0.2">
      <c r="A4792" s="40"/>
      <c r="W4792" s="40"/>
      <c r="X4792" s="40"/>
      <c r="Y4792" s="40"/>
      <c r="Z4792" s="40"/>
    </row>
    <row r="4793" spans="1:26" x14ac:dyDescent="0.2">
      <c r="A4793" s="40"/>
      <c r="W4793" s="40"/>
      <c r="X4793" s="40"/>
      <c r="Y4793" s="40"/>
      <c r="Z4793" s="40"/>
    </row>
    <row r="4794" spans="1:26" x14ac:dyDescent="0.2">
      <c r="A4794" s="40"/>
      <c r="W4794" s="40"/>
      <c r="X4794" s="40"/>
      <c r="Y4794" s="40"/>
      <c r="Z4794" s="40"/>
    </row>
    <row r="4795" spans="1:26" x14ac:dyDescent="0.2">
      <c r="A4795" s="40"/>
      <c r="W4795" s="40"/>
      <c r="X4795" s="40"/>
      <c r="Y4795" s="40"/>
      <c r="Z4795" s="40"/>
    </row>
    <row r="4796" spans="1:26" x14ac:dyDescent="0.2">
      <c r="A4796" s="40"/>
      <c r="W4796" s="40"/>
      <c r="X4796" s="40"/>
      <c r="Y4796" s="40"/>
      <c r="Z4796" s="40"/>
    </row>
    <row r="4797" spans="1:26" x14ac:dyDescent="0.2">
      <c r="A4797" s="40"/>
      <c r="W4797" s="40"/>
      <c r="X4797" s="40"/>
      <c r="Y4797" s="40"/>
      <c r="Z4797" s="40"/>
    </row>
    <row r="4798" spans="1:26" x14ac:dyDescent="0.2">
      <c r="A4798" s="40"/>
      <c r="W4798" s="40"/>
      <c r="X4798" s="40"/>
      <c r="Y4798" s="40"/>
      <c r="Z4798" s="40"/>
    </row>
    <row r="4799" spans="1:26" x14ac:dyDescent="0.2">
      <c r="A4799" s="40"/>
      <c r="W4799" s="40"/>
      <c r="X4799" s="40"/>
      <c r="Y4799" s="40"/>
      <c r="Z4799" s="40"/>
    </row>
    <row r="4800" spans="1:26" x14ac:dyDescent="0.2">
      <c r="A4800" s="40"/>
      <c r="W4800" s="40"/>
      <c r="X4800" s="40"/>
      <c r="Y4800" s="40"/>
      <c r="Z4800" s="40"/>
    </row>
    <row r="4801" spans="1:26" x14ac:dyDescent="0.2">
      <c r="A4801" s="40"/>
      <c r="W4801" s="40"/>
      <c r="X4801" s="40"/>
      <c r="Y4801" s="40"/>
      <c r="Z4801" s="40"/>
    </row>
    <row r="4802" spans="1:26" x14ac:dyDescent="0.2">
      <c r="A4802" s="40"/>
      <c r="W4802" s="40"/>
      <c r="X4802" s="40"/>
      <c r="Y4802" s="40"/>
      <c r="Z4802" s="40"/>
    </row>
    <row r="4803" spans="1:26" x14ac:dyDescent="0.2">
      <c r="A4803" s="40"/>
      <c r="W4803" s="40"/>
      <c r="X4803" s="40"/>
      <c r="Y4803" s="40"/>
      <c r="Z4803" s="40"/>
    </row>
    <row r="4804" spans="1:26" x14ac:dyDescent="0.2">
      <c r="A4804" s="40"/>
      <c r="W4804" s="40"/>
      <c r="X4804" s="40"/>
      <c r="Y4804" s="40"/>
      <c r="Z4804" s="40"/>
    </row>
    <row r="4805" spans="1:26" x14ac:dyDescent="0.2">
      <c r="A4805" s="40"/>
      <c r="W4805" s="40"/>
      <c r="X4805" s="40"/>
      <c r="Y4805" s="40"/>
      <c r="Z4805" s="40"/>
    </row>
    <row r="4806" spans="1:26" x14ac:dyDescent="0.2">
      <c r="A4806" s="40"/>
      <c r="W4806" s="40"/>
      <c r="X4806" s="40"/>
      <c r="Y4806" s="40"/>
      <c r="Z4806" s="40"/>
    </row>
    <row r="4807" spans="1:26" x14ac:dyDescent="0.2">
      <c r="A4807" s="40"/>
      <c r="W4807" s="40"/>
      <c r="X4807" s="40"/>
      <c r="Y4807" s="40"/>
      <c r="Z4807" s="40"/>
    </row>
    <row r="4808" spans="1:26" x14ac:dyDescent="0.2">
      <c r="A4808" s="40"/>
      <c r="W4808" s="40"/>
      <c r="X4808" s="40"/>
      <c r="Y4808" s="40"/>
      <c r="Z4808" s="40"/>
    </row>
    <row r="4809" spans="1:26" x14ac:dyDescent="0.2">
      <c r="A4809" s="40"/>
      <c r="W4809" s="40"/>
      <c r="X4809" s="40"/>
      <c r="Y4809" s="40"/>
      <c r="Z4809" s="40"/>
    </row>
    <row r="4810" spans="1:26" x14ac:dyDescent="0.2">
      <c r="A4810" s="40"/>
      <c r="W4810" s="40"/>
      <c r="X4810" s="40"/>
      <c r="Y4810" s="40"/>
      <c r="Z4810" s="40"/>
    </row>
    <row r="4811" spans="1:26" x14ac:dyDescent="0.2">
      <c r="A4811" s="40"/>
      <c r="W4811" s="40"/>
      <c r="X4811" s="40"/>
      <c r="Y4811" s="40"/>
      <c r="Z4811" s="40"/>
    </row>
    <row r="4812" spans="1:26" x14ac:dyDescent="0.2">
      <c r="A4812" s="40"/>
      <c r="W4812" s="40"/>
      <c r="X4812" s="40"/>
      <c r="Y4812" s="40"/>
      <c r="Z4812" s="40"/>
    </row>
    <row r="4813" spans="1:26" x14ac:dyDescent="0.2">
      <c r="A4813" s="40"/>
      <c r="W4813" s="40"/>
      <c r="X4813" s="40"/>
      <c r="Y4813" s="40"/>
      <c r="Z4813" s="40"/>
    </row>
    <row r="4814" spans="1:26" x14ac:dyDescent="0.2">
      <c r="A4814" s="40"/>
      <c r="W4814" s="40"/>
      <c r="X4814" s="40"/>
      <c r="Y4814" s="40"/>
      <c r="Z4814" s="40"/>
    </row>
    <row r="4815" spans="1:26" x14ac:dyDescent="0.2">
      <c r="A4815" s="40"/>
      <c r="W4815" s="40"/>
      <c r="X4815" s="40"/>
      <c r="Y4815" s="40"/>
      <c r="Z4815" s="40"/>
    </row>
    <row r="4816" spans="1:26" x14ac:dyDescent="0.2">
      <c r="A4816" s="40"/>
      <c r="W4816" s="40"/>
      <c r="X4816" s="40"/>
      <c r="Y4816" s="40"/>
      <c r="Z4816" s="40"/>
    </row>
    <row r="4817" spans="1:26" x14ac:dyDescent="0.2">
      <c r="A4817" s="40"/>
      <c r="W4817" s="40"/>
      <c r="X4817" s="40"/>
      <c r="Y4817" s="40"/>
      <c r="Z4817" s="40"/>
    </row>
    <row r="4818" spans="1:26" x14ac:dyDescent="0.2">
      <c r="A4818" s="40"/>
      <c r="W4818" s="40"/>
      <c r="X4818" s="40"/>
      <c r="Y4818" s="40"/>
      <c r="Z4818" s="40"/>
    </row>
    <row r="4819" spans="1:26" x14ac:dyDescent="0.2">
      <c r="A4819" s="40"/>
      <c r="W4819" s="40"/>
      <c r="X4819" s="40"/>
      <c r="Y4819" s="40"/>
      <c r="Z4819" s="40"/>
    </row>
    <row r="4820" spans="1:26" x14ac:dyDescent="0.2">
      <c r="A4820" s="40"/>
      <c r="W4820" s="40"/>
      <c r="X4820" s="40"/>
      <c r="Y4820" s="40"/>
      <c r="Z4820" s="40"/>
    </row>
    <row r="4821" spans="1:26" x14ac:dyDescent="0.2">
      <c r="A4821" s="40"/>
      <c r="W4821" s="40"/>
      <c r="X4821" s="40"/>
      <c r="Y4821" s="40"/>
      <c r="Z4821" s="40"/>
    </row>
    <row r="4822" spans="1:26" x14ac:dyDescent="0.2">
      <c r="A4822" s="40"/>
      <c r="W4822" s="40"/>
      <c r="X4822" s="40"/>
      <c r="Y4822" s="40"/>
      <c r="Z4822" s="40"/>
    </row>
    <row r="4823" spans="1:26" x14ac:dyDescent="0.2">
      <c r="A4823" s="40"/>
      <c r="W4823" s="40"/>
      <c r="X4823" s="40"/>
      <c r="Y4823" s="40"/>
      <c r="Z4823" s="40"/>
    </row>
    <row r="4824" spans="1:26" x14ac:dyDescent="0.2">
      <c r="A4824" s="40"/>
      <c r="W4824" s="40"/>
      <c r="X4824" s="40"/>
      <c r="Y4824" s="40"/>
      <c r="Z4824" s="40"/>
    </row>
    <row r="4825" spans="1:26" x14ac:dyDescent="0.2">
      <c r="A4825" s="40"/>
      <c r="W4825" s="40"/>
      <c r="X4825" s="40"/>
      <c r="Y4825" s="40"/>
      <c r="Z4825" s="40"/>
    </row>
    <row r="4826" spans="1:26" x14ac:dyDescent="0.2">
      <c r="A4826" s="40"/>
      <c r="W4826" s="40"/>
      <c r="X4826" s="40"/>
      <c r="Y4826" s="40"/>
      <c r="Z4826" s="40"/>
    </row>
    <row r="4827" spans="1:26" x14ac:dyDescent="0.2">
      <c r="A4827" s="40"/>
      <c r="W4827" s="40"/>
      <c r="X4827" s="40"/>
      <c r="Y4827" s="40"/>
      <c r="Z4827" s="40"/>
    </row>
    <row r="4828" spans="1:26" x14ac:dyDescent="0.2">
      <c r="A4828" s="40"/>
      <c r="W4828" s="40"/>
      <c r="X4828" s="40"/>
      <c r="Y4828" s="40"/>
      <c r="Z4828" s="40"/>
    </row>
    <row r="4829" spans="1:26" x14ac:dyDescent="0.2">
      <c r="A4829" s="40"/>
      <c r="W4829" s="40"/>
      <c r="X4829" s="40"/>
      <c r="Y4829" s="40"/>
      <c r="Z4829" s="40"/>
    </row>
    <row r="4830" spans="1:26" x14ac:dyDescent="0.2">
      <c r="A4830" s="40"/>
      <c r="W4830" s="40"/>
      <c r="X4830" s="40"/>
      <c r="Y4830" s="40"/>
      <c r="Z4830" s="40"/>
    </row>
    <row r="4831" spans="1:26" x14ac:dyDescent="0.2">
      <c r="A4831" s="40"/>
      <c r="W4831" s="40"/>
      <c r="X4831" s="40"/>
      <c r="Y4831" s="40"/>
      <c r="Z4831" s="40"/>
    </row>
    <row r="4832" spans="1:26" x14ac:dyDescent="0.2">
      <c r="A4832" s="40"/>
      <c r="W4832" s="40"/>
      <c r="X4832" s="40"/>
      <c r="Y4832" s="40"/>
      <c r="Z4832" s="40"/>
    </row>
    <row r="4833" spans="1:26" x14ac:dyDescent="0.2">
      <c r="A4833" s="40"/>
      <c r="W4833" s="40"/>
      <c r="X4833" s="40"/>
      <c r="Y4833" s="40"/>
      <c r="Z4833" s="40"/>
    </row>
    <row r="4834" spans="1:26" x14ac:dyDescent="0.2">
      <c r="A4834" s="40"/>
      <c r="W4834" s="40"/>
      <c r="X4834" s="40"/>
      <c r="Y4834" s="40"/>
      <c r="Z4834" s="40"/>
    </row>
    <row r="4835" spans="1:26" x14ac:dyDescent="0.2">
      <c r="A4835" s="40"/>
      <c r="W4835" s="40"/>
      <c r="X4835" s="40"/>
      <c r="Y4835" s="40"/>
      <c r="Z4835" s="40"/>
    </row>
    <row r="4836" spans="1:26" x14ac:dyDescent="0.2">
      <c r="A4836" s="40"/>
      <c r="W4836" s="40"/>
      <c r="X4836" s="40"/>
      <c r="Y4836" s="40"/>
      <c r="Z4836" s="40"/>
    </row>
    <row r="4837" spans="1:26" x14ac:dyDescent="0.2">
      <c r="A4837" s="40"/>
      <c r="W4837" s="40"/>
      <c r="X4837" s="40"/>
      <c r="Y4837" s="40"/>
      <c r="Z4837" s="40"/>
    </row>
    <row r="4838" spans="1:26" x14ac:dyDescent="0.2">
      <c r="A4838" s="40"/>
      <c r="W4838" s="40"/>
      <c r="X4838" s="40"/>
      <c r="Y4838" s="40"/>
      <c r="Z4838" s="40"/>
    </row>
    <row r="4839" spans="1:26" x14ac:dyDescent="0.2">
      <c r="A4839" s="40"/>
      <c r="W4839" s="40"/>
      <c r="X4839" s="40"/>
      <c r="Y4839" s="40"/>
      <c r="Z4839" s="40"/>
    </row>
    <row r="4840" spans="1:26" x14ac:dyDescent="0.2">
      <c r="A4840" s="40"/>
      <c r="W4840" s="40"/>
      <c r="X4840" s="40"/>
      <c r="Y4840" s="40"/>
      <c r="Z4840" s="40"/>
    </row>
    <row r="4841" spans="1:26" x14ac:dyDescent="0.2">
      <c r="A4841" s="40"/>
      <c r="W4841" s="40"/>
      <c r="X4841" s="40"/>
      <c r="Y4841" s="40"/>
      <c r="Z4841" s="40"/>
    </row>
    <row r="4842" spans="1:26" x14ac:dyDescent="0.2">
      <c r="A4842" s="40"/>
      <c r="W4842" s="40"/>
      <c r="X4842" s="40"/>
      <c r="Y4842" s="40"/>
      <c r="Z4842" s="40"/>
    </row>
    <row r="4843" spans="1:26" x14ac:dyDescent="0.2">
      <c r="A4843" s="40"/>
      <c r="W4843" s="40"/>
      <c r="X4843" s="40"/>
      <c r="Y4843" s="40"/>
      <c r="Z4843" s="40"/>
    </row>
    <row r="4844" spans="1:26" x14ac:dyDescent="0.2">
      <c r="A4844" s="40"/>
      <c r="W4844" s="40"/>
      <c r="X4844" s="40"/>
      <c r="Y4844" s="40"/>
      <c r="Z4844" s="40"/>
    </row>
    <row r="4845" spans="1:26" x14ac:dyDescent="0.2">
      <c r="A4845" s="40"/>
      <c r="W4845" s="40"/>
      <c r="X4845" s="40"/>
      <c r="Y4845" s="40"/>
      <c r="Z4845" s="40"/>
    </row>
    <row r="4846" spans="1:26" x14ac:dyDescent="0.2">
      <c r="A4846" s="40"/>
      <c r="W4846" s="40"/>
      <c r="X4846" s="40"/>
      <c r="Y4846" s="40"/>
      <c r="Z4846" s="40"/>
    </row>
    <row r="4847" spans="1:26" x14ac:dyDescent="0.2">
      <c r="A4847" s="40"/>
      <c r="W4847" s="40"/>
      <c r="X4847" s="40"/>
      <c r="Y4847" s="40"/>
      <c r="Z4847" s="40"/>
    </row>
    <row r="4848" spans="1:26" x14ac:dyDescent="0.2">
      <c r="A4848" s="40"/>
      <c r="W4848" s="40"/>
      <c r="X4848" s="40"/>
      <c r="Y4848" s="40"/>
      <c r="Z4848" s="40"/>
    </row>
    <row r="4849" spans="1:26" x14ac:dyDescent="0.2">
      <c r="A4849" s="40"/>
      <c r="W4849" s="40"/>
      <c r="X4849" s="40"/>
      <c r="Y4849" s="40"/>
      <c r="Z4849" s="40"/>
    </row>
    <row r="4850" spans="1:26" x14ac:dyDescent="0.2">
      <c r="A4850" s="40"/>
      <c r="W4850" s="40"/>
      <c r="X4850" s="40"/>
      <c r="Y4850" s="40"/>
      <c r="Z4850" s="40"/>
    </row>
    <row r="4851" spans="1:26" x14ac:dyDescent="0.2">
      <c r="A4851" s="40"/>
      <c r="W4851" s="40"/>
      <c r="X4851" s="40"/>
      <c r="Y4851" s="40"/>
      <c r="Z4851" s="40"/>
    </row>
    <row r="4852" spans="1:26" x14ac:dyDescent="0.2">
      <c r="A4852" s="40"/>
      <c r="W4852" s="40"/>
      <c r="X4852" s="40"/>
      <c r="Y4852" s="40"/>
      <c r="Z4852" s="40"/>
    </row>
    <row r="4853" spans="1:26" x14ac:dyDescent="0.2">
      <c r="A4853" s="40"/>
      <c r="W4853" s="40"/>
      <c r="X4853" s="40"/>
      <c r="Y4853" s="40"/>
      <c r="Z4853" s="40"/>
    </row>
    <row r="4854" spans="1:26" x14ac:dyDescent="0.2">
      <c r="A4854" s="40"/>
      <c r="W4854" s="40"/>
      <c r="X4854" s="40"/>
      <c r="Y4854" s="40"/>
      <c r="Z4854" s="40"/>
    </row>
    <row r="4855" spans="1:26" x14ac:dyDescent="0.2">
      <c r="A4855" s="40"/>
      <c r="W4855" s="40"/>
      <c r="X4855" s="40"/>
      <c r="Y4855" s="40"/>
      <c r="Z4855" s="40"/>
    </row>
    <row r="4856" spans="1:26" x14ac:dyDescent="0.2">
      <c r="A4856" s="40"/>
      <c r="W4856" s="40"/>
      <c r="X4856" s="40"/>
      <c r="Y4856" s="40"/>
      <c r="Z4856" s="40"/>
    </row>
    <row r="4857" spans="1:26" x14ac:dyDescent="0.2">
      <c r="A4857" s="40"/>
      <c r="W4857" s="40"/>
      <c r="X4857" s="40"/>
      <c r="Y4857" s="40"/>
      <c r="Z4857" s="40"/>
    </row>
    <row r="4858" spans="1:26" x14ac:dyDescent="0.2">
      <c r="A4858" s="40"/>
      <c r="W4858" s="40"/>
      <c r="X4858" s="40"/>
      <c r="Y4858" s="40"/>
      <c r="Z4858" s="40"/>
    </row>
    <row r="4859" spans="1:26" x14ac:dyDescent="0.2">
      <c r="A4859" s="40"/>
      <c r="W4859" s="40"/>
      <c r="X4859" s="40"/>
      <c r="Y4859" s="40"/>
      <c r="Z4859" s="40"/>
    </row>
    <row r="4860" spans="1:26" x14ac:dyDescent="0.2">
      <c r="A4860" s="40"/>
      <c r="W4860" s="40"/>
      <c r="X4860" s="40"/>
      <c r="Y4860" s="40"/>
      <c r="Z4860" s="40"/>
    </row>
    <row r="4861" spans="1:26" x14ac:dyDescent="0.2">
      <c r="A4861" s="40"/>
      <c r="W4861" s="40"/>
      <c r="X4861" s="40"/>
      <c r="Y4861" s="40"/>
      <c r="Z4861" s="40"/>
    </row>
    <row r="4862" spans="1:26" x14ac:dyDescent="0.2">
      <c r="A4862" s="40"/>
      <c r="W4862" s="40"/>
      <c r="X4862" s="40"/>
      <c r="Y4862" s="40"/>
      <c r="Z4862" s="40"/>
    </row>
    <row r="4863" spans="1:26" x14ac:dyDescent="0.2">
      <c r="A4863" s="40"/>
      <c r="W4863" s="40"/>
      <c r="X4863" s="40"/>
      <c r="Y4863" s="40"/>
      <c r="Z4863" s="40"/>
    </row>
    <row r="4864" spans="1:26" x14ac:dyDescent="0.2">
      <c r="A4864" s="40"/>
      <c r="W4864" s="40"/>
      <c r="X4864" s="40"/>
      <c r="Y4864" s="40"/>
      <c r="Z4864" s="40"/>
    </row>
    <row r="4865" spans="1:26" x14ac:dyDescent="0.2">
      <c r="A4865" s="40"/>
      <c r="W4865" s="40"/>
      <c r="X4865" s="40"/>
      <c r="Y4865" s="40"/>
      <c r="Z4865" s="40"/>
    </row>
    <row r="4866" spans="1:26" x14ac:dyDescent="0.2">
      <c r="A4866" s="40"/>
      <c r="W4866" s="40"/>
      <c r="X4866" s="40"/>
      <c r="Y4866" s="40"/>
      <c r="Z4866" s="40"/>
    </row>
    <row r="4867" spans="1:26" x14ac:dyDescent="0.2">
      <c r="A4867" s="40"/>
      <c r="W4867" s="40"/>
      <c r="X4867" s="40"/>
      <c r="Y4867" s="40"/>
      <c r="Z4867" s="40"/>
    </row>
    <row r="4868" spans="1:26" x14ac:dyDescent="0.2">
      <c r="A4868" s="40"/>
      <c r="W4868" s="40"/>
      <c r="X4868" s="40"/>
      <c r="Y4868" s="40"/>
      <c r="Z4868" s="40"/>
    </row>
    <row r="4869" spans="1:26" x14ac:dyDescent="0.2">
      <c r="A4869" s="40"/>
      <c r="W4869" s="40"/>
      <c r="X4869" s="40"/>
      <c r="Y4869" s="40"/>
      <c r="Z4869" s="40"/>
    </row>
    <row r="4870" spans="1:26" x14ac:dyDescent="0.2">
      <c r="A4870" s="40"/>
      <c r="W4870" s="40"/>
      <c r="X4870" s="40"/>
      <c r="Y4870" s="40"/>
      <c r="Z4870" s="40"/>
    </row>
    <row r="4871" spans="1:26" x14ac:dyDescent="0.2">
      <c r="A4871" s="40"/>
      <c r="W4871" s="40"/>
      <c r="X4871" s="40"/>
      <c r="Y4871" s="40"/>
      <c r="Z4871" s="40"/>
    </row>
    <row r="4872" spans="1:26" x14ac:dyDescent="0.2">
      <c r="A4872" s="40"/>
      <c r="W4872" s="40"/>
      <c r="X4872" s="40"/>
      <c r="Y4872" s="40"/>
      <c r="Z4872" s="40"/>
    </row>
    <row r="4873" spans="1:26" x14ac:dyDescent="0.2">
      <c r="A4873" s="40"/>
      <c r="W4873" s="40"/>
      <c r="X4873" s="40"/>
      <c r="Y4873" s="40"/>
      <c r="Z4873" s="40"/>
    </row>
    <row r="4874" spans="1:26" x14ac:dyDescent="0.2">
      <c r="A4874" s="40"/>
      <c r="W4874" s="40"/>
      <c r="X4874" s="40"/>
      <c r="Y4874" s="40"/>
      <c r="Z4874" s="40"/>
    </row>
    <row r="4875" spans="1:26" x14ac:dyDescent="0.2">
      <c r="A4875" s="40"/>
      <c r="W4875" s="40"/>
      <c r="X4875" s="40"/>
      <c r="Y4875" s="40"/>
      <c r="Z4875" s="40"/>
    </row>
    <row r="4876" spans="1:26" x14ac:dyDescent="0.2">
      <c r="A4876" s="40"/>
      <c r="W4876" s="40"/>
      <c r="X4876" s="40"/>
      <c r="Y4876" s="40"/>
      <c r="Z4876" s="40"/>
    </row>
    <row r="4877" spans="1:26" x14ac:dyDescent="0.2">
      <c r="A4877" s="40"/>
      <c r="W4877" s="40"/>
      <c r="X4877" s="40"/>
      <c r="Y4877" s="40"/>
      <c r="Z4877" s="40"/>
    </row>
    <row r="4878" spans="1:26" x14ac:dyDescent="0.2">
      <c r="A4878" s="40"/>
      <c r="W4878" s="40"/>
      <c r="X4878" s="40"/>
      <c r="Y4878" s="40"/>
      <c r="Z4878" s="40"/>
    </row>
    <row r="4879" spans="1:26" x14ac:dyDescent="0.2">
      <c r="A4879" s="40"/>
      <c r="W4879" s="40"/>
      <c r="X4879" s="40"/>
      <c r="Y4879" s="40"/>
      <c r="Z4879" s="40"/>
    </row>
    <row r="4880" spans="1:26" x14ac:dyDescent="0.2">
      <c r="A4880" s="40"/>
      <c r="W4880" s="40"/>
      <c r="X4880" s="40"/>
      <c r="Y4880" s="40"/>
      <c r="Z4880" s="40"/>
    </row>
    <row r="4881" spans="1:26" x14ac:dyDescent="0.2">
      <c r="A4881" s="40"/>
      <c r="W4881" s="40"/>
      <c r="X4881" s="40"/>
      <c r="Y4881" s="40"/>
      <c r="Z4881" s="40"/>
    </row>
    <row r="4882" spans="1:26" x14ac:dyDescent="0.2">
      <c r="A4882" s="40"/>
      <c r="W4882" s="40"/>
      <c r="X4882" s="40"/>
      <c r="Y4882" s="40"/>
      <c r="Z4882" s="40"/>
    </row>
    <row r="4883" spans="1:26" x14ac:dyDescent="0.2">
      <c r="A4883" s="40"/>
      <c r="W4883" s="40"/>
      <c r="X4883" s="40"/>
      <c r="Y4883" s="40"/>
      <c r="Z4883" s="40"/>
    </row>
    <row r="4884" spans="1:26" x14ac:dyDescent="0.2">
      <c r="A4884" s="40"/>
      <c r="W4884" s="40"/>
      <c r="X4884" s="40"/>
      <c r="Y4884" s="40"/>
      <c r="Z4884" s="40"/>
    </row>
    <row r="4885" spans="1:26" x14ac:dyDescent="0.2">
      <c r="A4885" s="40"/>
      <c r="W4885" s="40"/>
      <c r="X4885" s="40"/>
      <c r="Y4885" s="40"/>
      <c r="Z4885" s="40"/>
    </row>
    <row r="4886" spans="1:26" x14ac:dyDescent="0.2">
      <c r="A4886" s="40"/>
      <c r="W4886" s="40"/>
      <c r="X4886" s="40"/>
      <c r="Y4886" s="40"/>
      <c r="Z4886" s="40"/>
    </row>
    <row r="4887" spans="1:26" x14ac:dyDescent="0.2">
      <c r="A4887" s="40"/>
      <c r="W4887" s="40"/>
      <c r="X4887" s="40"/>
      <c r="Y4887" s="40"/>
      <c r="Z4887" s="40"/>
    </row>
    <row r="4888" spans="1:26" x14ac:dyDescent="0.2">
      <c r="A4888" s="40"/>
      <c r="W4888" s="40"/>
      <c r="X4888" s="40"/>
      <c r="Y4888" s="40"/>
      <c r="Z4888" s="40"/>
    </row>
    <row r="4889" spans="1:26" x14ac:dyDescent="0.2">
      <c r="A4889" s="40"/>
      <c r="W4889" s="40"/>
      <c r="X4889" s="40"/>
      <c r="Y4889" s="40"/>
      <c r="Z4889" s="40"/>
    </row>
    <row r="4890" spans="1:26" x14ac:dyDescent="0.2">
      <c r="A4890" s="40"/>
      <c r="W4890" s="40"/>
      <c r="X4890" s="40"/>
      <c r="Y4890" s="40"/>
      <c r="Z4890" s="40"/>
    </row>
    <row r="4891" spans="1:26" x14ac:dyDescent="0.2">
      <c r="A4891" s="40"/>
      <c r="W4891" s="40"/>
      <c r="X4891" s="40"/>
      <c r="Y4891" s="40"/>
      <c r="Z4891" s="40"/>
    </row>
    <row r="4892" spans="1:26" x14ac:dyDescent="0.2">
      <c r="A4892" s="40"/>
      <c r="W4892" s="40"/>
      <c r="X4892" s="40"/>
      <c r="Y4892" s="40"/>
      <c r="Z4892" s="40"/>
    </row>
    <row r="4893" spans="1:26" x14ac:dyDescent="0.2">
      <c r="A4893" s="40"/>
      <c r="W4893" s="40"/>
      <c r="X4893" s="40"/>
      <c r="Y4893" s="40"/>
      <c r="Z4893" s="40"/>
    </row>
    <row r="4894" spans="1:26" x14ac:dyDescent="0.2">
      <c r="A4894" s="40"/>
      <c r="W4894" s="40"/>
      <c r="X4894" s="40"/>
      <c r="Y4894" s="40"/>
      <c r="Z4894" s="40"/>
    </row>
    <row r="4895" spans="1:26" x14ac:dyDescent="0.2">
      <c r="A4895" s="40"/>
      <c r="W4895" s="40"/>
      <c r="X4895" s="40"/>
      <c r="Y4895" s="40"/>
      <c r="Z4895" s="40"/>
    </row>
    <row r="4896" spans="1:26" x14ac:dyDescent="0.2">
      <c r="A4896" s="40"/>
      <c r="W4896" s="40"/>
      <c r="X4896" s="40"/>
      <c r="Y4896" s="40"/>
      <c r="Z4896" s="40"/>
    </row>
    <row r="4897" spans="1:26" x14ac:dyDescent="0.2">
      <c r="A4897" s="40"/>
      <c r="W4897" s="40"/>
      <c r="X4897" s="40"/>
      <c r="Y4897" s="40"/>
      <c r="Z4897" s="40"/>
    </row>
    <row r="4898" spans="1:26" x14ac:dyDescent="0.2">
      <c r="A4898" s="40"/>
      <c r="W4898" s="40"/>
      <c r="X4898" s="40"/>
      <c r="Y4898" s="40"/>
      <c r="Z4898" s="40"/>
    </row>
    <row r="4899" spans="1:26" x14ac:dyDescent="0.2">
      <c r="A4899" s="40"/>
      <c r="W4899" s="40"/>
      <c r="X4899" s="40"/>
      <c r="Y4899" s="40"/>
      <c r="Z4899" s="40"/>
    </row>
    <row r="4900" spans="1:26" x14ac:dyDescent="0.2">
      <c r="A4900" s="40"/>
      <c r="W4900" s="40"/>
      <c r="X4900" s="40"/>
      <c r="Y4900" s="40"/>
      <c r="Z4900" s="40"/>
    </row>
    <row r="4901" spans="1:26" x14ac:dyDescent="0.2">
      <c r="A4901" s="40"/>
      <c r="W4901" s="40"/>
      <c r="X4901" s="40"/>
      <c r="Y4901" s="40"/>
      <c r="Z4901" s="40"/>
    </row>
    <row r="4902" spans="1:26" x14ac:dyDescent="0.2">
      <c r="A4902" s="40"/>
      <c r="W4902" s="40"/>
      <c r="X4902" s="40"/>
      <c r="Y4902" s="40"/>
      <c r="Z4902" s="40"/>
    </row>
    <row r="4903" spans="1:26" x14ac:dyDescent="0.2">
      <c r="A4903" s="40"/>
      <c r="W4903" s="40"/>
      <c r="X4903" s="40"/>
      <c r="Y4903" s="40"/>
      <c r="Z4903" s="40"/>
    </row>
    <row r="4904" spans="1:26" x14ac:dyDescent="0.2">
      <c r="A4904" s="40"/>
      <c r="W4904" s="40"/>
      <c r="X4904" s="40"/>
      <c r="Y4904" s="40"/>
      <c r="Z4904" s="40"/>
    </row>
    <row r="4905" spans="1:26" x14ac:dyDescent="0.2">
      <c r="A4905" s="40"/>
      <c r="W4905" s="40"/>
      <c r="X4905" s="40"/>
      <c r="Y4905" s="40"/>
      <c r="Z4905" s="40"/>
    </row>
    <row r="4906" spans="1:26" x14ac:dyDescent="0.2">
      <c r="A4906" s="40"/>
      <c r="W4906" s="40"/>
      <c r="X4906" s="40"/>
      <c r="Y4906" s="40"/>
      <c r="Z4906" s="40"/>
    </row>
    <row r="4907" spans="1:26" x14ac:dyDescent="0.2">
      <c r="A4907" s="40"/>
      <c r="W4907" s="40"/>
      <c r="X4907" s="40"/>
      <c r="Y4907" s="40"/>
      <c r="Z4907" s="40"/>
    </row>
    <row r="4908" spans="1:26" x14ac:dyDescent="0.2">
      <c r="A4908" s="40"/>
      <c r="W4908" s="40"/>
      <c r="X4908" s="40"/>
      <c r="Y4908" s="40"/>
      <c r="Z4908" s="40"/>
    </row>
    <row r="4909" spans="1:26" x14ac:dyDescent="0.2">
      <c r="A4909" s="40"/>
      <c r="W4909" s="40"/>
      <c r="X4909" s="40"/>
      <c r="Y4909" s="40"/>
      <c r="Z4909" s="40"/>
    </row>
    <row r="4910" spans="1:26" x14ac:dyDescent="0.2">
      <c r="A4910" s="40"/>
      <c r="W4910" s="40"/>
      <c r="X4910" s="40"/>
      <c r="Y4910" s="40"/>
      <c r="Z4910" s="40"/>
    </row>
    <row r="4911" spans="1:26" x14ac:dyDescent="0.2">
      <c r="A4911" s="40"/>
      <c r="W4911" s="40"/>
      <c r="X4911" s="40"/>
      <c r="Y4911" s="40"/>
      <c r="Z4911" s="40"/>
    </row>
    <row r="4912" spans="1:26" x14ac:dyDescent="0.2">
      <c r="A4912" s="40"/>
      <c r="W4912" s="40"/>
      <c r="X4912" s="40"/>
      <c r="Y4912" s="40"/>
      <c r="Z4912" s="40"/>
    </row>
    <row r="4913" spans="1:26" x14ac:dyDescent="0.2">
      <c r="A4913" s="40"/>
      <c r="W4913" s="40"/>
      <c r="X4913" s="40"/>
      <c r="Y4913" s="40"/>
      <c r="Z4913" s="40"/>
    </row>
    <row r="4914" spans="1:26" x14ac:dyDescent="0.2">
      <c r="A4914" s="40"/>
      <c r="W4914" s="40"/>
      <c r="X4914" s="40"/>
      <c r="Y4914" s="40"/>
      <c r="Z4914" s="40"/>
    </row>
    <row r="4915" spans="1:26" x14ac:dyDescent="0.2">
      <c r="A4915" s="40"/>
      <c r="W4915" s="40"/>
      <c r="X4915" s="40"/>
      <c r="Y4915" s="40"/>
      <c r="Z4915" s="40"/>
    </row>
    <row r="4916" spans="1:26" x14ac:dyDescent="0.2">
      <c r="A4916" s="40"/>
      <c r="W4916" s="40"/>
      <c r="X4916" s="40"/>
      <c r="Y4916" s="40"/>
      <c r="Z4916" s="40"/>
    </row>
    <row r="4917" spans="1:26" x14ac:dyDescent="0.2">
      <c r="A4917" s="40"/>
      <c r="W4917" s="40"/>
      <c r="X4917" s="40"/>
      <c r="Y4917" s="40"/>
      <c r="Z4917" s="40"/>
    </row>
    <row r="4918" spans="1:26" x14ac:dyDescent="0.2">
      <c r="A4918" s="40"/>
      <c r="W4918" s="40"/>
      <c r="X4918" s="40"/>
      <c r="Y4918" s="40"/>
      <c r="Z4918" s="40"/>
    </row>
    <row r="4919" spans="1:26" x14ac:dyDescent="0.2">
      <c r="A4919" s="40"/>
      <c r="W4919" s="40"/>
      <c r="X4919" s="40"/>
      <c r="Y4919" s="40"/>
      <c r="Z4919" s="40"/>
    </row>
    <row r="4920" spans="1:26" x14ac:dyDescent="0.2">
      <c r="A4920" s="40"/>
      <c r="W4920" s="40"/>
      <c r="X4920" s="40"/>
      <c r="Y4920" s="40"/>
      <c r="Z4920" s="40"/>
    </row>
    <row r="4921" spans="1:26" x14ac:dyDescent="0.2">
      <c r="A4921" s="40"/>
      <c r="W4921" s="40"/>
      <c r="X4921" s="40"/>
      <c r="Y4921" s="40"/>
      <c r="Z4921" s="40"/>
    </row>
    <row r="4922" spans="1:26" x14ac:dyDescent="0.2">
      <c r="A4922" s="40"/>
      <c r="W4922" s="40"/>
      <c r="X4922" s="40"/>
      <c r="Y4922" s="40"/>
      <c r="Z4922" s="40"/>
    </row>
    <row r="4923" spans="1:26" x14ac:dyDescent="0.2">
      <c r="A4923" s="40"/>
      <c r="W4923" s="40"/>
      <c r="X4923" s="40"/>
      <c r="Y4923" s="40"/>
      <c r="Z4923" s="40"/>
    </row>
    <row r="4924" spans="1:26" x14ac:dyDescent="0.2">
      <c r="A4924" s="40"/>
      <c r="W4924" s="40"/>
      <c r="X4924" s="40"/>
      <c r="Y4924" s="40"/>
      <c r="Z4924" s="40"/>
    </row>
    <row r="4925" spans="1:26" x14ac:dyDescent="0.2">
      <c r="A4925" s="40"/>
      <c r="W4925" s="40"/>
      <c r="X4925" s="40"/>
      <c r="Y4925" s="40"/>
      <c r="Z4925" s="40"/>
    </row>
    <row r="4926" spans="1:26" x14ac:dyDescent="0.2">
      <c r="A4926" s="40"/>
      <c r="W4926" s="40"/>
      <c r="X4926" s="40"/>
      <c r="Y4926" s="40"/>
      <c r="Z4926" s="40"/>
    </row>
    <row r="4927" spans="1:26" x14ac:dyDescent="0.2">
      <c r="A4927" s="40"/>
      <c r="W4927" s="40"/>
      <c r="X4927" s="40"/>
      <c r="Y4927" s="40"/>
      <c r="Z4927" s="40"/>
    </row>
    <row r="4928" spans="1:26" x14ac:dyDescent="0.2">
      <c r="A4928" s="40"/>
      <c r="W4928" s="40"/>
      <c r="X4928" s="40"/>
      <c r="Y4928" s="40"/>
      <c r="Z4928" s="40"/>
    </row>
    <row r="4929" spans="1:26" x14ac:dyDescent="0.2">
      <c r="A4929" s="40"/>
      <c r="W4929" s="40"/>
      <c r="X4929" s="40"/>
      <c r="Y4929" s="40"/>
      <c r="Z4929" s="40"/>
    </row>
    <row r="4930" spans="1:26" x14ac:dyDescent="0.2">
      <c r="A4930" s="40"/>
      <c r="W4930" s="40"/>
      <c r="X4930" s="40"/>
      <c r="Y4930" s="40"/>
      <c r="Z4930" s="40"/>
    </row>
    <row r="4931" spans="1:26" x14ac:dyDescent="0.2">
      <c r="A4931" s="40"/>
      <c r="W4931" s="40"/>
      <c r="X4931" s="40"/>
      <c r="Y4931" s="40"/>
      <c r="Z4931" s="40"/>
    </row>
    <row r="4932" spans="1:26" x14ac:dyDescent="0.2">
      <c r="A4932" s="40"/>
      <c r="W4932" s="40"/>
      <c r="X4932" s="40"/>
      <c r="Y4932" s="40"/>
      <c r="Z4932" s="40"/>
    </row>
    <row r="4933" spans="1:26" x14ac:dyDescent="0.2">
      <c r="A4933" s="40"/>
      <c r="W4933" s="40"/>
      <c r="X4933" s="40"/>
      <c r="Y4933" s="40"/>
      <c r="Z4933" s="40"/>
    </row>
    <row r="4934" spans="1:26" x14ac:dyDescent="0.2">
      <c r="A4934" s="40"/>
      <c r="W4934" s="40"/>
      <c r="X4934" s="40"/>
      <c r="Y4934" s="40"/>
      <c r="Z4934" s="40"/>
    </row>
    <row r="4935" spans="1:26" x14ac:dyDescent="0.2">
      <c r="A4935" s="40"/>
      <c r="W4935" s="40"/>
      <c r="X4935" s="40"/>
      <c r="Y4935" s="40"/>
      <c r="Z4935" s="40"/>
    </row>
    <row r="4936" spans="1:26" x14ac:dyDescent="0.2">
      <c r="A4936" s="40"/>
      <c r="W4936" s="40"/>
      <c r="X4936" s="40"/>
      <c r="Y4936" s="40"/>
      <c r="Z4936" s="40"/>
    </row>
    <row r="4937" spans="1:26" x14ac:dyDescent="0.2">
      <c r="A4937" s="40"/>
      <c r="W4937" s="40"/>
      <c r="X4937" s="40"/>
      <c r="Y4937" s="40"/>
      <c r="Z4937" s="40"/>
    </row>
    <row r="4938" spans="1:26" x14ac:dyDescent="0.2">
      <c r="A4938" s="40"/>
      <c r="W4938" s="40"/>
      <c r="X4938" s="40"/>
      <c r="Y4938" s="40"/>
      <c r="Z4938" s="40"/>
    </row>
    <row r="4939" spans="1:26" x14ac:dyDescent="0.2">
      <c r="A4939" s="40"/>
      <c r="W4939" s="40"/>
      <c r="X4939" s="40"/>
      <c r="Y4939" s="40"/>
      <c r="Z4939" s="40"/>
    </row>
    <row r="4940" spans="1:26" x14ac:dyDescent="0.2">
      <c r="A4940" s="40"/>
      <c r="W4940" s="40"/>
      <c r="X4940" s="40"/>
      <c r="Y4940" s="40"/>
      <c r="Z4940" s="40"/>
    </row>
    <row r="4941" spans="1:26" x14ac:dyDescent="0.2">
      <c r="A4941" s="40"/>
      <c r="W4941" s="40"/>
      <c r="X4941" s="40"/>
      <c r="Y4941" s="40"/>
      <c r="Z4941" s="40"/>
    </row>
    <row r="4942" spans="1:26" x14ac:dyDescent="0.2">
      <c r="A4942" s="40"/>
      <c r="W4942" s="40"/>
      <c r="X4942" s="40"/>
      <c r="Y4942" s="40"/>
      <c r="Z4942" s="40"/>
    </row>
    <row r="4943" spans="1:26" x14ac:dyDescent="0.2">
      <c r="A4943" s="40"/>
      <c r="W4943" s="40"/>
      <c r="X4943" s="40"/>
      <c r="Y4943" s="40"/>
      <c r="Z4943" s="40"/>
    </row>
    <row r="4944" spans="1:26" x14ac:dyDescent="0.2">
      <c r="A4944" s="40"/>
      <c r="W4944" s="40"/>
      <c r="X4944" s="40"/>
      <c r="Y4944" s="40"/>
      <c r="Z4944" s="40"/>
    </row>
    <row r="4945" spans="1:26" x14ac:dyDescent="0.2">
      <c r="A4945" s="40"/>
      <c r="W4945" s="40"/>
      <c r="X4945" s="40"/>
      <c r="Y4945" s="40"/>
      <c r="Z4945" s="40"/>
    </row>
    <row r="4946" spans="1:26" x14ac:dyDescent="0.2">
      <c r="A4946" s="40"/>
      <c r="W4946" s="40"/>
      <c r="X4946" s="40"/>
      <c r="Y4946" s="40"/>
      <c r="Z4946" s="40"/>
    </row>
    <row r="4947" spans="1:26" x14ac:dyDescent="0.2">
      <c r="A4947" s="40"/>
      <c r="W4947" s="40"/>
      <c r="X4947" s="40"/>
      <c r="Y4947" s="40"/>
      <c r="Z4947" s="40"/>
    </row>
    <row r="4948" spans="1:26" x14ac:dyDescent="0.2">
      <c r="A4948" s="40"/>
      <c r="W4948" s="40"/>
      <c r="X4948" s="40"/>
      <c r="Y4948" s="40"/>
      <c r="Z4948" s="40"/>
    </row>
    <row r="4949" spans="1:26" x14ac:dyDescent="0.2">
      <c r="A4949" s="40"/>
      <c r="W4949" s="40"/>
      <c r="X4949" s="40"/>
      <c r="Y4949" s="40"/>
      <c r="Z4949" s="40"/>
    </row>
    <row r="4950" spans="1:26" x14ac:dyDescent="0.2">
      <c r="A4950" s="40"/>
      <c r="W4950" s="40"/>
      <c r="X4950" s="40"/>
      <c r="Y4950" s="40"/>
      <c r="Z4950" s="40"/>
    </row>
    <row r="4951" spans="1:26" x14ac:dyDescent="0.2">
      <c r="A4951" s="40"/>
      <c r="W4951" s="40"/>
      <c r="X4951" s="40"/>
      <c r="Y4951" s="40"/>
      <c r="Z4951" s="40"/>
    </row>
    <row r="4952" spans="1:26" x14ac:dyDescent="0.2">
      <c r="A4952" s="40"/>
      <c r="W4952" s="40"/>
      <c r="X4952" s="40"/>
      <c r="Y4952" s="40"/>
      <c r="Z4952" s="40"/>
    </row>
    <row r="4953" spans="1:26" x14ac:dyDescent="0.2">
      <c r="A4953" s="40"/>
      <c r="W4953" s="40"/>
      <c r="X4953" s="40"/>
      <c r="Y4953" s="40"/>
      <c r="Z4953" s="40"/>
    </row>
    <row r="4954" spans="1:26" x14ac:dyDescent="0.2">
      <c r="A4954" s="40"/>
      <c r="W4954" s="40"/>
      <c r="X4954" s="40"/>
      <c r="Y4954" s="40"/>
      <c r="Z4954" s="40"/>
    </row>
    <row r="4955" spans="1:26" x14ac:dyDescent="0.2">
      <c r="A4955" s="40"/>
      <c r="W4955" s="40"/>
      <c r="X4955" s="40"/>
      <c r="Y4955" s="40"/>
      <c r="Z4955" s="40"/>
    </row>
    <row r="4956" spans="1:26" x14ac:dyDescent="0.2">
      <c r="A4956" s="40"/>
      <c r="W4956" s="40"/>
      <c r="X4956" s="40"/>
      <c r="Y4956" s="40"/>
      <c r="Z4956" s="40"/>
    </row>
    <row r="4957" spans="1:26" x14ac:dyDescent="0.2">
      <c r="A4957" s="40"/>
      <c r="W4957" s="40"/>
      <c r="X4957" s="40"/>
      <c r="Y4957" s="40"/>
      <c r="Z4957" s="40"/>
    </row>
    <row r="4958" spans="1:26" x14ac:dyDescent="0.2">
      <c r="A4958" s="40"/>
      <c r="W4958" s="40"/>
      <c r="X4958" s="40"/>
      <c r="Y4958" s="40"/>
      <c r="Z4958" s="40"/>
    </row>
    <row r="4959" spans="1:26" x14ac:dyDescent="0.2">
      <c r="A4959" s="40"/>
      <c r="W4959" s="40"/>
      <c r="X4959" s="40"/>
      <c r="Y4959" s="40"/>
      <c r="Z4959" s="40"/>
    </row>
    <row r="4960" spans="1:26" x14ac:dyDescent="0.2">
      <c r="A4960" s="40"/>
      <c r="W4960" s="40"/>
      <c r="X4960" s="40"/>
      <c r="Y4960" s="40"/>
      <c r="Z4960" s="40"/>
    </row>
    <row r="4961" spans="1:26" x14ac:dyDescent="0.2">
      <c r="A4961" s="40"/>
      <c r="W4961" s="40"/>
      <c r="X4961" s="40"/>
      <c r="Y4961" s="40"/>
      <c r="Z4961" s="40"/>
    </row>
    <row r="4962" spans="1:26" x14ac:dyDescent="0.2">
      <c r="A4962" s="40"/>
      <c r="W4962" s="40"/>
      <c r="X4962" s="40"/>
      <c r="Y4962" s="40"/>
      <c r="Z4962" s="40"/>
    </row>
    <row r="4963" spans="1:26" x14ac:dyDescent="0.2">
      <c r="A4963" s="40"/>
      <c r="W4963" s="40"/>
      <c r="X4963" s="40"/>
      <c r="Y4963" s="40"/>
      <c r="Z4963" s="40"/>
    </row>
    <row r="4964" spans="1:26" x14ac:dyDescent="0.2">
      <c r="A4964" s="40"/>
      <c r="W4964" s="40"/>
      <c r="X4964" s="40"/>
      <c r="Y4964" s="40"/>
      <c r="Z4964" s="40"/>
    </row>
    <row r="4965" spans="1:26" x14ac:dyDescent="0.2">
      <c r="A4965" s="40"/>
      <c r="W4965" s="40"/>
      <c r="X4965" s="40"/>
      <c r="Y4965" s="40"/>
      <c r="Z4965" s="40"/>
    </row>
    <row r="4966" spans="1:26" x14ac:dyDescent="0.2">
      <c r="A4966" s="40"/>
      <c r="W4966" s="40"/>
      <c r="X4966" s="40"/>
      <c r="Y4966" s="40"/>
      <c r="Z4966" s="40"/>
    </row>
    <row r="4967" spans="1:26" x14ac:dyDescent="0.2">
      <c r="A4967" s="40"/>
      <c r="W4967" s="40"/>
      <c r="X4967" s="40"/>
      <c r="Y4967" s="40"/>
      <c r="Z4967" s="40"/>
    </row>
    <row r="4968" spans="1:26" x14ac:dyDescent="0.2">
      <c r="A4968" s="40"/>
      <c r="W4968" s="40"/>
      <c r="X4968" s="40"/>
      <c r="Y4968" s="40"/>
      <c r="Z4968" s="40"/>
    </row>
    <row r="4969" spans="1:26" x14ac:dyDescent="0.2">
      <c r="A4969" s="40"/>
      <c r="W4969" s="40"/>
      <c r="X4969" s="40"/>
      <c r="Y4969" s="40"/>
      <c r="Z4969" s="40"/>
    </row>
    <row r="4970" spans="1:26" x14ac:dyDescent="0.2">
      <c r="A4970" s="40"/>
      <c r="W4970" s="40"/>
      <c r="X4970" s="40"/>
      <c r="Y4970" s="40"/>
      <c r="Z4970" s="40"/>
    </row>
    <row r="4971" spans="1:26" x14ac:dyDescent="0.2">
      <c r="A4971" s="40"/>
      <c r="W4971" s="40"/>
      <c r="X4971" s="40"/>
      <c r="Y4971" s="40"/>
      <c r="Z4971" s="40"/>
    </row>
    <row r="4972" spans="1:26" x14ac:dyDescent="0.2">
      <c r="A4972" s="40"/>
      <c r="W4972" s="40"/>
      <c r="X4972" s="40"/>
      <c r="Y4972" s="40"/>
      <c r="Z4972" s="40"/>
    </row>
    <row r="4973" spans="1:26" x14ac:dyDescent="0.2">
      <c r="A4973" s="40"/>
      <c r="W4973" s="40"/>
      <c r="X4973" s="40"/>
      <c r="Y4973" s="40"/>
      <c r="Z4973" s="40"/>
    </row>
    <row r="4974" spans="1:26" x14ac:dyDescent="0.2">
      <c r="A4974" s="40"/>
      <c r="W4974" s="40"/>
      <c r="X4974" s="40"/>
      <c r="Y4974" s="40"/>
      <c r="Z4974" s="40"/>
    </row>
    <row r="4975" spans="1:26" x14ac:dyDescent="0.2">
      <c r="A4975" s="40"/>
      <c r="W4975" s="40"/>
      <c r="X4975" s="40"/>
      <c r="Y4975" s="40"/>
      <c r="Z4975" s="40"/>
    </row>
    <row r="4976" spans="1:26" x14ac:dyDescent="0.2">
      <c r="A4976" s="40"/>
      <c r="W4976" s="40"/>
      <c r="X4976" s="40"/>
      <c r="Y4976" s="40"/>
      <c r="Z4976" s="40"/>
    </row>
    <row r="4977" spans="1:26" x14ac:dyDescent="0.2">
      <c r="A4977" s="40"/>
      <c r="W4977" s="40"/>
      <c r="X4977" s="40"/>
      <c r="Y4977" s="40"/>
      <c r="Z4977" s="40"/>
    </row>
    <row r="4978" spans="1:26" x14ac:dyDescent="0.2">
      <c r="A4978" s="40"/>
      <c r="W4978" s="40"/>
      <c r="X4978" s="40"/>
      <c r="Y4978" s="40"/>
      <c r="Z4978" s="40"/>
    </row>
    <row r="4979" spans="1:26" x14ac:dyDescent="0.2">
      <c r="A4979" s="40"/>
      <c r="W4979" s="40"/>
      <c r="X4979" s="40"/>
      <c r="Y4979" s="40"/>
      <c r="Z4979" s="40"/>
    </row>
    <row r="4980" spans="1:26" x14ac:dyDescent="0.2">
      <c r="A4980" s="40"/>
      <c r="W4980" s="40"/>
      <c r="X4980" s="40"/>
      <c r="Y4980" s="40"/>
      <c r="Z4980" s="40"/>
    </row>
    <row r="4981" spans="1:26" x14ac:dyDescent="0.2">
      <c r="A4981" s="40"/>
      <c r="W4981" s="40"/>
      <c r="X4981" s="40"/>
      <c r="Y4981" s="40"/>
      <c r="Z4981" s="40"/>
    </row>
    <row r="4982" spans="1:26" x14ac:dyDescent="0.2">
      <c r="A4982" s="40"/>
      <c r="W4982" s="40"/>
      <c r="X4982" s="40"/>
      <c r="Y4982" s="40"/>
      <c r="Z4982" s="40"/>
    </row>
    <row r="4983" spans="1:26" x14ac:dyDescent="0.2">
      <c r="A4983" s="40"/>
      <c r="W4983" s="40"/>
      <c r="X4983" s="40"/>
      <c r="Y4983" s="40"/>
      <c r="Z4983" s="40"/>
    </row>
    <row r="4984" spans="1:26" x14ac:dyDescent="0.2">
      <c r="A4984" s="40"/>
      <c r="W4984" s="40"/>
      <c r="X4984" s="40"/>
      <c r="Y4984" s="40"/>
      <c r="Z4984" s="40"/>
    </row>
    <row r="4985" spans="1:26" x14ac:dyDescent="0.2">
      <c r="A4985" s="40"/>
      <c r="W4985" s="40"/>
      <c r="X4985" s="40"/>
      <c r="Y4985" s="40"/>
      <c r="Z4985" s="40"/>
    </row>
    <row r="4986" spans="1:26" x14ac:dyDescent="0.2">
      <c r="A4986" s="40"/>
      <c r="W4986" s="40"/>
      <c r="X4986" s="40"/>
      <c r="Y4986" s="40"/>
      <c r="Z4986" s="40"/>
    </row>
    <row r="4987" spans="1:26" x14ac:dyDescent="0.2">
      <c r="A4987" s="40"/>
      <c r="W4987" s="40"/>
      <c r="X4987" s="40"/>
      <c r="Y4987" s="40"/>
      <c r="Z4987" s="40"/>
    </row>
    <row r="4988" spans="1:26" x14ac:dyDescent="0.2">
      <c r="A4988" s="40"/>
      <c r="W4988" s="40"/>
      <c r="X4988" s="40"/>
      <c r="Y4988" s="40"/>
      <c r="Z4988" s="40"/>
    </row>
    <row r="4989" spans="1:26" x14ac:dyDescent="0.2">
      <c r="A4989" s="40"/>
      <c r="W4989" s="40"/>
      <c r="X4989" s="40"/>
      <c r="Y4989" s="40"/>
      <c r="Z4989" s="40"/>
    </row>
    <row r="4990" spans="1:26" x14ac:dyDescent="0.2">
      <c r="A4990" s="40"/>
      <c r="W4990" s="40"/>
      <c r="X4990" s="40"/>
      <c r="Y4990" s="40"/>
      <c r="Z4990" s="40"/>
    </row>
    <row r="4991" spans="1:26" x14ac:dyDescent="0.2">
      <c r="A4991" s="40"/>
      <c r="W4991" s="40"/>
      <c r="X4991" s="40"/>
      <c r="Y4991" s="40"/>
      <c r="Z4991" s="40"/>
    </row>
    <row r="4992" spans="1:26" x14ac:dyDescent="0.2">
      <c r="A4992" s="40"/>
      <c r="W4992" s="40"/>
      <c r="X4992" s="40"/>
      <c r="Y4992" s="40"/>
      <c r="Z4992" s="40"/>
    </row>
    <row r="4993" spans="1:26" x14ac:dyDescent="0.2">
      <c r="A4993" s="40"/>
      <c r="W4993" s="40"/>
      <c r="X4993" s="40"/>
      <c r="Y4993" s="40"/>
      <c r="Z4993" s="40"/>
    </row>
    <row r="4994" spans="1:26" x14ac:dyDescent="0.2">
      <c r="A4994" s="40"/>
      <c r="W4994" s="40"/>
      <c r="X4994" s="40"/>
      <c r="Y4994" s="40"/>
      <c r="Z4994" s="40"/>
    </row>
    <row r="4995" spans="1:26" x14ac:dyDescent="0.2">
      <c r="A4995" s="40"/>
      <c r="W4995" s="40"/>
      <c r="X4995" s="40"/>
      <c r="Y4995" s="40"/>
      <c r="Z4995" s="40"/>
    </row>
    <row r="4996" spans="1:26" x14ac:dyDescent="0.2">
      <c r="A4996" s="40"/>
      <c r="W4996" s="40"/>
      <c r="X4996" s="40"/>
      <c r="Y4996" s="40"/>
      <c r="Z4996" s="40"/>
    </row>
    <row r="4997" spans="1:26" x14ac:dyDescent="0.2">
      <c r="A4997" s="40"/>
      <c r="W4997" s="40"/>
      <c r="X4997" s="40"/>
      <c r="Y4997" s="40"/>
      <c r="Z4997" s="40"/>
    </row>
    <row r="4998" spans="1:26" x14ac:dyDescent="0.2">
      <c r="A4998" s="40"/>
      <c r="W4998" s="40"/>
      <c r="X4998" s="40"/>
      <c r="Y4998" s="40"/>
      <c r="Z4998" s="40"/>
    </row>
    <row r="4999" spans="1:26" x14ac:dyDescent="0.2">
      <c r="A4999" s="40"/>
      <c r="W4999" s="40"/>
      <c r="X4999" s="40"/>
      <c r="Y4999" s="40"/>
      <c r="Z4999" s="40"/>
    </row>
    <row r="5000" spans="1:26" x14ac:dyDescent="0.2">
      <c r="A5000" s="40"/>
      <c r="W5000" s="40"/>
      <c r="X5000" s="40"/>
      <c r="Y5000" s="40"/>
      <c r="Z5000" s="40"/>
    </row>
    <row r="5001" spans="1:26" x14ac:dyDescent="0.2">
      <c r="A5001" s="40"/>
      <c r="W5001" s="40"/>
      <c r="X5001" s="40"/>
      <c r="Y5001" s="40"/>
      <c r="Z5001" s="40"/>
    </row>
    <row r="5002" spans="1:26" x14ac:dyDescent="0.2">
      <c r="A5002" s="40"/>
      <c r="W5002" s="40"/>
      <c r="X5002" s="40"/>
      <c r="Y5002" s="40"/>
      <c r="Z5002" s="40"/>
    </row>
    <row r="5003" spans="1:26" x14ac:dyDescent="0.2">
      <c r="A5003" s="40"/>
      <c r="W5003" s="40"/>
      <c r="X5003" s="40"/>
      <c r="Y5003" s="40"/>
      <c r="Z5003" s="40"/>
    </row>
    <row r="5004" spans="1:26" x14ac:dyDescent="0.2">
      <c r="A5004" s="40"/>
      <c r="W5004" s="40"/>
      <c r="X5004" s="40"/>
      <c r="Y5004" s="40"/>
      <c r="Z5004" s="40"/>
    </row>
    <row r="5005" spans="1:26" x14ac:dyDescent="0.2">
      <c r="A5005" s="40"/>
      <c r="W5005" s="40"/>
      <c r="X5005" s="40"/>
      <c r="Y5005" s="40"/>
      <c r="Z5005" s="40"/>
    </row>
    <row r="5006" spans="1:26" x14ac:dyDescent="0.2">
      <c r="A5006" s="40"/>
      <c r="W5006" s="40"/>
      <c r="X5006" s="40"/>
      <c r="Y5006" s="40"/>
      <c r="Z5006" s="40"/>
    </row>
    <row r="5007" spans="1:26" x14ac:dyDescent="0.2">
      <c r="A5007" s="40"/>
      <c r="W5007" s="40"/>
      <c r="X5007" s="40"/>
      <c r="Y5007" s="40"/>
      <c r="Z5007" s="40"/>
    </row>
    <row r="5008" spans="1:26" x14ac:dyDescent="0.2">
      <c r="A5008" s="40"/>
      <c r="W5008" s="40"/>
      <c r="X5008" s="40"/>
      <c r="Y5008" s="40"/>
      <c r="Z5008" s="40"/>
    </row>
    <row r="5009" spans="1:26" x14ac:dyDescent="0.2">
      <c r="A5009" s="40"/>
      <c r="W5009" s="40"/>
      <c r="X5009" s="40"/>
      <c r="Y5009" s="40"/>
      <c r="Z5009" s="40"/>
    </row>
    <row r="5010" spans="1:26" x14ac:dyDescent="0.2">
      <c r="A5010" s="40"/>
      <c r="W5010" s="40"/>
      <c r="X5010" s="40"/>
      <c r="Y5010" s="40"/>
      <c r="Z5010" s="40"/>
    </row>
    <row r="5011" spans="1:26" x14ac:dyDescent="0.2">
      <c r="A5011" s="40"/>
      <c r="W5011" s="40"/>
      <c r="X5011" s="40"/>
      <c r="Y5011" s="40"/>
      <c r="Z5011" s="40"/>
    </row>
    <row r="5012" spans="1:26" x14ac:dyDescent="0.2">
      <c r="A5012" s="40"/>
      <c r="W5012" s="40"/>
      <c r="X5012" s="40"/>
      <c r="Y5012" s="40"/>
      <c r="Z5012" s="40"/>
    </row>
    <row r="5013" spans="1:26" x14ac:dyDescent="0.2">
      <c r="A5013" s="40"/>
      <c r="W5013" s="40"/>
      <c r="X5013" s="40"/>
      <c r="Y5013" s="40"/>
      <c r="Z5013" s="40"/>
    </row>
    <row r="5014" spans="1:26" x14ac:dyDescent="0.2">
      <c r="A5014" s="40"/>
      <c r="W5014" s="40"/>
      <c r="X5014" s="40"/>
      <c r="Y5014" s="40"/>
      <c r="Z5014" s="40"/>
    </row>
    <row r="5015" spans="1:26" x14ac:dyDescent="0.2">
      <c r="A5015" s="40"/>
      <c r="W5015" s="40"/>
      <c r="X5015" s="40"/>
      <c r="Y5015" s="40"/>
      <c r="Z5015" s="40"/>
    </row>
    <row r="5016" spans="1:26" x14ac:dyDescent="0.2">
      <c r="A5016" s="40"/>
      <c r="W5016" s="40"/>
      <c r="X5016" s="40"/>
      <c r="Y5016" s="40"/>
      <c r="Z5016" s="40"/>
    </row>
    <row r="5017" spans="1:26" x14ac:dyDescent="0.2">
      <c r="A5017" s="40"/>
      <c r="W5017" s="40"/>
      <c r="X5017" s="40"/>
      <c r="Y5017" s="40"/>
      <c r="Z5017" s="40"/>
    </row>
    <row r="5018" spans="1:26" x14ac:dyDescent="0.2">
      <c r="A5018" s="40"/>
      <c r="W5018" s="40"/>
      <c r="X5018" s="40"/>
      <c r="Y5018" s="40"/>
      <c r="Z5018" s="40"/>
    </row>
    <row r="5019" spans="1:26" x14ac:dyDescent="0.2">
      <c r="A5019" s="40"/>
      <c r="W5019" s="40"/>
      <c r="X5019" s="40"/>
      <c r="Y5019" s="40"/>
      <c r="Z5019" s="40"/>
    </row>
    <row r="5020" spans="1:26" x14ac:dyDescent="0.2">
      <c r="A5020" s="40"/>
      <c r="W5020" s="40"/>
      <c r="X5020" s="40"/>
      <c r="Y5020" s="40"/>
      <c r="Z5020" s="40"/>
    </row>
    <row r="5021" spans="1:26" x14ac:dyDescent="0.2">
      <c r="A5021" s="40"/>
      <c r="W5021" s="40"/>
      <c r="X5021" s="40"/>
      <c r="Y5021" s="40"/>
      <c r="Z5021" s="40"/>
    </row>
    <row r="5022" spans="1:26" x14ac:dyDescent="0.2">
      <c r="A5022" s="40"/>
      <c r="W5022" s="40"/>
      <c r="X5022" s="40"/>
      <c r="Y5022" s="40"/>
      <c r="Z5022" s="40"/>
    </row>
    <row r="5023" spans="1:26" x14ac:dyDescent="0.2">
      <c r="A5023" s="40"/>
      <c r="W5023" s="40"/>
      <c r="X5023" s="40"/>
      <c r="Y5023" s="40"/>
      <c r="Z5023" s="40"/>
    </row>
    <row r="5024" spans="1:26" x14ac:dyDescent="0.2">
      <c r="A5024" s="40"/>
      <c r="W5024" s="40"/>
      <c r="X5024" s="40"/>
      <c r="Y5024" s="40"/>
      <c r="Z5024" s="40"/>
    </row>
    <row r="5025" spans="1:26" x14ac:dyDescent="0.2">
      <c r="A5025" s="40"/>
      <c r="W5025" s="40"/>
      <c r="X5025" s="40"/>
      <c r="Y5025" s="40"/>
      <c r="Z5025" s="40"/>
    </row>
    <row r="5026" spans="1:26" x14ac:dyDescent="0.2">
      <c r="A5026" s="40"/>
      <c r="W5026" s="40"/>
      <c r="X5026" s="40"/>
      <c r="Y5026" s="40"/>
      <c r="Z5026" s="40"/>
    </row>
    <row r="5027" spans="1:26" x14ac:dyDescent="0.2">
      <c r="A5027" s="40"/>
      <c r="W5027" s="40"/>
      <c r="X5027" s="40"/>
      <c r="Y5027" s="40"/>
      <c r="Z5027" s="40"/>
    </row>
    <row r="5028" spans="1:26" x14ac:dyDescent="0.2">
      <c r="A5028" s="40"/>
      <c r="W5028" s="40"/>
      <c r="X5028" s="40"/>
      <c r="Y5028" s="40"/>
      <c r="Z5028" s="40"/>
    </row>
    <row r="5029" spans="1:26" x14ac:dyDescent="0.2">
      <c r="A5029" s="40"/>
      <c r="W5029" s="40"/>
      <c r="X5029" s="40"/>
      <c r="Y5029" s="40"/>
      <c r="Z5029" s="40"/>
    </row>
    <row r="5030" spans="1:26" x14ac:dyDescent="0.2">
      <c r="A5030" s="40"/>
      <c r="W5030" s="40"/>
      <c r="X5030" s="40"/>
      <c r="Y5030" s="40"/>
      <c r="Z5030" s="40"/>
    </row>
    <row r="5031" spans="1:26" x14ac:dyDescent="0.2">
      <c r="A5031" s="40"/>
      <c r="W5031" s="40"/>
      <c r="X5031" s="40"/>
      <c r="Y5031" s="40"/>
      <c r="Z5031" s="40"/>
    </row>
    <row r="5032" spans="1:26" x14ac:dyDescent="0.2">
      <c r="A5032" s="40"/>
      <c r="W5032" s="40"/>
      <c r="X5032" s="40"/>
      <c r="Y5032" s="40"/>
      <c r="Z5032" s="40"/>
    </row>
    <row r="5033" spans="1:26" x14ac:dyDescent="0.2">
      <c r="A5033" s="40"/>
      <c r="W5033" s="40"/>
      <c r="X5033" s="40"/>
      <c r="Y5033" s="40"/>
      <c r="Z5033" s="40"/>
    </row>
    <row r="5034" spans="1:26" x14ac:dyDescent="0.2">
      <c r="A5034" s="40"/>
      <c r="W5034" s="40"/>
      <c r="X5034" s="40"/>
      <c r="Y5034" s="40"/>
      <c r="Z5034" s="40"/>
    </row>
    <row r="5035" spans="1:26" x14ac:dyDescent="0.2">
      <c r="A5035" s="40"/>
      <c r="W5035" s="40"/>
      <c r="X5035" s="40"/>
      <c r="Y5035" s="40"/>
      <c r="Z5035" s="40"/>
    </row>
    <row r="5036" spans="1:26" x14ac:dyDescent="0.2">
      <c r="A5036" s="40"/>
      <c r="W5036" s="40"/>
      <c r="X5036" s="40"/>
      <c r="Y5036" s="40"/>
      <c r="Z5036" s="40"/>
    </row>
    <row r="5037" spans="1:26" x14ac:dyDescent="0.2">
      <c r="A5037" s="40"/>
      <c r="W5037" s="40"/>
      <c r="X5037" s="40"/>
      <c r="Y5037" s="40"/>
      <c r="Z5037" s="40"/>
    </row>
    <row r="5038" spans="1:26" x14ac:dyDescent="0.2">
      <c r="A5038" s="40"/>
      <c r="W5038" s="40"/>
      <c r="X5038" s="40"/>
      <c r="Y5038" s="40"/>
      <c r="Z5038" s="40"/>
    </row>
    <row r="5039" spans="1:26" x14ac:dyDescent="0.2">
      <c r="A5039" s="40"/>
      <c r="W5039" s="40"/>
      <c r="X5039" s="40"/>
      <c r="Y5039" s="40"/>
      <c r="Z5039" s="40"/>
    </row>
    <row r="5040" spans="1:26" x14ac:dyDescent="0.2">
      <c r="A5040" s="40"/>
      <c r="W5040" s="40"/>
      <c r="X5040" s="40"/>
      <c r="Y5040" s="40"/>
      <c r="Z5040" s="40"/>
    </row>
    <row r="5041" spans="1:26" x14ac:dyDescent="0.2">
      <c r="A5041" s="40"/>
      <c r="W5041" s="40"/>
      <c r="X5041" s="40"/>
      <c r="Y5041" s="40"/>
      <c r="Z5041" s="40"/>
    </row>
    <row r="5042" spans="1:26" x14ac:dyDescent="0.2">
      <c r="A5042" s="40"/>
      <c r="W5042" s="40"/>
      <c r="X5042" s="40"/>
      <c r="Y5042" s="40"/>
      <c r="Z5042" s="40"/>
    </row>
    <row r="5043" spans="1:26" x14ac:dyDescent="0.2">
      <c r="A5043" s="40"/>
      <c r="W5043" s="40"/>
      <c r="X5043" s="40"/>
      <c r="Y5043" s="40"/>
      <c r="Z5043" s="40"/>
    </row>
    <row r="5044" spans="1:26" x14ac:dyDescent="0.2">
      <c r="A5044" s="40"/>
      <c r="W5044" s="40"/>
      <c r="X5044" s="40"/>
      <c r="Y5044" s="40"/>
      <c r="Z5044" s="40"/>
    </row>
    <row r="5045" spans="1:26" x14ac:dyDescent="0.2">
      <c r="A5045" s="40"/>
      <c r="W5045" s="40"/>
      <c r="X5045" s="40"/>
      <c r="Y5045" s="40"/>
      <c r="Z5045" s="40"/>
    </row>
    <row r="5046" spans="1:26" x14ac:dyDescent="0.2">
      <c r="A5046" s="40"/>
      <c r="W5046" s="40"/>
      <c r="X5046" s="40"/>
      <c r="Y5046" s="40"/>
      <c r="Z5046" s="40"/>
    </row>
    <row r="5047" spans="1:26" x14ac:dyDescent="0.2">
      <c r="A5047" s="40"/>
      <c r="W5047" s="40"/>
      <c r="X5047" s="40"/>
      <c r="Y5047" s="40"/>
      <c r="Z5047" s="40"/>
    </row>
    <row r="5048" spans="1:26" x14ac:dyDescent="0.2">
      <c r="A5048" s="40"/>
      <c r="W5048" s="40"/>
      <c r="X5048" s="40"/>
      <c r="Y5048" s="40"/>
      <c r="Z5048" s="40"/>
    </row>
    <row r="5049" spans="1:26" x14ac:dyDescent="0.2">
      <c r="A5049" s="40"/>
      <c r="W5049" s="40"/>
      <c r="X5049" s="40"/>
      <c r="Y5049" s="40"/>
      <c r="Z5049" s="40"/>
    </row>
    <row r="5050" spans="1:26" x14ac:dyDescent="0.2">
      <c r="A5050" s="40"/>
      <c r="W5050" s="40"/>
      <c r="X5050" s="40"/>
      <c r="Y5050" s="40"/>
      <c r="Z5050" s="40"/>
    </row>
    <row r="5051" spans="1:26" x14ac:dyDescent="0.2">
      <c r="A5051" s="40"/>
      <c r="W5051" s="40"/>
      <c r="X5051" s="40"/>
      <c r="Y5051" s="40"/>
      <c r="Z5051" s="40"/>
    </row>
    <row r="5052" spans="1:26" x14ac:dyDescent="0.2">
      <c r="A5052" s="40"/>
      <c r="W5052" s="40"/>
      <c r="X5052" s="40"/>
      <c r="Y5052" s="40"/>
      <c r="Z5052" s="40"/>
    </row>
    <row r="5053" spans="1:26" x14ac:dyDescent="0.2">
      <c r="A5053" s="40"/>
      <c r="W5053" s="40"/>
      <c r="X5053" s="40"/>
      <c r="Y5053" s="40"/>
      <c r="Z5053" s="40"/>
    </row>
    <row r="5054" spans="1:26" x14ac:dyDescent="0.2">
      <c r="A5054" s="40"/>
      <c r="W5054" s="40"/>
      <c r="X5054" s="40"/>
      <c r="Y5054" s="40"/>
      <c r="Z5054" s="40"/>
    </row>
    <row r="5055" spans="1:26" x14ac:dyDescent="0.2">
      <c r="A5055" s="40"/>
      <c r="W5055" s="40"/>
      <c r="X5055" s="40"/>
      <c r="Y5055" s="40"/>
      <c r="Z5055" s="40"/>
    </row>
    <row r="5056" spans="1:26" x14ac:dyDescent="0.2">
      <c r="A5056" s="40"/>
      <c r="W5056" s="40"/>
      <c r="X5056" s="40"/>
      <c r="Y5056" s="40"/>
      <c r="Z5056" s="40"/>
    </row>
    <row r="5057" spans="1:26" x14ac:dyDescent="0.2">
      <c r="A5057" s="40"/>
      <c r="W5057" s="40"/>
      <c r="X5057" s="40"/>
      <c r="Y5057" s="40"/>
      <c r="Z5057" s="40"/>
    </row>
    <row r="5058" spans="1:26" x14ac:dyDescent="0.2">
      <c r="A5058" s="40"/>
      <c r="W5058" s="40"/>
      <c r="X5058" s="40"/>
      <c r="Y5058" s="40"/>
      <c r="Z5058" s="40"/>
    </row>
    <row r="5059" spans="1:26" x14ac:dyDescent="0.2">
      <c r="A5059" s="40"/>
      <c r="W5059" s="40"/>
      <c r="X5059" s="40"/>
      <c r="Y5059" s="40"/>
      <c r="Z5059" s="40"/>
    </row>
    <row r="5060" spans="1:26" x14ac:dyDescent="0.2">
      <c r="A5060" s="40"/>
      <c r="W5060" s="40"/>
      <c r="X5060" s="40"/>
      <c r="Y5060" s="40"/>
      <c r="Z5060" s="40"/>
    </row>
    <row r="5061" spans="1:26" x14ac:dyDescent="0.2">
      <c r="A5061" s="40"/>
      <c r="W5061" s="40"/>
      <c r="X5061" s="40"/>
      <c r="Y5061" s="40"/>
      <c r="Z5061" s="40"/>
    </row>
    <row r="5062" spans="1:26" x14ac:dyDescent="0.2">
      <c r="A5062" s="40"/>
      <c r="W5062" s="40"/>
      <c r="X5062" s="40"/>
      <c r="Y5062" s="40"/>
      <c r="Z5062" s="40"/>
    </row>
    <row r="5063" spans="1:26" x14ac:dyDescent="0.2">
      <c r="A5063" s="40"/>
      <c r="W5063" s="40"/>
      <c r="X5063" s="40"/>
      <c r="Y5063" s="40"/>
      <c r="Z5063" s="40"/>
    </row>
    <row r="5064" spans="1:26" x14ac:dyDescent="0.2">
      <c r="A5064" s="40"/>
      <c r="W5064" s="40"/>
      <c r="X5064" s="40"/>
      <c r="Y5064" s="40"/>
      <c r="Z5064" s="40"/>
    </row>
    <row r="5065" spans="1:26" x14ac:dyDescent="0.2">
      <c r="A5065" s="40"/>
      <c r="W5065" s="40"/>
      <c r="X5065" s="40"/>
      <c r="Y5065" s="40"/>
      <c r="Z5065" s="40"/>
    </row>
    <row r="5066" spans="1:26" x14ac:dyDescent="0.2">
      <c r="A5066" s="40"/>
      <c r="W5066" s="40"/>
      <c r="X5066" s="40"/>
      <c r="Y5066" s="40"/>
      <c r="Z5066" s="40"/>
    </row>
    <row r="5067" spans="1:26" x14ac:dyDescent="0.2">
      <c r="A5067" s="40"/>
      <c r="W5067" s="40"/>
      <c r="X5067" s="40"/>
      <c r="Y5067" s="40"/>
      <c r="Z5067" s="40"/>
    </row>
    <row r="5068" spans="1:26" x14ac:dyDescent="0.2">
      <c r="A5068" s="40"/>
      <c r="W5068" s="40"/>
      <c r="X5068" s="40"/>
      <c r="Y5068" s="40"/>
      <c r="Z5068" s="40"/>
    </row>
    <row r="5069" spans="1:26" x14ac:dyDescent="0.2">
      <c r="A5069" s="40"/>
      <c r="W5069" s="40"/>
      <c r="X5069" s="40"/>
      <c r="Y5069" s="40"/>
      <c r="Z5069" s="40"/>
    </row>
    <row r="5070" spans="1:26" x14ac:dyDescent="0.2">
      <c r="A5070" s="40"/>
      <c r="W5070" s="40"/>
      <c r="X5070" s="40"/>
      <c r="Y5070" s="40"/>
      <c r="Z5070" s="40"/>
    </row>
    <row r="5071" spans="1:26" x14ac:dyDescent="0.2">
      <c r="A5071" s="40"/>
      <c r="W5071" s="40"/>
      <c r="X5071" s="40"/>
      <c r="Y5071" s="40"/>
      <c r="Z5071" s="40"/>
    </row>
    <row r="5072" spans="1:26" x14ac:dyDescent="0.2">
      <c r="A5072" s="40"/>
      <c r="W5072" s="40"/>
      <c r="X5072" s="40"/>
      <c r="Y5072" s="40"/>
      <c r="Z5072" s="40"/>
    </row>
    <row r="5073" spans="1:26" x14ac:dyDescent="0.2">
      <c r="A5073" s="40"/>
      <c r="W5073" s="40"/>
      <c r="X5073" s="40"/>
      <c r="Y5073" s="40"/>
      <c r="Z5073" s="40"/>
    </row>
    <row r="5074" spans="1:26" x14ac:dyDescent="0.2">
      <c r="A5074" s="40"/>
      <c r="W5074" s="40"/>
      <c r="X5074" s="40"/>
      <c r="Y5074" s="40"/>
      <c r="Z5074" s="40"/>
    </row>
    <row r="5075" spans="1:26" x14ac:dyDescent="0.2">
      <c r="A5075" s="40"/>
      <c r="W5075" s="40"/>
      <c r="X5075" s="40"/>
      <c r="Y5075" s="40"/>
      <c r="Z5075" s="40"/>
    </row>
    <row r="5076" spans="1:26" x14ac:dyDescent="0.2">
      <c r="A5076" s="40"/>
      <c r="W5076" s="40"/>
      <c r="X5076" s="40"/>
      <c r="Y5076" s="40"/>
      <c r="Z5076" s="40"/>
    </row>
    <row r="5077" spans="1:26" x14ac:dyDescent="0.2">
      <c r="A5077" s="40"/>
      <c r="W5077" s="40"/>
      <c r="X5077" s="40"/>
      <c r="Y5077" s="40"/>
      <c r="Z5077" s="40"/>
    </row>
    <row r="5078" spans="1:26" x14ac:dyDescent="0.2">
      <c r="A5078" s="40"/>
      <c r="W5078" s="40"/>
      <c r="X5078" s="40"/>
      <c r="Y5078" s="40"/>
      <c r="Z5078" s="40"/>
    </row>
    <row r="5079" spans="1:26" x14ac:dyDescent="0.2">
      <c r="A5079" s="40"/>
      <c r="W5079" s="40"/>
      <c r="X5079" s="40"/>
      <c r="Y5079" s="40"/>
      <c r="Z5079" s="40"/>
    </row>
    <row r="5080" spans="1:26" x14ac:dyDescent="0.2">
      <c r="A5080" s="40"/>
      <c r="W5080" s="40"/>
      <c r="X5080" s="40"/>
      <c r="Y5080" s="40"/>
      <c r="Z5080" s="40"/>
    </row>
    <row r="5081" spans="1:26" x14ac:dyDescent="0.2">
      <c r="A5081" s="40"/>
      <c r="W5081" s="40"/>
      <c r="X5081" s="40"/>
      <c r="Y5081" s="40"/>
      <c r="Z5081" s="40"/>
    </row>
    <row r="5082" spans="1:26" x14ac:dyDescent="0.2">
      <c r="A5082" s="40"/>
      <c r="W5082" s="40"/>
      <c r="X5082" s="40"/>
      <c r="Y5082" s="40"/>
      <c r="Z5082" s="40"/>
    </row>
    <row r="5083" spans="1:26" x14ac:dyDescent="0.2">
      <c r="A5083" s="40"/>
      <c r="W5083" s="40"/>
      <c r="X5083" s="40"/>
      <c r="Y5083" s="40"/>
      <c r="Z5083" s="40"/>
    </row>
    <row r="5084" spans="1:26" x14ac:dyDescent="0.2">
      <c r="A5084" s="40"/>
      <c r="W5084" s="40"/>
      <c r="X5084" s="40"/>
      <c r="Y5084" s="40"/>
      <c r="Z5084" s="40"/>
    </row>
    <row r="5085" spans="1:26" x14ac:dyDescent="0.2">
      <c r="A5085" s="40"/>
      <c r="W5085" s="40"/>
      <c r="X5085" s="40"/>
      <c r="Y5085" s="40"/>
      <c r="Z5085" s="40"/>
    </row>
    <row r="5086" spans="1:26" x14ac:dyDescent="0.2">
      <c r="A5086" s="40"/>
      <c r="W5086" s="40"/>
      <c r="X5086" s="40"/>
      <c r="Y5086" s="40"/>
      <c r="Z5086" s="40"/>
    </row>
    <row r="5087" spans="1:26" x14ac:dyDescent="0.2">
      <c r="A5087" s="40"/>
      <c r="W5087" s="40"/>
      <c r="X5087" s="40"/>
      <c r="Y5087" s="40"/>
      <c r="Z5087" s="40"/>
    </row>
    <row r="5088" spans="1:26" x14ac:dyDescent="0.2">
      <c r="A5088" s="40"/>
      <c r="W5088" s="40"/>
      <c r="X5088" s="40"/>
      <c r="Y5088" s="40"/>
      <c r="Z5088" s="40"/>
    </row>
    <row r="5089" spans="1:26" x14ac:dyDescent="0.2">
      <c r="A5089" s="40"/>
      <c r="W5089" s="40"/>
      <c r="X5089" s="40"/>
      <c r="Y5089" s="40"/>
      <c r="Z5089" s="40"/>
    </row>
    <row r="5090" spans="1:26" x14ac:dyDescent="0.2">
      <c r="A5090" s="40"/>
      <c r="W5090" s="40"/>
      <c r="X5090" s="40"/>
      <c r="Y5090" s="40"/>
      <c r="Z5090" s="40"/>
    </row>
    <row r="5091" spans="1:26" x14ac:dyDescent="0.2">
      <c r="A5091" s="40"/>
      <c r="W5091" s="40"/>
      <c r="X5091" s="40"/>
      <c r="Y5091" s="40"/>
      <c r="Z5091" s="40"/>
    </row>
    <row r="5092" spans="1:26" x14ac:dyDescent="0.2">
      <c r="A5092" s="40"/>
      <c r="W5092" s="40"/>
      <c r="X5092" s="40"/>
      <c r="Y5092" s="40"/>
      <c r="Z5092" s="40"/>
    </row>
    <row r="5093" spans="1:26" x14ac:dyDescent="0.2">
      <c r="A5093" s="40"/>
      <c r="W5093" s="40"/>
      <c r="X5093" s="40"/>
      <c r="Y5093" s="40"/>
      <c r="Z5093" s="40"/>
    </row>
    <row r="5094" spans="1:26" x14ac:dyDescent="0.2">
      <c r="A5094" s="40"/>
      <c r="W5094" s="40"/>
      <c r="X5094" s="40"/>
      <c r="Y5094" s="40"/>
      <c r="Z5094" s="40"/>
    </row>
    <row r="5095" spans="1:26" x14ac:dyDescent="0.2">
      <c r="A5095" s="40"/>
      <c r="W5095" s="40"/>
      <c r="X5095" s="40"/>
      <c r="Y5095" s="40"/>
      <c r="Z5095" s="40"/>
    </row>
    <row r="5096" spans="1:26" x14ac:dyDescent="0.2">
      <c r="A5096" s="40"/>
      <c r="W5096" s="40"/>
      <c r="X5096" s="40"/>
      <c r="Y5096" s="40"/>
      <c r="Z5096" s="40"/>
    </row>
    <row r="5097" spans="1:26" x14ac:dyDescent="0.2">
      <c r="A5097" s="40"/>
      <c r="W5097" s="40"/>
      <c r="X5097" s="40"/>
      <c r="Y5097" s="40"/>
      <c r="Z5097" s="40"/>
    </row>
    <row r="5098" spans="1:26" x14ac:dyDescent="0.2">
      <c r="A5098" s="40"/>
      <c r="W5098" s="40"/>
      <c r="X5098" s="40"/>
      <c r="Y5098" s="40"/>
      <c r="Z5098" s="40"/>
    </row>
    <row r="5099" spans="1:26" x14ac:dyDescent="0.2">
      <c r="A5099" s="40"/>
      <c r="W5099" s="40"/>
      <c r="X5099" s="40"/>
      <c r="Y5099" s="40"/>
      <c r="Z5099" s="40"/>
    </row>
    <row r="5100" spans="1:26" x14ac:dyDescent="0.2">
      <c r="A5100" s="40"/>
      <c r="W5100" s="40"/>
      <c r="X5100" s="40"/>
      <c r="Y5100" s="40"/>
      <c r="Z5100" s="40"/>
    </row>
    <row r="5101" spans="1:26" x14ac:dyDescent="0.2">
      <c r="A5101" s="40"/>
      <c r="W5101" s="40"/>
      <c r="X5101" s="40"/>
      <c r="Y5101" s="40"/>
      <c r="Z5101" s="40"/>
    </row>
    <row r="5102" spans="1:26" x14ac:dyDescent="0.2">
      <c r="A5102" s="40"/>
      <c r="W5102" s="40"/>
      <c r="X5102" s="40"/>
      <c r="Y5102" s="40"/>
      <c r="Z5102" s="40"/>
    </row>
    <row r="5103" spans="1:26" x14ac:dyDescent="0.2">
      <c r="A5103" s="40"/>
      <c r="W5103" s="40"/>
      <c r="X5103" s="40"/>
      <c r="Y5103" s="40"/>
      <c r="Z5103" s="40"/>
    </row>
    <row r="5104" spans="1:26" x14ac:dyDescent="0.2">
      <c r="A5104" s="40"/>
      <c r="W5104" s="40"/>
      <c r="X5104" s="40"/>
      <c r="Y5104" s="40"/>
      <c r="Z5104" s="40"/>
    </row>
    <row r="5105" spans="1:26" x14ac:dyDescent="0.2">
      <c r="A5105" s="40"/>
      <c r="W5105" s="40"/>
      <c r="X5105" s="40"/>
      <c r="Y5105" s="40"/>
      <c r="Z5105" s="40"/>
    </row>
    <row r="5106" spans="1:26" x14ac:dyDescent="0.2">
      <c r="A5106" s="40"/>
      <c r="W5106" s="40"/>
      <c r="X5106" s="40"/>
      <c r="Y5106" s="40"/>
      <c r="Z5106" s="40"/>
    </row>
    <row r="5107" spans="1:26" x14ac:dyDescent="0.2">
      <c r="A5107" s="40"/>
      <c r="W5107" s="40"/>
      <c r="X5107" s="40"/>
      <c r="Y5107" s="40"/>
      <c r="Z5107" s="40"/>
    </row>
    <row r="5108" spans="1:26" x14ac:dyDescent="0.2">
      <c r="A5108" s="40"/>
      <c r="W5108" s="40"/>
      <c r="X5108" s="40"/>
      <c r="Y5108" s="40"/>
      <c r="Z5108" s="40"/>
    </row>
    <row r="5109" spans="1:26" x14ac:dyDescent="0.2">
      <c r="A5109" s="40"/>
      <c r="W5109" s="40"/>
      <c r="X5109" s="40"/>
      <c r="Y5109" s="40"/>
      <c r="Z5109" s="40"/>
    </row>
    <row r="5110" spans="1:26" x14ac:dyDescent="0.2">
      <c r="A5110" s="40"/>
      <c r="W5110" s="40"/>
      <c r="X5110" s="40"/>
      <c r="Y5110" s="40"/>
      <c r="Z5110" s="40"/>
    </row>
    <row r="5111" spans="1:26" x14ac:dyDescent="0.2">
      <c r="A5111" s="40"/>
      <c r="W5111" s="40"/>
      <c r="X5111" s="40"/>
      <c r="Y5111" s="40"/>
      <c r="Z5111" s="40"/>
    </row>
    <row r="5112" spans="1:26" x14ac:dyDescent="0.2">
      <c r="A5112" s="40"/>
      <c r="W5112" s="40"/>
      <c r="X5112" s="40"/>
      <c r="Y5112" s="40"/>
      <c r="Z5112" s="40"/>
    </row>
    <row r="5113" spans="1:26" x14ac:dyDescent="0.2">
      <c r="A5113" s="40"/>
      <c r="W5113" s="40"/>
      <c r="X5113" s="40"/>
      <c r="Y5113" s="40"/>
      <c r="Z5113" s="40"/>
    </row>
    <row r="5114" spans="1:26" x14ac:dyDescent="0.2">
      <c r="A5114" s="40"/>
      <c r="W5114" s="40"/>
      <c r="X5114" s="40"/>
      <c r="Y5114" s="40"/>
      <c r="Z5114" s="40"/>
    </row>
    <row r="5115" spans="1:26" x14ac:dyDescent="0.2">
      <c r="A5115" s="40"/>
      <c r="W5115" s="40"/>
      <c r="X5115" s="40"/>
      <c r="Y5115" s="40"/>
      <c r="Z5115" s="40"/>
    </row>
    <row r="5116" spans="1:26" x14ac:dyDescent="0.2">
      <c r="A5116" s="40"/>
      <c r="W5116" s="40"/>
      <c r="X5116" s="40"/>
      <c r="Y5116" s="40"/>
      <c r="Z5116" s="40"/>
    </row>
    <row r="5117" spans="1:26" x14ac:dyDescent="0.2">
      <c r="A5117" s="40"/>
      <c r="W5117" s="40"/>
      <c r="X5117" s="40"/>
      <c r="Y5117" s="40"/>
      <c r="Z5117" s="40"/>
    </row>
    <row r="5118" spans="1:26" x14ac:dyDescent="0.2">
      <c r="A5118" s="40"/>
      <c r="W5118" s="40"/>
      <c r="X5118" s="40"/>
      <c r="Y5118" s="40"/>
      <c r="Z5118" s="40"/>
    </row>
    <row r="5119" spans="1:26" x14ac:dyDescent="0.2">
      <c r="A5119" s="40"/>
      <c r="W5119" s="40"/>
      <c r="X5119" s="40"/>
      <c r="Y5119" s="40"/>
      <c r="Z5119" s="40"/>
    </row>
    <row r="5120" spans="1:26" x14ac:dyDescent="0.2">
      <c r="A5120" s="40"/>
      <c r="W5120" s="40"/>
      <c r="X5120" s="40"/>
      <c r="Y5120" s="40"/>
      <c r="Z5120" s="40"/>
    </row>
    <row r="5121" spans="1:26" x14ac:dyDescent="0.2">
      <c r="A5121" s="40"/>
      <c r="W5121" s="40"/>
      <c r="X5121" s="40"/>
      <c r="Y5121" s="40"/>
      <c r="Z5121" s="40"/>
    </row>
    <row r="5122" spans="1:26" x14ac:dyDescent="0.2">
      <c r="A5122" s="40"/>
      <c r="W5122" s="40"/>
      <c r="X5122" s="40"/>
      <c r="Y5122" s="40"/>
      <c r="Z5122" s="40"/>
    </row>
    <row r="5123" spans="1:26" x14ac:dyDescent="0.2">
      <c r="A5123" s="40"/>
      <c r="W5123" s="40"/>
      <c r="X5123" s="40"/>
      <c r="Y5123" s="40"/>
      <c r="Z5123" s="40"/>
    </row>
    <row r="5124" spans="1:26" x14ac:dyDescent="0.2">
      <c r="A5124" s="40"/>
      <c r="W5124" s="40"/>
      <c r="X5124" s="40"/>
      <c r="Y5124" s="40"/>
      <c r="Z5124" s="40"/>
    </row>
    <row r="5125" spans="1:26" x14ac:dyDescent="0.2">
      <c r="A5125" s="40"/>
      <c r="W5125" s="40"/>
      <c r="X5125" s="40"/>
      <c r="Y5125" s="40"/>
      <c r="Z5125" s="40"/>
    </row>
    <row r="5126" spans="1:26" x14ac:dyDescent="0.2">
      <c r="A5126" s="40"/>
      <c r="W5126" s="40"/>
      <c r="X5126" s="40"/>
      <c r="Y5126" s="40"/>
      <c r="Z5126" s="40"/>
    </row>
    <row r="5127" spans="1:26" x14ac:dyDescent="0.2">
      <c r="A5127" s="40"/>
      <c r="W5127" s="40"/>
      <c r="X5127" s="40"/>
      <c r="Y5127" s="40"/>
      <c r="Z5127" s="40"/>
    </row>
    <row r="5128" spans="1:26" x14ac:dyDescent="0.2">
      <c r="A5128" s="40"/>
      <c r="W5128" s="40"/>
      <c r="X5128" s="40"/>
      <c r="Y5128" s="40"/>
      <c r="Z5128" s="40"/>
    </row>
    <row r="5129" spans="1:26" x14ac:dyDescent="0.2">
      <c r="A5129" s="40"/>
      <c r="W5129" s="40"/>
      <c r="X5129" s="40"/>
      <c r="Y5129" s="40"/>
      <c r="Z5129" s="40"/>
    </row>
    <row r="5130" spans="1:26" x14ac:dyDescent="0.2">
      <c r="A5130" s="40"/>
      <c r="W5130" s="40"/>
      <c r="X5130" s="40"/>
      <c r="Y5130" s="40"/>
      <c r="Z5130" s="40"/>
    </row>
    <row r="5131" spans="1:26" x14ac:dyDescent="0.2">
      <c r="A5131" s="40"/>
      <c r="W5131" s="40"/>
      <c r="X5131" s="40"/>
      <c r="Y5131" s="40"/>
      <c r="Z5131" s="40"/>
    </row>
    <row r="5132" spans="1:26" x14ac:dyDescent="0.2">
      <c r="A5132" s="40"/>
      <c r="W5132" s="40"/>
      <c r="X5132" s="40"/>
      <c r="Y5132" s="40"/>
      <c r="Z5132" s="40"/>
    </row>
    <row r="5133" spans="1:26" x14ac:dyDescent="0.2">
      <c r="A5133" s="40"/>
      <c r="W5133" s="40"/>
      <c r="X5133" s="40"/>
      <c r="Y5133" s="40"/>
      <c r="Z5133" s="40"/>
    </row>
    <row r="5134" spans="1:26" x14ac:dyDescent="0.2">
      <c r="A5134" s="40"/>
      <c r="W5134" s="40"/>
      <c r="X5134" s="40"/>
      <c r="Y5134" s="40"/>
      <c r="Z5134" s="40"/>
    </row>
    <row r="5135" spans="1:26" x14ac:dyDescent="0.2">
      <c r="A5135" s="40"/>
      <c r="W5135" s="40"/>
      <c r="X5135" s="40"/>
      <c r="Y5135" s="40"/>
      <c r="Z5135" s="40"/>
    </row>
    <row r="5136" spans="1:26" x14ac:dyDescent="0.2">
      <c r="A5136" s="40"/>
      <c r="W5136" s="40"/>
      <c r="X5136" s="40"/>
      <c r="Y5136" s="40"/>
      <c r="Z5136" s="40"/>
    </row>
    <row r="5137" spans="1:26" x14ac:dyDescent="0.2">
      <c r="A5137" s="40"/>
      <c r="W5137" s="40"/>
      <c r="X5137" s="40"/>
      <c r="Y5137" s="40"/>
      <c r="Z5137" s="40"/>
    </row>
    <row r="5138" spans="1:26" x14ac:dyDescent="0.2">
      <c r="A5138" s="40"/>
      <c r="W5138" s="40"/>
      <c r="X5138" s="40"/>
      <c r="Y5138" s="40"/>
      <c r="Z5138" s="40"/>
    </row>
    <row r="5139" spans="1:26" x14ac:dyDescent="0.2">
      <c r="A5139" s="40"/>
      <c r="W5139" s="40"/>
      <c r="X5139" s="40"/>
      <c r="Y5139" s="40"/>
      <c r="Z5139" s="40"/>
    </row>
    <row r="5140" spans="1:26" x14ac:dyDescent="0.2">
      <c r="A5140" s="40"/>
      <c r="W5140" s="40"/>
      <c r="X5140" s="40"/>
      <c r="Y5140" s="40"/>
      <c r="Z5140" s="40"/>
    </row>
    <row r="5141" spans="1:26" x14ac:dyDescent="0.2">
      <c r="A5141" s="40"/>
      <c r="W5141" s="40"/>
      <c r="X5141" s="40"/>
      <c r="Y5141" s="40"/>
      <c r="Z5141" s="40"/>
    </row>
    <row r="5142" spans="1:26" x14ac:dyDescent="0.2">
      <c r="A5142" s="40"/>
      <c r="W5142" s="40"/>
      <c r="X5142" s="40"/>
      <c r="Y5142" s="40"/>
      <c r="Z5142" s="40"/>
    </row>
    <row r="5143" spans="1:26" x14ac:dyDescent="0.2">
      <c r="A5143" s="40"/>
      <c r="W5143" s="40"/>
      <c r="X5143" s="40"/>
      <c r="Y5143" s="40"/>
      <c r="Z5143" s="40"/>
    </row>
    <row r="5144" spans="1:26" x14ac:dyDescent="0.2">
      <c r="A5144" s="40"/>
      <c r="W5144" s="40"/>
      <c r="X5144" s="40"/>
      <c r="Y5144" s="40"/>
      <c r="Z5144" s="40"/>
    </row>
    <row r="5145" spans="1:26" x14ac:dyDescent="0.2">
      <c r="A5145" s="40"/>
      <c r="W5145" s="40"/>
      <c r="X5145" s="40"/>
      <c r="Y5145" s="40"/>
      <c r="Z5145" s="40"/>
    </row>
    <row r="5146" spans="1:26" x14ac:dyDescent="0.2">
      <c r="A5146" s="40"/>
      <c r="W5146" s="40"/>
      <c r="X5146" s="40"/>
      <c r="Y5146" s="40"/>
      <c r="Z5146" s="40"/>
    </row>
    <row r="5147" spans="1:26" x14ac:dyDescent="0.2">
      <c r="A5147" s="40"/>
      <c r="W5147" s="40"/>
      <c r="X5147" s="40"/>
      <c r="Y5147" s="40"/>
      <c r="Z5147" s="40"/>
    </row>
    <row r="5148" spans="1:26" x14ac:dyDescent="0.2">
      <c r="A5148" s="40"/>
      <c r="W5148" s="40"/>
      <c r="X5148" s="40"/>
      <c r="Y5148" s="40"/>
      <c r="Z5148" s="40"/>
    </row>
    <row r="5149" spans="1:26" x14ac:dyDescent="0.2">
      <c r="A5149" s="40"/>
      <c r="W5149" s="40"/>
      <c r="X5149" s="40"/>
      <c r="Y5149" s="40"/>
      <c r="Z5149" s="40"/>
    </row>
    <row r="5150" spans="1:26" x14ac:dyDescent="0.2">
      <c r="A5150" s="40"/>
      <c r="W5150" s="40"/>
      <c r="X5150" s="40"/>
      <c r="Y5150" s="40"/>
      <c r="Z5150" s="40"/>
    </row>
    <row r="5151" spans="1:26" x14ac:dyDescent="0.2">
      <c r="A5151" s="40"/>
      <c r="W5151" s="40"/>
      <c r="X5151" s="40"/>
      <c r="Y5151" s="40"/>
      <c r="Z5151" s="40"/>
    </row>
    <row r="5152" spans="1:26" x14ac:dyDescent="0.2">
      <c r="A5152" s="40"/>
      <c r="W5152" s="40"/>
      <c r="X5152" s="40"/>
      <c r="Y5152" s="40"/>
      <c r="Z5152" s="40"/>
    </row>
    <row r="5153" spans="1:26" x14ac:dyDescent="0.2">
      <c r="A5153" s="40"/>
      <c r="W5153" s="40"/>
      <c r="X5153" s="40"/>
      <c r="Y5153" s="40"/>
      <c r="Z5153" s="40"/>
    </row>
    <row r="5154" spans="1:26" x14ac:dyDescent="0.2">
      <c r="A5154" s="40"/>
      <c r="W5154" s="40"/>
      <c r="X5154" s="40"/>
      <c r="Y5154" s="40"/>
      <c r="Z5154" s="40"/>
    </row>
    <row r="5155" spans="1:26" x14ac:dyDescent="0.2">
      <c r="A5155" s="40"/>
      <c r="W5155" s="40"/>
      <c r="X5155" s="40"/>
      <c r="Y5155" s="40"/>
      <c r="Z5155" s="40"/>
    </row>
    <row r="5156" spans="1:26" x14ac:dyDescent="0.2">
      <c r="A5156" s="40"/>
      <c r="W5156" s="40"/>
      <c r="X5156" s="40"/>
      <c r="Y5156" s="40"/>
      <c r="Z5156" s="40"/>
    </row>
    <row r="5157" spans="1:26" x14ac:dyDescent="0.2">
      <c r="A5157" s="40"/>
      <c r="W5157" s="40"/>
      <c r="X5157" s="40"/>
      <c r="Y5157" s="40"/>
      <c r="Z5157" s="40"/>
    </row>
    <row r="5158" spans="1:26" x14ac:dyDescent="0.2">
      <c r="A5158" s="40"/>
      <c r="W5158" s="40"/>
      <c r="X5158" s="40"/>
      <c r="Y5158" s="40"/>
      <c r="Z5158" s="40"/>
    </row>
    <row r="5159" spans="1:26" x14ac:dyDescent="0.2">
      <c r="A5159" s="40"/>
      <c r="W5159" s="40"/>
      <c r="X5159" s="40"/>
      <c r="Y5159" s="40"/>
      <c r="Z5159" s="40"/>
    </row>
    <row r="5160" spans="1:26" x14ac:dyDescent="0.2">
      <c r="A5160" s="40"/>
      <c r="W5160" s="40"/>
      <c r="X5160" s="40"/>
      <c r="Y5160" s="40"/>
      <c r="Z5160" s="40"/>
    </row>
    <row r="5161" spans="1:26" x14ac:dyDescent="0.2">
      <c r="A5161" s="40"/>
      <c r="W5161" s="40"/>
      <c r="X5161" s="40"/>
      <c r="Y5161" s="40"/>
      <c r="Z5161" s="40"/>
    </row>
    <row r="5162" spans="1:26" x14ac:dyDescent="0.2">
      <c r="A5162" s="40"/>
      <c r="W5162" s="40"/>
      <c r="X5162" s="40"/>
      <c r="Y5162" s="40"/>
      <c r="Z5162" s="40"/>
    </row>
    <row r="5163" spans="1:26" x14ac:dyDescent="0.2">
      <c r="A5163" s="40"/>
      <c r="W5163" s="40"/>
      <c r="X5163" s="40"/>
      <c r="Y5163" s="40"/>
      <c r="Z5163" s="40"/>
    </row>
    <row r="5164" spans="1:26" x14ac:dyDescent="0.2">
      <c r="A5164" s="40"/>
      <c r="W5164" s="40"/>
      <c r="X5164" s="40"/>
      <c r="Y5164" s="40"/>
      <c r="Z5164" s="40"/>
    </row>
    <row r="5165" spans="1:26" x14ac:dyDescent="0.2">
      <c r="A5165" s="40"/>
      <c r="W5165" s="40"/>
      <c r="X5165" s="40"/>
      <c r="Y5165" s="40"/>
      <c r="Z5165" s="40"/>
    </row>
    <row r="5166" spans="1:26" x14ac:dyDescent="0.2">
      <c r="A5166" s="40"/>
      <c r="W5166" s="40"/>
      <c r="X5166" s="40"/>
      <c r="Y5166" s="40"/>
      <c r="Z5166" s="40"/>
    </row>
    <row r="5167" spans="1:26" x14ac:dyDescent="0.2">
      <c r="A5167" s="40"/>
      <c r="W5167" s="40"/>
      <c r="X5167" s="40"/>
      <c r="Y5167" s="40"/>
      <c r="Z5167" s="40"/>
    </row>
    <row r="5168" spans="1:26" x14ac:dyDescent="0.2">
      <c r="A5168" s="40"/>
      <c r="W5168" s="40"/>
      <c r="X5168" s="40"/>
      <c r="Y5168" s="40"/>
      <c r="Z5168" s="40"/>
    </row>
    <row r="5169" spans="1:26" x14ac:dyDescent="0.2">
      <c r="A5169" s="40"/>
      <c r="W5169" s="40"/>
      <c r="X5169" s="40"/>
      <c r="Y5169" s="40"/>
      <c r="Z5169" s="40"/>
    </row>
    <row r="5170" spans="1:26" x14ac:dyDescent="0.2">
      <c r="A5170" s="40"/>
      <c r="W5170" s="40"/>
      <c r="X5170" s="40"/>
      <c r="Y5170" s="40"/>
      <c r="Z5170" s="40"/>
    </row>
    <row r="5171" spans="1:26" x14ac:dyDescent="0.2">
      <c r="A5171" s="40"/>
      <c r="W5171" s="40"/>
      <c r="X5171" s="40"/>
      <c r="Y5171" s="40"/>
      <c r="Z5171" s="40"/>
    </row>
    <row r="5172" spans="1:26" x14ac:dyDescent="0.2">
      <c r="A5172" s="40"/>
      <c r="W5172" s="40"/>
      <c r="X5172" s="40"/>
      <c r="Y5172" s="40"/>
      <c r="Z5172" s="40"/>
    </row>
    <row r="5173" spans="1:26" x14ac:dyDescent="0.2">
      <c r="A5173" s="40"/>
      <c r="W5173" s="40"/>
      <c r="X5173" s="40"/>
      <c r="Y5173" s="40"/>
      <c r="Z5173" s="40"/>
    </row>
    <row r="5174" spans="1:26" x14ac:dyDescent="0.2">
      <c r="A5174" s="40"/>
      <c r="W5174" s="40"/>
      <c r="X5174" s="40"/>
      <c r="Y5174" s="40"/>
      <c r="Z5174" s="40"/>
    </row>
    <row r="5175" spans="1:26" x14ac:dyDescent="0.2">
      <c r="A5175" s="40"/>
      <c r="W5175" s="40"/>
      <c r="X5175" s="40"/>
      <c r="Y5175" s="40"/>
      <c r="Z5175" s="40"/>
    </row>
    <row r="5176" spans="1:26" x14ac:dyDescent="0.2">
      <c r="A5176" s="40"/>
      <c r="W5176" s="40"/>
      <c r="X5176" s="40"/>
      <c r="Y5176" s="40"/>
      <c r="Z5176" s="40"/>
    </row>
    <row r="5177" spans="1:26" x14ac:dyDescent="0.2">
      <c r="A5177" s="40"/>
      <c r="W5177" s="40"/>
      <c r="X5177" s="40"/>
      <c r="Y5177" s="40"/>
      <c r="Z5177" s="40"/>
    </row>
    <row r="5178" spans="1:26" x14ac:dyDescent="0.2">
      <c r="A5178" s="40"/>
      <c r="W5178" s="40"/>
      <c r="X5178" s="40"/>
      <c r="Y5178" s="40"/>
      <c r="Z5178" s="40"/>
    </row>
    <row r="5179" spans="1:26" x14ac:dyDescent="0.2">
      <c r="A5179" s="40"/>
      <c r="W5179" s="40"/>
      <c r="X5179" s="40"/>
      <c r="Y5179" s="40"/>
      <c r="Z5179" s="40"/>
    </row>
    <row r="5180" spans="1:26" x14ac:dyDescent="0.2">
      <c r="A5180" s="40"/>
      <c r="W5180" s="40"/>
      <c r="X5180" s="40"/>
      <c r="Y5180" s="40"/>
      <c r="Z5180" s="40"/>
    </row>
    <row r="5181" spans="1:26" x14ac:dyDescent="0.2">
      <c r="A5181" s="40"/>
      <c r="W5181" s="40"/>
      <c r="X5181" s="40"/>
      <c r="Y5181" s="40"/>
      <c r="Z5181" s="40"/>
    </row>
    <row r="5182" spans="1:26" x14ac:dyDescent="0.2">
      <c r="A5182" s="40"/>
      <c r="W5182" s="40"/>
      <c r="X5182" s="40"/>
      <c r="Y5182" s="40"/>
      <c r="Z5182" s="40"/>
    </row>
    <row r="5183" spans="1:26" x14ac:dyDescent="0.2">
      <c r="A5183" s="40"/>
      <c r="W5183" s="40"/>
      <c r="X5183" s="40"/>
      <c r="Y5183" s="40"/>
      <c r="Z5183" s="40"/>
    </row>
    <row r="5184" spans="1:26" x14ac:dyDescent="0.2">
      <c r="A5184" s="40"/>
      <c r="W5184" s="40"/>
      <c r="X5184" s="40"/>
      <c r="Y5184" s="40"/>
      <c r="Z5184" s="40"/>
    </row>
    <row r="5185" spans="1:26" x14ac:dyDescent="0.2">
      <c r="A5185" s="40"/>
      <c r="W5185" s="40"/>
      <c r="X5185" s="40"/>
      <c r="Y5185" s="40"/>
      <c r="Z5185" s="40"/>
    </row>
    <row r="5186" spans="1:26" x14ac:dyDescent="0.2">
      <c r="A5186" s="40"/>
      <c r="W5186" s="40"/>
      <c r="X5186" s="40"/>
      <c r="Y5186" s="40"/>
      <c r="Z5186" s="40"/>
    </row>
    <row r="5187" spans="1:26" x14ac:dyDescent="0.2">
      <c r="A5187" s="40"/>
      <c r="W5187" s="40"/>
      <c r="X5187" s="40"/>
      <c r="Y5187" s="40"/>
      <c r="Z5187" s="40"/>
    </row>
    <row r="5188" spans="1:26" x14ac:dyDescent="0.2">
      <c r="A5188" s="40"/>
      <c r="W5188" s="40"/>
      <c r="X5188" s="40"/>
      <c r="Y5188" s="40"/>
      <c r="Z5188" s="40"/>
    </row>
    <row r="5189" spans="1:26" x14ac:dyDescent="0.2">
      <c r="A5189" s="40"/>
      <c r="W5189" s="40"/>
      <c r="X5189" s="40"/>
      <c r="Y5189" s="40"/>
      <c r="Z5189" s="40"/>
    </row>
    <row r="5190" spans="1:26" x14ac:dyDescent="0.2">
      <c r="A5190" s="40"/>
      <c r="W5190" s="40"/>
      <c r="X5190" s="40"/>
      <c r="Y5190" s="40"/>
      <c r="Z5190" s="40"/>
    </row>
    <row r="5191" spans="1:26" x14ac:dyDescent="0.2">
      <c r="A5191" s="40"/>
      <c r="W5191" s="40"/>
      <c r="X5191" s="40"/>
      <c r="Y5191" s="40"/>
      <c r="Z5191" s="40"/>
    </row>
    <row r="5192" spans="1:26" x14ac:dyDescent="0.2">
      <c r="A5192" s="40"/>
      <c r="W5192" s="40"/>
      <c r="X5192" s="40"/>
      <c r="Y5192" s="40"/>
      <c r="Z5192" s="40"/>
    </row>
    <row r="5193" spans="1:26" x14ac:dyDescent="0.2">
      <c r="A5193" s="40"/>
      <c r="W5193" s="40"/>
      <c r="X5193" s="40"/>
      <c r="Y5193" s="40"/>
      <c r="Z5193" s="40"/>
    </row>
    <row r="5194" spans="1:26" x14ac:dyDescent="0.2">
      <c r="A5194" s="40"/>
      <c r="W5194" s="40"/>
      <c r="X5194" s="40"/>
      <c r="Y5194" s="40"/>
      <c r="Z5194" s="40"/>
    </row>
    <row r="5195" spans="1:26" x14ac:dyDescent="0.2">
      <c r="A5195" s="40"/>
      <c r="W5195" s="40"/>
      <c r="X5195" s="40"/>
      <c r="Y5195" s="40"/>
      <c r="Z5195" s="40"/>
    </row>
    <row r="5196" spans="1:26" x14ac:dyDescent="0.2">
      <c r="A5196" s="40"/>
      <c r="W5196" s="40"/>
      <c r="X5196" s="40"/>
      <c r="Y5196" s="40"/>
      <c r="Z5196" s="40"/>
    </row>
    <row r="5197" spans="1:26" x14ac:dyDescent="0.2">
      <c r="A5197" s="40"/>
      <c r="W5197" s="40"/>
      <c r="X5197" s="40"/>
      <c r="Y5197" s="40"/>
      <c r="Z5197" s="40"/>
    </row>
    <row r="5198" spans="1:26" x14ac:dyDescent="0.2">
      <c r="A5198" s="40"/>
      <c r="W5198" s="40"/>
      <c r="X5198" s="40"/>
      <c r="Y5198" s="40"/>
      <c r="Z5198" s="40"/>
    </row>
    <row r="5199" spans="1:26" x14ac:dyDescent="0.2">
      <c r="A5199" s="40"/>
      <c r="W5199" s="40"/>
      <c r="X5199" s="40"/>
      <c r="Y5199" s="40"/>
      <c r="Z5199" s="40"/>
    </row>
    <row r="5200" spans="1:26" x14ac:dyDescent="0.2">
      <c r="A5200" s="40"/>
      <c r="W5200" s="40"/>
      <c r="X5200" s="40"/>
      <c r="Y5200" s="40"/>
      <c r="Z5200" s="40"/>
    </row>
    <row r="5201" spans="1:26" x14ac:dyDescent="0.2">
      <c r="A5201" s="40"/>
      <c r="W5201" s="40"/>
      <c r="X5201" s="40"/>
      <c r="Y5201" s="40"/>
      <c r="Z5201" s="40"/>
    </row>
    <row r="5202" spans="1:26" x14ac:dyDescent="0.2">
      <c r="A5202" s="40"/>
      <c r="W5202" s="40"/>
      <c r="X5202" s="40"/>
      <c r="Y5202" s="40"/>
      <c r="Z5202" s="40"/>
    </row>
    <row r="5203" spans="1:26" x14ac:dyDescent="0.2">
      <c r="A5203" s="40"/>
      <c r="W5203" s="40"/>
      <c r="X5203" s="40"/>
      <c r="Y5203" s="40"/>
      <c r="Z5203" s="40"/>
    </row>
    <row r="5204" spans="1:26" x14ac:dyDescent="0.2">
      <c r="A5204" s="40"/>
      <c r="W5204" s="40"/>
      <c r="X5204" s="40"/>
      <c r="Y5204" s="40"/>
      <c r="Z5204" s="40"/>
    </row>
    <row r="5205" spans="1:26" x14ac:dyDescent="0.2">
      <c r="A5205" s="40"/>
      <c r="W5205" s="40"/>
      <c r="X5205" s="40"/>
      <c r="Y5205" s="40"/>
      <c r="Z5205" s="40"/>
    </row>
    <row r="5206" spans="1:26" x14ac:dyDescent="0.2">
      <c r="A5206" s="40"/>
      <c r="W5206" s="40"/>
      <c r="X5206" s="40"/>
      <c r="Y5206" s="40"/>
      <c r="Z5206" s="40"/>
    </row>
    <row r="5207" spans="1:26" x14ac:dyDescent="0.2">
      <c r="A5207" s="40"/>
      <c r="W5207" s="40"/>
      <c r="X5207" s="40"/>
      <c r="Y5207" s="40"/>
      <c r="Z5207" s="40"/>
    </row>
    <row r="5208" spans="1:26" x14ac:dyDescent="0.2">
      <c r="A5208" s="40"/>
      <c r="W5208" s="40"/>
      <c r="X5208" s="40"/>
      <c r="Y5208" s="40"/>
      <c r="Z5208" s="40"/>
    </row>
    <row r="5209" spans="1:26" x14ac:dyDescent="0.2">
      <c r="A5209" s="40"/>
      <c r="W5209" s="40"/>
      <c r="X5209" s="40"/>
      <c r="Y5209" s="40"/>
      <c r="Z5209" s="40"/>
    </row>
    <row r="5210" spans="1:26" x14ac:dyDescent="0.2">
      <c r="A5210" s="40"/>
      <c r="W5210" s="40"/>
      <c r="X5210" s="40"/>
      <c r="Y5210" s="40"/>
      <c r="Z5210" s="40"/>
    </row>
    <row r="5211" spans="1:26" x14ac:dyDescent="0.2">
      <c r="A5211" s="40"/>
      <c r="W5211" s="40"/>
      <c r="X5211" s="40"/>
      <c r="Y5211" s="40"/>
      <c r="Z5211" s="40"/>
    </row>
    <row r="5212" spans="1:26" x14ac:dyDescent="0.2">
      <c r="A5212" s="40"/>
      <c r="W5212" s="40"/>
      <c r="X5212" s="40"/>
      <c r="Y5212" s="40"/>
      <c r="Z5212" s="40"/>
    </row>
    <row r="5213" spans="1:26" x14ac:dyDescent="0.2">
      <c r="A5213" s="40"/>
      <c r="W5213" s="40"/>
      <c r="X5213" s="40"/>
      <c r="Y5213" s="40"/>
      <c r="Z5213" s="40"/>
    </row>
    <row r="5214" spans="1:26" x14ac:dyDescent="0.2">
      <c r="A5214" s="40"/>
      <c r="W5214" s="40"/>
      <c r="X5214" s="40"/>
      <c r="Y5214" s="40"/>
      <c r="Z5214" s="40"/>
    </row>
    <row r="5215" spans="1:26" x14ac:dyDescent="0.2">
      <c r="A5215" s="40"/>
      <c r="W5215" s="40"/>
      <c r="X5215" s="40"/>
      <c r="Y5215" s="40"/>
      <c r="Z5215" s="40"/>
    </row>
    <row r="5216" spans="1:26" x14ac:dyDescent="0.2">
      <c r="A5216" s="40"/>
      <c r="W5216" s="40"/>
      <c r="X5216" s="40"/>
      <c r="Y5216" s="40"/>
      <c r="Z5216" s="40"/>
    </row>
    <row r="5217" spans="1:26" x14ac:dyDescent="0.2">
      <c r="A5217" s="40"/>
      <c r="W5217" s="40"/>
      <c r="X5217" s="40"/>
      <c r="Y5217" s="40"/>
      <c r="Z5217" s="40"/>
    </row>
    <row r="5218" spans="1:26" x14ac:dyDescent="0.2">
      <c r="A5218" s="40"/>
      <c r="W5218" s="40"/>
      <c r="X5218" s="40"/>
      <c r="Y5218" s="40"/>
      <c r="Z5218" s="40"/>
    </row>
    <row r="5219" spans="1:26" x14ac:dyDescent="0.2">
      <c r="A5219" s="40"/>
      <c r="W5219" s="40"/>
      <c r="X5219" s="40"/>
      <c r="Y5219" s="40"/>
      <c r="Z5219" s="40"/>
    </row>
    <row r="5220" spans="1:26" x14ac:dyDescent="0.2">
      <c r="A5220" s="40"/>
      <c r="W5220" s="40"/>
      <c r="X5220" s="40"/>
      <c r="Y5220" s="40"/>
      <c r="Z5220" s="40"/>
    </row>
    <row r="5221" spans="1:26" x14ac:dyDescent="0.2">
      <c r="A5221" s="40"/>
      <c r="W5221" s="40"/>
      <c r="X5221" s="40"/>
      <c r="Y5221" s="40"/>
      <c r="Z5221" s="40"/>
    </row>
    <row r="5222" spans="1:26" x14ac:dyDescent="0.2">
      <c r="A5222" s="40"/>
      <c r="W5222" s="40"/>
      <c r="X5222" s="40"/>
      <c r="Y5222" s="40"/>
      <c r="Z5222" s="40"/>
    </row>
    <row r="5223" spans="1:26" x14ac:dyDescent="0.2">
      <c r="A5223" s="40"/>
      <c r="W5223" s="40"/>
      <c r="X5223" s="40"/>
      <c r="Y5223" s="40"/>
      <c r="Z5223" s="40"/>
    </row>
    <row r="5224" spans="1:26" x14ac:dyDescent="0.2">
      <c r="A5224" s="40"/>
      <c r="W5224" s="40"/>
      <c r="X5224" s="40"/>
      <c r="Y5224" s="40"/>
      <c r="Z5224" s="40"/>
    </row>
    <row r="5225" spans="1:26" x14ac:dyDescent="0.2">
      <c r="A5225" s="40"/>
      <c r="W5225" s="40"/>
      <c r="X5225" s="40"/>
      <c r="Y5225" s="40"/>
      <c r="Z5225" s="40"/>
    </row>
    <row r="5226" spans="1:26" x14ac:dyDescent="0.2">
      <c r="A5226" s="40"/>
      <c r="W5226" s="40"/>
      <c r="X5226" s="40"/>
      <c r="Y5226" s="40"/>
      <c r="Z5226" s="40"/>
    </row>
    <row r="5227" spans="1:26" x14ac:dyDescent="0.2">
      <c r="A5227" s="40"/>
      <c r="W5227" s="40"/>
      <c r="X5227" s="40"/>
      <c r="Y5227" s="40"/>
      <c r="Z5227" s="40"/>
    </row>
    <row r="5228" spans="1:26" x14ac:dyDescent="0.2">
      <c r="A5228" s="40"/>
      <c r="W5228" s="40"/>
      <c r="X5228" s="40"/>
      <c r="Y5228" s="40"/>
      <c r="Z5228" s="40"/>
    </row>
    <row r="5229" spans="1:26" x14ac:dyDescent="0.2">
      <c r="A5229" s="40"/>
      <c r="W5229" s="40"/>
      <c r="X5229" s="40"/>
      <c r="Y5229" s="40"/>
      <c r="Z5229" s="40"/>
    </row>
    <row r="5230" spans="1:26" x14ac:dyDescent="0.2">
      <c r="A5230" s="40"/>
      <c r="W5230" s="40"/>
      <c r="X5230" s="40"/>
      <c r="Y5230" s="40"/>
      <c r="Z5230" s="40"/>
    </row>
    <row r="5231" spans="1:26" x14ac:dyDescent="0.2">
      <c r="A5231" s="40"/>
      <c r="W5231" s="40"/>
      <c r="X5231" s="40"/>
      <c r="Y5231" s="40"/>
      <c r="Z5231" s="40"/>
    </row>
    <row r="5232" spans="1:26" x14ac:dyDescent="0.2">
      <c r="A5232" s="40"/>
      <c r="W5232" s="40"/>
      <c r="X5232" s="40"/>
      <c r="Y5232" s="40"/>
      <c r="Z5232" s="40"/>
    </row>
    <row r="5233" spans="1:26" x14ac:dyDescent="0.2">
      <c r="A5233" s="40"/>
      <c r="W5233" s="40"/>
      <c r="X5233" s="40"/>
      <c r="Y5233" s="40"/>
      <c r="Z5233" s="40"/>
    </row>
    <row r="5234" spans="1:26" x14ac:dyDescent="0.2">
      <c r="A5234" s="40"/>
      <c r="W5234" s="40"/>
      <c r="X5234" s="40"/>
      <c r="Y5234" s="40"/>
      <c r="Z5234" s="40"/>
    </row>
    <row r="5235" spans="1:26" x14ac:dyDescent="0.2">
      <c r="A5235" s="40"/>
      <c r="W5235" s="40"/>
      <c r="X5235" s="40"/>
      <c r="Y5235" s="40"/>
      <c r="Z5235" s="40"/>
    </row>
    <row r="5236" spans="1:26" x14ac:dyDescent="0.2">
      <c r="A5236" s="40"/>
      <c r="W5236" s="40"/>
      <c r="X5236" s="40"/>
      <c r="Y5236" s="40"/>
      <c r="Z5236" s="40"/>
    </row>
    <row r="5237" spans="1:26" x14ac:dyDescent="0.2">
      <c r="A5237" s="40"/>
      <c r="W5237" s="40"/>
      <c r="X5237" s="40"/>
      <c r="Y5237" s="40"/>
      <c r="Z5237" s="40"/>
    </row>
    <row r="5238" spans="1:26" x14ac:dyDescent="0.2">
      <c r="A5238" s="40"/>
      <c r="W5238" s="40"/>
      <c r="X5238" s="40"/>
      <c r="Y5238" s="40"/>
      <c r="Z5238" s="40"/>
    </row>
    <row r="5239" spans="1:26" x14ac:dyDescent="0.2">
      <c r="A5239" s="40"/>
      <c r="W5239" s="40"/>
      <c r="X5239" s="40"/>
      <c r="Y5239" s="40"/>
      <c r="Z5239" s="40"/>
    </row>
    <row r="5240" spans="1:26" x14ac:dyDescent="0.2">
      <c r="A5240" s="40"/>
      <c r="W5240" s="40"/>
      <c r="X5240" s="40"/>
      <c r="Y5240" s="40"/>
      <c r="Z5240" s="40"/>
    </row>
    <row r="5241" spans="1:26" x14ac:dyDescent="0.2">
      <c r="A5241" s="40"/>
      <c r="W5241" s="40"/>
      <c r="X5241" s="40"/>
      <c r="Y5241" s="40"/>
      <c r="Z5241" s="40"/>
    </row>
    <row r="5242" spans="1:26" x14ac:dyDescent="0.2">
      <c r="A5242" s="40"/>
      <c r="W5242" s="40"/>
      <c r="X5242" s="40"/>
      <c r="Y5242" s="40"/>
      <c r="Z5242" s="40"/>
    </row>
    <row r="5243" spans="1:26" x14ac:dyDescent="0.2">
      <c r="A5243" s="40"/>
      <c r="W5243" s="40"/>
      <c r="X5243" s="40"/>
      <c r="Y5243" s="40"/>
      <c r="Z5243" s="40"/>
    </row>
    <row r="5244" spans="1:26" x14ac:dyDescent="0.2">
      <c r="A5244" s="40"/>
      <c r="W5244" s="40"/>
      <c r="X5244" s="40"/>
      <c r="Y5244" s="40"/>
      <c r="Z5244" s="40"/>
    </row>
    <row r="5245" spans="1:26" x14ac:dyDescent="0.2">
      <c r="A5245" s="40"/>
      <c r="W5245" s="40"/>
      <c r="X5245" s="40"/>
      <c r="Y5245" s="40"/>
      <c r="Z5245" s="40"/>
    </row>
    <row r="5246" spans="1:26" x14ac:dyDescent="0.2">
      <c r="A5246" s="40"/>
      <c r="W5246" s="40"/>
      <c r="X5246" s="40"/>
      <c r="Y5246" s="40"/>
      <c r="Z5246" s="40"/>
    </row>
    <row r="5247" spans="1:26" x14ac:dyDescent="0.2">
      <c r="A5247" s="40"/>
      <c r="W5247" s="40"/>
      <c r="X5247" s="40"/>
      <c r="Y5247" s="40"/>
      <c r="Z5247" s="40"/>
    </row>
    <row r="5248" spans="1:26" x14ac:dyDescent="0.2">
      <c r="A5248" s="40"/>
      <c r="W5248" s="40"/>
      <c r="X5248" s="40"/>
      <c r="Y5248" s="40"/>
      <c r="Z5248" s="40"/>
    </row>
    <row r="5249" spans="1:26" x14ac:dyDescent="0.2">
      <c r="A5249" s="40"/>
      <c r="W5249" s="40"/>
      <c r="X5249" s="40"/>
      <c r="Y5249" s="40"/>
      <c r="Z5249" s="40"/>
    </row>
    <row r="5250" spans="1:26" x14ac:dyDescent="0.2">
      <c r="A5250" s="40"/>
      <c r="W5250" s="40"/>
      <c r="X5250" s="40"/>
      <c r="Y5250" s="40"/>
      <c r="Z5250" s="40"/>
    </row>
    <row r="5251" spans="1:26" x14ac:dyDescent="0.2">
      <c r="A5251" s="40"/>
      <c r="W5251" s="40"/>
      <c r="X5251" s="40"/>
      <c r="Y5251" s="40"/>
      <c r="Z5251" s="40"/>
    </row>
    <row r="5252" spans="1:26" x14ac:dyDescent="0.2">
      <c r="A5252" s="40"/>
      <c r="W5252" s="40"/>
      <c r="X5252" s="40"/>
      <c r="Y5252" s="40"/>
      <c r="Z5252" s="40"/>
    </row>
    <row r="5253" spans="1:26" x14ac:dyDescent="0.2">
      <c r="A5253" s="40"/>
      <c r="W5253" s="40"/>
      <c r="X5253" s="40"/>
      <c r="Y5253" s="40"/>
      <c r="Z5253" s="40"/>
    </row>
    <row r="5254" spans="1:26" x14ac:dyDescent="0.2">
      <c r="A5254" s="40"/>
      <c r="W5254" s="40"/>
      <c r="X5254" s="40"/>
      <c r="Y5254" s="40"/>
      <c r="Z5254" s="40"/>
    </row>
    <row r="5255" spans="1:26" x14ac:dyDescent="0.2">
      <c r="A5255" s="40"/>
      <c r="W5255" s="40"/>
      <c r="X5255" s="40"/>
      <c r="Y5255" s="40"/>
      <c r="Z5255" s="40"/>
    </row>
    <row r="5256" spans="1:26" x14ac:dyDescent="0.2">
      <c r="A5256" s="40"/>
      <c r="W5256" s="40"/>
      <c r="X5256" s="40"/>
      <c r="Y5256" s="40"/>
      <c r="Z5256" s="40"/>
    </row>
    <row r="5257" spans="1:26" x14ac:dyDescent="0.2">
      <c r="A5257" s="40"/>
      <c r="W5257" s="40"/>
      <c r="X5257" s="40"/>
      <c r="Y5257" s="40"/>
      <c r="Z5257" s="40"/>
    </row>
    <row r="5258" spans="1:26" x14ac:dyDescent="0.2">
      <c r="A5258" s="40"/>
      <c r="W5258" s="40"/>
      <c r="X5258" s="40"/>
      <c r="Y5258" s="40"/>
      <c r="Z5258" s="40"/>
    </row>
    <row r="5259" spans="1:26" x14ac:dyDescent="0.2">
      <c r="A5259" s="40"/>
      <c r="W5259" s="40"/>
      <c r="X5259" s="40"/>
      <c r="Y5259" s="40"/>
      <c r="Z5259" s="40"/>
    </row>
    <row r="5260" spans="1:26" x14ac:dyDescent="0.2">
      <c r="A5260" s="40"/>
      <c r="W5260" s="40"/>
      <c r="X5260" s="40"/>
      <c r="Y5260" s="40"/>
      <c r="Z5260" s="40"/>
    </row>
    <row r="5261" spans="1:26" x14ac:dyDescent="0.2">
      <c r="A5261" s="40"/>
      <c r="W5261" s="40"/>
      <c r="X5261" s="40"/>
      <c r="Y5261" s="40"/>
      <c r="Z5261" s="40"/>
    </row>
    <row r="5262" spans="1:26" x14ac:dyDescent="0.2">
      <c r="A5262" s="40"/>
      <c r="W5262" s="40"/>
      <c r="X5262" s="40"/>
      <c r="Y5262" s="40"/>
      <c r="Z5262" s="40"/>
    </row>
    <row r="5263" spans="1:26" x14ac:dyDescent="0.2">
      <c r="A5263" s="40"/>
      <c r="W5263" s="40"/>
      <c r="X5263" s="40"/>
      <c r="Y5263" s="40"/>
      <c r="Z5263" s="40"/>
    </row>
    <row r="5264" spans="1:26" x14ac:dyDescent="0.2">
      <c r="A5264" s="40"/>
      <c r="W5264" s="40"/>
      <c r="X5264" s="40"/>
      <c r="Y5264" s="40"/>
      <c r="Z5264" s="40"/>
    </row>
    <row r="5265" spans="1:26" x14ac:dyDescent="0.2">
      <c r="A5265" s="40"/>
      <c r="W5265" s="40"/>
      <c r="X5265" s="40"/>
      <c r="Y5265" s="40"/>
      <c r="Z5265" s="40"/>
    </row>
    <row r="5266" spans="1:26" x14ac:dyDescent="0.2">
      <c r="A5266" s="40"/>
      <c r="W5266" s="40"/>
      <c r="X5266" s="40"/>
      <c r="Y5266" s="40"/>
      <c r="Z5266" s="40"/>
    </row>
    <row r="5267" spans="1:26" x14ac:dyDescent="0.2">
      <c r="A5267" s="40"/>
      <c r="W5267" s="40"/>
      <c r="X5267" s="40"/>
      <c r="Y5267" s="40"/>
      <c r="Z5267" s="40"/>
    </row>
    <row r="5268" spans="1:26" x14ac:dyDescent="0.2">
      <c r="A5268" s="40"/>
      <c r="W5268" s="40"/>
      <c r="X5268" s="40"/>
      <c r="Y5268" s="40"/>
      <c r="Z5268" s="40"/>
    </row>
    <row r="5269" spans="1:26" x14ac:dyDescent="0.2">
      <c r="A5269" s="40"/>
      <c r="W5269" s="40"/>
      <c r="X5269" s="40"/>
      <c r="Y5269" s="40"/>
      <c r="Z5269" s="40"/>
    </row>
    <row r="5270" spans="1:26" x14ac:dyDescent="0.2">
      <c r="A5270" s="40"/>
      <c r="W5270" s="40"/>
      <c r="X5270" s="40"/>
      <c r="Y5270" s="40"/>
      <c r="Z5270" s="40"/>
    </row>
    <row r="5271" spans="1:26" x14ac:dyDescent="0.2">
      <c r="A5271" s="40"/>
      <c r="W5271" s="40"/>
      <c r="X5271" s="40"/>
      <c r="Y5271" s="40"/>
      <c r="Z5271" s="40"/>
    </row>
    <row r="5272" spans="1:26" x14ac:dyDescent="0.2">
      <c r="A5272" s="40"/>
      <c r="W5272" s="40"/>
      <c r="X5272" s="40"/>
      <c r="Y5272" s="40"/>
      <c r="Z5272" s="40"/>
    </row>
    <row r="5273" spans="1:26" x14ac:dyDescent="0.2">
      <c r="A5273" s="40"/>
      <c r="W5273" s="40"/>
      <c r="X5273" s="40"/>
      <c r="Y5273" s="40"/>
      <c r="Z5273" s="40"/>
    </row>
    <row r="5274" spans="1:26" x14ac:dyDescent="0.2">
      <c r="A5274" s="40"/>
      <c r="W5274" s="40"/>
      <c r="X5274" s="40"/>
      <c r="Y5274" s="40"/>
      <c r="Z5274" s="40"/>
    </row>
    <row r="5275" spans="1:26" x14ac:dyDescent="0.2">
      <c r="A5275" s="40"/>
      <c r="W5275" s="40"/>
      <c r="X5275" s="40"/>
      <c r="Y5275" s="40"/>
      <c r="Z5275" s="40"/>
    </row>
    <row r="5276" spans="1:26" x14ac:dyDescent="0.2">
      <c r="A5276" s="40"/>
      <c r="W5276" s="40"/>
      <c r="X5276" s="40"/>
      <c r="Y5276" s="40"/>
      <c r="Z5276" s="40"/>
    </row>
    <row r="5277" spans="1:26" x14ac:dyDescent="0.2">
      <c r="A5277" s="40"/>
      <c r="W5277" s="40"/>
      <c r="X5277" s="40"/>
      <c r="Y5277" s="40"/>
      <c r="Z5277" s="40"/>
    </row>
    <row r="5278" spans="1:26" x14ac:dyDescent="0.2">
      <c r="A5278" s="40"/>
      <c r="W5278" s="40"/>
      <c r="X5278" s="40"/>
      <c r="Y5278" s="40"/>
      <c r="Z5278" s="40"/>
    </row>
    <row r="5279" spans="1:26" x14ac:dyDescent="0.2">
      <c r="A5279" s="40"/>
      <c r="W5279" s="40"/>
      <c r="X5279" s="40"/>
      <c r="Y5279" s="40"/>
      <c r="Z5279" s="40"/>
    </row>
    <row r="5280" spans="1:26" x14ac:dyDescent="0.2">
      <c r="A5280" s="40"/>
      <c r="W5280" s="40"/>
      <c r="X5280" s="40"/>
      <c r="Y5280" s="40"/>
      <c r="Z5280" s="40"/>
    </row>
    <row r="5281" spans="1:26" x14ac:dyDescent="0.2">
      <c r="A5281" s="40"/>
      <c r="W5281" s="40"/>
      <c r="X5281" s="40"/>
      <c r="Y5281" s="40"/>
      <c r="Z5281" s="40"/>
    </row>
    <row r="5282" spans="1:26" x14ac:dyDescent="0.2">
      <c r="A5282" s="40"/>
      <c r="W5282" s="40"/>
      <c r="X5282" s="40"/>
      <c r="Y5282" s="40"/>
      <c r="Z5282" s="40"/>
    </row>
    <row r="5283" spans="1:26" x14ac:dyDescent="0.2">
      <c r="A5283" s="40"/>
      <c r="W5283" s="40"/>
      <c r="X5283" s="40"/>
      <c r="Y5283" s="40"/>
      <c r="Z5283" s="40"/>
    </row>
    <row r="5284" spans="1:26" x14ac:dyDescent="0.2">
      <c r="A5284" s="40"/>
      <c r="W5284" s="40"/>
      <c r="X5284" s="40"/>
      <c r="Y5284" s="40"/>
      <c r="Z5284" s="40"/>
    </row>
    <row r="5285" spans="1:26" x14ac:dyDescent="0.2">
      <c r="A5285" s="40"/>
      <c r="W5285" s="40"/>
      <c r="X5285" s="40"/>
      <c r="Y5285" s="40"/>
      <c r="Z5285" s="40"/>
    </row>
    <row r="5286" spans="1:26" x14ac:dyDescent="0.2">
      <c r="A5286" s="40"/>
      <c r="W5286" s="40"/>
      <c r="X5286" s="40"/>
      <c r="Y5286" s="40"/>
      <c r="Z5286" s="40"/>
    </row>
    <row r="5287" spans="1:26" x14ac:dyDescent="0.2">
      <c r="A5287" s="40"/>
      <c r="W5287" s="40"/>
      <c r="X5287" s="40"/>
      <c r="Y5287" s="40"/>
      <c r="Z5287" s="40"/>
    </row>
    <row r="5288" spans="1:26" x14ac:dyDescent="0.2">
      <c r="A5288" s="40"/>
      <c r="W5288" s="40"/>
      <c r="X5288" s="40"/>
      <c r="Y5288" s="40"/>
      <c r="Z5288" s="40"/>
    </row>
    <row r="5289" spans="1:26" x14ac:dyDescent="0.2">
      <c r="A5289" s="40"/>
      <c r="W5289" s="40"/>
      <c r="X5289" s="40"/>
      <c r="Y5289" s="40"/>
      <c r="Z5289" s="40"/>
    </row>
    <row r="5290" spans="1:26" x14ac:dyDescent="0.2">
      <c r="A5290" s="40"/>
      <c r="W5290" s="40"/>
      <c r="X5290" s="40"/>
      <c r="Y5290" s="40"/>
      <c r="Z5290" s="40"/>
    </row>
    <row r="5291" spans="1:26" x14ac:dyDescent="0.2">
      <c r="A5291" s="40"/>
      <c r="W5291" s="40"/>
      <c r="X5291" s="40"/>
      <c r="Y5291" s="40"/>
      <c r="Z5291" s="40"/>
    </row>
    <row r="5292" spans="1:26" x14ac:dyDescent="0.2">
      <c r="A5292" s="40"/>
      <c r="W5292" s="40"/>
      <c r="X5292" s="40"/>
      <c r="Y5292" s="40"/>
      <c r="Z5292" s="40"/>
    </row>
    <row r="5293" spans="1:26" x14ac:dyDescent="0.2">
      <c r="A5293" s="40"/>
      <c r="W5293" s="40"/>
      <c r="X5293" s="40"/>
      <c r="Y5293" s="40"/>
      <c r="Z5293" s="40"/>
    </row>
    <row r="5294" spans="1:26" x14ac:dyDescent="0.2">
      <c r="A5294" s="40"/>
      <c r="W5294" s="40"/>
      <c r="X5294" s="40"/>
      <c r="Y5294" s="40"/>
      <c r="Z5294" s="40"/>
    </row>
    <row r="5295" spans="1:26" x14ac:dyDescent="0.2">
      <c r="A5295" s="40"/>
      <c r="W5295" s="40"/>
      <c r="X5295" s="40"/>
      <c r="Y5295" s="40"/>
      <c r="Z5295" s="40"/>
    </row>
    <row r="5296" spans="1:26" x14ac:dyDescent="0.2">
      <c r="A5296" s="40"/>
      <c r="W5296" s="40"/>
      <c r="X5296" s="40"/>
      <c r="Y5296" s="40"/>
      <c r="Z5296" s="40"/>
    </row>
    <row r="5297" spans="1:26" x14ac:dyDescent="0.2">
      <c r="A5297" s="40"/>
      <c r="W5297" s="40"/>
      <c r="X5297" s="40"/>
      <c r="Y5297" s="40"/>
      <c r="Z5297" s="40"/>
    </row>
    <row r="5298" spans="1:26" x14ac:dyDescent="0.2">
      <c r="A5298" s="40"/>
      <c r="W5298" s="40"/>
      <c r="X5298" s="40"/>
      <c r="Y5298" s="40"/>
      <c r="Z5298" s="40"/>
    </row>
    <row r="5299" spans="1:26" x14ac:dyDescent="0.2">
      <c r="A5299" s="40"/>
      <c r="W5299" s="40"/>
      <c r="X5299" s="40"/>
      <c r="Y5299" s="40"/>
      <c r="Z5299" s="40"/>
    </row>
    <row r="5300" spans="1:26" x14ac:dyDescent="0.2">
      <c r="A5300" s="40"/>
      <c r="W5300" s="40"/>
      <c r="X5300" s="40"/>
      <c r="Y5300" s="40"/>
      <c r="Z5300" s="40"/>
    </row>
    <row r="5301" spans="1:26" x14ac:dyDescent="0.2">
      <c r="A5301" s="40"/>
      <c r="W5301" s="40"/>
      <c r="X5301" s="40"/>
      <c r="Y5301" s="40"/>
      <c r="Z5301" s="40"/>
    </row>
    <row r="5302" spans="1:26" x14ac:dyDescent="0.2">
      <c r="A5302" s="40"/>
      <c r="W5302" s="40"/>
      <c r="X5302" s="40"/>
      <c r="Y5302" s="40"/>
      <c r="Z5302" s="40"/>
    </row>
    <row r="5303" spans="1:26" x14ac:dyDescent="0.2">
      <c r="A5303" s="40"/>
      <c r="W5303" s="40"/>
      <c r="X5303" s="40"/>
      <c r="Y5303" s="40"/>
      <c r="Z5303" s="40"/>
    </row>
    <row r="5304" spans="1:26" x14ac:dyDescent="0.2">
      <c r="A5304" s="40"/>
      <c r="W5304" s="40"/>
      <c r="X5304" s="40"/>
      <c r="Y5304" s="40"/>
      <c r="Z5304" s="40"/>
    </row>
    <row r="5305" spans="1:26" x14ac:dyDescent="0.2">
      <c r="A5305" s="40"/>
      <c r="W5305" s="40"/>
      <c r="X5305" s="40"/>
      <c r="Y5305" s="40"/>
      <c r="Z5305" s="40"/>
    </row>
    <row r="5306" spans="1:26" x14ac:dyDescent="0.2">
      <c r="A5306" s="40"/>
      <c r="W5306" s="40"/>
      <c r="X5306" s="40"/>
      <c r="Y5306" s="40"/>
      <c r="Z5306" s="40"/>
    </row>
    <row r="5307" spans="1:26" x14ac:dyDescent="0.2">
      <c r="A5307" s="40"/>
      <c r="W5307" s="40"/>
      <c r="X5307" s="40"/>
      <c r="Y5307" s="40"/>
      <c r="Z5307" s="40"/>
    </row>
    <row r="5308" spans="1:26" x14ac:dyDescent="0.2">
      <c r="A5308" s="40"/>
      <c r="W5308" s="40"/>
      <c r="X5308" s="40"/>
      <c r="Y5308" s="40"/>
      <c r="Z5308" s="40"/>
    </row>
    <row r="5309" spans="1:26" x14ac:dyDescent="0.2">
      <c r="A5309" s="40"/>
      <c r="W5309" s="40"/>
      <c r="X5309" s="40"/>
      <c r="Y5309" s="40"/>
      <c r="Z5309" s="40"/>
    </row>
    <row r="5310" spans="1:26" x14ac:dyDescent="0.2">
      <c r="A5310" s="40"/>
      <c r="W5310" s="40"/>
      <c r="X5310" s="40"/>
      <c r="Y5310" s="40"/>
      <c r="Z5310" s="40"/>
    </row>
    <row r="5311" spans="1:26" x14ac:dyDescent="0.2">
      <c r="A5311" s="40"/>
      <c r="W5311" s="40"/>
      <c r="X5311" s="40"/>
      <c r="Y5311" s="40"/>
      <c r="Z5311" s="40"/>
    </row>
    <row r="5312" spans="1:26" x14ac:dyDescent="0.2">
      <c r="A5312" s="40"/>
      <c r="W5312" s="40"/>
      <c r="X5312" s="40"/>
      <c r="Y5312" s="40"/>
      <c r="Z5312" s="40"/>
    </row>
    <row r="5313" spans="1:26" x14ac:dyDescent="0.2">
      <c r="A5313" s="40"/>
      <c r="W5313" s="40"/>
      <c r="X5313" s="40"/>
      <c r="Y5313" s="40"/>
      <c r="Z5313" s="40"/>
    </row>
    <row r="5314" spans="1:26" x14ac:dyDescent="0.2">
      <c r="A5314" s="40"/>
      <c r="W5314" s="40"/>
      <c r="X5314" s="40"/>
      <c r="Y5314" s="40"/>
      <c r="Z5314" s="40"/>
    </row>
    <row r="5315" spans="1:26" x14ac:dyDescent="0.2">
      <c r="A5315" s="40"/>
      <c r="W5315" s="40"/>
      <c r="X5315" s="40"/>
      <c r="Y5315" s="40"/>
      <c r="Z5315" s="40"/>
    </row>
    <row r="5316" spans="1:26" x14ac:dyDescent="0.2">
      <c r="A5316" s="40"/>
      <c r="W5316" s="40"/>
      <c r="X5316" s="40"/>
      <c r="Y5316" s="40"/>
      <c r="Z5316" s="40"/>
    </row>
    <row r="5317" spans="1:26" x14ac:dyDescent="0.2">
      <c r="A5317" s="40"/>
      <c r="W5317" s="40"/>
      <c r="X5317" s="40"/>
      <c r="Y5317" s="40"/>
      <c r="Z5317" s="40"/>
    </row>
    <row r="5318" spans="1:26" x14ac:dyDescent="0.2">
      <c r="A5318" s="40"/>
      <c r="W5318" s="40"/>
      <c r="X5318" s="40"/>
      <c r="Y5318" s="40"/>
      <c r="Z5318" s="40"/>
    </row>
    <row r="5319" spans="1:26" x14ac:dyDescent="0.2">
      <c r="A5319" s="40"/>
      <c r="W5319" s="40"/>
      <c r="X5319" s="40"/>
      <c r="Y5319" s="40"/>
      <c r="Z5319" s="40"/>
    </row>
    <row r="5320" spans="1:26" x14ac:dyDescent="0.2">
      <c r="A5320" s="40"/>
      <c r="W5320" s="40"/>
      <c r="X5320" s="40"/>
      <c r="Y5320" s="40"/>
      <c r="Z5320" s="40"/>
    </row>
    <row r="5321" spans="1:26" x14ac:dyDescent="0.2">
      <c r="A5321" s="40"/>
      <c r="W5321" s="40"/>
      <c r="X5321" s="40"/>
      <c r="Y5321" s="40"/>
      <c r="Z5321" s="40"/>
    </row>
    <row r="5322" spans="1:26" x14ac:dyDescent="0.2">
      <c r="A5322" s="40"/>
      <c r="W5322" s="40"/>
      <c r="X5322" s="40"/>
      <c r="Y5322" s="40"/>
      <c r="Z5322" s="40"/>
    </row>
    <row r="5323" spans="1:26" x14ac:dyDescent="0.2">
      <c r="A5323" s="40"/>
      <c r="W5323" s="40"/>
      <c r="X5323" s="40"/>
      <c r="Y5323" s="40"/>
      <c r="Z5323" s="40"/>
    </row>
    <row r="5324" spans="1:26" x14ac:dyDescent="0.2">
      <c r="A5324" s="40"/>
      <c r="W5324" s="40"/>
      <c r="X5324" s="40"/>
      <c r="Y5324" s="40"/>
      <c r="Z5324" s="40"/>
    </row>
    <row r="5325" spans="1:26" x14ac:dyDescent="0.2">
      <c r="A5325" s="40"/>
      <c r="W5325" s="40"/>
      <c r="X5325" s="40"/>
      <c r="Y5325" s="40"/>
      <c r="Z5325" s="40"/>
    </row>
    <row r="5326" spans="1:26" x14ac:dyDescent="0.2">
      <c r="A5326" s="40"/>
      <c r="W5326" s="40"/>
      <c r="X5326" s="40"/>
      <c r="Y5326" s="40"/>
      <c r="Z5326" s="40"/>
    </row>
    <row r="5327" spans="1:26" x14ac:dyDescent="0.2">
      <c r="A5327" s="40"/>
      <c r="W5327" s="40"/>
      <c r="X5327" s="40"/>
      <c r="Y5327" s="40"/>
      <c r="Z5327" s="40"/>
    </row>
    <row r="5328" spans="1:26" x14ac:dyDescent="0.2">
      <c r="A5328" s="40"/>
      <c r="W5328" s="40"/>
      <c r="X5328" s="40"/>
      <c r="Y5328" s="40"/>
      <c r="Z5328" s="40"/>
    </row>
    <row r="5329" spans="1:26" x14ac:dyDescent="0.2">
      <c r="A5329" s="40"/>
      <c r="W5329" s="40"/>
      <c r="X5329" s="40"/>
      <c r="Y5329" s="40"/>
      <c r="Z5329" s="40"/>
    </row>
    <row r="5330" spans="1:26" x14ac:dyDescent="0.2">
      <c r="A5330" s="40"/>
      <c r="W5330" s="40"/>
      <c r="X5330" s="40"/>
      <c r="Y5330" s="40"/>
      <c r="Z5330" s="40"/>
    </row>
    <row r="5331" spans="1:26" x14ac:dyDescent="0.2">
      <c r="A5331" s="40"/>
      <c r="W5331" s="40"/>
      <c r="X5331" s="40"/>
      <c r="Y5331" s="40"/>
      <c r="Z5331" s="40"/>
    </row>
    <row r="5332" spans="1:26" x14ac:dyDescent="0.2">
      <c r="A5332" s="40"/>
      <c r="W5332" s="40"/>
      <c r="X5332" s="40"/>
      <c r="Y5332" s="40"/>
      <c r="Z5332" s="40"/>
    </row>
    <row r="5333" spans="1:26" x14ac:dyDescent="0.2">
      <c r="A5333" s="40"/>
      <c r="W5333" s="40"/>
      <c r="X5333" s="40"/>
      <c r="Y5333" s="40"/>
      <c r="Z5333" s="40"/>
    </row>
    <row r="5334" spans="1:26" x14ac:dyDescent="0.2">
      <c r="A5334" s="40"/>
      <c r="W5334" s="40"/>
      <c r="X5334" s="40"/>
      <c r="Y5334" s="40"/>
      <c r="Z5334" s="40"/>
    </row>
    <row r="5335" spans="1:26" x14ac:dyDescent="0.2">
      <c r="A5335" s="40"/>
      <c r="W5335" s="40"/>
      <c r="X5335" s="40"/>
      <c r="Y5335" s="40"/>
      <c r="Z5335" s="40"/>
    </row>
    <row r="5336" spans="1:26" x14ac:dyDescent="0.2">
      <c r="A5336" s="40"/>
      <c r="W5336" s="40"/>
      <c r="X5336" s="40"/>
      <c r="Y5336" s="40"/>
      <c r="Z5336" s="40"/>
    </row>
    <row r="5337" spans="1:26" x14ac:dyDescent="0.2">
      <c r="A5337" s="40"/>
      <c r="W5337" s="40"/>
      <c r="X5337" s="40"/>
      <c r="Y5337" s="40"/>
      <c r="Z5337" s="40"/>
    </row>
    <row r="5338" spans="1:26" x14ac:dyDescent="0.2">
      <c r="A5338" s="40"/>
      <c r="W5338" s="40"/>
      <c r="X5338" s="40"/>
      <c r="Y5338" s="40"/>
      <c r="Z5338" s="40"/>
    </row>
    <row r="5339" spans="1:26" x14ac:dyDescent="0.2">
      <c r="A5339" s="40"/>
      <c r="W5339" s="40"/>
      <c r="X5339" s="40"/>
      <c r="Y5339" s="40"/>
      <c r="Z5339" s="40"/>
    </row>
    <row r="5340" spans="1:26" x14ac:dyDescent="0.2">
      <c r="A5340" s="40"/>
      <c r="W5340" s="40"/>
      <c r="X5340" s="40"/>
      <c r="Y5340" s="40"/>
      <c r="Z5340" s="40"/>
    </row>
    <row r="5341" spans="1:26" x14ac:dyDescent="0.2">
      <c r="A5341" s="40"/>
      <c r="W5341" s="40"/>
      <c r="X5341" s="40"/>
      <c r="Y5341" s="40"/>
      <c r="Z5341" s="40"/>
    </row>
    <row r="5342" spans="1:26" x14ac:dyDescent="0.2">
      <c r="A5342" s="40"/>
      <c r="W5342" s="40"/>
      <c r="X5342" s="40"/>
      <c r="Y5342" s="40"/>
      <c r="Z5342" s="40"/>
    </row>
    <row r="5343" spans="1:26" x14ac:dyDescent="0.2">
      <c r="A5343" s="40"/>
      <c r="W5343" s="40"/>
      <c r="X5343" s="40"/>
      <c r="Y5343" s="40"/>
      <c r="Z5343" s="40"/>
    </row>
    <row r="5344" spans="1:26" x14ac:dyDescent="0.2">
      <c r="A5344" s="40"/>
      <c r="W5344" s="40"/>
      <c r="X5344" s="40"/>
      <c r="Y5344" s="40"/>
      <c r="Z5344" s="40"/>
    </row>
    <row r="5345" spans="1:26" x14ac:dyDescent="0.2">
      <c r="A5345" s="40"/>
      <c r="W5345" s="40"/>
      <c r="X5345" s="40"/>
      <c r="Y5345" s="40"/>
      <c r="Z5345" s="40"/>
    </row>
    <row r="5346" spans="1:26" x14ac:dyDescent="0.2">
      <c r="A5346" s="40"/>
      <c r="W5346" s="40"/>
      <c r="X5346" s="40"/>
      <c r="Y5346" s="40"/>
      <c r="Z5346" s="40"/>
    </row>
    <row r="5347" spans="1:26" x14ac:dyDescent="0.2">
      <c r="A5347" s="40"/>
      <c r="W5347" s="40"/>
      <c r="X5347" s="40"/>
      <c r="Y5347" s="40"/>
      <c r="Z5347" s="40"/>
    </row>
    <row r="5348" spans="1:26" x14ac:dyDescent="0.2">
      <c r="A5348" s="40"/>
      <c r="W5348" s="40"/>
      <c r="X5348" s="40"/>
      <c r="Y5348" s="40"/>
      <c r="Z5348" s="40"/>
    </row>
    <row r="5349" spans="1:26" x14ac:dyDescent="0.2">
      <c r="A5349" s="40"/>
      <c r="W5349" s="40"/>
      <c r="X5349" s="40"/>
      <c r="Y5349" s="40"/>
      <c r="Z5349" s="40"/>
    </row>
    <row r="5350" spans="1:26" x14ac:dyDescent="0.2">
      <c r="A5350" s="40"/>
      <c r="W5350" s="40"/>
      <c r="X5350" s="40"/>
      <c r="Y5350" s="40"/>
      <c r="Z5350" s="40"/>
    </row>
    <row r="5351" spans="1:26" x14ac:dyDescent="0.2">
      <c r="A5351" s="40"/>
      <c r="W5351" s="40"/>
      <c r="X5351" s="40"/>
      <c r="Y5351" s="40"/>
      <c r="Z5351" s="40"/>
    </row>
    <row r="5352" spans="1:26" x14ac:dyDescent="0.2">
      <c r="A5352" s="40"/>
      <c r="W5352" s="40"/>
      <c r="X5352" s="40"/>
      <c r="Y5352" s="40"/>
      <c r="Z5352" s="40"/>
    </row>
    <row r="5353" spans="1:26" x14ac:dyDescent="0.2">
      <c r="A5353" s="40"/>
      <c r="W5353" s="40"/>
      <c r="X5353" s="40"/>
      <c r="Y5353" s="40"/>
      <c r="Z5353" s="40"/>
    </row>
    <row r="5354" spans="1:26" x14ac:dyDescent="0.2">
      <c r="A5354" s="40"/>
      <c r="W5354" s="40"/>
      <c r="X5354" s="40"/>
      <c r="Y5354" s="40"/>
      <c r="Z5354" s="40"/>
    </row>
    <row r="5355" spans="1:26" x14ac:dyDescent="0.2">
      <c r="A5355" s="40"/>
      <c r="W5355" s="40"/>
      <c r="X5355" s="40"/>
      <c r="Y5355" s="40"/>
      <c r="Z5355" s="40"/>
    </row>
    <row r="5356" spans="1:26" x14ac:dyDescent="0.2">
      <c r="A5356" s="40"/>
      <c r="W5356" s="40"/>
      <c r="X5356" s="40"/>
      <c r="Y5356" s="40"/>
      <c r="Z5356" s="40"/>
    </row>
    <row r="5357" spans="1:26" x14ac:dyDescent="0.2">
      <c r="A5357" s="40"/>
      <c r="W5357" s="40"/>
      <c r="X5357" s="40"/>
      <c r="Y5357" s="40"/>
      <c r="Z5357" s="40"/>
    </row>
    <row r="5358" spans="1:26" x14ac:dyDescent="0.2">
      <c r="A5358" s="40"/>
      <c r="W5358" s="40"/>
      <c r="X5358" s="40"/>
      <c r="Y5358" s="40"/>
      <c r="Z5358" s="40"/>
    </row>
    <row r="5359" spans="1:26" x14ac:dyDescent="0.2">
      <c r="A5359" s="40"/>
      <c r="W5359" s="40"/>
      <c r="X5359" s="40"/>
      <c r="Y5359" s="40"/>
      <c r="Z5359" s="40"/>
    </row>
    <row r="5360" spans="1:26" x14ac:dyDescent="0.2">
      <c r="A5360" s="40"/>
      <c r="W5360" s="40"/>
      <c r="X5360" s="40"/>
      <c r="Y5360" s="40"/>
      <c r="Z5360" s="40"/>
    </row>
    <row r="5361" spans="1:26" x14ac:dyDescent="0.2">
      <c r="A5361" s="40"/>
      <c r="W5361" s="40"/>
      <c r="X5361" s="40"/>
      <c r="Y5361" s="40"/>
      <c r="Z5361" s="40"/>
    </row>
    <row r="5362" spans="1:26" x14ac:dyDescent="0.2">
      <c r="A5362" s="40"/>
      <c r="W5362" s="40"/>
      <c r="X5362" s="40"/>
      <c r="Y5362" s="40"/>
      <c r="Z5362" s="40"/>
    </row>
    <row r="5363" spans="1:26" x14ac:dyDescent="0.2">
      <c r="A5363" s="40"/>
      <c r="W5363" s="40"/>
      <c r="X5363" s="40"/>
      <c r="Y5363" s="40"/>
      <c r="Z5363" s="40"/>
    </row>
    <row r="5364" spans="1:26" x14ac:dyDescent="0.2">
      <c r="A5364" s="40"/>
      <c r="W5364" s="40"/>
      <c r="X5364" s="40"/>
      <c r="Y5364" s="40"/>
      <c r="Z5364" s="40"/>
    </row>
    <row r="5365" spans="1:26" x14ac:dyDescent="0.2">
      <c r="A5365" s="40"/>
      <c r="W5365" s="40"/>
      <c r="X5365" s="40"/>
      <c r="Y5365" s="40"/>
      <c r="Z5365" s="40"/>
    </row>
    <row r="5366" spans="1:26" x14ac:dyDescent="0.2">
      <c r="A5366" s="40"/>
      <c r="W5366" s="40"/>
      <c r="X5366" s="40"/>
      <c r="Y5366" s="40"/>
      <c r="Z5366" s="40"/>
    </row>
    <row r="5367" spans="1:26" x14ac:dyDescent="0.2">
      <c r="A5367" s="40"/>
      <c r="W5367" s="40"/>
      <c r="X5367" s="40"/>
      <c r="Y5367" s="40"/>
      <c r="Z5367" s="40"/>
    </row>
    <row r="5368" spans="1:26" x14ac:dyDescent="0.2">
      <c r="A5368" s="40"/>
      <c r="W5368" s="40"/>
      <c r="X5368" s="40"/>
      <c r="Y5368" s="40"/>
      <c r="Z5368" s="40"/>
    </row>
    <row r="5369" spans="1:26" x14ac:dyDescent="0.2">
      <c r="A5369" s="40"/>
      <c r="W5369" s="40"/>
      <c r="X5369" s="40"/>
      <c r="Y5369" s="40"/>
      <c r="Z5369" s="40"/>
    </row>
    <row r="5370" spans="1:26" x14ac:dyDescent="0.2">
      <c r="A5370" s="40"/>
      <c r="W5370" s="40"/>
      <c r="X5370" s="40"/>
      <c r="Y5370" s="40"/>
      <c r="Z5370" s="40"/>
    </row>
    <row r="5371" spans="1:26" x14ac:dyDescent="0.2">
      <c r="A5371" s="40"/>
      <c r="W5371" s="40"/>
      <c r="X5371" s="40"/>
      <c r="Y5371" s="40"/>
      <c r="Z5371" s="40"/>
    </row>
    <row r="5372" spans="1:26" x14ac:dyDescent="0.2">
      <c r="A5372" s="40"/>
      <c r="W5372" s="40"/>
      <c r="X5372" s="40"/>
      <c r="Y5372" s="40"/>
      <c r="Z5372" s="40"/>
    </row>
    <row r="5373" spans="1:26" x14ac:dyDescent="0.2">
      <c r="A5373" s="40"/>
      <c r="W5373" s="40"/>
      <c r="X5373" s="40"/>
      <c r="Y5373" s="40"/>
      <c r="Z5373" s="40"/>
    </row>
    <row r="5374" spans="1:26" x14ac:dyDescent="0.2">
      <c r="A5374" s="40"/>
      <c r="W5374" s="40"/>
      <c r="X5374" s="40"/>
      <c r="Y5374" s="40"/>
      <c r="Z5374" s="40"/>
    </row>
    <row r="5375" spans="1:26" x14ac:dyDescent="0.2">
      <c r="A5375" s="40"/>
      <c r="W5375" s="40"/>
      <c r="X5375" s="40"/>
      <c r="Y5375" s="40"/>
      <c r="Z5375" s="40"/>
    </row>
    <row r="5376" spans="1:26" x14ac:dyDescent="0.2">
      <c r="A5376" s="40"/>
      <c r="W5376" s="40"/>
      <c r="X5376" s="40"/>
      <c r="Y5376" s="40"/>
      <c r="Z5376" s="40"/>
    </row>
    <row r="5377" spans="1:26" x14ac:dyDescent="0.2">
      <c r="A5377" s="40"/>
      <c r="W5377" s="40"/>
      <c r="X5377" s="40"/>
      <c r="Y5377" s="40"/>
      <c r="Z5377" s="40"/>
    </row>
    <row r="5378" spans="1:26" x14ac:dyDescent="0.2">
      <c r="A5378" s="40"/>
      <c r="W5378" s="40"/>
      <c r="X5378" s="40"/>
      <c r="Y5378" s="40"/>
      <c r="Z5378" s="40"/>
    </row>
    <row r="5379" spans="1:26" x14ac:dyDescent="0.2">
      <c r="A5379" s="40"/>
      <c r="W5379" s="40"/>
      <c r="X5379" s="40"/>
      <c r="Y5379" s="40"/>
      <c r="Z5379" s="40"/>
    </row>
    <row r="5380" spans="1:26" x14ac:dyDescent="0.2">
      <c r="A5380" s="40"/>
      <c r="W5380" s="40"/>
      <c r="X5380" s="40"/>
      <c r="Y5380" s="40"/>
      <c r="Z5380" s="40"/>
    </row>
    <row r="5381" spans="1:26" x14ac:dyDescent="0.2">
      <c r="A5381" s="40"/>
      <c r="W5381" s="40"/>
      <c r="X5381" s="40"/>
      <c r="Y5381" s="40"/>
      <c r="Z5381" s="40"/>
    </row>
    <row r="5382" spans="1:26" x14ac:dyDescent="0.2">
      <c r="A5382" s="40"/>
      <c r="W5382" s="40"/>
      <c r="X5382" s="40"/>
      <c r="Y5382" s="40"/>
      <c r="Z5382" s="40"/>
    </row>
    <row r="5383" spans="1:26" x14ac:dyDescent="0.2">
      <c r="A5383" s="40"/>
      <c r="W5383" s="40"/>
      <c r="X5383" s="40"/>
      <c r="Y5383" s="40"/>
      <c r="Z5383" s="40"/>
    </row>
    <row r="5384" spans="1:26" x14ac:dyDescent="0.2">
      <c r="A5384" s="40"/>
      <c r="W5384" s="40"/>
      <c r="X5384" s="40"/>
      <c r="Y5384" s="40"/>
      <c r="Z5384" s="40"/>
    </row>
    <row r="5385" spans="1:26" x14ac:dyDescent="0.2">
      <c r="A5385" s="40"/>
      <c r="W5385" s="40"/>
      <c r="X5385" s="40"/>
      <c r="Y5385" s="40"/>
      <c r="Z5385" s="40"/>
    </row>
    <row r="5386" spans="1:26" x14ac:dyDescent="0.2">
      <c r="A5386" s="40"/>
      <c r="W5386" s="40"/>
      <c r="X5386" s="40"/>
      <c r="Y5386" s="40"/>
      <c r="Z5386" s="40"/>
    </row>
    <row r="5387" spans="1:26" x14ac:dyDescent="0.2">
      <c r="A5387" s="40"/>
      <c r="W5387" s="40"/>
      <c r="X5387" s="40"/>
      <c r="Y5387" s="40"/>
      <c r="Z5387" s="40"/>
    </row>
    <row r="5388" spans="1:26" x14ac:dyDescent="0.2">
      <c r="A5388" s="40"/>
      <c r="W5388" s="40"/>
      <c r="X5388" s="40"/>
      <c r="Y5388" s="40"/>
      <c r="Z5388" s="40"/>
    </row>
    <row r="5389" spans="1:26" x14ac:dyDescent="0.2">
      <c r="A5389" s="40"/>
      <c r="W5389" s="40"/>
      <c r="X5389" s="40"/>
      <c r="Y5389" s="40"/>
      <c r="Z5389" s="40"/>
    </row>
    <row r="5390" spans="1:26" x14ac:dyDescent="0.2">
      <c r="A5390" s="40"/>
      <c r="W5390" s="40"/>
      <c r="X5390" s="40"/>
      <c r="Y5390" s="40"/>
      <c r="Z5390" s="40"/>
    </row>
    <row r="5391" spans="1:26" x14ac:dyDescent="0.2">
      <c r="A5391" s="40"/>
      <c r="W5391" s="40"/>
      <c r="X5391" s="40"/>
      <c r="Y5391" s="40"/>
      <c r="Z5391" s="40"/>
    </row>
    <row r="5392" spans="1:26" x14ac:dyDescent="0.2">
      <c r="A5392" s="40"/>
      <c r="W5392" s="40"/>
      <c r="X5392" s="40"/>
      <c r="Y5392" s="40"/>
      <c r="Z5392" s="40"/>
    </row>
    <row r="5393" spans="1:26" x14ac:dyDescent="0.2">
      <c r="A5393" s="40"/>
      <c r="W5393" s="40"/>
      <c r="X5393" s="40"/>
      <c r="Y5393" s="40"/>
      <c r="Z5393" s="40"/>
    </row>
    <row r="5394" spans="1:26" x14ac:dyDescent="0.2">
      <c r="A5394" s="40"/>
      <c r="W5394" s="40"/>
      <c r="X5394" s="40"/>
      <c r="Y5394" s="40"/>
      <c r="Z5394" s="40"/>
    </row>
    <row r="5395" spans="1:26" x14ac:dyDescent="0.2">
      <c r="A5395" s="40"/>
      <c r="W5395" s="40"/>
      <c r="X5395" s="40"/>
      <c r="Y5395" s="40"/>
      <c r="Z5395" s="40"/>
    </row>
    <row r="5396" spans="1:26" x14ac:dyDescent="0.2">
      <c r="A5396" s="40"/>
      <c r="W5396" s="40"/>
      <c r="X5396" s="40"/>
      <c r="Y5396" s="40"/>
      <c r="Z5396" s="40"/>
    </row>
    <row r="5397" spans="1:26" x14ac:dyDescent="0.2">
      <c r="A5397" s="40"/>
      <c r="W5397" s="40"/>
      <c r="X5397" s="40"/>
      <c r="Y5397" s="40"/>
      <c r="Z5397" s="40"/>
    </row>
    <row r="5398" spans="1:26" x14ac:dyDescent="0.2">
      <c r="A5398" s="40"/>
      <c r="W5398" s="40"/>
      <c r="X5398" s="40"/>
      <c r="Y5398" s="40"/>
      <c r="Z5398" s="40"/>
    </row>
    <row r="5399" spans="1:26" x14ac:dyDescent="0.2">
      <c r="A5399" s="40"/>
      <c r="W5399" s="40"/>
      <c r="X5399" s="40"/>
      <c r="Y5399" s="40"/>
      <c r="Z5399" s="40"/>
    </row>
    <row r="5400" spans="1:26" x14ac:dyDescent="0.2">
      <c r="A5400" s="40"/>
      <c r="W5400" s="40"/>
      <c r="X5400" s="40"/>
      <c r="Y5400" s="40"/>
      <c r="Z5400" s="40"/>
    </row>
    <row r="5401" spans="1:26" x14ac:dyDescent="0.2">
      <c r="A5401" s="40"/>
      <c r="W5401" s="40"/>
      <c r="X5401" s="40"/>
      <c r="Y5401" s="40"/>
      <c r="Z5401" s="40"/>
    </row>
    <row r="5402" spans="1:26" x14ac:dyDescent="0.2">
      <c r="A5402" s="40"/>
      <c r="W5402" s="40"/>
      <c r="X5402" s="40"/>
      <c r="Y5402" s="40"/>
      <c r="Z5402" s="40"/>
    </row>
    <row r="5403" spans="1:26" x14ac:dyDescent="0.2">
      <c r="A5403" s="40"/>
      <c r="W5403" s="40"/>
      <c r="X5403" s="40"/>
      <c r="Y5403" s="40"/>
      <c r="Z5403" s="40"/>
    </row>
    <row r="5404" spans="1:26" x14ac:dyDescent="0.2">
      <c r="A5404" s="40"/>
      <c r="W5404" s="40"/>
      <c r="X5404" s="40"/>
      <c r="Y5404" s="40"/>
      <c r="Z5404" s="40"/>
    </row>
    <row r="5405" spans="1:26" x14ac:dyDescent="0.2">
      <c r="A5405" s="40"/>
      <c r="W5405" s="40"/>
      <c r="X5405" s="40"/>
      <c r="Y5405" s="40"/>
      <c r="Z5405" s="40"/>
    </row>
    <row r="5406" spans="1:26" x14ac:dyDescent="0.2">
      <c r="A5406" s="40"/>
      <c r="W5406" s="40"/>
      <c r="X5406" s="40"/>
      <c r="Y5406" s="40"/>
      <c r="Z5406" s="40"/>
    </row>
    <row r="5407" spans="1:26" x14ac:dyDescent="0.2">
      <c r="A5407" s="40"/>
      <c r="W5407" s="40"/>
      <c r="X5407" s="40"/>
      <c r="Y5407" s="40"/>
      <c r="Z5407" s="40"/>
    </row>
    <row r="5408" spans="1:26" x14ac:dyDescent="0.2">
      <c r="A5408" s="40"/>
      <c r="W5408" s="40"/>
      <c r="X5408" s="40"/>
      <c r="Y5408" s="40"/>
      <c r="Z5408" s="40"/>
    </row>
    <row r="5409" spans="1:26" x14ac:dyDescent="0.2">
      <c r="A5409" s="40"/>
      <c r="W5409" s="40"/>
      <c r="X5409" s="40"/>
      <c r="Y5409" s="40"/>
      <c r="Z5409" s="40"/>
    </row>
    <row r="5410" spans="1:26" x14ac:dyDescent="0.2">
      <c r="A5410" s="40"/>
      <c r="W5410" s="40"/>
      <c r="X5410" s="40"/>
      <c r="Y5410" s="40"/>
      <c r="Z5410" s="40"/>
    </row>
    <row r="5411" spans="1:26" x14ac:dyDescent="0.2">
      <c r="A5411" s="40"/>
      <c r="W5411" s="40"/>
      <c r="X5411" s="40"/>
      <c r="Y5411" s="40"/>
      <c r="Z5411" s="40"/>
    </row>
    <row r="5412" spans="1:26" x14ac:dyDescent="0.2">
      <c r="A5412" s="40"/>
      <c r="W5412" s="40"/>
      <c r="X5412" s="40"/>
      <c r="Y5412" s="40"/>
      <c r="Z5412" s="40"/>
    </row>
    <row r="5413" spans="1:26" x14ac:dyDescent="0.2">
      <c r="A5413" s="40"/>
      <c r="W5413" s="40"/>
      <c r="X5413" s="40"/>
      <c r="Y5413" s="40"/>
      <c r="Z5413" s="40"/>
    </row>
    <row r="5414" spans="1:26" x14ac:dyDescent="0.2">
      <c r="A5414" s="40"/>
      <c r="W5414" s="40"/>
      <c r="X5414" s="40"/>
      <c r="Y5414" s="40"/>
      <c r="Z5414" s="40"/>
    </row>
    <row r="5415" spans="1:26" x14ac:dyDescent="0.2">
      <c r="A5415" s="40"/>
      <c r="W5415" s="40"/>
      <c r="X5415" s="40"/>
      <c r="Y5415" s="40"/>
      <c r="Z5415" s="40"/>
    </row>
    <row r="5416" spans="1:26" x14ac:dyDescent="0.2">
      <c r="A5416" s="40"/>
      <c r="W5416" s="40"/>
      <c r="X5416" s="40"/>
      <c r="Y5416" s="40"/>
      <c r="Z5416" s="40"/>
    </row>
    <row r="5417" spans="1:26" x14ac:dyDescent="0.2">
      <c r="A5417" s="40"/>
      <c r="W5417" s="40"/>
      <c r="X5417" s="40"/>
      <c r="Y5417" s="40"/>
      <c r="Z5417" s="40"/>
    </row>
    <row r="5418" spans="1:26" x14ac:dyDescent="0.2">
      <c r="A5418" s="40"/>
      <c r="W5418" s="40"/>
      <c r="X5418" s="40"/>
      <c r="Y5418" s="40"/>
      <c r="Z5418" s="40"/>
    </row>
    <row r="5419" spans="1:26" x14ac:dyDescent="0.2">
      <c r="A5419" s="40"/>
      <c r="W5419" s="40"/>
      <c r="X5419" s="40"/>
      <c r="Y5419" s="40"/>
      <c r="Z5419" s="40"/>
    </row>
    <row r="5420" spans="1:26" x14ac:dyDescent="0.2">
      <c r="A5420" s="40"/>
      <c r="W5420" s="40"/>
      <c r="X5420" s="40"/>
      <c r="Y5420" s="40"/>
      <c r="Z5420" s="40"/>
    </row>
    <row r="5421" spans="1:26" x14ac:dyDescent="0.2">
      <c r="A5421" s="40"/>
      <c r="W5421" s="40"/>
      <c r="X5421" s="40"/>
      <c r="Y5421" s="40"/>
      <c r="Z5421" s="40"/>
    </row>
    <row r="5422" spans="1:26" x14ac:dyDescent="0.2">
      <c r="A5422" s="40"/>
      <c r="W5422" s="40"/>
      <c r="X5422" s="40"/>
      <c r="Y5422" s="40"/>
      <c r="Z5422" s="40"/>
    </row>
    <row r="5423" spans="1:26" x14ac:dyDescent="0.2">
      <c r="A5423" s="40"/>
      <c r="W5423" s="40"/>
      <c r="X5423" s="40"/>
      <c r="Y5423" s="40"/>
      <c r="Z5423" s="40"/>
    </row>
    <row r="5424" spans="1:26" x14ac:dyDescent="0.2">
      <c r="A5424" s="40"/>
      <c r="W5424" s="40"/>
      <c r="X5424" s="40"/>
      <c r="Y5424" s="40"/>
      <c r="Z5424" s="40"/>
    </row>
    <row r="5425" spans="1:26" x14ac:dyDescent="0.2">
      <c r="A5425" s="40"/>
      <c r="W5425" s="40"/>
      <c r="X5425" s="40"/>
      <c r="Y5425" s="40"/>
      <c r="Z5425" s="40"/>
    </row>
    <row r="5426" spans="1:26" x14ac:dyDescent="0.2">
      <c r="A5426" s="40"/>
      <c r="W5426" s="40"/>
      <c r="X5426" s="40"/>
      <c r="Y5426" s="40"/>
      <c r="Z5426" s="40"/>
    </row>
    <row r="5427" spans="1:26" x14ac:dyDescent="0.2">
      <c r="A5427" s="40"/>
      <c r="W5427" s="40"/>
      <c r="X5427" s="40"/>
      <c r="Y5427" s="40"/>
      <c r="Z5427" s="40"/>
    </row>
    <row r="5428" spans="1:26" x14ac:dyDescent="0.2">
      <c r="A5428" s="40"/>
      <c r="W5428" s="40"/>
      <c r="X5428" s="40"/>
      <c r="Y5428" s="40"/>
      <c r="Z5428" s="40"/>
    </row>
    <row r="5429" spans="1:26" x14ac:dyDescent="0.2">
      <c r="A5429" s="40"/>
      <c r="W5429" s="40"/>
      <c r="X5429" s="40"/>
      <c r="Y5429" s="40"/>
      <c r="Z5429" s="40"/>
    </row>
    <row r="5430" spans="1:26" x14ac:dyDescent="0.2">
      <c r="A5430" s="40"/>
      <c r="W5430" s="40"/>
      <c r="X5430" s="40"/>
      <c r="Y5430" s="40"/>
      <c r="Z5430" s="40"/>
    </row>
    <row r="5431" spans="1:26" x14ac:dyDescent="0.2">
      <c r="A5431" s="40"/>
      <c r="W5431" s="40"/>
      <c r="X5431" s="40"/>
      <c r="Y5431" s="40"/>
      <c r="Z5431" s="40"/>
    </row>
    <row r="5432" spans="1:26" x14ac:dyDescent="0.2">
      <c r="A5432" s="40"/>
      <c r="W5432" s="40"/>
      <c r="X5432" s="40"/>
      <c r="Y5432" s="40"/>
      <c r="Z5432" s="40"/>
    </row>
    <row r="5433" spans="1:26" x14ac:dyDescent="0.2">
      <c r="A5433" s="40"/>
      <c r="W5433" s="40"/>
      <c r="X5433" s="40"/>
      <c r="Y5433" s="40"/>
      <c r="Z5433" s="40"/>
    </row>
    <row r="5434" spans="1:26" x14ac:dyDescent="0.2">
      <c r="A5434" s="40"/>
      <c r="W5434" s="40"/>
      <c r="X5434" s="40"/>
      <c r="Y5434" s="40"/>
      <c r="Z5434" s="40"/>
    </row>
    <row r="5435" spans="1:26" x14ac:dyDescent="0.2">
      <c r="A5435" s="40"/>
      <c r="W5435" s="40"/>
      <c r="X5435" s="40"/>
      <c r="Y5435" s="40"/>
      <c r="Z5435" s="40"/>
    </row>
    <row r="5436" spans="1:26" x14ac:dyDescent="0.2">
      <c r="A5436" s="40"/>
      <c r="W5436" s="40"/>
      <c r="X5436" s="40"/>
      <c r="Y5436" s="40"/>
      <c r="Z5436" s="40"/>
    </row>
    <row r="5437" spans="1:26" x14ac:dyDescent="0.2">
      <c r="A5437" s="40"/>
      <c r="W5437" s="40"/>
      <c r="X5437" s="40"/>
      <c r="Y5437" s="40"/>
      <c r="Z5437" s="40"/>
    </row>
    <row r="5438" spans="1:26" x14ac:dyDescent="0.2">
      <c r="A5438" s="40"/>
      <c r="W5438" s="40"/>
      <c r="X5438" s="40"/>
      <c r="Y5438" s="40"/>
      <c r="Z5438" s="40"/>
    </row>
    <row r="5439" spans="1:26" x14ac:dyDescent="0.2">
      <c r="A5439" s="40"/>
      <c r="W5439" s="40"/>
      <c r="X5439" s="40"/>
      <c r="Y5439" s="40"/>
      <c r="Z5439" s="40"/>
    </row>
    <row r="5440" spans="1:26" x14ac:dyDescent="0.2">
      <c r="A5440" s="40"/>
      <c r="W5440" s="40"/>
      <c r="X5440" s="40"/>
      <c r="Y5440" s="40"/>
      <c r="Z5440" s="40"/>
    </row>
    <row r="5441" spans="1:26" x14ac:dyDescent="0.2">
      <c r="A5441" s="40"/>
      <c r="W5441" s="40"/>
      <c r="X5441" s="40"/>
      <c r="Y5441" s="40"/>
      <c r="Z5441" s="40"/>
    </row>
    <row r="5442" spans="1:26" x14ac:dyDescent="0.2">
      <c r="A5442" s="40"/>
      <c r="W5442" s="40"/>
      <c r="X5442" s="40"/>
      <c r="Y5442" s="40"/>
      <c r="Z5442" s="40"/>
    </row>
    <row r="5443" spans="1:26" x14ac:dyDescent="0.2">
      <c r="A5443" s="40"/>
      <c r="W5443" s="40"/>
      <c r="X5443" s="40"/>
      <c r="Y5443" s="40"/>
      <c r="Z5443" s="40"/>
    </row>
    <row r="5444" spans="1:26" x14ac:dyDescent="0.2">
      <c r="A5444" s="40"/>
      <c r="W5444" s="40"/>
      <c r="X5444" s="40"/>
      <c r="Y5444" s="40"/>
      <c r="Z5444" s="40"/>
    </row>
    <row r="5445" spans="1:26" x14ac:dyDescent="0.2">
      <c r="A5445" s="40"/>
      <c r="W5445" s="40"/>
      <c r="X5445" s="40"/>
      <c r="Y5445" s="40"/>
      <c r="Z5445" s="40"/>
    </row>
    <row r="5446" spans="1:26" x14ac:dyDescent="0.2">
      <c r="A5446" s="40"/>
      <c r="W5446" s="40"/>
      <c r="X5446" s="40"/>
      <c r="Y5446" s="40"/>
      <c r="Z5446" s="40"/>
    </row>
    <row r="5447" spans="1:26" x14ac:dyDescent="0.2">
      <c r="A5447" s="40"/>
      <c r="W5447" s="40"/>
      <c r="X5447" s="40"/>
      <c r="Y5447" s="40"/>
      <c r="Z5447" s="40"/>
    </row>
    <row r="5448" spans="1:26" x14ac:dyDescent="0.2">
      <c r="A5448" s="40"/>
      <c r="W5448" s="40"/>
      <c r="X5448" s="40"/>
      <c r="Y5448" s="40"/>
      <c r="Z5448" s="40"/>
    </row>
    <row r="5449" spans="1:26" x14ac:dyDescent="0.2">
      <c r="A5449" s="40"/>
      <c r="W5449" s="40"/>
      <c r="X5449" s="40"/>
      <c r="Y5449" s="40"/>
      <c r="Z5449" s="40"/>
    </row>
    <row r="5450" spans="1:26" x14ac:dyDescent="0.2">
      <c r="A5450" s="40"/>
      <c r="W5450" s="40"/>
      <c r="X5450" s="40"/>
      <c r="Y5450" s="40"/>
      <c r="Z5450" s="40"/>
    </row>
    <row r="5451" spans="1:26" x14ac:dyDescent="0.2">
      <c r="A5451" s="40"/>
      <c r="W5451" s="40"/>
      <c r="X5451" s="40"/>
      <c r="Y5451" s="40"/>
      <c r="Z5451" s="40"/>
    </row>
    <row r="5452" spans="1:26" x14ac:dyDescent="0.2">
      <c r="A5452" s="40"/>
      <c r="W5452" s="40"/>
      <c r="X5452" s="40"/>
      <c r="Y5452" s="40"/>
      <c r="Z5452" s="40"/>
    </row>
    <row r="5453" spans="1:26" x14ac:dyDescent="0.2">
      <c r="A5453" s="40"/>
      <c r="W5453" s="40"/>
      <c r="X5453" s="40"/>
      <c r="Y5453" s="40"/>
      <c r="Z5453" s="40"/>
    </row>
    <row r="5454" spans="1:26" x14ac:dyDescent="0.2">
      <c r="A5454" s="40"/>
      <c r="W5454" s="40"/>
      <c r="X5454" s="40"/>
      <c r="Y5454" s="40"/>
      <c r="Z5454" s="40"/>
    </row>
    <row r="5455" spans="1:26" x14ac:dyDescent="0.2">
      <c r="A5455" s="40"/>
      <c r="W5455" s="40"/>
      <c r="X5455" s="40"/>
      <c r="Y5455" s="40"/>
      <c r="Z5455" s="40"/>
    </row>
    <row r="5456" spans="1:26" x14ac:dyDescent="0.2">
      <c r="A5456" s="40"/>
      <c r="W5456" s="40"/>
      <c r="X5456" s="40"/>
      <c r="Y5456" s="40"/>
      <c r="Z5456" s="40"/>
    </row>
    <row r="5457" spans="1:26" x14ac:dyDescent="0.2">
      <c r="A5457" s="40"/>
      <c r="W5457" s="40"/>
      <c r="X5457" s="40"/>
      <c r="Y5457" s="40"/>
      <c r="Z5457" s="40"/>
    </row>
    <row r="5458" spans="1:26" x14ac:dyDescent="0.2">
      <c r="A5458" s="40"/>
      <c r="W5458" s="40"/>
      <c r="X5458" s="40"/>
      <c r="Y5458" s="40"/>
      <c r="Z5458" s="40"/>
    </row>
    <row r="5459" spans="1:26" x14ac:dyDescent="0.2">
      <c r="A5459" s="40"/>
      <c r="W5459" s="40"/>
      <c r="X5459" s="40"/>
      <c r="Y5459" s="40"/>
      <c r="Z5459" s="40"/>
    </row>
    <row r="5460" spans="1:26" x14ac:dyDescent="0.2">
      <c r="A5460" s="40"/>
      <c r="W5460" s="40"/>
      <c r="X5460" s="40"/>
      <c r="Y5460" s="40"/>
      <c r="Z5460" s="40"/>
    </row>
    <row r="5461" spans="1:26" x14ac:dyDescent="0.2">
      <c r="A5461" s="40"/>
      <c r="W5461" s="40"/>
      <c r="X5461" s="40"/>
      <c r="Y5461" s="40"/>
      <c r="Z5461" s="40"/>
    </row>
    <row r="5462" spans="1:26" x14ac:dyDescent="0.2">
      <c r="A5462" s="40"/>
      <c r="W5462" s="40"/>
      <c r="X5462" s="40"/>
      <c r="Y5462" s="40"/>
      <c r="Z5462" s="40"/>
    </row>
    <row r="5463" spans="1:26" x14ac:dyDescent="0.2">
      <c r="A5463" s="40"/>
      <c r="W5463" s="40"/>
      <c r="X5463" s="40"/>
      <c r="Y5463" s="40"/>
      <c r="Z5463" s="40"/>
    </row>
    <row r="5464" spans="1:26" x14ac:dyDescent="0.2">
      <c r="A5464" s="40"/>
      <c r="W5464" s="40"/>
      <c r="X5464" s="40"/>
      <c r="Y5464" s="40"/>
      <c r="Z5464" s="40"/>
    </row>
    <row r="5465" spans="1:26" x14ac:dyDescent="0.2">
      <c r="A5465" s="40"/>
      <c r="W5465" s="40"/>
      <c r="X5465" s="40"/>
      <c r="Y5465" s="40"/>
      <c r="Z5465" s="40"/>
    </row>
    <row r="5466" spans="1:26" x14ac:dyDescent="0.2">
      <c r="A5466" s="40"/>
      <c r="W5466" s="40"/>
      <c r="X5466" s="40"/>
      <c r="Y5466" s="40"/>
      <c r="Z5466" s="40"/>
    </row>
    <row r="5467" spans="1:26" x14ac:dyDescent="0.2">
      <c r="A5467" s="40"/>
      <c r="W5467" s="40"/>
      <c r="X5467" s="40"/>
      <c r="Y5467" s="40"/>
      <c r="Z5467" s="40"/>
    </row>
    <row r="5468" spans="1:26" x14ac:dyDescent="0.2">
      <c r="A5468" s="40"/>
      <c r="W5468" s="40"/>
      <c r="X5468" s="40"/>
      <c r="Y5468" s="40"/>
      <c r="Z5468" s="40"/>
    </row>
    <row r="5469" spans="1:26" x14ac:dyDescent="0.2">
      <c r="A5469" s="40"/>
      <c r="W5469" s="40"/>
      <c r="X5469" s="40"/>
      <c r="Y5469" s="40"/>
      <c r="Z5469" s="40"/>
    </row>
    <row r="5470" spans="1:26" x14ac:dyDescent="0.2">
      <c r="A5470" s="40"/>
      <c r="W5470" s="40"/>
      <c r="X5470" s="40"/>
      <c r="Y5470" s="40"/>
      <c r="Z5470" s="40"/>
    </row>
    <row r="5471" spans="1:26" x14ac:dyDescent="0.2">
      <c r="A5471" s="40"/>
      <c r="W5471" s="40"/>
      <c r="X5471" s="40"/>
      <c r="Y5471" s="40"/>
      <c r="Z5471" s="40"/>
    </row>
    <row r="5472" spans="1:26" x14ac:dyDescent="0.2">
      <c r="A5472" s="40"/>
      <c r="W5472" s="40"/>
      <c r="X5472" s="40"/>
      <c r="Y5472" s="40"/>
      <c r="Z5472" s="40"/>
    </row>
    <row r="5473" spans="1:26" x14ac:dyDescent="0.2">
      <c r="A5473" s="40"/>
      <c r="W5473" s="40"/>
      <c r="X5473" s="40"/>
      <c r="Y5473" s="40"/>
      <c r="Z5473" s="40"/>
    </row>
    <row r="5474" spans="1:26" x14ac:dyDescent="0.2">
      <c r="A5474" s="40"/>
      <c r="W5474" s="40"/>
      <c r="X5474" s="40"/>
      <c r="Y5474" s="40"/>
      <c r="Z5474" s="40"/>
    </row>
    <row r="5475" spans="1:26" x14ac:dyDescent="0.2">
      <c r="A5475" s="40"/>
      <c r="W5475" s="40"/>
      <c r="X5475" s="40"/>
      <c r="Y5475" s="40"/>
      <c r="Z5475" s="40"/>
    </row>
    <row r="5476" spans="1:26" x14ac:dyDescent="0.2">
      <c r="A5476" s="40"/>
      <c r="W5476" s="40"/>
      <c r="X5476" s="40"/>
      <c r="Y5476" s="40"/>
      <c r="Z5476" s="40"/>
    </row>
    <row r="5477" spans="1:26" x14ac:dyDescent="0.2">
      <c r="A5477" s="40"/>
      <c r="W5477" s="40"/>
      <c r="X5477" s="40"/>
      <c r="Y5477" s="40"/>
      <c r="Z5477" s="40"/>
    </row>
    <row r="5478" spans="1:26" x14ac:dyDescent="0.2">
      <c r="A5478" s="40"/>
      <c r="W5478" s="40"/>
      <c r="X5478" s="40"/>
      <c r="Y5478" s="40"/>
      <c r="Z5478" s="40"/>
    </row>
    <row r="5479" spans="1:26" x14ac:dyDescent="0.2">
      <c r="A5479" s="40"/>
      <c r="W5479" s="40"/>
      <c r="X5479" s="40"/>
      <c r="Y5479" s="40"/>
      <c r="Z5479" s="40"/>
    </row>
    <row r="5480" spans="1:26" x14ac:dyDescent="0.2">
      <c r="A5480" s="40"/>
      <c r="W5480" s="40"/>
      <c r="X5480" s="40"/>
      <c r="Y5480" s="40"/>
      <c r="Z5480" s="40"/>
    </row>
    <row r="5481" spans="1:26" x14ac:dyDescent="0.2">
      <c r="A5481" s="40"/>
      <c r="W5481" s="40"/>
      <c r="X5481" s="40"/>
      <c r="Y5481" s="40"/>
      <c r="Z5481" s="40"/>
    </row>
    <row r="5482" spans="1:26" x14ac:dyDescent="0.2">
      <c r="A5482" s="40"/>
      <c r="W5482" s="40"/>
      <c r="X5482" s="40"/>
      <c r="Y5482" s="40"/>
      <c r="Z5482" s="40"/>
    </row>
    <row r="5483" spans="1:26" x14ac:dyDescent="0.2">
      <c r="A5483" s="40"/>
      <c r="W5483" s="40"/>
      <c r="X5483" s="40"/>
      <c r="Y5483" s="40"/>
      <c r="Z5483" s="40"/>
    </row>
    <row r="5484" spans="1:26" x14ac:dyDescent="0.2">
      <c r="A5484" s="40"/>
      <c r="W5484" s="40"/>
      <c r="X5484" s="40"/>
      <c r="Y5484" s="40"/>
      <c r="Z5484" s="40"/>
    </row>
    <row r="5485" spans="1:26" x14ac:dyDescent="0.2">
      <c r="A5485" s="40"/>
      <c r="W5485" s="40"/>
      <c r="X5485" s="40"/>
      <c r="Y5485" s="40"/>
      <c r="Z5485" s="40"/>
    </row>
    <row r="5486" spans="1:26" x14ac:dyDescent="0.2">
      <c r="A5486" s="40"/>
      <c r="W5486" s="40"/>
      <c r="X5486" s="40"/>
      <c r="Y5486" s="40"/>
      <c r="Z5486" s="40"/>
    </row>
    <row r="5487" spans="1:26" x14ac:dyDescent="0.2">
      <c r="A5487" s="40"/>
      <c r="W5487" s="40"/>
      <c r="X5487" s="40"/>
      <c r="Y5487" s="40"/>
      <c r="Z5487" s="40"/>
    </row>
    <row r="5488" spans="1:26" x14ac:dyDescent="0.2">
      <c r="A5488" s="40"/>
      <c r="W5488" s="40"/>
      <c r="X5488" s="40"/>
      <c r="Y5488" s="40"/>
      <c r="Z5488" s="40"/>
    </row>
    <row r="5489" spans="1:26" x14ac:dyDescent="0.2">
      <c r="A5489" s="40"/>
      <c r="W5489" s="40"/>
      <c r="X5489" s="40"/>
      <c r="Y5489" s="40"/>
      <c r="Z5489" s="40"/>
    </row>
    <row r="5490" spans="1:26" x14ac:dyDescent="0.2">
      <c r="A5490" s="40"/>
      <c r="W5490" s="40"/>
      <c r="X5490" s="40"/>
      <c r="Y5490" s="40"/>
      <c r="Z5490" s="40"/>
    </row>
    <row r="5491" spans="1:26" x14ac:dyDescent="0.2">
      <c r="A5491" s="40"/>
      <c r="W5491" s="40"/>
      <c r="X5491" s="40"/>
      <c r="Y5491" s="40"/>
      <c r="Z5491" s="40"/>
    </row>
    <row r="5492" spans="1:26" x14ac:dyDescent="0.2">
      <c r="A5492" s="40"/>
      <c r="W5492" s="40"/>
      <c r="X5492" s="40"/>
      <c r="Y5492" s="40"/>
      <c r="Z5492" s="40"/>
    </row>
    <row r="5493" spans="1:26" x14ac:dyDescent="0.2">
      <c r="A5493" s="40"/>
      <c r="W5493" s="40"/>
      <c r="X5493" s="40"/>
      <c r="Y5493" s="40"/>
      <c r="Z5493" s="40"/>
    </row>
    <row r="5494" spans="1:26" x14ac:dyDescent="0.2">
      <c r="A5494" s="40"/>
      <c r="W5494" s="40"/>
      <c r="X5494" s="40"/>
      <c r="Y5494" s="40"/>
      <c r="Z5494" s="40"/>
    </row>
    <row r="5495" spans="1:26" x14ac:dyDescent="0.2">
      <c r="A5495" s="40"/>
      <c r="W5495" s="40"/>
      <c r="X5495" s="40"/>
      <c r="Y5495" s="40"/>
      <c r="Z5495" s="40"/>
    </row>
    <row r="5496" spans="1:26" x14ac:dyDescent="0.2">
      <c r="A5496" s="40"/>
      <c r="W5496" s="40"/>
      <c r="X5496" s="40"/>
      <c r="Y5496" s="40"/>
      <c r="Z5496" s="40"/>
    </row>
    <row r="5497" spans="1:26" x14ac:dyDescent="0.2">
      <c r="A5497" s="40"/>
      <c r="W5497" s="40"/>
      <c r="X5497" s="40"/>
      <c r="Y5497" s="40"/>
      <c r="Z5497" s="40"/>
    </row>
    <row r="5498" spans="1:26" x14ac:dyDescent="0.2">
      <c r="A5498" s="40"/>
      <c r="W5498" s="40"/>
      <c r="X5498" s="40"/>
      <c r="Y5498" s="40"/>
      <c r="Z5498" s="40"/>
    </row>
    <row r="5499" spans="1:26" x14ac:dyDescent="0.2">
      <c r="A5499" s="40"/>
      <c r="W5499" s="40"/>
      <c r="X5499" s="40"/>
      <c r="Y5499" s="40"/>
      <c r="Z5499" s="40"/>
    </row>
    <row r="5500" spans="1:26" x14ac:dyDescent="0.2">
      <c r="A5500" s="40"/>
      <c r="W5500" s="40"/>
      <c r="X5500" s="40"/>
      <c r="Y5500" s="40"/>
      <c r="Z5500" s="40"/>
    </row>
    <row r="5501" spans="1:26" x14ac:dyDescent="0.2">
      <c r="A5501" s="40"/>
      <c r="W5501" s="40"/>
      <c r="X5501" s="40"/>
      <c r="Y5501" s="40"/>
      <c r="Z5501" s="40"/>
    </row>
    <row r="5502" spans="1:26" x14ac:dyDescent="0.2">
      <c r="A5502" s="40"/>
      <c r="W5502" s="40"/>
      <c r="X5502" s="40"/>
      <c r="Y5502" s="40"/>
      <c r="Z5502" s="40"/>
    </row>
    <row r="5503" spans="1:26" x14ac:dyDescent="0.2">
      <c r="A5503" s="40"/>
      <c r="W5503" s="40"/>
      <c r="X5503" s="40"/>
      <c r="Y5503" s="40"/>
      <c r="Z5503" s="40"/>
    </row>
    <row r="5504" spans="1:26" x14ac:dyDescent="0.2">
      <c r="A5504" s="40"/>
      <c r="W5504" s="40"/>
      <c r="X5504" s="40"/>
      <c r="Y5504" s="40"/>
      <c r="Z5504" s="40"/>
    </row>
    <row r="5505" spans="1:26" x14ac:dyDescent="0.2">
      <c r="A5505" s="40"/>
      <c r="W5505" s="40"/>
      <c r="X5505" s="40"/>
      <c r="Y5505" s="40"/>
      <c r="Z5505" s="40"/>
    </row>
    <row r="5506" spans="1:26" x14ac:dyDescent="0.2">
      <c r="A5506" s="40"/>
      <c r="W5506" s="40"/>
      <c r="X5506" s="40"/>
      <c r="Y5506" s="40"/>
      <c r="Z5506" s="40"/>
    </row>
    <row r="5507" spans="1:26" x14ac:dyDescent="0.2">
      <c r="A5507" s="40"/>
      <c r="W5507" s="40"/>
      <c r="X5507" s="40"/>
      <c r="Y5507" s="40"/>
      <c r="Z5507" s="40"/>
    </row>
    <row r="5508" spans="1:26" x14ac:dyDescent="0.2">
      <c r="A5508" s="40"/>
      <c r="W5508" s="40"/>
      <c r="X5508" s="40"/>
      <c r="Y5508" s="40"/>
      <c r="Z5508" s="40"/>
    </row>
    <row r="5509" spans="1:26" x14ac:dyDescent="0.2">
      <c r="A5509" s="40"/>
      <c r="W5509" s="40"/>
      <c r="X5509" s="40"/>
      <c r="Y5509" s="40"/>
      <c r="Z5509" s="40"/>
    </row>
    <row r="5510" spans="1:26" x14ac:dyDescent="0.2">
      <c r="A5510" s="40"/>
      <c r="W5510" s="40"/>
      <c r="X5510" s="40"/>
      <c r="Y5510" s="40"/>
      <c r="Z5510" s="40"/>
    </row>
    <row r="5511" spans="1:26" x14ac:dyDescent="0.2">
      <c r="A5511" s="40"/>
      <c r="W5511" s="40"/>
      <c r="X5511" s="40"/>
      <c r="Y5511" s="40"/>
      <c r="Z5511" s="40"/>
    </row>
    <row r="5512" spans="1:26" x14ac:dyDescent="0.2">
      <c r="A5512" s="40"/>
      <c r="W5512" s="40"/>
      <c r="X5512" s="40"/>
      <c r="Y5512" s="40"/>
      <c r="Z5512" s="40"/>
    </row>
    <row r="5513" spans="1:26" x14ac:dyDescent="0.2">
      <c r="A5513" s="40"/>
      <c r="W5513" s="40"/>
      <c r="X5513" s="40"/>
      <c r="Y5513" s="40"/>
      <c r="Z5513" s="40"/>
    </row>
    <row r="5514" spans="1:26" x14ac:dyDescent="0.2">
      <c r="A5514" s="40"/>
      <c r="W5514" s="40"/>
      <c r="X5514" s="40"/>
      <c r="Y5514" s="40"/>
      <c r="Z5514" s="40"/>
    </row>
    <row r="5515" spans="1:26" x14ac:dyDescent="0.2">
      <c r="A5515" s="40"/>
      <c r="W5515" s="40"/>
      <c r="X5515" s="40"/>
      <c r="Y5515" s="40"/>
      <c r="Z5515" s="40"/>
    </row>
    <row r="5516" spans="1:26" x14ac:dyDescent="0.2">
      <c r="A5516" s="40"/>
      <c r="W5516" s="40"/>
      <c r="X5516" s="40"/>
      <c r="Y5516" s="40"/>
      <c r="Z5516" s="40"/>
    </row>
    <row r="5517" spans="1:26" x14ac:dyDescent="0.2">
      <c r="A5517" s="40"/>
      <c r="W5517" s="40"/>
      <c r="X5517" s="40"/>
      <c r="Y5517" s="40"/>
      <c r="Z5517" s="40"/>
    </row>
    <row r="5518" spans="1:26" x14ac:dyDescent="0.2">
      <c r="A5518" s="40"/>
      <c r="W5518" s="40"/>
      <c r="X5518" s="40"/>
      <c r="Y5518" s="40"/>
      <c r="Z5518" s="40"/>
    </row>
    <row r="5519" spans="1:26" x14ac:dyDescent="0.2">
      <c r="A5519" s="40"/>
      <c r="W5519" s="40"/>
      <c r="X5519" s="40"/>
      <c r="Y5519" s="40"/>
      <c r="Z5519" s="40"/>
    </row>
    <row r="5520" spans="1:26" x14ac:dyDescent="0.2">
      <c r="A5520" s="40"/>
      <c r="W5520" s="40"/>
      <c r="X5520" s="40"/>
      <c r="Y5520" s="40"/>
      <c r="Z5520" s="40"/>
    </row>
    <row r="5521" spans="1:26" x14ac:dyDescent="0.2">
      <c r="A5521" s="40"/>
      <c r="W5521" s="40"/>
      <c r="X5521" s="40"/>
      <c r="Y5521" s="40"/>
      <c r="Z5521" s="40"/>
    </row>
    <row r="5522" spans="1:26" x14ac:dyDescent="0.2">
      <c r="A5522" s="40"/>
      <c r="W5522" s="40"/>
      <c r="X5522" s="40"/>
      <c r="Y5522" s="40"/>
      <c r="Z5522" s="40"/>
    </row>
    <row r="5523" spans="1:26" x14ac:dyDescent="0.2">
      <c r="A5523" s="40"/>
      <c r="W5523" s="40"/>
      <c r="X5523" s="40"/>
      <c r="Y5523" s="40"/>
      <c r="Z5523" s="40"/>
    </row>
    <row r="5524" spans="1:26" x14ac:dyDescent="0.2">
      <c r="A5524" s="40"/>
      <c r="W5524" s="40"/>
      <c r="X5524" s="40"/>
      <c r="Y5524" s="40"/>
      <c r="Z5524" s="40"/>
    </row>
    <row r="5525" spans="1:26" x14ac:dyDescent="0.2">
      <c r="A5525" s="40"/>
      <c r="W5525" s="40"/>
      <c r="X5525" s="40"/>
      <c r="Y5525" s="40"/>
      <c r="Z5525" s="40"/>
    </row>
    <row r="5526" spans="1:26" x14ac:dyDescent="0.2">
      <c r="A5526" s="40"/>
      <c r="W5526" s="40"/>
      <c r="X5526" s="40"/>
      <c r="Y5526" s="40"/>
      <c r="Z5526" s="40"/>
    </row>
    <row r="5527" spans="1:26" x14ac:dyDescent="0.2">
      <c r="A5527" s="40"/>
      <c r="W5527" s="40"/>
      <c r="X5527" s="40"/>
      <c r="Y5527" s="40"/>
      <c r="Z5527" s="40"/>
    </row>
    <row r="5528" spans="1:26" x14ac:dyDescent="0.2">
      <c r="A5528" s="40"/>
      <c r="W5528" s="40"/>
      <c r="X5528" s="40"/>
      <c r="Y5528" s="40"/>
      <c r="Z5528" s="40"/>
    </row>
    <row r="5529" spans="1:26" x14ac:dyDescent="0.2">
      <c r="A5529" s="40"/>
      <c r="W5529" s="40"/>
      <c r="X5529" s="40"/>
      <c r="Y5529" s="40"/>
      <c r="Z5529" s="40"/>
    </row>
    <row r="5530" spans="1:26" x14ac:dyDescent="0.2">
      <c r="A5530" s="40"/>
      <c r="W5530" s="40"/>
      <c r="X5530" s="40"/>
      <c r="Y5530" s="40"/>
      <c r="Z5530" s="40"/>
    </row>
    <row r="5531" spans="1:26" x14ac:dyDescent="0.2">
      <c r="A5531" s="40"/>
      <c r="W5531" s="40"/>
      <c r="X5531" s="40"/>
      <c r="Y5531" s="40"/>
      <c r="Z5531" s="40"/>
    </row>
    <row r="5532" spans="1:26" x14ac:dyDescent="0.2">
      <c r="A5532" s="40"/>
      <c r="W5532" s="40"/>
      <c r="X5532" s="40"/>
      <c r="Y5532" s="40"/>
      <c r="Z5532" s="40"/>
    </row>
    <row r="5533" spans="1:26" x14ac:dyDescent="0.2">
      <c r="A5533" s="40"/>
      <c r="W5533" s="40"/>
      <c r="X5533" s="40"/>
      <c r="Y5533" s="40"/>
      <c r="Z5533" s="40"/>
    </row>
    <row r="5534" spans="1:26" x14ac:dyDescent="0.2">
      <c r="A5534" s="40"/>
      <c r="W5534" s="40"/>
      <c r="X5534" s="40"/>
      <c r="Y5534" s="40"/>
      <c r="Z5534" s="40"/>
    </row>
    <row r="5535" spans="1:26" x14ac:dyDescent="0.2">
      <c r="A5535" s="40"/>
      <c r="W5535" s="40"/>
      <c r="X5535" s="40"/>
      <c r="Y5535" s="40"/>
      <c r="Z5535" s="40"/>
    </row>
    <row r="5536" spans="1:26" x14ac:dyDescent="0.2">
      <c r="A5536" s="40"/>
      <c r="W5536" s="40"/>
      <c r="X5536" s="40"/>
      <c r="Y5536" s="40"/>
      <c r="Z5536" s="40"/>
    </row>
    <row r="5537" spans="1:26" x14ac:dyDescent="0.2">
      <c r="A5537" s="40"/>
      <c r="W5537" s="40"/>
      <c r="X5537" s="40"/>
      <c r="Y5537" s="40"/>
      <c r="Z5537" s="40"/>
    </row>
    <row r="5538" spans="1:26" x14ac:dyDescent="0.2">
      <c r="A5538" s="40"/>
      <c r="W5538" s="40"/>
      <c r="X5538" s="40"/>
      <c r="Y5538" s="40"/>
      <c r="Z5538" s="40"/>
    </row>
    <row r="5539" spans="1:26" x14ac:dyDescent="0.2">
      <c r="A5539" s="40"/>
      <c r="W5539" s="40"/>
      <c r="X5539" s="40"/>
      <c r="Y5539" s="40"/>
      <c r="Z5539" s="40"/>
    </row>
    <row r="5540" spans="1:26" x14ac:dyDescent="0.2">
      <c r="A5540" s="40"/>
      <c r="W5540" s="40"/>
      <c r="X5540" s="40"/>
      <c r="Y5540" s="40"/>
      <c r="Z5540" s="40"/>
    </row>
    <row r="5541" spans="1:26" x14ac:dyDescent="0.2">
      <c r="A5541" s="40"/>
      <c r="W5541" s="40"/>
      <c r="X5541" s="40"/>
      <c r="Y5541" s="40"/>
      <c r="Z5541" s="40"/>
    </row>
    <row r="5542" spans="1:26" x14ac:dyDescent="0.2">
      <c r="A5542" s="40"/>
      <c r="W5542" s="40"/>
      <c r="X5542" s="40"/>
      <c r="Y5542" s="40"/>
      <c r="Z5542" s="40"/>
    </row>
    <row r="5543" spans="1:26" x14ac:dyDescent="0.2">
      <c r="A5543" s="40"/>
      <c r="W5543" s="40"/>
      <c r="X5543" s="40"/>
      <c r="Y5543" s="40"/>
      <c r="Z5543" s="40"/>
    </row>
    <row r="5544" spans="1:26" x14ac:dyDescent="0.2">
      <c r="A5544" s="40"/>
      <c r="W5544" s="40"/>
      <c r="X5544" s="40"/>
      <c r="Y5544" s="40"/>
      <c r="Z5544" s="40"/>
    </row>
    <row r="5545" spans="1:26" x14ac:dyDescent="0.2">
      <c r="A5545" s="40"/>
      <c r="W5545" s="40"/>
      <c r="X5545" s="40"/>
      <c r="Y5545" s="40"/>
      <c r="Z5545" s="40"/>
    </row>
    <row r="5546" spans="1:26" x14ac:dyDescent="0.2">
      <c r="A5546" s="40"/>
      <c r="W5546" s="40"/>
      <c r="X5546" s="40"/>
      <c r="Y5546" s="40"/>
      <c r="Z5546" s="40"/>
    </row>
    <row r="5547" spans="1:26" x14ac:dyDescent="0.2">
      <c r="A5547" s="40"/>
      <c r="W5547" s="40"/>
      <c r="X5547" s="40"/>
      <c r="Y5547" s="40"/>
      <c r="Z5547" s="40"/>
    </row>
    <row r="5548" spans="1:26" x14ac:dyDescent="0.2">
      <c r="A5548" s="40"/>
      <c r="W5548" s="40"/>
      <c r="X5548" s="40"/>
      <c r="Y5548" s="40"/>
      <c r="Z5548" s="40"/>
    </row>
    <row r="5549" spans="1:26" x14ac:dyDescent="0.2">
      <c r="A5549" s="40"/>
      <c r="W5549" s="40"/>
      <c r="X5549" s="40"/>
      <c r="Y5549" s="40"/>
      <c r="Z5549" s="40"/>
    </row>
    <row r="5550" spans="1:26" x14ac:dyDescent="0.2">
      <c r="A5550" s="40"/>
      <c r="W5550" s="40"/>
      <c r="X5550" s="40"/>
      <c r="Y5550" s="40"/>
      <c r="Z5550" s="40"/>
    </row>
    <row r="5551" spans="1:26" x14ac:dyDescent="0.2">
      <c r="A5551" s="40"/>
      <c r="W5551" s="40"/>
      <c r="X5551" s="40"/>
      <c r="Y5551" s="40"/>
      <c r="Z5551" s="40"/>
    </row>
    <row r="5552" spans="1:26" x14ac:dyDescent="0.2">
      <c r="A5552" s="40"/>
      <c r="W5552" s="40"/>
      <c r="X5552" s="40"/>
      <c r="Y5552" s="40"/>
      <c r="Z5552" s="40"/>
    </row>
    <row r="5553" spans="1:26" x14ac:dyDescent="0.2">
      <c r="A5553" s="40"/>
      <c r="W5553" s="40"/>
      <c r="X5553" s="40"/>
      <c r="Y5553" s="40"/>
      <c r="Z5553" s="40"/>
    </row>
    <row r="5554" spans="1:26" x14ac:dyDescent="0.2">
      <c r="A5554" s="40"/>
      <c r="W5554" s="40"/>
      <c r="X5554" s="40"/>
      <c r="Y5554" s="40"/>
      <c r="Z5554" s="40"/>
    </row>
    <row r="5555" spans="1:26" x14ac:dyDescent="0.2">
      <c r="A5555" s="40"/>
      <c r="W5555" s="40"/>
      <c r="X5555" s="40"/>
      <c r="Y5555" s="40"/>
      <c r="Z5555" s="40"/>
    </row>
    <row r="5556" spans="1:26" x14ac:dyDescent="0.2">
      <c r="A5556" s="40"/>
      <c r="W5556" s="40"/>
      <c r="X5556" s="40"/>
      <c r="Y5556" s="40"/>
      <c r="Z5556" s="40"/>
    </row>
    <row r="5557" spans="1:26" x14ac:dyDescent="0.2">
      <c r="A5557" s="40"/>
      <c r="W5557" s="40"/>
      <c r="X5557" s="40"/>
      <c r="Y5557" s="40"/>
      <c r="Z5557" s="40"/>
    </row>
    <row r="5558" spans="1:26" x14ac:dyDescent="0.2">
      <c r="A5558" s="40"/>
      <c r="W5558" s="40"/>
      <c r="X5558" s="40"/>
      <c r="Y5558" s="40"/>
      <c r="Z5558" s="40"/>
    </row>
    <row r="5559" spans="1:26" x14ac:dyDescent="0.2">
      <c r="A5559" s="40"/>
      <c r="W5559" s="40"/>
      <c r="X5559" s="40"/>
      <c r="Y5559" s="40"/>
      <c r="Z5559" s="40"/>
    </row>
    <row r="5560" spans="1:26" x14ac:dyDescent="0.2">
      <c r="A5560" s="40"/>
      <c r="W5560" s="40"/>
      <c r="X5560" s="40"/>
      <c r="Y5560" s="40"/>
      <c r="Z5560" s="40"/>
    </row>
    <row r="5561" spans="1:26" x14ac:dyDescent="0.2">
      <c r="A5561" s="40"/>
      <c r="W5561" s="40"/>
      <c r="X5561" s="40"/>
      <c r="Y5561" s="40"/>
      <c r="Z5561" s="40"/>
    </row>
    <row r="5562" spans="1:26" x14ac:dyDescent="0.2">
      <c r="A5562" s="40"/>
      <c r="W5562" s="40"/>
      <c r="X5562" s="40"/>
      <c r="Y5562" s="40"/>
      <c r="Z5562" s="40"/>
    </row>
    <row r="5563" spans="1:26" x14ac:dyDescent="0.2">
      <c r="A5563" s="40"/>
      <c r="W5563" s="40"/>
      <c r="X5563" s="40"/>
      <c r="Y5563" s="40"/>
      <c r="Z5563" s="40"/>
    </row>
    <row r="5564" spans="1:26" x14ac:dyDescent="0.2">
      <c r="A5564" s="40"/>
      <c r="W5564" s="40"/>
      <c r="X5564" s="40"/>
      <c r="Y5564" s="40"/>
      <c r="Z5564" s="40"/>
    </row>
    <row r="5565" spans="1:26" x14ac:dyDescent="0.2">
      <c r="A5565" s="40"/>
      <c r="W5565" s="40"/>
      <c r="X5565" s="40"/>
      <c r="Y5565" s="40"/>
      <c r="Z5565" s="40"/>
    </row>
    <row r="5566" spans="1:26" x14ac:dyDescent="0.2">
      <c r="A5566" s="40"/>
      <c r="W5566" s="40"/>
      <c r="X5566" s="40"/>
      <c r="Y5566" s="40"/>
      <c r="Z5566" s="40"/>
    </row>
    <row r="5567" spans="1:26" x14ac:dyDescent="0.2">
      <c r="A5567" s="40"/>
      <c r="W5567" s="40"/>
      <c r="X5567" s="40"/>
      <c r="Y5567" s="40"/>
      <c r="Z5567" s="40"/>
    </row>
    <row r="5568" spans="1:26" x14ac:dyDescent="0.2">
      <c r="A5568" s="40"/>
      <c r="W5568" s="40"/>
      <c r="X5568" s="40"/>
      <c r="Y5568" s="40"/>
      <c r="Z5568" s="40"/>
    </row>
    <row r="5569" spans="1:26" x14ac:dyDescent="0.2">
      <c r="A5569" s="40"/>
      <c r="W5569" s="40"/>
      <c r="X5569" s="40"/>
      <c r="Y5569" s="40"/>
      <c r="Z5569" s="40"/>
    </row>
    <row r="5570" spans="1:26" x14ac:dyDescent="0.2">
      <c r="A5570" s="40"/>
      <c r="W5570" s="40"/>
      <c r="X5570" s="40"/>
      <c r="Y5570" s="40"/>
      <c r="Z5570" s="40"/>
    </row>
    <row r="5571" spans="1:26" x14ac:dyDescent="0.2">
      <c r="A5571" s="40"/>
      <c r="W5571" s="40"/>
      <c r="X5571" s="40"/>
      <c r="Y5571" s="40"/>
      <c r="Z5571" s="40"/>
    </row>
    <row r="5572" spans="1:26" x14ac:dyDescent="0.2">
      <c r="A5572" s="40"/>
      <c r="W5572" s="40"/>
      <c r="X5572" s="40"/>
      <c r="Y5572" s="40"/>
      <c r="Z5572" s="40"/>
    </row>
    <row r="5573" spans="1:26" x14ac:dyDescent="0.2">
      <c r="A5573" s="40"/>
      <c r="W5573" s="40"/>
      <c r="X5573" s="40"/>
      <c r="Y5573" s="40"/>
      <c r="Z5573" s="40"/>
    </row>
    <row r="5574" spans="1:26" x14ac:dyDescent="0.2">
      <c r="A5574" s="40"/>
      <c r="W5574" s="40"/>
      <c r="X5574" s="40"/>
      <c r="Y5574" s="40"/>
      <c r="Z5574" s="40"/>
    </row>
    <row r="5575" spans="1:26" x14ac:dyDescent="0.2">
      <c r="A5575" s="40"/>
      <c r="W5575" s="40"/>
      <c r="X5575" s="40"/>
      <c r="Y5575" s="40"/>
      <c r="Z5575" s="40"/>
    </row>
    <row r="5576" spans="1:26" x14ac:dyDescent="0.2">
      <c r="A5576" s="40"/>
      <c r="W5576" s="40"/>
      <c r="X5576" s="40"/>
      <c r="Y5576" s="40"/>
      <c r="Z5576" s="40"/>
    </row>
    <row r="5577" spans="1:26" x14ac:dyDescent="0.2">
      <c r="A5577" s="40"/>
      <c r="W5577" s="40"/>
      <c r="X5577" s="40"/>
      <c r="Y5577" s="40"/>
      <c r="Z5577" s="40"/>
    </row>
    <row r="5578" spans="1:26" x14ac:dyDescent="0.2">
      <c r="A5578" s="40"/>
      <c r="W5578" s="40"/>
      <c r="X5578" s="40"/>
      <c r="Y5578" s="40"/>
      <c r="Z5578" s="40"/>
    </row>
    <row r="5579" spans="1:26" x14ac:dyDescent="0.2">
      <c r="A5579" s="40"/>
      <c r="W5579" s="40"/>
      <c r="X5579" s="40"/>
      <c r="Y5579" s="40"/>
      <c r="Z5579" s="40"/>
    </row>
    <row r="5580" spans="1:26" x14ac:dyDescent="0.2">
      <c r="A5580" s="40"/>
      <c r="W5580" s="40"/>
      <c r="X5580" s="40"/>
      <c r="Y5580" s="40"/>
      <c r="Z5580" s="40"/>
    </row>
    <row r="5581" spans="1:26" x14ac:dyDescent="0.2">
      <c r="A5581" s="40"/>
      <c r="W5581" s="40"/>
      <c r="X5581" s="40"/>
      <c r="Y5581" s="40"/>
      <c r="Z5581" s="40"/>
    </row>
    <row r="5582" spans="1:26" x14ac:dyDescent="0.2">
      <c r="A5582" s="40"/>
      <c r="W5582" s="40"/>
      <c r="X5582" s="40"/>
      <c r="Y5582" s="40"/>
      <c r="Z5582" s="40"/>
    </row>
    <row r="5583" spans="1:26" x14ac:dyDescent="0.2">
      <c r="A5583" s="40"/>
      <c r="W5583" s="40"/>
      <c r="X5583" s="40"/>
      <c r="Y5583" s="40"/>
      <c r="Z5583" s="40"/>
    </row>
    <row r="5584" spans="1:26" x14ac:dyDescent="0.2">
      <c r="A5584" s="40"/>
      <c r="W5584" s="40"/>
      <c r="X5584" s="40"/>
      <c r="Y5584" s="40"/>
      <c r="Z5584" s="40"/>
    </row>
    <row r="5585" spans="1:26" x14ac:dyDescent="0.2">
      <c r="A5585" s="40"/>
      <c r="W5585" s="40"/>
      <c r="X5585" s="40"/>
      <c r="Y5585" s="40"/>
      <c r="Z5585" s="40"/>
    </row>
    <row r="5586" spans="1:26" x14ac:dyDescent="0.2">
      <c r="A5586" s="40"/>
      <c r="W5586" s="40"/>
      <c r="X5586" s="40"/>
      <c r="Y5586" s="40"/>
      <c r="Z5586" s="40"/>
    </row>
    <row r="5587" spans="1:26" x14ac:dyDescent="0.2">
      <c r="A5587" s="40"/>
      <c r="W5587" s="40"/>
      <c r="X5587" s="40"/>
      <c r="Y5587" s="40"/>
      <c r="Z5587" s="40"/>
    </row>
    <row r="5588" spans="1:26" x14ac:dyDescent="0.2">
      <c r="A5588" s="40"/>
      <c r="W5588" s="40"/>
      <c r="X5588" s="40"/>
      <c r="Y5588" s="40"/>
      <c r="Z5588" s="40"/>
    </row>
    <row r="5589" spans="1:26" x14ac:dyDescent="0.2">
      <c r="A5589" s="40"/>
      <c r="W5589" s="40"/>
      <c r="X5589" s="40"/>
      <c r="Y5589" s="40"/>
      <c r="Z5589" s="40"/>
    </row>
    <row r="5590" spans="1:26" x14ac:dyDescent="0.2">
      <c r="A5590" s="40"/>
      <c r="W5590" s="40"/>
      <c r="X5590" s="40"/>
      <c r="Y5590" s="40"/>
      <c r="Z5590" s="40"/>
    </row>
    <row r="5591" spans="1:26" x14ac:dyDescent="0.2">
      <c r="A5591" s="40"/>
      <c r="W5591" s="40"/>
      <c r="X5591" s="40"/>
      <c r="Y5591" s="40"/>
      <c r="Z5591" s="40"/>
    </row>
    <row r="5592" spans="1:26" x14ac:dyDescent="0.2">
      <c r="A5592" s="40"/>
      <c r="W5592" s="40"/>
      <c r="X5592" s="40"/>
      <c r="Y5592" s="40"/>
      <c r="Z5592" s="40"/>
    </row>
    <row r="5593" spans="1:26" x14ac:dyDescent="0.2">
      <c r="A5593" s="40"/>
      <c r="W5593" s="40"/>
      <c r="X5593" s="40"/>
      <c r="Y5593" s="40"/>
      <c r="Z5593" s="40"/>
    </row>
    <row r="5594" spans="1:26" x14ac:dyDescent="0.2">
      <c r="A5594" s="40"/>
      <c r="W5594" s="40"/>
      <c r="X5594" s="40"/>
      <c r="Y5594" s="40"/>
      <c r="Z5594" s="40"/>
    </row>
    <row r="5595" spans="1:26" x14ac:dyDescent="0.2">
      <c r="A5595" s="40"/>
      <c r="W5595" s="40"/>
      <c r="X5595" s="40"/>
      <c r="Y5595" s="40"/>
      <c r="Z5595" s="40"/>
    </row>
    <row r="5596" spans="1:26" x14ac:dyDescent="0.2">
      <c r="A5596" s="40"/>
      <c r="W5596" s="40"/>
      <c r="X5596" s="40"/>
      <c r="Y5596" s="40"/>
      <c r="Z5596" s="40"/>
    </row>
    <row r="5597" spans="1:26" x14ac:dyDescent="0.2">
      <c r="A5597" s="40"/>
      <c r="W5597" s="40"/>
      <c r="X5597" s="40"/>
      <c r="Y5597" s="40"/>
      <c r="Z5597" s="40"/>
    </row>
    <row r="5598" spans="1:26" x14ac:dyDescent="0.2">
      <c r="A5598" s="40"/>
      <c r="W5598" s="40"/>
      <c r="X5598" s="40"/>
      <c r="Y5598" s="40"/>
      <c r="Z5598" s="40"/>
    </row>
    <row r="5599" spans="1:26" x14ac:dyDescent="0.2">
      <c r="A5599" s="40"/>
      <c r="W5599" s="40"/>
      <c r="X5599" s="40"/>
      <c r="Y5599" s="40"/>
      <c r="Z5599" s="40"/>
    </row>
    <row r="5600" spans="1:26" x14ac:dyDescent="0.2">
      <c r="A5600" s="40"/>
      <c r="W5600" s="40"/>
      <c r="X5600" s="40"/>
      <c r="Y5600" s="40"/>
      <c r="Z5600" s="40"/>
    </row>
    <row r="5601" spans="1:26" x14ac:dyDescent="0.2">
      <c r="A5601" s="40"/>
      <c r="W5601" s="40"/>
      <c r="X5601" s="40"/>
      <c r="Y5601" s="40"/>
      <c r="Z5601" s="40"/>
    </row>
    <row r="5602" spans="1:26" x14ac:dyDescent="0.2">
      <c r="A5602" s="40"/>
      <c r="W5602" s="40"/>
      <c r="X5602" s="40"/>
      <c r="Y5602" s="40"/>
      <c r="Z5602" s="40"/>
    </row>
    <row r="5603" spans="1:26" x14ac:dyDescent="0.2">
      <c r="A5603" s="40"/>
      <c r="W5603" s="40"/>
      <c r="X5603" s="40"/>
      <c r="Y5603" s="40"/>
      <c r="Z5603" s="40"/>
    </row>
    <row r="5604" spans="1:26" x14ac:dyDescent="0.2">
      <c r="A5604" s="40"/>
      <c r="W5604" s="40"/>
      <c r="X5604" s="40"/>
      <c r="Y5604" s="40"/>
      <c r="Z5604" s="40"/>
    </row>
    <row r="5605" spans="1:26" x14ac:dyDescent="0.2">
      <c r="A5605" s="40"/>
      <c r="W5605" s="40"/>
      <c r="X5605" s="40"/>
      <c r="Y5605" s="40"/>
      <c r="Z5605" s="40"/>
    </row>
    <row r="5606" spans="1:26" x14ac:dyDescent="0.2">
      <c r="A5606" s="40"/>
      <c r="W5606" s="40"/>
      <c r="X5606" s="40"/>
      <c r="Y5606" s="40"/>
      <c r="Z5606" s="40"/>
    </row>
    <row r="5607" spans="1:26" x14ac:dyDescent="0.2">
      <c r="A5607" s="40"/>
      <c r="W5607" s="40"/>
      <c r="X5607" s="40"/>
      <c r="Y5607" s="40"/>
      <c r="Z5607" s="40"/>
    </row>
    <row r="5608" spans="1:26" x14ac:dyDescent="0.2">
      <c r="A5608" s="40"/>
      <c r="W5608" s="40"/>
      <c r="X5608" s="40"/>
      <c r="Y5608" s="40"/>
      <c r="Z5608" s="40"/>
    </row>
    <row r="5609" spans="1:26" x14ac:dyDescent="0.2">
      <c r="A5609" s="40"/>
      <c r="W5609" s="40"/>
      <c r="X5609" s="40"/>
      <c r="Y5609" s="40"/>
      <c r="Z5609" s="40"/>
    </row>
    <row r="5610" spans="1:26" x14ac:dyDescent="0.2">
      <c r="A5610" s="40"/>
      <c r="W5610" s="40"/>
      <c r="X5610" s="40"/>
      <c r="Y5610" s="40"/>
      <c r="Z5610" s="40"/>
    </row>
    <row r="5611" spans="1:26" x14ac:dyDescent="0.2">
      <c r="A5611" s="40"/>
      <c r="W5611" s="40"/>
      <c r="X5611" s="40"/>
      <c r="Y5611" s="40"/>
      <c r="Z5611" s="40"/>
    </row>
    <row r="5612" spans="1:26" x14ac:dyDescent="0.2">
      <c r="A5612" s="40"/>
      <c r="W5612" s="40"/>
      <c r="X5612" s="40"/>
      <c r="Y5612" s="40"/>
      <c r="Z5612" s="40"/>
    </row>
    <row r="5613" spans="1:26" x14ac:dyDescent="0.2">
      <c r="A5613" s="40"/>
      <c r="W5613" s="40"/>
      <c r="X5613" s="40"/>
      <c r="Y5613" s="40"/>
      <c r="Z5613" s="40"/>
    </row>
    <row r="5614" spans="1:26" x14ac:dyDescent="0.2">
      <c r="A5614" s="40"/>
      <c r="W5614" s="40"/>
      <c r="X5614" s="40"/>
      <c r="Y5614" s="40"/>
      <c r="Z5614" s="40"/>
    </row>
    <row r="5615" spans="1:26" x14ac:dyDescent="0.2">
      <c r="A5615" s="40"/>
      <c r="W5615" s="40"/>
      <c r="X5615" s="40"/>
      <c r="Y5615" s="40"/>
      <c r="Z5615" s="40"/>
    </row>
    <row r="5616" spans="1:26" x14ac:dyDescent="0.2">
      <c r="A5616" s="40"/>
      <c r="W5616" s="40"/>
      <c r="X5616" s="40"/>
      <c r="Y5616" s="40"/>
      <c r="Z5616" s="40"/>
    </row>
    <row r="5617" spans="1:26" x14ac:dyDescent="0.2">
      <c r="A5617" s="40"/>
      <c r="W5617" s="40"/>
      <c r="X5617" s="40"/>
      <c r="Y5617" s="40"/>
      <c r="Z5617" s="40"/>
    </row>
    <row r="5618" spans="1:26" x14ac:dyDescent="0.2">
      <c r="A5618" s="40"/>
      <c r="W5618" s="40"/>
      <c r="X5618" s="40"/>
      <c r="Y5618" s="40"/>
      <c r="Z5618" s="40"/>
    </row>
    <row r="5619" spans="1:26" x14ac:dyDescent="0.2">
      <c r="A5619" s="40"/>
      <c r="W5619" s="40"/>
      <c r="X5619" s="40"/>
      <c r="Y5619" s="40"/>
      <c r="Z5619" s="40"/>
    </row>
    <row r="5620" spans="1:26" x14ac:dyDescent="0.2">
      <c r="A5620" s="40"/>
      <c r="W5620" s="40"/>
      <c r="X5620" s="40"/>
      <c r="Y5620" s="40"/>
      <c r="Z5620" s="40"/>
    </row>
    <row r="5621" spans="1:26" x14ac:dyDescent="0.2">
      <c r="A5621" s="40"/>
      <c r="W5621" s="40"/>
      <c r="X5621" s="40"/>
      <c r="Y5621" s="40"/>
      <c r="Z5621" s="40"/>
    </row>
    <row r="5622" spans="1:26" x14ac:dyDescent="0.2">
      <c r="A5622" s="40"/>
      <c r="W5622" s="40"/>
      <c r="X5622" s="40"/>
      <c r="Y5622" s="40"/>
      <c r="Z5622" s="40"/>
    </row>
    <row r="5623" spans="1:26" x14ac:dyDescent="0.2">
      <c r="A5623" s="40"/>
      <c r="W5623" s="40"/>
      <c r="X5623" s="40"/>
      <c r="Y5623" s="40"/>
      <c r="Z5623" s="40"/>
    </row>
    <row r="5624" spans="1:26" x14ac:dyDescent="0.2">
      <c r="A5624" s="40"/>
      <c r="W5624" s="40"/>
      <c r="X5624" s="40"/>
      <c r="Y5624" s="40"/>
      <c r="Z5624" s="40"/>
    </row>
    <row r="5625" spans="1:26" x14ac:dyDescent="0.2">
      <c r="A5625" s="40"/>
      <c r="W5625" s="40"/>
      <c r="X5625" s="40"/>
      <c r="Y5625" s="40"/>
      <c r="Z5625" s="40"/>
    </row>
    <row r="5626" spans="1:26" x14ac:dyDescent="0.2">
      <c r="A5626" s="40"/>
      <c r="W5626" s="40"/>
      <c r="X5626" s="40"/>
      <c r="Y5626" s="40"/>
      <c r="Z5626" s="40"/>
    </row>
    <row r="5627" spans="1:26" x14ac:dyDescent="0.2">
      <c r="A5627" s="40"/>
      <c r="W5627" s="40"/>
      <c r="X5627" s="40"/>
      <c r="Y5627" s="40"/>
      <c r="Z5627" s="40"/>
    </row>
    <row r="5628" spans="1:26" x14ac:dyDescent="0.2">
      <c r="A5628" s="40"/>
      <c r="W5628" s="40"/>
      <c r="X5628" s="40"/>
      <c r="Y5628" s="40"/>
      <c r="Z5628" s="40"/>
    </row>
    <row r="5629" spans="1:26" x14ac:dyDescent="0.2">
      <c r="A5629" s="40"/>
      <c r="W5629" s="40"/>
      <c r="X5629" s="40"/>
      <c r="Y5629" s="40"/>
      <c r="Z5629" s="40"/>
    </row>
    <row r="5630" spans="1:26" x14ac:dyDescent="0.2">
      <c r="A5630" s="40"/>
      <c r="W5630" s="40"/>
      <c r="X5630" s="40"/>
      <c r="Y5630" s="40"/>
      <c r="Z5630" s="40"/>
    </row>
    <row r="5631" spans="1:26" x14ac:dyDescent="0.2">
      <c r="A5631" s="40"/>
      <c r="W5631" s="40"/>
      <c r="X5631" s="40"/>
      <c r="Y5631" s="40"/>
      <c r="Z5631" s="40"/>
    </row>
    <row r="5632" spans="1:26" x14ac:dyDescent="0.2">
      <c r="A5632" s="40"/>
      <c r="W5632" s="40"/>
      <c r="X5632" s="40"/>
      <c r="Y5632" s="40"/>
      <c r="Z5632" s="40"/>
    </row>
    <row r="5633" spans="1:26" x14ac:dyDescent="0.2">
      <c r="A5633" s="40"/>
      <c r="W5633" s="40"/>
      <c r="X5633" s="40"/>
      <c r="Y5633" s="40"/>
      <c r="Z5633" s="40"/>
    </row>
    <row r="5634" spans="1:26" x14ac:dyDescent="0.2">
      <c r="A5634" s="40"/>
      <c r="W5634" s="40"/>
      <c r="X5634" s="40"/>
      <c r="Y5634" s="40"/>
      <c r="Z5634" s="40"/>
    </row>
    <row r="5635" spans="1:26" x14ac:dyDescent="0.2">
      <c r="A5635" s="40"/>
      <c r="W5635" s="40"/>
      <c r="X5635" s="40"/>
      <c r="Y5635" s="40"/>
      <c r="Z5635" s="40"/>
    </row>
    <row r="5636" spans="1:26" x14ac:dyDescent="0.2">
      <c r="A5636" s="40"/>
      <c r="W5636" s="40"/>
      <c r="X5636" s="40"/>
      <c r="Y5636" s="40"/>
      <c r="Z5636" s="40"/>
    </row>
    <row r="5637" spans="1:26" x14ac:dyDescent="0.2">
      <c r="A5637" s="40"/>
      <c r="W5637" s="40"/>
      <c r="X5637" s="40"/>
      <c r="Y5637" s="40"/>
      <c r="Z5637" s="40"/>
    </row>
    <row r="5638" spans="1:26" x14ac:dyDescent="0.2">
      <c r="A5638" s="40"/>
      <c r="W5638" s="40"/>
      <c r="X5638" s="40"/>
      <c r="Y5638" s="40"/>
      <c r="Z5638" s="40"/>
    </row>
    <row r="5639" spans="1:26" x14ac:dyDescent="0.2">
      <c r="A5639" s="40"/>
      <c r="W5639" s="40"/>
      <c r="X5639" s="40"/>
      <c r="Y5639" s="40"/>
      <c r="Z5639" s="40"/>
    </row>
    <row r="5640" spans="1:26" x14ac:dyDescent="0.2">
      <c r="A5640" s="40"/>
      <c r="W5640" s="40"/>
      <c r="X5640" s="40"/>
      <c r="Y5640" s="40"/>
      <c r="Z5640" s="40"/>
    </row>
    <row r="5641" spans="1:26" x14ac:dyDescent="0.2">
      <c r="A5641" s="40"/>
      <c r="W5641" s="40"/>
      <c r="X5641" s="40"/>
      <c r="Y5641" s="40"/>
      <c r="Z5641" s="40"/>
    </row>
    <row r="5642" spans="1:26" x14ac:dyDescent="0.2">
      <c r="A5642" s="40"/>
      <c r="W5642" s="40"/>
      <c r="X5642" s="40"/>
      <c r="Y5642" s="40"/>
      <c r="Z5642" s="40"/>
    </row>
    <row r="5643" spans="1:26" x14ac:dyDescent="0.2">
      <c r="A5643" s="40"/>
      <c r="W5643" s="40"/>
      <c r="X5643" s="40"/>
      <c r="Y5643" s="40"/>
      <c r="Z5643" s="40"/>
    </row>
    <row r="5644" spans="1:26" x14ac:dyDescent="0.2">
      <c r="A5644" s="40"/>
      <c r="W5644" s="40"/>
      <c r="X5644" s="40"/>
      <c r="Y5644" s="40"/>
      <c r="Z5644" s="40"/>
    </row>
    <row r="5645" spans="1:26" x14ac:dyDescent="0.2">
      <c r="A5645" s="40"/>
      <c r="W5645" s="40"/>
      <c r="X5645" s="40"/>
      <c r="Y5645" s="40"/>
      <c r="Z5645" s="40"/>
    </row>
    <row r="5646" spans="1:26" x14ac:dyDescent="0.2">
      <c r="A5646" s="40"/>
      <c r="W5646" s="40"/>
      <c r="X5646" s="40"/>
      <c r="Y5646" s="40"/>
      <c r="Z5646" s="40"/>
    </row>
    <row r="5647" spans="1:26" x14ac:dyDescent="0.2">
      <c r="A5647" s="40"/>
      <c r="W5647" s="40"/>
      <c r="X5647" s="40"/>
      <c r="Y5647" s="40"/>
      <c r="Z5647" s="40"/>
    </row>
    <row r="5648" spans="1:26" x14ac:dyDescent="0.2">
      <c r="A5648" s="40"/>
      <c r="W5648" s="40"/>
      <c r="X5648" s="40"/>
      <c r="Y5648" s="40"/>
      <c r="Z5648" s="40"/>
    </row>
    <row r="5649" spans="1:26" x14ac:dyDescent="0.2">
      <c r="A5649" s="40"/>
      <c r="W5649" s="40"/>
      <c r="X5649" s="40"/>
      <c r="Y5649" s="40"/>
      <c r="Z5649" s="40"/>
    </row>
    <row r="5650" spans="1:26" x14ac:dyDescent="0.2">
      <c r="A5650" s="40"/>
      <c r="W5650" s="40"/>
      <c r="X5650" s="40"/>
      <c r="Y5650" s="40"/>
      <c r="Z5650" s="40"/>
    </row>
    <row r="5651" spans="1:26" x14ac:dyDescent="0.2">
      <c r="A5651" s="40"/>
      <c r="W5651" s="40"/>
      <c r="X5651" s="40"/>
      <c r="Y5651" s="40"/>
      <c r="Z5651" s="40"/>
    </row>
    <row r="5652" spans="1:26" x14ac:dyDescent="0.2">
      <c r="A5652" s="40"/>
      <c r="W5652" s="40"/>
      <c r="X5652" s="40"/>
      <c r="Y5652" s="40"/>
      <c r="Z5652" s="40"/>
    </row>
    <row r="5653" spans="1:26" x14ac:dyDescent="0.2">
      <c r="A5653" s="40"/>
      <c r="W5653" s="40"/>
      <c r="X5653" s="40"/>
      <c r="Y5653" s="40"/>
      <c r="Z5653" s="40"/>
    </row>
    <row r="5654" spans="1:26" x14ac:dyDescent="0.2">
      <c r="A5654" s="40"/>
      <c r="W5654" s="40"/>
      <c r="X5654" s="40"/>
      <c r="Y5654" s="40"/>
      <c r="Z5654" s="40"/>
    </row>
    <row r="5655" spans="1:26" x14ac:dyDescent="0.2">
      <c r="A5655" s="40"/>
      <c r="W5655" s="40"/>
      <c r="X5655" s="40"/>
      <c r="Y5655" s="40"/>
      <c r="Z5655" s="40"/>
    </row>
    <row r="5656" spans="1:26" x14ac:dyDescent="0.2">
      <c r="A5656" s="40"/>
      <c r="W5656" s="40"/>
      <c r="X5656" s="40"/>
      <c r="Y5656" s="40"/>
      <c r="Z5656" s="40"/>
    </row>
    <row r="5657" spans="1:26" x14ac:dyDescent="0.2">
      <c r="A5657" s="40"/>
      <c r="W5657" s="40"/>
      <c r="X5657" s="40"/>
      <c r="Y5657" s="40"/>
      <c r="Z5657" s="40"/>
    </row>
    <row r="5658" spans="1:26" x14ac:dyDescent="0.2">
      <c r="A5658" s="40"/>
      <c r="W5658" s="40"/>
      <c r="X5658" s="40"/>
      <c r="Y5658" s="40"/>
      <c r="Z5658" s="40"/>
    </row>
    <row r="5659" spans="1:26" x14ac:dyDescent="0.2">
      <c r="A5659" s="40"/>
      <c r="W5659" s="40"/>
      <c r="X5659" s="40"/>
      <c r="Y5659" s="40"/>
      <c r="Z5659" s="40"/>
    </row>
    <row r="5660" spans="1:26" x14ac:dyDescent="0.2">
      <c r="A5660" s="40"/>
      <c r="W5660" s="40"/>
      <c r="X5660" s="40"/>
      <c r="Y5660" s="40"/>
      <c r="Z5660" s="40"/>
    </row>
    <row r="5661" spans="1:26" x14ac:dyDescent="0.2">
      <c r="A5661" s="40"/>
      <c r="W5661" s="40"/>
      <c r="X5661" s="40"/>
      <c r="Y5661" s="40"/>
      <c r="Z5661" s="40"/>
    </row>
    <row r="5662" spans="1:26" x14ac:dyDescent="0.2">
      <c r="A5662" s="40"/>
      <c r="W5662" s="40"/>
      <c r="X5662" s="40"/>
      <c r="Y5662" s="40"/>
      <c r="Z5662" s="40"/>
    </row>
    <row r="5663" spans="1:26" x14ac:dyDescent="0.2">
      <c r="A5663" s="40"/>
      <c r="W5663" s="40"/>
      <c r="X5663" s="40"/>
      <c r="Y5663" s="40"/>
      <c r="Z5663" s="40"/>
    </row>
    <row r="5664" spans="1:26" x14ac:dyDescent="0.2">
      <c r="A5664" s="40"/>
      <c r="W5664" s="40"/>
      <c r="X5664" s="40"/>
      <c r="Y5664" s="40"/>
      <c r="Z5664" s="40"/>
    </row>
    <row r="5665" spans="1:26" x14ac:dyDescent="0.2">
      <c r="A5665" s="40"/>
      <c r="W5665" s="40"/>
      <c r="X5665" s="40"/>
      <c r="Y5665" s="40"/>
      <c r="Z5665" s="40"/>
    </row>
    <row r="5666" spans="1:26" x14ac:dyDescent="0.2">
      <c r="A5666" s="40"/>
      <c r="W5666" s="40"/>
      <c r="X5666" s="40"/>
      <c r="Y5666" s="40"/>
      <c r="Z5666" s="40"/>
    </row>
    <row r="5667" spans="1:26" x14ac:dyDescent="0.2">
      <c r="A5667" s="40"/>
      <c r="W5667" s="40"/>
      <c r="X5667" s="40"/>
      <c r="Y5667" s="40"/>
      <c r="Z5667" s="40"/>
    </row>
    <row r="5668" spans="1:26" x14ac:dyDescent="0.2">
      <c r="A5668" s="40"/>
      <c r="W5668" s="40"/>
      <c r="X5668" s="40"/>
      <c r="Y5668" s="40"/>
      <c r="Z5668" s="40"/>
    </row>
    <row r="5669" spans="1:26" x14ac:dyDescent="0.2">
      <c r="A5669" s="40"/>
      <c r="W5669" s="40"/>
      <c r="X5669" s="40"/>
      <c r="Y5669" s="40"/>
      <c r="Z5669" s="40"/>
    </row>
    <row r="5670" spans="1:26" x14ac:dyDescent="0.2">
      <c r="A5670" s="40"/>
      <c r="W5670" s="40"/>
      <c r="X5670" s="40"/>
      <c r="Y5670" s="40"/>
      <c r="Z5670" s="40"/>
    </row>
    <row r="5671" spans="1:26" x14ac:dyDescent="0.2">
      <c r="A5671" s="40"/>
      <c r="W5671" s="40"/>
      <c r="X5671" s="40"/>
      <c r="Y5671" s="40"/>
      <c r="Z5671" s="40"/>
    </row>
    <row r="5672" spans="1:26" x14ac:dyDescent="0.2">
      <c r="A5672" s="40"/>
      <c r="W5672" s="40"/>
      <c r="X5672" s="40"/>
      <c r="Y5672" s="40"/>
      <c r="Z5672" s="40"/>
    </row>
    <row r="5673" spans="1:26" x14ac:dyDescent="0.2">
      <c r="A5673" s="40"/>
      <c r="W5673" s="40"/>
      <c r="X5673" s="40"/>
      <c r="Y5673" s="40"/>
      <c r="Z5673" s="40"/>
    </row>
    <row r="5674" spans="1:26" x14ac:dyDescent="0.2">
      <c r="A5674" s="40"/>
      <c r="W5674" s="40"/>
      <c r="X5674" s="40"/>
      <c r="Y5674" s="40"/>
      <c r="Z5674" s="40"/>
    </row>
    <row r="5675" spans="1:26" x14ac:dyDescent="0.2">
      <c r="A5675" s="40"/>
      <c r="W5675" s="40"/>
      <c r="X5675" s="40"/>
      <c r="Y5675" s="40"/>
      <c r="Z5675" s="40"/>
    </row>
    <row r="5676" spans="1:26" x14ac:dyDescent="0.2">
      <c r="A5676" s="40"/>
      <c r="W5676" s="40"/>
      <c r="X5676" s="40"/>
      <c r="Y5676" s="40"/>
      <c r="Z5676" s="40"/>
    </row>
    <row r="5677" spans="1:26" x14ac:dyDescent="0.2">
      <c r="A5677" s="40"/>
      <c r="W5677" s="40"/>
      <c r="X5677" s="40"/>
      <c r="Y5677" s="40"/>
      <c r="Z5677" s="40"/>
    </row>
    <row r="5678" spans="1:26" x14ac:dyDescent="0.2">
      <c r="A5678" s="40"/>
      <c r="W5678" s="40"/>
      <c r="X5678" s="40"/>
      <c r="Y5678" s="40"/>
      <c r="Z5678" s="40"/>
    </row>
    <row r="5679" spans="1:26" x14ac:dyDescent="0.2">
      <c r="A5679" s="40"/>
      <c r="W5679" s="40"/>
      <c r="X5679" s="40"/>
      <c r="Y5679" s="40"/>
      <c r="Z5679" s="40"/>
    </row>
    <row r="5680" spans="1:26" x14ac:dyDescent="0.2">
      <c r="A5680" s="40"/>
      <c r="W5680" s="40"/>
      <c r="X5680" s="40"/>
      <c r="Y5680" s="40"/>
      <c r="Z5680" s="40"/>
    </row>
    <row r="5681" spans="1:26" x14ac:dyDescent="0.2">
      <c r="A5681" s="40"/>
      <c r="W5681" s="40"/>
      <c r="X5681" s="40"/>
      <c r="Y5681" s="40"/>
      <c r="Z5681" s="40"/>
    </row>
    <row r="5682" spans="1:26" x14ac:dyDescent="0.2">
      <c r="A5682" s="40"/>
      <c r="W5682" s="40"/>
      <c r="X5682" s="40"/>
      <c r="Y5682" s="40"/>
      <c r="Z5682" s="40"/>
    </row>
    <row r="5683" spans="1:26" x14ac:dyDescent="0.2">
      <c r="A5683" s="40"/>
      <c r="W5683" s="40"/>
      <c r="X5683" s="40"/>
      <c r="Y5683" s="40"/>
      <c r="Z5683" s="40"/>
    </row>
    <row r="5684" spans="1:26" x14ac:dyDescent="0.2">
      <c r="A5684" s="40"/>
      <c r="W5684" s="40"/>
      <c r="X5684" s="40"/>
      <c r="Y5684" s="40"/>
      <c r="Z5684" s="40"/>
    </row>
    <row r="5685" spans="1:26" x14ac:dyDescent="0.2">
      <c r="A5685" s="40"/>
      <c r="W5685" s="40"/>
      <c r="X5685" s="40"/>
      <c r="Y5685" s="40"/>
      <c r="Z5685" s="40"/>
    </row>
    <row r="5686" spans="1:26" x14ac:dyDescent="0.2">
      <c r="A5686" s="40"/>
      <c r="W5686" s="40"/>
      <c r="X5686" s="40"/>
      <c r="Y5686" s="40"/>
      <c r="Z5686" s="40"/>
    </row>
    <row r="5687" spans="1:26" x14ac:dyDescent="0.2">
      <c r="A5687" s="40"/>
      <c r="W5687" s="40"/>
      <c r="X5687" s="40"/>
      <c r="Y5687" s="40"/>
      <c r="Z5687" s="40"/>
    </row>
    <row r="5688" spans="1:26" x14ac:dyDescent="0.2">
      <c r="A5688" s="40"/>
      <c r="W5688" s="40"/>
      <c r="X5688" s="40"/>
      <c r="Y5688" s="40"/>
      <c r="Z5688" s="40"/>
    </row>
    <row r="5689" spans="1:26" x14ac:dyDescent="0.2">
      <c r="A5689" s="40"/>
      <c r="W5689" s="40"/>
      <c r="X5689" s="40"/>
      <c r="Y5689" s="40"/>
      <c r="Z5689" s="40"/>
    </row>
    <row r="5690" spans="1:26" x14ac:dyDescent="0.2">
      <c r="A5690" s="40"/>
      <c r="W5690" s="40"/>
      <c r="X5690" s="40"/>
      <c r="Y5690" s="40"/>
      <c r="Z5690" s="40"/>
    </row>
    <row r="5691" spans="1:26" x14ac:dyDescent="0.2">
      <c r="A5691" s="40"/>
      <c r="W5691" s="40"/>
      <c r="X5691" s="40"/>
      <c r="Y5691" s="40"/>
      <c r="Z5691" s="40"/>
    </row>
    <row r="5692" spans="1:26" x14ac:dyDescent="0.2">
      <c r="A5692" s="40"/>
      <c r="W5692" s="40"/>
      <c r="X5692" s="40"/>
      <c r="Y5692" s="40"/>
      <c r="Z5692" s="40"/>
    </row>
    <row r="5693" spans="1:26" x14ac:dyDescent="0.2">
      <c r="A5693" s="40"/>
      <c r="W5693" s="40"/>
      <c r="X5693" s="40"/>
      <c r="Y5693" s="40"/>
      <c r="Z5693" s="40"/>
    </row>
    <row r="5694" spans="1:26" x14ac:dyDescent="0.2">
      <c r="A5694" s="40"/>
      <c r="W5694" s="40"/>
      <c r="X5694" s="40"/>
      <c r="Y5694" s="40"/>
      <c r="Z5694" s="40"/>
    </row>
    <row r="5695" spans="1:26" x14ac:dyDescent="0.2">
      <c r="A5695" s="40"/>
      <c r="W5695" s="40"/>
      <c r="X5695" s="40"/>
      <c r="Y5695" s="40"/>
      <c r="Z5695" s="40"/>
    </row>
    <row r="5696" spans="1:26" x14ac:dyDescent="0.2">
      <c r="A5696" s="40"/>
      <c r="W5696" s="40"/>
      <c r="X5696" s="40"/>
      <c r="Y5696" s="40"/>
      <c r="Z5696" s="40"/>
    </row>
    <row r="5697" spans="1:26" x14ac:dyDescent="0.2">
      <c r="A5697" s="40"/>
      <c r="W5697" s="40"/>
      <c r="X5697" s="40"/>
      <c r="Y5697" s="40"/>
      <c r="Z5697" s="40"/>
    </row>
    <row r="5698" spans="1:26" x14ac:dyDescent="0.2">
      <c r="A5698" s="40"/>
      <c r="W5698" s="40"/>
      <c r="X5698" s="40"/>
      <c r="Y5698" s="40"/>
      <c r="Z5698" s="40"/>
    </row>
    <row r="5699" spans="1:26" x14ac:dyDescent="0.2">
      <c r="A5699" s="40"/>
      <c r="W5699" s="40"/>
      <c r="X5699" s="40"/>
      <c r="Y5699" s="40"/>
      <c r="Z5699" s="40"/>
    </row>
    <row r="5700" spans="1:26" x14ac:dyDescent="0.2">
      <c r="A5700" s="40"/>
      <c r="W5700" s="40"/>
      <c r="X5700" s="40"/>
      <c r="Y5700" s="40"/>
      <c r="Z5700" s="40"/>
    </row>
    <row r="5701" spans="1:26" x14ac:dyDescent="0.2">
      <c r="A5701" s="40"/>
      <c r="W5701" s="40"/>
      <c r="X5701" s="40"/>
      <c r="Y5701" s="40"/>
      <c r="Z5701" s="40"/>
    </row>
    <row r="5702" spans="1:26" x14ac:dyDescent="0.2">
      <c r="A5702" s="40"/>
      <c r="W5702" s="40"/>
      <c r="X5702" s="40"/>
      <c r="Y5702" s="40"/>
      <c r="Z5702" s="40"/>
    </row>
    <row r="5703" spans="1:26" x14ac:dyDescent="0.2">
      <c r="A5703" s="40"/>
      <c r="W5703" s="40"/>
      <c r="X5703" s="40"/>
      <c r="Y5703" s="40"/>
      <c r="Z5703" s="40"/>
    </row>
    <row r="5704" spans="1:26" x14ac:dyDescent="0.2">
      <c r="A5704" s="40"/>
      <c r="W5704" s="40"/>
      <c r="X5704" s="40"/>
      <c r="Y5704" s="40"/>
      <c r="Z5704" s="40"/>
    </row>
    <row r="5705" spans="1:26" x14ac:dyDescent="0.2">
      <c r="A5705" s="40"/>
      <c r="W5705" s="40"/>
      <c r="X5705" s="40"/>
      <c r="Y5705" s="40"/>
      <c r="Z5705" s="40"/>
    </row>
    <row r="5706" spans="1:26" x14ac:dyDescent="0.2">
      <c r="A5706" s="40"/>
      <c r="W5706" s="40"/>
      <c r="X5706" s="40"/>
      <c r="Y5706" s="40"/>
      <c r="Z5706" s="40"/>
    </row>
    <row r="5707" spans="1:26" x14ac:dyDescent="0.2">
      <c r="A5707" s="40"/>
      <c r="W5707" s="40"/>
      <c r="X5707" s="40"/>
      <c r="Y5707" s="40"/>
      <c r="Z5707" s="40"/>
    </row>
    <row r="5708" spans="1:26" x14ac:dyDescent="0.2">
      <c r="A5708" s="40"/>
      <c r="W5708" s="40"/>
      <c r="X5708" s="40"/>
      <c r="Y5708" s="40"/>
      <c r="Z5708" s="40"/>
    </row>
    <row r="5709" spans="1:26" x14ac:dyDescent="0.2">
      <c r="A5709" s="40"/>
      <c r="W5709" s="40"/>
      <c r="X5709" s="40"/>
      <c r="Y5709" s="40"/>
      <c r="Z5709" s="40"/>
    </row>
    <row r="5710" spans="1:26" x14ac:dyDescent="0.2">
      <c r="A5710" s="40"/>
      <c r="W5710" s="40"/>
      <c r="X5710" s="40"/>
      <c r="Y5710" s="40"/>
      <c r="Z5710" s="40"/>
    </row>
    <row r="5711" spans="1:26" x14ac:dyDescent="0.2">
      <c r="A5711" s="40"/>
      <c r="W5711" s="40"/>
      <c r="X5711" s="40"/>
      <c r="Y5711" s="40"/>
      <c r="Z5711" s="40"/>
    </row>
    <row r="5712" spans="1:26" x14ac:dyDescent="0.2">
      <c r="A5712" s="40"/>
      <c r="W5712" s="40"/>
      <c r="X5712" s="40"/>
      <c r="Y5712" s="40"/>
      <c r="Z5712" s="40"/>
    </row>
    <row r="5713" spans="1:26" x14ac:dyDescent="0.2">
      <c r="A5713" s="40"/>
      <c r="W5713" s="40"/>
      <c r="X5713" s="40"/>
      <c r="Y5713" s="40"/>
      <c r="Z5713" s="40"/>
    </row>
    <row r="5714" spans="1:26" x14ac:dyDescent="0.2">
      <c r="A5714" s="40"/>
      <c r="W5714" s="40"/>
      <c r="X5714" s="40"/>
      <c r="Y5714" s="40"/>
      <c r="Z5714" s="40"/>
    </row>
    <row r="5715" spans="1:26" x14ac:dyDescent="0.2">
      <c r="A5715" s="40"/>
      <c r="W5715" s="40"/>
      <c r="X5715" s="40"/>
      <c r="Y5715" s="40"/>
      <c r="Z5715" s="40"/>
    </row>
    <row r="5716" spans="1:26" x14ac:dyDescent="0.2">
      <c r="A5716" s="40"/>
      <c r="W5716" s="40"/>
      <c r="X5716" s="40"/>
      <c r="Y5716" s="40"/>
      <c r="Z5716" s="40"/>
    </row>
    <row r="5717" spans="1:26" x14ac:dyDescent="0.2">
      <c r="A5717" s="40"/>
      <c r="W5717" s="40"/>
      <c r="X5717" s="40"/>
      <c r="Y5717" s="40"/>
      <c r="Z5717" s="40"/>
    </row>
    <row r="5718" spans="1:26" x14ac:dyDescent="0.2">
      <c r="A5718" s="40"/>
      <c r="W5718" s="40"/>
      <c r="X5718" s="40"/>
      <c r="Y5718" s="40"/>
      <c r="Z5718" s="40"/>
    </row>
    <row r="5719" spans="1:26" x14ac:dyDescent="0.2">
      <c r="A5719" s="40"/>
      <c r="W5719" s="40"/>
      <c r="X5719" s="40"/>
      <c r="Y5719" s="40"/>
      <c r="Z5719" s="40"/>
    </row>
    <row r="5720" spans="1:26" x14ac:dyDescent="0.2">
      <c r="A5720" s="40"/>
      <c r="W5720" s="40"/>
      <c r="X5720" s="40"/>
      <c r="Y5720" s="40"/>
      <c r="Z5720" s="40"/>
    </row>
    <row r="5721" spans="1:26" x14ac:dyDescent="0.2">
      <c r="A5721" s="40"/>
      <c r="W5721" s="40"/>
      <c r="X5721" s="40"/>
      <c r="Y5721" s="40"/>
      <c r="Z5721" s="40"/>
    </row>
    <row r="5722" spans="1:26" x14ac:dyDescent="0.2">
      <c r="A5722" s="40"/>
      <c r="W5722" s="40"/>
      <c r="X5722" s="40"/>
      <c r="Y5722" s="40"/>
      <c r="Z5722" s="40"/>
    </row>
    <row r="5723" spans="1:26" x14ac:dyDescent="0.2">
      <c r="A5723" s="40"/>
      <c r="W5723" s="40"/>
      <c r="X5723" s="40"/>
      <c r="Y5723" s="40"/>
      <c r="Z5723" s="40"/>
    </row>
    <row r="5724" spans="1:26" x14ac:dyDescent="0.2">
      <c r="A5724" s="40"/>
      <c r="W5724" s="40"/>
      <c r="X5724" s="40"/>
      <c r="Y5724" s="40"/>
      <c r="Z5724" s="40"/>
    </row>
    <row r="5725" spans="1:26" x14ac:dyDescent="0.2">
      <c r="A5725" s="40"/>
      <c r="W5725" s="40"/>
      <c r="X5725" s="40"/>
      <c r="Y5725" s="40"/>
      <c r="Z5725" s="40"/>
    </row>
    <row r="5726" spans="1:26" x14ac:dyDescent="0.2">
      <c r="A5726" s="40"/>
      <c r="W5726" s="40"/>
      <c r="X5726" s="40"/>
      <c r="Y5726" s="40"/>
      <c r="Z5726" s="40"/>
    </row>
    <row r="5727" spans="1:26" x14ac:dyDescent="0.2">
      <c r="A5727" s="40"/>
      <c r="W5727" s="40"/>
      <c r="X5727" s="40"/>
      <c r="Y5727" s="40"/>
      <c r="Z5727" s="40"/>
    </row>
    <row r="5728" spans="1:26" x14ac:dyDescent="0.2">
      <c r="A5728" s="40"/>
      <c r="W5728" s="40"/>
      <c r="X5728" s="40"/>
      <c r="Y5728" s="40"/>
      <c r="Z5728" s="40"/>
    </row>
    <row r="5729" spans="1:26" x14ac:dyDescent="0.2">
      <c r="A5729" s="40"/>
      <c r="W5729" s="40"/>
      <c r="X5729" s="40"/>
      <c r="Y5729" s="40"/>
      <c r="Z5729" s="40"/>
    </row>
    <row r="5730" spans="1:26" x14ac:dyDescent="0.2">
      <c r="A5730" s="40"/>
      <c r="W5730" s="40"/>
      <c r="X5730" s="40"/>
      <c r="Y5730" s="40"/>
      <c r="Z5730" s="40"/>
    </row>
    <row r="5731" spans="1:26" x14ac:dyDescent="0.2">
      <c r="A5731" s="40"/>
      <c r="W5731" s="40"/>
      <c r="X5731" s="40"/>
      <c r="Y5731" s="40"/>
      <c r="Z5731" s="40"/>
    </row>
    <row r="5732" spans="1:26" x14ac:dyDescent="0.2">
      <c r="A5732" s="40"/>
      <c r="W5732" s="40"/>
      <c r="X5732" s="40"/>
      <c r="Y5732" s="40"/>
      <c r="Z5732" s="40"/>
    </row>
    <row r="5733" spans="1:26" x14ac:dyDescent="0.2">
      <c r="A5733" s="40"/>
      <c r="W5733" s="40"/>
      <c r="X5733" s="40"/>
      <c r="Y5733" s="40"/>
      <c r="Z5733" s="40"/>
    </row>
    <row r="5734" spans="1:26" x14ac:dyDescent="0.2">
      <c r="A5734" s="40"/>
      <c r="W5734" s="40"/>
      <c r="X5734" s="40"/>
      <c r="Y5734" s="40"/>
      <c r="Z5734" s="40"/>
    </row>
    <row r="5735" spans="1:26" x14ac:dyDescent="0.2">
      <c r="A5735" s="40"/>
      <c r="W5735" s="40"/>
      <c r="X5735" s="40"/>
      <c r="Y5735" s="40"/>
      <c r="Z5735" s="40"/>
    </row>
    <row r="5736" spans="1:26" x14ac:dyDescent="0.2">
      <c r="A5736" s="40"/>
      <c r="W5736" s="40"/>
      <c r="X5736" s="40"/>
      <c r="Y5736" s="40"/>
      <c r="Z5736" s="40"/>
    </row>
    <row r="5737" spans="1:26" x14ac:dyDescent="0.2">
      <c r="A5737" s="40"/>
      <c r="W5737" s="40"/>
      <c r="X5737" s="40"/>
      <c r="Y5737" s="40"/>
      <c r="Z5737" s="40"/>
    </row>
    <row r="5738" spans="1:26" x14ac:dyDescent="0.2">
      <c r="A5738" s="40"/>
      <c r="W5738" s="40"/>
      <c r="X5738" s="40"/>
      <c r="Y5738" s="40"/>
      <c r="Z5738" s="40"/>
    </row>
    <row r="5739" spans="1:26" x14ac:dyDescent="0.2">
      <c r="A5739" s="40"/>
      <c r="W5739" s="40"/>
      <c r="X5739" s="40"/>
      <c r="Y5739" s="40"/>
      <c r="Z5739" s="40"/>
    </row>
    <row r="5740" spans="1:26" x14ac:dyDescent="0.2">
      <c r="A5740" s="40"/>
      <c r="W5740" s="40"/>
      <c r="X5740" s="40"/>
      <c r="Y5740" s="40"/>
      <c r="Z5740" s="40"/>
    </row>
    <row r="5741" spans="1:26" x14ac:dyDescent="0.2">
      <c r="A5741" s="40"/>
      <c r="W5741" s="40"/>
      <c r="X5741" s="40"/>
      <c r="Y5741" s="40"/>
      <c r="Z5741" s="40"/>
    </row>
    <row r="5742" spans="1:26" x14ac:dyDescent="0.2">
      <c r="A5742" s="40"/>
      <c r="W5742" s="40"/>
      <c r="X5742" s="40"/>
      <c r="Y5742" s="40"/>
      <c r="Z5742" s="40"/>
    </row>
    <row r="5743" spans="1:26" x14ac:dyDescent="0.2">
      <c r="A5743" s="40"/>
      <c r="W5743" s="40"/>
      <c r="X5743" s="40"/>
      <c r="Y5743" s="40"/>
      <c r="Z5743" s="40"/>
    </row>
    <row r="5744" spans="1:26" x14ac:dyDescent="0.2">
      <c r="A5744" s="40"/>
      <c r="W5744" s="40"/>
      <c r="X5744" s="40"/>
      <c r="Y5744" s="40"/>
      <c r="Z5744" s="40"/>
    </row>
    <row r="5745" spans="1:26" x14ac:dyDescent="0.2">
      <c r="A5745" s="40"/>
      <c r="W5745" s="40"/>
      <c r="X5745" s="40"/>
      <c r="Y5745" s="40"/>
      <c r="Z5745" s="40"/>
    </row>
    <row r="5746" spans="1:26" x14ac:dyDescent="0.2">
      <c r="A5746" s="40"/>
      <c r="W5746" s="40"/>
      <c r="X5746" s="40"/>
      <c r="Y5746" s="40"/>
      <c r="Z5746" s="40"/>
    </row>
    <row r="5747" spans="1:26" x14ac:dyDescent="0.2">
      <c r="A5747" s="40"/>
      <c r="W5747" s="40"/>
      <c r="X5747" s="40"/>
      <c r="Y5747" s="40"/>
      <c r="Z5747" s="40"/>
    </row>
    <row r="5748" spans="1:26" x14ac:dyDescent="0.2">
      <c r="A5748" s="40"/>
      <c r="W5748" s="40"/>
      <c r="X5748" s="40"/>
      <c r="Y5748" s="40"/>
      <c r="Z5748" s="40"/>
    </row>
    <row r="5749" spans="1:26" x14ac:dyDescent="0.2">
      <c r="A5749" s="40"/>
      <c r="W5749" s="40"/>
      <c r="X5749" s="40"/>
      <c r="Y5749" s="40"/>
      <c r="Z5749" s="40"/>
    </row>
    <row r="5750" spans="1:26" x14ac:dyDescent="0.2">
      <c r="A5750" s="40"/>
      <c r="W5750" s="40"/>
      <c r="X5750" s="40"/>
      <c r="Y5750" s="40"/>
      <c r="Z5750" s="40"/>
    </row>
    <row r="5751" spans="1:26" x14ac:dyDescent="0.2">
      <c r="A5751" s="40"/>
      <c r="W5751" s="40"/>
      <c r="X5751" s="40"/>
      <c r="Y5751" s="40"/>
      <c r="Z5751" s="40"/>
    </row>
    <row r="5752" spans="1:26" x14ac:dyDescent="0.2">
      <c r="A5752" s="40"/>
      <c r="W5752" s="40"/>
      <c r="X5752" s="40"/>
      <c r="Y5752" s="40"/>
      <c r="Z5752" s="40"/>
    </row>
    <row r="5753" spans="1:26" x14ac:dyDescent="0.2">
      <c r="A5753" s="40"/>
      <c r="W5753" s="40"/>
      <c r="X5753" s="40"/>
      <c r="Y5753" s="40"/>
      <c r="Z5753" s="40"/>
    </row>
    <row r="5754" spans="1:26" x14ac:dyDescent="0.2">
      <c r="A5754" s="40"/>
      <c r="W5754" s="40"/>
      <c r="X5754" s="40"/>
      <c r="Y5754" s="40"/>
      <c r="Z5754" s="40"/>
    </row>
    <row r="5755" spans="1:26" x14ac:dyDescent="0.2">
      <c r="A5755" s="40"/>
      <c r="W5755" s="40"/>
      <c r="X5755" s="40"/>
      <c r="Y5755" s="40"/>
      <c r="Z5755" s="40"/>
    </row>
    <row r="5756" spans="1:26" x14ac:dyDescent="0.2">
      <c r="A5756" s="40"/>
      <c r="W5756" s="40"/>
      <c r="X5756" s="40"/>
      <c r="Y5756" s="40"/>
      <c r="Z5756" s="40"/>
    </row>
    <row r="5757" spans="1:26" x14ac:dyDescent="0.2">
      <c r="A5757" s="40"/>
      <c r="W5757" s="40"/>
      <c r="X5757" s="40"/>
      <c r="Y5757" s="40"/>
      <c r="Z5757" s="40"/>
    </row>
    <row r="5758" spans="1:26" x14ac:dyDescent="0.2">
      <c r="A5758" s="40"/>
      <c r="W5758" s="40"/>
      <c r="X5758" s="40"/>
      <c r="Y5758" s="40"/>
      <c r="Z5758" s="40"/>
    </row>
    <row r="5759" spans="1:26" x14ac:dyDescent="0.2">
      <c r="A5759" s="40"/>
      <c r="W5759" s="40"/>
      <c r="X5759" s="40"/>
      <c r="Y5759" s="40"/>
      <c r="Z5759" s="40"/>
    </row>
    <row r="5760" spans="1:26" x14ac:dyDescent="0.2">
      <c r="A5760" s="40"/>
      <c r="W5760" s="40"/>
      <c r="X5760" s="40"/>
      <c r="Y5760" s="40"/>
      <c r="Z5760" s="40"/>
    </row>
    <row r="5761" spans="1:26" x14ac:dyDescent="0.2">
      <c r="A5761" s="40"/>
      <c r="W5761" s="40"/>
      <c r="X5761" s="40"/>
      <c r="Y5761" s="40"/>
      <c r="Z5761" s="40"/>
    </row>
    <row r="5762" spans="1:26" x14ac:dyDescent="0.2">
      <c r="A5762" s="40"/>
      <c r="W5762" s="40"/>
      <c r="X5762" s="40"/>
      <c r="Y5762" s="40"/>
      <c r="Z5762" s="40"/>
    </row>
    <row r="5763" spans="1:26" x14ac:dyDescent="0.2">
      <c r="A5763" s="40"/>
      <c r="W5763" s="40"/>
      <c r="X5763" s="40"/>
      <c r="Y5763" s="40"/>
      <c r="Z5763" s="40"/>
    </row>
    <row r="5764" spans="1:26" x14ac:dyDescent="0.2">
      <c r="A5764" s="40"/>
      <c r="W5764" s="40"/>
      <c r="X5764" s="40"/>
      <c r="Y5764" s="40"/>
      <c r="Z5764" s="40"/>
    </row>
    <row r="5765" spans="1:26" x14ac:dyDescent="0.2">
      <c r="A5765" s="40"/>
      <c r="W5765" s="40"/>
      <c r="X5765" s="40"/>
      <c r="Y5765" s="40"/>
      <c r="Z5765" s="40"/>
    </row>
    <row r="5766" spans="1:26" x14ac:dyDescent="0.2">
      <c r="A5766" s="40"/>
      <c r="W5766" s="40"/>
      <c r="X5766" s="40"/>
      <c r="Y5766" s="40"/>
      <c r="Z5766" s="40"/>
    </row>
    <row r="5767" spans="1:26" x14ac:dyDescent="0.2">
      <c r="A5767" s="40"/>
      <c r="W5767" s="40"/>
      <c r="X5767" s="40"/>
      <c r="Y5767" s="40"/>
      <c r="Z5767" s="40"/>
    </row>
    <row r="5768" spans="1:26" x14ac:dyDescent="0.2">
      <c r="A5768" s="40"/>
      <c r="W5768" s="40"/>
      <c r="X5768" s="40"/>
      <c r="Y5768" s="40"/>
      <c r="Z5768" s="40"/>
    </row>
    <row r="5769" spans="1:26" x14ac:dyDescent="0.2">
      <c r="A5769" s="40"/>
      <c r="W5769" s="40"/>
      <c r="X5769" s="40"/>
      <c r="Y5769" s="40"/>
      <c r="Z5769" s="40"/>
    </row>
    <row r="5770" spans="1:26" x14ac:dyDescent="0.2">
      <c r="A5770" s="40"/>
      <c r="W5770" s="40"/>
      <c r="X5770" s="40"/>
      <c r="Y5770" s="40"/>
      <c r="Z5770" s="40"/>
    </row>
    <row r="5771" spans="1:26" x14ac:dyDescent="0.2">
      <c r="A5771" s="40"/>
      <c r="W5771" s="40"/>
      <c r="X5771" s="40"/>
      <c r="Y5771" s="40"/>
      <c r="Z5771" s="40"/>
    </row>
    <row r="5772" spans="1:26" x14ac:dyDescent="0.2">
      <c r="A5772" s="40"/>
      <c r="W5772" s="40"/>
      <c r="X5772" s="40"/>
      <c r="Y5772" s="40"/>
      <c r="Z5772" s="40"/>
    </row>
    <row r="5773" spans="1:26" x14ac:dyDescent="0.2">
      <c r="A5773" s="40"/>
      <c r="W5773" s="40"/>
      <c r="X5773" s="40"/>
      <c r="Y5773" s="40"/>
      <c r="Z5773" s="40"/>
    </row>
    <row r="5774" spans="1:26" x14ac:dyDescent="0.2">
      <c r="A5774" s="40"/>
      <c r="W5774" s="40"/>
      <c r="X5774" s="40"/>
      <c r="Y5774" s="40"/>
      <c r="Z5774" s="40"/>
    </row>
    <row r="5775" spans="1:26" x14ac:dyDescent="0.2">
      <c r="A5775" s="40"/>
      <c r="W5775" s="40"/>
      <c r="X5775" s="40"/>
      <c r="Y5775" s="40"/>
      <c r="Z5775" s="40"/>
    </row>
    <row r="5776" spans="1:26" x14ac:dyDescent="0.2">
      <c r="A5776" s="40"/>
      <c r="W5776" s="40"/>
      <c r="X5776" s="40"/>
      <c r="Y5776" s="40"/>
      <c r="Z5776" s="40"/>
    </row>
    <row r="5777" spans="1:26" x14ac:dyDescent="0.2">
      <c r="A5777" s="40"/>
      <c r="W5777" s="40"/>
      <c r="X5777" s="40"/>
      <c r="Y5777" s="40"/>
      <c r="Z5777" s="40"/>
    </row>
    <row r="5778" spans="1:26" x14ac:dyDescent="0.2">
      <c r="A5778" s="40"/>
      <c r="W5778" s="40"/>
      <c r="X5778" s="40"/>
      <c r="Y5778" s="40"/>
      <c r="Z5778" s="40"/>
    </row>
    <row r="5779" spans="1:26" x14ac:dyDescent="0.2">
      <c r="A5779" s="40"/>
      <c r="W5779" s="40"/>
      <c r="X5779" s="40"/>
      <c r="Y5779" s="40"/>
      <c r="Z5779" s="40"/>
    </row>
    <row r="5780" spans="1:26" x14ac:dyDescent="0.2">
      <c r="A5780" s="40"/>
      <c r="W5780" s="40"/>
      <c r="X5780" s="40"/>
      <c r="Y5780" s="40"/>
      <c r="Z5780" s="40"/>
    </row>
    <row r="5781" spans="1:26" x14ac:dyDescent="0.2">
      <c r="A5781" s="40"/>
      <c r="W5781" s="40"/>
      <c r="X5781" s="40"/>
      <c r="Y5781" s="40"/>
      <c r="Z5781" s="40"/>
    </row>
    <row r="5782" spans="1:26" x14ac:dyDescent="0.2">
      <c r="A5782" s="40"/>
      <c r="W5782" s="40"/>
      <c r="X5782" s="40"/>
      <c r="Y5782" s="40"/>
      <c r="Z5782" s="40"/>
    </row>
    <row r="5783" spans="1:26" x14ac:dyDescent="0.2">
      <c r="A5783" s="40"/>
      <c r="W5783" s="40"/>
      <c r="X5783" s="40"/>
      <c r="Y5783" s="40"/>
      <c r="Z5783" s="40"/>
    </row>
    <row r="5784" spans="1:26" x14ac:dyDescent="0.2">
      <c r="A5784" s="40"/>
      <c r="W5784" s="40"/>
      <c r="X5784" s="40"/>
      <c r="Y5784" s="40"/>
      <c r="Z5784" s="40"/>
    </row>
    <row r="5785" spans="1:26" x14ac:dyDescent="0.2">
      <c r="A5785" s="40"/>
      <c r="W5785" s="40"/>
      <c r="X5785" s="40"/>
      <c r="Y5785" s="40"/>
      <c r="Z5785" s="40"/>
    </row>
    <row r="5786" spans="1:26" x14ac:dyDescent="0.2">
      <c r="A5786" s="40"/>
      <c r="W5786" s="40"/>
      <c r="X5786" s="40"/>
      <c r="Y5786" s="40"/>
      <c r="Z5786" s="40"/>
    </row>
    <row r="5787" spans="1:26" x14ac:dyDescent="0.2">
      <c r="A5787" s="40"/>
      <c r="W5787" s="40"/>
      <c r="X5787" s="40"/>
      <c r="Y5787" s="40"/>
      <c r="Z5787" s="40"/>
    </row>
    <row r="5788" spans="1:26" x14ac:dyDescent="0.2">
      <c r="A5788" s="40"/>
      <c r="W5788" s="40"/>
      <c r="X5788" s="40"/>
      <c r="Y5788" s="40"/>
      <c r="Z5788" s="40"/>
    </row>
    <row r="5789" spans="1:26" x14ac:dyDescent="0.2">
      <c r="A5789" s="40"/>
      <c r="W5789" s="40"/>
      <c r="X5789" s="40"/>
      <c r="Y5789" s="40"/>
      <c r="Z5789" s="40"/>
    </row>
    <row r="5790" spans="1:26" x14ac:dyDescent="0.2">
      <c r="A5790" s="40"/>
      <c r="W5790" s="40"/>
      <c r="X5790" s="40"/>
      <c r="Y5790" s="40"/>
      <c r="Z5790" s="40"/>
    </row>
    <row r="5791" spans="1:26" x14ac:dyDescent="0.2">
      <c r="A5791" s="40"/>
      <c r="W5791" s="40"/>
      <c r="X5791" s="40"/>
      <c r="Y5791" s="40"/>
      <c r="Z5791" s="40"/>
    </row>
    <row r="5792" spans="1:26" x14ac:dyDescent="0.2">
      <c r="A5792" s="40"/>
      <c r="W5792" s="40"/>
      <c r="X5792" s="40"/>
      <c r="Y5792" s="40"/>
      <c r="Z5792" s="40"/>
    </row>
    <row r="5793" spans="1:26" x14ac:dyDescent="0.2">
      <c r="A5793" s="40"/>
      <c r="W5793" s="40"/>
      <c r="X5793" s="40"/>
      <c r="Y5793" s="40"/>
      <c r="Z5793" s="40"/>
    </row>
    <row r="5794" spans="1:26" x14ac:dyDescent="0.2">
      <c r="A5794" s="40"/>
      <c r="W5794" s="40"/>
      <c r="X5794" s="40"/>
      <c r="Y5794" s="40"/>
      <c r="Z5794" s="40"/>
    </row>
    <row r="5795" spans="1:26" x14ac:dyDescent="0.2">
      <c r="A5795" s="40"/>
      <c r="W5795" s="40"/>
      <c r="X5795" s="40"/>
      <c r="Y5795" s="40"/>
      <c r="Z5795" s="40"/>
    </row>
    <row r="5796" spans="1:26" x14ac:dyDescent="0.2">
      <c r="A5796" s="40"/>
      <c r="W5796" s="40"/>
      <c r="X5796" s="40"/>
      <c r="Y5796" s="40"/>
      <c r="Z5796" s="40"/>
    </row>
    <row r="5797" spans="1:26" x14ac:dyDescent="0.2">
      <c r="A5797" s="40"/>
      <c r="W5797" s="40"/>
      <c r="X5797" s="40"/>
      <c r="Y5797" s="40"/>
      <c r="Z5797" s="40"/>
    </row>
    <row r="5798" spans="1:26" x14ac:dyDescent="0.2">
      <c r="A5798" s="40"/>
      <c r="W5798" s="40"/>
      <c r="X5798" s="40"/>
      <c r="Y5798" s="40"/>
      <c r="Z5798" s="40"/>
    </row>
    <row r="5799" spans="1:26" x14ac:dyDescent="0.2">
      <c r="A5799" s="40"/>
      <c r="W5799" s="40"/>
      <c r="X5799" s="40"/>
      <c r="Y5799" s="40"/>
      <c r="Z5799" s="40"/>
    </row>
    <row r="5800" spans="1:26" x14ac:dyDescent="0.2">
      <c r="A5800" s="40"/>
      <c r="W5800" s="40"/>
      <c r="X5800" s="40"/>
      <c r="Y5800" s="40"/>
      <c r="Z5800" s="40"/>
    </row>
    <row r="5801" spans="1:26" x14ac:dyDescent="0.2">
      <c r="A5801" s="40"/>
      <c r="W5801" s="40"/>
      <c r="X5801" s="40"/>
      <c r="Y5801" s="40"/>
      <c r="Z5801" s="40"/>
    </row>
    <row r="5802" spans="1:26" x14ac:dyDescent="0.2">
      <c r="A5802" s="40"/>
      <c r="W5802" s="40"/>
      <c r="X5802" s="40"/>
      <c r="Y5802" s="40"/>
      <c r="Z5802" s="40"/>
    </row>
    <row r="5803" spans="1:26" x14ac:dyDescent="0.2">
      <c r="A5803" s="40"/>
      <c r="W5803" s="40"/>
      <c r="X5803" s="40"/>
      <c r="Y5803" s="40"/>
      <c r="Z5803" s="40"/>
    </row>
    <row r="5804" spans="1:26" x14ac:dyDescent="0.2">
      <c r="A5804" s="40"/>
      <c r="W5804" s="40"/>
      <c r="X5804" s="40"/>
      <c r="Y5804" s="40"/>
      <c r="Z5804" s="40"/>
    </row>
    <row r="5805" spans="1:26" x14ac:dyDescent="0.2">
      <c r="A5805" s="40"/>
      <c r="W5805" s="40"/>
      <c r="X5805" s="40"/>
      <c r="Y5805" s="40"/>
      <c r="Z5805" s="40"/>
    </row>
    <row r="5806" spans="1:26" x14ac:dyDescent="0.2">
      <c r="A5806" s="40"/>
      <c r="W5806" s="40"/>
      <c r="X5806" s="40"/>
      <c r="Y5806" s="40"/>
      <c r="Z5806" s="40"/>
    </row>
    <row r="5807" spans="1:26" x14ac:dyDescent="0.2">
      <c r="A5807" s="40"/>
      <c r="W5807" s="40"/>
      <c r="X5807" s="40"/>
      <c r="Y5807" s="40"/>
      <c r="Z5807" s="40"/>
    </row>
    <row r="5808" spans="1:26" x14ac:dyDescent="0.2">
      <c r="A5808" s="40"/>
      <c r="W5808" s="40"/>
      <c r="X5808" s="40"/>
      <c r="Y5808" s="40"/>
      <c r="Z5808" s="40"/>
    </row>
    <row r="5809" spans="1:26" x14ac:dyDescent="0.2">
      <c r="A5809" s="40"/>
      <c r="W5809" s="40"/>
      <c r="X5809" s="40"/>
      <c r="Y5809" s="40"/>
      <c r="Z5809" s="40"/>
    </row>
    <row r="5810" spans="1:26" x14ac:dyDescent="0.2">
      <c r="A5810" s="40"/>
      <c r="W5810" s="40"/>
      <c r="X5810" s="40"/>
      <c r="Y5810" s="40"/>
      <c r="Z5810" s="40"/>
    </row>
    <row r="5811" spans="1:26" x14ac:dyDescent="0.2">
      <c r="A5811" s="40"/>
      <c r="W5811" s="40"/>
      <c r="X5811" s="40"/>
      <c r="Y5811" s="40"/>
      <c r="Z5811" s="40"/>
    </row>
    <row r="5812" spans="1:26" x14ac:dyDescent="0.2">
      <c r="A5812" s="40"/>
      <c r="W5812" s="40"/>
      <c r="X5812" s="40"/>
      <c r="Y5812" s="40"/>
      <c r="Z5812" s="40"/>
    </row>
    <row r="5813" spans="1:26" x14ac:dyDescent="0.2">
      <c r="A5813" s="40"/>
      <c r="W5813" s="40"/>
      <c r="X5813" s="40"/>
      <c r="Y5813" s="40"/>
      <c r="Z5813" s="40"/>
    </row>
    <row r="5814" spans="1:26" x14ac:dyDescent="0.2">
      <c r="A5814" s="40"/>
      <c r="W5814" s="40"/>
      <c r="X5814" s="40"/>
      <c r="Y5814" s="40"/>
      <c r="Z5814" s="40"/>
    </row>
    <row r="5815" spans="1:26" x14ac:dyDescent="0.2">
      <c r="A5815" s="40"/>
      <c r="W5815" s="40"/>
      <c r="X5815" s="40"/>
      <c r="Y5815" s="40"/>
      <c r="Z5815" s="40"/>
    </row>
    <row r="5816" spans="1:26" x14ac:dyDescent="0.2">
      <c r="A5816" s="40"/>
      <c r="W5816" s="40"/>
      <c r="X5816" s="40"/>
      <c r="Y5816" s="40"/>
      <c r="Z5816" s="40"/>
    </row>
    <row r="5817" spans="1:26" x14ac:dyDescent="0.2">
      <c r="A5817" s="40"/>
      <c r="W5817" s="40"/>
      <c r="X5817" s="40"/>
      <c r="Y5817" s="40"/>
      <c r="Z5817" s="40"/>
    </row>
    <row r="5818" spans="1:26" x14ac:dyDescent="0.2">
      <c r="A5818" s="40"/>
      <c r="W5818" s="40"/>
      <c r="X5818" s="40"/>
      <c r="Y5818" s="40"/>
      <c r="Z5818" s="40"/>
    </row>
    <row r="5819" spans="1:26" x14ac:dyDescent="0.2">
      <c r="A5819" s="40"/>
      <c r="W5819" s="40"/>
      <c r="X5819" s="40"/>
      <c r="Y5819" s="40"/>
      <c r="Z5819" s="40"/>
    </row>
    <row r="5820" spans="1:26" x14ac:dyDescent="0.2">
      <c r="A5820" s="40"/>
      <c r="W5820" s="40"/>
      <c r="X5820" s="40"/>
      <c r="Y5820" s="40"/>
      <c r="Z5820" s="40"/>
    </row>
    <row r="5821" spans="1:26" x14ac:dyDescent="0.2">
      <c r="A5821" s="40"/>
      <c r="W5821" s="40"/>
      <c r="X5821" s="40"/>
      <c r="Y5821" s="40"/>
      <c r="Z5821" s="40"/>
    </row>
    <row r="5822" spans="1:26" x14ac:dyDescent="0.2">
      <c r="A5822" s="40"/>
      <c r="W5822" s="40"/>
      <c r="X5822" s="40"/>
      <c r="Y5822" s="40"/>
      <c r="Z5822" s="40"/>
    </row>
    <row r="5823" spans="1:26" x14ac:dyDescent="0.2">
      <c r="A5823" s="40"/>
      <c r="W5823" s="40"/>
      <c r="X5823" s="40"/>
      <c r="Y5823" s="40"/>
      <c r="Z5823" s="40"/>
    </row>
    <row r="5824" spans="1:26" x14ac:dyDescent="0.2">
      <c r="A5824" s="40"/>
      <c r="W5824" s="40"/>
      <c r="X5824" s="40"/>
      <c r="Y5824" s="40"/>
      <c r="Z5824" s="40"/>
    </row>
    <row r="5825" spans="1:26" x14ac:dyDescent="0.2">
      <c r="A5825" s="40"/>
      <c r="W5825" s="40"/>
      <c r="X5825" s="40"/>
      <c r="Y5825" s="40"/>
      <c r="Z5825" s="40"/>
    </row>
    <row r="5826" spans="1:26" x14ac:dyDescent="0.2">
      <c r="A5826" s="40"/>
      <c r="W5826" s="40"/>
      <c r="X5826" s="40"/>
      <c r="Y5826" s="40"/>
      <c r="Z5826" s="40"/>
    </row>
    <row r="5827" spans="1:26" x14ac:dyDescent="0.2">
      <c r="A5827" s="40"/>
      <c r="W5827" s="40"/>
      <c r="X5827" s="40"/>
      <c r="Y5827" s="40"/>
      <c r="Z5827" s="40"/>
    </row>
    <row r="5828" spans="1:26" x14ac:dyDescent="0.2">
      <c r="A5828" s="40"/>
      <c r="W5828" s="40"/>
      <c r="X5828" s="40"/>
      <c r="Y5828" s="40"/>
      <c r="Z5828" s="40"/>
    </row>
    <row r="5829" spans="1:26" x14ac:dyDescent="0.2">
      <c r="A5829" s="40"/>
      <c r="W5829" s="40"/>
      <c r="X5829" s="40"/>
      <c r="Y5829" s="40"/>
      <c r="Z5829" s="40"/>
    </row>
    <row r="5830" spans="1:26" x14ac:dyDescent="0.2">
      <c r="A5830" s="40"/>
      <c r="W5830" s="40"/>
      <c r="X5830" s="40"/>
      <c r="Y5830" s="40"/>
      <c r="Z5830" s="40"/>
    </row>
    <row r="5831" spans="1:26" x14ac:dyDescent="0.2">
      <c r="A5831" s="40"/>
      <c r="W5831" s="40"/>
      <c r="X5831" s="40"/>
      <c r="Y5831" s="40"/>
      <c r="Z5831" s="40"/>
    </row>
    <row r="5832" spans="1:26" x14ac:dyDescent="0.2">
      <c r="A5832" s="40"/>
      <c r="W5832" s="40"/>
      <c r="X5832" s="40"/>
      <c r="Y5832" s="40"/>
      <c r="Z5832" s="40"/>
    </row>
    <row r="5833" spans="1:26" x14ac:dyDescent="0.2">
      <c r="A5833" s="40"/>
      <c r="W5833" s="40"/>
      <c r="X5833" s="40"/>
      <c r="Y5833" s="40"/>
      <c r="Z5833" s="40"/>
    </row>
    <row r="5834" spans="1:26" x14ac:dyDescent="0.2">
      <c r="A5834" s="40"/>
      <c r="W5834" s="40"/>
      <c r="X5834" s="40"/>
      <c r="Y5834" s="40"/>
      <c r="Z5834" s="40"/>
    </row>
    <row r="5835" spans="1:26" x14ac:dyDescent="0.2">
      <c r="A5835" s="40"/>
      <c r="W5835" s="40"/>
      <c r="X5835" s="40"/>
      <c r="Y5835" s="40"/>
      <c r="Z5835" s="40"/>
    </row>
    <row r="5836" spans="1:26" x14ac:dyDescent="0.2">
      <c r="A5836" s="40"/>
      <c r="W5836" s="40"/>
      <c r="X5836" s="40"/>
      <c r="Y5836" s="40"/>
      <c r="Z5836" s="40"/>
    </row>
    <row r="5837" spans="1:26" x14ac:dyDescent="0.2">
      <c r="A5837" s="40"/>
      <c r="W5837" s="40"/>
      <c r="X5837" s="40"/>
      <c r="Y5837" s="40"/>
      <c r="Z5837" s="40"/>
    </row>
    <row r="5838" spans="1:26" x14ac:dyDescent="0.2">
      <c r="A5838" s="40"/>
      <c r="W5838" s="40"/>
      <c r="X5838" s="40"/>
      <c r="Y5838" s="40"/>
      <c r="Z5838" s="40"/>
    </row>
    <row r="5839" spans="1:26" x14ac:dyDescent="0.2">
      <c r="A5839" s="40"/>
      <c r="W5839" s="40"/>
      <c r="X5839" s="40"/>
      <c r="Y5839" s="40"/>
      <c r="Z5839" s="40"/>
    </row>
    <row r="5840" spans="1:26" x14ac:dyDescent="0.2">
      <c r="A5840" s="40"/>
      <c r="W5840" s="40"/>
      <c r="X5840" s="40"/>
      <c r="Y5840" s="40"/>
      <c r="Z5840" s="40"/>
    </row>
    <row r="5841" spans="1:26" x14ac:dyDescent="0.2">
      <c r="A5841" s="40"/>
      <c r="W5841" s="40"/>
      <c r="X5841" s="40"/>
      <c r="Y5841" s="40"/>
      <c r="Z5841" s="40"/>
    </row>
    <row r="5842" spans="1:26" x14ac:dyDescent="0.2">
      <c r="A5842" s="40"/>
      <c r="W5842" s="40"/>
      <c r="X5842" s="40"/>
      <c r="Y5842" s="40"/>
      <c r="Z5842" s="40"/>
    </row>
    <row r="5843" spans="1:26" x14ac:dyDescent="0.2">
      <c r="A5843" s="40"/>
      <c r="W5843" s="40"/>
      <c r="X5843" s="40"/>
      <c r="Y5843" s="40"/>
      <c r="Z5843" s="40"/>
    </row>
    <row r="5844" spans="1:26" x14ac:dyDescent="0.2">
      <c r="A5844" s="40"/>
      <c r="W5844" s="40"/>
      <c r="X5844" s="40"/>
      <c r="Y5844" s="40"/>
      <c r="Z5844" s="40"/>
    </row>
    <row r="5845" spans="1:26" x14ac:dyDescent="0.2">
      <c r="A5845" s="40"/>
      <c r="W5845" s="40"/>
      <c r="X5845" s="40"/>
      <c r="Y5845" s="40"/>
      <c r="Z5845" s="40"/>
    </row>
    <row r="5846" spans="1:26" x14ac:dyDescent="0.2">
      <c r="A5846" s="40"/>
      <c r="W5846" s="40"/>
      <c r="X5846" s="40"/>
      <c r="Y5846" s="40"/>
      <c r="Z5846" s="40"/>
    </row>
    <row r="5847" spans="1:26" x14ac:dyDescent="0.2">
      <c r="A5847" s="40"/>
      <c r="W5847" s="40"/>
      <c r="X5847" s="40"/>
      <c r="Y5847" s="40"/>
      <c r="Z5847" s="40"/>
    </row>
    <row r="5848" spans="1:26" x14ac:dyDescent="0.2">
      <c r="A5848" s="40"/>
      <c r="W5848" s="40"/>
      <c r="X5848" s="40"/>
      <c r="Y5848" s="40"/>
      <c r="Z5848" s="40"/>
    </row>
    <row r="5849" spans="1:26" x14ac:dyDescent="0.2">
      <c r="A5849" s="40"/>
      <c r="W5849" s="40"/>
      <c r="X5849" s="40"/>
      <c r="Y5849" s="40"/>
      <c r="Z5849" s="40"/>
    </row>
    <row r="5850" spans="1:26" x14ac:dyDescent="0.2">
      <c r="A5850" s="40"/>
      <c r="W5850" s="40"/>
      <c r="X5850" s="40"/>
      <c r="Y5850" s="40"/>
      <c r="Z5850" s="40"/>
    </row>
    <row r="5851" spans="1:26" x14ac:dyDescent="0.2">
      <c r="A5851" s="40"/>
      <c r="W5851" s="40"/>
      <c r="X5851" s="40"/>
      <c r="Y5851" s="40"/>
      <c r="Z5851" s="40"/>
    </row>
    <row r="5852" spans="1:26" x14ac:dyDescent="0.2">
      <c r="A5852" s="40"/>
      <c r="W5852" s="40"/>
      <c r="X5852" s="40"/>
      <c r="Y5852" s="40"/>
      <c r="Z5852" s="40"/>
    </row>
    <row r="5853" spans="1:26" x14ac:dyDescent="0.2">
      <c r="A5853" s="40"/>
      <c r="W5853" s="40"/>
      <c r="X5853" s="40"/>
      <c r="Y5853" s="40"/>
      <c r="Z5853" s="40"/>
    </row>
    <row r="5854" spans="1:26" x14ac:dyDescent="0.2">
      <c r="A5854" s="40"/>
      <c r="W5854" s="40"/>
      <c r="X5854" s="40"/>
      <c r="Y5854" s="40"/>
      <c r="Z5854" s="40"/>
    </row>
    <row r="5855" spans="1:26" x14ac:dyDescent="0.2">
      <c r="A5855" s="40"/>
      <c r="W5855" s="40"/>
      <c r="X5855" s="40"/>
      <c r="Y5855" s="40"/>
      <c r="Z5855" s="40"/>
    </row>
    <row r="5856" spans="1:26" x14ac:dyDescent="0.2">
      <c r="A5856" s="40"/>
      <c r="W5856" s="40"/>
      <c r="X5856" s="40"/>
      <c r="Y5856" s="40"/>
      <c r="Z5856" s="40"/>
    </row>
    <row r="5857" spans="1:26" x14ac:dyDescent="0.2">
      <c r="A5857" s="40"/>
      <c r="W5857" s="40"/>
      <c r="X5857" s="40"/>
      <c r="Y5857" s="40"/>
      <c r="Z5857" s="40"/>
    </row>
    <row r="5858" spans="1:26" x14ac:dyDescent="0.2">
      <c r="A5858" s="40"/>
      <c r="W5858" s="40"/>
      <c r="X5858" s="40"/>
      <c r="Y5858" s="40"/>
      <c r="Z5858" s="40"/>
    </row>
    <row r="5859" spans="1:26" x14ac:dyDescent="0.2">
      <c r="A5859" s="40"/>
      <c r="W5859" s="40"/>
      <c r="X5859" s="40"/>
      <c r="Y5859" s="40"/>
      <c r="Z5859" s="40"/>
    </row>
    <row r="5860" spans="1:26" x14ac:dyDescent="0.2">
      <c r="A5860" s="40"/>
      <c r="W5860" s="40"/>
      <c r="X5860" s="40"/>
      <c r="Y5860" s="40"/>
      <c r="Z5860" s="40"/>
    </row>
    <row r="5861" spans="1:26" x14ac:dyDescent="0.2">
      <c r="A5861" s="40"/>
      <c r="W5861" s="40"/>
      <c r="X5861" s="40"/>
      <c r="Y5861" s="40"/>
      <c r="Z5861" s="40"/>
    </row>
    <row r="5862" spans="1:26" x14ac:dyDescent="0.2">
      <c r="A5862" s="40"/>
      <c r="W5862" s="40"/>
      <c r="X5862" s="40"/>
      <c r="Y5862" s="40"/>
      <c r="Z5862" s="40"/>
    </row>
    <row r="5863" spans="1:26" x14ac:dyDescent="0.2">
      <c r="A5863" s="40"/>
      <c r="W5863" s="40"/>
      <c r="X5863" s="40"/>
      <c r="Y5863" s="40"/>
      <c r="Z5863" s="40"/>
    </row>
    <row r="5864" spans="1:26" x14ac:dyDescent="0.2">
      <c r="A5864" s="40"/>
      <c r="W5864" s="40"/>
      <c r="X5864" s="40"/>
      <c r="Y5864" s="40"/>
      <c r="Z5864" s="40"/>
    </row>
    <row r="5865" spans="1:26" x14ac:dyDescent="0.2">
      <c r="A5865" s="40"/>
      <c r="W5865" s="40"/>
      <c r="X5865" s="40"/>
      <c r="Y5865" s="40"/>
      <c r="Z5865" s="40"/>
    </row>
    <row r="5866" spans="1:26" x14ac:dyDescent="0.2">
      <c r="A5866" s="40"/>
      <c r="W5866" s="40"/>
      <c r="X5866" s="40"/>
      <c r="Y5866" s="40"/>
      <c r="Z5866" s="40"/>
    </row>
    <row r="5867" spans="1:26" x14ac:dyDescent="0.2">
      <c r="A5867" s="40"/>
      <c r="W5867" s="40"/>
      <c r="X5867" s="40"/>
      <c r="Y5867" s="40"/>
      <c r="Z5867" s="40"/>
    </row>
    <row r="5868" spans="1:26" x14ac:dyDescent="0.2">
      <c r="A5868" s="40"/>
      <c r="W5868" s="40"/>
      <c r="X5868" s="40"/>
      <c r="Y5868" s="40"/>
      <c r="Z5868" s="40"/>
    </row>
    <row r="5869" spans="1:26" x14ac:dyDescent="0.2">
      <c r="A5869" s="40"/>
      <c r="W5869" s="40"/>
      <c r="X5869" s="40"/>
      <c r="Y5869" s="40"/>
      <c r="Z5869" s="40"/>
    </row>
    <row r="5870" spans="1:26" x14ac:dyDescent="0.2">
      <c r="A5870" s="40"/>
      <c r="W5870" s="40"/>
      <c r="X5870" s="40"/>
      <c r="Y5870" s="40"/>
      <c r="Z5870" s="40"/>
    </row>
    <row r="5871" spans="1:26" x14ac:dyDescent="0.2">
      <c r="A5871" s="40"/>
      <c r="W5871" s="40"/>
      <c r="X5871" s="40"/>
      <c r="Y5871" s="40"/>
      <c r="Z5871" s="40"/>
    </row>
    <row r="5872" spans="1:26" x14ac:dyDescent="0.2">
      <c r="A5872" s="40"/>
      <c r="W5872" s="40"/>
      <c r="X5872" s="40"/>
      <c r="Y5872" s="40"/>
      <c r="Z5872" s="40"/>
    </row>
    <row r="5873" spans="1:26" x14ac:dyDescent="0.2">
      <c r="A5873" s="40"/>
      <c r="W5873" s="40"/>
      <c r="X5873" s="40"/>
      <c r="Y5873" s="40"/>
      <c r="Z5873" s="40"/>
    </row>
    <row r="5874" spans="1:26" x14ac:dyDescent="0.2">
      <c r="A5874" s="40"/>
      <c r="W5874" s="40"/>
      <c r="X5874" s="40"/>
      <c r="Y5874" s="40"/>
      <c r="Z5874" s="40"/>
    </row>
    <row r="5875" spans="1:26" x14ac:dyDescent="0.2">
      <c r="A5875" s="40"/>
      <c r="W5875" s="40"/>
      <c r="X5875" s="40"/>
      <c r="Y5875" s="40"/>
      <c r="Z5875" s="40"/>
    </row>
    <row r="5876" spans="1:26" x14ac:dyDescent="0.2">
      <c r="A5876" s="40"/>
      <c r="W5876" s="40"/>
      <c r="X5876" s="40"/>
      <c r="Y5876" s="40"/>
      <c r="Z5876" s="40"/>
    </row>
    <row r="5877" spans="1:26" x14ac:dyDescent="0.2">
      <c r="A5877" s="40"/>
      <c r="W5877" s="40"/>
      <c r="X5877" s="40"/>
      <c r="Y5877" s="40"/>
      <c r="Z5877" s="40"/>
    </row>
    <row r="5878" spans="1:26" x14ac:dyDescent="0.2">
      <c r="A5878" s="40"/>
      <c r="W5878" s="40"/>
      <c r="X5878" s="40"/>
      <c r="Y5878" s="40"/>
      <c r="Z5878" s="40"/>
    </row>
    <row r="5879" spans="1:26" x14ac:dyDescent="0.2">
      <c r="A5879" s="40"/>
      <c r="W5879" s="40"/>
      <c r="X5879" s="40"/>
      <c r="Y5879" s="40"/>
      <c r="Z5879" s="40"/>
    </row>
    <row r="5880" spans="1:26" x14ac:dyDescent="0.2">
      <c r="A5880" s="40"/>
      <c r="W5880" s="40"/>
      <c r="X5880" s="40"/>
      <c r="Y5880" s="40"/>
      <c r="Z5880" s="40"/>
    </row>
    <row r="5881" spans="1:26" x14ac:dyDescent="0.2">
      <c r="A5881" s="40"/>
      <c r="W5881" s="40"/>
      <c r="X5881" s="40"/>
      <c r="Y5881" s="40"/>
      <c r="Z5881" s="40"/>
    </row>
    <row r="5882" spans="1:26" x14ac:dyDescent="0.2">
      <c r="A5882" s="40"/>
      <c r="W5882" s="40"/>
      <c r="X5882" s="40"/>
      <c r="Y5882" s="40"/>
      <c r="Z5882" s="40"/>
    </row>
    <row r="5883" spans="1:26" x14ac:dyDescent="0.2">
      <c r="A5883" s="40"/>
      <c r="W5883" s="40"/>
      <c r="X5883" s="40"/>
      <c r="Y5883" s="40"/>
      <c r="Z5883" s="40"/>
    </row>
    <row r="5884" spans="1:26" x14ac:dyDescent="0.2">
      <c r="A5884" s="40"/>
      <c r="W5884" s="40"/>
      <c r="X5884" s="40"/>
      <c r="Y5884" s="40"/>
      <c r="Z5884" s="40"/>
    </row>
    <row r="5885" spans="1:26" x14ac:dyDescent="0.2">
      <c r="A5885" s="40"/>
      <c r="W5885" s="40"/>
      <c r="X5885" s="40"/>
      <c r="Y5885" s="40"/>
      <c r="Z5885" s="40"/>
    </row>
    <row r="5886" spans="1:26" x14ac:dyDescent="0.2">
      <c r="A5886" s="40"/>
      <c r="W5886" s="40"/>
      <c r="X5886" s="40"/>
      <c r="Y5886" s="40"/>
      <c r="Z5886" s="40"/>
    </row>
    <row r="5887" spans="1:26" x14ac:dyDescent="0.2">
      <c r="A5887" s="40"/>
      <c r="W5887" s="40"/>
      <c r="X5887" s="40"/>
      <c r="Y5887" s="40"/>
      <c r="Z5887" s="40"/>
    </row>
    <row r="5888" spans="1:26" x14ac:dyDescent="0.2">
      <c r="A5888" s="40"/>
      <c r="W5888" s="40"/>
      <c r="X5888" s="40"/>
      <c r="Y5888" s="40"/>
      <c r="Z5888" s="40"/>
    </row>
    <row r="5889" spans="1:26" x14ac:dyDescent="0.2">
      <c r="A5889" s="40"/>
      <c r="W5889" s="40"/>
      <c r="X5889" s="40"/>
      <c r="Y5889" s="40"/>
      <c r="Z5889" s="40"/>
    </row>
    <row r="5890" spans="1:26" x14ac:dyDescent="0.2">
      <c r="A5890" s="40"/>
      <c r="W5890" s="40"/>
      <c r="X5890" s="40"/>
      <c r="Y5890" s="40"/>
      <c r="Z5890" s="40"/>
    </row>
    <row r="5891" spans="1:26" x14ac:dyDescent="0.2">
      <c r="A5891" s="40"/>
      <c r="W5891" s="40"/>
      <c r="X5891" s="40"/>
      <c r="Y5891" s="40"/>
      <c r="Z5891" s="40"/>
    </row>
    <row r="5892" spans="1:26" x14ac:dyDescent="0.2">
      <c r="A5892" s="40"/>
      <c r="W5892" s="40"/>
      <c r="X5892" s="40"/>
      <c r="Y5892" s="40"/>
      <c r="Z5892" s="40"/>
    </row>
    <row r="5893" spans="1:26" x14ac:dyDescent="0.2">
      <c r="A5893" s="40"/>
      <c r="W5893" s="40"/>
      <c r="X5893" s="40"/>
      <c r="Y5893" s="40"/>
      <c r="Z5893" s="40"/>
    </row>
    <row r="5894" spans="1:26" x14ac:dyDescent="0.2">
      <c r="A5894" s="40"/>
      <c r="W5894" s="40"/>
      <c r="X5894" s="40"/>
      <c r="Y5894" s="40"/>
      <c r="Z5894" s="40"/>
    </row>
    <row r="5895" spans="1:26" x14ac:dyDescent="0.2">
      <c r="A5895" s="40"/>
      <c r="W5895" s="40"/>
      <c r="X5895" s="40"/>
      <c r="Y5895" s="40"/>
      <c r="Z5895" s="40"/>
    </row>
    <row r="5896" spans="1:26" x14ac:dyDescent="0.2">
      <c r="A5896" s="40"/>
      <c r="W5896" s="40"/>
      <c r="X5896" s="40"/>
      <c r="Y5896" s="40"/>
      <c r="Z5896" s="40"/>
    </row>
    <row r="5897" spans="1:26" x14ac:dyDescent="0.2">
      <c r="A5897" s="40"/>
      <c r="W5897" s="40"/>
      <c r="X5897" s="40"/>
      <c r="Y5897" s="40"/>
      <c r="Z5897" s="40"/>
    </row>
    <row r="5898" spans="1:26" x14ac:dyDescent="0.2">
      <c r="A5898" s="40"/>
      <c r="W5898" s="40"/>
      <c r="X5898" s="40"/>
      <c r="Y5898" s="40"/>
      <c r="Z5898" s="40"/>
    </row>
    <row r="5899" spans="1:26" x14ac:dyDescent="0.2">
      <c r="A5899" s="40"/>
      <c r="W5899" s="40"/>
      <c r="X5899" s="40"/>
      <c r="Y5899" s="40"/>
      <c r="Z5899" s="40"/>
    </row>
    <row r="5900" spans="1:26" x14ac:dyDescent="0.2">
      <c r="A5900" s="40"/>
      <c r="W5900" s="40"/>
      <c r="X5900" s="40"/>
      <c r="Y5900" s="40"/>
      <c r="Z5900" s="40"/>
    </row>
    <row r="5901" spans="1:26" x14ac:dyDescent="0.2">
      <c r="A5901" s="40"/>
      <c r="W5901" s="40"/>
      <c r="X5901" s="40"/>
      <c r="Y5901" s="40"/>
      <c r="Z5901" s="40"/>
    </row>
    <row r="5902" spans="1:26" x14ac:dyDescent="0.2">
      <c r="A5902" s="40"/>
      <c r="W5902" s="40"/>
      <c r="X5902" s="40"/>
      <c r="Y5902" s="40"/>
      <c r="Z5902" s="40"/>
    </row>
    <row r="5903" spans="1:26" x14ac:dyDescent="0.2">
      <c r="A5903" s="40"/>
      <c r="W5903" s="40"/>
      <c r="X5903" s="40"/>
      <c r="Y5903" s="40"/>
      <c r="Z5903" s="40"/>
    </row>
    <row r="5904" spans="1:26" x14ac:dyDescent="0.2">
      <c r="A5904" s="40"/>
      <c r="W5904" s="40"/>
      <c r="X5904" s="40"/>
      <c r="Y5904" s="40"/>
      <c r="Z5904" s="40"/>
    </row>
    <row r="5905" spans="1:26" x14ac:dyDescent="0.2">
      <c r="A5905" s="40"/>
      <c r="W5905" s="40"/>
      <c r="X5905" s="40"/>
      <c r="Y5905" s="40"/>
      <c r="Z5905" s="40"/>
    </row>
    <row r="5906" spans="1:26" x14ac:dyDescent="0.2">
      <c r="A5906" s="40"/>
      <c r="W5906" s="40"/>
      <c r="X5906" s="40"/>
      <c r="Y5906" s="40"/>
      <c r="Z5906" s="40"/>
    </row>
    <row r="5907" spans="1:26" x14ac:dyDescent="0.2">
      <c r="A5907" s="40"/>
      <c r="W5907" s="40"/>
      <c r="X5907" s="40"/>
      <c r="Y5907" s="40"/>
      <c r="Z5907" s="40"/>
    </row>
    <row r="5908" spans="1:26" x14ac:dyDescent="0.2">
      <c r="A5908" s="40"/>
      <c r="W5908" s="40"/>
      <c r="X5908" s="40"/>
      <c r="Y5908" s="40"/>
      <c r="Z5908" s="40"/>
    </row>
    <row r="5909" spans="1:26" x14ac:dyDescent="0.2">
      <c r="A5909" s="40"/>
      <c r="W5909" s="40"/>
      <c r="X5909" s="40"/>
      <c r="Y5909" s="40"/>
      <c r="Z5909" s="40"/>
    </row>
    <row r="5910" spans="1:26" x14ac:dyDescent="0.2">
      <c r="A5910" s="40"/>
      <c r="W5910" s="40"/>
      <c r="X5910" s="40"/>
      <c r="Y5910" s="40"/>
      <c r="Z5910" s="40"/>
    </row>
    <row r="5911" spans="1:26" x14ac:dyDescent="0.2">
      <c r="A5911" s="40"/>
      <c r="W5911" s="40"/>
      <c r="X5911" s="40"/>
      <c r="Y5911" s="40"/>
      <c r="Z5911" s="40"/>
    </row>
    <row r="5912" spans="1:26" x14ac:dyDescent="0.2">
      <c r="A5912" s="40"/>
      <c r="W5912" s="40"/>
      <c r="X5912" s="40"/>
      <c r="Y5912" s="40"/>
      <c r="Z5912" s="40"/>
    </row>
    <row r="5913" spans="1:26" x14ac:dyDescent="0.2">
      <c r="A5913" s="40"/>
      <c r="W5913" s="40"/>
      <c r="X5913" s="40"/>
      <c r="Y5913" s="40"/>
      <c r="Z5913" s="40"/>
    </row>
    <row r="5914" spans="1:26" x14ac:dyDescent="0.2">
      <c r="A5914" s="40"/>
      <c r="W5914" s="40"/>
      <c r="X5914" s="40"/>
      <c r="Y5914" s="40"/>
      <c r="Z5914" s="40"/>
    </row>
    <row r="5915" spans="1:26" x14ac:dyDescent="0.2">
      <c r="A5915" s="40"/>
      <c r="W5915" s="40"/>
      <c r="X5915" s="40"/>
      <c r="Y5915" s="40"/>
      <c r="Z5915" s="40"/>
    </row>
    <row r="5916" spans="1:26" x14ac:dyDescent="0.2">
      <c r="A5916" s="40"/>
      <c r="W5916" s="40"/>
      <c r="X5916" s="40"/>
      <c r="Y5916" s="40"/>
      <c r="Z5916" s="40"/>
    </row>
    <row r="5917" spans="1:26" x14ac:dyDescent="0.2">
      <c r="A5917" s="40"/>
      <c r="W5917" s="40"/>
      <c r="X5917" s="40"/>
      <c r="Y5917" s="40"/>
      <c r="Z5917" s="40"/>
    </row>
    <row r="5918" spans="1:26" x14ac:dyDescent="0.2">
      <c r="A5918" s="40"/>
      <c r="W5918" s="40"/>
      <c r="X5918" s="40"/>
      <c r="Y5918" s="40"/>
      <c r="Z5918" s="40"/>
    </row>
    <row r="5919" spans="1:26" x14ac:dyDescent="0.2">
      <c r="A5919" s="40"/>
      <c r="W5919" s="40"/>
      <c r="X5919" s="40"/>
      <c r="Y5919" s="40"/>
      <c r="Z5919" s="40"/>
    </row>
    <row r="5920" spans="1:26" x14ac:dyDescent="0.2">
      <c r="A5920" s="40"/>
      <c r="W5920" s="40"/>
      <c r="X5920" s="40"/>
      <c r="Y5920" s="40"/>
      <c r="Z5920" s="40"/>
    </row>
    <row r="5921" spans="1:26" x14ac:dyDescent="0.2">
      <c r="A5921" s="40"/>
      <c r="W5921" s="40"/>
      <c r="X5921" s="40"/>
      <c r="Y5921" s="40"/>
      <c r="Z5921" s="40"/>
    </row>
    <row r="5922" spans="1:26" x14ac:dyDescent="0.2">
      <c r="A5922" s="40"/>
      <c r="W5922" s="40"/>
      <c r="X5922" s="40"/>
      <c r="Y5922" s="40"/>
      <c r="Z5922" s="40"/>
    </row>
    <row r="5923" spans="1:26" x14ac:dyDescent="0.2">
      <c r="A5923" s="40"/>
      <c r="W5923" s="40"/>
      <c r="X5923" s="40"/>
      <c r="Y5923" s="40"/>
      <c r="Z5923" s="40"/>
    </row>
    <row r="5924" spans="1:26" x14ac:dyDescent="0.2">
      <c r="A5924" s="40"/>
      <c r="W5924" s="40"/>
      <c r="X5924" s="40"/>
      <c r="Y5924" s="40"/>
      <c r="Z5924" s="40"/>
    </row>
    <row r="5925" spans="1:26" x14ac:dyDescent="0.2">
      <c r="A5925" s="40"/>
      <c r="W5925" s="40"/>
      <c r="X5925" s="40"/>
      <c r="Y5925" s="40"/>
      <c r="Z5925" s="40"/>
    </row>
    <row r="5926" spans="1:26" x14ac:dyDescent="0.2">
      <c r="A5926" s="40"/>
      <c r="W5926" s="40"/>
      <c r="X5926" s="40"/>
      <c r="Y5926" s="40"/>
      <c r="Z5926" s="40"/>
    </row>
    <row r="5927" spans="1:26" x14ac:dyDescent="0.2">
      <c r="A5927" s="40"/>
      <c r="W5927" s="40"/>
      <c r="X5927" s="40"/>
      <c r="Y5927" s="40"/>
      <c r="Z5927" s="40"/>
    </row>
    <row r="5928" spans="1:26" x14ac:dyDescent="0.2">
      <c r="A5928" s="40"/>
      <c r="W5928" s="40"/>
      <c r="X5928" s="40"/>
      <c r="Y5928" s="40"/>
      <c r="Z5928" s="40"/>
    </row>
    <row r="5929" spans="1:26" x14ac:dyDescent="0.2">
      <c r="A5929" s="40"/>
      <c r="W5929" s="40"/>
      <c r="X5929" s="40"/>
      <c r="Y5929" s="40"/>
      <c r="Z5929" s="40"/>
    </row>
    <row r="5930" spans="1:26" x14ac:dyDescent="0.2">
      <c r="A5930" s="40"/>
      <c r="W5930" s="40"/>
      <c r="X5930" s="40"/>
      <c r="Y5930" s="40"/>
      <c r="Z5930" s="40"/>
    </row>
    <row r="5931" spans="1:26" x14ac:dyDescent="0.2">
      <c r="A5931" s="40"/>
      <c r="W5931" s="40"/>
      <c r="X5931" s="40"/>
      <c r="Y5931" s="40"/>
      <c r="Z5931" s="40"/>
    </row>
    <row r="5932" spans="1:26" x14ac:dyDescent="0.2">
      <c r="A5932" s="40"/>
      <c r="W5932" s="40"/>
      <c r="X5932" s="40"/>
      <c r="Y5932" s="40"/>
      <c r="Z5932" s="40"/>
    </row>
    <row r="5933" spans="1:26" x14ac:dyDescent="0.2">
      <c r="A5933" s="40"/>
      <c r="W5933" s="40"/>
      <c r="X5933" s="40"/>
      <c r="Y5933" s="40"/>
      <c r="Z5933" s="40"/>
    </row>
    <row r="5934" spans="1:26" x14ac:dyDescent="0.2">
      <c r="A5934" s="40"/>
      <c r="W5934" s="40"/>
      <c r="X5934" s="40"/>
      <c r="Y5934" s="40"/>
      <c r="Z5934" s="40"/>
    </row>
    <row r="5935" spans="1:26" x14ac:dyDescent="0.2">
      <c r="A5935" s="40"/>
      <c r="W5935" s="40"/>
      <c r="X5935" s="40"/>
      <c r="Y5935" s="40"/>
      <c r="Z5935" s="40"/>
    </row>
    <row r="5936" spans="1:26" x14ac:dyDescent="0.2">
      <c r="A5936" s="40"/>
      <c r="W5936" s="40"/>
      <c r="X5936" s="40"/>
      <c r="Y5936" s="40"/>
      <c r="Z5936" s="40"/>
    </row>
    <row r="5937" spans="1:26" x14ac:dyDescent="0.2">
      <c r="A5937" s="40"/>
      <c r="W5937" s="40"/>
      <c r="X5937" s="40"/>
      <c r="Y5937" s="40"/>
      <c r="Z5937" s="40"/>
    </row>
    <row r="5938" spans="1:26" x14ac:dyDescent="0.2">
      <c r="A5938" s="40"/>
      <c r="W5938" s="40"/>
      <c r="X5938" s="40"/>
      <c r="Y5938" s="40"/>
      <c r="Z5938" s="40"/>
    </row>
    <row r="5939" spans="1:26" x14ac:dyDescent="0.2">
      <c r="A5939" s="40"/>
      <c r="W5939" s="40"/>
      <c r="X5939" s="40"/>
      <c r="Y5939" s="40"/>
      <c r="Z5939" s="40"/>
    </row>
    <row r="5940" spans="1:26" x14ac:dyDescent="0.2">
      <c r="A5940" s="40"/>
      <c r="W5940" s="40"/>
      <c r="X5940" s="40"/>
      <c r="Y5940" s="40"/>
      <c r="Z5940" s="40"/>
    </row>
    <row r="5941" spans="1:26" x14ac:dyDescent="0.2">
      <c r="A5941" s="40"/>
      <c r="W5941" s="40"/>
      <c r="X5941" s="40"/>
      <c r="Y5941" s="40"/>
      <c r="Z5941" s="40"/>
    </row>
    <row r="5942" spans="1:26" x14ac:dyDescent="0.2">
      <c r="A5942" s="40"/>
      <c r="W5942" s="40"/>
      <c r="X5942" s="40"/>
      <c r="Y5942" s="40"/>
      <c r="Z5942" s="40"/>
    </row>
    <row r="5943" spans="1:26" x14ac:dyDescent="0.2">
      <c r="A5943" s="40"/>
      <c r="W5943" s="40"/>
      <c r="X5943" s="40"/>
      <c r="Y5943" s="40"/>
      <c r="Z5943" s="40"/>
    </row>
    <row r="5944" spans="1:26" x14ac:dyDescent="0.2">
      <c r="A5944" s="40"/>
      <c r="W5944" s="40"/>
      <c r="X5944" s="40"/>
      <c r="Y5944" s="40"/>
      <c r="Z5944" s="40"/>
    </row>
    <row r="5945" spans="1:26" x14ac:dyDescent="0.2">
      <c r="A5945" s="40"/>
      <c r="W5945" s="40"/>
      <c r="X5945" s="40"/>
      <c r="Y5945" s="40"/>
      <c r="Z5945" s="40"/>
    </row>
    <row r="5946" spans="1:26" x14ac:dyDescent="0.2">
      <c r="A5946" s="40"/>
      <c r="W5946" s="40"/>
      <c r="X5946" s="40"/>
      <c r="Y5946" s="40"/>
      <c r="Z5946" s="40"/>
    </row>
    <row r="5947" spans="1:26" x14ac:dyDescent="0.2">
      <c r="A5947" s="40"/>
      <c r="W5947" s="40"/>
      <c r="X5947" s="40"/>
      <c r="Y5947" s="40"/>
      <c r="Z5947" s="40"/>
    </row>
    <row r="5948" spans="1:26" x14ac:dyDescent="0.2">
      <c r="A5948" s="40"/>
      <c r="W5948" s="40"/>
      <c r="X5948" s="40"/>
      <c r="Y5948" s="40"/>
      <c r="Z5948" s="40"/>
    </row>
    <row r="5949" spans="1:26" x14ac:dyDescent="0.2">
      <c r="A5949" s="40"/>
      <c r="W5949" s="40"/>
      <c r="X5949" s="40"/>
      <c r="Y5949" s="40"/>
      <c r="Z5949" s="40"/>
    </row>
    <row r="5950" spans="1:26" x14ac:dyDescent="0.2">
      <c r="A5950" s="40"/>
      <c r="W5950" s="40"/>
      <c r="X5950" s="40"/>
      <c r="Y5950" s="40"/>
      <c r="Z5950" s="40"/>
    </row>
    <row r="5951" spans="1:26" x14ac:dyDescent="0.2">
      <c r="A5951" s="40"/>
      <c r="W5951" s="40"/>
      <c r="X5951" s="40"/>
      <c r="Y5951" s="40"/>
      <c r="Z5951" s="40"/>
    </row>
    <row r="5952" spans="1:26" x14ac:dyDescent="0.2">
      <c r="A5952" s="40"/>
      <c r="W5952" s="40"/>
      <c r="X5952" s="40"/>
      <c r="Y5952" s="40"/>
      <c r="Z5952" s="40"/>
    </row>
    <row r="5953" spans="1:26" x14ac:dyDescent="0.2">
      <c r="A5953" s="40"/>
      <c r="W5953" s="40"/>
      <c r="X5953" s="40"/>
      <c r="Y5953" s="40"/>
      <c r="Z5953" s="40"/>
    </row>
    <row r="5954" spans="1:26" x14ac:dyDescent="0.2">
      <c r="A5954" s="40"/>
      <c r="W5954" s="40"/>
      <c r="X5954" s="40"/>
      <c r="Y5954" s="40"/>
      <c r="Z5954" s="40"/>
    </row>
    <row r="5955" spans="1:26" x14ac:dyDescent="0.2">
      <c r="A5955" s="40"/>
      <c r="W5955" s="40"/>
      <c r="X5955" s="40"/>
      <c r="Y5955" s="40"/>
      <c r="Z5955" s="40"/>
    </row>
    <row r="5956" spans="1:26" x14ac:dyDescent="0.2">
      <c r="A5956" s="40"/>
      <c r="W5956" s="40"/>
      <c r="X5956" s="40"/>
      <c r="Y5956" s="40"/>
      <c r="Z5956" s="40"/>
    </row>
    <row r="5957" spans="1:26" x14ac:dyDescent="0.2">
      <c r="A5957" s="40"/>
      <c r="W5957" s="40"/>
      <c r="X5957" s="40"/>
      <c r="Y5957" s="40"/>
      <c r="Z5957" s="40"/>
    </row>
    <row r="5958" spans="1:26" x14ac:dyDescent="0.2">
      <c r="A5958" s="40"/>
      <c r="W5958" s="40"/>
      <c r="X5958" s="40"/>
      <c r="Y5958" s="40"/>
      <c r="Z5958" s="40"/>
    </row>
    <row r="5959" spans="1:26" x14ac:dyDescent="0.2">
      <c r="A5959" s="40"/>
      <c r="W5959" s="40"/>
      <c r="X5959" s="40"/>
      <c r="Y5959" s="40"/>
      <c r="Z5959" s="40"/>
    </row>
    <row r="5960" spans="1:26" x14ac:dyDescent="0.2">
      <c r="A5960" s="40"/>
      <c r="W5960" s="40"/>
      <c r="X5960" s="40"/>
      <c r="Y5960" s="40"/>
      <c r="Z5960" s="40"/>
    </row>
    <row r="5961" spans="1:26" x14ac:dyDescent="0.2">
      <c r="A5961" s="40"/>
      <c r="W5961" s="40"/>
      <c r="X5961" s="40"/>
      <c r="Y5961" s="40"/>
      <c r="Z5961" s="40"/>
    </row>
    <row r="5962" spans="1:26" x14ac:dyDescent="0.2">
      <c r="A5962" s="40"/>
      <c r="W5962" s="40"/>
      <c r="X5962" s="40"/>
      <c r="Y5962" s="40"/>
      <c r="Z5962" s="40"/>
    </row>
    <row r="5963" spans="1:26" x14ac:dyDescent="0.2">
      <c r="A5963" s="40"/>
      <c r="W5963" s="40"/>
      <c r="X5963" s="40"/>
      <c r="Y5963" s="40"/>
      <c r="Z5963" s="40"/>
    </row>
    <row r="5964" spans="1:26" x14ac:dyDescent="0.2">
      <c r="A5964" s="40"/>
      <c r="W5964" s="40"/>
      <c r="X5964" s="40"/>
      <c r="Y5964" s="40"/>
      <c r="Z5964" s="40"/>
    </row>
    <row r="5965" spans="1:26" x14ac:dyDescent="0.2">
      <c r="A5965" s="40"/>
      <c r="W5965" s="40"/>
      <c r="X5965" s="40"/>
      <c r="Y5965" s="40"/>
      <c r="Z5965" s="40"/>
    </row>
    <row r="5966" spans="1:26" x14ac:dyDescent="0.2">
      <c r="A5966" s="40"/>
      <c r="W5966" s="40"/>
      <c r="X5966" s="40"/>
      <c r="Y5966" s="40"/>
      <c r="Z5966" s="40"/>
    </row>
    <row r="5967" spans="1:26" x14ac:dyDescent="0.2">
      <c r="A5967" s="40"/>
      <c r="W5967" s="40"/>
      <c r="X5967" s="40"/>
      <c r="Y5967" s="40"/>
      <c r="Z5967" s="40"/>
    </row>
    <row r="5968" spans="1:26" x14ac:dyDescent="0.2">
      <c r="A5968" s="40"/>
      <c r="W5968" s="40"/>
      <c r="X5968" s="40"/>
      <c r="Y5968" s="40"/>
      <c r="Z5968" s="40"/>
    </row>
    <row r="5969" spans="1:26" x14ac:dyDescent="0.2">
      <c r="A5969" s="40"/>
      <c r="W5969" s="40"/>
      <c r="X5969" s="40"/>
      <c r="Y5969" s="40"/>
      <c r="Z5969" s="40"/>
    </row>
    <row r="5970" spans="1:26" x14ac:dyDescent="0.2">
      <c r="A5970" s="40"/>
      <c r="W5970" s="40"/>
      <c r="X5970" s="40"/>
      <c r="Y5970" s="40"/>
      <c r="Z5970" s="40"/>
    </row>
    <row r="5971" spans="1:26" x14ac:dyDescent="0.2">
      <c r="A5971" s="40"/>
      <c r="W5971" s="40"/>
      <c r="X5971" s="40"/>
      <c r="Y5971" s="40"/>
      <c r="Z5971" s="40"/>
    </row>
    <row r="5972" spans="1:26" x14ac:dyDescent="0.2">
      <c r="A5972" s="40"/>
      <c r="W5972" s="40"/>
      <c r="X5972" s="40"/>
      <c r="Y5972" s="40"/>
      <c r="Z5972" s="40"/>
    </row>
    <row r="5973" spans="1:26" x14ac:dyDescent="0.2">
      <c r="A5973" s="40"/>
      <c r="W5973" s="40"/>
      <c r="X5973" s="40"/>
      <c r="Y5973" s="40"/>
      <c r="Z5973" s="40"/>
    </row>
    <row r="5974" spans="1:26" x14ac:dyDescent="0.2">
      <c r="A5974" s="40"/>
      <c r="W5974" s="40"/>
      <c r="X5974" s="40"/>
      <c r="Y5974" s="40"/>
      <c r="Z5974" s="40"/>
    </row>
    <row r="5975" spans="1:26" x14ac:dyDescent="0.2">
      <c r="A5975" s="40"/>
      <c r="W5975" s="40"/>
      <c r="X5975" s="40"/>
      <c r="Y5975" s="40"/>
      <c r="Z5975" s="40"/>
    </row>
    <row r="5976" spans="1:26" x14ac:dyDescent="0.2">
      <c r="A5976" s="40"/>
      <c r="W5976" s="40"/>
      <c r="X5976" s="40"/>
      <c r="Y5976" s="40"/>
      <c r="Z5976" s="40"/>
    </row>
    <row r="5977" spans="1:26" x14ac:dyDescent="0.2">
      <c r="A5977" s="40"/>
      <c r="W5977" s="40"/>
      <c r="X5977" s="40"/>
      <c r="Y5977" s="40"/>
      <c r="Z5977" s="40"/>
    </row>
    <row r="5978" spans="1:26" x14ac:dyDescent="0.2">
      <c r="A5978" s="40"/>
      <c r="W5978" s="40"/>
      <c r="X5978" s="40"/>
      <c r="Y5978" s="40"/>
      <c r="Z5978" s="40"/>
    </row>
    <row r="5979" spans="1:26" x14ac:dyDescent="0.2">
      <c r="A5979" s="40"/>
      <c r="W5979" s="40"/>
      <c r="X5979" s="40"/>
      <c r="Y5979" s="40"/>
      <c r="Z5979" s="40"/>
    </row>
    <row r="5980" spans="1:26" x14ac:dyDescent="0.2">
      <c r="A5980" s="40"/>
      <c r="W5980" s="40"/>
      <c r="X5980" s="40"/>
      <c r="Y5980" s="40"/>
      <c r="Z5980" s="40"/>
    </row>
    <row r="5981" spans="1:26" x14ac:dyDescent="0.2">
      <c r="A5981" s="40"/>
      <c r="W5981" s="40"/>
      <c r="X5981" s="40"/>
      <c r="Y5981" s="40"/>
      <c r="Z5981" s="40"/>
    </row>
    <row r="5982" spans="1:26" x14ac:dyDescent="0.2">
      <c r="A5982" s="40"/>
      <c r="W5982" s="40"/>
      <c r="X5982" s="40"/>
      <c r="Y5982" s="40"/>
      <c r="Z5982" s="40"/>
    </row>
    <row r="5983" spans="1:26" x14ac:dyDescent="0.2">
      <c r="A5983" s="40"/>
      <c r="W5983" s="40"/>
      <c r="X5983" s="40"/>
      <c r="Y5983" s="40"/>
      <c r="Z5983" s="40"/>
    </row>
    <row r="5984" spans="1:26" x14ac:dyDescent="0.2">
      <c r="A5984" s="40"/>
      <c r="W5984" s="40"/>
      <c r="X5984" s="40"/>
      <c r="Y5984" s="40"/>
      <c r="Z5984" s="40"/>
    </row>
    <row r="5985" spans="1:26" x14ac:dyDescent="0.2">
      <c r="A5985" s="40"/>
      <c r="W5985" s="40"/>
      <c r="X5985" s="40"/>
      <c r="Y5985" s="40"/>
      <c r="Z5985" s="40"/>
    </row>
    <row r="5986" spans="1:26" x14ac:dyDescent="0.2">
      <c r="A5986" s="40"/>
      <c r="W5986" s="40"/>
      <c r="X5986" s="40"/>
      <c r="Y5986" s="40"/>
      <c r="Z5986" s="40"/>
    </row>
    <row r="5987" spans="1:26" x14ac:dyDescent="0.2">
      <c r="A5987" s="40"/>
      <c r="W5987" s="40"/>
      <c r="X5987" s="40"/>
      <c r="Y5987" s="40"/>
      <c r="Z5987" s="40"/>
    </row>
    <row r="5988" spans="1:26" x14ac:dyDescent="0.2">
      <c r="A5988" s="40"/>
      <c r="W5988" s="40"/>
      <c r="X5988" s="40"/>
      <c r="Y5988" s="40"/>
      <c r="Z5988" s="40"/>
    </row>
    <row r="5989" spans="1:26" x14ac:dyDescent="0.2">
      <c r="A5989" s="40"/>
      <c r="W5989" s="40"/>
      <c r="X5989" s="40"/>
      <c r="Y5989" s="40"/>
      <c r="Z5989" s="40"/>
    </row>
    <row r="5990" spans="1:26" x14ac:dyDescent="0.2">
      <c r="A5990" s="40"/>
      <c r="W5990" s="40"/>
      <c r="X5990" s="40"/>
      <c r="Y5990" s="40"/>
      <c r="Z5990" s="40"/>
    </row>
    <row r="5991" spans="1:26" x14ac:dyDescent="0.2">
      <c r="A5991" s="40"/>
      <c r="W5991" s="40"/>
      <c r="X5991" s="40"/>
      <c r="Y5991" s="40"/>
      <c r="Z5991" s="40"/>
    </row>
    <row r="5992" spans="1:26" x14ac:dyDescent="0.2">
      <c r="A5992" s="40"/>
      <c r="W5992" s="40"/>
      <c r="X5992" s="40"/>
      <c r="Y5992" s="40"/>
      <c r="Z5992" s="40"/>
    </row>
    <row r="5993" spans="1:26" x14ac:dyDescent="0.2">
      <c r="A5993" s="40"/>
      <c r="W5993" s="40"/>
      <c r="X5993" s="40"/>
      <c r="Y5993" s="40"/>
      <c r="Z5993" s="40"/>
    </row>
    <row r="5994" spans="1:26" x14ac:dyDescent="0.2">
      <c r="A5994" s="40"/>
      <c r="W5994" s="40"/>
      <c r="X5994" s="40"/>
      <c r="Y5994" s="40"/>
      <c r="Z5994" s="40"/>
    </row>
    <row r="5995" spans="1:26" x14ac:dyDescent="0.2">
      <c r="A5995" s="40"/>
      <c r="W5995" s="40"/>
      <c r="X5995" s="40"/>
      <c r="Y5995" s="40"/>
      <c r="Z5995" s="40"/>
    </row>
    <row r="5996" spans="1:26" x14ac:dyDescent="0.2">
      <c r="A5996" s="40"/>
      <c r="W5996" s="40"/>
      <c r="X5996" s="40"/>
      <c r="Y5996" s="40"/>
      <c r="Z5996" s="40"/>
    </row>
    <row r="5997" spans="1:26" x14ac:dyDescent="0.2">
      <c r="A5997" s="40"/>
      <c r="W5997" s="40"/>
      <c r="X5997" s="40"/>
      <c r="Y5997" s="40"/>
      <c r="Z5997" s="40"/>
    </row>
    <row r="5998" spans="1:26" x14ac:dyDescent="0.2">
      <c r="A5998" s="40"/>
      <c r="W5998" s="40"/>
      <c r="X5998" s="40"/>
      <c r="Y5998" s="40"/>
      <c r="Z5998" s="40"/>
    </row>
    <row r="5999" spans="1:26" x14ac:dyDescent="0.2">
      <c r="A5999" s="40"/>
      <c r="W5999" s="40"/>
      <c r="X5999" s="40"/>
      <c r="Y5999" s="40"/>
      <c r="Z5999" s="40"/>
    </row>
    <row r="6000" spans="1:26" x14ac:dyDescent="0.2">
      <c r="A6000" s="40"/>
      <c r="W6000" s="40"/>
      <c r="X6000" s="40"/>
      <c r="Y6000" s="40"/>
      <c r="Z6000" s="40"/>
    </row>
    <row r="6001" spans="1:26" x14ac:dyDescent="0.2">
      <c r="A6001" s="40"/>
      <c r="W6001" s="40"/>
      <c r="X6001" s="40"/>
      <c r="Y6001" s="40"/>
      <c r="Z6001" s="40"/>
    </row>
    <row r="6002" spans="1:26" x14ac:dyDescent="0.2">
      <c r="A6002" s="40"/>
      <c r="W6002" s="40"/>
      <c r="X6002" s="40"/>
      <c r="Y6002" s="40"/>
      <c r="Z6002" s="40"/>
    </row>
    <row r="6003" spans="1:26" x14ac:dyDescent="0.2">
      <c r="A6003" s="40"/>
      <c r="W6003" s="40"/>
      <c r="X6003" s="40"/>
      <c r="Y6003" s="40"/>
      <c r="Z6003" s="40"/>
    </row>
    <row r="6004" spans="1:26" x14ac:dyDescent="0.2">
      <c r="A6004" s="40"/>
      <c r="W6004" s="40"/>
      <c r="X6004" s="40"/>
      <c r="Y6004" s="40"/>
      <c r="Z6004" s="40"/>
    </row>
    <row r="6005" spans="1:26" x14ac:dyDescent="0.2">
      <c r="A6005" s="40"/>
      <c r="W6005" s="40"/>
      <c r="X6005" s="40"/>
      <c r="Y6005" s="40"/>
      <c r="Z6005" s="40"/>
    </row>
    <row r="6006" spans="1:26" x14ac:dyDescent="0.2">
      <c r="A6006" s="40"/>
      <c r="W6006" s="40"/>
      <c r="X6006" s="40"/>
      <c r="Y6006" s="40"/>
      <c r="Z6006" s="40"/>
    </row>
    <row r="6007" spans="1:26" x14ac:dyDescent="0.2">
      <c r="A6007" s="40"/>
      <c r="W6007" s="40"/>
      <c r="X6007" s="40"/>
      <c r="Y6007" s="40"/>
      <c r="Z6007" s="40"/>
    </row>
    <row r="6008" spans="1:26" x14ac:dyDescent="0.2">
      <c r="A6008" s="40"/>
      <c r="W6008" s="40"/>
      <c r="X6008" s="40"/>
      <c r="Y6008" s="40"/>
      <c r="Z6008" s="40"/>
    </row>
    <row r="6009" spans="1:26" x14ac:dyDescent="0.2">
      <c r="A6009" s="40"/>
      <c r="W6009" s="40"/>
      <c r="X6009" s="40"/>
      <c r="Y6009" s="40"/>
      <c r="Z6009" s="40"/>
    </row>
    <row r="6010" spans="1:26" x14ac:dyDescent="0.2">
      <c r="A6010" s="40"/>
      <c r="W6010" s="40"/>
      <c r="X6010" s="40"/>
      <c r="Y6010" s="40"/>
      <c r="Z6010" s="40"/>
    </row>
    <row r="6011" spans="1:26" x14ac:dyDescent="0.2">
      <c r="A6011" s="40"/>
      <c r="W6011" s="40"/>
      <c r="X6011" s="40"/>
      <c r="Y6011" s="40"/>
      <c r="Z6011" s="40"/>
    </row>
    <row r="6012" spans="1:26" x14ac:dyDescent="0.2">
      <c r="A6012" s="40"/>
      <c r="W6012" s="40"/>
      <c r="X6012" s="40"/>
      <c r="Y6012" s="40"/>
      <c r="Z6012" s="40"/>
    </row>
    <row r="6013" spans="1:26" x14ac:dyDescent="0.2">
      <c r="A6013" s="40"/>
      <c r="W6013" s="40"/>
      <c r="X6013" s="40"/>
      <c r="Y6013" s="40"/>
      <c r="Z6013" s="40"/>
    </row>
    <row r="6014" spans="1:26" x14ac:dyDescent="0.2">
      <c r="A6014" s="40"/>
      <c r="W6014" s="40"/>
      <c r="X6014" s="40"/>
      <c r="Y6014" s="40"/>
      <c r="Z6014" s="40"/>
    </row>
    <row r="6015" spans="1:26" x14ac:dyDescent="0.2">
      <c r="A6015" s="40"/>
      <c r="W6015" s="40"/>
      <c r="X6015" s="40"/>
      <c r="Y6015" s="40"/>
      <c r="Z6015" s="40"/>
    </row>
    <row r="6016" spans="1:26" x14ac:dyDescent="0.2">
      <c r="A6016" s="40"/>
      <c r="W6016" s="40"/>
      <c r="X6016" s="40"/>
      <c r="Y6016" s="40"/>
      <c r="Z6016" s="40"/>
    </row>
    <row r="6017" spans="1:26" x14ac:dyDescent="0.2">
      <c r="A6017" s="40"/>
      <c r="W6017" s="40"/>
      <c r="X6017" s="40"/>
      <c r="Y6017" s="40"/>
      <c r="Z6017" s="40"/>
    </row>
    <row r="6018" spans="1:26" x14ac:dyDescent="0.2">
      <c r="A6018" s="40"/>
      <c r="W6018" s="40"/>
      <c r="X6018" s="40"/>
      <c r="Y6018" s="40"/>
      <c r="Z6018" s="40"/>
    </row>
    <row r="6019" spans="1:26" x14ac:dyDescent="0.2">
      <c r="A6019" s="40"/>
      <c r="W6019" s="40"/>
      <c r="X6019" s="40"/>
      <c r="Y6019" s="40"/>
      <c r="Z6019" s="40"/>
    </row>
    <row r="6020" spans="1:26" x14ac:dyDescent="0.2">
      <c r="A6020" s="40"/>
      <c r="W6020" s="40"/>
      <c r="X6020" s="40"/>
      <c r="Y6020" s="40"/>
      <c r="Z6020" s="40"/>
    </row>
    <row r="6021" spans="1:26" x14ac:dyDescent="0.2">
      <c r="A6021" s="40"/>
      <c r="W6021" s="40"/>
      <c r="X6021" s="40"/>
      <c r="Y6021" s="40"/>
      <c r="Z6021" s="40"/>
    </row>
    <row r="6022" spans="1:26" x14ac:dyDescent="0.2">
      <c r="A6022" s="40"/>
      <c r="W6022" s="40"/>
      <c r="X6022" s="40"/>
      <c r="Y6022" s="40"/>
      <c r="Z6022" s="40"/>
    </row>
    <row r="6023" spans="1:26" x14ac:dyDescent="0.2">
      <c r="A6023" s="40"/>
      <c r="W6023" s="40"/>
      <c r="X6023" s="40"/>
      <c r="Y6023" s="40"/>
      <c r="Z6023" s="40"/>
    </row>
    <row r="6024" spans="1:26" x14ac:dyDescent="0.2">
      <c r="A6024" s="40"/>
      <c r="W6024" s="40"/>
      <c r="X6024" s="40"/>
      <c r="Y6024" s="40"/>
      <c r="Z6024" s="40"/>
    </row>
    <row r="6025" spans="1:26" x14ac:dyDescent="0.2">
      <c r="A6025" s="40"/>
      <c r="W6025" s="40"/>
      <c r="X6025" s="40"/>
      <c r="Y6025" s="40"/>
      <c r="Z6025" s="40"/>
    </row>
    <row r="6026" spans="1:26" x14ac:dyDescent="0.2">
      <c r="A6026" s="40"/>
      <c r="W6026" s="40"/>
      <c r="X6026" s="40"/>
      <c r="Y6026" s="40"/>
      <c r="Z6026" s="40"/>
    </row>
    <row r="6027" spans="1:26" x14ac:dyDescent="0.2">
      <c r="A6027" s="40"/>
      <c r="W6027" s="40"/>
      <c r="X6027" s="40"/>
      <c r="Y6027" s="40"/>
      <c r="Z6027" s="40"/>
    </row>
    <row r="6028" spans="1:26" x14ac:dyDescent="0.2">
      <c r="A6028" s="40"/>
      <c r="W6028" s="40"/>
      <c r="X6028" s="40"/>
      <c r="Y6028" s="40"/>
      <c r="Z6028" s="40"/>
    </row>
    <row r="6029" spans="1:26" x14ac:dyDescent="0.2">
      <c r="A6029" s="40"/>
      <c r="W6029" s="40"/>
      <c r="X6029" s="40"/>
      <c r="Y6029" s="40"/>
      <c r="Z6029" s="40"/>
    </row>
    <row r="6030" spans="1:26" x14ac:dyDescent="0.2">
      <c r="A6030" s="40"/>
      <c r="W6030" s="40"/>
      <c r="X6030" s="40"/>
      <c r="Y6030" s="40"/>
      <c r="Z6030" s="40"/>
    </row>
    <row r="6031" spans="1:26" x14ac:dyDescent="0.2">
      <c r="A6031" s="40"/>
      <c r="W6031" s="40"/>
      <c r="X6031" s="40"/>
      <c r="Y6031" s="40"/>
      <c r="Z6031" s="40"/>
    </row>
    <row r="6032" spans="1:26" x14ac:dyDescent="0.2">
      <c r="A6032" s="40"/>
      <c r="W6032" s="40"/>
      <c r="X6032" s="40"/>
      <c r="Y6032" s="40"/>
      <c r="Z6032" s="40"/>
    </row>
    <row r="6033" spans="1:26" x14ac:dyDescent="0.2">
      <c r="A6033" s="40"/>
      <c r="W6033" s="40"/>
      <c r="X6033" s="40"/>
      <c r="Y6033" s="40"/>
      <c r="Z6033" s="40"/>
    </row>
    <row r="6034" spans="1:26" x14ac:dyDescent="0.2">
      <c r="A6034" s="40"/>
      <c r="W6034" s="40"/>
      <c r="X6034" s="40"/>
      <c r="Y6034" s="40"/>
      <c r="Z6034" s="40"/>
    </row>
    <row r="6035" spans="1:26" x14ac:dyDescent="0.2">
      <c r="A6035" s="40"/>
      <c r="W6035" s="40"/>
      <c r="X6035" s="40"/>
      <c r="Y6035" s="40"/>
      <c r="Z6035" s="40"/>
    </row>
    <row r="6036" spans="1:26" x14ac:dyDescent="0.2">
      <c r="A6036" s="40"/>
      <c r="W6036" s="40"/>
      <c r="X6036" s="40"/>
      <c r="Y6036" s="40"/>
      <c r="Z6036" s="40"/>
    </row>
    <row r="6037" spans="1:26" x14ac:dyDescent="0.2">
      <c r="A6037" s="40"/>
      <c r="W6037" s="40"/>
      <c r="X6037" s="40"/>
      <c r="Y6037" s="40"/>
      <c r="Z6037" s="40"/>
    </row>
    <row r="6038" spans="1:26" x14ac:dyDescent="0.2">
      <c r="A6038" s="40"/>
      <c r="W6038" s="40"/>
      <c r="X6038" s="40"/>
      <c r="Y6038" s="40"/>
      <c r="Z6038" s="40"/>
    </row>
    <row r="6039" spans="1:26" x14ac:dyDescent="0.2">
      <c r="A6039" s="40"/>
      <c r="W6039" s="40"/>
      <c r="X6039" s="40"/>
      <c r="Y6039" s="40"/>
      <c r="Z6039" s="40"/>
    </row>
    <row r="6040" spans="1:26" x14ac:dyDescent="0.2">
      <c r="A6040" s="40"/>
      <c r="W6040" s="40"/>
      <c r="X6040" s="40"/>
      <c r="Y6040" s="40"/>
      <c r="Z6040" s="40"/>
    </row>
    <row r="6041" spans="1:26" x14ac:dyDescent="0.2">
      <c r="A6041" s="40"/>
      <c r="W6041" s="40"/>
      <c r="X6041" s="40"/>
      <c r="Y6041" s="40"/>
      <c r="Z6041" s="40"/>
    </row>
    <row r="6042" spans="1:26" x14ac:dyDescent="0.2">
      <c r="A6042" s="40"/>
      <c r="W6042" s="40"/>
      <c r="X6042" s="40"/>
      <c r="Y6042" s="40"/>
      <c r="Z6042" s="40"/>
    </row>
    <row r="6043" spans="1:26" x14ac:dyDescent="0.2">
      <c r="A6043" s="40"/>
      <c r="W6043" s="40"/>
      <c r="X6043" s="40"/>
      <c r="Y6043" s="40"/>
      <c r="Z6043" s="40"/>
    </row>
    <row r="6044" spans="1:26" x14ac:dyDescent="0.2">
      <c r="A6044" s="40"/>
      <c r="W6044" s="40"/>
      <c r="X6044" s="40"/>
      <c r="Y6044" s="40"/>
      <c r="Z6044" s="40"/>
    </row>
    <row r="6045" spans="1:26" x14ac:dyDescent="0.2">
      <c r="A6045" s="40"/>
      <c r="W6045" s="40"/>
      <c r="X6045" s="40"/>
      <c r="Y6045" s="40"/>
      <c r="Z6045" s="40"/>
    </row>
    <row r="6046" spans="1:26" x14ac:dyDescent="0.2">
      <c r="A6046" s="40"/>
      <c r="W6046" s="40"/>
      <c r="X6046" s="40"/>
      <c r="Y6046" s="40"/>
      <c r="Z6046" s="40"/>
    </row>
    <row r="6047" spans="1:26" x14ac:dyDescent="0.2">
      <c r="A6047" s="40"/>
      <c r="W6047" s="40"/>
      <c r="X6047" s="40"/>
      <c r="Y6047" s="40"/>
      <c r="Z6047" s="40"/>
    </row>
    <row r="6048" spans="1:26" x14ac:dyDescent="0.2">
      <c r="A6048" s="40"/>
      <c r="W6048" s="40"/>
      <c r="X6048" s="40"/>
      <c r="Y6048" s="40"/>
      <c r="Z6048" s="40"/>
    </row>
    <row r="6049" spans="1:26" x14ac:dyDescent="0.2">
      <c r="A6049" s="40"/>
      <c r="W6049" s="40"/>
      <c r="X6049" s="40"/>
      <c r="Y6049" s="40"/>
      <c r="Z6049" s="40"/>
    </row>
    <row r="6050" spans="1:26" x14ac:dyDescent="0.2">
      <c r="A6050" s="40"/>
      <c r="W6050" s="40"/>
      <c r="X6050" s="40"/>
      <c r="Y6050" s="40"/>
      <c r="Z6050" s="40"/>
    </row>
    <row r="6051" spans="1:26" x14ac:dyDescent="0.2">
      <c r="A6051" s="40"/>
      <c r="W6051" s="40"/>
      <c r="X6051" s="40"/>
      <c r="Y6051" s="40"/>
      <c r="Z6051" s="40"/>
    </row>
    <row r="6052" spans="1:26" x14ac:dyDescent="0.2">
      <c r="A6052" s="40"/>
      <c r="W6052" s="40"/>
      <c r="X6052" s="40"/>
      <c r="Y6052" s="40"/>
      <c r="Z6052" s="40"/>
    </row>
    <row r="6053" spans="1:26" x14ac:dyDescent="0.2">
      <c r="A6053" s="40"/>
      <c r="W6053" s="40"/>
      <c r="X6053" s="40"/>
      <c r="Y6053" s="40"/>
      <c r="Z6053" s="40"/>
    </row>
    <row r="6054" spans="1:26" x14ac:dyDescent="0.2">
      <c r="A6054" s="40"/>
      <c r="W6054" s="40"/>
      <c r="X6054" s="40"/>
      <c r="Y6054" s="40"/>
      <c r="Z6054" s="40"/>
    </row>
    <row r="6055" spans="1:26" x14ac:dyDescent="0.2">
      <c r="A6055" s="40"/>
      <c r="W6055" s="40"/>
      <c r="X6055" s="40"/>
      <c r="Y6055" s="40"/>
      <c r="Z6055" s="40"/>
    </row>
    <row r="6056" spans="1:26" x14ac:dyDescent="0.2">
      <c r="A6056" s="40"/>
      <c r="W6056" s="40"/>
      <c r="X6056" s="40"/>
      <c r="Y6056" s="40"/>
      <c r="Z6056" s="40"/>
    </row>
    <row r="6057" spans="1:26" x14ac:dyDescent="0.2">
      <c r="A6057" s="40"/>
      <c r="W6057" s="40"/>
      <c r="X6057" s="40"/>
      <c r="Y6057" s="40"/>
      <c r="Z6057" s="40"/>
    </row>
    <row r="6058" spans="1:26" x14ac:dyDescent="0.2">
      <c r="A6058" s="40"/>
      <c r="W6058" s="40"/>
      <c r="X6058" s="40"/>
      <c r="Y6058" s="40"/>
      <c r="Z6058" s="40"/>
    </row>
    <row r="6059" spans="1:26" x14ac:dyDescent="0.2">
      <c r="A6059" s="40"/>
      <c r="W6059" s="40"/>
      <c r="X6059" s="40"/>
      <c r="Y6059" s="40"/>
      <c r="Z6059" s="40"/>
    </row>
    <row r="6060" spans="1:26" x14ac:dyDescent="0.2">
      <c r="A6060" s="40"/>
      <c r="W6060" s="40"/>
      <c r="X6060" s="40"/>
      <c r="Y6060" s="40"/>
      <c r="Z6060" s="40"/>
    </row>
    <row r="6061" spans="1:26" x14ac:dyDescent="0.2">
      <c r="A6061" s="40"/>
      <c r="W6061" s="40"/>
      <c r="X6061" s="40"/>
      <c r="Y6061" s="40"/>
      <c r="Z6061" s="40"/>
    </row>
    <row r="6062" spans="1:26" x14ac:dyDescent="0.2">
      <c r="A6062" s="40"/>
      <c r="W6062" s="40"/>
      <c r="X6062" s="40"/>
      <c r="Y6062" s="40"/>
      <c r="Z6062" s="40"/>
    </row>
    <row r="6063" spans="1:26" x14ac:dyDescent="0.2">
      <c r="A6063" s="40"/>
      <c r="W6063" s="40"/>
      <c r="X6063" s="40"/>
      <c r="Y6063" s="40"/>
      <c r="Z6063" s="40"/>
    </row>
    <row r="6064" spans="1:26" x14ac:dyDescent="0.2">
      <c r="A6064" s="40"/>
      <c r="W6064" s="40"/>
      <c r="X6064" s="40"/>
      <c r="Y6064" s="40"/>
      <c r="Z6064" s="40"/>
    </row>
    <row r="6065" spans="1:26" x14ac:dyDescent="0.2">
      <c r="A6065" s="40"/>
      <c r="W6065" s="40"/>
      <c r="X6065" s="40"/>
      <c r="Y6065" s="40"/>
      <c r="Z6065" s="40"/>
    </row>
    <row r="6066" spans="1:26" x14ac:dyDescent="0.2">
      <c r="A6066" s="40"/>
      <c r="W6066" s="40"/>
      <c r="X6066" s="40"/>
      <c r="Y6066" s="40"/>
      <c r="Z6066" s="40"/>
    </row>
    <row r="6067" spans="1:26" x14ac:dyDescent="0.2">
      <c r="A6067" s="40"/>
      <c r="W6067" s="40"/>
      <c r="X6067" s="40"/>
      <c r="Y6067" s="40"/>
      <c r="Z6067" s="40"/>
    </row>
    <row r="6068" spans="1:26" x14ac:dyDescent="0.2">
      <c r="A6068" s="40"/>
      <c r="W6068" s="40"/>
      <c r="X6068" s="40"/>
      <c r="Y6068" s="40"/>
      <c r="Z6068" s="40"/>
    </row>
    <row r="6069" spans="1:26" x14ac:dyDescent="0.2">
      <c r="A6069" s="40"/>
      <c r="W6069" s="40"/>
      <c r="X6069" s="40"/>
      <c r="Y6069" s="40"/>
      <c r="Z6069" s="40"/>
    </row>
    <row r="6070" spans="1:26" x14ac:dyDescent="0.2">
      <c r="A6070" s="40"/>
      <c r="W6070" s="40"/>
      <c r="X6070" s="40"/>
      <c r="Y6070" s="40"/>
      <c r="Z6070" s="40"/>
    </row>
    <row r="6071" spans="1:26" x14ac:dyDescent="0.2">
      <c r="A6071" s="40"/>
      <c r="W6071" s="40"/>
      <c r="X6071" s="40"/>
      <c r="Y6071" s="40"/>
      <c r="Z6071" s="40"/>
    </row>
    <row r="6072" spans="1:26" x14ac:dyDescent="0.2">
      <c r="A6072" s="40"/>
      <c r="W6072" s="40"/>
      <c r="X6072" s="40"/>
      <c r="Y6072" s="40"/>
      <c r="Z6072" s="40"/>
    </row>
    <row r="6073" spans="1:26" x14ac:dyDescent="0.2">
      <c r="A6073" s="40"/>
      <c r="W6073" s="40"/>
      <c r="X6073" s="40"/>
      <c r="Y6073" s="40"/>
      <c r="Z6073" s="40"/>
    </row>
    <row r="6074" spans="1:26" x14ac:dyDescent="0.2">
      <c r="A6074" s="40"/>
      <c r="W6074" s="40"/>
      <c r="X6074" s="40"/>
      <c r="Y6074" s="40"/>
      <c r="Z6074" s="40"/>
    </row>
    <row r="6075" spans="1:26" x14ac:dyDescent="0.2">
      <c r="A6075" s="40"/>
      <c r="W6075" s="40"/>
      <c r="X6075" s="40"/>
      <c r="Y6075" s="40"/>
      <c r="Z6075" s="40"/>
    </row>
    <row r="6076" spans="1:26" x14ac:dyDescent="0.2">
      <c r="A6076" s="40"/>
      <c r="W6076" s="40"/>
      <c r="X6076" s="40"/>
      <c r="Y6076" s="40"/>
      <c r="Z6076" s="40"/>
    </row>
    <row r="6077" spans="1:26" x14ac:dyDescent="0.2">
      <c r="A6077" s="40"/>
      <c r="W6077" s="40"/>
      <c r="X6077" s="40"/>
      <c r="Y6077" s="40"/>
      <c r="Z6077" s="40"/>
    </row>
    <row r="6078" spans="1:26" x14ac:dyDescent="0.2">
      <c r="A6078" s="40"/>
      <c r="W6078" s="40"/>
      <c r="X6078" s="40"/>
      <c r="Y6078" s="40"/>
      <c r="Z6078" s="40"/>
    </row>
    <row r="6079" spans="1:26" x14ac:dyDescent="0.2">
      <c r="A6079" s="40"/>
      <c r="W6079" s="40"/>
      <c r="X6079" s="40"/>
      <c r="Y6079" s="40"/>
      <c r="Z6079" s="40"/>
    </row>
    <row r="6080" spans="1:26" x14ac:dyDescent="0.2">
      <c r="A6080" s="40"/>
      <c r="W6080" s="40"/>
      <c r="X6080" s="40"/>
      <c r="Y6080" s="40"/>
      <c r="Z6080" s="40"/>
    </row>
    <row r="6081" spans="1:26" x14ac:dyDescent="0.2">
      <c r="A6081" s="40"/>
      <c r="W6081" s="40"/>
      <c r="X6081" s="40"/>
      <c r="Y6081" s="40"/>
      <c r="Z6081" s="40"/>
    </row>
    <row r="6082" spans="1:26" x14ac:dyDescent="0.2">
      <c r="A6082" s="40"/>
      <c r="W6082" s="40"/>
      <c r="X6082" s="40"/>
      <c r="Y6082" s="40"/>
      <c r="Z6082" s="40"/>
    </row>
    <row r="6083" spans="1:26" x14ac:dyDescent="0.2">
      <c r="A6083" s="40"/>
      <c r="W6083" s="40"/>
      <c r="X6083" s="40"/>
      <c r="Y6083" s="40"/>
      <c r="Z6083" s="40"/>
    </row>
    <row r="6084" spans="1:26" x14ac:dyDescent="0.2">
      <c r="A6084" s="40"/>
      <c r="W6084" s="40"/>
      <c r="X6084" s="40"/>
      <c r="Y6084" s="40"/>
      <c r="Z6084" s="40"/>
    </row>
    <row r="6085" spans="1:26" x14ac:dyDescent="0.2">
      <c r="A6085" s="40"/>
      <c r="W6085" s="40"/>
      <c r="X6085" s="40"/>
      <c r="Y6085" s="40"/>
      <c r="Z6085" s="40"/>
    </row>
    <row r="6086" spans="1:26" x14ac:dyDescent="0.2">
      <c r="A6086" s="40"/>
      <c r="W6086" s="40"/>
      <c r="X6086" s="40"/>
      <c r="Y6086" s="40"/>
      <c r="Z6086" s="40"/>
    </row>
    <row r="6087" spans="1:26" x14ac:dyDescent="0.2">
      <c r="A6087" s="40"/>
      <c r="W6087" s="40"/>
      <c r="X6087" s="40"/>
      <c r="Y6087" s="40"/>
      <c r="Z6087" s="40"/>
    </row>
    <row r="6088" spans="1:26" x14ac:dyDescent="0.2">
      <c r="A6088" s="40"/>
      <c r="W6088" s="40"/>
      <c r="X6088" s="40"/>
      <c r="Y6088" s="40"/>
      <c r="Z6088" s="40"/>
    </row>
    <row r="6089" spans="1:26" x14ac:dyDescent="0.2">
      <c r="A6089" s="40"/>
      <c r="W6089" s="40"/>
      <c r="X6089" s="40"/>
      <c r="Y6089" s="40"/>
      <c r="Z6089" s="40"/>
    </row>
    <row r="6090" spans="1:26" x14ac:dyDescent="0.2">
      <c r="A6090" s="40"/>
      <c r="W6090" s="40"/>
      <c r="X6090" s="40"/>
      <c r="Y6090" s="40"/>
      <c r="Z6090" s="40"/>
    </row>
    <row r="6091" spans="1:26" x14ac:dyDescent="0.2">
      <c r="A6091" s="40"/>
      <c r="W6091" s="40"/>
      <c r="X6091" s="40"/>
      <c r="Y6091" s="40"/>
      <c r="Z6091" s="40"/>
    </row>
    <row r="6092" spans="1:26" x14ac:dyDescent="0.2">
      <c r="A6092" s="40"/>
      <c r="W6092" s="40"/>
      <c r="X6092" s="40"/>
      <c r="Y6092" s="40"/>
      <c r="Z6092" s="40"/>
    </row>
    <row r="6093" spans="1:26" x14ac:dyDescent="0.2">
      <c r="A6093" s="40"/>
      <c r="W6093" s="40"/>
      <c r="X6093" s="40"/>
      <c r="Y6093" s="40"/>
      <c r="Z6093" s="40"/>
    </row>
    <row r="6094" spans="1:26" x14ac:dyDescent="0.2">
      <c r="A6094" s="40"/>
      <c r="W6094" s="40"/>
      <c r="X6094" s="40"/>
      <c r="Y6094" s="40"/>
      <c r="Z6094" s="40"/>
    </row>
    <row r="6095" spans="1:26" x14ac:dyDescent="0.2">
      <c r="A6095" s="40"/>
      <c r="W6095" s="40"/>
      <c r="X6095" s="40"/>
      <c r="Y6095" s="40"/>
      <c r="Z6095" s="40"/>
    </row>
    <row r="6096" spans="1:26" x14ac:dyDescent="0.2">
      <c r="A6096" s="40"/>
      <c r="W6096" s="40"/>
      <c r="X6096" s="40"/>
      <c r="Y6096" s="40"/>
      <c r="Z6096" s="40"/>
    </row>
    <row r="6097" spans="1:26" x14ac:dyDescent="0.2">
      <c r="A6097" s="40"/>
      <c r="W6097" s="40"/>
      <c r="X6097" s="40"/>
      <c r="Y6097" s="40"/>
      <c r="Z6097" s="40"/>
    </row>
    <row r="6098" spans="1:26" x14ac:dyDescent="0.2">
      <c r="A6098" s="40"/>
      <c r="W6098" s="40"/>
      <c r="X6098" s="40"/>
      <c r="Y6098" s="40"/>
      <c r="Z6098" s="40"/>
    </row>
    <row r="6099" spans="1:26" x14ac:dyDescent="0.2">
      <c r="A6099" s="40"/>
      <c r="W6099" s="40"/>
      <c r="X6099" s="40"/>
      <c r="Y6099" s="40"/>
      <c r="Z6099" s="40"/>
    </row>
    <row r="6100" spans="1:26" x14ac:dyDescent="0.2">
      <c r="A6100" s="40"/>
      <c r="W6100" s="40"/>
      <c r="X6100" s="40"/>
      <c r="Y6100" s="40"/>
      <c r="Z6100" s="40"/>
    </row>
    <row r="6101" spans="1:26" x14ac:dyDescent="0.2">
      <c r="A6101" s="40"/>
      <c r="W6101" s="40"/>
      <c r="X6101" s="40"/>
      <c r="Y6101" s="40"/>
      <c r="Z6101" s="40"/>
    </row>
    <row r="6102" spans="1:26" x14ac:dyDescent="0.2">
      <c r="A6102" s="40"/>
      <c r="W6102" s="40"/>
      <c r="X6102" s="40"/>
      <c r="Y6102" s="40"/>
      <c r="Z6102" s="40"/>
    </row>
    <row r="6103" spans="1:26" x14ac:dyDescent="0.2">
      <c r="A6103" s="40"/>
      <c r="W6103" s="40"/>
      <c r="X6103" s="40"/>
      <c r="Y6103" s="40"/>
      <c r="Z6103" s="40"/>
    </row>
    <row r="6104" spans="1:26" x14ac:dyDescent="0.2">
      <c r="A6104" s="40"/>
      <c r="W6104" s="40"/>
      <c r="X6104" s="40"/>
      <c r="Y6104" s="40"/>
      <c r="Z6104" s="40"/>
    </row>
    <row r="6105" spans="1:26" x14ac:dyDescent="0.2">
      <c r="A6105" s="40"/>
      <c r="W6105" s="40"/>
      <c r="X6105" s="40"/>
      <c r="Y6105" s="40"/>
      <c r="Z6105" s="40"/>
    </row>
    <row r="6106" spans="1:26" x14ac:dyDescent="0.2">
      <c r="A6106" s="40"/>
      <c r="W6106" s="40"/>
      <c r="X6106" s="40"/>
      <c r="Y6106" s="40"/>
      <c r="Z6106" s="40"/>
    </row>
    <row r="6107" spans="1:26" x14ac:dyDescent="0.2">
      <c r="A6107" s="40"/>
      <c r="W6107" s="40"/>
      <c r="X6107" s="40"/>
      <c r="Y6107" s="40"/>
      <c r="Z6107" s="40"/>
    </row>
    <row r="6108" spans="1:26" x14ac:dyDescent="0.2">
      <c r="A6108" s="40"/>
      <c r="W6108" s="40"/>
      <c r="X6108" s="40"/>
      <c r="Y6108" s="40"/>
      <c r="Z6108" s="40"/>
    </row>
    <row r="6109" spans="1:26" x14ac:dyDescent="0.2">
      <c r="A6109" s="40"/>
      <c r="W6109" s="40"/>
      <c r="X6109" s="40"/>
      <c r="Y6109" s="40"/>
      <c r="Z6109" s="40"/>
    </row>
    <row r="6110" spans="1:26" x14ac:dyDescent="0.2">
      <c r="A6110" s="40"/>
      <c r="W6110" s="40"/>
      <c r="X6110" s="40"/>
      <c r="Y6110" s="40"/>
      <c r="Z6110" s="40"/>
    </row>
    <row r="6111" spans="1:26" x14ac:dyDescent="0.2">
      <c r="A6111" s="40"/>
      <c r="W6111" s="40"/>
      <c r="X6111" s="40"/>
      <c r="Y6111" s="40"/>
      <c r="Z6111" s="40"/>
    </row>
    <row r="6112" spans="1:26" x14ac:dyDescent="0.2">
      <c r="A6112" s="40"/>
      <c r="W6112" s="40"/>
      <c r="X6112" s="40"/>
      <c r="Y6112" s="40"/>
      <c r="Z6112" s="40"/>
    </row>
    <row r="6113" spans="1:26" x14ac:dyDescent="0.2">
      <c r="A6113" s="40"/>
      <c r="W6113" s="40"/>
      <c r="X6113" s="40"/>
      <c r="Y6113" s="40"/>
      <c r="Z6113" s="40"/>
    </row>
    <row r="6114" spans="1:26" x14ac:dyDescent="0.2">
      <c r="A6114" s="40"/>
      <c r="W6114" s="40"/>
      <c r="X6114" s="40"/>
      <c r="Y6114" s="40"/>
      <c r="Z6114" s="40"/>
    </row>
    <row r="6115" spans="1:26" x14ac:dyDescent="0.2">
      <c r="A6115" s="40"/>
      <c r="W6115" s="40"/>
      <c r="X6115" s="40"/>
      <c r="Y6115" s="40"/>
      <c r="Z6115" s="40"/>
    </row>
    <row r="6116" spans="1:26" x14ac:dyDescent="0.2">
      <c r="A6116" s="40"/>
      <c r="W6116" s="40"/>
      <c r="X6116" s="40"/>
      <c r="Y6116" s="40"/>
      <c r="Z6116" s="40"/>
    </row>
    <row r="6117" spans="1:26" x14ac:dyDescent="0.2">
      <c r="A6117" s="40"/>
      <c r="W6117" s="40"/>
      <c r="X6117" s="40"/>
      <c r="Y6117" s="40"/>
      <c r="Z6117" s="40"/>
    </row>
    <row r="6118" spans="1:26" x14ac:dyDescent="0.2">
      <c r="A6118" s="40"/>
      <c r="W6118" s="40"/>
      <c r="X6118" s="40"/>
      <c r="Y6118" s="40"/>
      <c r="Z6118" s="40"/>
    </row>
    <row r="6119" spans="1:26" x14ac:dyDescent="0.2">
      <c r="A6119" s="40"/>
      <c r="W6119" s="40"/>
      <c r="X6119" s="40"/>
      <c r="Y6119" s="40"/>
      <c r="Z6119" s="40"/>
    </row>
    <row r="6120" spans="1:26" x14ac:dyDescent="0.2">
      <c r="A6120" s="40"/>
      <c r="W6120" s="40"/>
      <c r="X6120" s="40"/>
      <c r="Y6120" s="40"/>
      <c r="Z6120" s="40"/>
    </row>
    <row r="6121" spans="1:26" x14ac:dyDescent="0.2">
      <c r="A6121" s="40"/>
      <c r="W6121" s="40"/>
      <c r="X6121" s="40"/>
      <c r="Y6121" s="40"/>
      <c r="Z6121" s="40"/>
    </row>
    <row r="6122" spans="1:26" x14ac:dyDescent="0.2">
      <c r="A6122" s="40"/>
      <c r="W6122" s="40"/>
      <c r="X6122" s="40"/>
      <c r="Y6122" s="40"/>
      <c r="Z6122" s="40"/>
    </row>
    <row r="6123" spans="1:26" x14ac:dyDescent="0.2">
      <c r="A6123" s="40"/>
      <c r="W6123" s="40"/>
      <c r="X6123" s="40"/>
      <c r="Y6123" s="40"/>
      <c r="Z6123" s="40"/>
    </row>
    <row r="6124" spans="1:26" x14ac:dyDescent="0.2">
      <c r="A6124" s="40"/>
      <c r="W6124" s="40"/>
      <c r="X6124" s="40"/>
      <c r="Y6124" s="40"/>
      <c r="Z6124" s="40"/>
    </row>
    <row r="6125" spans="1:26" x14ac:dyDescent="0.2">
      <c r="A6125" s="40"/>
      <c r="W6125" s="40"/>
      <c r="X6125" s="40"/>
      <c r="Y6125" s="40"/>
      <c r="Z6125" s="40"/>
    </row>
    <row r="6126" spans="1:26" x14ac:dyDescent="0.2">
      <c r="A6126" s="40"/>
      <c r="W6126" s="40"/>
      <c r="X6126" s="40"/>
      <c r="Y6126" s="40"/>
      <c r="Z6126" s="40"/>
    </row>
    <row r="6127" spans="1:26" x14ac:dyDescent="0.2">
      <c r="A6127" s="40"/>
      <c r="W6127" s="40"/>
      <c r="X6127" s="40"/>
      <c r="Y6127" s="40"/>
      <c r="Z6127" s="40"/>
    </row>
    <row r="6128" spans="1:26" x14ac:dyDescent="0.2">
      <c r="A6128" s="40"/>
      <c r="W6128" s="40"/>
      <c r="X6128" s="40"/>
      <c r="Y6128" s="40"/>
      <c r="Z6128" s="40"/>
    </row>
    <row r="6129" spans="1:26" x14ac:dyDescent="0.2">
      <c r="A6129" s="40"/>
      <c r="W6129" s="40"/>
      <c r="X6129" s="40"/>
      <c r="Y6129" s="40"/>
      <c r="Z6129" s="40"/>
    </row>
    <row r="6130" spans="1:26" x14ac:dyDescent="0.2">
      <c r="A6130" s="40"/>
      <c r="W6130" s="40"/>
      <c r="X6130" s="40"/>
      <c r="Y6130" s="40"/>
      <c r="Z6130" s="40"/>
    </row>
    <row r="6131" spans="1:26" x14ac:dyDescent="0.2">
      <c r="A6131" s="40"/>
      <c r="W6131" s="40"/>
      <c r="X6131" s="40"/>
      <c r="Y6131" s="40"/>
      <c r="Z6131" s="40"/>
    </row>
    <row r="6132" spans="1:26" x14ac:dyDescent="0.2">
      <c r="A6132" s="40"/>
      <c r="W6132" s="40"/>
      <c r="X6132" s="40"/>
      <c r="Y6132" s="40"/>
      <c r="Z6132" s="40"/>
    </row>
    <row r="6133" spans="1:26" x14ac:dyDescent="0.2">
      <c r="A6133" s="40"/>
      <c r="W6133" s="40"/>
      <c r="X6133" s="40"/>
      <c r="Y6133" s="40"/>
      <c r="Z6133" s="40"/>
    </row>
    <row r="6134" spans="1:26" x14ac:dyDescent="0.2">
      <c r="A6134" s="40"/>
      <c r="W6134" s="40"/>
      <c r="X6134" s="40"/>
      <c r="Y6134" s="40"/>
      <c r="Z6134" s="40"/>
    </row>
    <row r="6135" spans="1:26" x14ac:dyDescent="0.2">
      <c r="A6135" s="40"/>
      <c r="W6135" s="40"/>
      <c r="X6135" s="40"/>
      <c r="Y6135" s="40"/>
      <c r="Z6135" s="40"/>
    </row>
    <row r="6136" spans="1:26" x14ac:dyDescent="0.2">
      <c r="A6136" s="40"/>
      <c r="W6136" s="40"/>
      <c r="X6136" s="40"/>
      <c r="Y6136" s="40"/>
      <c r="Z6136" s="40"/>
    </row>
    <row r="6137" spans="1:26" x14ac:dyDescent="0.2">
      <c r="A6137" s="40"/>
      <c r="W6137" s="40"/>
      <c r="X6137" s="40"/>
      <c r="Y6137" s="40"/>
      <c r="Z6137" s="40"/>
    </row>
    <row r="6138" spans="1:26" x14ac:dyDescent="0.2">
      <c r="A6138" s="40"/>
      <c r="W6138" s="40"/>
      <c r="X6138" s="40"/>
      <c r="Y6138" s="40"/>
      <c r="Z6138" s="40"/>
    </row>
    <row r="6139" spans="1:26" x14ac:dyDescent="0.2">
      <c r="A6139" s="40"/>
      <c r="W6139" s="40"/>
      <c r="X6139" s="40"/>
      <c r="Y6139" s="40"/>
      <c r="Z6139" s="40"/>
    </row>
    <row r="6140" spans="1:26" x14ac:dyDescent="0.2">
      <c r="A6140" s="40"/>
      <c r="W6140" s="40"/>
      <c r="X6140" s="40"/>
      <c r="Y6140" s="40"/>
      <c r="Z6140" s="40"/>
    </row>
    <row r="6141" spans="1:26" x14ac:dyDescent="0.2">
      <c r="A6141" s="40"/>
      <c r="W6141" s="40"/>
      <c r="X6141" s="40"/>
      <c r="Y6141" s="40"/>
      <c r="Z6141" s="40"/>
    </row>
    <row r="6142" spans="1:26" x14ac:dyDescent="0.2">
      <c r="A6142" s="40"/>
      <c r="W6142" s="40"/>
      <c r="X6142" s="40"/>
      <c r="Y6142" s="40"/>
      <c r="Z6142" s="40"/>
    </row>
    <row r="6143" spans="1:26" x14ac:dyDescent="0.2">
      <c r="A6143" s="40"/>
      <c r="W6143" s="40"/>
      <c r="X6143" s="40"/>
      <c r="Y6143" s="40"/>
      <c r="Z6143" s="40"/>
    </row>
    <row r="6144" spans="1:26" x14ac:dyDescent="0.2">
      <c r="A6144" s="40"/>
      <c r="W6144" s="40"/>
      <c r="X6144" s="40"/>
      <c r="Y6144" s="40"/>
      <c r="Z6144" s="40"/>
    </row>
    <row r="6145" spans="1:26" x14ac:dyDescent="0.2">
      <c r="A6145" s="40"/>
      <c r="W6145" s="40"/>
      <c r="X6145" s="40"/>
      <c r="Y6145" s="40"/>
      <c r="Z6145" s="40"/>
    </row>
    <row r="6146" spans="1:26" x14ac:dyDescent="0.2">
      <c r="A6146" s="40"/>
      <c r="W6146" s="40"/>
      <c r="X6146" s="40"/>
      <c r="Y6146" s="40"/>
      <c r="Z6146" s="40"/>
    </row>
    <row r="6147" spans="1:26" x14ac:dyDescent="0.2">
      <c r="A6147" s="40"/>
      <c r="W6147" s="40"/>
      <c r="X6147" s="40"/>
      <c r="Y6147" s="40"/>
      <c r="Z6147" s="40"/>
    </row>
    <row r="6148" spans="1:26" x14ac:dyDescent="0.2">
      <c r="A6148" s="40"/>
      <c r="W6148" s="40"/>
      <c r="X6148" s="40"/>
      <c r="Y6148" s="40"/>
      <c r="Z6148" s="40"/>
    </row>
    <row r="6149" spans="1:26" x14ac:dyDescent="0.2">
      <c r="A6149" s="40"/>
      <c r="W6149" s="40"/>
      <c r="X6149" s="40"/>
      <c r="Y6149" s="40"/>
      <c r="Z6149" s="40"/>
    </row>
    <row r="6150" spans="1:26" x14ac:dyDescent="0.2">
      <c r="A6150" s="40"/>
      <c r="W6150" s="40"/>
      <c r="X6150" s="40"/>
      <c r="Y6150" s="40"/>
      <c r="Z6150" s="40"/>
    </row>
    <row r="6151" spans="1:26" x14ac:dyDescent="0.2">
      <c r="A6151" s="40"/>
      <c r="W6151" s="40"/>
      <c r="X6151" s="40"/>
      <c r="Y6151" s="40"/>
      <c r="Z6151" s="40"/>
    </row>
    <row r="6152" spans="1:26" x14ac:dyDescent="0.2">
      <c r="A6152" s="40"/>
      <c r="W6152" s="40"/>
      <c r="X6152" s="40"/>
      <c r="Y6152" s="40"/>
      <c r="Z6152" s="40"/>
    </row>
    <row r="6153" spans="1:26" x14ac:dyDescent="0.2">
      <c r="A6153" s="40"/>
      <c r="W6153" s="40"/>
      <c r="X6153" s="40"/>
      <c r="Y6153" s="40"/>
      <c r="Z6153" s="40"/>
    </row>
    <row r="6154" spans="1:26" x14ac:dyDescent="0.2">
      <c r="A6154" s="40"/>
      <c r="W6154" s="40"/>
      <c r="X6154" s="40"/>
      <c r="Y6154" s="40"/>
      <c r="Z6154" s="40"/>
    </row>
    <row r="6155" spans="1:26" x14ac:dyDescent="0.2">
      <c r="A6155" s="40"/>
      <c r="W6155" s="40"/>
      <c r="X6155" s="40"/>
      <c r="Y6155" s="40"/>
      <c r="Z6155" s="40"/>
    </row>
    <row r="6156" spans="1:26" x14ac:dyDescent="0.2">
      <c r="A6156" s="40"/>
      <c r="W6156" s="40"/>
      <c r="X6156" s="40"/>
      <c r="Y6156" s="40"/>
      <c r="Z6156" s="40"/>
    </row>
    <row r="6157" spans="1:26" x14ac:dyDescent="0.2">
      <c r="A6157" s="40"/>
      <c r="W6157" s="40"/>
      <c r="X6157" s="40"/>
      <c r="Y6157" s="40"/>
      <c r="Z6157" s="40"/>
    </row>
    <row r="6158" spans="1:26" x14ac:dyDescent="0.2">
      <c r="A6158" s="40"/>
      <c r="W6158" s="40"/>
      <c r="X6158" s="40"/>
      <c r="Y6158" s="40"/>
      <c r="Z6158" s="40"/>
    </row>
    <row r="6159" spans="1:26" x14ac:dyDescent="0.2">
      <c r="A6159" s="40"/>
      <c r="W6159" s="40"/>
      <c r="X6159" s="40"/>
      <c r="Y6159" s="40"/>
      <c r="Z6159" s="40"/>
    </row>
    <row r="6160" spans="1:26" x14ac:dyDescent="0.2">
      <c r="A6160" s="40"/>
      <c r="W6160" s="40"/>
      <c r="X6160" s="40"/>
      <c r="Y6160" s="40"/>
      <c r="Z6160" s="40"/>
    </row>
    <row r="6161" spans="1:26" x14ac:dyDescent="0.2">
      <c r="A6161" s="40"/>
      <c r="W6161" s="40"/>
      <c r="X6161" s="40"/>
      <c r="Y6161" s="40"/>
      <c r="Z6161" s="40"/>
    </row>
    <row r="6162" spans="1:26" x14ac:dyDescent="0.2">
      <c r="A6162" s="40"/>
      <c r="W6162" s="40"/>
      <c r="X6162" s="40"/>
      <c r="Y6162" s="40"/>
      <c r="Z6162" s="40"/>
    </row>
    <row r="6163" spans="1:26" x14ac:dyDescent="0.2">
      <c r="A6163" s="40"/>
      <c r="W6163" s="40"/>
      <c r="X6163" s="40"/>
      <c r="Y6163" s="40"/>
      <c r="Z6163" s="40"/>
    </row>
    <row r="6164" spans="1:26" x14ac:dyDescent="0.2">
      <c r="A6164" s="40"/>
      <c r="W6164" s="40"/>
      <c r="X6164" s="40"/>
      <c r="Y6164" s="40"/>
      <c r="Z6164" s="40"/>
    </row>
    <row r="6165" spans="1:26" x14ac:dyDescent="0.2">
      <c r="A6165" s="40"/>
      <c r="W6165" s="40"/>
      <c r="X6165" s="40"/>
      <c r="Y6165" s="40"/>
      <c r="Z6165" s="40"/>
    </row>
    <row r="6166" spans="1:26" x14ac:dyDescent="0.2">
      <c r="A6166" s="40"/>
      <c r="W6166" s="40"/>
      <c r="X6166" s="40"/>
      <c r="Y6166" s="40"/>
      <c r="Z6166" s="40"/>
    </row>
    <row r="6167" spans="1:26" x14ac:dyDescent="0.2">
      <c r="A6167" s="40"/>
      <c r="W6167" s="40"/>
      <c r="X6167" s="40"/>
      <c r="Y6167" s="40"/>
      <c r="Z6167" s="40"/>
    </row>
    <row r="6168" spans="1:26" x14ac:dyDescent="0.2">
      <c r="A6168" s="40"/>
      <c r="W6168" s="40"/>
      <c r="X6168" s="40"/>
      <c r="Y6168" s="40"/>
      <c r="Z6168" s="40"/>
    </row>
    <row r="6169" spans="1:26" x14ac:dyDescent="0.2">
      <c r="A6169" s="40"/>
      <c r="W6169" s="40"/>
      <c r="X6169" s="40"/>
      <c r="Y6169" s="40"/>
      <c r="Z6169" s="40"/>
    </row>
    <row r="6170" spans="1:26" x14ac:dyDescent="0.2">
      <c r="A6170" s="40"/>
      <c r="W6170" s="40"/>
      <c r="X6170" s="40"/>
      <c r="Y6170" s="40"/>
      <c r="Z6170" s="40"/>
    </row>
    <row r="6171" spans="1:26" x14ac:dyDescent="0.2">
      <c r="A6171" s="40"/>
      <c r="W6171" s="40"/>
      <c r="X6171" s="40"/>
      <c r="Y6171" s="40"/>
      <c r="Z6171" s="40"/>
    </row>
    <row r="6172" spans="1:26" x14ac:dyDescent="0.2">
      <c r="A6172" s="40"/>
      <c r="W6172" s="40"/>
      <c r="X6172" s="40"/>
      <c r="Y6172" s="40"/>
      <c r="Z6172" s="40"/>
    </row>
    <row r="6173" spans="1:26" x14ac:dyDescent="0.2">
      <c r="A6173" s="40"/>
      <c r="W6173" s="40"/>
      <c r="X6173" s="40"/>
      <c r="Y6173" s="40"/>
      <c r="Z6173" s="40"/>
    </row>
    <row r="6174" spans="1:26" x14ac:dyDescent="0.2">
      <c r="A6174" s="40"/>
      <c r="W6174" s="40"/>
      <c r="X6174" s="40"/>
      <c r="Y6174" s="40"/>
      <c r="Z6174" s="40"/>
    </row>
    <row r="6175" spans="1:26" x14ac:dyDescent="0.2">
      <c r="A6175" s="40"/>
      <c r="W6175" s="40"/>
      <c r="X6175" s="40"/>
      <c r="Y6175" s="40"/>
      <c r="Z6175" s="40"/>
    </row>
    <row r="6176" spans="1:26" x14ac:dyDescent="0.2">
      <c r="A6176" s="40"/>
      <c r="W6176" s="40"/>
      <c r="X6176" s="40"/>
      <c r="Y6176" s="40"/>
      <c r="Z6176" s="40"/>
    </row>
    <row r="6177" spans="1:26" x14ac:dyDescent="0.2">
      <c r="A6177" s="40"/>
      <c r="W6177" s="40"/>
      <c r="X6177" s="40"/>
      <c r="Y6177" s="40"/>
      <c r="Z6177" s="40"/>
    </row>
    <row r="6178" spans="1:26" x14ac:dyDescent="0.2">
      <c r="A6178" s="40"/>
      <c r="W6178" s="40"/>
      <c r="X6178" s="40"/>
      <c r="Y6178" s="40"/>
      <c r="Z6178" s="40"/>
    </row>
    <row r="6179" spans="1:26" x14ac:dyDescent="0.2">
      <c r="A6179" s="40"/>
      <c r="W6179" s="40"/>
      <c r="X6179" s="40"/>
      <c r="Y6179" s="40"/>
      <c r="Z6179" s="40"/>
    </row>
    <row r="6180" spans="1:26" x14ac:dyDescent="0.2">
      <c r="A6180" s="40"/>
      <c r="W6180" s="40"/>
      <c r="X6180" s="40"/>
      <c r="Y6180" s="40"/>
      <c r="Z6180" s="40"/>
    </row>
    <row r="6181" spans="1:26" x14ac:dyDescent="0.2">
      <c r="A6181" s="40"/>
      <c r="W6181" s="40"/>
      <c r="X6181" s="40"/>
      <c r="Y6181" s="40"/>
      <c r="Z6181" s="40"/>
    </row>
    <row r="6182" spans="1:26" x14ac:dyDescent="0.2">
      <c r="A6182" s="40"/>
      <c r="W6182" s="40"/>
      <c r="X6182" s="40"/>
      <c r="Y6182" s="40"/>
      <c r="Z6182" s="40"/>
    </row>
    <row r="6183" spans="1:26" x14ac:dyDescent="0.2">
      <c r="A6183" s="40"/>
      <c r="W6183" s="40"/>
      <c r="X6183" s="40"/>
      <c r="Y6183" s="40"/>
      <c r="Z6183" s="40"/>
    </row>
    <row r="6184" spans="1:26" x14ac:dyDescent="0.2">
      <c r="A6184" s="40"/>
      <c r="W6184" s="40"/>
      <c r="X6184" s="40"/>
      <c r="Y6184" s="40"/>
      <c r="Z6184" s="40"/>
    </row>
    <row r="6185" spans="1:26" x14ac:dyDescent="0.2">
      <c r="A6185" s="40"/>
      <c r="W6185" s="40"/>
      <c r="X6185" s="40"/>
      <c r="Y6185" s="40"/>
      <c r="Z6185" s="40"/>
    </row>
    <row r="6186" spans="1:26" x14ac:dyDescent="0.2">
      <c r="A6186" s="40"/>
      <c r="W6186" s="40"/>
      <c r="X6186" s="40"/>
      <c r="Y6186" s="40"/>
      <c r="Z6186" s="40"/>
    </row>
    <row r="6187" spans="1:26" x14ac:dyDescent="0.2">
      <c r="A6187" s="40"/>
      <c r="W6187" s="40"/>
      <c r="X6187" s="40"/>
      <c r="Y6187" s="40"/>
      <c r="Z6187" s="40"/>
    </row>
    <row r="6188" spans="1:26" x14ac:dyDescent="0.2">
      <c r="A6188" s="40"/>
      <c r="W6188" s="40"/>
      <c r="X6188" s="40"/>
      <c r="Y6188" s="40"/>
      <c r="Z6188" s="40"/>
    </row>
    <row r="6189" spans="1:26" x14ac:dyDescent="0.2">
      <c r="A6189" s="40"/>
      <c r="W6189" s="40"/>
      <c r="X6189" s="40"/>
      <c r="Y6189" s="40"/>
      <c r="Z6189" s="40"/>
    </row>
    <row r="6190" spans="1:26" x14ac:dyDescent="0.2">
      <c r="A6190" s="40"/>
      <c r="W6190" s="40"/>
      <c r="X6190" s="40"/>
      <c r="Y6190" s="40"/>
      <c r="Z6190" s="40"/>
    </row>
    <row r="6191" spans="1:26" x14ac:dyDescent="0.2">
      <c r="A6191" s="40"/>
      <c r="W6191" s="40"/>
      <c r="X6191" s="40"/>
      <c r="Y6191" s="40"/>
      <c r="Z6191" s="40"/>
    </row>
    <row r="6192" spans="1:26" x14ac:dyDescent="0.2">
      <c r="A6192" s="40"/>
      <c r="W6192" s="40"/>
      <c r="X6192" s="40"/>
      <c r="Y6192" s="40"/>
      <c r="Z6192" s="40"/>
    </row>
    <row r="6193" spans="1:26" x14ac:dyDescent="0.2">
      <c r="A6193" s="40"/>
      <c r="W6193" s="40"/>
      <c r="X6193" s="40"/>
      <c r="Y6193" s="40"/>
      <c r="Z6193" s="40"/>
    </row>
    <row r="6194" spans="1:26" x14ac:dyDescent="0.2">
      <c r="A6194" s="40"/>
      <c r="W6194" s="40"/>
      <c r="X6194" s="40"/>
      <c r="Y6194" s="40"/>
      <c r="Z6194" s="40"/>
    </row>
    <row r="6195" spans="1:26" x14ac:dyDescent="0.2">
      <c r="A6195" s="40"/>
      <c r="W6195" s="40"/>
      <c r="X6195" s="40"/>
      <c r="Y6195" s="40"/>
      <c r="Z6195" s="40"/>
    </row>
    <row r="6196" spans="1:26" x14ac:dyDescent="0.2">
      <c r="A6196" s="40"/>
      <c r="W6196" s="40"/>
      <c r="X6196" s="40"/>
      <c r="Y6196" s="40"/>
      <c r="Z6196" s="40"/>
    </row>
    <row r="6197" spans="1:26" x14ac:dyDescent="0.2">
      <c r="A6197" s="40"/>
      <c r="W6197" s="40"/>
      <c r="X6197" s="40"/>
      <c r="Y6197" s="40"/>
      <c r="Z6197" s="40"/>
    </row>
    <row r="6198" spans="1:26" x14ac:dyDescent="0.2">
      <c r="A6198" s="40"/>
      <c r="W6198" s="40"/>
      <c r="X6198" s="40"/>
      <c r="Y6198" s="40"/>
      <c r="Z6198" s="40"/>
    </row>
    <row r="6199" spans="1:26" x14ac:dyDescent="0.2">
      <c r="A6199" s="40"/>
      <c r="W6199" s="40"/>
      <c r="X6199" s="40"/>
      <c r="Y6199" s="40"/>
      <c r="Z6199" s="40"/>
    </row>
    <row r="6200" spans="1:26" x14ac:dyDescent="0.2">
      <c r="A6200" s="40"/>
      <c r="W6200" s="40"/>
      <c r="X6200" s="40"/>
      <c r="Y6200" s="40"/>
      <c r="Z6200" s="40"/>
    </row>
    <row r="6201" spans="1:26" x14ac:dyDescent="0.2">
      <c r="A6201" s="40"/>
      <c r="W6201" s="40"/>
      <c r="X6201" s="40"/>
      <c r="Y6201" s="40"/>
      <c r="Z6201" s="40"/>
    </row>
    <row r="6202" spans="1:26" x14ac:dyDescent="0.2">
      <c r="A6202" s="40"/>
      <c r="W6202" s="40"/>
      <c r="X6202" s="40"/>
      <c r="Y6202" s="40"/>
      <c r="Z6202" s="40"/>
    </row>
    <row r="6203" spans="1:26" x14ac:dyDescent="0.2">
      <c r="A6203" s="40"/>
      <c r="W6203" s="40"/>
      <c r="X6203" s="40"/>
      <c r="Y6203" s="40"/>
      <c r="Z6203" s="40"/>
    </row>
    <row r="6204" spans="1:26" x14ac:dyDescent="0.2">
      <c r="A6204" s="40"/>
      <c r="W6204" s="40"/>
      <c r="X6204" s="40"/>
      <c r="Y6204" s="40"/>
      <c r="Z6204" s="40"/>
    </row>
    <row r="6205" spans="1:26" x14ac:dyDescent="0.2">
      <c r="A6205" s="40"/>
      <c r="W6205" s="40"/>
      <c r="X6205" s="40"/>
      <c r="Y6205" s="40"/>
      <c r="Z6205" s="40"/>
    </row>
    <row r="6206" spans="1:26" x14ac:dyDescent="0.2">
      <c r="A6206" s="40"/>
      <c r="W6206" s="40"/>
      <c r="X6206" s="40"/>
      <c r="Y6206" s="40"/>
      <c r="Z6206" s="40"/>
    </row>
    <row r="6207" spans="1:26" x14ac:dyDescent="0.2">
      <c r="A6207" s="40"/>
      <c r="W6207" s="40"/>
      <c r="X6207" s="40"/>
      <c r="Y6207" s="40"/>
      <c r="Z6207" s="40"/>
    </row>
    <row r="6208" spans="1:26" x14ac:dyDescent="0.2">
      <c r="A6208" s="40"/>
      <c r="W6208" s="40"/>
      <c r="X6208" s="40"/>
      <c r="Y6208" s="40"/>
      <c r="Z6208" s="40"/>
    </row>
    <row r="6209" spans="1:26" x14ac:dyDescent="0.2">
      <c r="A6209" s="40"/>
      <c r="W6209" s="40"/>
      <c r="X6209" s="40"/>
      <c r="Y6209" s="40"/>
      <c r="Z6209" s="40"/>
    </row>
    <row r="6210" spans="1:26" x14ac:dyDescent="0.2">
      <c r="A6210" s="40"/>
      <c r="W6210" s="40"/>
      <c r="X6210" s="40"/>
      <c r="Y6210" s="40"/>
      <c r="Z6210" s="40"/>
    </row>
    <row r="6211" spans="1:26" x14ac:dyDescent="0.2">
      <c r="A6211" s="40"/>
      <c r="W6211" s="40"/>
      <c r="X6211" s="40"/>
      <c r="Y6211" s="40"/>
      <c r="Z6211" s="40"/>
    </row>
    <row r="6212" spans="1:26" x14ac:dyDescent="0.2">
      <c r="A6212" s="40"/>
      <c r="W6212" s="40"/>
      <c r="X6212" s="40"/>
      <c r="Y6212" s="40"/>
      <c r="Z6212" s="40"/>
    </row>
    <row r="6213" spans="1:26" x14ac:dyDescent="0.2">
      <c r="A6213" s="40"/>
      <c r="W6213" s="40"/>
      <c r="X6213" s="40"/>
      <c r="Y6213" s="40"/>
      <c r="Z6213" s="40"/>
    </row>
    <row r="6214" spans="1:26" x14ac:dyDescent="0.2">
      <c r="A6214" s="40"/>
      <c r="W6214" s="40"/>
      <c r="X6214" s="40"/>
      <c r="Y6214" s="40"/>
      <c r="Z6214" s="40"/>
    </row>
    <row r="6215" spans="1:26" x14ac:dyDescent="0.2">
      <c r="A6215" s="40"/>
      <c r="W6215" s="40"/>
      <c r="X6215" s="40"/>
      <c r="Y6215" s="40"/>
      <c r="Z6215" s="40"/>
    </row>
    <row r="6216" spans="1:26" x14ac:dyDescent="0.2">
      <c r="A6216" s="40"/>
      <c r="W6216" s="40"/>
      <c r="X6216" s="40"/>
      <c r="Y6216" s="40"/>
      <c r="Z6216" s="40"/>
    </row>
    <row r="6217" spans="1:26" x14ac:dyDescent="0.2">
      <c r="A6217" s="40"/>
      <c r="W6217" s="40"/>
      <c r="X6217" s="40"/>
      <c r="Y6217" s="40"/>
      <c r="Z6217" s="40"/>
    </row>
    <row r="6218" spans="1:26" x14ac:dyDescent="0.2">
      <c r="A6218" s="40"/>
      <c r="W6218" s="40"/>
      <c r="X6218" s="40"/>
      <c r="Y6218" s="40"/>
      <c r="Z6218" s="40"/>
    </row>
    <row r="6219" spans="1:26" x14ac:dyDescent="0.2">
      <c r="A6219" s="40"/>
      <c r="W6219" s="40"/>
      <c r="X6219" s="40"/>
      <c r="Y6219" s="40"/>
      <c r="Z6219" s="40"/>
    </row>
    <row r="6220" spans="1:26" x14ac:dyDescent="0.2">
      <c r="A6220" s="40"/>
      <c r="W6220" s="40"/>
      <c r="X6220" s="40"/>
      <c r="Y6220" s="40"/>
      <c r="Z6220" s="40"/>
    </row>
    <row r="6221" spans="1:26" x14ac:dyDescent="0.2">
      <c r="A6221" s="40"/>
      <c r="W6221" s="40"/>
      <c r="X6221" s="40"/>
      <c r="Y6221" s="40"/>
      <c r="Z6221" s="40"/>
    </row>
    <row r="6222" spans="1:26" x14ac:dyDescent="0.2">
      <c r="A6222" s="40"/>
      <c r="W6222" s="40"/>
      <c r="X6222" s="40"/>
      <c r="Y6222" s="40"/>
      <c r="Z6222" s="40"/>
    </row>
    <row r="6223" spans="1:26" x14ac:dyDescent="0.2">
      <c r="A6223" s="40"/>
      <c r="W6223" s="40"/>
      <c r="X6223" s="40"/>
      <c r="Y6223" s="40"/>
      <c r="Z6223" s="40"/>
    </row>
    <row r="6224" spans="1:26" x14ac:dyDescent="0.2">
      <c r="A6224" s="40"/>
      <c r="W6224" s="40"/>
      <c r="X6224" s="40"/>
      <c r="Y6224" s="40"/>
      <c r="Z6224" s="40"/>
    </row>
    <row r="6225" spans="1:26" x14ac:dyDescent="0.2">
      <c r="A6225" s="40"/>
      <c r="W6225" s="40"/>
      <c r="X6225" s="40"/>
      <c r="Y6225" s="40"/>
      <c r="Z6225" s="40"/>
    </row>
    <row r="6226" spans="1:26" x14ac:dyDescent="0.2">
      <c r="A6226" s="40"/>
      <c r="W6226" s="40"/>
      <c r="X6226" s="40"/>
      <c r="Y6226" s="40"/>
      <c r="Z6226" s="40"/>
    </row>
    <row r="6227" spans="1:26" x14ac:dyDescent="0.2">
      <c r="A6227" s="40"/>
      <c r="W6227" s="40"/>
      <c r="X6227" s="40"/>
      <c r="Y6227" s="40"/>
      <c r="Z6227" s="40"/>
    </row>
    <row r="6228" spans="1:26" x14ac:dyDescent="0.2">
      <c r="A6228" s="40"/>
      <c r="W6228" s="40"/>
      <c r="X6228" s="40"/>
      <c r="Y6228" s="40"/>
      <c r="Z6228" s="40"/>
    </row>
    <row r="6229" spans="1:26" x14ac:dyDescent="0.2">
      <c r="A6229" s="40"/>
      <c r="W6229" s="40"/>
      <c r="X6229" s="40"/>
      <c r="Y6229" s="40"/>
      <c r="Z6229" s="40"/>
    </row>
    <row r="6230" spans="1:26" x14ac:dyDescent="0.2">
      <c r="A6230" s="40"/>
      <c r="W6230" s="40"/>
      <c r="X6230" s="40"/>
      <c r="Y6230" s="40"/>
      <c r="Z6230" s="40"/>
    </row>
    <row r="6231" spans="1:26" x14ac:dyDescent="0.2">
      <c r="A6231" s="40"/>
      <c r="W6231" s="40"/>
      <c r="X6231" s="40"/>
      <c r="Y6231" s="40"/>
      <c r="Z6231" s="40"/>
    </row>
    <row r="6232" spans="1:26" x14ac:dyDescent="0.2">
      <c r="A6232" s="40"/>
      <c r="W6232" s="40"/>
      <c r="X6232" s="40"/>
      <c r="Y6232" s="40"/>
      <c r="Z6232" s="40"/>
    </row>
    <row r="6233" spans="1:26" x14ac:dyDescent="0.2">
      <c r="A6233" s="40"/>
      <c r="W6233" s="40"/>
      <c r="X6233" s="40"/>
      <c r="Y6233" s="40"/>
      <c r="Z6233" s="40"/>
    </row>
    <row r="6234" spans="1:26" x14ac:dyDescent="0.2">
      <c r="A6234" s="40"/>
      <c r="W6234" s="40"/>
      <c r="X6234" s="40"/>
      <c r="Y6234" s="40"/>
      <c r="Z6234" s="40"/>
    </row>
    <row r="6235" spans="1:26" x14ac:dyDescent="0.2">
      <c r="A6235" s="40"/>
      <c r="W6235" s="40"/>
      <c r="X6235" s="40"/>
      <c r="Y6235" s="40"/>
      <c r="Z6235" s="40"/>
    </row>
    <row r="6236" spans="1:26" x14ac:dyDescent="0.2">
      <c r="A6236" s="40"/>
      <c r="W6236" s="40"/>
      <c r="X6236" s="40"/>
      <c r="Y6236" s="40"/>
      <c r="Z6236" s="40"/>
    </row>
    <row r="6237" spans="1:26" x14ac:dyDescent="0.2">
      <c r="A6237" s="40"/>
      <c r="W6237" s="40"/>
      <c r="X6237" s="40"/>
      <c r="Y6237" s="40"/>
      <c r="Z6237" s="40"/>
    </row>
    <row r="6238" spans="1:26" x14ac:dyDescent="0.2">
      <c r="A6238" s="40"/>
      <c r="W6238" s="40"/>
      <c r="X6238" s="40"/>
      <c r="Y6238" s="40"/>
      <c r="Z6238" s="40"/>
    </row>
    <row r="6239" spans="1:26" x14ac:dyDescent="0.2">
      <c r="A6239" s="40"/>
      <c r="W6239" s="40"/>
      <c r="X6239" s="40"/>
      <c r="Y6239" s="40"/>
      <c r="Z6239" s="40"/>
    </row>
    <row r="6240" spans="1:26" x14ac:dyDescent="0.2">
      <c r="A6240" s="40"/>
      <c r="W6240" s="40"/>
      <c r="X6240" s="40"/>
      <c r="Y6240" s="40"/>
      <c r="Z6240" s="40"/>
    </row>
    <row r="6241" spans="1:26" x14ac:dyDescent="0.2">
      <c r="A6241" s="40"/>
      <c r="W6241" s="40"/>
      <c r="X6241" s="40"/>
      <c r="Y6241" s="40"/>
      <c r="Z6241" s="40"/>
    </row>
    <row r="6242" spans="1:26" x14ac:dyDescent="0.2">
      <c r="A6242" s="40"/>
      <c r="W6242" s="40"/>
      <c r="X6242" s="40"/>
      <c r="Y6242" s="40"/>
      <c r="Z6242" s="40"/>
    </row>
    <row r="6243" spans="1:26" x14ac:dyDescent="0.2">
      <c r="A6243" s="40"/>
      <c r="W6243" s="40"/>
      <c r="X6243" s="40"/>
      <c r="Y6243" s="40"/>
      <c r="Z6243" s="40"/>
    </row>
    <row r="6244" spans="1:26" x14ac:dyDescent="0.2">
      <c r="A6244" s="40"/>
      <c r="W6244" s="40"/>
      <c r="X6244" s="40"/>
      <c r="Y6244" s="40"/>
      <c r="Z6244" s="40"/>
    </row>
    <row r="6245" spans="1:26" x14ac:dyDescent="0.2">
      <c r="A6245" s="40"/>
      <c r="W6245" s="40"/>
      <c r="X6245" s="40"/>
      <c r="Y6245" s="40"/>
      <c r="Z6245" s="40"/>
    </row>
    <row r="6246" spans="1:26" x14ac:dyDescent="0.2">
      <c r="A6246" s="40"/>
      <c r="W6246" s="40"/>
      <c r="X6246" s="40"/>
      <c r="Y6246" s="40"/>
      <c r="Z6246" s="40"/>
    </row>
    <row r="6247" spans="1:26" x14ac:dyDescent="0.2">
      <c r="A6247" s="40"/>
      <c r="W6247" s="40"/>
      <c r="X6247" s="40"/>
      <c r="Y6247" s="40"/>
      <c r="Z6247" s="40"/>
    </row>
    <row r="6248" spans="1:26" x14ac:dyDescent="0.2">
      <c r="A6248" s="40"/>
      <c r="W6248" s="40"/>
      <c r="X6248" s="40"/>
      <c r="Y6248" s="40"/>
      <c r="Z6248" s="40"/>
    </row>
    <row r="6249" spans="1:26" x14ac:dyDescent="0.2">
      <c r="A6249" s="40"/>
      <c r="W6249" s="40"/>
      <c r="X6249" s="40"/>
      <c r="Y6249" s="40"/>
      <c r="Z6249" s="40"/>
    </row>
    <row r="6250" spans="1:26" x14ac:dyDescent="0.2">
      <c r="A6250" s="40"/>
      <c r="W6250" s="40"/>
      <c r="X6250" s="40"/>
      <c r="Y6250" s="40"/>
      <c r="Z6250" s="40"/>
    </row>
    <row r="6251" spans="1:26" x14ac:dyDescent="0.2">
      <c r="A6251" s="40"/>
      <c r="W6251" s="40"/>
      <c r="X6251" s="40"/>
      <c r="Y6251" s="40"/>
      <c r="Z6251" s="40"/>
    </row>
    <row r="6252" spans="1:26" x14ac:dyDescent="0.2">
      <c r="A6252" s="40"/>
      <c r="W6252" s="40"/>
      <c r="X6252" s="40"/>
      <c r="Y6252" s="40"/>
      <c r="Z6252" s="40"/>
    </row>
    <row r="6253" spans="1:26" x14ac:dyDescent="0.2">
      <c r="A6253" s="40"/>
      <c r="W6253" s="40"/>
      <c r="X6253" s="40"/>
      <c r="Y6253" s="40"/>
      <c r="Z6253" s="40"/>
    </row>
    <row r="6254" spans="1:26" x14ac:dyDescent="0.2">
      <c r="A6254" s="40"/>
      <c r="W6254" s="40"/>
      <c r="X6254" s="40"/>
      <c r="Y6254" s="40"/>
      <c r="Z6254" s="40"/>
    </row>
    <row r="6255" spans="1:26" x14ac:dyDescent="0.2">
      <c r="A6255" s="40"/>
      <c r="W6255" s="40"/>
      <c r="X6255" s="40"/>
      <c r="Y6255" s="40"/>
      <c r="Z6255" s="40"/>
    </row>
    <row r="6256" spans="1:26" x14ac:dyDescent="0.2">
      <c r="A6256" s="40"/>
      <c r="W6256" s="40"/>
      <c r="X6256" s="40"/>
      <c r="Y6256" s="40"/>
      <c r="Z6256" s="40"/>
    </row>
    <row r="6257" spans="1:26" x14ac:dyDescent="0.2">
      <c r="A6257" s="40"/>
      <c r="W6257" s="40"/>
      <c r="X6257" s="40"/>
      <c r="Y6257" s="40"/>
      <c r="Z6257" s="40"/>
    </row>
    <row r="6258" spans="1:26" x14ac:dyDescent="0.2">
      <c r="A6258" s="40"/>
      <c r="W6258" s="40"/>
      <c r="X6258" s="40"/>
      <c r="Y6258" s="40"/>
      <c r="Z6258" s="40"/>
    </row>
    <row r="6259" spans="1:26" x14ac:dyDescent="0.2">
      <c r="A6259" s="40"/>
      <c r="W6259" s="40"/>
      <c r="X6259" s="40"/>
      <c r="Y6259" s="40"/>
      <c r="Z6259" s="40"/>
    </row>
    <row r="6260" spans="1:26" x14ac:dyDescent="0.2">
      <c r="A6260" s="40"/>
      <c r="W6260" s="40"/>
      <c r="X6260" s="40"/>
      <c r="Y6260" s="40"/>
      <c r="Z6260" s="40"/>
    </row>
    <row r="6261" spans="1:26" x14ac:dyDescent="0.2">
      <c r="A6261" s="40"/>
      <c r="W6261" s="40"/>
      <c r="X6261" s="40"/>
      <c r="Y6261" s="40"/>
      <c r="Z6261" s="40"/>
    </row>
    <row r="6262" spans="1:26" x14ac:dyDescent="0.2">
      <c r="A6262" s="40"/>
      <c r="W6262" s="40"/>
      <c r="X6262" s="40"/>
      <c r="Y6262" s="40"/>
      <c r="Z6262" s="40"/>
    </row>
    <row r="6263" spans="1:26" x14ac:dyDescent="0.2">
      <c r="A6263" s="40"/>
      <c r="W6263" s="40"/>
      <c r="X6263" s="40"/>
      <c r="Y6263" s="40"/>
      <c r="Z6263" s="40"/>
    </row>
    <row r="6264" spans="1:26" x14ac:dyDescent="0.2">
      <c r="A6264" s="40"/>
      <c r="W6264" s="40"/>
      <c r="X6264" s="40"/>
      <c r="Y6264" s="40"/>
      <c r="Z6264" s="40"/>
    </row>
    <row r="6265" spans="1:26" x14ac:dyDescent="0.2">
      <c r="A6265" s="40"/>
      <c r="W6265" s="40"/>
      <c r="X6265" s="40"/>
      <c r="Y6265" s="40"/>
      <c r="Z6265" s="40"/>
    </row>
    <row r="6266" spans="1:26" x14ac:dyDescent="0.2">
      <c r="A6266" s="40"/>
      <c r="W6266" s="40"/>
      <c r="X6266" s="40"/>
      <c r="Y6266" s="40"/>
      <c r="Z6266" s="40"/>
    </row>
    <row r="6267" spans="1:26" x14ac:dyDescent="0.2">
      <c r="A6267" s="40"/>
      <c r="W6267" s="40"/>
      <c r="X6267" s="40"/>
      <c r="Y6267" s="40"/>
      <c r="Z6267" s="40"/>
    </row>
    <row r="6268" spans="1:26" x14ac:dyDescent="0.2">
      <c r="A6268" s="40"/>
      <c r="W6268" s="40"/>
      <c r="X6268" s="40"/>
      <c r="Y6268" s="40"/>
      <c r="Z6268" s="40"/>
    </row>
    <row r="6269" spans="1:26" x14ac:dyDescent="0.2">
      <c r="A6269" s="40"/>
      <c r="W6269" s="40"/>
      <c r="X6269" s="40"/>
      <c r="Y6269" s="40"/>
      <c r="Z6269" s="40"/>
    </row>
    <row r="6270" spans="1:26" x14ac:dyDescent="0.2">
      <c r="A6270" s="40"/>
      <c r="W6270" s="40"/>
      <c r="X6270" s="40"/>
      <c r="Y6270" s="40"/>
      <c r="Z6270" s="40"/>
    </row>
    <row r="6271" spans="1:26" x14ac:dyDescent="0.2">
      <c r="A6271" s="40"/>
      <c r="W6271" s="40"/>
      <c r="X6271" s="40"/>
      <c r="Y6271" s="40"/>
      <c r="Z6271" s="40"/>
    </row>
    <row r="6272" spans="1:26" x14ac:dyDescent="0.2">
      <c r="A6272" s="40"/>
      <c r="W6272" s="40"/>
      <c r="X6272" s="40"/>
      <c r="Y6272" s="40"/>
      <c r="Z6272" s="40"/>
    </row>
    <row r="6273" spans="1:26" x14ac:dyDescent="0.2">
      <c r="A6273" s="40"/>
      <c r="W6273" s="40"/>
      <c r="X6273" s="40"/>
      <c r="Y6273" s="40"/>
      <c r="Z6273" s="40"/>
    </row>
    <row r="6274" spans="1:26" x14ac:dyDescent="0.2">
      <c r="A6274" s="40"/>
      <c r="W6274" s="40"/>
      <c r="X6274" s="40"/>
      <c r="Y6274" s="40"/>
      <c r="Z6274" s="40"/>
    </row>
    <row r="6275" spans="1:26" x14ac:dyDescent="0.2">
      <c r="A6275" s="40"/>
      <c r="W6275" s="40"/>
      <c r="X6275" s="40"/>
      <c r="Y6275" s="40"/>
      <c r="Z6275" s="40"/>
    </row>
    <row r="6276" spans="1:26" x14ac:dyDescent="0.2">
      <c r="A6276" s="40"/>
      <c r="W6276" s="40"/>
      <c r="X6276" s="40"/>
      <c r="Y6276" s="40"/>
      <c r="Z6276" s="40"/>
    </row>
    <row r="6277" spans="1:26" x14ac:dyDescent="0.2">
      <c r="A6277" s="40"/>
      <c r="W6277" s="40"/>
      <c r="X6277" s="40"/>
      <c r="Y6277" s="40"/>
      <c r="Z6277" s="40"/>
    </row>
    <row r="6278" spans="1:26" x14ac:dyDescent="0.2">
      <c r="A6278" s="40"/>
      <c r="W6278" s="40"/>
      <c r="X6278" s="40"/>
      <c r="Y6278" s="40"/>
      <c r="Z6278" s="40"/>
    </row>
    <row r="6279" spans="1:26" x14ac:dyDescent="0.2">
      <c r="A6279" s="40"/>
      <c r="W6279" s="40"/>
      <c r="X6279" s="40"/>
      <c r="Y6279" s="40"/>
      <c r="Z6279" s="40"/>
    </row>
    <row r="6280" spans="1:26" x14ac:dyDescent="0.2">
      <c r="A6280" s="40"/>
      <c r="W6280" s="40"/>
      <c r="X6280" s="40"/>
      <c r="Y6280" s="40"/>
      <c r="Z6280" s="40"/>
    </row>
    <row r="6281" spans="1:26" x14ac:dyDescent="0.2">
      <c r="A6281" s="40"/>
      <c r="W6281" s="40"/>
      <c r="X6281" s="40"/>
      <c r="Y6281" s="40"/>
      <c r="Z6281" s="40"/>
    </row>
    <row r="6282" spans="1:26" x14ac:dyDescent="0.2">
      <c r="A6282" s="40"/>
      <c r="W6282" s="40"/>
      <c r="X6282" s="40"/>
      <c r="Y6282" s="40"/>
      <c r="Z6282" s="40"/>
    </row>
    <row r="6283" spans="1:26" x14ac:dyDescent="0.2">
      <c r="A6283" s="40"/>
      <c r="W6283" s="40"/>
      <c r="X6283" s="40"/>
      <c r="Y6283" s="40"/>
      <c r="Z6283" s="40"/>
    </row>
    <row r="6284" spans="1:26" x14ac:dyDescent="0.2">
      <c r="A6284" s="40"/>
      <c r="W6284" s="40"/>
      <c r="X6284" s="40"/>
      <c r="Y6284" s="40"/>
      <c r="Z6284" s="40"/>
    </row>
    <row r="6285" spans="1:26" x14ac:dyDescent="0.2">
      <c r="A6285" s="40"/>
      <c r="W6285" s="40"/>
      <c r="X6285" s="40"/>
      <c r="Y6285" s="40"/>
      <c r="Z6285" s="40"/>
    </row>
    <row r="6286" spans="1:26" x14ac:dyDescent="0.2">
      <c r="A6286" s="40"/>
      <c r="W6286" s="40"/>
      <c r="X6286" s="40"/>
      <c r="Y6286" s="40"/>
      <c r="Z6286" s="40"/>
    </row>
    <row r="6287" spans="1:26" x14ac:dyDescent="0.2">
      <c r="A6287" s="40"/>
      <c r="W6287" s="40"/>
      <c r="X6287" s="40"/>
      <c r="Y6287" s="40"/>
      <c r="Z6287" s="40"/>
    </row>
    <row r="6288" spans="1:26" x14ac:dyDescent="0.2">
      <c r="A6288" s="40"/>
      <c r="W6288" s="40"/>
      <c r="X6288" s="40"/>
      <c r="Y6288" s="40"/>
      <c r="Z6288" s="40"/>
    </row>
    <row r="6289" spans="1:26" x14ac:dyDescent="0.2">
      <c r="A6289" s="40"/>
      <c r="W6289" s="40"/>
      <c r="X6289" s="40"/>
      <c r="Y6289" s="40"/>
      <c r="Z6289" s="40"/>
    </row>
    <row r="6290" spans="1:26" x14ac:dyDescent="0.2">
      <c r="A6290" s="40"/>
      <c r="W6290" s="40"/>
      <c r="X6290" s="40"/>
      <c r="Y6290" s="40"/>
      <c r="Z6290" s="40"/>
    </row>
    <row r="6291" spans="1:26" x14ac:dyDescent="0.2">
      <c r="A6291" s="40"/>
      <c r="W6291" s="40"/>
      <c r="X6291" s="40"/>
      <c r="Y6291" s="40"/>
      <c r="Z6291" s="40"/>
    </row>
    <row r="6292" spans="1:26" x14ac:dyDescent="0.2">
      <c r="A6292" s="40"/>
      <c r="W6292" s="40"/>
      <c r="X6292" s="40"/>
      <c r="Y6292" s="40"/>
      <c r="Z6292" s="40"/>
    </row>
    <row r="6293" spans="1:26" x14ac:dyDescent="0.2">
      <c r="A6293" s="40"/>
      <c r="W6293" s="40"/>
      <c r="X6293" s="40"/>
      <c r="Y6293" s="40"/>
      <c r="Z6293" s="40"/>
    </row>
    <row r="6294" spans="1:26" x14ac:dyDescent="0.2">
      <c r="A6294" s="40"/>
      <c r="W6294" s="40"/>
      <c r="X6294" s="40"/>
      <c r="Y6294" s="40"/>
      <c r="Z6294" s="40"/>
    </row>
    <row r="6295" spans="1:26" x14ac:dyDescent="0.2">
      <c r="A6295" s="40"/>
      <c r="W6295" s="40"/>
      <c r="X6295" s="40"/>
      <c r="Y6295" s="40"/>
      <c r="Z6295" s="40"/>
    </row>
    <row r="6296" spans="1:26" x14ac:dyDescent="0.2">
      <c r="A6296" s="40"/>
      <c r="W6296" s="40"/>
      <c r="X6296" s="40"/>
      <c r="Y6296" s="40"/>
      <c r="Z6296" s="40"/>
    </row>
    <row r="6297" spans="1:26" x14ac:dyDescent="0.2">
      <c r="A6297" s="40"/>
      <c r="W6297" s="40"/>
      <c r="X6297" s="40"/>
      <c r="Y6297" s="40"/>
      <c r="Z6297" s="40"/>
    </row>
    <row r="6298" spans="1:26" x14ac:dyDescent="0.2">
      <c r="A6298" s="40"/>
      <c r="W6298" s="40"/>
      <c r="X6298" s="40"/>
      <c r="Y6298" s="40"/>
      <c r="Z6298" s="40"/>
    </row>
    <row r="6299" spans="1:26" x14ac:dyDescent="0.2">
      <c r="A6299" s="40"/>
      <c r="W6299" s="40"/>
      <c r="X6299" s="40"/>
      <c r="Y6299" s="40"/>
      <c r="Z6299" s="40"/>
    </row>
    <row r="6300" spans="1:26" x14ac:dyDescent="0.2">
      <c r="A6300" s="40"/>
      <c r="W6300" s="40"/>
      <c r="X6300" s="40"/>
      <c r="Y6300" s="40"/>
      <c r="Z6300" s="40"/>
    </row>
    <row r="6301" spans="1:26" x14ac:dyDescent="0.2">
      <c r="A6301" s="40"/>
      <c r="W6301" s="40"/>
      <c r="X6301" s="40"/>
      <c r="Y6301" s="40"/>
      <c r="Z6301" s="40"/>
    </row>
    <row r="6302" spans="1:26" x14ac:dyDescent="0.2">
      <c r="A6302" s="40"/>
      <c r="W6302" s="40"/>
      <c r="X6302" s="40"/>
      <c r="Y6302" s="40"/>
      <c r="Z6302" s="40"/>
    </row>
    <row r="6303" spans="1:26" x14ac:dyDescent="0.2">
      <c r="A6303" s="40"/>
      <c r="W6303" s="40"/>
      <c r="X6303" s="40"/>
      <c r="Y6303" s="40"/>
      <c r="Z6303" s="40"/>
    </row>
    <row r="6304" spans="1:26" x14ac:dyDescent="0.2">
      <c r="A6304" s="40"/>
      <c r="W6304" s="40"/>
      <c r="X6304" s="40"/>
      <c r="Y6304" s="40"/>
      <c r="Z6304" s="40"/>
    </row>
    <row r="6305" spans="1:26" x14ac:dyDescent="0.2">
      <c r="A6305" s="40"/>
      <c r="W6305" s="40"/>
      <c r="X6305" s="40"/>
      <c r="Y6305" s="40"/>
      <c r="Z6305" s="40"/>
    </row>
    <row r="6306" spans="1:26" x14ac:dyDescent="0.2">
      <c r="A6306" s="40"/>
      <c r="W6306" s="40"/>
      <c r="X6306" s="40"/>
      <c r="Y6306" s="40"/>
      <c r="Z6306" s="40"/>
    </row>
    <row r="6307" spans="1:26" x14ac:dyDescent="0.2">
      <c r="A6307" s="40"/>
      <c r="W6307" s="40"/>
      <c r="X6307" s="40"/>
      <c r="Y6307" s="40"/>
      <c r="Z6307" s="40"/>
    </row>
    <row r="6308" spans="1:26" x14ac:dyDescent="0.2">
      <c r="A6308" s="40"/>
      <c r="W6308" s="40"/>
      <c r="X6308" s="40"/>
      <c r="Y6308" s="40"/>
      <c r="Z6308" s="40"/>
    </row>
    <row r="6309" spans="1:26" x14ac:dyDescent="0.2">
      <c r="A6309" s="40"/>
      <c r="W6309" s="40"/>
      <c r="X6309" s="40"/>
      <c r="Y6309" s="40"/>
      <c r="Z6309" s="40"/>
    </row>
    <row r="6310" spans="1:26" x14ac:dyDescent="0.2">
      <c r="A6310" s="40"/>
      <c r="W6310" s="40"/>
      <c r="X6310" s="40"/>
      <c r="Y6310" s="40"/>
      <c r="Z6310" s="40"/>
    </row>
    <row r="6311" spans="1:26" x14ac:dyDescent="0.2">
      <c r="A6311" s="40"/>
      <c r="W6311" s="40"/>
      <c r="X6311" s="40"/>
      <c r="Y6311" s="40"/>
      <c r="Z6311" s="40"/>
    </row>
    <row r="6312" spans="1:26" x14ac:dyDescent="0.2">
      <c r="A6312" s="40"/>
      <c r="W6312" s="40"/>
      <c r="X6312" s="40"/>
      <c r="Y6312" s="40"/>
      <c r="Z6312" s="40"/>
    </row>
    <row r="6313" spans="1:26" x14ac:dyDescent="0.2">
      <c r="A6313" s="40"/>
      <c r="W6313" s="40"/>
      <c r="X6313" s="40"/>
      <c r="Y6313" s="40"/>
      <c r="Z6313" s="40"/>
    </row>
    <row r="6314" spans="1:26" x14ac:dyDescent="0.2">
      <c r="A6314" s="40"/>
      <c r="W6314" s="40"/>
      <c r="X6314" s="40"/>
      <c r="Y6314" s="40"/>
      <c r="Z6314" s="40"/>
    </row>
    <row r="6315" spans="1:26" x14ac:dyDescent="0.2">
      <c r="A6315" s="40"/>
      <c r="W6315" s="40"/>
      <c r="X6315" s="40"/>
      <c r="Y6315" s="40"/>
      <c r="Z6315" s="40"/>
    </row>
    <row r="6316" spans="1:26" x14ac:dyDescent="0.2">
      <c r="A6316" s="40"/>
      <c r="W6316" s="40"/>
      <c r="X6316" s="40"/>
      <c r="Y6316" s="40"/>
      <c r="Z6316" s="40"/>
    </row>
    <row r="6317" spans="1:26" x14ac:dyDescent="0.2">
      <c r="A6317" s="40"/>
      <c r="W6317" s="40"/>
      <c r="X6317" s="40"/>
      <c r="Y6317" s="40"/>
      <c r="Z6317" s="40"/>
    </row>
    <row r="6318" spans="1:26" x14ac:dyDescent="0.2">
      <c r="A6318" s="40"/>
      <c r="W6318" s="40"/>
      <c r="X6318" s="40"/>
      <c r="Y6318" s="40"/>
      <c r="Z6318" s="40"/>
    </row>
    <row r="6319" spans="1:26" x14ac:dyDescent="0.2">
      <c r="A6319" s="40"/>
      <c r="W6319" s="40"/>
      <c r="X6319" s="40"/>
      <c r="Y6319" s="40"/>
      <c r="Z6319" s="40"/>
    </row>
    <row r="6320" spans="1:26" x14ac:dyDescent="0.2">
      <c r="A6320" s="40"/>
      <c r="W6320" s="40"/>
      <c r="X6320" s="40"/>
      <c r="Y6320" s="40"/>
      <c r="Z6320" s="40"/>
    </row>
    <row r="6321" spans="1:26" x14ac:dyDescent="0.2">
      <c r="A6321" s="40"/>
      <c r="W6321" s="40"/>
      <c r="X6321" s="40"/>
      <c r="Y6321" s="40"/>
      <c r="Z6321" s="40"/>
    </row>
    <row r="6322" spans="1:26" x14ac:dyDescent="0.2">
      <c r="A6322" s="40"/>
      <c r="W6322" s="40"/>
      <c r="X6322" s="40"/>
      <c r="Y6322" s="40"/>
      <c r="Z6322" s="40"/>
    </row>
    <row r="6323" spans="1:26" x14ac:dyDescent="0.2">
      <c r="A6323" s="40"/>
      <c r="W6323" s="40"/>
      <c r="X6323" s="40"/>
      <c r="Y6323" s="40"/>
      <c r="Z6323" s="40"/>
    </row>
    <row r="6324" spans="1:26" x14ac:dyDescent="0.2">
      <c r="A6324" s="40"/>
      <c r="W6324" s="40"/>
      <c r="X6324" s="40"/>
      <c r="Y6324" s="40"/>
      <c r="Z6324" s="40"/>
    </row>
    <row r="6325" spans="1:26" x14ac:dyDescent="0.2">
      <c r="A6325" s="40"/>
      <c r="W6325" s="40"/>
      <c r="X6325" s="40"/>
      <c r="Y6325" s="40"/>
      <c r="Z6325" s="40"/>
    </row>
    <row r="6326" spans="1:26" x14ac:dyDescent="0.2">
      <c r="A6326" s="40"/>
      <c r="W6326" s="40"/>
      <c r="X6326" s="40"/>
      <c r="Y6326" s="40"/>
      <c r="Z6326" s="40"/>
    </row>
    <row r="6327" spans="1:26" x14ac:dyDescent="0.2">
      <c r="A6327" s="40"/>
      <c r="W6327" s="40"/>
      <c r="X6327" s="40"/>
      <c r="Y6327" s="40"/>
      <c r="Z6327" s="40"/>
    </row>
    <row r="6328" spans="1:26" x14ac:dyDescent="0.2">
      <c r="A6328" s="40"/>
      <c r="W6328" s="40"/>
      <c r="X6328" s="40"/>
      <c r="Y6328" s="40"/>
      <c r="Z6328" s="40"/>
    </row>
    <row r="6329" spans="1:26" x14ac:dyDescent="0.2">
      <c r="A6329" s="40"/>
      <c r="W6329" s="40"/>
      <c r="X6329" s="40"/>
      <c r="Y6329" s="40"/>
      <c r="Z6329" s="40"/>
    </row>
    <row r="6330" spans="1:26" x14ac:dyDescent="0.2">
      <c r="A6330" s="40"/>
      <c r="W6330" s="40"/>
      <c r="X6330" s="40"/>
      <c r="Y6330" s="40"/>
      <c r="Z6330" s="40"/>
    </row>
    <row r="6331" spans="1:26" x14ac:dyDescent="0.2">
      <c r="A6331" s="40"/>
      <c r="W6331" s="40"/>
      <c r="X6331" s="40"/>
      <c r="Y6331" s="40"/>
      <c r="Z6331" s="40"/>
    </row>
    <row r="6332" spans="1:26" x14ac:dyDescent="0.2">
      <c r="A6332" s="40"/>
      <c r="W6332" s="40"/>
      <c r="X6332" s="40"/>
      <c r="Y6332" s="40"/>
      <c r="Z6332" s="40"/>
    </row>
    <row r="6333" spans="1:26" x14ac:dyDescent="0.2">
      <c r="A6333" s="40"/>
      <c r="W6333" s="40"/>
      <c r="X6333" s="40"/>
      <c r="Y6333" s="40"/>
      <c r="Z6333" s="40"/>
    </row>
    <row r="6334" spans="1:26" x14ac:dyDescent="0.2">
      <c r="A6334" s="40"/>
      <c r="W6334" s="40"/>
      <c r="X6334" s="40"/>
      <c r="Y6334" s="40"/>
      <c r="Z6334" s="40"/>
    </row>
    <row r="6335" spans="1:26" x14ac:dyDescent="0.2">
      <c r="A6335" s="40"/>
      <c r="W6335" s="40"/>
      <c r="X6335" s="40"/>
      <c r="Y6335" s="40"/>
      <c r="Z6335" s="40"/>
    </row>
    <row r="6336" spans="1:26" x14ac:dyDescent="0.2">
      <c r="A6336" s="40"/>
      <c r="W6336" s="40"/>
      <c r="X6336" s="40"/>
      <c r="Y6336" s="40"/>
      <c r="Z6336" s="40"/>
    </row>
    <row r="6337" spans="1:26" x14ac:dyDescent="0.2">
      <c r="A6337" s="40"/>
      <c r="W6337" s="40"/>
      <c r="X6337" s="40"/>
      <c r="Y6337" s="40"/>
      <c r="Z6337" s="40"/>
    </row>
    <row r="6338" spans="1:26" x14ac:dyDescent="0.2">
      <c r="A6338" s="40"/>
      <c r="W6338" s="40"/>
      <c r="X6338" s="40"/>
      <c r="Y6338" s="40"/>
      <c r="Z6338" s="40"/>
    </row>
    <row r="6339" spans="1:26" x14ac:dyDescent="0.2">
      <c r="A6339" s="40"/>
      <c r="W6339" s="40"/>
      <c r="X6339" s="40"/>
      <c r="Y6339" s="40"/>
      <c r="Z6339" s="40"/>
    </row>
    <row r="6340" spans="1:26" x14ac:dyDescent="0.2">
      <c r="A6340" s="40"/>
      <c r="W6340" s="40"/>
      <c r="X6340" s="40"/>
      <c r="Y6340" s="40"/>
      <c r="Z6340" s="40"/>
    </row>
    <row r="6341" spans="1:26" x14ac:dyDescent="0.2">
      <c r="A6341" s="40"/>
      <c r="W6341" s="40"/>
      <c r="X6341" s="40"/>
      <c r="Y6341" s="40"/>
      <c r="Z6341" s="40"/>
    </row>
    <row r="6342" spans="1:26" x14ac:dyDescent="0.2">
      <c r="A6342" s="40"/>
      <c r="W6342" s="40"/>
      <c r="X6342" s="40"/>
      <c r="Y6342" s="40"/>
      <c r="Z6342" s="40"/>
    </row>
    <row r="6343" spans="1:26" x14ac:dyDescent="0.2">
      <c r="A6343" s="40"/>
      <c r="W6343" s="40"/>
      <c r="X6343" s="40"/>
      <c r="Y6343" s="40"/>
      <c r="Z6343" s="40"/>
    </row>
    <row r="6344" spans="1:26" x14ac:dyDescent="0.2">
      <c r="A6344" s="40"/>
      <c r="W6344" s="40"/>
      <c r="X6344" s="40"/>
      <c r="Y6344" s="40"/>
      <c r="Z6344" s="40"/>
    </row>
    <row r="6345" spans="1:26" x14ac:dyDescent="0.2">
      <c r="A6345" s="40"/>
      <c r="W6345" s="40"/>
      <c r="X6345" s="40"/>
      <c r="Y6345" s="40"/>
      <c r="Z6345" s="40"/>
    </row>
    <row r="6346" spans="1:26" x14ac:dyDescent="0.2">
      <c r="A6346" s="40"/>
      <c r="W6346" s="40"/>
      <c r="X6346" s="40"/>
      <c r="Y6346" s="40"/>
      <c r="Z6346" s="40"/>
    </row>
    <row r="6347" spans="1:26" x14ac:dyDescent="0.2">
      <c r="A6347" s="40"/>
      <c r="W6347" s="40"/>
      <c r="X6347" s="40"/>
      <c r="Y6347" s="40"/>
      <c r="Z6347" s="40"/>
    </row>
    <row r="6348" spans="1:26" x14ac:dyDescent="0.2">
      <c r="A6348" s="40"/>
      <c r="W6348" s="40"/>
      <c r="X6348" s="40"/>
      <c r="Y6348" s="40"/>
      <c r="Z6348" s="40"/>
    </row>
    <row r="6349" spans="1:26" x14ac:dyDescent="0.2">
      <c r="A6349" s="40"/>
      <c r="W6349" s="40"/>
      <c r="X6349" s="40"/>
      <c r="Y6349" s="40"/>
      <c r="Z6349" s="40"/>
    </row>
    <row r="6350" spans="1:26" x14ac:dyDescent="0.2">
      <c r="A6350" s="40"/>
      <c r="W6350" s="40"/>
      <c r="X6350" s="40"/>
      <c r="Y6350" s="40"/>
      <c r="Z6350" s="40"/>
    </row>
    <row r="6351" spans="1:26" x14ac:dyDescent="0.2">
      <c r="A6351" s="40"/>
      <c r="W6351" s="40"/>
      <c r="X6351" s="40"/>
      <c r="Y6351" s="40"/>
      <c r="Z6351" s="40"/>
    </row>
    <row r="6352" spans="1:26" x14ac:dyDescent="0.2">
      <c r="A6352" s="40"/>
      <c r="W6352" s="40"/>
      <c r="X6352" s="40"/>
      <c r="Y6352" s="40"/>
      <c r="Z6352" s="40"/>
    </row>
    <row r="6353" spans="1:26" x14ac:dyDescent="0.2">
      <c r="A6353" s="40"/>
      <c r="W6353" s="40"/>
      <c r="X6353" s="40"/>
      <c r="Y6353" s="40"/>
      <c r="Z6353" s="40"/>
    </row>
    <row r="6354" spans="1:26" x14ac:dyDescent="0.2">
      <c r="A6354" s="40"/>
      <c r="W6354" s="40"/>
      <c r="X6354" s="40"/>
      <c r="Y6354" s="40"/>
      <c r="Z6354" s="40"/>
    </row>
    <row r="6355" spans="1:26" x14ac:dyDescent="0.2">
      <c r="A6355" s="40"/>
      <c r="W6355" s="40"/>
      <c r="X6355" s="40"/>
      <c r="Y6355" s="40"/>
      <c r="Z6355" s="40"/>
    </row>
    <row r="6356" spans="1:26" x14ac:dyDescent="0.2">
      <c r="A6356" s="40"/>
      <c r="W6356" s="40"/>
      <c r="X6356" s="40"/>
      <c r="Y6356" s="40"/>
      <c r="Z6356" s="40"/>
    </row>
    <row r="6357" spans="1:26" x14ac:dyDescent="0.2">
      <c r="A6357" s="40"/>
      <c r="W6357" s="40"/>
      <c r="X6357" s="40"/>
      <c r="Y6357" s="40"/>
      <c r="Z6357" s="40"/>
    </row>
    <row r="6358" spans="1:26" x14ac:dyDescent="0.2">
      <c r="A6358" s="40"/>
      <c r="W6358" s="40"/>
      <c r="X6358" s="40"/>
      <c r="Y6358" s="40"/>
      <c r="Z6358" s="40"/>
    </row>
    <row r="6359" spans="1:26" x14ac:dyDescent="0.2">
      <c r="A6359" s="40"/>
      <c r="W6359" s="40"/>
      <c r="X6359" s="40"/>
      <c r="Y6359" s="40"/>
      <c r="Z6359" s="40"/>
    </row>
    <row r="6360" spans="1:26" x14ac:dyDescent="0.2">
      <c r="A6360" s="40"/>
      <c r="W6360" s="40"/>
      <c r="X6360" s="40"/>
      <c r="Y6360" s="40"/>
      <c r="Z6360" s="40"/>
    </row>
    <row r="6361" spans="1:26" x14ac:dyDescent="0.2">
      <c r="A6361" s="40"/>
      <c r="W6361" s="40"/>
      <c r="X6361" s="40"/>
      <c r="Y6361" s="40"/>
      <c r="Z6361" s="40"/>
    </row>
    <row r="6362" spans="1:26" x14ac:dyDescent="0.2">
      <c r="A6362" s="40"/>
      <c r="W6362" s="40"/>
      <c r="X6362" s="40"/>
      <c r="Y6362" s="40"/>
      <c r="Z6362" s="40"/>
    </row>
    <row r="6363" spans="1:26" x14ac:dyDescent="0.2">
      <c r="A6363" s="40"/>
      <c r="W6363" s="40"/>
      <c r="X6363" s="40"/>
      <c r="Y6363" s="40"/>
      <c r="Z6363" s="40"/>
    </row>
    <row r="6364" spans="1:26" x14ac:dyDescent="0.2">
      <c r="A6364" s="40"/>
      <c r="W6364" s="40"/>
      <c r="X6364" s="40"/>
      <c r="Y6364" s="40"/>
      <c r="Z6364" s="40"/>
    </row>
    <row r="6365" spans="1:26" x14ac:dyDescent="0.2">
      <c r="A6365" s="40"/>
      <c r="W6365" s="40"/>
      <c r="X6365" s="40"/>
      <c r="Y6365" s="40"/>
      <c r="Z6365" s="40"/>
    </row>
    <row r="6366" spans="1:26" x14ac:dyDescent="0.2">
      <c r="A6366" s="40"/>
      <c r="W6366" s="40"/>
      <c r="X6366" s="40"/>
      <c r="Y6366" s="40"/>
      <c r="Z6366" s="40"/>
    </row>
    <row r="6367" spans="1:26" x14ac:dyDescent="0.2">
      <c r="A6367" s="40"/>
      <c r="W6367" s="40"/>
      <c r="X6367" s="40"/>
      <c r="Y6367" s="40"/>
      <c r="Z6367" s="40"/>
    </row>
    <row r="6368" spans="1:26" x14ac:dyDescent="0.2">
      <c r="A6368" s="40"/>
      <c r="W6368" s="40"/>
      <c r="X6368" s="40"/>
      <c r="Y6368" s="40"/>
      <c r="Z6368" s="40"/>
    </row>
    <row r="6369" spans="1:26" x14ac:dyDescent="0.2">
      <c r="A6369" s="40"/>
      <c r="W6369" s="40"/>
      <c r="X6369" s="40"/>
      <c r="Y6369" s="40"/>
      <c r="Z6369" s="40"/>
    </row>
    <row r="6370" spans="1:26" x14ac:dyDescent="0.2">
      <c r="A6370" s="40"/>
      <c r="W6370" s="40"/>
      <c r="X6370" s="40"/>
      <c r="Y6370" s="40"/>
      <c r="Z6370" s="40"/>
    </row>
    <row r="6371" spans="1:26" x14ac:dyDescent="0.2">
      <c r="A6371" s="40"/>
      <c r="W6371" s="40"/>
      <c r="X6371" s="40"/>
      <c r="Y6371" s="40"/>
      <c r="Z6371" s="40"/>
    </row>
    <row r="6372" spans="1:26" x14ac:dyDescent="0.2">
      <c r="A6372" s="40"/>
      <c r="W6372" s="40"/>
      <c r="X6372" s="40"/>
      <c r="Y6372" s="40"/>
      <c r="Z6372" s="40"/>
    </row>
    <row r="6373" spans="1:26" x14ac:dyDescent="0.2">
      <c r="A6373" s="40"/>
      <c r="W6373" s="40"/>
      <c r="X6373" s="40"/>
      <c r="Y6373" s="40"/>
      <c r="Z6373" s="40"/>
    </row>
    <row r="6374" spans="1:26" x14ac:dyDescent="0.2">
      <c r="A6374" s="40"/>
      <c r="W6374" s="40"/>
      <c r="X6374" s="40"/>
      <c r="Y6374" s="40"/>
      <c r="Z6374" s="40"/>
    </row>
    <row r="6375" spans="1:26" x14ac:dyDescent="0.2">
      <c r="A6375" s="40"/>
      <c r="W6375" s="40"/>
      <c r="X6375" s="40"/>
      <c r="Y6375" s="40"/>
      <c r="Z6375" s="40"/>
    </row>
    <row r="6376" spans="1:26" x14ac:dyDescent="0.2">
      <c r="A6376" s="40"/>
      <c r="W6376" s="40"/>
      <c r="X6376" s="40"/>
      <c r="Y6376" s="40"/>
      <c r="Z6376" s="40"/>
    </row>
    <row r="6377" spans="1:26" x14ac:dyDescent="0.2">
      <c r="A6377" s="40"/>
      <c r="W6377" s="40"/>
      <c r="X6377" s="40"/>
      <c r="Y6377" s="40"/>
      <c r="Z6377" s="40"/>
    </row>
    <row r="6378" spans="1:26" x14ac:dyDescent="0.2">
      <c r="A6378" s="40"/>
      <c r="W6378" s="40"/>
      <c r="X6378" s="40"/>
      <c r="Y6378" s="40"/>
      <c r="Z6378" s="40"/>
    </row>
    <row r="6379" spans="1:26" x14ac:dyDescent="0.2">
      <c r="A6379" s="40"/>
      <c r="W6379" s="40"/>
      <c r="X6379" s="40"/>
      <c r="Y6379" s="40"/>
      <c r="Z6379" s="40"/>
    </row>
    <row r="6380" spans="1:26" x14ac:dyDescent="0.2">
      <c r="A6380" s="40"/>
      <c r="W6380" s="40"/>
      <c r="X6380" s="40"/>
      <c r="Y6380" s="40"/>
      <c r="Z6380" s="40"/>
    </row>
    <row r="6381" spans="1:26" x14ac:dyDescent="0.2">
      <c r="A6381" s="40"/>
      <c r="W6381" s="40"/>
      <c r="X6381" s="40"/>
      <c r="Y6381" s="40"/>
      <c r="Z6381" s="40"/>
    </row>
    <row r="6382" spans="1:26" x14ac:dyDescent="0.2">
      <c r="A6382" s="40"/>
      <c r="W6382" s="40"/>
      <c r="X6382" s="40"/>
      <c r="Y6382" s="40"/>
      <c r="Z6382" s="40"/>
    </row>
    <row r="6383" spans="1:26" x14ac:dyDescent="0.2">
      <c r="A6383" s="40"/>
      <c r="W6383" s="40"/>
      <c r="X6383" s="40"/>
      <c r="Y6383" s="40"/>
      <c r="Z6383" s="40"/>
    </row>
    <row r="6384" spans="1:26" x14ac:dyDescent="0.2">
      <c r="A6384" s="40"/>
      <c r="W6384" s="40"/>
      <c r="X6384" s="40"/>
      <c r="Y6384" s="40"/>
      <c r="Z6384" s="40"/>
    </row>
    <row r="6385" spans="1:26" x14ac:dyDescent="0.2">
      <c r="A6385" s="40"/>
      <c r="W6385" s="40"/>
      <c r="X6385" s="40"/>
      <c r="Y6385" s="40"/>
      <c r="Z6385" s="40"/>
    </row>
    <row r="6386" spans="1:26" x14ac:dyDescent="0.2">
      <c r="A6386" s="40"/>
      <c r="W6386" s="40"/>
      <c r="X6386" s="40"/>
      <c r="Y6386" s="40"/>
      <c r="Z6386" s="40"/>
    </row>
    <row r="6387" spans="1:26" x14ac:dyDescent="0.2">
      <c r="A6387" s="40"/>
      <c r="W6387" s="40"/>
      <c r="X6387" s="40"/>
      <c r="Y6387" s="40"/>
      <c r="Z6387" s="40"/>
    </row>
    <row r="6388" spans="1:26" x14ac:dyDescent="0.2">
      <c r="A6388" s="40"/>
      <c r="W6388" s="40"/>
      <c r="X6388" s="40"/>
      <c r="Y6388" s="40"/>
      <c r="Z6388" s="40"/>
    </row>
    <row r="6389" spans="1:26" x14ac:dyDescent="0.2">
      <c r="A6389" s="40"/>
      <c r="W6389" s="40"/>
      <c r="X6389" s="40"/>
      <c r="Y6389" s="40"/>
      <c r="Z6389" s="40"/>
    </row>
    <row r="6390" spans="1:26" x14ac:dyDescent="0.2">
      <c r="A6390" s="40"/>
      <c r="W6390" s="40"/>
      <c r="X6390" s="40"/>
      <c r="Y6390" s="40"/>
      <c r="Z6390" s="40"/>
    </row>
    <row r="6391" spans="1:26" x14ac:dyDescent="0.2">
      <c r="A6391" s="40"/>
      <c r="W6391" s="40"/>
      <c r="X6391" s="40"/>
      <c r="Y6391" s="40"/>
      <c r="Z6391" s="40"/>
    </row>
    <row r="6392" spans="1:26" x14ac:dyDescent="0.2">
      <c r="A6392" s="40"/>
      <c r="W6392" s="40"/>
      <c r="X6392" s="40"/>
      <c r="Y6392" s="40"/>
      <c r="Z6392" s="40"/>
    </row>
    <row r="6393" spans="1:26" x14ac:dyDescent="0.2">
      <c r="A6393" s="40"/>
      <c r="W6393" s="40"/>
      <c r="X6393" s="40"/>
      <c r="Y6393" s="40"/>
      <c r="Z6393" s="40"/>
    </row>
    <row r="6394" spans="1:26" x14ac:dyDescent="0.2">
      <c r="A6394" s="40"/>
      <c r="W6394" s="40"/>
      <c r="X6394" s="40"/>
      <c r="Y6394" s="40"/>
      <c r="Z6394" s="40"/>
    </row>
    <row r="6395" spans="1:26" x14ac:dyDescent="0.2">
      <c r="A6395" s="40"/>
      <c r="W6395" s="40"/>
      <c r="X6395" s="40"/>
      <c r="Y6395" s="40"/>
      <c r="Z6395" s="40"/>
    </row>
    <row r="6396" spans="1:26" x14ac:dyDescent="0.2">
      <c r="A6396" s="40"/>
      <c r="W6396" s="40"/>
      <c r="X6396" s="40"/>
      <c r="Y6396" s="40"/>
      <c r="Z6396" s="40"/>
    </row>
    <row r="6397" spans="1:26" x14ac:dyDescent="0.2">
      <c r="A6397" s="40"/>
      <c r="W6397" s="40"/>
      <c r="X6397" s="40"/>
      <c r="Y6397" s="40"/>
      <c r="Z6397" s="40"/>
    </row>
    <row r="6398" spans="1:26" x14ac:dyDescent="0.2">
      <c r="A6398" s="40"/>
      <c r="W6398" s="40"/>
      <c r="X6398" s="40"/>
      <c r="Y6398" s="40"/>
      <c r="Z6398" s="40"/>
    </row>
    <row r="6399" spans="1:26" x14ac:dyDescent="0.2">
      <c r="A6399" s="40"/>
      <c r="W6399" s="40"/>
      <c r="X6399" s="40"/>
      <c r="Y6399" s="40"/>
      <c r="Z6399" s="40"/>
    </row>
    <row r="6400" spans="1:26" x14ac:dyDescent="0.2">
      <c r="A6400" s="40"/>
      <c r="W6400" s="40"/>
      <c r="X6400" s="40"/>
      <c r="Y6400" s="40"/>
      <c r="Z6400" s="40"/>
    </row>
    <row r="6401" spans="1:26" x14ac:dyDescent="0.2">
      <c r="A6401" s="40"/>
      <c r="W6401" s="40"/>
      <c r="X6401" s="40"/>
      <c r="Y6401" s="40"/>
      <c r="Z6401" s="40"/>
    </row>
    <row r="6402" spans="1:26" x14ac:dyDescent="0.2">
      <c r="A6402" s="40"/>
      <c r="W6402" s="40"/>
      <c r="X6402" s="40"/>
      <c r="Y6402" s="40"/>
      <c r="Z6402" s="40"/>
    </row>
    <row r="6403" spans="1:26" x14ac:dyDescent="0.2">
      <c r="A6403" s="40"/>
      <c r="W6403" s="40"/>
      <c r="X6403" s="40"/>
      <c r="Y6403" s="40"/>
      <c r="Z6403" s="40"/>
    </row>
    <row r="6404" spans="1:26" x14ac:dyDescent="0.2">
      <c r="A6404" s="40"/>
      <c r="W6404" s="40"/>
      <c r="X6404" s="40"/>
      <c r="Y6404" s="40"/>
      <c r="Z6404" s="40"/>
    </row>
    <row r="6405" spans="1:26" x14ac:dyDescent="0.2">
      <c r="A6405" s="40"/>
      <c r="W6405" s="40"/>
      <c r="X6405" s="40"/>
      <c r="Y6405" s="40"/>
      <c r="Z6405" s="40"/>
    </row>
    <row r="6406" spans="1:26" x14ac:dyDescent="0.2">
      <c r="A6406" s="40"/>
      <c r="W6406" s="40"/>
      <c r="X6406" s="40"/>
      <c r="Y6406" s="40"/>
      <c r="Z6406" s="40"/>
    </row>
    <row r="6407" spans="1:26" x14ac:dyDescent="0.2">
      <c r="A6407" s="40"/>
      <c r="W6407" s="40"/>
      <c r="X6407" s="40"/>
      <c r="Y6407" s="40"/>
      <c r="Z6407" s="40"/>
    </row>
    <row r="6408" spans="1:26" x14ac:dyDescent="0.2">
      <c r="A6408" s="40"/>
      <c r="W6408" s="40"/>
      <c r="X6408" s="40"/>
      <c r="Y6408" s="40"/>
      <c r="Z6408" s="40"/>
    </row>
    <row r="6409" spans="1:26" x14ac:dyDescent="0.2">
      <c r="A6409" s="40"/>
      <c r="W6409" s="40"/>
      <c r="X6409" s="40"/>
      <c r="Y6409" s="40"/>
      <c r="Z6409" s="40"/>
    </row>
    <row r="6410" spans="1:26" x14ac:dyDescent="0.2">
      <c r="A6410" s="40"/>
      <c r="W6410" s="40"/>
      <c r="X6410" s="40"/>
      <c r="Y6410" s="40"/>
      <c r="Z6410" s="40"/>
    </row>
    <row r="6411" spans="1:26" x14ac:dyDescent="0.2">
      <c r="A6411" s="40"/>
      <c r="W6411" s="40"/>
      <c r="X6411" s="40"/>
      <c r="Y6411" s="40"/>
      <c r="Z6411" s="40"/>
    </row>
    <row r="6412" spans="1:26" x14ac:dyDescent="0.2">
      <c r="A6412" s="40"/>
      <c r="W6412" s="40"/>
      <c r="X6412" s="40"/>
      <c r="Y6412" s="40"/>
      <c r="Z6412" s="40"/>
    </row>
    <row r="6413" spans="1:26" x14ac:dyDescent="0.2">
      <c r="A6413" s="40"/>
      <c r="W6413" s="40"/>
      <c r="X6413" s="40"/>
      <c r="Y6413" s="40"/>
      <c r="Z6413" s="40"/>
    </row>
    <row r="6414" spans="1:26" x14ac:dyDescent="0.2">
      <c r="A6414" s="40"/>
      <c r="W6414" s="40"/>
      <c r="X6414" s="40"/>
      <c r="Y6414" s="40"/>
      <c r="Z6414" s="40"/>
    </row>
    <row r="6415" spans="1:26" x14ac:dyDescent="0.2">
      <c r="A6415" s="40"/>
      <c r="W6415" s="40"/>
      <c r="X6415" s="40"/>
      <c r="Y6415" s="40"/>
      <c r="Z6415" s="40"/>
    </row>
    <row r="6416" spans="1:26" x14ac:dyDescent="0.2">
      <c r="A6416" s="40"/>
      <c r="W6416" s="40"/>
      <c r="X6416" s="40"/>
      <c r="Y6416" s="40"/>
      <c r="Z6416" s="40"/>
    </row>
    <row r="6417" spans="1:26" x14ac:dyDescent="0.2">
      <c r="A6417" s="40"/>
      <c r="W6417" s="40"/>
      <c r="X6417" s="40"/>
      <c r="Y6417" s="40"/>
      <c r="Z6417" s="40"/>
    </row>
    <row r="6418" spans="1:26" x14ac:dyDescent="0.2">
      <c r="A6418" s="40"/>
      <c r="W6418" s="40"/>
      <c r="X6418" s="40"/>
      <c r="Y6418" s="40"/>
      <c r="Z6418" s="40"/>
    </row>
    <row r="6419" spans="1:26" x14ac:dyDescent="0.2">
      <c r="A6419" s="40"/>
      <c r="W6419" s="40"/>
      <c r="X6419" s="40"/>
      <c r="Y6419" s="40"/>
      <c r="Z6419" s="40"/>
    </row>
    <row r="6420" spans="1:26" x14ac:dyDescent="0.2">
      <c r="A6420" s="40"/>
      <c r="W6420" s="40"/>
      <c r="X6420" s="40"/>
      <c r="Y6420" s="40"/>
      <c r="Z6420" s="40"/>
    </row>
    <row r="6421" spans="1:26" x14ac:dyDescent="0.2">
      <c r="A6421" s="40"/>
      <c r="W6421" s="40"/>
      <c r="X6421" s="40"/>
      <c r="Y6421" s="40"/>
      <c r="Z6421" s="40"/>
    </row>
    <row r="6422" spans="1:26" x14ac:dyDescent="0.2">
      <c r="A6422" s="40"/>
      <c r="W6422" s="40"/>
      <c r="X6422" s="40"/>
      <c r="Y6422" s="40"/>
      <c r="Z6422" s="40"/>
    </row>
    <row r="6423" spans="1:26" x14ac:dyDescent="0.2">
      <c r="A6423" s="40"/>
      <c r="W6423" s="40"/>
      <c r="X6423" s="40"/>
      <c r="Y6423" s="40"/>
      <c r="Z6423" s="40"/>
    </row>
    <row r="6424" spans="1:26" x14ac:dyDescent="0.2">
      <c r="A6424" s="40"/>
      <c r="W6424" s="40"/>
      <c r="X6424" s="40"/>
      <c r="Y6424" s="40"/>
      <c r="Z6424" s="40"/>
    </row>
    <row r="6425" spans="1:26" x14ac:dyDescent="0.2">
      <c r="A6425" s="40"/>
      <c r="W6425" s="40"/>
      <c r="X6425" s="40"/>
      <c r="Y6425" s="40"/>
      <c r="Z6425" s="40"/>
    </row>
    <row r="6426" spans="1:26" x14ac:dyDescent="0.2">
      <c r="A6426" s="40"/>
      <c r="W6426" s="40"/>
      <c r="X6426" s="40"/>
      <c r="Y6426" s="40"/>
      <c r="Z6426" s="40"/>
    </row>
    <row r="6427" spans="1:26" x14ac:dyDescent="0.2">
      <c r="A6427" s="40"/>
      <c r="W6427" s="40"/>
      <c r="X6427" s="40"/>
      <c r="Y6427" s="40"/>
      <c r="Z6427" s="40"/>
    </row>
    <row r="6428" spans="1:26" x14ac:dyDescent="0.2">
      <c r="A6428" s="40"/>
      <c r="W6428" s="40"/>
      <c r="X6428" s="40"/>
      <c r="Y6428" s="40"/>
      <c r="Z6428" s="40"/>
    </row>
    <row r="6429" spans="1:26" x14ac:dyDescent="0.2">
      <c r="A6429" s="40"/>
      <c r="W6429" s="40"/>
      <c r="X6429" s="40"/>
      <c r="Y6429" s="40"/>
      <c r="Z6429" s="40"/>
    </row>
    <row r="6430" spans="1:26" x14ac:dyDescent="0.2">
      <c r="A6430" s="40"/>
      <c r="W6430" s="40"/>
      <c r="X6430" s="40"/>
      <c r="Y6430" s="40"/>
      <c r="Z6430" s="40"/>
    </row>
    <row r="6431" spans="1:26" x14ac:dyDescent="0.2">
      <c r="A6431" s="40"/>
      <c r="W6431" s="40"/>
      <c r="X6431" s="40"/>
      <c r="Y6431" s="40"/>
      <c r="Z6431" s="40"/>
    </row>
    <row r="6432" spans="1:26" x14ac:dyDescent="0.2">
      <c r="A6432" s="40"/>
      <c r="W6432" s="40"/>
      <c r="X6432" s="40"/>
      <c r="Y6432" s="40"/>
      <c r="Z6432" s="40"/>
    </row>
    <row r="6433" spans="1:26" x14ac:dyDescent="0.2">
      <c r="A6433" s="40"/>
      <c r="W6433" s="40"/>
      <c r="X6433" s="40"/>
      <c r="Y6433" s="40"/>
      <c r="Z6433" s="40"/>
    </row>
    <row r="6434" spans="1:26" x14ac:dyDescent="0.2">
      <c r="A6434" s="40"/>
      <c r="W6434" s="40"/>
      <c r="X6434" s="40"/>
      <c r="Y6434" s="40"/>
      <c r="Z6434" s="40"/>
    </row>
    <row r="6435" spans="1:26" x14ac:dyDescent="0.2">
      <c r="A6435" s="40"/>
      <c r="W6435" s="40"/>
      <c r="X6435" s="40"/>
      <c r="Y6435" s="40"/>
      <c r="Z6435" s="40"/>
    </row>
    <row r="6436" spans="1:26" x14ac:dyDescent="0.2">
      <c r="A6436" s="40"/>
      <c r="W6436" s="40"/>
      <c r="X6436" s="40"/>
      <c r="Y6436" s="40"/>
      <c r="Z6436" s="40"/>
    </row>
    <row r="6437" spans="1:26" x14ac:dyDescent="0.2">
      <c r="A6437" s="40"/>
      <c r="W6437" s="40"/>
      <c r="X6437" s="40"/>
      <c r="Y6437" s="40"/>
      <c r="Z6437" s="40"/>
    </row>
    <row r="6438" spans="1:26" x14ac:dyDescent="0.2">
      <c r="A6438" s="40"/>
      <c r="W6438" s="40"/>
      <c r="X6438" s="40"/>
      <c r="Y6438" s="40"/>
      <c r="Z6438" s="40"/>
    </row>
    <row r="6439" spans="1:26" x14ac:dyDescent="0.2">
      <c r="A6439" s="40"/>
      <c r="W6439" s="40"/>
      <c r="X6439" s="40"/>
      <c r="Y6439" s="40"/>
      <c r="Z6439" s="40"/>
    </row>
    <row r="6440" spans="1:26" x14ac:dyDescent="0.2">
      <c r="A6440" s="40"/>
      <c r="W6440" s="40"/>
      <c r="X6440" s="40"/>
      <c r="Y6440" s="40"/>
      <c r="Z6440" s="40"/>
    </row>
    <row r="6441" spans="1:26" x14ac:dyDescent="0.2">
      <c r="A6441" s="40"/>
      <c r="W6441" s="40"/>
      <c r="X6441" s="40"/>
      <c r="Y6441" s="40"/>
      <c r="Z6441" s="40"/>
    </row>
    <row r="6442" spans="1:26" x14ac:dyDescent="0.2">
      <c r="A6442" s="40"/>
      <c r="W6442" s="40"/>
      <c r="X6442" s="40"/>
      <c r="Y6442" s="40"/>
      <c r="Z6442" s="40"/>
    </row>
    <row r="6443" spans="1:26" x14ac:dyDescent="0.2">
      <c r="A6443" s="40"/>
      <c r="W6443" s="40"/>
      <c r="X6443" s="40"/>
      <c r="Y6443" s="40"/>
      <c r="Z6443" s="40"/>
    </row>
    <row r="6444" spans="1:26" x14ac:dyDescent="0.2">
      <c r="A6444" s="40"/>
      <c r="W6444" s="40"/>
      <c r="X6444" s="40"/>
      <c r="Y6444" s="40"/>
      <c r="Z6444" s="40"/>
    </row>
    <row r="6445" spans="1:26" x14ac:dyDescent="0.2">
      <c r="A6445" s="40"/>
      <c r="W6445" s="40"/>
      <c r="X6445" s="40"/>
      <c r="Y6445" s="40"/>
      <c r="Z6445" s="40"/>
    </row>
    <row r="6446" spans="1:26" x14ac:dyDescent="0.2">
      <c r="A6446" s="40"/>
      <c r="W6446" s="40"/>
      <c r="X6446" s="40"/>
      <c r="Y6446" s="40"/>
      <c r="Z6446" s="40"/>
    </row>
    <row r="6447" spans="1:26" x14ac:dyDescent="0.2">
      <c r="A6447" s="40"/>
      <c r="W6447" s="40"/>
      <c r="X6447" s="40"/>
      <c r="Y6447" s="40"/>
      <c r="Z6447" s="40"/>
    </row>
    <row r="6448" spans="1:26" x14ac:dyDescent="0.2">
      <c r="A6448" s="40"/>
      <c r="W6448" s="40"/>
      <c r="X6448" s="40"/>
      <c r="Y6448" s="40"/>
      <c r="Z6448" s="40"/>
    </row>
    <row r="6449" spans="1:26" x14ac:dyDescent="0.2">
      <c r="A6449" s="40"/>
      <c r="W6449" s="40"/>
      <c r="X6449" s="40"/>
      <c r="Y6449" s="40"/>
      <c r="Z6449" s="40"/>
    </row>
    <row r="6450" spans="1:26" x14ac:dyDescent="0.2">
      <c r="A6450" s="40"/>
      <c r="W6450" s="40"/>
      <c r="X6450" s="40"/>
      <c r="Y6450" s="40"/>
      <c r="Z6450" s="40"/>
    </row>
    <row r="6451" spans="1:26" x14ac:dyDescent="0.2">
      <c r="A6451" s="40"/>
      <c r="W6451" s="40"/>
      <c r="X6451" s="40"/>
      <c r="Y6451" s="40"/>
      <c r="Z6451" s="40"/>
    </row>
    <row r="6452" spans="1:26" x14ac:dyDescent="0.2">
      <c r="A6452" s="40"/>
      <c r="W6452" s="40"/>
      <c r="X6452" s="40"/>
      <c r="Y6452" s="40"/>
      <c r="Z6452" s="40"/>
    </row>
    <row r="6453" spans="1:26" x14ac:dyDescent="0.2">
      <c r="A6453" s="40"/>
      <c r="W6453" s="40"/>
      <c r="X6453" s="40"/>
      <c r="Y6453" s="40"/>
      <c r="Z6453" s="40"/>
    </row>
    <row r="6454" spans="1:26" x14ac:dyDescent="0.2">
      <c r="A6454" s="40"/>
      <c r="W6454" s="40"/>
      <c r="X6454" s="40"/>
      <c r="Y6454" s="40"/>
      <c r="Z6454" s="40"/>
    </row>
    <row r="6455" spans="1:26" x14ac:dyDescent="0.2">
      <c r="A6455" s="40"/>
      <c r="W6455" s="40"/>
      <c r="X6455" s="40"/>
      <c r="Y6455" s="40"/>
      <c r="Z6455" s="40"/>
    </row>
    <row r="6456" spans="1:26" x14ac:dyDescent="0.2">
      <c r="A6456" s="40"/>
      <c r="W6456" s="40"/>
      <c r="X6456" s="40"/>
      <c r="Y6456" s="40"/>
      <c r="Z6456" s="40"/>
    </row>
    <row r="6457" spans="1:26" x14ac:dyDescent="0.2">
      <c r="A6457" s="40"/>
      <c r="W6457" s="40"/>
      <c r="X6457" s="40"/>
      <c r="Y6457" s="40"/>
      <c r="Z6457" s="40"/>
    </row>
    <row r="6458" spans="1:26" x14ac:dyDescent="0.2">
      <c r="A6458" s="40"/>
      <c r="W6458" s="40"/>
      <c r="X6458" s="40"/>
      <c r="Y6458" s="40"/>
      <c r="Z6458" s="40"/>
    </row>
    <row r="6459" spans="1:26" x14ac:dyDescent="0.2">
      <c r="A6459" s="40"/>
      <c r="W6459" s="40"/>
      <c r="X6459" s="40"/>
      <c r="Y6459" s="40"/>
      <c r="Z6459" s="40"/>
    </row>
    <row r="6460" spans="1:26" x14ac:dyDescent="0.2">
      <c r="A6460" s="40"/>
      <c r="W6460" s="40"/>
      <c r="X6460" s="40"/>
      <c r="Y6460" s="40"/>
      <c r="Z6460" s="40"/>
    </row>
    <row r="6461" spans="1:26" x14ac:dyDescent="0.2">
      <c r="A6461" s="40"/>
      <c r="W6461" s="40"/>
      <c r="X6461" s="40"/>
      <c r="Y6461" s="40"/>
      <c r="Z6461" s="40"/>
    </row>
    <row r="6462" spans="1:26" x14ac:dyDescent="0.2">
      <c r="A6462" s="40"/>
      <c r="W6462" s="40"/>
      <c r="X6462" s="40"/>
      <c r="Y6462" s="40"/>
      <c r="Z6462" s="40"/>
    </row>
    <row r="6463" spans="1:26" x14ac:dyDescent="0.2">
      <c r="A6463" s="40"/>
      <c r="W6463" s="40"/>
      <c r="X6463" s="40"/>
      <c r="Y6463" s="40"/>
      <c r="Z6463" s="40"/>
    </row>
    <row r="6464" spans="1:26" x14ac:dyDescent="0.2">
      <c r="A6464" s="40"/>
      <c r="W6464" s="40"/>
      <c r="X6464" s="40"/>
      <c r="Y6464" s="40"/>
      <c r="Z6464" s="40"/>
    </row>
    <row r="6465" spans="1:26" x14ac:dyDescent="0.2">
      <c r="A6465" s="40"/>
      <c r="W6465" s="40"/>
      <c r="X6465" s="40"/>
      <c r="Y6465" s="40"/>
      <c r="Z6465" s="40"/>
    </row>
    <row r="6466" spans="1:26" x14ac:dyDescent="0.2">
      <c r="A6466" s="40"/>
      <c r="W6466" s="40"/>
      <c r="X6466" s="40"/>
      <c r="Y6466" s="40"/>
      <c r="Z6466" s="40"/>
    </row>
    <row r="6467" spans="1:26" x14ac:dyDescent="0.2">
      <c r="A6467" s="40"/>
      <c r="W6467" s="40"/>
      <c r="X6467" s="40"/>
      <c r="Y6467" s="40"/>
      <c r="Z6467" s="40"/>
    </row>
    <row r="6468" spans="1:26" x14ac:dyDescent="0.2">
      <c r="A6468" s="40"/>
      <c r="W6468" s="40"/>
      <c r="X6468" s="40"/>
      <c r="Y6468" s="40"/>
      <c r="Z6468" s="40"/>
    </row>
    <row r="6469" spans="1:26" x14ac:dyDescent="0.2">
      <c r="A6469" s="40"/>
      <c r="W6469" s="40"/>
      <c r="X6469" s="40"/>
      <c r="Y6469" s="40"/>
      <c r="Z6469" s="40"/>
    </row>
    <row r="6470" spans="1:26" x14ac:dyDescent="0.2">
      <c r="A6470" s="40"/>
      <c r="W6470" s="40"/>
      <c r="X6470" s="40"/>
      <c r="Y6470" s="40"/>
      <c r="Z6470" s="40"/>
    </row>
    <row r="6471" spans="1:26" x14ac:dyDescent="0.2">
      <c r="A6471" s="40"/>
      <c r="W6471" s="40"/>
      <c r="X6471" s="40"/>
      <c r="Y6471" s="40"/>
      <c r="Z6471" s="40"/>
    </row>
    <row r="6472" spans="1:26" x14ac:dyDescent="0.2">
      <c r="A6472" s="40"/>
      <c r="W6472" s="40"/>
      <c r="X6472" s="40"/>
      <c r="Y6472" s="40"/>
      <c r="Z6472" s="40"/>
    </row>
    <row r="6473" spans="1:26" x14ac:dyDescent="0.2">
      <c r="A6473" s="40"/>
      <c r="W6473" s="40"/>
      <c r="X6473" s="40"/>
      <c r="Y6473" s="40"/>
      <c r="Z6473" s="40"/>
    </row>
    <row r="6474" spans="1:26" x14ac:dyDescent="0.2">
      <c r="A6474" s="40"/>
      <c r="W6474" s="40"/>
      <c r="X6474" s="40"/>
      <c r="Y6474" s="40"/>
      <c r="Z6474" s="40"/>
    </row>
    <row r="6475" spans="1:26" x14ac:dyDescent="0.2">
      <c r="A6475" s="40"/>
      <c r="W6475" s="40"/>
      <c r="X6475" s="40"/>
      <c r="Y6475" s="40"/>
      <c r="Z6475" s="40"/>
    </row>
    <row r="6476" spans="1:26" x14ac:dyDescent="0.2">
      <c r="A6476" s="40"/>
      <c r="W6476" s="40"/>
      <c r="X6476" s="40"/>
      <c r="Y6476" s="40"/>
      <c r="Z6476" s="40"/>
    </row>
    <row r="6477" spans="1:26" x14ac:dyDescent="0.2">
      <c r="A6477" s="40"/>
      <c r="W6477" s="40"/>
      <c r="X6477" s="40"/>
      <c r="Y6477" s="40"/>
      <c r="Z6477" s="40"/>
    </row>
    <row r="6478" spans="1:26" x14ac:dyDescent="0.2">
      <c r="A6478" s="40"/>
      <c r="W6478" s="40"/>
      <c r="X6478" s="40"/>
      <c r="Y6478" s="40"/>
      <c r="Z6478" s="40"/>
    </row>
    <row r="6479" spans="1:26" x14ac:dyDescent="0.2">
      <c r="A6479" s="40"/>
      <c r="W6479" s="40"/>
      <c r="X6479" s="40"/>
      <c r="Y6479" s="40"/>
      <c r="Z6479" s="40"/>
    </row>
    <row r="6480" spans="1:26" x14ac:dyDescent="0.2">
      <c r="A6480" s="40"/>
      <c r="W6480" s="40"/>
      <c r="X6480" s="40"/>
      <c r="Y6480" s="40"/>
      <c r="Z6480" s="40"/>
    </row>
    <row r="6481" spans="1:26" x14ac:dyDescent="0.2">
      <c r="A6481" s="40"/>
      <c r="W6481" s="40"/>
      <c r="X6481" s="40"/>
      <c r="Y6481" s="40"/>
      <c r="Z6481" s="40"/>
    </row>
    <row r="6482" spans="1:26" x14ac:dyDescent="0.2">
      <c r="A6482" s="40"/>
      <c r="W6482" s="40"/>
      <c r="X6482" s="40"/>
      <c r="Y6482" s="40"/>
      <c r="Z6482" s="40"/>
    </row>
    <row r="6483" spans="1:26" x14ac:dyDescent="0.2">
      <c r="A6483" s="40"/>
      <c r="W6483" s="40"/>
      <c r="X6483" s="40"/>
      <c r="Y6483" s="40"/>
      <c r="Z6483" s="40"/>
    </row>
    <row r="6484" spans="1:26" x14ac:dyDescent="0.2">
      <c r="A6484" s="40"/>
      <c r="W6484" s="40"/>
      <c r="X6484" s="40"/>
      <c r="Y6484" s="40"/>
      <c r="Z6484" s="40"/>
    </row>
    <row r="6485" spans="1:26" x14ac:dyDescent="0.2">
      <c r="A6485" s="40"/>
      <c r="W6485" s="40"/>
      <c r="X6485" s="40"/>
      <c r="Y6485" s="40"/>
      <c r="Z6485" s="40"/>
    </row>
    <row r="6486" spans="1:26" x14ac:dyDescent="0.2">
      <c r="A6486" s="40"/>
      <c r="W6486" s="40"/>
      <c r="X6486" s="40"/>
      <c r="Y6486" s="40"/>
      <c r="Z6486" s="40"/>
    </row>
    <row r="6487" spans="1:26" x14ac:dyDescent="0.2">
      <c r="A6487" s="40"/>
      <c r="W6487" s="40"/>
      <c r="X6487" s="40"/>
      <c r="Y6487" s="40"/>
      <c r="Z6487" s="40"/>
    </row>
    <row r="6488" spans="1:26" x14ac:dyDescent="0.2">
      <c r="A6488" s="40"/>
      <c r="W6488" s="40"/>
      <c r="X6488" s="40"/>
      <c r="Y6488" s="40"/>
      <c r="Z6488" s="40"/>
    </row>
    <row r="6489" spans="1:26" x14ac:dyDescent="0.2">
      <c r="A6489" s="40"/>
      <c r="W6489" s="40"/>
      <c r="X6489" s="40"/>
      <c r="Y6489" s="40"/>
      <c r="Z6489" s="40"/>
    </row>
    <row r="6490" spans="1:26" x14ac:dyDescent="0.2">
      <c r="A6490" s="40"/>
      <c r="W6490" s="40"/>
      <c r="X6490" s="40"/>
      <c r="Y6490" s="40"/>
      <c r="Z6490" s="40"/>
    </row>
    <row r="6491" spans="1:26" x14ac:dyDescent="0.2">
      <c r="A6491" s="40"/>
      <c r="W6491" s="40"/>
      <c r="X6491" s="40"/>
      <c r="Y6491" s="40"/>
      <c r="Z6491" s="40"/>
    </row>
    <row r="6492" spans="1:26" x14ac:dyDescent="0.2">
      <c r="A6492" s="40"/>
      <c r="W6492" s="40"/>
      <c r="X6492" s="40"/>
      <c r="Y6492" s="40"/>
      <c r="Z6492" s="40"/>
    </row>
    <row r="6493" spans="1:26" x14ac:dyDescent="0.2">
      <c r="A6493" s="40"/>
      <c r="W6493" s="40"/>
      <c r="X6493" s="40"/>
      <c r="Y6493" s="40"/>
      <c r="Z6493" s="40"/>
    </row>
    <row r="6494" spans="1:26" x14ac:dyDescent="0.2">
      <c r="A6494" s="40"/>
      <c r="W6494" s="40"/>
      <c r="X6494" s="40"/>
      <c r="Y6494" s="40"/>
      <c r="Z6494" s="40"/>
    </row>
    <row r="6495" spans="1:26" x14ac:dyDescent="0.2">
      <c r="A6495" s="40"/>
      <c r="W6495" s="40"/>
      <c r="X6495" s="40"/>
      <c r="Y6495" s="40"/>
      <c r="Z6495" s="40"/>
    </row>
    <row r="6496" spans="1:26" x14ac:dyDescent="0.2">
      <c r="A6496" s="40"/>
      <c r="W6496" s="40"/>
      <c r="X6496" s="40"/>
      <c r="Y6496" s="40"/>
      <c r="Z6496" s="40"/>
    </row>
    <row r="6497" spans="1:26" x14ac:dyDescent="0.2">
      <c r="A6497" s="40"/>
      <c r="W6497" s="40"/>
      <c r="X6497" s="40"/>
      <c r="Y6497" s="40"/>
      <c r="Z6497" s="40"/>
    </row>
    <row r="6498" spans="1:26" x14ac:dyDescent="0.2">
      <c r="A6498" s="40"/>
      <c r="W6498" s="40"/>
      <c r="X6498" s="40"/>
      <c r="Y6498" s="40"/>
      <c r="Z6498" s="40"/>
    </row>
    <row r="6499" spans="1:26" x14ac:dyDescent="0.2">
      <c r="A6499" s="40"/>
      <c r="W6499" s="40"/>
      <c r="X6499" s="40"/>
      <c r="Y6499" s="40"/>
      <c r="Z6499" s="40"/>
    </row>
    <row r="6500" spans="1:26" x14ac:dyDescent="0.2">
      <c r="A6500" s="40"/>
      <c r="W6500" s="40"/>
      <c r="X6500" s="40"/>
      <c r="Y6500" s="40"/>
      <c r="Z6500" s="40"/>
    </row>
    <row r="6501" spans="1:26" x14ac:dyDescent="0.2">
      <c r="A6501" s="40"/>
      <c r="W6501" s="40"/>
      <c r="X6501" s="40"/>
      <c r="Y6501" s="40"/>
      <c r="Z6501" s="40"/>
    </row>
    <row r="6502" spans="1:26" x14ac:dyDescent="0.2">
      <c r="A6502" s="40"/>
      <c r="W6502" s="40"/>
      <c r="X6502" s="40"/>
      <c r="Y6502" s="40"/>
      <c r="Z6502" s="40"/>
    </row>
    <row r="6503" spans="1:26" x14ac:dyDescent="0.2">
      <c r="A6503" s="40"/>
      <c r="W6503" s="40"/>
      <c r="X6503" s="40"/>
      <c r="Y6503" s="40"/>
      <c r="Z6503" s="40"/>
    </row>
    <row r="6504" spans="1:26" x14ac:dyDescent="0.2">
      <c r="A6504" s="40"/>
      <c r="W6504" s="40"/>
      <c r="X6504" s="40"/>
      <c r="Y6504" s="40"/>
      <c r="Z6504" s="40"/>
    </row>
    <row r="6505" spans="1:26" x14ac:dyDescent="0.2">
      <c r="A6505" s="40"/>
      <c r="W6505" s="40"/>
      <c r="X6505" s="40"/>
      <c r="Y6505" s="40"/>
      <c r="Z6505" s="40"/>
    </row>
    <row r="6506" spans="1:26" x14ac:dyDescent="0.2">
      <c r="A6506" s="40"/>
      <c r="W6506" s="40"/>
      <c r="X6506" s="40"/>
      <c r="Y6506" s="40"/>
      <c r="Z6506" s="40"/>
    </row>
    <row r="6507" spans="1:26" x14ac:dyDescent="0.2">
      <c r="A6507" s="40"/>
      <c r="W6507" s="40"/>
      <c r="X6507" s="40"/>
      <c r="Y6507" s="40"/>
      <c r="Z6507" s="40"/>
    </row>
    <row r="6508" spans="1:26" x14ac:dyDescent="0.2">
      <c r="A6508" s="40"/>
      <c r="W6508" s="40"/>
      <c r="X6508" s="40"/>
      <c r="Y6508" s="40"/>
      <c r="Z6508" s="40"/>
    </row>
    <row r="6509" spans="1:26" x14ac:dyDescent="0.2">
      <c r="A6509" s="40"/>
      <c r="W6509" s="40"/>
      <c r="X6509" s="40"/>
      <c r="Y6509" s="40"/>
      <c r="Z6509" s="40"/>
    </row>
    <row r="6510" spans="1:26" x14ac:dyDescent="0.2">
      <c r="A6510" s="40"/>
      <c r="W6510" s="40"/>
      <c r="X6510" s="40"/>
      <c r="Y6510" s="40"/>
      <c r="Z6510" s="40"/>
    </row>
    <row r="6511" spans="1:26" x14ac:dyDescent="0.2">
      <c r="A6511" s="40"/>
      <c r="W6511" s="40"/>
      <c r="X6511" s="40"/>
      <c r="Y6511" s="40"/>
      <c r="Z6511" s="40"/>
    </row>
    <row r="6512" spans="1:26" x14ac:dyDescent="0.2">
      <c r="A6512" s="40"/>
      <c r="W6512" s="40"/>
      <c r="X6512" s="40"/>
      <c r="Y6512" s="40"/>
      <c r="Z6512" s="40"/>
    </row>
    <row r="6513" spans="1:26" x14ac:dyDescent="0.2">
      <c r="A6513" s="40"/>
      <c r="W6513" s="40"/>
      <c r="X6513" s="40"/>
      <c r="Y6513" s="40"/>
      <c r="Z6513" s="40"/>
    </row>
    <row r="6514" spans="1:26" x14ac:dyDescent="0.2">
      <c r="A6514" s="40"/>
      <c r="W6514" s="40"/>
      <c r="X6514" s="40"/>
      <c r="Y6514" s="40"/>
      <c r="Z6514" s="40"/>
    </row>
    <row r="6515" spans="1:26" x14ac:dyDescent="0.2">
      <c r="A6515" s="40"/>
      <c r="W6515" s="40"/>
      <c r="X6515" s="40"/>
      <c r="Y6515" s="40"/>
      <c r="Z6515" s="40"/>
    </row>
    <row r="6516" spans="1:26" x14ac:dyDescent="0.2">
      <c r="A6516" s="40"/>
      <c r="W6516" s="40"/>
      <c r="X6516" s="40"/>
      <c r="Y6516" s="40"/>
      <c r="Z6516" s="40"/>
    </row>
    <row r="6517" spans="1:26" x14ac:dyDescent="0.2">
      <c r="A6517" s="40"/>
      <c r="W6517" s="40"/>
      <c r="X6517" s="40"/>
      <c r="Y6517" s="40"/>
      <c r="Z6517" s="40"/>
    </row>
    <row r="6518" spans="1:26" x14ac:dyDescent="0.2">
      <c r="A6518" s="40"/>
      <c r="W6518" s="40"/>
      <c r="X6518" s="40"/>
      <c r="Y6518" s="40"/>
      <c r="Z6518" s="40"/>
    </row>
    <row r="6519" spans="1:26" x14ac:dyDescent="0.2">
      <c r="A6519" s="40"/>
      <c r="W6519" s="40"/>
      <c r="X6519" s="40"/>
      <c r="Y6519" s="40"/>
      <c r="Z6519" s="40"/>
    </row>
    <row r="6520" spans="1:26" x14ac:dyDescent="0.2">
      <c r="A6520" s="40"/>
      <c r="W6520" s="40"/>
      <c r="X6520" s="40"/>
      <c r="Y6520" s="40"/>
      <c r="Z6520" s="40"/>
    </row>
    <row r="6521" spans="1:26" x14ac:dyDescent="0.2">
      <c r="A6521" s="40"/>
      <c r="W6521" s="40"/>
      <c r="X6521" s="40"/>
      <c r="Y6521" s="40"/>
      <c r="Z6521" s="40"/>
    </row>
    <row r="6522" spans="1:26" x14ac:dyDescent="0.2">
      <c r="A6522" s="40"/>
      <c r="W6522" s="40"/>
      <c r="X6522" s="40"/>
      <c r="Y6522" s="40"/>
      <c r="Z6522" s="40"/>
    </row>
    <row r="6523" spans="1:26" x14ac:dyDescent="0.2">
      <c r="A6523" s="40"/>
      <c r="W6523" s="40"/>
      <c r="X6523" s="40"/>
      <c r="Y6523" s="40"/>
      <c r="Z6523" s="40"/>
    </row>
    <row r="6524" spans="1:26" x14ac:dyDescent="0.2">
      <c r="A6524" s="40"/>
      <c r="W6524" s="40"/>
      <c r="X6524" s="40"/>
      <c r="Y6524" s="40"/>
      <c r="Z6524" s="40"/>
    </row>
    <row r="6525" spans="1:26" x14ac:dyDescent="0.2">
      <c r="A6525" s="40"/>
      <c r="W6525" s="40"/>
      <c r="X6525" s="40"/>
      <c r="Y6525" s="40"/>
      <c r="Z6525" s="40"/>
    </row>
    <row r="6526" spans="1:26" x14ac:dyDescent="0.2">
      <c r="A6526" s="40"/>
      <c r="W6526" s="40"/>
      <c r="X6526" s="40"/>
      <c r="Y6526" s="40"/>
      <c r="Z6526" s="40"/>
    </row>
    <row r="6527" spans="1:26" x14ac:dyDescent="0.2">
      <c r="A6527" s="40"/>
      <c r="W6527" s="40"/>
      <c r="X6527" s="40"/>
      <c r="Y6527" s="40"/>
      <c r="Z6527" s="40"/>
    </row>
    <row r="6528" spans="1:26" x14ac:dyDescent="0.2">
      <c r="A6528" s="40"/>
      <c r="W6528" s="40"/>
      <c r="X6528" s="40"/>
      <c r="Y6528" s="40"/>
      <c r="Z6528" s="40"/>
    </row>
    <row r="6529" spans="1:26" x14ac:dyDescent="0.2">
      <c r="A6529" s="40"/>
      <c r="W6529" s="40"/>
      <c r="X6529" s="40"/>
      <c r="Y6529" s="40"/>
      <c r="Z6529" s="40"/>
    </row>
    <row r="6530" spans="1:26" x14ac:dyDescent="0.2">
      <c r="A6530" s="40"/>
      <c r="W6530" s="40"/>
      <c r="X6530" s="40"/>
      <c r="Y6530" s="40"/>
      <c r="Z6530" s="40"/>
    </row>
    <row r="6531" spans="1:26" x14ac:dyDescent="0.2">
      <c r="A6531" s="40"/>
      <c r="W6531" s="40"/>
      <c r="X6531" s="40"/>
      <c r="Y6531" s="40"/>
      <c r="Z6531" s="40"/>
    </row>
    <row r="6532" spans="1:26" x14ac:dyDescent="0.2">
      <c r="A6532" s="40"/>
      <c r="W6532" s="40"/>
      <c r="X6532" s="40"/>
      <c r="Y6532" s="40"/>
      <c r="Z6532" s="40"/>
    </row>
    <row r="6533" spans="1:26" x14ac:dyDescent="0.2">
      <c r="A6533" s="40"/>
      <c r="W6533" s="40"/>
      <c r="X6533" s="40"/>
      <c r="Y6533" s="40"/>
      <c r="Z6533" s="40"/>
    </row>
    <row r="6534" spans="1:26" x14ac:dyDescent="0.2">
      <c r="A6534" s="40"/>
      <c r="W6534" s="40"/>
      <c r="X6534" s="40"/>
      <c r="Y6534" s="40"/>
      <c r="Z6534" s="40"/>
    </row>
    <row r="6535" spans="1:26" x14ac:dyDescent="0.2">
      <c r="A6535" s="40"/>
      <c r="W6535" s="40"/>
      <c r="X6535" s="40"/>
      <c r="Y6535" s="40"/>
      <c r="Z6535" s="40"/>
    </row>
    <row r="6536" spans="1:26" x14ac:dyDescent="0.2">
      <c r="A6536" s="40"/>
      <c r="W6536" s="40"/>
      <c r="X6536" s="40"/>
      <c r="Y6536" s="40"/>
      <c r="Z6536" s="40"/>
    </row>
    <row r="6537" spans="1:26" x14ac:dyDescent="0.2">
      <c r="A6537" s="40"/>
      <c r="W6537" s="40"/>
      <c r="X6537" s="40"/>
      <c r="Y6537" s="40"/>
      <c r="Z6537" s="40"/>
    </row>
    <row r="6538" spans="1:26" x14ac:dyDescent="0.2">
      <c r="A6538" s="40"/>
      <c r="W6538" s="40"/>
      <c r="X6538" s="40"/>
      <c r="Y6538" s="40"/>
      <c r="Z6538" s="40"/>
    </row>
    <row r="6539" spans="1:26" x14ac:dyDescent="0.2">
      <c r="A6539" s="40"/>
      <c r="W6539" s="40"/>
      <c r="X6539" s="40"/>
      <c r="Y6539" s="40"/>
      <c r="Z6539" s="40"/>
    </row>
    <row r="6540" spans="1:26" x14ac:dyDescent="0.2">
      <c r="A6540" s="40"/>
      <c r="W6540" s="40"/>
      <c r="X6540" s="40"/>
      <c r="Y6540" s="40"/>
      <c r="Z6540" s="40"/>
    </row>
    <row r="6541" spans="1:26" x14ac:dyDescent="0.2">
      <c r="A6541" s="40"/>
      <c r="W6541" s="40"/>
      <c r="X6541" s="40"/>
      <c r="Y6541" s="40"/>
      <c r="Z6541" s="40"/>
    </row>
    <row r="6542" spans="1:26" x14ac:dyDescent="0.2">
      <c r="A6542" s="40"/>
      <c r="W6542" s="40"/>
      <c r="X6542" s="40"/>
      <c r="Y6542" s="40"/>
      <c r="Z6542" s="40"/>
    </row>
    <row r="6543" spans="1:26" x14ac:dyDescent="0.2">
      <c r="A6543" s="40"/>
      <c r="W6543" s="40"/>
      <c r="X6543" s="40"/>
      <c r="Y6543" s="40"/>
      <c r="Z6543" s="40"/>
    </row>
    <row r="6544" spans="1:26" x14ac:dyDescent="0.2">
      <c r="A6544" s="40"/>
      <c r="W6544" s="40"/>
      <c r="X6544" s="40"/>
      <c r="Y6544" s="40"/>
      <c r="Z6544" s="40"/>
    </row>
    <row r="6545" spans="1:26" x14ac:dyDescent="0.2">
      <c r="A6545" s="40"/>
      <c r="W6545" s="40"/>
      <c r="X6545" s="40"/>
      <c r="Y6545" s="40"/>
      <c r="Z6545" s="40"/>
    </row>
    <row r="6546" spans="1:26" x14ac:dyDescent="0.2">
      <c r="A6546" s="40"/>
      <c r="W6546" s="40"/>
      <c r="X6546" s="40"/>
      <c r="Y6546" s="40"/>
      <c r="Z6546" s="40"/>
    </row>
    <row r="6547" spans="1:26" x14ac:dyDescent="0.2">
      <c r="A6547" s="40"/>
      <c r="W6547" s="40"/>
      <c r="X6547" s="40"/>
      <c r="Y6547" s="40"/>
      <c r="Z6547" s="40"/>
    </row>
    <row r="6548" spans="1:26" x14ac:dyDescent="0.2">
      <c r="A6548" s="40"/>
      <c r="W6548" s="40"/>
      <c r="X6548" s="40"/>
      <c r="Y6548" s="40"/>
      <c r="Z6548" s="40"/>
    </row>
    <row r="6549" spans="1:26" x14ac:dyDescent="0.2">
      <c r="A6549" s="40"/>
      <c r="W6549" s="40"/>
      <c r="X6549" s="40"/>
      <c r="Y6549" s="40"/>
      <c r="Z6549" s="40"/>
    </row>
    <row r="6550" spans="1:26" x14ac:dyDescent="0.2">
      <c r="A6550" s="40"/>
      <c r="W6550" s="40"/>
      <c r="X6550" s="40"/>
      <c r="Y6550" s="40"/>
      <c r="Z6550" s="40"/>
    </row>
    <row r="6551" spans="1:26" x14ac:dyDescent="0.2">
      <c r="A6551" s="40"/>
      <c r="W6551" s="40"/>
      <c r="X6551" s="40"/>
      <c r="Y6551" s="40"/>
      <c r="Z6551" s="40"/>
    </row>
    <row r="6552" spans="1:26" x14ac:dyDescent="0.2">
      <c r="A6552" s="40"/>
      <c r="W6552" s="40"/>
      <c r="X6552" s="40"/>
      <c r="Y6552" s="40"/>
      <c r="Z6552" s="40"/>
    </row>
    <row r="6553" spans="1:26" x14ac:dyDescent="0.2">
      <c r="A6553" s="40"/>
      <c r="W6553" s="40"/>
      <c r="X6553" s="40"/>
      <c r="Y6553" s="40"/>
      <c r="Z6553" s="40"/>
    </row>
    <row r="6554" spans="1:26" x14ac:dyDescent="0.2">
      <c r="A6554" s="40"/>
      <c r="W6554" s="40"/>
      <c r="X6554" s="40"/>
      <c r="Y6554" s="40"/>
      <c r="Z6554" s="40"/>
    </row>
    <row r="6555" spans="1:26" x14ac:dyDescent="0.2">
      <c r="A6555" s="40"/>
      <c r="W6555" s="40"/>
      <c r="X6555" s="40"/>
      <c r="Y6555" s="40"/>
      <c r="Z6555" s="40"/>
    </row>
    <row r="6556" spans="1:26" x14ac:dyDescent="0.2">
      <c r="A6556" s="40"/>
      <c r="W6556" s="40"/>
      <c r="X6556" s="40"/>
      <c r="Y6556" s="40"/>
      <c r="Z6556" s="40"/>
    </row>
    <row r="6557" spans="1:26" x14ac:dyDescent="0.2">
      <c r="A6557" s="40"/>
      <c r="W6557" s="40"/>
      <c r="X6557" s="40"/>
      <c r="Y6557" s="40"/>
      <c r="Z6557" s="40"/>
    </row>
    <row r="6558" spans="1:26" x14ac:dyDescent="0.2">
      <c r="A6558" s="40"/>
      <c r="W6558" s="40"/>
      <c r="X6558" s="40"/>
      <c r="Y6558" s="40"/>
      <c r="Z6558" s="40"/>
    </row>
    <row r="6559" spans="1:26" x14ac:dyDescent="0.2">
      <c r="A6559" s="40"/>
      <c r="W6559" s="40"/>
      <c r="X6559" s="40"/>
      <c r="Y6559" s="40"/>
      <c r="Z6559" s="40"/>
    </row>
    <row r="6560" spans="1:26" x14ac:dyDescent="0.2">
      <c r="A6560" s="40"/>
      <c r="W6560" s="40"/>
      <c r="X6560" s="40"/>
      <c r="Y6560" s="40"/>
      <c r="Z6560" s="40"/>
    </row>
    <row r="6561" spans="1:26" x14ac:dyDescent="0.2">
      <c r="A6561" s="40"/>
      <c r="W6561" s="40"/>
      <c r="X6561" s="40"/>
      <c r="Y6561" s="40"/>
      <c r="Z6561" s="40"/>
    </row>
    <row r="6562" spans="1:26" x14ac:dyDescent="0.2">
      <c r="A6562" s="40"/>
      <c r="W6562" s="40"/>
      <c r="X6562" s="40"/>
      <c r="Y6562" s="40"/>
      <c r="Z6562" s="40"/>
    </row>
    <row r="6563" spans="1:26" x14ac:dyDescent="0.2">
      <c r="A6563" s="40"/>
      <c r="W6563" s="40"/>
      <c r="X6563" s="40"/>
      <c r="Y6563" s="40"/>
      <c r="Z6563" s="40"/>
    </row>
    <row r="6564" spans="1:26" x14ac:dyDescent="0.2">
      <c r="A6564" s="40"/>
      <c r="W6564" s="40"/>
      <c r="X6564" s="40"/>
      <c r="Y6564" s="40"/>
      <c r="Z6564" s="40"/>
    </row>
    <row r="6565" spans="1:26" x14ac:dyDescent="0.2">
      <c r="A6565" s="40"/>
      <c r="W6565" s="40"/>
      <c r="X6565" s="40"/>
      <c r="Y6565" s="40"/>
      <c r="Z6565" s="40"/>
    </row>
    <row r="6566" spans="1:26" x14ac:dyDescent="0.2">
      <c r="A6566" s="40"/>
      <c r="W6566" s="40"/>
      <c r="X6566" s="40"/>
      <c r="Y6566" s="40"/>
      <c r="Z6566" s="40"/>
    </row>
    <row r="6567" spans="1:26" x14ac:dyDescent="0.2">
      <c r="A6567" s="40"/>
      <c r="W6567" s="40"/>
      <c r="X6567" s="40"/>
      <c r="Y6567" s="40"/>
      <c r="Z6567" s="40"/>
    </row>
    <row r="6568" spans="1:26" x14ac:dyDescent="0.2">
      <c r="A6568" s="40"/>
      <c r="W6568" s="40"/>
      <c r="X6568" s="40"/>
      <c r="Y6568" s="40"/>
      <c r="Z6568" s="40"/>
    </row>
    <row r="6569" spans="1:26" x14ac:dyDescent="0.2">
      <c r="A6569" s="40"/>
      <c r="W6569" s="40"/>
      <c r="X6569" s="40"/>
      <c r="Y6569" s="40"/>
      <c r="Z6569" s="40"/>
    </row>
    <row r="6570" spans="1:26" x14ac:dyDescent="0.2">
      <c r="A6570" s="40"/>
      <c r="W6570" s="40"/>
      <c r="X6570" s="40"/>
      <c r="Y6570" s="40"/>
      <c r="Z6570" s="40"/>
    </row>
    <row r="6571" spans="1:26" x14ac:dyDescent="0.2">
      <c r="A6571" s="40"/>
      <c r="W6571" s="40"/>
      <c r="X6571" s="40"/>
      <c r="Y6571" s="40"/>
      <c r="Z6571" s="40"/>
    </row>
    <row r="6572" spans="1:26" x14ac:dyDescent="0.2">
      <c r="A6572" s="40"/>
      <c r="W6572" s="40"/>
      <c r="X6572" s="40"/>
      <c r="Y6572" s="40"/>
      <c r="Z6572" s="40"/>
    </row>
    <row r="6573" spans="1:26" x14ac:dyDescent="0.2">
      <c r="A6573" s="40"/>
      <c r="W6573" s="40"/>
      <c r="X6573" s="40"/>
      <c r="Y6573" s="40"/>
      <c r="Z6573" s="40"/>
    </row>
    <row r="6574" spans="1:26" x14ac:dyDescent="0.2">
      <c r="A6574" s="40"/>
      <c r="W6574" s="40"/>
      <c r="X6574" s="40"/>
      <c r="Y6574" s="40"/>
      <c r="Z6574" s="40"/>
    </row>
    <row r="6575" spans="1:26" x14ac:dyDescent="0.2">
      <c r="A6575" s="40"/>
      <c r="W6575" s="40"/>
      <c r="X6575" s="40"/>
      <c r="Y6575" s="40"/>
      <c r="Z6575" s="40"/>
    </row>
    <row r="6576" spans="1:26" x14ac:dyDescent="0.2">
      <c r="A6576" s="40"/>
      <c r="W6576" s="40"/>
      <c r="X6576" s="40"/>
      <c r="Y6576" s="40"/>
      <c r="Z6576" s="40"/>
    </row>
    <row r="6577" spans="1:26" x14ac:dyDescent="0.2">
      <c r="A6577" s="40"/>
      <c r="W6577" s="40"/>
      <c r="X6577" s="40"/>
      <c r="Y6577" s="40"/>
      <c r="Z6577" s="40"/>
    </row>
    <row r="6578" spans="1:26" x14ac:dyDescent="0.2">
      <c r="A6578" s="40"/>
      <c r="W6578" s="40"/>
      <c r="X6578" s="40"/>
      <c r="Y6578" s="40"/>
      <c r="Z6578" s="40"/>
    </row>
    <row r="6579" spans="1:26" x14ac:dyDescent="0.2">
      <c r="A6579" s="40"/>
      <c r="W6579" s="40"/>
      <c r="X6579" s="40"/>
      <c r="Y6579" s="40"/>
      <c r="Z6579" s="40"/>
    </row>
    <row r="6580" spans="1:26" x14ac:dyDescent="0.2">
      <c r="A6580" s="40"/>
      <c r="W6580" s="40"/>
      <c r="X6580" s="40"/>
      <c r="Y6580" s="40"/>
      <c r="Z6580" s="40"/>
    </row>
    <row r="6581" spans="1:26" x14ac:dyDescent="0.2">
      <c r="A6581" s="40"/>
      <c r="W6581" s="40"/>
      <c r="X6581" s="40"/>
      <c r="Y6581" s="40"/>
      <c r="Z6581" s="40"/>
    </row>
    <row r="6582" spans="1:26" x14ac:dyDescent="0.2">
      <c r="A6582" s="40"/>
      <c r="W6582" s="40"/>
      <c r="X6582" s="40"/>
      <c r="Y6582" s="40"/>
      <c r="Z6582" s="40"/>
    </row>
    <row r="6583" spans="1:26" x14ac:dyDescent="0.2">
      <c r="A6583" s="40"/>
      <c r="W6583" s="40"/>
      <c r="X6583" s="40"/>
      <c r="Y6583" s="40"/>
      <c r="Z6583" s="40"/>
    </row>
    <row r="6584" spans="1:26" x14ac:dyDescent="0.2">
      <c r="A6584" s="40"/>
      <c r="W6584" s="40"/>
      <c r="X6584" s="40"/>
      <c r="Y6584" s="40"/>
      <c r="Z6584" s="40"/>
    </row>
    <row r="6585" spans="1:26" x14ac:dyDescent="0.2">
      <c r="A6585" s="40"/>
      <c r="W6585" s="40"/>
      <c r="X6585" s="40"/>
      <c r="Y6585" s="40"/>
      <c r="Z6585" s="40"/>
    </row>
    <row r="6586" spans="1:26" x14ac:dyDescent="0.2">
      <c r="A6586" s="40"/>
      <c r="W6586" s="40"/>
      <c r="X6586" s="40"/>
      <c r="Y6586" s="40"/>
      <c r="Z6586" s="40"/>
    </row>
    <row r="6587" spans="1:26" x14ac:dyDescent="0.2">
      <c r="A6587" s="40"/>
      <c r="W6587" s="40"/>
      <c r="X6587" s="40"/>
      <c r="Y6587" s="40"/>
      <c r="Z6587" s="40"/>
    </row>
    <row r="6588" spans="1:26" x14ac:dyDescent="0.2">
      <c r="A6588" s="40"/>
      <c r="W6588" s="40"/>
      <c r="X6588" s="40"/>
      <c r="Y6588" s="40"/>
      <c r="Z6588" s="40"/>
    </row>
    <row r="6589" spans="1:26" x14ac:dyDescent="0.2">
      <c r="A6589" s="40"/>
      <c r="W6589" s="40"/>
      <c r="X6589" s="40"/>
      <c r="Y6589" s="40"/>
      <c r="Z6589" s="40"/>
    </row>
    <row r="6590" spans="1:26" x14ac:dyDescent="0.2">
      <c r="A6590" s="40"/>
      <c r="W6590" s="40"/>
      <c r="X6590" s="40"/>
      <c r="Y6590" s="40"/>
      <c r="Z6590" s="40"/>
    </row>
    <row r="6591" spans="1:26" x14ac:dyDescent="0.2">
      <c r="A6591" s="40"/>
      <c r="W6591" s="40"/>
      <c r="X6591" s="40"/>
      <c r="Y6591" s="40"/>
      <c r="Z6591" s="40"/>
    </row>
    <row r="6592" spans="1:26" x14ac:dyDescent="0.2">
      <c r="A6592" s="40"/>
      <c r="W6592" s="40"/>
      <c r="X6592" s="40"/>
      <c r="Y6592" s="40"/>
      <c r="Z6592" s="40"/>
    </row>
    <row r="6593" spans="1:26" x14ac:dyDescent="0.2">
      <c r="A6593" s="40"/>
      <c r="W6593" s="40"/>
      <c r="X6593" s="40"/>
      <c r="Y6593" s="40"/>
      <c r="Z6593" s="40"/>
    </row>
    <row r="6594" spans="1:26" x14ac:dyDescent="0.2">
      <c r="A6594" s="40"/>
      <c r="W6594" s="40"/>
      <c r="X6594" s="40"/>
      <c r="Y6594" s="40"/>
      <c r="Z6594" s="40"/>
    </row>
    <row r="6595" spans="1:26" x14ac:dyDescent="0.2">
      <c r="A6595" s="40"/>
      <c r="W6595" s="40"/>
      <c r="X6595" s="40"/>
      <c r="Y6595" s="40"/>
      <c r="Z6595" s="40"/>
    </row>
    <row r="6596" spans="1:26" x14ac:dyDescent="0.2">
      <c r="A6596" s="40"/>
      <c r="W6596" s="40"/>
      <c r="X6596" s="40"/>
      <c r="Y6596" s="40"/>
      <c r="Z6596" s="40"/>
    </row>
    <row r="6597" spans="1:26" x14ac:dyDescent="0.2">
      <c r="A6597" s="40"/>
      <c r="W6597" s="40"/>
      <c r="X6597" s="40"/>
      <c r="Y6597" s="40"/>
      <c r="Z6597" s="40"/>
    </row>
    <row r="6598" spans="1:26" x14ac:dyDescent="0.2">
      <c r="A6598" s="40"/>
      <c r="W6598" s="40"/>
      <c r="X6598" s="40"/>
      <c r="Y6598" s="40"/>
      <c r="Z6598" s="40"/>
    </row>
    <row r="6599" spans="1:26" x14ac:dyDescent="0.2">
      <c r="A6599" s="40"/>
      <c r="W6599" s="40"/>
      <c r="X6599" s="40"/>
      <c r="Y6599" s="40"/>
      <c r="Z6599" s="40"/>
    </row>
    <row r="6600" spans="1:26" x14ac:dyDescent="0.2">
      <c r="A6600" s="40"/>
      <c r="W6600" s="40"/>
      <c r="X6600" s="40"/>
      <c r="Y6600" s="40"/>
      <c r="Z6600" s="40"/>
    </row>
    <row r="6601" spans="1:26" x14ac:dyDescent="0.2">
      <c r="A6601" s="40"/>
      <c r="W6601" s="40"/>
      <c r="X6601" s="40"/>
      <c r="Y6601" s="40"/>
      <c r="Z6601" s="40"/>
    </row>
    <row r="6602" spans="1:26" x14ac:dyDescent="0.2">
      <c r="A6602" s="40"/>
      <c r="W6602" s="40"/>
      <c r="X6602" s="40"/>
      <c r="Y6602" s="40"/>
      <c r="Z6602" s="40"/>
    </row>
    <row r="6603" spans="1:26" x14ac:dyDescent="0.2">
      <c r="A6603" s="40"/>
      <c r="W6603" s="40"/>
      <c r="X6603" s="40"/>
      <c r="Y6603" s="40"/>
      <c r="Z6603" s="40"/>
    </row>
    <row r="6604" spans="1:26" x14ac:dyDescent="0.2">
      <c r="A6604" s="40"/>
      <c r="W6604" s="40"/>
      <c r="X6604" s="40"/>
      <c r="Y6604" s="40"/>
      <c r="Z6604" s="40"/>
    </row>
    <row r="6605" spans="1:26" x14ac:dyDescent="0.2">
      <c r="A6605" s="40"/>
      <c r="W6605" s="40"/>
      <c r="X6605" s="40"/>
      <c r="Y6605" s="40"/>
      <c r="Z6605" s="40"/>
    </row>
    <row r="6606" spans="1:26" x14ac:dyDescent="0.2">
      <c r="A6606" s="40"/>
      <c r="W6606" s="40"/>
      <c r="X6606" s="40"/>
      <c r="Y6606" s="40"/>
      <c r="Z6606" s="40"/>
    </row>
    <row r="6607" spans="1:26" x14ac:dyDescent="0.2">
      <c r="A6607" s="40"/>
      <c r="W6607" s="40"/>
      <c r="X6607" s="40"/>
      <c r="Y6607" s="40"/>
      <c r="Z6607" s="40"/>
    </row>
    <row r="6608" spans="1:26" x14ac:dyDescent="0.2">
      <c r="A6608" s="40"/>
      <c r="W6608" s="40"/>
      <c r="X6608" s="40"/>
      <c r="Y6608" s="40"/>
      <c r="Z6608" s="40"/>
    </row>
    <row r="6609" spans="1:26" x14ac:dyDescent="0.2">
      <c r="A6609" s="40"/>
      <c r="W6609" s="40"/>
      <c r="X6609" s="40"/>
      <c r="Y6609" s="40"/>
      <c r="Z6609" s="40"/>
    </row>
    <row r="6610" spans="1:26" x14ac:dyDescent="0.2">
      <c r="A6610" s="40"/>
      <c r="W6610" s="40"/>
      <c r="X6610" s="40"/>
      <c r="Y6610" s="40"/>
      <c r="Z6610" s="40"/>
    </row>
    <row r="6611" spans="1:26" x14ac:dyDescent="0.2">
      <c r="A6611" s="40"/>
      <c r="W6611" s="40"/>
      <c r="X6611" s="40"/>
      <c r="Y6611" s="40"/>
      <c r="Z6611" s="40"/>
    </row>
    <row r="6612" spans="1:26" x14ac:dyDescent="0.2">
      <c r="A6612" s="40"/>
      <c r="W6612" s="40"/>
      <c r="X6612" s="40"/>
      <c r="Y6612" s="40"/>
      <c r="Z6612" s="40"/>
    </row>
    <row r="6613" spans="1:26" x14ac:dyDescent="0.2">
      <c r="A6613" s="40"/>
      <c r="W6613" s="40"/>
      <c r="X6613" s="40"/>
      <c r="Y6613" s="40"/>
      <c r="Z6613" s="40"/>
    </row>
    <row r="6614" spans="1:26" x14ac:dyDescent="0.2">
      <c r="A6614" s="40"/>
      <c r="W6614" s="40"/>
      <c r="X6614" s="40"/>
      <c r="Y6614" s="40"/>
      <c r="Z6614" s="40"/>
    </row>
    <row r="6615" spans="1:26" x14ac:dyDescent="0.2">
      <c r="A6615" s="40"/>
      <c r="W6615" s="40"/>
      <c r="X6615" s="40"/>
      <c r="Y6615" s="40"/>
      <c r="Z6615" s="40"/>
    </row>
    <row r="6616" spans="1:26" x14ac:dyDescent="0.2">
      <c r="A6616" s="40"/>
      <c r="W6616" s="40"/>
      <c r="X6616" s="40"/>
      <c r="Y6616" s="40"/>
      <c r="Z6616" s="40"/>
    </row>
    <row r="6617" spans="1:26" x14ac:dyDescent="0.2">
      <c r="A6617" s="40"/>
      <c r="W6617" s="40"/>
      <c r="X6617" s="40"/>
      <c r="Y6617" s="40"/>
      <c r="Z6617" s="40"/>
    </row>
    <row r="6618" spans="1:26" x14ac:dyDescent="0.2">
      <c r="A6618" s="40"/>
      <c r="W6618" s="40"/>
      <c r="X6618" s="40"/>
      <c r="Y6618" s="40"/>
      <c r="Z6618" s="40"/>
    </row>
    <row r="6619" spans="1:26" x14ac:dyDescent="0.2">
      <c r="A6619" s="40"/>
      <c r="W6619" s="40"/>
      <c r="X6619" s="40"/>
      <c r="Y6619" s="40"/>
      <c r="Z6619" s="40"/>
    </row>
    <row r="6620" spans="1:26" x14ac:dyDescent="0.2">
      <c r="A6620" s="40"/>
      <c r="W6620" s="40"/>
      <c r="X6620" s="40"/>
      <c r="Y6620" s="40"/>
      <c r="Z6620" s="40"/>
    </row>
    <row r="6621" spans="1:26" x14ac:dyDescent="0.2">
      <c r="A6621" s="40"/>
      <c r="W6621" s="40"/>
      <c r="X6621" s="40"/>
      <c r="Y6621" s="40"/>
      <c r="Z6621" s="40"/>
    </row>
    <row r="6622" spans="1:26" x14ac:dyDescent="0.2">
      <c r="A6622" s="40"/>
      <c r="W6622" s="40"/>
      <c r="X6622" s="40"/>
      <c r="Y6622" s="40"/>
      <c r="Z6622" s="40"/>
    </row>
    <row r="6623" spans="1:26" x14ac:dyDescent="0.2">
      <c r="A6623" s="40"/>
      <c r="W6623" s="40"/>
      <c r="X6623" s="40"/>
      <c r="Y6623" s="40"/>
      <c r="Z6623" s="40"/>
    </row>
    <row r="6624" spans="1:26" x14ac:dyDescent="0.2">
      <c r="A6624" s="40"/>
      <c r="W6624" s="40"/>
      <c r="X6624" s="40"/>
      <c r="Y6624" s="40"/>
      <c r="Z6624" s="40"/>
    </row>
    <row r="6625" spans="1:26" x14ac:dyDescent="0.2">
      <c r="A6625" s="40"/>
      <c r="W6625" s="40"/>
      <c r="X6625" s="40"/>
      <c r="Y6625" s="40"/>
      <c r="Z6625" s="40"/>
    </row>
    <row r="6626" spans="1:26" x14ac:dyDescent="0.2">
      <c r="A6626" s="40"/>
      <c r="W6626" s="40"/>
      <c r="X6626" s="40"/>
      <c r="Y6626" s="40"/>
      <c r="Z6626" s="40"/>
    </row>
    <row r="6627" spans="1:26" x14ac:dyDescent="0.2">
      <c r="A6627" s="40"/>
      <c r="W6627" s="40"/>
      <c r="X6627" s="40"/>
      <c r="Y6627" s="40"/>
      <c r="Z6627" s="40"/>
    </row>
    <row r="6628" spans="1:26" x14ac:dyDescent="0.2">
      <c r="A6628" s="40"/>
      <c r="W6628" s="40"/>
      <c r="X6628" s="40"/>
      <c r="Y6628" s="40"/>
      <c r="Z6628" s="40"/>
    </row>
    <row r="6629" spans="1:26" x14ac:dyDescent="0.2">
      <c r="A6629" s="40"/>
      <c r="W6629" s="40"/>
      <c r="X6629" s="40"/>
      <c r="Y6629" s="40"/>
      <c r="Z6629" s="40"/>
    </row>
    <row r="6630" spans="1:26" x14ac:dyDescent="0.2">
      <c r="A6630" s="40"/>
      <c r="W6630" s="40"/>
      <c r="X6630" s="40"/>
      <c r="Y6630" s="40"/>
      <c r="Z6630" s="40"/>
    </row>
    <row r="6631" spans="1:26" x14ac:dyDescent="0.2">
      <c r="A6631" s="40"/>
      <c r="W6631" s="40"/>
      <c r="X6631" s="40"/>
      <c r="Y6631" s="40"/>
      <c r="Z6631" s="40"/>
    </row>
    <row r="6632" spans="1:26" x14ac:dyDescent="0.2">
      <c r="A6632" s="40"/>
      <c r="W6632" s="40"/>
      <c r="X6632" s="40"/>
      <c r="Y6632" s="40"/>
      <c r="Z6632" s="40"/>
    </row>
    <row r="6633" spans="1:26" x14ac:dyDescent="0.2">
      <c r="A6633" s="40"/>
      <c r="W6633" s="40"/>
      <c r="X6633" s="40"/>
      <c r="Y6633" s="40"/>
      <c r="Z6633" s="40"/>
    </row>
    <row r="6634" spans="1:26" x14ac:dyDescent="0.2">
      <c r="A6634" s="40"/>
      <c r="W6634" s="40"/>
      <c r="X6634" s="40"/>
      <c r="Y6634" s="40"/>
      <c r="Z6634" s="40"/>
    </row>
    <row r="6635" spans="1:26" x14ac:dyDescent="0.2">
      <c r="A6635" s="40"/>
      <c r="W6635" s="40"/>
      <c r="X6635" s="40"/>
      <c r="Y6635" s="40"/>
      <c r="Z6635" s="40"/>
    </row>
    <row r="6636" spans="1:26" x14ac:dyDescent="0.2">
      <c r="A6636" s="40"/>
      <c r="W6636" s="40"/>
      <c r="X6636" s="40"/>
      <c r="Y6636" s="40"/>
      <c r="Z6636" s="40"/>
    </row>
    <row r="6637" spans="1:26" x14ac:dyDescent="0.2">
      <c r="A6637" s="40"/>
      <c r="W6637" s="40"/>
      <c r="X6637" s="40"/>
      <c r="Y6637" s="40"/>
      <c r="Z6637" s="40"/>
    </row>
    <row r="6638" spans="1:26" x14ac:dyDescent="0.2">
      <c r="A6638" s="40"/>
      <c r="W6638" s="40"/>
      <c r="X6638" s="40"/>
      <c r="Y6638" s="40"/>
      <c r="Z6638" s="40"/>
    </row>
    <row r="6639" spans="1:26" x14ac:dyDescent="0.2">
      <c r="A6639" s="40"/>
      <c r="W6639" s="40"/>
      <c r="X6639" s="40"/>
      <c r="Y6639" s="40"/>
      <c r="Z6639" s="40"/>
    </row>
    <row r="6640" spans="1:26" x14ac:dyDescent="0.2">
      <c r="A6640" s="40"/>
      <c r="W6640" s="40"/>
      <c r="X6640" s="40"/>
      <c r="Y6640" s="40"/>
      <c r="Z6640" s="40"/>
    </row>
    <row r="6641" spans="1:26" x14ac:dyDescent="0.2">
      <c r="A6641" s="40"/>
      <c r="W6641" s="40"/>
      <c r="X6641" s="40"/>
      <c r="Y6641" s="40"/>
      <c r="Z6641" s="40"/>
    </row>
    <row r="6642" spans="1:26" x14ac:dyDescent="0.2">
      <c r="A6642" s="40"/>
      <c r="W6642" s="40"/>
      <c r="X6642" s="40"/>
      <c r="Y6642" s="40"/>
      <c r="Z6642" s="40"/>
    </row>
    <row r="6643" spans="1:26" x14ac:dyDescent="0.2">
      <c r="A6643" s="40"/>
      <c r="W6643" s="40"/>
      <c r="X6643" s="40"/>
      <c r="Y6643" s="40"/>
      <c r="Z6643" s="40"/>
    </row>
    <row r="6644" spans="1:26" x14ac:dyDescent="0.2">
      <c r="A6644" s="40"/>
      <c r="W6644" s="40"/>
      <c r="X6644" s="40"/>
      <c r="Y6644" s="40"/>
      <c r="Z6644" s="40"/>
    </row>
    <row r="6645" spans="1:26" x14ac:dyDescent="0.2">
      <c r="A6645" s="40"/>
      <c r="W6645" s="40"/>
      <c r="X6645" s="40"/>
      <c r="Y6645" s="40"/>
      <c r="Z6645" s="40"/>
    </row>
    <row r="6646" spans="1:26" x14ac:dyDescent="0.2">
      <c r="A6646" s="40"/>
      <c r="W6646" s="40"/>
      <c r="X6646" s="40"/>
      <c r="Y6646" s="40"/>
      <c r="Z6646" s="40"/>
    </row>
    <row r="6647" spans="1:26" x14ac:dyDescent="0.2">
      <c r="A6647" s="40"/>
      <c r="W6647" s="40"/>
      <c r="X6647" s="40"/>
      <c r="Y6647" s="40"/>
      <c r="Z6647" s="40"/>
    </row>
    <row r="6648" spans="1:26" x14ac:dyDescent="0.2">
      <c r="A6648" s="40"/>
      <c r="W6648" s="40"/>
      <c r="X6648" s="40"/>
      <c r="Y6648" s="40"/>
      <c r="Z6648" s="40"/>
    </row>
    <row r="6649" spans="1:26" x14ac:dyDescent="0.2">
      <c r="A6649" s="40"/>
      <c r="W6649" s="40"/>
      <c r="X6649" s="40"/>
      <c r="Y6649" s="40"/>
      <c r="Z6649" s="40"/>
    </row>
    <row r="6650" spans="1:26" x14ac:dyDescent="0.2">
      <c r="A6650" s="40"/>
      <c r="W6650" s="40"/>
      <c r="X6650" s="40"/>
      <c r="Y6650" s="40"/>
      <c r="Z6650" s="40"/>
    </row>
    <row r="6651" spans="1:26" x14ac:dyDescent="0.2">
      <c r="A6651" s="40"/>
      <c r="W6651" s="40"/>
      <c r="X6651" s="40"/>
      <c r="Y6651" s="40"/>
      <c r="Z6651" s="40"/>
    </row>
    <row r="6652" spans="1:26" x14ac:dyDescent="0.2">
      <c r="A6652" s="40"/>
      <c r="W6652" s="40"/>
      <c r="X6652" s="40"/>
      <c r="Y6652" s="40"/>
      <c r="Z6652" s="40"/>
    </row>
    <row r="6653" spans="1:26" x14ac:dyDescent="0.2">
      <c r="A6653" s="40"/>
      <c r="W6653" s="40"/>
      <c r="X6653" s="40"/>
      <c r="Y6653" s="40"/>
      <c r="Z6653" s="40"/>
    </row>
    <row r="6654" spans="1:26" x14ac:dyDescent="0.2">
      <c r="A6654" s="40"/>
      <c r="W6654" s="40"/>
      <c r="X6654" s="40"/>
      <c r="Y6654" s="40"/>
      <c r="Z6654" s="40"/>
    </row>
    <row r="6655" spans="1:26" x14ac:dyDescent="0.2">
      <c r="A6655" s="40"/>
      <c r="W6655" s="40"/>
      <c r="X6655" s="40"/>
      <c r="Y6655" s="40"/>
      <c r="Z6655" s="40"/>
    </row>
    <row r="6656" spans="1:26" x14ac:dyDescent="0.2">
      <c r="A6656" s="40"/>
      <c r="W6656" s="40"/>
      <c r="X6656" s="40"/>
      <c r="Y6656" s="40"/>
      <c r="Z6656" s="40"/>
    </row>
    <row r="6657" spans="1:26" x14ac:dyDescent="0.2">
      <c r="A6657" s="40"/>
      <c r="W6657" s="40"/>
      <c r="X6657" s="40"/>
      <c r="Y6657" s="40"/>
      <c r="Z6657" s="40"/>
    </row>
    <row r="6658" spans="1:26" x14ac:dyDescent="0.2">
      <c r="A6658" s="40"/>
      <c r="W6658" s="40"/>
      <c r="X6658" s="40"/>
      <c r="Y6658" s="40"/>
      <c r="Z6658" s="40"/>
    </row>
    <row r="6659" spans="1:26" x14ac:dyDescent="0.2">
      <c r="A6659" s="40"/>
      <c r="W6659" s="40"/>
      <c r="X6659" s="40"/>
      <c r="Y6659" s="40"/>
      <c r="Z6659" s="40"/>
    </row>
    <row r="6660" spans="1:26" x14ac:dyDescent="0.2">
      <c r="A6660" s="40"/>
      <c r="W6660" s="40"/>
      <c r="X6660" s="40"/>
      <c r="Y6660" s="40"/>
      <c r="Z6660" s="40"/>
    </row>
    <row r="6661" spans="1:26" x14ac:dyDescent="0.2">
      <c r="A6661" s="40"/>
      <c r="W6661" s="40"/>
      <c r="X6661" s="40"/>
      <c r="Y6661" s="40"/>
      <c r="Z6661" s="40"/>
    </row>
    <row r="6662" spans="1:26" x14ac:dyDescent="0.2">
      <c r="A6662" s="40"/>
      <c r="W6662" s="40"/>
      <c r="X6662" s="40"/>
      <c r="Y6662" s="40"/>
      <c r="Z6662" s="40"/>
    </row>
    <row r="6663" spans="1:26" x14ac:dyDescent="0.2">
      <c r="A6663" s="40"/>
      <c r="W6663" s="40"/>
      <c r="X6663" s="40"/>
      <c r="Y6663" s="40"/>
      <c r="Z6663" s="40"/>
    </row>
    <row r="6664" spans="1:26" x14ac:dyDescent="0.2">
      <c r="A6664" s="40"/>
      <c r="W6664" s="40"/>
      <c r="X6664" s="40"/>
      <c r="Y6664" s="40"/>
      <c r="Z6664" s="40"/>
    </row>
    <row r="6665" spans="1:26" x14ac:dyDescent="0.2">
      <c r="A6665" s="40"/>
      <c r="W6665" s="40"/>
      <c r="X6665" s="40"/>
      <c r="Y6665" s="40"/>
      <c r="Z6665" s="40"/>
    </row>
    <row r="6666" spans="1:26" x14ac:dyDescent="0.2">
      <c r="A6666" s="40"/>
      <c r="W6666" s="40"/>
      <c r="X6666" s="40"/>
      <c r="Y6666" s="40"/>
      <c r="Z6666" s="40"/>
    </row>
    <row r="6667" spans="1:26" x14ac:dyDescent="0.2">
      <c r="A6667" s="40"/>
      <c r="W6667" s="40"/>
      <c r="X6667" s="40"/>
      <c r="Y6667" s="40"/>
      <c r="Z6667" s="40"/>
    </row>
    <row r="6668" spans="1:26" x14ac:dyDescent="0.2">
      <c r="A6668" s="40"/>
      <c r="W6668" s="40"/>
      <c r="X6668" s="40"/>
      <c r="Y6668" s="40"/>
      <c r="Z6668" s="40"/>
    </row>
    <row r="6669" spans="1:26" x14ac:dyDescent="0.2">
      <c r="A6669" s="40"/>
      <c r="W6669" s="40"/>
      <c r="X6669" s="40"/>
      <c r="Y6669" s="40"/>
      <c r="Z6669" s="40"/>
    </row>
    <row r="6670" spans="1:26" x14ac:dyDescent="0.2">
      <c r="A6670" s="40"/>
      <c r="W6670" s="40"/>
      <c r="X6670" s="40"/>
      <c r="Y6670" s="40"/>
      <c r="Z6670" s="40"/>
    </row>
    <row r="6671" spans="1:26" x14ac:dyDescent="0.2">
      <c r="A6671" s="40"/>
      <c r="W6671" s="40"/>
      <c r="X6671" s="40"/>
      <c r="Y6671" s="40"/>
      <c r="Z6671" s="40"/>
    </row>
    <row r="6672" spans="1:26" x14ac:dyDescent="0.2">
      <c r="A6672" s="40"/>
      <c r="W6672" s="40"/>
      <c r="X6672" s="40"/>
      <c r="Y6672" s="40"/>
      <c r="Z6672" s="40"/>
    </row>
    <row r="6673" spans="1:26" x14ac:dyDescent="0.2">
      <c r="A6673" s="40"/>
      <c r="W6673" s="40"/>
      <c r="X6673" s="40"/>
      <c r="Y6673" s="40"/>
      <c r="Z6673" s="40"/>
    </row>
    <row r="6674" spans="1:26" x14ac:dyDescent="0.2">
      <c r="A6674" s="40"/>
      <c r="W6674" s="40"/>
      <c r="X6674" s="40"/>
      <c r="Y6674" s="40"/>
      <c r="Z6674" s="40"/>
    </row>
    <row r="6675" spans="1:26" x14ac:dyDescent="0.2">
      <c r="A6675" s="40"/>
      <c r="W6675" s="40"/>
      <c r="X6675" s="40"/>
      <c r="Y6675" s="40"/>
      <c r="Z6675" s="40"/>
    </row>
    <row r="6676" spans="1:26" x14ac:dyDescent="0.2">
      <c r="A6676" s="40"/>
      <c r="W6676" s="40"/>
      <c r="X6676" s="40"/>
      <c r="Y6676" s="40"/>
      <c r="Z6676" s="40"/>
    </row>
    <row r="6677" spans="1:26" x14ac:dyDescent="0.2">
      <c r="A6677" s="40"/>
      <c r="W6677" s="40"/>
      <c r="X6677" s="40"/>
      <c r="Y6677" s="40"/>
      <c r="Z6677" s="40"/>
    </row>
    <row r="6678" spans="1:26" x14ac:dyDescent="0.2">
      <c r="A6678" s="40"/>
      <c r="W6678" s="40"/>
      <c r="X6678" s="40"/>
      <c r="Y6678" s="40"/>
      <c r="Z6678" s="40"/>
    </row>
    <row r="6679" spans="1:26" x14ac:dyDescent="0.2">
      <c r="A6679" s="40"/>
      <c r="W6679" s="40"/>
      <c r="X6679" s="40"/>
      <c r="Y6679" s="40"/>
      <c r="Z6679" s="40"/>
    </row>
    <row r="6680" spans="1:26" x14ac:dyDescent="0.2">
      <c r="A6680" s="40"/>
      <c r="W6680" s="40"/>
      <c r="X6680" s="40"/>
      <c r="Y6680" s="40"/>
      <c r="Z6680" s="40"/>
    </row>
    <row r="6681" spans="1:26" x14ac:dyDescent="0.2">
      <c r="A6681" s="40"/>
      <c r="W6681" s="40"/>
      <c r="X6681" s="40"/>
      <c r="Y6681" s="40"/>
      <c r="Z6681" s="40"/>
    </row>
    <row r="6682" spans="1:26" x14ac:dyDescent="0.2">
      <c r="A6682" s="40"/>
      <c r="W6682" s="40"/>
      <c r="X6682" s="40"/>
      <c r="Y6682" s="40"/>
      <c r="Z6682" s="40"/>
    </row>
    <row r="6683" spans="1:26" x14ac:dyDescent="0.2">
      <c r="A6683" s="40"/>
      <c r="W6683" s="40"/>
      <c r="X6683" s="40"/>
      <c r="Y6683" s="40"/>
      <c r="Z6683" s="40"/>
    </row>
    <row r="6684" spans="1:26" x14ac:dyDescent="0.2">
      <c r="A6684" s="40"/>
      <c r="W6684" s="40"/>
      <c r="X6684" s="40"/>
      <c r="Y6684" s="40"/>
      <c r="Z6684" s="40"/>
    </row>
    <row r="6685" spans="1:26" x14ac:dyDescent="0.2">
      <c r="A6685" s="40"/>
      <c r="W6685" s="40"/>
      <c r="X6685" s="40"/>
      <c r="Y6685" s="40"/>
      <c r="Z6685" s="40"/>
    </row>
    <row r="6686" spans="1:26" x14ac:dyDescent="0.2">
      <c r="A6686" s="40"/>
      <c r="W6686" s="40"/>
      <c r="X6686" s="40"/>
      <c r="Y6686" s="40"/>
      <c r="Z6686" s="40"/>
    </row>
    <row r="6687" spans="1:26" x14ac:dyDescent="0.2">
      <c r="A6687" s="40"/>
      <c r="W6687" s="40"/>
      <c r="X6687" s="40"/>
      <c r="Y6687" s="40"/>
      <c r="Z6687" s="40"/>
    </row>
    <row r="6688" spans="1:26" x14ac:dyDescent="0.2">
      <c r="A6688" s="40"/>
      <c r="W6688" s="40"/>
      <c r="X6688" s="40"/>
      <c r="Y6688" s="40"/>
      <c r="Z6688" s="40"/>
    </row>
    <row r="6689" spans="1:26" x14ac:dyDescent="0.2">
      <c r="A6689" s="40"/>
      <c r="W6689" s="40"/>
      <c r="X6689" s="40"/>
      <c r="Y6689" s="40"/>
      <c r="Z6689" s="40"/>
    </row>
    <row r="6690" spans="1:26" x14ac:dyDescent="0.2">
      <c r="A6690" s="40"/>
      <c r="W6690" s="40"/>
      <c r="X6690" s="40"/>
      <c r="Y6690" s="40"/>
      <c r="Z6690" s="40"/>
    </row>
    <row r="6691" spans="1:26" x14ac:dyDescent="0.2">
      <c r="A6691" s="40"/>
      <c r="W6691" s="40"/>
      <c r="X6691" s="40"/>
      <c r="Y6691" s="40"/>
      <c r="Z6691" s="40"/>
    </row>
    <row r="6692" spans="1:26" x14ac:dyDescent="0.2">
      <c r="A6692" s="40"/>
      <c r="W6692" s="40"/>
      <c r="X6692" s="40"/>
      <c r="Y6692" s="40"/>
      <c r="Z6692" s="40"/>
    </row>
    <row r="6693" spans="1:26" x14ac:dyDescent="0.2">
      <c r="A6693" s="40"/>
      <c r="W6693" s="40"/>
      <c r="X6693" s="40"/>
      <c r="Y6693" s="40"/>
      <c r="Z6693" s="40"/>
    </row>
    <row r="6694" spans="1:26" x14ac:dyDescent="0.2">
      <c r="A6694" s="40"/>
      <c r="W6694" s="40"/>
      <c r="X6694" s="40"/>
      <c r="Y6694" s="40"/>
      <c r="Z6694" s="40"/>
    </row>
    <row r="6695" spans="1:26" x14ac:dyDescent="0.2">
      <c r="A6695" s="40"/>
      <c r="W6695" s="40"/>
      <c r="X6695" s="40"/>
      <c r="Y6695" s="40"/>
      <c r="Z6695" s="40"/>
    </row>
    <row r="6696" spans="1:26" x14ac:dyDescent="0.2">
      <c r="A6696" s="40"/>
      <c r="W6696" s="40"/>
      <c r="X6696" s="40"/>
      <c r="Y6696" s="40"/>
      <c r="Z6696" s="40"/>
    </row>
    <row r="6697" spans="1:26" x14ac:dyDescent="0.2">
      <c r="A6697" s="40"/>
      <c r="W6697" s="40"/>
      <c r="X6697" s="40"/>
      <c r="Y6697" s="40"/>
      <c r="Z6697" s="40"/>
    </row>
    <row r="6698" spans="1:26" x14ac:dyDescent="0.2">
      <c r="A6698" s="40"/>
      <c r="W6698" s="40"/>
      <c r="X6698" s="40"/>
      <c r="Y6698" s="40"/>
      <c r="Z6698" s="40"/>
    </row>
    <row r="6699" spans="1:26" x14ac:dyDescent="0.2">
      <c r="A6699" s="40"/>
      <c r="W6699" s="40"/>
      <c r="X6699" s="40"/>
      <c r="Y6699" s="40"/>
      <c r="Z6699" s="40"/>
    </row>
    <row r="6700" spans="1:26" x14ac:dyDescent="0.2">
      <c r="A6700" s="40"/>
      <c r="W6700" s="40"/>
      <c r="X6700" s="40"/>
      <c r="Y6700" s="40"/>
      <c r="Z6700" s="40"/>
    </row>
    <row r="6701" spans="1:26" x14ac:dyDescent="0.2">
      <c r="A6701" s="40"/>
      <c r="W6701" s="40"/>
      <c r="X6701" s="40"/>
      <c r="Y6701" s="40"/>
      <c r="Z6701" s="40"/>
    </row>
    <row r="6702" spans="1:26" x14ac:dyDescent="0.2">
      <c r="A6702" s="40"/>
      <c r="W6702" s="40"/>
      <c r="X6702" s="40"/>
      <c r="Y6702" s="40"/>
      <c r="Z6702" s="40"/>
    </row>
    <row r="6703" spans="1:26" x14ac:dyDescent="0.2">
      <c r="A6703" s="40"/>
      <c r="W6703" s="40"/>
      <c r="X6703" s="40"/>
      <c r="Y6703" s="40"/>
      <c r="Z6703" s="40"/>
    </row>
    <row r="6704" spans="1:26" x14ac:dyDescent="0.2">
      <c r="A6704" s="40"/>
      <c r="W6704" s="40"/>
      <c r="X6704" s="40"/>
      <c r="Y6704" s="40"/>
      <c r="Z6704" s="40"/>
    </row>
    <row r="6705" spans="1:26" x14ac:dyDescent="0.2">
      <c r="A6705" s="40"/>
      <c r="W6705" s="40"/>
      <c r="X6705" s="40"/>
      <c r="Y6705" s="40"/>
      <c r="Z6705" s="40"/>
    </row>
    <row r="6706" spans="1:26" x14ac:dyDescent="0.2">
      <c r="A6706" s="40"/>
      <c r="W6706" s="40"/>
      <c r="X6706" s="40"/>
      <c r="Y6706" s="40"/>
      <c r="Z6706" s="40"/>
    </row>
    <row r="6707" spans="1:26" x14ac:dyDescent="0.2">
      <c r="A6707" s="40"/>
      <c r="W6707" s="40"/>
      <c r="X6707" s="40"/>
      <c r="Y6707" s="40"/>
      <c r="Z6707" s="40"/>
    </row>
    <row r="6708" spans="1:26" x14ac:dyDescent="0.2">
      <c r="A6708" s="40"/>
      <c r="W6708" s="40"/>
      <c r="X6708" s="40"/>
      <c r="Y6708" s="40"/>
      <c r="Z6708" s="40"/>
    </row>
    <row r="6709" spans="1:26" x14ac:dyDescent="0.2">
      <c r="A6709" s="40"/>
      <c r="W6709" s="40"/>
      <c r="X6709" s="40"/>
      <c r="Y6709" s="40"/>
      <c r="Z6709" s="40"/>
    </row>
    <row r="6710" spans="1:26" x14ac:dyDescent="0.2">
      <c r="A6710" s="40"/>
      <c r="W6710" s="40"/>
      <c r="X6710" s="40"/>
      <c r="Y6710" s="40"/>
      <c r="Z6710" s="40"/>
    </row>
    <row r="6711" spans="1:26" x14ac:dyDescent="0.2">
      <c r="A6711" s="40"/>
      <c r="W6711" s="40"/>
      <c r="X6711" s="40"/>
      <c r="Y6711" s="40"/>
      <c r="Z6711" s="40"/>
    </row>
    <row r="6712" spans="1:26" x14ac:dyDescent="0.2">
      <c r="A6712" s="40"/>
      <c r="W6712" s="40"/>
      <c r="X6712" s="40"/>
      <c r="Y6712" s="40"/>
      <c r="Z6712" s="40"/>
    </row>
    <row r="6713" spans="1:26" x14ac:dyDescent="0.2">
      <c r="A6713" s="40"/>
      <c r="W6713" s="40"/>
      <c r="X6713" s="40"/>
      <c r="Y6713" s="40"/>
      <c r="Z6713" s="40"/>
    </row>
    <row r="6714" spans="1:26" x14ac:dyDescent="0.2">
      <c r="A6714" s="40"/>
      <c r="W6714" s="40"/>
      <c r="X6714" s="40"/>
      <c r="Y6714" s="40"/>
      <c r="Z6714" s="40"/>
    </row>
    <row r="6715" spans="1:26" x14ac:dyDescent="0.2">
      <c r="A6715" s="40"/>
      <c r="W6715" s="40"/>
      <c r="X6715" s="40"/>
      <c r="Y6715" s="40"/>
      <c r="Z6715" s="40"/>
    </row>
    <row r="6716" spans="1:26" x14ac:dyDescent="0.2">
      <c r="A6716" s="40"/>
      <c r="W6716" s="40"/>
      <c r="X6716" s="40"/>
      <c r="Y6716" s="40"/>
      <c r="Z6716" s="40"/>
    </row>
    <row r="6717" spans="1:26" x14ac:dyDescent="0.2">
      <c r="A6717" s="40"/>
      <c r="W6717" s="40"/>
      <c r="X6717" s="40"/>
      <c r="Y6717" s="40"/>
      <c r="Z6717" s="40"/>
    </row>
    <row r="6718" spans="1:26" x14ac:dyDescent="0.2">
      <c r="A6718" s="40"/>
      <c r="W6718" s="40"/>
      <c r="X6718" s="40"/>
      <c r="Y6718" s="40"/>
      <c r="Z6718" s="40"/>
    </row>
    <row r="6719" spans="1:26" x14ac:dyDescent="0.2">
      <c r="A6719" s="40"/>
      <c r="W6719" s="40"/>
      <c r="X6719" s="40"/>
      <c r="Y6719" s="40"/>
      <c r="Z6719" s="40"/>
    </row>
    <row r="6720" spans="1:26" x14ac:dyDescent="0.2">
      <c r="A6720" s="40"/>
      <c r="W6720" s="40"/>
      <c r="X6720" s="40"/>
      <c r="Y6720" s="40"/>
      <c r="Z6720" s="40"/>
    </row>
    <row r="6721" spans="1:26" x14ac:dyDescent="0.2">
      <c r="A6721" s="40"/>
      <c r="W6721" s="40"/>
      <c r="X6721" s="40"/>
      <c r="Y6721" s="40"/>
      <c r="Z6721" s="40"/>
    </row>
    <row r="6722" spans="1:26" x14ac:dyDescent="0.2">
      <c r="A6722" s="40"/>
      <c r="W6722" s="40"/>
      <c r="X6722" s="40"/>
      <c r="Y6722" s="40"/>
      <c r="Z6722" s="40"/>
    </row>
    <row r="6723" spans="1:26" x14ac:dyDescent="0.2">
      <c r="A6723" s="40"/>
      <c r="W6723" s="40"/>
      <c r="X6723" s="40"/>
      <c r="Y6723" s="40"/>
      <c r="Z6723" s="40"/>
    </row>
    <row r="6724" spans="1:26" x14ac:dyDescent="0.2">
      <c r="A6724" s="40"/>
      <c r="W6724" s="40"/>
      <c r="X6724" s="40"/>
      <c r="Y6724" s="40"/>
      <c r="Z6724" s="40"/>
    </row>
    <row r="6725" spans="1:26" x14ac:dyDescent="0.2">
      <c r="A6725" s="40"/>
      <c r="W6725" s="40"/>
      <c r="X6725" s="40"/>
      <c r="Y6725" s="40"/>
      <c r="Z6725" s="40"/>
    </row>
    <row r="6726" spans="1:26" x14ac:dyDescent="0.2">
      <c r="A6726" s="40"/>
      <c r="W6726" s="40"/>
      <c r="X6726" s="40"/>
      <c r="Y6726" s="40"/>
      <c r="Z6726" s="40"/>
    </row>
    <row r="6727" spans="1:26" x14ac:dyDescent="0.2">
      <c r="A6727" s="40"/>
      <c r="W6727" s="40"/>
      <c r="X6727" s="40"/>
      <c r="Y6727" s="40"/>
      <c r="Z6727" s="40"/>
    </row>
    <row r="6728" spans="1:26" x14ac:dyDescent="0.2">
      <c r="A6728" s="40"/>
      <c r="W6728" s="40"/>
      <c r="X6728" s="40"/>
      <c r="Y6728" s="40"/>
      <c r="Z6728" s="40"/>
    </row>
    <row r="6729" spans="1:26" x14ac:dyDescent="0.2">
      <c r="A6729" s="40"/>
      <c r="W6729" s="40"/>
      <c r="X6729" s="40"/>
      <c r="Y6729" s="40"/>
      <c r="Z6729" s="40"/>
    </row>
    <row r="6730" spans="1:26" x14ac:dyDescent="0.2">
      <c r="A6730" s="40"/>
      <c r="W6730" s="40"/>
      <c r="X6730" s="40"/>
      <c r="Y6730" s="40"/>
      <c r="Z6730" s="40"/>
    </row>
    <row r="6731" spans="1:26" x14ac:dyDescent="0.2">
      <c r="A6731" s="40"/>
      <c r="W6731" s="40"/>
      <c r="X6731" s="40"/>
      <c r="Y6731" s="40"/>
      <c r="Z6731" s="40"/>
    </row>
    <row r="6732" spans="1:26" x14ac:dyDescent="0.2">
      <c r="A6732" s="40"/>
      <c r="W6732" s="40"/>
      <c r="X6732" s="40"/>
      <c r="Y6732" s="40"/>
      <c r="Z6732" s="40"/>
    </row>
    <row r="6733" spans="1:26" x14ac:dyDescent="0.2">
      <c r="A6733" s="40"/>
      <c r="W6733" s="40"/>
      <c r="X6733" s="40"/>
      <c r="Y6733" s="40"/>
      <c r="Z6733" s="40"/>
    </row>
    <row r="6734" spans="1:26" x14ac:dyDescent="0.2">
      <c r="A6734" s="40"/>
      <c r="W6734" s="40"/>
      <c r="X6734" s="40"/>
      <c r="Y6734" s="40"/>
      <c r="Z6734" s="40"/>
    </row>
    <row r="6735" spans="1:26" x14ac:dyDescent="0.2">
      <c r="A6735" s="40"/>
      <c r="W6735" s="40"/>
      <c r="X6735" s="40"/>
      <c r="Y6735" s="40"/>
      <c r="Z6735" s="40"/>
    </row>
    <row r="6736" spans="1:26" x14ac:dyDescent="0.2">
      <c r="A6736" s="40"/>
      <c r="W6736" s="40"/>
      <c r="X6736" s="40"/>
      <c r="Y6736" s="40"/>
      <c r="Z6736" s="40"/>
    </row>
    <row r="6737" spans="1:26" x14ac:dyDescent="0.2">
      <c r="A6737" s="40"/>
      <c r="W6737" s="40"/>
      <c r="X6737" s="40"/>
      <c r="Y6737" s="40"/>
      <c r="Z6737" s="40"/>
    </row>
    <row r="6738" spans="1:26" x14ac:dyDescent="0.2">
      <c r="A6738" s="40"/>
      <c r="W6738" s="40"/>
      <c r="X6738" s="40"/>
      <c r="Y6738" s="40"/>
      <c r="Z6738" s="40"/>
    </row>
    <row r="6739" spans="1:26" x14ac:dyDescent="0.2">
      <c r="A6739" s="40"/>
      <c r="W6739" s="40"/>
      <c r="X6739" s="40"/>
      <c r="Y6739" s="40"/>
      <c r="Z6739" s="40"/>
    </row>
    <row r="6740" spans="1:26" x14ac:dyDescent="0.2">
      <c r="A6740" s="40"/>
      <c r="W6740" s="40"/>
      <c r="X6740" s="40"/>
      <c r="Y6740" s="40"/>
      <c r="Z6740" s="40"/>
    </row>
    <row r="6741" spans="1:26" x14ac:dyDescent="0.2">
      <c r="A6741" s="40"/>
      <c r="W6741" s="40"/>
      <c r="X6741" s="40"/>
      <c r="Y6741" s="40"/>
      <c r="Z6741" s="40"/>
    </row>
    <row r="6742" spans="1:26" x14ac:dyDescent="0.2">
      <c r="A6742" s="40"/>
      <c r="W6742" s="40"/>
      <c r="X6742" s="40"/>
      <c r="Y6742" s="40"/>
      <c r="Z6742" s="40"/>
    </row>
    <row r="6743" spans="1:26" x14ac:dyDescent="0.2">
      <c r="A6743" s="40"/>
      <c r="W6743" s="40"/>
      <c r="X6743" s="40"/>
      <c r="Y6743" s="40"/>
      <c r="Z6743" s="40"/>
    </row>
    <row r="6744" spans="1:26" x14ac:dyDescent="0.2">
      <c r="A6744" s="40"/>
      <c r="W6744" s="40"/>
      <c r="X6744" s="40"/>
      <c r="Y6744" s="40"/>
      <c r="Z6744" s="40"/>
    </row>
    <row r="6745" spans="1:26" x14ac:dyDescent="0.2">
      <c r="A6745" s="40"/>
      <c r="W6745" s="40"/>
      <c r="X6745" s="40"/>
      <c r="Y6745" s="40"/>
      <c r="Z6745" s="40"/>
    </row>
    <row r="6746" spans="1:26" x14ac:dyDescent="0.2">
      <c r="A6746" s="40"/>
      <c r="W6746" s="40"/>
      <c r="X6746" s="40"/>
      <c r="Y6746" s="40"/>
      <c r="Z6746" s="40"/>
    </row>
    <row r="6747" spans="1:26" x14ac:dyDescent="0.2">
      <c r="A6747" s="40"/>
      <c r="W6747" s="40"/>
      <c r="X6747" s="40"/>
      <c r="Y6747" s="40"/>
      <c r="Z6747" s="40"/>
    </row>
    <row r="6748" spans="1:26" x14ac:dyDescent="0.2">
      <c r="A6748" s="40"/>
      <c r="W6748" s="40"/>
      <c r="X6748" s="40"/>
      <c r="Y6748" s="40"/>
      <c r="Z6748" s="40"/>
    </row>
    <row r="6749" spans="1:26" x14ac:dyDescent="0.2">
      <c r="A6749" s="40"/>
      <c r="W6749" s="40"/>
      <c r="X6749" s="40"/>
      <c r="Y6749" s="40"/>
      <c r="Z6749" s="40"/>
    </row>
    <row r="6750" spans="1:26" x14ac:dyDescent="0.2">
      <c r="A6750" s="40"/>
      <c r="W6750" s="40"/>
      <c r="X6750" s="40"/>
      <c r="Y6750" s="40"/>
      <c r="Z6750" s="40"/>
    </row>
    <row r="6751" spans="1:26" x14ac:dyDescent="0.2">
      <c r="A6751" s="40"/>
      <c r="W6751" s="40"/>
      <c r="X6751" s="40"/>
      <c r="Y6751" s="40"/>
      <c r="Z6751" s="40"/>
    </row>
    <row r="6752" spans="1:26" x14ac:dyDescent="0.2">
      <c r="A6752" s="40"/>
      <c r="W6752" s="40"/>
      <c r="X6752" s="40"/>
      <c r="Y6752" s="40"/>
      <c r="Z6752" s="40"/>
    </row>
    <row r="6753" spans="1:26" x14ac:dyDescent="0.2">
      <c r="A6753" s="40"/>
      <c r="W6753" s="40"/>
      <c r="X6753" s="40"/>
      <c r="Y6753" s="40"/>
      <c r="Z6753" s="40"/>
    </row>
    <row r="6754" spans="1:26" x14ac:dyDescent="0.2">
      <c r="A6754" s="40"/>
      <c r="W6754" s="40"/>
      <c r="X6754" s="40"/>
      <c r="Y6754" s="40"/>
      <c r="Z6754" s="40"/>
    </row>
    <row r="6755" spans="1:26" x14ac:dyDescent="0.2">
      <c r="A6755" s="40"/>
      <c r="W6755" s="40"/>
      <c r="X6755" s="40"/>
      <c r="Y6755" s="40"/>
      <c r="Z6755" s="40"/>
    </row>
    <row r="6756" spans="1:26" x14ac:dyDescent="0.2">
      <c r="A6756" s="40"/>
      <c r="W6756" s="40"/>
      <c r="X6756" s="40"/>
      <c r="Y6756" s="40"/>
      <c r="Z6756" s="40"/>
    </row>
    <row r="6757" spans="1:26" x14ac:dyDescent="0.2">
      <c r="A6757" s="40"/>
      <c r="W6757" s="40"/>
      <c r="X6757" s="40"/>
      <c r="Y6757" s="40"/>
      <c r="Z6757" s="40"/>
    </row>
    <row r="6758" spans="1:26" x14ac:dyDescent="0.2">
      <c r="A6758" s="40"/>
      <c r="W6758" s="40"/>
      <c r="X6758" s="40"/>
      <c r="Y6758" s="40"/>
      <c r="Z6758" s="40"/>
    </row>
    <row r="6759" spans="1:26" x14ac:dyDescent="0.2">
      <c r="A6759" s="40"/>
      <c r="W6759" s="40"/>
      <c r="X6759" s="40"/>
      <c r="Y6759" s="40"/>
      <c r="Z6759" s="40"/>
    </row>
    <row r="6760" spans="1:26" x14ac:dyDescent="0.2">
      <c r="A6760" s="40"/>
      <c r="W6760" s="40"/>
      <c r="X6760" s="40"/>
      <c r="Y6760" s="40"/>
      <c r="Z6760" s="40"/>
    </row>
    <row r="6761" spans="1:26" x14ac:dyDescent="0.2">
      <c r="A6761" s="40"/>
      <c r="W6761" s="40"/>
      <c r="X6761" s="40"/>
      <c r="Y6761" s="40"/>
      <c r="Z6761" s="40"/>
    </row>
    <row r="6762" spans="1:26" x14ac:dyDescent="0.2">
      <c r="A6762" s="40"/>
      <c r="W6762" s="40"/>
      <c r="X6762" s="40"/>
      <c r="Y6762" s="40"/>
      <c r="Z6762" s="40"/>
    </row>
    <row r="6763" spans="1:26" x14ac:dyDescent="0.2">
      <c r="A6763" s="40"/>
      <c r="W6763" s="40"/>
      <c r="X6763" s="40"/>
      <c r="Y6763" s="40"/>
      <c r="Z6763" s="40"/>
    </row>
    <row r="6764" spans="1:26" x14ac:dyDescent="0.2">
      <c r="A6764" s="40"/>
      <c r="W6764" s="40"/>
      <c r="X6764" s="40"/>
      <c r="Y6764" s="40"/>
      <c r="Z6764" s="40"/>
    </row>
    <row r="6765" spans="1:26" x14ac:dyDescent="0.2">
      <c r="A6765" s="40"/>
      <c r="W6765" s="40"/>
      <c r="X6765" s="40"/>
      <c r="Y6765" s="40"/>
      <c r="Z6765" s="40"/>
    </row>
    <row r="6766" spans="1:26" x14ac:dyDescent="0.2">
      <c r="A6766" s="40"/>
      <c r="W6766" s="40"/>
      <c r="X6766" s="40"/>
      <c r="Y6766" s="40"/>
      <c r="Z6766" s="40"/>
    </row>
    <row r="6767" spans="1:26" x14ac:dyDescent="0.2">
      <c r="A6767" s="40"/>
      <c r="W6767" s="40"/>
      <c r="X6767" s="40"/>
      <c r="Y6767" s="40"/>
      <c r="Z6767" s="40"/>
    </row>
    <row r="6768" spans="1:26" x14ac:dyDescent="0.2">
      <c r="A6768" s="40"/>
      <c r="W6768" s="40"/>
      <c r="X6768" s="40"/>
      <c r="Y6768" s="40"/>
      <c r="Z6768" s="40"/>
    </row>
    <row r="6769" spans="1:26" x14ac:dyDescent="0.2">
      <c r="A6769" s="40"/>
      <c r="W6769" s="40"/>
      <c r="X6769" s="40"/>
      <c r="Y6769" s="40"/>
      <c r="Z6769" s="40"/>
    </row>
    <row r="6770" spans="1:26" x14ac:dyDescent="0.2">
      <c r="A6770" s="40"/>
      <c r="W6770" s="40"/>
      <c r="X6770" s="40"/>
      <c r="Y6770" s="40"/>
      <c r="Z6770" s="40"/>
    </row>
    <row r="6771" spans="1:26" x14ac:dyDescent="0.2">
      <c r="A6771" s="40"/>
      <c r="W6771" s="40"/>
      <c r="X6771" s="40"/>
      <c r="Y6771" s="40"/>
      <c r="Z6771" s="40"/>
    </row>
    <row r="6772" spans="1:26" x14ac:dyDescent="0.2">
      <c r="A6772" s="40"/>
      <c r="W6772" s="40"/>
      <c r="X6772" s="40"/>
      <c r="Y6772" s="40"/>
      <c r="Z6772" s="40"/>
    </row>
    <row r="6773" spans="1:26" x14ac:dyDescent="0.2">
      <c r="A6773" s="40"/>
      <c r="W6773" s="40"/>
      <c r="X6773" s="40"/>
      <c r="Y6773" s="40"/>
      <c r="Z6773" s="40"/>
    </row>
    <row r="6774" spans="1:26" x14ac:dyDescent="0.2">
      <c r="A6774" s="40"/>
      <c r="W6774" s="40"/>
      <c r="X6774" s="40"/>
      <c r="Y6774" s="40"/>
      <c r="Z6774" s="40"/>
    </row>
    <row r="6775" spans="1:26" x14ac:dyDescent="0.2">
      <c r="A6775" s="40"/>
      <c r="W6775" s="40"/>
      <c r="X6775" s="40"/>
      <c r="Y6775" s="40"/>
      <c r="Z6775" s="40"/>
    </row>
    <row r="6776" spans="1:26" x14ac:dyDescent="0.2">
      <c r="A6776" s="40"/>
      <c r="W6776" s="40"/>
      <c r="X6776" s="40"/>
      <c r="Y6776" s="40"/>
      <c r="Z6776" s="40"/>
    </row>
    <row r="6777" spans="1:26" x14ac:dyDescent="0.2">
      <c r="A6777" s="40"/>
      <c r="W6777" s="40"/>
      <c r="X6777" s="40"/>
      <c r="Y6777" s="40"/>
      <c r="Z6777" s="40"/>
    </row>
    <row r="6778" spans="1:26" x14ac:dyDescent="0.2">
      <c r="A6778" s="40"/>
      <c r="W6778" s="40"/>
      <c r="X6778" s="40"/>
      <c r="Y6778" s="40"/>
      <c r="Z6778" s="40"/>
    </row>
    <row r="6779" spans="1:26" x14ac:dyDescent="0.2">
      <c r="A6779" s="40"/>
      <c r="W6779" s="40"/>
      <c r="X6779" s="40"/>
      <c r="Y6779" s="40"/>
      <c r="Z6779" s="40"/>
    </row>
    <row r="6780" spans="1:26" x14ac:dyDescent="0.2">
      <c r="A6780" s="40"/>
      <c r="W6780" s="40"/>
      <c r="X6780" s="40"/>
      <c r="Y6780" s="40"/>
      <c r="Z6780" s="40"/>
    </row>
    <row r="6781" spans="1:26" x14ac:dyDescent="0.2">
      <c r="A6781" s="40"/>
      <c r="W6781" s="40"/>
      <c r="X6781" s="40"/>
      <c r="Y6781" s="40"/>
      <c r="Z6781" s="40"/>
    </row>
    <row r="6782" spans="1:26" x14ac:dyDescent="0.2">
      <c r="A6782" s="40"/>
      <c r="W6782" s="40"/>
      <c r="X6782" s="40"/>
      <c r="Y6782" s="40"/>
      <c r="Z6782" s="40"/>
    </row>
    <row r="6783" spans="1:26" x14ac:dyDescent="0.2">
      <c r="A6783" s="40"/>
      <c r="W6783" s="40"/>
      <c r="X6783" s="40"/>
      <c r="Y6783" s="40"/>
      <c r="Z6783" s="40"/>
    </row>
    <row r="6784" spans="1:26" x14ac:dyDescent="0.2">
      <c r="A6784" s="40"/>
      <c r="W6784" s="40"/>
      <c r="X6784" s="40"/>
      <c r="Y6784" s="40"/>
      <c r="Z6784" s="40"/>
    </row>
    <row r="6785" spans="1:26" x14ac:dyDescent="0.2">
      <c r="A6785" s="40"/>
      <c r="W6785" s="40"/>
      <c r="X6785" s="40"/>
      <c r="Y6785" s="40"/>
      <c r="Z6785" s="40"/>
    </row>
    <row r="6786" spans="1:26" x14ac:dyDescent="0.2">
      <c r="A6786" s="40"/>
      <c r="W6786" s="40"/>
      <c r="X6786" s="40"/>
      <c r="Y6786" s="40"/>
      <c r="Z6786" s="40"/>
    </row>
    <row r="6787" spans="1:26" x14ac:dyDescent="0.2">
      <c r="A6787" s="40"/>
      <c r="W6787" s="40"/>
      <c r="X6787" s="40"/>
      <c r="Y6787" s="40"/>
      <c r="Z6787" s="40"/>
    </row>
    <row r="6788" spans="1:26" x14ac:dyDescent="0.2">
      <c r="A6788" s="40"/>
      <c r="W6788" s="40"/>
      <c r="X6788" s="40"/>
      <c r="Y6788" s="40"/>
      <c r="Z6788" s="40"/>
    </row>
    <row r="6789" spans="1:26" x14ac:dyDescent="0.2">
      <c r="A6789" s="40"/>
      <c r="W6789" s="40"/>
      <c r="X6789" s="40"/>
      <c r="Y6789" s="40"/>
      <c r="Z6789" s="40"/>
    </row>
    <row r="6790" spans="1:26" x14ac:dyDescent="0.2">
      <c r="A6790" s="40"/>
      <c r="W6790" s="40"/>
      <c r="X6790" s="40"/>
      <c r="Y6790" s="40"/>
      <c r="Z6790" s="40"/>
    </row>
    <row r="6791" spans="1:26" x14ac:dyDescent="0.2">
      <c r="A6791" s="40"/>
      <c r="W6791" s="40"/>
      <c r="X6791" s="40"/>
      <c r="Y6791" s="40"/>
      <c r="Z6791" s="40"/>
    </row>
    <row r="6792" spans="1:26" x14ac:dyDescent="0.2">
      <c r="A6792" s="40"/>
      <c r="W6792" s="40"/>
      <c r="X6792" s="40"/>
      <c r="Y6792" s="40"/>
      <c r="Z6792" s="40"/>
    </row>
    <row r="6793" spans="1:26" x14ac:dyDescent="0.2">
      <c r="A6793" s="40"/>
      <c r="W6793" s="40"/>
      <c r="X6793" s="40"/>
      <c r="Y6793" s="40"/>
      <c r="Z6793" s="40"/>
    </row>
    <row r="6794" spans="1:26" x14ac:dyDescent="0.2">
      <c r="A6794" s="40"/>
      <c r="W6794" s="40"/>
      <c r="X6794" s="40"/>
      <c r="Y6794" s="40"/>
      <c r="Z6794" s="40"/>
    </row>
    <row r="6795" spans="1:26" x14ac:dyDescent="0.2">
      <c r="A6795" s="40"/>
      <c r="W6795" s="40"/>
      <c r="X6795" s="40"/>
      <c r="Y6795" s="40"/>
      <c r="Z6795" s="40"/>
    </row>
    <row r="6796" spans="1:26" x14ac:dyDescent="0.2">
      <c r="A6796" s="40"/>
      <c r="W6796" s="40"/>
      <c r="X6796" s="40"/>
      <c r="Y6796" s="40"/>
      <c r="Z6796" s="40"/>
    </row>
    <row r="6797" spans="1:26" x14ac:dyDescent="0.2">
      <c r="A6797" s="40"/>
      <c r="W6797" s="40"/>
      <c r="X6797" s="40"/>
      <c r="Y6797" s="40"/>
      <c r="Z6797" s="40"/>
    </row>
    <row r="6798" spans="1:26" x14ac:dyDescent="0.2">
      <c r="A6798" s="40"/>
      <c r="W6798" s="40"/>
      <c r="X6798" s="40"/>
      <c r="Y6798" s="40"/>
      <c r="Z6798" s="40"/>
    </row>
    <row r="6799" spans="1:26" x14ac:dyDescent="0.2">
      <c r="A6799" s="40"/>
      <c r="W6799" s="40"/>
      <c r="X6799" s="40"/>
      <c r="Y6799" s="40"/>
      <c r="Z6799" s="40"/>
    </row>
    <row r="6800" spans="1:26" x14ac:dyDescent="0.2">
      <c r="A6800" s="40"/>
      <c r="W6800" s="40"/>
      <c r="X6800" s="40"/>
      <c r="Y6800" s="40"/>
      <c r="Z6800" s="40"/>
    </row>
    <row r="6801" spans="1:26" x14ac:dyDescent="0.2">
      <c r="A6801" s="40"/>
      <c r="W6801" s="40"/>
      <c r="X6801" s="40"/>
      <c r="Y6801" s="40"/>
      <c r="Z6801" s="40"/>
    </row>
    <row r="6802" spans="1:26" x14ac:dyDescent="0.2">
      <c r="A6802" s="40"/>
      <c r="W6802" s="40"/>
      <c r="X6802" s="40"/>
      <c r="Y6802" s="40"/>
      <c r="Z6802" s="40"/>
    </row>
    <row r="6803" spans="1:26" x14ac:dyDescent="0.2">
      <c r="A6803" s="40"/>
      <c r="W6803" s="40"/>
      <c r="X6803" s="40"/>
      <c r="Y6803" s="40"/>
      <c r="Z6803" s="40"/>
    </row>
    <row r="6804" spans="1:26" x14ac:dyDescent="0.2">
      <c r="A6804" s="40"/>
      <c r="W6804" s="40"/>
      <c r="X6804" s="40"/>
      <c r="Y6804" s="40"/>
      <c r="Z6804" s="40"/>
    </row>
    <row r="6805" spans="1:26" x14ac:dyDescent="0.2">
      <c r="A6805" s="40"/>
      <c r="W6805" s="40"/>
      <c r="X6805" s="40"/>
      <c r="Y6805" s="40"/>
      <c r="Z6805" s="40"/>
    </row>
    <row r="6806" spans="1:26" x14ac:dyDescent="0.2">
      <c r="A6806" s="40"/>
      <c r="W6806" s="40"/>
      <c r="X6806" s="40"/>
      <c r="Y6806" s="40"/>
      <c r="Z6806" s="40"/>
    </row>
    <row r="6807" spans="1:26" x14ac:dyDescent="0.2">
      <c r="A6807" s="40"/>
      <c r="W6807" s="40"/>
      <c r="X6807" s="40"/>
      <c r="Y6807" s="40"/>
      <c r="Z6807" s="40"/>
    </row>
    <row r="6808" spans="1:26" x14ac:dyDescent="0.2">
      <c r="A6808" s="40"/>
      <c r="W6808" s="40"/>
      <c r="X6808" s="40"/>
      <c r="Y6808" s="40"/>
      <c r="Z6808" s="40"/>
    </row>
    <row r="6809" spans="1:26" x14ac:dyDescent="0.2">
      <c r="A6809" s="40"/>
      <c r="W6809" s="40"/>
      <c r="X6809" s="40"/>
      <c r="Y6809" s="40"/>
      <c r="Z6809" s="40"/>
    </row>
    <row r="6810" spans="1:26" x14ac:dyDescent="0.2">
      <c r="A6810" s="40"/>
      <c r="W6810" s="40"/>
      <c r="X6810" s="40"/>
      <c r="Y6810" s="40"/>
      <c r="Z6810" s="40"/>
    </row>
    <row r="6811" spans="1:26" x14ac:dyDescent="0.2">
      <c r="A6811" s="40"/>
      <c r="W6811" s="40"/>
      <c r="X6811" s="40"/>
      <c r="Y6811" s="40"/>
      <c r="Z6811" s="40"/>
    </row>
    <row r="6812" spans="1:26" x14ac:dyDescent="0.2">
      <c r="A6812" s="40"/>
      <c r="W6812" s="40"/>
      <c r="X6812" s="40"/>
      <c r="Y6812" s="40"/>
      <c r="Z6812" s="40"/>
    </row>
    <row r="6813" spans="1:26" x14ac:dyDescent="0.2">
      <c r="A6813" s="40"/>
      <c r="W6813" s="40"/>
      <c r="X6813" s="40"/>
      <c r="Y6813" s="40"/>
      <c r="Z6813" s="40"/>
    </row>
    <row r="6814" spans="1:26" x14ac:dyDescent="0.2">
      <c r="A6814" s="40"/>
      <c r="W6814" s="40"/>
      <c r="X6814" s="40"/>
      <c r="Y6814" s="40"/>
      <c r="Z6814" s="40"/>
    </row>
    <row r="6815" spans="1:26" x14ac:dyDescent="0.2">
      <c r="A6815" s="40"/>
      <c r="W6815" s="40"/>
      <c r="X6815" s="40"/>
      <c r="Y6815" s="40"/>
      <c r="Z6815" s="40"/>
    </row>
    <row r="6816" spans="1:26" x14ac:dyDescent="0.2">
      <c r="A6816" s="40"/>
      <c r="W6816" s="40"/>
      <c r="X6816" s="40"/>
      <c r="Y6816" s="40"/>
      <c r="Z6816" s="40"/>
    </row>
    <row r="6817" spans="1:26" x14ac:dyDescent="0.2">
      <c r="A6817" s="40"/>
      <c r="W6817" s="40"/>
      <c r="X6817" s="40"/>
      <c r="Y6817" s="40"/>
      <c r="Z6817" s="40"/>
    </row>
    <row r="6818" spans="1:26" x14ac:dyDescent="0.2">
      <c r="A6818" s="40"/>
      <c r="W6818" s="40"/>
      <c r="X6818" s="40"/>
      <c r="Y6818" s="40"/>
      <c r="Z6818" s="40"/>
    </row>
    <row r="6819" spans="1:26" x14ac:dyDescent="0.2">
      <c r="A6819" s="40"/>
      <c r="W6819" s="40"/>
      <c r="X6819" s="40"/>
      <c r="Y6819" s="40"/>
      <c r="Z6819" s="40"/>
    </row>
    <row r="6820" spans="1:26" x14ac:dyDescent="0.2">
      <c r="A6820" s="40"/>
      <c r="W6820" s="40"/>
      <c r="X6820" s="40"/>
      <c r="Y6820" s="40"/>
      <c r="Z6820" s="40"/>
    </row>
    <row r="6821" spans="1:26" x14ac:dyDescent="0.2">
      <c r="A6821" s="40"/>
      <c r="W6821" s="40"/>
      <c r="X6821" s="40"/>
      <c r="Y6821" s="40"/>
      <c r="Z6821" s="40"/>
    </row>
    <row r="6822" spans="1:26" x14ac:dyDescent="0.2">
      <c r="A6822" s="40"/>
      <c r="W6822" s="40"/>
      <c r="X6822" s="40"/>
      <c r="Y6822" s="40"/>
      <c r="Z6822" s="40"/>
    </row>
    <row r="6823" spans="1:26" x14ac:dyDescent="0.2">
      <c r="A6823" s="40"/>
      <c r="W6823" s="40"/>
      <c r="X6823" s="40"/>
      <c r="Y6823" s="40"/>
      <c r="Z6823" s="40"/>
    </row>
    <row r="6824" spans="1:26" x14ac:dyDescent="0.2">
      <c r="A6824" s="40"/>
      <c r="W6824" s="40"/>
      <c r="X6824" s="40"/>
      <c r="Y6824" s="40"/>
      <c r="Z6824" s="40"/>
    </row>
    <row r="6825" spans="1:26" x14ac:dyDescent="0.2">
      <c r="A6825" s="40"/>
      <c r="W6825" s="40"/>
      <c r="X6825" s="40"/>
      <c r="Y6825" s="40"/>
      <c r="Z6825" s="40"/>
    </row>
    <row r="6826" spans="1:26" x14ac:dyDescent="0.2">
      <c r="A6826" s="40"/>
      <c r="W6826" s="40"/>
      <c r="X6826" s="40"/>
      <c r="Y6826" s="40"/>
      <c r="Z6826" s="40"/>
    </row>
    <row r="6827" spans="1:26" x14ac:dyDescent="0.2">
      <c r="A6827" s="40"/>
      <c r="W6827" s="40"/>
      <c r="X6827" s="40"/>
      <c r="Y6827" s="40"/>
      <c r="Z6827" s="40"/>
    </row>
    <row r="6828" spans="1:26" x14ac:dyDescent="0.2">
      <c r="A6828" s="40"/>
      <c r="W6828" s="40"/>
      <c r="X6828" s="40"/>
      <c r="Y6828" s="40"/>
      <c r="Z6828" s="40"/>
    </row>
    <row r="6829" spans="1:26" x14ac:dyDescent="0.2">
      <c r="A6829" s="40"/>
      <c r="W6829" s="40"/>
      <c r="X6829" s="40"/>
      <c r="Y6829" s="40"/>
      <c r="Z6829" s="40"/>
    </row>
    <row r="6830" spans="1:26" x14ac:dyDescent="0.2">
      <c r="A6830" s="40"/>
      <c r="W6830" s="40"/>
      <c r="X6830" s="40"/>
      <c r="Y6830" s="40"/>
      <c r="Z6830" s="40"/>
    </row>
    <row r="6831" spans="1:26" x14ac:dyDescent="0.2">
      <c r="A6831" s="40"/>
      <c r="W6831" s="40"/>
      <c r="X6831" s="40"/>
      <c r="Y6831" s="40"/>
      <c r="Z6831" s="40"/>
    </row>
    <row r="6832" spans="1:26" x14ac:dyDescent="0.2">
      <c r="A6832" s="40"/>
      <c r="W6832" s="40"/>
      <c r="X6832" s="40"/>
      <c r="Y6832" s="40"/>
      <c r="Z6832" s="40"/>
    </row>
    <row r="6833" spans="1:26" x14ac:dyDescent="0.2">
      <c r="A6833" s="40"/>
      <c r="W6833" s="40"/>
      <c r="X6833" s="40"/>
      <c r="Y6833" s="40"/>
      <c r="Z6833" s="40"/>
    </row>
    <row r="6834" spans="1:26" x14ac:dyDescent="0.2">
      <c r="A6834" s="40"/>
      <c r="W6834" s="40"/>
      <c r="X6834" s="40"/>
      <c r="Y6834" s="40"/>
      <c r="Z6834" s="40"/>
    </row>
    <row r="6835" spans="1:26" x14ac:dyDescent="0.2">
      <c r="A6835" s="40"/>
      <c r="W6835" s="40"/>
      <c r="X6835" s="40"/>
      <c r="Y6835" s="40"/>
      <c r="Z6835" s="40"/>
    </row>
    <row r="6836" spans="1:26" x14ac:dyDescent="0.2">
      <c r="A6836" s="40"/>
      <c r="W6836" s="40"/>
      <c r="X6836" s="40"/>
      <c r="Y6836" s="40"/>
      <c r="Z6836" s="40"/>
    </row>
    <row r="6837" spans="1:26" x14ac:dyDescent="0.2">
      <c r="A6837" s="40"/>
      <c r="W6837" s="40"/>
      <c r="X6837" s="40"/>
      <c r="Y6837" s="40"/>
      <c r="Z6837" s="40"/>
    </row>
    <row r="6838" spans="1:26" x14ac:dyDescent="0.2">
      <c r="A6838" s="40"/>
      <c r="W6838" s="40"/>
      <c r="X6838" s="40"/>
      <c r="Y6838" s="40"/>
      <c r="Z6838" s="40"/>
    </row>
    <row r="6839" spans="1:26" x14ac:dyDescent="0.2">
      <c r="A6839" s="40"/>
      <c r="W6839" s="40"/>
      <c r="X6839" s="40"/>
      <c r="Y6839" s="40"/>
      <c r="Z6839" s="40"/>
    </row>
    <row r="6840" spans="1:26" x14ac:dyDescent="0.2">
      <c r="A6840" s="40"/>
      <c r="W6840" s="40"/>
      <c r="X6840" s="40"/>
      <c r="Y6840" s="40"/>
      <c r="Z6840" s="40"/>
    </row>
    <row r="6841" spans="1:26" x14ac:dyDescent="0.2">
      <c r="A6841" s="40"/>
      <c r="W6841" s="40"/>
      <c r="X6841" s="40"/>
      <c r="Y6841" s="40"/>
      <c r="Z6841" s="40"/>
    </row>
    <row r="6842" spans="1:26" x14ac:dyDescent="0.2">
      <c r="A6842" s="40"/>
      <c r="W6842" s="40"/>
      <c r="X6842" s="40"/>
      <c r="Y6842" s="40"/>
      <c r="Z6842" s="40"/>
    </row>
    <row r="6843" spans="1:26" x14ac:dyDescent="0.2">
      <c r="A6843" s="40"/>
      <c r="W6843" s="40"/>
      <c r="X6843" s="40"/>
      <c r="Y6843" s="40"/>
      <c r="Z6843" s="40"/>
    </row>
    <row r="6844" spans="1:26" x14ac:dyDescent="0.2">
      <c r="A6844" s="40"/>
      <c r="W6844" s="40"/>
      <c r="X6844" s="40"/>
      <c r="Y6844" s="40"/>
      <c r="Z6844" s="40"/>
    </row>
    <row r="6845" spans="1:26" x14ac:dyDescent="0.2">
      <c r="A6845" s="40"/>
      <c r="W6845" s="40"/>
      <c r="X6845" s="40"/>
      <c r="Y6845" s="40"/>
      <c r="Z6845" s="40"/>
    </row>
    <row r="6846" spans="1:26" x14ac:dyDescent="0.2">
      <c r="A6846" s="40"/>
      <c r="W6846" s="40"/>
      <c r="X6846" s="40"/>
      <c r="Y6846" s="40"/>
      <c r="Z6846" s="40"/>
    </row>
    <row r="6847" spans="1:26" x14ac:dyDescent="0.2">
      <c r="A6847" s="40"/>
      <c r="W6847" s="40"/>
      <c r="X6847" s="40"/>
      <c r="Y6847" s="40"/>
      <c r="Z6847" s="40"/>
    </row>
    <row r="6848" spans="1:26" x14ac:dyDescent="0.2">
      <c r="A6848" s="40"/>
      <c r="W6848" s="40"/>
      <c r="X6848" s="40"/>
      <c r="Y6848" s="40"/>
      <c r="Z6848" s="40"/>
    </row>
    <row r="6849" spans="1:26" x14ac:dyDescent="0.2">
      <c r="A6849" s="40"/>
      <c r="W6849" s="40"/>
      <c r="X6849" s="40"/>
      <c r="Y6849" s="40"/>
      <c r="Z6849" s="40"/>
    </row>
    <row r="6850" spans="1:26" x14ac:dyDescent="0.2">
      <c r="A6850" s="40"/>
      <c r="W6850" s="40"/>
      <c r="X6850" s="40"/>
      <c r="Y6850" s="40"/>
      <c r="Z6850" s="40"/>
    </row>
    <row r="6851" spans="1:26" x14ac:dyDescent="0.2">
      <c r="A6851" s="40"/>
      <c r="W6851" s="40"/>
      <c r="X6851" s="40"/>
      <c r="Y6851" s="40"/>
      <c r="Z6851" s="40"/>
    </row>
    <row r="6852" spans="1:26" x14ac:dyDescent="0.2">
      <c r="A6852" s="40"/>
      <c r="W6852" s="40"/>
      <c r="X6852" s="40"/>
      <c r="Y6852" s="40"/>
      <c r="Z6852" s="40"/>
    </row>
    <row r="6853" spans="1:26" x14ac:dyDescent="0.2">
      <c r="A6853" s="40"/>
      <c r="W6853" s="40"/>
      <c r="X6853" s="40"/>
      <c r="Y6853" s="40"/>
      <c r="Z6853" s="40"/>
    </row>
    <row r="6854" spans="1:26" x14ac:dyDescent="0.2">
      <c r="A6854" s="40"/>
      <c r="W6854" s="40"/>
      <c r="X6854" s="40"/>
      <c r="Y6854" s="40"/>
      <c r="Z6854" s="40"/>
    </row>
    <row r="6855" spans="1:26" x14ac:dyDescent="0.2">
      <c r="A6855" s="40"/>
      <c r="W6855" s="40"/>
      <c r="X6855" s="40"/>
      <c r="Y6855" s="40"/>
      <c r="Z6855" s="40"/>
    </row>
    <row r="6856" spans="1:26" x14ac:dyDescent="0.2">
      <c r="A6856" s="40"/>
      <c r="W6856" s="40"/>
      <c r="X6856" s="40"/>
      <c r="Y6856" s="40"/>
      <c r="Z6856" s="40"/>
    </row>
    <row r="6857" spans="1:26" x14ac:dyDescent="0.2">
      <c r="A6857" s="40"/>
      <c r="W6857" s="40"/>
      <c r="X6857" s="40"/>
      <c r="Y6857" s="40"/>
      <c r="Z6857" s="40"/>
    </row>
    <row r="6858" spans="1:26" x14ac:dyDescent="0.2">
      <c r="A6858" s="40"/>
      <c r="W6858" s="40"/>
      <c r="X6858" s="40"/>
      <c r="Y6858" s="40"/>
      <c r="Z6858" s="40"/>
    </row>
    <row r="6859" spans="1:26" x14ac:dyDescent="0.2">
      <c r="A6859" s="40"/>
      <c r="W6859" s="40"/>
      <c r="X6859" s="40"/>
      <c r="Y6859" s="40"/>
      <c r="Z6859" s="40"/>
    </row>
    <row r="6860" spans="1:26" x14ac:dyDescent="0.2">
      <c r="A6860" s="40"/>
      <c r="W6860" s="40"/>
      <c r="X6860" s="40"/>
      <c r="Y6860" s="40"/>
      <c r="Z6860" s="40"/>
    </row>
    <row r="6861" spans="1:26" x14ac:dyDescent="0.2">
      <c r="A6861" s="40"/>
      <c r="W6861" s="40"/>
      <c r="X6861" s="40"/>
      <c r="Y6861" s="40"/>
      <c r="Z6861" s="40"/>
    </row>
    <row r="6862" spans="1:26" x14ac:dyDescent="0.2">
      <c r="A6862" s="40"/>
      <c r="W6862" s="40"/>
      <c r="X6862" s="40"/>
      <c r="Y6862" s="40"/>
      <c r="Z6862" s="40"/>
    </row>
    <row r="6863" spans="1:26" x14ac:dyDescent="0.2">
      <c r="A6863" s="40"/>
      <c r="W6863" s="40"/>
      <c r="X6863" s="40"/>
      <c r="Y6863" s="40"/>
      <c r="Z6863" s="40"/>
    </row>
    <row r="6864" spans="1:26" x14ac:dyDescent="0.2">
      <c r="A6864" s="40"/>
      <c r="W6864" s="40"/>
      <c r="X6864" s="40"/>
      <c r="Y6864" s="40"/>
      <c r="Z6864" s="40"/>
    </row>
    <row r="6865" spans="1:26" x14ac:dyDescent="0.2">
      <c r="A6865" s="40"/>
      <c r="W6865" s="40"/>
      <c r="X6865" s="40"/>
      <c r="Y6865" s="40"/>
      <c r="Z6865" s="40"/>
    </row>
    <row r="6866" spans="1:26" x14ac:dyDescent="0.2">
      <c r="A6866" s="40"/>
      <c r="W6866" s="40"/>
      <c r="X6866" s="40"/>
      <c r="Y6866" s="40"/>
      <c r="Z6866" s="40"/>
    </row>
    <row r="6867" spans="1:26" x14ac:dyDescent="0.2">
      <c r="A6867" s="40"/>
      <c r="W6867" s="40"/>
      <c r="X6867" s="40"/>
      <c r="Y6867" s="40"/>
      <c r="Z6867" s="40"/>
    </row>
    <row r="6868" spans="1:26" x14ac:dyDescent="0.2">
      <c r="A6868" s="40"/>
      <c r="W6868" s="40"/>
      <c r="X6868" s="40"/>
      <c r="Y6868" s="40"/>
      <c r="Z6868" s="40"/>
    </row>
    <row r="6869" spans="1:26" x14ac:dyDescent="0.2">
      <c r="A6869" s="40"/>
      <c r="W6869" s="40"/>
      <c r="X6869" s="40"/>
      <c r="Y6869" s="40"/>
      <c r="Z6869" s="40"/>
    </row>
    <row r="6870" spans="1:26" x14ac:dyDescent="0.2">
      <c r="A6870" s="40"/>
      <c r="W6870" s="40"/>
      <c r="X6870" s="40"/>
      <c r="Y6870" s="40"/>
      <c r="Z6870" s="40"/>
    </row>
    <row r="6871" spans="1:26" x14ac:dyDescent="0.2">
      <c r="A6871" s="40"/>
      <c r="W6871" s="40"/>
      <c r="X6871" s="40"/>
      <c r="Y6871" s="40"/>
      <c r="Z6871" s="40"/>
    </row>
    <row r="6872" spans="1:26" x14ac:dyDescent="0.2">
      <c r="A6872" s="40"/>
      <c r="W6872" s="40"/>
      <c r="X6872" s="40"/>
      <c r="Y6872" s="40"/>
      <c r="Z6872" s="40"/>
    </row>
    <row r="6873" spans="1:26" x14ac:dyDescent="0.2">
      <c r="A6873" s="40"/>
      <c r="W6873" s="40"/>
      <c r="X6873" s="40"/>
      <c r="Y6873" s="40"/>
      <c r="Z6873" s="40"/>
    </row>
    <row r="6874" spans="1:26" x14ac:dyDescent="0.2">
      <c r="A6874" s="40"/>
      <c r="W6874" s="40"/>
      <c r="X6874" s="40"/>
      <c r="Y6874" s="40"/>
      <c r="Z6874" s="40"/>
    </row>
    <row r="6875" spans="1:26" x14ac:dyDescent="0.2">
      <c r="A6875" s="40"/>
      <c r="W6875" s="40"/>
      <c r="X6875" s="40"/>
      <c r="Y6875" s="40"/>
      <c r="Z6875" s="40"/>
    </row>
    <row r="6876" spans="1:26" x14ac:dyDescent="0.2">
      <c r="A6876" s="40"/>
      <c r="W6876" s="40"/>
      <c r="X6876" s="40"/>
      <c r="Y6876" s="40"/>
      <c r="Z6876" s="40"/>
    </row>
    <row r="6877" spans="1:26" x14ac:dyDescent="0.2">
      <c r="A6877" s="40"/>
      <c r="W6877" s="40"/>
      <c r="X6877" s="40"/>
      <c r="Y6877" s="40"/>
      <c r="Z6877" s="40"/>
    </row>
    <row r="6878" spans="1:26" x14ac:dyDescent="0.2">
      <c r="A6878" s="40"/>
      <c r="W6878" s="40"/>
      <c r="X6878" s="40"/>
      <c r="Y6878" s="40"/>
      <c r="Z6878" s="40"/>
    </row>
    <row r="6879" spans="1:26" x14ac:dyDescent="0.2">
      <c r="A6879" s="40"/>
      <c r="W6879" s="40"/>
      <c r="X6879" s="40"/>
      <c r="Y6879" s="40"/>
      <c r="Z6879" s="40"/>
    </row>
    <row r="6880" spans="1:26" x14ac:dyDescent="0.2">
      <c r="A6880" s="40"/>
      <c r="W6880" s="40"/>
      <c r="X6880" s="40"/>
      <c r="Y6880" s="40"/>
      <c r="Z6880" s="40"/>
    </row>
    <row r="6881" spans="1:26" x14ac:dyDescent="0.2">
      <c r="A6881" s="40"/>
      <c r="W6881" s="40"/>
      <c r="X6881" s="40"/>
      <c r="Y6881" s="40"/>
      <c r="Z6881" s="40"/>
    </row>
    <row r="6882" spans="1:26" x14ac:dyDescent="0.2">
      <c r="A6882" s="40"/>
      <c r="W6882" s="40"/>
      <c r="X6882" s="40"/>
      <c r="Y6882" s="40"/>
      <c r="Z6882" s="40"/>
    </row>
    <row r="6883" spans="1:26" x14ac:dyDescent="0.2">
      <c r="A6883" s="40"/>
      <c r="W6883" s="40"/>
      <c r="X6883" s="40"/>
      <c r="Y6883" s="40"/>
      <c r="Z6883" s="40"/>
    </row>
    <row r="6884" spans="1:26" x14ac:dyDescent="0.2">
      <c r="A6884" s="40"/>
      <c r="W6884" s="40"/>
      <c r="X6884" s="40"/>
      <c r="Y6884" s="40"/>
      <c r="Z6884" s="40"/>
    </row>
    <row r="6885" spans="1:26" x14ac:dyDescent="0.2">
      <c r="A6885" s="40"/>
      <c r="W6885" s="40"/>
      <c r="X6885" s="40"/>
      <c r="Y6885" s="40"/>
      <c r="Z6885" s="40"/>
    </row>
    <row r="6886" spans="1:26" x14ac:dyDescent="0.2">
      <c r="A6886" s="40"/>
      <c r="W6886" s="40"/>
      <c r="X6886" s="40"/>
      <c r="Y6886" s="40"/>
      <c r="Z6886" s="40"/>
    </row>
    <row r="6887" spans="1:26" x14ac:dyDescent="0.2">
      <c r="A6887" s="40"/>
      <c r="W6887" s="40"/>
      <c r="X6887" s="40"/>
      <c r="Y6887" s="40"/>
      <c r="Z6887" s="40"/>
    </row>
    <row r="6888" spans="1:26" x14ac:dyDescent="0.2">
      <c r="A6888" s="40"/>
      <c r="W6888" s="40"/>
      <c r="X6888" s="40"/>
      <c r="Y6888" s="40"/>
      <c r="Z6888" s="40"/>
    </row>
    <row r="6889" spans="1:26" x14ac:dyDescent="0.2">
      <c r="A6889" s="40"/>
      <c r="W6889" s="40"/>
      <c r="X6889" s="40"/>
      <c r="Y6889" s="40"/>
      <c r="Z6889" s="40"/>
    </row>
    <row r="6890" spans="1:26" x14ac:dyDescent="0.2">
      <c r="A6890" s="40"/>
      <c r="W6890" s="40"/>
      <c r="X6890" s="40"/>
      <c r="Y6890" s="40"/>
      <c r="Z6890" s="40"/>
    </row>
    <row r="6891" spans="1:26" x14ac:dyDescent="0.2">
      <c r="A6891" s="40"/>
      <c r="W6891" s="40"/>
      <c r="X6891" s="40"/>
      <c r="Y6891" s="40"/>
      <c r="Z6891" s="40"/>
    </row>
    <row r="6892" spans="1:26" x14ac:dyDescent="0.2">
      <c r="A6892" s="40"/>
      <c r="W6892" s="40"/>
      <c r="X6892" s="40"/>
      <c r="Y6892" s="40"/>
      <c r="Z6892" s="40"/>
    </row>
    <row r="6893" spans="1:26" x14ac:dyDescent="0.2">
      <c r="A6893" s="40"/>
      <c r="W6893" s="40"/>
      <c r="X6893" s="40"/>
      <c r="Y6893" s="40"/>
      <c r="Z6893" s="40"/>
    </row>
    <row r="6894" spans="1:26" x14ac:dyDescent="0.2">
      <c r="A6894" s="40"/>
      <c r="W6894" s="40"/>
      <c r="X6894" s="40"/>
      <c r="Y6894" s="40"/>
      <c r="Z6894" s="40"/>
    </row>
    <row r="6895" spans="1:26" x14ac:dyDescent="0.2">
      <c r="A6895" s="40"/>
      <c r="W6895" s="40"/>
      <c r="X6895" s="40"/>
      <c r="Y6895" s="40"/>
      <c r="Z6895" s="40"/>
    </row>
    <row r="6896" spans="1:26" x14ac:dyDescent="0.2">
      <c r="A6896" s="40"/>
      <c r="W6896" s="40"/>
      <c r="X6896" s="40"/>
      <c r="Y6896" s="40"/>
      <c r="Z6896" s="40"/>
    </row>
    <row r="6897" spans="1:26" x14ac:dyDescent="0.2">
      <c r="A6897" s="40"/>
      <c r="W6897" s="40"/>
      <c r="X6897" s="40"/>
      <c r="Y6897" s="40"/>
      <c r="Z6897" s="40"/>
    </row>
    <row r="6898" spans="1:26" x14ac:dyDescent="0.2">
      <c r="A6898" s="40"/>
      <c r="W6898" s="40"/>
      <c r="X6898" s="40"/>
      <c r="Y6898" s="40"/>
      <c r="Z6898" s="40"/>
    </row>
    <row r="6899" spans="1:26" x14ac:dyDescent="0.2">
      <c r="A6899" s="40"/>
      <c r="W6899" s="40"/>
      <c r="X6899" s="40"/>
      <c r="Y6899" s="40"/>
      <c r="Z6899" s="40"/>
    </row>
    <row r="6900" spans="1:26" x14ac:dyDescent="0.2">
      <c r="A6900" s="40"/>
      <c r="W6900" s="40"/>
      <c r="X6900" s="40"/>
      <c r="Y6900" s="40"/>
      <c r="Z6900" s="40"/>
    </row>
    <row r="6901" spans="1:26" x14ac:dyDescent="0.2">
      <c r="A6901" s="40"/>
      <c r="W6901" s="40"/>
      <c r="X6901" s="40"/>
      <c r="Y6901" s="40"/>
      <c r="Z6901" s="40"/>
    </row>
    <row r="6902" spans="1:26" x14ac:dyDescent="0.2">
      <c r="A6902" s="40"/>
      <c r="W6902" s="40"/>
      <c r="X6902" s="40"/>
      <c r="Y6902" s="40"/>
      <c r="Z6902" s="40"/>
    </row>
    <row r="6903" spans="1:26" x14ac:dyDescent="0.2">
      <c r="A6903" s="40"/>
      <c r="W6903" s="40"/>
      <c r="X6903" s="40"/>
      <c r="Y6903" s="40"/>
      <c r="Z6903" s="40"/>
    </row>
    <row r="6904" spans="1:26" x14ac:dyDescent="0.2">
      <c r="A6904" s="40"/>
      <c r="W6904" s="40"/>
      <c r="X6904" s="40"/>
      <c r="Y6904" s="40"/>
      <c r="Z6904" s="40"/>
    </row>
    <row r="6905" spans="1:26" x14ac:dyDescent="0.2">
      <c r="A6905" s="40"/>
      <c r="W6905" s="40"/>
      <c r="X6905" s="40"/>
      <c r="Y6905" s="40"/>
      <c r="Z6905" s="40"/>
    </row>
    <row r="6906" spans="1:26" x14ac:dyDescent="0.2">
      <c r="A6906" s="40"/>
      <c r="W6906" s="40"/>
      <c r="X6906" s="40"/>
      <c r="Y6906" s="40"/>
      <c r="Z6906" s="40"/>
    </row>
    <row r="6907" spans="1:26" x14ac:dyDescent="0.2">
      <c r="A6907" s="40"/>
      <c r="W6907" s="40"/>
      <c r="X6907" s="40"/>
      <c r="Y6907" s="40"/>
      <c r="Z6907" s="40"/>
    </row>
    <row r="6908" spans="1:26" x14ac:dyDescent="0.2">
      <c r="A6908" s="40"/>
      <c r="W6908" s="40"/>
      <c r="X6908" s="40"/>
      <c r="Y6908" s="40"/>
      <c r="Z6908" s="40"/>
    </row>
    <row r="6909" spans="1:26" x14ac:dyDescent="0.2">
      <c r="A6909" s="40"/>
      <c r="W6909" s="40"/>
      <c r="X6909" s="40"/>
      <c r="Y6909" s="40"/>
      <c r="Z6909" s="40"/>
    </row>
    <row r="6910" spans="1:26" x14ac:dyDescent="0.2">
      <c r="A6910" s="40"/>
      <c r="W6910" s="40"/>
      <c r="X6910" s="40"/>
      <c r="Y6910" s="40"/>
      <c r="Z6910" s="40"/>
    </row>
    <row r="6911" spans="1:26" x14ac:dyDescent="0.2">
      <c r="A6911" s="40"/>
      <c r="W6911" s="40"/>
      <c r="X6911" s="40"/>
      <c r="Y6911" s="40"/>
      <c r="Z6911" s="40"/>
    </row>
    <row r="6912" spans="1:26" x14ac:dyDescent="0.2">
      <c r="A6912" s="40"/>
      <c r="W6912" s="40"/>
      <c r="X6912" s="40"/>
      <c r="Y6912" s="40"/>
      <c r="Z6912" s="40"/>
    </row>
    <row r="6913" spans="1:26" x14ac:dyDescent="0.2">
      <c r="A6913" s="40"/>
      <c r="W6913" s="40"/>
      <c r="X6913" s="40"/>
      <c r="Y6913" s="40"/>
      <c r="Z6913" s="40"/>
    </row>
    <row r="6914" spans="1:26" x14ac:dyDescent="0.2">
      <c r="A6914" s="40"/>
      <c r="W6914" s="40"/>
      <c r="X6914" s="40"/>
      <c r="Y6914" s="40"/>
      <c r="Z6914" s="40"/>
    </row>
    <row r="6915" spans="1:26" x14ac:dyDescent="0.2">
      <c r="A6915" s="40"/>
      <c r="W6915" s="40"/>
      <c r="X6915" s="40"/>
      <c r="Y6915" s="40"/>
      <c r="Z6915" s="40"/>
    </row>
    <row r="6916" spans="1:26" x14ac:dyDescent="0.2">
      <c r="A6916" s="40"/>
      <c r="W6916" s="40"/>
      <c r="X6916" s="40"/>
      <c r="Y6916" s="40"/>
      <c r="Z6916" s="40"/>
    </row>
    <row r="6917" spans="1:26" x14ac:dyDescent="0.2">
      <c r="A6917" s="40"/>
      <c r="W6917" s="40"/>
      <c r="X6917" s="40"/>
      <c r="Y6917" s="40"/>
      <c r="Z6917" s="40"/>
    </row>
    <row r="6918" spans="1:26" x14ac:dyDescent="0.2">
      <c r="A6918" s="40"/>
      <c r="W6918" s="40"/>
      <c r="X6918" s="40"/>
      <c r="Y6918" s="40"/>
      <c r="Z6918" s="40"/>
    </row>
    <row r="6919" spans="1:26" x14ac:dyDescent="0.2">
      <c r="A6919" s="40"/>
      <c r="W6919" s="40"/>
      <c r="X6919" s="40"/>
      <c r="Y6919" s="40"/>
      <c r="Z6919" s="40"/>
    </row>
    <row r="6920" spans="1:26" x14ac:dyDescent="0.2">
      <c r="A6920" s="40"/>
      <c r="W6920" s="40"/>
      <c r="X6920" s="40"/>
      <c r="Y6920" s="40"/>
      <c r="Z6920" s="40"/>
    </row>
    <row r="6921" spans="1:26" x14ac:dyDescent="0.2">
      <c r="A6921" s="40"/>
      <c r="W6921" s="40"/>
      <c r="X6921" s="40"/>
      <c r="Y6921" s="40"/>
      <c r="Z6921" s="40"/>
    </row>
    <row r="6922" spans="1:26" x14ac:dyDescent="0.2">
      <c r="A6922" s="40"/>
      <c r="W6922" s="40"/>
      <c r="X6922" s="40"/>
      <c r="Y6922" s="40"/>
      <c r="Z6922" s="40"/>
    </row>
    <row r="6923" spans="1:26" x14ac:dyDescent="0.2">
      <c r="A6923" s="40"/>
      <c r="W6923" s="40"/>
      <c r="X6923" s="40"/>
      <c r="Y6923" s="40"/>
      <c r="Z6923" s="40"/>
    </row>
    <row r="6924" spans="1:26" x14ac:dyDescent="0.2">
      <c r="A6924" s="40"/>
      <c r="W6924" s="40"/>
      <c r="X6924" s="40"/>
      <c r="Y6924" s="40"/>
      <c r="Z6924" s="40"/>
    </row>
    <row r="6925" spans="1:26" x14ac:dyDescent="0.2">
      <c r="A6925" s="40"/>
      <c r="W6925" s="40"/>
      <c r="X6925" s="40"/>
      <c r="Y6925" s="40"/>
      <c r="Z6925" s="40"/>
    </row>
    <row r="6926" spans="1:26" x14ac:dyDescent="0.2">
      <c r="A6926" s="40"/>
      <c r="W6926" s="40"/>
      <c r="X6926" s="40"/>
      <c r="Y6926" s="40"/>
      <c r="Z6926" s="40"/>
    </row>
    <row r="6927" spans="1:26" x14ac:dyDescent="0.2">
      <c r="A6927" s="40"/>
      <c r="W6927" s="40"/>
      <c r="X6927" s="40"/>
      <c r="Y6927" s="40"/>
      <c r="Z6927" s="40"/>
    </row>
    <row r="6928" spans="1:26" x14ac:dyDescent="0.2">
      <c r="A6928" s="40"/>
      <c r="W6928" s="40"/>
      <c r="X6928" s="40"/>
      <c r="Y6928" s="40"/>
      <c r="Z6928" s="40"/>
    </row>
    <row r="6929" spans="1:26" x14ac:dyDescent="0.2">
      <c r="A6929" s="40"/>
      <c r="W6929" s="40"/>
      <c r="X6929" s="40"/>
      <c r="Y6929" s="40"/>
      <c r="Z6929" s="40"/>
    </row>
    <row r="6930" spans="1:26" x14ac:dyDescent="0.2">
      <c r="A6930" s="40"/>
      <c r="W6930" s="40"/>
      <c r="X6930" s="40"/>
      <c r="Y6930" s="40"/>
      <c r="Z6930" s="40"/>
    </row>
    <row r="6931" spans="1:26" x14ac:dyDescent="0.2">
      <c r="A6931" s="40"/>
      <c r="W6931" s="40"/>
      <c r="X6931" s="40"/>
      <c r="Y6931" s="40"/>
      <c r="Z6931" s="40"/>
    </row>
    <row r="6932" spans="1:26" x14ac:dyDescent="0.2">
      <c r="A6932" s="40"/>
      <c r="W6932" s="40"/>
      <c r="X6932" s="40"/>
      <c r="Y6932" s="40"/>
      <c r="Z6932" s="40"/>
    </row>
    <row r="6933" spans="1:26" x14ac:dyDescent="0.2">
      <c r="A6933" s="40"/>
      <c r="W6933" s="40"/>
      <c r="X6933" s="40"/>
      <c r="Y6933" s="40"/>
      <c r="Z6933" s="40"/>
    </row>
    <row r="6934" spans="1:26" x14ac:dyDescent="0.2">
      <c r="A6934" s="40"/>
      <c r="W6934" s="40"/>
      <c r="X6934" s="40"/>
      <c r="Y6934" s="40"/>
      <c r="Z6934" s="40"/>
    </row>
    <row r="6935" spans="1:26" x14ac:dyDescent="0.2">
      <c r="A6935" s="40"/>
      <c r="W6935" s="40"/>
      <c r="X6935" s="40"/>
      <c r="Y6935" s="40"/>
      <c r="Z6935" s="40"/>
    </row>
    <row r="6936" spans="1:26" x14ac:dyDescent="0.2">
      <c r="A6936" s="40"/>
      <c r="W6936" s="40"/>
      <c r="X6936" s="40"/>
      <c r="Y6936" s="40"/>
      <c r="Z6936" s="40"/>
    </row>
    <row r="6937" spans="1:26" x14ac:dyDescent="0.2">
      <c r="A6937" s="40"/>
      <c r="W6937" s="40"/>
      <c r="X6937" s="40"/>
      <c r="Y6937" s="40"/>
      <c r="Z6937" s="40"/>
    </row>
    <row r="6938" spans="1:26" x14ac:dyDescent="0.2">
      <c r="A6938" s="40"/>
      <c r="W6938" s="40"/>
      <c r="X6938" s="40"/>
      <c r="Y6938" s="40"/>
      <c r="Z6938" s="40"/>
    </row>
    <row r="6939" spans="1:26" x14ac:dyDescent="0.2">
      <c r="A6939" s="40"/>
      <c r="W6939" s="40"/>
      <c r="X6939" s="40"/>
      <c r="Y6939" s="40"/>
      <c r="Z6939" s="40"/>
    </row>
    <row r="6940" spans="1:26" x14ac:dyDescent="0.2">
      <c r="A6940" s="40"/>
      <c r="W6940" s="40"/>
      <c r="X6940" s="40"/>
      <c r="Y6940" s="40"/>
      <c r="Z6940" s="40"/>
    </row>
    <row r="6941" spans="1:26" x14ac:dyDescent="0.2">
      <c r="A6941" s="40"/>
      <c r="W6941" s="40"/>
      <c r="X6941" s="40"/>
      <c r="Y6941" s="40"/>
      <c r="Z6941" s="40"/>
    </row>
    <row r="6942" spans="1:26" x14ac:dyDescent="0.2">
      <c r="A6942" s="40"/>
      <c r="W6942" s="40"/>
      <c r="X6942" s="40"/>
      <c r="Y6942" s="40"/>
      <c r="Z6942" s="40"/>
    </row>
    <row r="6943" spans="1:26" x14ac:dyDescent="0.2">
      <c r="A6943" s="40"/>
      <c r="W6943" s="40"/>
      <c r="X6943" s="40"/>
      <c r="Y6943" s="40"/>
      <c r="Z6943" s="40"/>
    </row>
    <row r="6944" spans="1:26" x14ac:dyDescent="0.2">
      <c r="A6944" s="40"/>
      <c r="W6944" s="40"/>
      <c r="X6944" s="40"/>
      <c r="Y6944" s="40"/>
      <c r="Z6944" s="40"/>
    </row>
    <row r="6945" spans="1:26" x14ac:dyDescent="0.2">
      <c r="A6945" s="40"/>
      <c r="W6945" s="40"/>
      <c r="X6945" s="40"/>
      <c r="Y6945" s="40"/>
      <c r="Z6945" s="40"/>
    </row>
    <row r="6946" spans="1:26" x14ac:dyDescent="0.2">
      <c r="A6946" s="40"/>
      <c r="W6946" s="40"/>
      <c r="X6946" s="40"/>
      <c r="Y6946" s="40"/>
      <c r="Z6946" s="40"/>
    </row>
    <row r="6947" spans="1:26" x14ac:dyDescent="0.2">
      <c r="A6947" s="40"/>
      <c r="W6947" s="40"/>
      <c r="X6947" s="40"/>
      <c r="Y6947" s="40"/>
      <c r="Z6947" s="40"/>
    </row>
    <row r="6948" spans="1:26" x14ac:dyDescent="0.2">
      <c r="A6948" s="40"/>
      <c r="W6948" s="40"/>
      <c r="X6948" s="40"/>
      <c r="Y6948" s="40"/>
      <c r="Z6948" s="40"/>
    </row>
    <row r="6949" spans="1:26" x14ac:dyDescent="0.2">
      <c r="A6949" s="40"/>
      <c r="W6949" s="40"/>
      <c r="X6949" s="40"/>
      <c r="Y6949" s="40"/>
      <c r="Z6949" s="40"/>
    </row>
    <row r="6950" spans="1:26" x14ac:dyDescent="0.2">
      <c r="A6950" s="40"/>
      <c r="W6950" s="40"/>
      <c r="X6950" s="40"/>
      <c r="Y6950" s="40"/>
      <c r="Z6950" s="40"/>
    </row>
    <row r="6951" spans="1:26" x14ac:dyDescent="0.2">
      <c r="A6951" s="40"/>
      <c r="W6951" s="40"/>
      <c r="X6951" s="40"/>
      <c r="Y6951" s="40"/>
      <c r="Z6951" s="40"/>
    </row>
    <row r="6952" spans="1:26" x14ac:dyDescent="0.2">
      <c r="A6952" s="40"/>
      <c r="W6952" s="40"/>
      <c r="X6952" s="40"/>
      <c r="Y6952" s="40"/>
      <c r="Z6952" s="40"/>
    </row>
    <row r="6953" spans="1:26" x14ac:dyDescent="0.2">
      <c r="A6953" s="40"/>
      <c r="W6953" s="40"/>
      <c r="X6953" s="40"/>
      <c r="Y6953" s="40"/>
      <c r="Z6953" s="40"/>
    </row>
    <row r="6954" spans="1:26" x14ac:dyDescent="0.2">
      <c r="A6954" s="40"/>
      <c r="W6954" s="40"/>
      <c r="X6954" s="40"/>
      <c r="Y6954" s="40"/>
      <c r="Z6954" s="40"/>
    </row>
    <row r="6955" spans="1:26" x14ac:dyDescent="0.2">
      <c r="A6955" s="40"/>
      <c r="W6955" s="40"/>
      <c r="X6955" s="40"/>
      <c r="Y6955" s="40"/>
      <c r="Z6955" s="40"/>
    </row>
    <row r="6956" spans="1:26" x14ac:dyDescent="0.2">
      <c r="A6956" s="40"/>
      <c r="W6956" s="40"/>
      <c r="X6956" s="40"/>
      <c r="Y6956" s="40"/>
      <c r="Z6956" s="40"/>
    </row>
    <row r="6957" spans="1:26" x14ac:dyDescent="0.2">
      <c r="A6957" s="40"/>
      <c r="W6957" s="40"/>
      <c r="X6957" s="40"/>
      <c r="Y6957" s="40"/>
      <c r="Z6957" s="40"/>
    </row>
    <row r="6958" spans="1:26" x14ac:dyDescent="0.2">
      <c r="A6958" s="40"/>
      <c r="W6958" s="40"/>
      <c r="X6958" s="40"/>
      <c r="Y6958" s="40"/>
      <c r="Z6958" s="40"/>
    </row>
    <row r="6959" spans="1:26" x14ac:dyDescent="0.2">
      <c r="A6959" s="40"/>
      <c r="W6959" s="40"/>
      <c r="X6959" s="40"/>
      <c r="Y6959" s="40"/>
      <c r="Z6959" s="40"/>
    </row>
    <row r="6960" spans="1:26" x14ac:dyDescent="0.2">
      <c r="A6960" s="40"/>
      <c r="W6960" s="40"/>
      <c r="X6960" s="40"/>
      <c r="Y6960" s="40"/>
      <c r="Z6960" s="40"/>
    </row>
    <row r="6961" spans="1:26" x14ac:dyDescent="0.2">
      <c r="A6961" s="40"/>
      <c r="W6961" s="40"/>
      <c r="X6961" s="40"/>
      <c r="Y6961" s="40"/>
      <c r="Z6961" s="40"/>
    </row>
    <row r="6962" spans="1:26" x14ac:dyDescent="0.2">
      <c r="A6962" s="40"/>
      <c r="W6962" s="40"/>
      <c r="X6962" s="40"/>
      <c r="Y6962" s="40"/>
      <c r="Z6962" s="40"/>
    </row>
    <row r="6963" spans="1:26" x14ac:dyDescent="0.2">
      <c r="A6963" s="40"/>
      <c r="W6963" s="40"/>
      <c r="X6963" s="40"/>
      <c r="Y6963" s="40"/>
      <c r="Z6963" s="40"/>
    </row>
    <row r="6964" spans="1:26" x14ac:dyDescent="0.2">
      <c r="A6964" s="40"/>
      <c r="W6964" s="40"/>
      <c r="X6964" s="40"/>
      <c r="Y6964" s="40"/>
      <c r="Z6964" s="40"/>
    </row>
    <row r="6965" spans="1:26" x14ac:dyDescent="0.2">
      <c r="A6965" s="40"/>
      <c r="W6965" s="40"/>
      <c r="X6965" s="40"/>
      <c r="Y6965" s="40"/>
      <c r="Z6965" s="40"/>
    </row>
    <row r="6966" spans="1:26" x14ac:dyDescent="0.2">
      <c r="A6966" s="40"/>
      <c r="W6966" s="40"/>
      <c r="X6966" s="40"/>
      <c r="Y6966" s="40"/>
      <c r="Z6966" s="40"/>
    </row>
    <row r="6967" spans="1:26" x14ac:dyDescent="0.2">
      <c r="A6967" s="40"/>
      <c r="W6967" s="40"/>
      <c r="X6967" s="40"/>
      <c r="Y6967" s="40"/>
      <c r="Z6967" s="40"/>
    </row>
    <row r="6968" spans="1:26" x14ac:dyDescent="0.2">
      <c r="A6968" s="40"/>
      <c r="W6968" s="40"/>
      <c r="X6968" s="40"/>
      <c r="Y6968" s="40"/>
      <c r="Z6968" s="40"/>
    </row>
    <row r="6969" spans="1:26" x14ac:dyDescent="0.2">
      <c r="A6969" s="40"/>
      <c r="W6969" s="40"/>
      <c r="X6969" s="40"/>
      <c r="Y6969" s="40"/>
      <c r="Z6969" s="40"/>
    </row>
    <row r="6970" spans="1:26" x14ac:dyDescent="0.2">
      <c r="A6970" s="40"/>
      <c r="W6970" s="40"/>
      <c r="X6970" s="40"/>
      <c r="Y6970" s="40"/>
      <c r="Z6970" s="40"/>
    </row>
    <row r="6971" spans="1:26" x14ac:dyDescent="0.2">
      <c r="A6971" s="40"/>
      <c r="W6971" s="40"/>
      <c r="X6971" s="40"/>
      <c r="Y6971" s="40"/>
      <c r="Z6971" s="40"/>
    </row>
    <row r="6972" spans="1:26" x14ac:dyDescent="0.2">
      <c r="A6972" s="40"/>
      <c r="W6972" s="40"/>
      <c r="X6972" s="40"/>
      <c r="Y6972" s="40"/>
      <c r="Z6972" s="40"/>
    </row>
    <row r="6973" spans="1:26" x14ac:dyDescent="0.2">
      <c r="A6973" s="40"/>
      <c r="W6973" s="40"/>
      <c r="X6973" s="40"/>
      <c r="Y6973" s="40"/>
      <c r="Z6973" s="40"/>
    </row>
    <row r="6974" spans="1:26" x14ac:dyDescent="0.2">
      <c r="A6974" s="40"/>
      <c r="W6974" s="40"/>
      <c r="X6974" s="40"/>
      <c r="Y6974" s="40"/>
      <c r="Z6974" s="40"/>
    </row>
    <row r="6975" spans="1:26" x14ac:dyDescent="0.2">
      <c r="A6975" s="40"/>
      <c r="W6975" s="40"/>
      <c r="X6975" s="40"/>
      <c r="Y6975" s="40"/>
      <c r="Z6975" s="40"/>
    </row>
    <row r="6976" spans="1:26" x14ac:dyDescent="0.2">
      <c r="A6976" s="40"/>
      <c r="W6976" s="40"/>
      <c r="X6976" s="40"/>
      <c r="Y6976" s="40"/>
      <c r="Z6976" s="40"/>
    </row>
    <row r="6977" spans="1:26" x14ac:dyDescent="0.2">
      <c r="A6977" s="40"/>
      <c r="W6977" s="40"/>
      <c r="X6977" s="40"/>
      <c r="Y6977" s="40"/>
      <c r="Z6977" s="40"/>
    </row>
    <row r="6978" spans="1:26" x14ac:dyDescent="0.2">
      <c r="A6978" s="40"/>
      <c r="W6978" s="40"/>
      <c r="X6978" s="40"/>
      <c r="Y6978" s="40"/>
      <c r="Z6978" s="40"/>
    </row>
    <row r="6979" spans="1:26" x14ac:dyDescent="0.2">
      <c r="A6979" s="40"/>
      <c r="W6979" s="40"/>
      <c r="X6979" s="40"/>
      <c r="Y6979" s="40"/>
      <c r="Z6979" s="40"/>
    </row>
    <row r="6980" spans="1:26" x14ac:dyDescent="0.2">
      <c r="A6980" s="40"/>
      <c r="W6980" s="40"/>
      <c r="X6980" s="40"/>
      <c r="Y6980" s="40"/>
      <c r="Z6980" s="40"/>
    </row>
    <row r="6981" spans="1:26" x14ac:dyDescent="0.2">
      <c r="A6981" s="40"/>
      <c r="W6981" s="40"/>
      <c r="X6981" s="40"/>
      <c r="Y6981" s="40"/>
      <c r="Z6981" s="40"/>
    </row>
    <row r="6982" spans="1:26" x14ac:dyDescent="0.2">
      <c r="A6982" s="40"/>
      <c r="W6982" s="40"/>
      <c r="X6982" s="40"/>
      <c r="Y6982" s="40"/>
      <c r="Z6982" s="40"/>
    </row>
    <row r="6983" spans="1:26" x14ac:dyDescent="0.2">
      <c r="A6983" s="40"/>
      <c r="W6983" s="40"/>
      <c r="X6983" s="40"/>
      <c r="Y6983" s="40"/>
      <c r="Z6983" s="40"/>
    </row>
    <row r="6984" spans="1:26" x14ac:dyDescent="0.2">
      <c r="A6984" s="40"/>
      <c r="W6984" s="40"/>
      <c r="X6984" s="40"/>
      <c r="Y6984" s="40"/>
      <c r="Z6984" s="40"/>
    </row>
    <row r="6985" spans="1:26" x14ac:dyDescent="0.2">
      <c r="A6985" s="40"/>
      <c r="W6985" s="40"/>
      <c r="X6985" s="40"/>
      <c r="Y6985" s="40"/>
      <c r="Z6985" s="40"/>
    </row>
    <row r="6986" spans="1:26" x14ac:dyDescent="0.2">
      <c r="A6986" s="40"/>
      <c r="W6986" s="40"/>
      <c r="X6986" s="40"/>
      <c r="Y6986" s="40"/>
      <c r="Z6986" s="40"/>
    </row>
    <row r="6987" spans="1:26" x14ac:dyDescent="0.2">
      <c r="A6987" s="40"/>
      <c r="W6987" s="40"/>
      <c r="X6987" s="40"/>
      <c r="Y6987" s="40"/>
      <c r="Z6987" s="40"/>
    </row>
    <row r="6988" spans="1:26" x14ac:dyDescent="0.2">
      <c r="A6988" s="40"/>
      <c r="W6988" s="40"/>
      <c r="X6988" s="40"/>
      <c r="Y6988" s="40"/>
      <c r="Z6988" s="40"/>
    </row>
    <row r="6989" spans="1:26" x14ac:dyDescent="0.2">
      <c r="A6989" s="40"/>
      <c r="W6989" s="40"/>
      <c r="X6989" s="40"/>
      <c r="Y6989" s="40"/>
      <c r="Z6989" s="40"/>
    </row>
    <row r="6990" spans="1:26" x14ac:dyDescent="0.2">
      <c r="A6990" s="40"/>
      <c r="W6990" s="40"/>
      <c r="X6990" s="40"/>
      <c r="Y6990" s="40"/>
      <c r="Z6990" s="40"/>
    </row>
    <row r="6991" spans="1:26" x14ac:dyDescent="0.2">
      <c r="A6991" s="40"/>
      <c r="W6991" s="40"/>
      <c r="X6991" s="40"/>
      <c r="Y6991" s="40"/>
      <c r="Z6991" s="40"/>
    </row>
    <row r="6992" spans="1:26" x14ac:dyDescent="0.2">
      <c r="A6992" s="40"/>
      <c r="W6992" s="40"/>
      <c r="X6992" s="40"/>
      <c r="Y6992" s="40"/>
      <c r="Z6992" s="40"/>
    </row>
    <row r="6993" spans="1:26" x14ac:dyDescent="0.2">
      <c r="A6993" s="40"/>
      <c r="W6993" s="40"/>
      <c r="X6993" s="40"/>
      <c r="Y6993" s="40"/>
      <c r="Z6993" s="40"/>
    </row>
    <row r="6994" spans="1:26" x14ac:dyDescent="0.2">
      <c r="A6994" s="40"/>
      <c r="W6994" s="40"/>
      <c r="X6994" s="40"/>
      <c r="Y6994" s="40"/>
      <c r="Z6994" s="40"/>
    </row>
    <row r="6995" spans="1:26" x14ac:dyDescent="0.2">
      <c r="A6995" s="40"/>
      <c r="W6995" s="40"/>
      <c r="X6995" s="40"/>
      <c r="Y6995" s="40"/>
      <c r="Z6995" s="40"/>
    </row>
    <row r="6996" spans="1:26" x14ac:dyDescent="0.2">
      <c r="A6996" s="40"/>
      <c r="W6996" s="40"/>
      <c r="X6996" s="40"/>
      <c r="Y6996" s="40"/>
      <c r="Z6996" s="40"/>
    </row>
    <row r="6997" spans="1:26" x14ac:dyDescent="0.2">
      <c r="A6997" s="40"/>
      <c r="W6997" s="40"/>
      <c r="X6997" s="40"/>
      <c r="Y6997" s="40"/>
      <c r="Z6997" s="40"/>
    </row>
    <row r="6998" spans="1:26" x14ac:dyDescent="0.2">
      <c r="A6998" s="40"/>
      <c r="W6998" s="40"/>
      <c r="X6998" s="40"/>
      <c r="Y6998" s="40"/>
      <c r="Z6998" s="40"/>
    </row>
    <row r="6999" spans="1:26" x14ac:dyDescent="0.2">
      <c r="A6999" s="40"/>
      <c r="W6999" s="40"/>
      <c r="X6999" s="40"/>
      <c r="Y6999" s="40"/>
      <c r="Z6999" s="40"/>
    </row>
    <row r="7000" spans="1:26" x14ac:dyDescent="0.2">
      <c r="A7000" s="40"/>
      <c r="W7000" s="40"/>
      <c r="X7000" s="40"/>
      <c r="Y7000" s="40"/>
      <c r="Z7000" s="40"/>
    </row>
    <row r="7001" spans="1:26" x14ac:dyDescent="0.2">
      <c r="A7001" s="40"/>
      <c r="W7001" s="40"/>
      <c r="X7001" s="40"/>
      <c r="Y7001" s="40"/>
      <c r="Z7001" s="40"/>
    </row>
    <row r="7002" spans="1:26" x14ac:dyDescent="0.2">
      <c r="A7002" s="40"/>
      <c r="W7002" s="40"/>
      <c r="X7002" s="40"/>
      <c r="Y7002" s="40"/>
      <c r="Z7002" s="40"/>
    </row>
    <row r="7003" spans="1:26" x14ac:dyDescent="0.2">
      <c r="A7003" s="40"/>
      <c r="W7003" s="40"/>
      <c r="X7003" s="40"/>
      <c r="Y7003" s="40"/>
      <c r="Z7003" s="40"/>
    </row>
    <row r="7004" spans="1:26" x14ac:dyDescent="0.2">
      <c r="A7004" s="40"/>
      <c r="W7004" s="40"/>
      <c r="X7004" s="40"/>
      <c r="Y7004" s="40"/>
      <c r="Z7004" s="40"/>
    </row>
    <row r="7005" spans="1:26" x14ac:dyDescent="0.2">
      <c r="A7005" s="40"/>
      <c r="W7005" s="40"/>
      <c r="X7005" s="40"/>
      <c r="Y7005" s="40"/>
      <c r="Z7005" s="40"/>
    </row>
    <row r="7006" spans="1:26" x14ac:dyDescent="0.2">
      <c r="A7006" s="40"/>
      <c r="W7006" s="40"/>
      <c r="X7006" s="40"/>
      <c r="Y7006" s="40"/>
      <c r="Z7006" s="40"/>
    </row>
    <row r="7007" spans="1:26" x14ac:dyDescent="0.2">
      <c r="A7007" s="40"/>
      <c r="W7007" s="40"/>
      <c r="X7007" s="40"/>
      <c r="Y7007" s="40"/>
      <c r="Z7007" s="40"/>
    </row>
    <row r="7008" spans="1:26" x14ac:dyDescent="0.2">
      <c r="A7008" s="40"/>
      <c r="W7008" s="40"/>
      <c r="X7008" s="40"/>
      <c r="Y7008" s="40"/>
      <c r="Z7008" s="40"/>
    </row>
    <row r="7009" spans="1:26" x14ac:dyDescent="0.2">
      <c r="A7009" s="40"/>
      <c r="W7009" s="40"/>
      <c r="X7009" s="40"/>
      <c r="Y7009" s="40"/>
      <c r="Z7009" s="40"/>
    </row>
    <row r="7010" spans="1:26" x14ac:dyDescent="0.2">
      <c r="A7010" s="40"/>
      <c r="W7010" s="40"/>
      <c r="X7010" s="40"/>
      <c r="Y7010" s="40"/>
      <c r="Z7010" s="40"/>
    </row>
    <row r="7011" spans="1:26" x14ac:dyDescent="0.2">
      <c r="A7011" s="40"/>
      <c r="W7011" s="40"/>
      <c r="X7011" s="40"/>
      <c r="Y7011" s="40"/>
      <c r="Z7011" s="40"/>
    </row>
    <row r="7012" spans="1:26" x14ac:dyDescent="0.2">
      <c r="A7012" s="40"/>
      <c r="W7012" s="40"/>
      <c r="X7012" s="40"/>
      <c r="Y7012" s="40"/>
      <c r="Z7012" s="40"/>
    </row>
    <row r="7013" spans="1:26" x14ac:dyDescent="0.2">
      <c r="A7013" s="40"/>
      <c r="W7013" s="40"/>
      <c r="X7013" s="40"/>
      <c r="Y7013" s="40"/>
      <c r="Z7013" s="40"/>
    </row>
    <row r="7014" spans="1:26" x14ac:dyDescent="0.2">
      <c r="A7014" s="40"/>
      <c r="W7014" s="40"/>
      <c r="X7014" s="40"/>
      <c r="Y7014" s="40"/>
      <c r="Z7014" s="40"/>
    </row>
    <row r="7015" spans="1:26" x14ac:dyDescent="0.2">
      <c r="A7015" s="40"/>
      <c r="W7015" s="40"/>
      <c r="X7015" s="40"/>
      <c r="Y7015" s="40"/>
      <c r="Z7015" s="40"/>
    </row>
    <row r="7016" spans="1:26" x14ac:dyDescent="0.2">
      <c r="A7016" s="40"/>
      <c r="W7016" s="40"/>
      <c r="X7016" s="40"/>
      <c r="Y7016" s="40"/>
      <c r="Z7016" s="40"/>
    </row>
    <row r="7017" spans="1:26" x14ac:dyDescent="0.2">
      <c r="A7017" s="40"/>
      <c r="W7017" s="40"/>
      <c r="X7017" s="40"/>
      <c r="Y7017" s="40"/>
      <c r="Z7017" s="40"/>
    </row>
    <row r="7018" spans="1:26" x14ac:dyDescent="0.2">
      <c r="A7018" s="40"/>
      <c r="W7018" s="40"/>
      <c r="X7018" s="40"/>
      <c r="Y7018" s="40"/>
      <c r="Z7018" s="40"/>
    </row>
    <row r="7019" spans="1:26" x14ac:dyDescent="0.2">
      <c r="A7019" s="40"/>
      <c r="W7019" s="40"/>
      <c r="X7019" s="40"/>
      <c r="Y7019" s="40"/>
      <c r="Z7019" s="40"/>
    </row>
    <row r="7020" spans="1:26" x14ac:dyDescent="0.2">
      <c r="A7020" s="40"/>
      <c r="W7020" s="40"/>
      <c r="X7020" s="40"/>
      <c r="Y7020" s="40"/>
      <c r="Z7020" s="40"/>
    </row>
    <row r="7021" spans="1:26" x14ac:dyDescent="0.2">
      <c r="A7021" s="40"/>
      <c r="W7021" s="40"/>
      <c r="X7021" s="40"/>
      <c r="Y7021" s="40"/>
      <c r="Z7021" s="40"/>
    </row>
    <row r="7022" spans="1:26" x14ac:dyDescent="0.2">
      <c r="A7022" s="40"/>
      <c r="W7022" s="40"/>
      <c r="X7022" s="40"/>
      <c r="Y7022" s="40"/>
      <c r="Z7022" s="40"/>
    </row>
    <row r="7023" spans="1:26" x14ac:dyDescent="0.2">
      <c r="A7023" s="40"/>
      <c r="W7023" s="40"/>
      <c r="X7023" s="40"/>
      <c r="Y7023" s="40"/>
      <c r="Z7023" s="40"/>
    </row>
    <row r="7024" spans="1:26" x14ac:dyDescent="0.2">
      <c r="A7024" s="40"/>
      <c r="W7024" s="40"/>
      <c r="X7024" s="40"/>
      <c r="Y7024" s="40"/>
      <c r="Z7024" s="40"/>
    </row>
    <row r="7025" spans="1:26" x14ac:dyDescent="0.2">
      <c r="A7025" s="40"/>
      <c r="W7025" s="40"/>
      <c r="X7025" s="40"/>
      <c r="Y7025" s="40"/>
      <c r="Z7025" s="40"/>
    </row>
    <row r="7026" spans="1:26" x14ac:dyDescent="0.2">
      <c r="A7026" s="40"/>
      <c r="W7026" s="40"/>
      <c r="X7026" s="40"/>
      <c r="Y7026" s="40"/>
      <c r="Z7026" s="40"/>
    </row>
    <row r="7027" spans="1:26" x14ac:dyDescent="0.2">
      <c r="A7027" s="40"/>
      <c r="W7027" s="40"/>
      <c r="X7027" s="40"/>
      <c r="Y7027" s="40"/>
      <c r="Z7027" s="40"/>
    </row>
    <row r="7028" spans="1:26" x14ac:dyDescent="0.2">
      <c r="A7028" s="40"/>
      <c r="W7028" s="40"/>
      <c r="X7028" s="40"/>
      <c r="Y7028" s="40"/>
      <c r="Z7028" s="40"/>
    </row>
    <row r="7029" spans="1:26" x14ac:dyDescent="0.2">
      <c r="A7029" s="40"/>
      <c r="W7029" s="40"/>
      <c r="X7029" s="40"/>
      <c r="Y7029" s="40"/>
      <c r="Z7029" s="40"/>
    </row>
    <row r="7030" spans="1:26" x14ac:dyDescent="0.2">
      <c r="A7030" s="40"/>
      <c r="W7030" s="40"/>
      <c r="X7030" s="40"/>
      <c r="Y7030" s="40"/>
      <c r="Z7030" s="40"/>
    </row>
    <row r="7031" spans="1:26" x14ac:dyDescent="0.2">
      <c r="A7031" s="40"/>
      <c r="W7031" s="40"/>
      <c r="X7031" s="40"/>
      <c r="Y7031" s="40"/>
      <c r="Z7031" s="40"/>
    </row>
    <row r="7032" spans="1:26" x14ac:dyDescent="0.2">
      <c r="A7032" s="40"/>
      <c r="W7032" s="40"/>
      <c r="X7032" s="40"/>
      <c r="Y7032" s="40"/>
      <c r="Z7032" s="40"/>
    </row>
    <row r="7033" spans="1:26" x14ac:dyDescent="0.2">
      <c r="A7033" s="40"/>
      <c r="W7033" s="40"/>
      <c r="X7033" s="40"/>
      <c r="Y7033" s="40"/>
      <c r="Z7033" s="40"/>
    </row>
    <row r="7034" spans="1:26" x14ac:dyDescent="0.2">
      <c r="A7034" s="40"/>
      <c r="W7034" s="40"/>
      <c r="X7034" s="40"/>
      <c r="Y7034" s="40"/>
      <c r="Z7034" s="40"/>
    </row>
    <row r="7035" spans="1:26" x14ac:dyDescent="0.2">
      <c r="A7035" s="40"/>
      <c r="W7035" s="40"/>
      <c r="X7035" s="40"/>
      <c r="Y7035" s="40"/>
      <c r="Z7035" s="40"/>
    </row>
    <row r="7036" spans="1:26" x14ac:dyDescent="0.2">
      <c r="A7036" s="40"/>
      <c r="W7036" s="40"/>
      <c r="X7036" s="40"/>
      <c r="Y7036" s="40"/>
      <c r="Z7036" s="40"/>
    </row>
    <row r="7037" spans="1:26" x14ac:dyDescent="0.2">
      <c r="A7037" s="40"/>
      <c r="W7037" s="40"/>
      <c r="X7037" s="40"/>
      <c r="Y7037" s="40"/>
      <c r="Z7037" s="40"/>
    </row>
    <row r="7038" spans="1:26" x14ac:dyDescent="0.2">
      <c r="A7038" s="40"/>
      <c r="W7038" s="40"/>
      <c r="X7038" s="40"/>
      <c r="Y7038" s="40"/>
      <c r="Z7038" s="40"/>
    </row>
    <row r="7039" spans="1:26" x14ac:dyDescent="0.2">
      <c r="A7039" s="40"/>
      <c r="W7039" s="40"/>
      <c r="X7039" s="40"/>
      <c r="Y7039" s="40"/>
      <c r="Z7039" s="40"/>
    </row>
    <row r="7040" spans="1:26" x14ac:dyDescent="0.2">
      <c r="A7040" s="40"/>
      <c r="W7040" s="40"/>
      <c r="X7040" s="40"/>
      <c r="Y7040" s="40"/>
      <c r="Z7040" s="40"/>
    </row>
    <row r="7041" spans="1:26" x14ac:dyDescent="0.2">
      <c r="A7041" s="40"/>
      <c r="W7041" s="40"/>
      <c r="X7041" s="40"/>
      <c r="Y7041" s="40"/>
      <c r="Z7041" s="40"/>
    </row>
    <row r="7042" spans="1:26" x14ac:dyDescent="0.2">
      <c r="A7042" s="40"/>
      <c r="W7042" s="40"/>
      <c r="X7042" s="40"/>
      <c r="Y7042" s="40"/>
      <c r="Z7042" s="40"/>
    </row>
    <row r="7043" spans="1:26" x14ac:dyDescent="0.2">
      <c r="A7043" s="40"/>
      <c r="W7043" s="40"/>
      <c r="X7043" s="40"/>
      <c r="Y7043" s="40"/>
      <c r="Z7043" s="40"/>
    </row>
    <row r="7044" spans="1:26" x14ac:dyDescent="0.2">
      <c r="A7044" s="40"/>
      <c r="W7044" s="40"/>
      <c r="X7044" s="40"/>
      <c r="Y7044" s="40"/>
      <c r="Z7044" s="40"/>
    </row>
    <row r="7045" spans="1:26" x14ac:dyDescent="0.2">
      <c r="A7045" s="40"/>
      <c r="W7045" s="40"/>
      <c r="X7045" s="40"/>
      <c r="Y7045" s="40"/>
      <c r="Z7045" s="40"/>
    </row>
    <row r="7046" spans="1:26" x14ac:dyDescent="0.2">
      <c r="A7046" s="40"/>
      <c r="W7046" s="40"/>
      <c r="X7046" s="40"/>
      <c r="Y7046" s="40"/>
      <c r="Z7046" s="40"/>
    </row>
    <row r="7047" spans="1:26" x14ac:dyDescent="0.2">
      <c r="A7047" s="40"/>
      <c r="W7047" s="40"/>
      <c r="X7047" s="40"/>
      <c r="Y7047" s="40"/>
      <c r="Z7047" s="40"/>
    </row>
    <row r="7048" spans="1:26" x14ac:dyDescent="0.2">
      <c r="A7048" s="40"/>
      <c r="W7048" s="40"/>
      <c r="X7048" s="40"/>
      <c r="Y7048" s="40"/>
      <c r="Z7048" s="40"/>
    </row>
    <row r="7049" spans="1:26" x14ac:dyDescent="0.2">
      <c r="A7049" s="40"/>
      <c r="W7049" s="40"/>
      <c r="X7049" s="40"/>
      <c r="Y7049" s="40"/>
      <c r="Z7049" s="40"/>
    </row>
    <row r="7050" spans="1:26" x14ac:dyDescent="0.2">
      <c r="A7050" s="40"/>
      <c r="W7050" s="40"/>
      <c r="X7050" s="40"/>
      <c r="Y7050" s="40"/>
      <c r="Z7050" s="40"/>
    </row>
    <row r="7051" spans="1:26" x14ac:dyDescent="0.2">
      <c r="A7051" s="40"/>
      <c r="W7051" s="40"/>
      <c r="X7051" s="40"/>
      <c r="Y7051" s="40"/>
      <c r="Z7051" s="40"/>
    </row>
    <row r="7052" spans="1:26" x14ac:dyDescent="0.2">
      <c r="A7052" s="40"/>
      <c r="W7052" s="40"/>
      <c r="X7052" s="40"/>
      <c r="Y7052" s="40"/>
      <c r="Z7052" s="40"/>
    </row>
    <row r="7053" spans="1:26" x14ac:dyDescent="0.2">
      <c r="A7053" s="40"/>
      <c r="W7053" s="40"/>
      <c r="X7053" s="40"/>
      <c r="Y7053" s="40"/>
      <c r="Z7053" s="40"/>
    </row>
    <row r="7054" spans="1:26" x14ac:dyDescent="0.2">
      <c r="A7054" s="40"/>
      <c r="W7054" s="40"/>
      <c r="X7054" s="40"/>
      <c r="Y7054" s="40"/>
      <c r="Z7054" s="40"/>
    </row>
    <row r="7055" spans="1:26" x14ac:dyDescent="0.2">
      <c r="A7055" s="40"/>
      <c r="W7055" s="40"/>
      <c r="X7055" s="40"/>
      <c r="Y7055" s="40"/>
      <c r="Z7055" s="40"/>
    </row>
    <row r="7056" spans="1:26" x14ac:dyDescent="0.2">
      <c r="A7056" s="40"/>
      <c r="W7056" s="40"/>
      <c r="X7056" s="40"/>
      <c r="Y7056" s="40"/>
      <c r="Z7056" s="40"/>
    </row>
    <row r="7057" spans="1:26" x14ac:dyDescent="0.2">
      <c r="A7057" s="40"/>
      <c r="W7057" s="40"/>
      <c r="X7057" s="40"/>
      <c r="Y7057" s="40"/>
      <c r="Z7057" s="40"/>
    </row>
    <row r="7058" spans="1:26" x14ac:dyDescent="0.2">
      <c r="A7058" s="40"/>
      <c r="W7058" s="40"/>
      <c r="X7058" s="40"/>
      <c r="Y7058" s="40"/>
      <c r="Z7058" s="40"/>
    </row>
    <row r="7059" spans="1:26" x14ac:dyDescent="0.2">
      <c r="A7059" s="40"/>
      <c r="W7059" s="40"/>
      <c r="X7059" s="40"/>
      <c r="Y7059" s="40"/>
      <c r="Z7059" s="40"/>
    </row>
    <row r="7060" spans="1:26" x14ac:dyDescent="0.2">
      <c r="A7060" s="40"/>
      <c r="W7060" s="40"/>
      <c r="X7060" s="40"/>
      <c r="Y7060" s="40"/>
      <c r="Z7060" s="40"/>
    </row>
    <row r="7061" spans="1:26" x14ac:dyDescent="0.2">
      <c r="A7061" s="40"/>
      <c r="W7061" s="40"/>
      <c r="X7061" s="40"/>
      <c r="Y7061" s="40"/>
      <c r="Z7061" s="40"/>
    </row>
    <row r="7062" spans="1:26" x14ac:dyDescent="0.2">
      <c r="A7062" s="40"/>
      <c r="W7062" s="40"/>
      <c r="X7062" s="40"/>
      <c r="Y7062" s="40"/>
      <c r="Z7062" s="40"/>
    </row>
    <row r="7063" spans="1:26" x14ac:dyDescent="0.2">
      <c r="A7063" s="40"/>
      <c r="W7063" s="40"/>
      <c r="X7063" s="40"/>
      <c r="Y7063" s="40"/>
      <c r="Z7063" s="40"/>
    </row>
    <row r="7064" spans="1:26" x14ac:dyDescent="0.2">
      <c r="A7064" s="40"/>
      <c r="W7064" s="40"/>
      <c r="X7064" s="40"/>
      <c r="Y7064" s="40"/>
      <c r="Z7064" s="40"/>
    </row>
    <row r="7065" spans="1:26" x14ac:dyDescent="0.2">
      <c r="A7065" s="40"/>
      <c r="W7065" s="40"/>
      <c r="X7065" s="40"/>
      <c r="Y7065" s="40"/>
      <c r="Z7065" s="40"/>
    </row>
    <row r="7066" spans="1:26" x14ac:dyDescent="0.2">
      <c r="A7066" s="40"/>
      <c r="W7066" s="40"/>
      <c r="X7066" s="40"/>
      <c r="Y7066" s="40"/>
      <c r="Z7066" s="40"/>
    </row>
    <row r="7067" spans="1:26" x14ac:dyDescent="0.2">
      <c r="A7067" s="40"/>
      <c r="W7067" s="40"/>
      <c r="X7067" s="40"/>
      <c r="Y7067" s="40"/>
      <c r="Z7067" s="40"/>
    </row>
    <row r="7068" spans="1:26" x14ac:dyDescent="0.2">
      <c r="A7068" s="40"/>
      <c r="W7068" s="40"/>
      <c r="X7068" s="40"/>
      <c r="Y7068" s="40"/>
      <c r="Z7068" s="40"/>
    </row>
    <row r="7069" spans="1:26" x14ac:dyDescent="0.2">
      <c r="A7069" s="40"/>
      <c r="W7069" s="40"/>
      <c r="X7069" s="40"/>
      <c r="Y7069" s="40"/>
      <c r="Z7069" s="40"/>
    </row>
    <row r="7070" spans="1:26" x14ac:dyDescent="0.2">
      <c r="A7070" s="40"/>
      <c r="W7070" s="40"/>
      <c r="X7070" s="40"/>
      <c r="Y7070" s="40"/>
      <c r="Z7070" s="40"/>
    </row>
    <row r="7071" spans="1:26" x14ac:dyDescent="0.2">
      <c r="A7071" s="40"/>
      <c r="W7071" s="40"/>
      <c r="X7071" s="40"/>
      <c r="Y7071" s="40"/>
      <c r="Z7071" s="40"/>
    </row>
    <row r="7072" spans="1:26" x14ac:dyDescent="0.2">
      <c r="A7072" s="40"/>
      <c r="W7072" s="40"/>
      <c r="X7072" s="40"/>
      <c r="Y7072" s="40"/>
      <c r="Z7072" s="40"/>
    </row>
    <row r="7073" spans="1:26" x14ac:dyDescent="0.2">
      <c r="A7073" s="40"/>
      <c r="W7073" s="40"/>
      <c r="X7073" s="40"/>
      <c r="Y7073" s="40"/>
      <c r="Z7073" s="40"/>
    </row>
    <row r="7074" spans="1:26" x14ac:dyDescent="0.2">
      <c r="A7074" s="40"/>
      <c r="W7074" s="40"/>
      <c r="X7074" s="40"/>
      <c r="Y7074" s="40"/>
      <c r="Z7074" s="40"/>
    </row>
    <row r="7075" spans="1:26" x14ac:dyDescent="0.2">
      <c r="A7075" s="40"/>
      <c r="W7075" s="40"/>
      <c r="X7075" s="40"/>
      <c r="Y7075" s="40"/>
      <c r="Z7075" s="40"/>
    </row>
    <row r="7076" spans="1:26" x14ac:dyDescent="0.2">
      <c r="A7076" s="40"/>
      <c r="W7076" s="40"/>
      <c r="X7076" s="40"/>
      <c r="Y7076" s="40"/>
      <c r="Z7076" s="40"/>
    </row>
    <row r="7077" spans="1:26" x14ac:dyDescent="0.2">
      <c r="A7077" s="40"/>
      <c r="W7077" s="40"/>
      <c r="X7077" s="40"/>
      <c r="Y7077" s="40"/>
      <c r="Z7077" s="40"/>
    </row>
    <row r="7078" spans="1:26" x14ac:dyDescent="0.2">
      <c r="A7078" s="40"/>
      <c r="W7078" s="40"/>
      <c r="X7078" s="40"/>
      <c r="Y7078" s="40"/>
      <c r="Z7078" s="40"/>
    </row>
    <row r="7079" spans="1:26" x14ac:dyDescent="0.2">
      <c r="A7079" s="40"/>
      <c r="W7079" s="40"/>
      <c r="X7079" s="40"/>
      <c r="Y7079" s="40"/>
      <c r="Z7079" s="40"/>
    </row>
    <row r="7080" spans="1:26" x14ac:dyDescent="0.2">
      <c r="A7080" s="40"/>
      <c r="W7080" s="40"/>
      <c r="X7080" s="40"/>
      <c r="Y7080" s="40"/>
      <c r="Z7080" s="40"/>
    </row>
    <row r="7081" spans="1:26" x14ac:dyDescent="0.2">
      <c r="A7081" s="40"/>
      <c r="W7081" s="40"/>
      <c r="X7081" s="40"/>
      <c r="Y7081" s="40"/>
      <c r="Z7081" s="40"/>
    </row>
    <row r="7082" spans="1:26" x14ac:dyDescent="0.2">
      <c r="A7082" s="40"/>
      <c r="W7082" s="40"/>
      <c r="X7082" s="40"/>
      <c r="Y7082" s="40"/>
      <c r="Z7082" s="40"/>
    </row>
    <row r="7083" spans="1:26" x14ac:dyDescent="0.2">
      <c r="A7083" s="40"/>
      <c r="W7083" s="40"/>
      <c r="X7083" s="40"/>
      <c r="Y7083" s="40"/>
      <c r="Z7083" s="40"/>
    </row>
    <row r="7084" spans="1:26" x14ac:dyDescent="0.2">
      <c r="A7084" s="40"/>
      <c r="W7084" s="40"/>
      <c r="X7084" s="40"/>
      <c r="Y7084" s="40"/>
      <c r="Z7084" s="40"/>
    </row>
    <row r="7085" spans="1:26" x14ac:dyDescent="0.2">
      <c r="A7085" s="40"/>
      <c r="W7085" s="40"/>
      <c r="X7085" s="40"/>
      <c r="Y7085" s="40"/>
      <c r="Z7085" s="40"/>
    </row>
    <row r="7086" spans="1:26" x14ac:dyDescent="0.2">
      <c r="A7086" s="40"/>
      <c r="W7086" s="40"/>
      <c r="X7086" s="40"/>
      <c r="Y7086" s="40"/>
      <c r="Z7086" s="40"/>
    </row>
    <row r="7087" spans="1:26" x14ac:dyDescent="0.2">
      <c r="A7087" s="40"/>
      <c r="W7087" s="40"/>
      <c r="X7087" s="40"/>
      <c r="Y7087" s="40"/>
      <c r="Z7087" s="40"/>
    </row>
    <row r="7088" spans="1:26" x14ac:dyDescent="0.2">
      <c r="A7088" s="40"/>
      <c r="W7088" s="40"/>
      <c r="X7088" s="40"/>
      <c r="Y7088" s="40"/>
      <c r="Z7088" s="40"/>
    </row>
    <row r="7089" spans="1:26" x14ac:dyDescent="0.2">
      <c r="A7089" s="40"/>
      <c r="W7089" s="40"/>
      <c r="X7089" s="40"/>
      <c r="Y7089" s="40"/>
      <c r="Z7089" s="40"/>
    </row>
    <row r="7090" spans="1:26" x14ac:dyDescent="0.2">
      <c r="A7090" s="40"/>
      <c r="W7090" s="40"/>
      <c r="X7090" s="40"/>
      <c r="Y7090" s="40"/>
      <c r="Z7090" s="40"/>
    </row>
    <row r="7091" spans="1:26" x14ac:dyDescent="0.2">
      <c r="A7091" s="40"/>
      <c r="W7091" s="40"/>
      <c r="X7091" s="40"/>
      <c r="Y7091" s="40"/>
      <c r="Z7091" s="40"/>
    </row>
    <row r="7092" spans="1:26" x14ac:dyDescent="0.2">
      <c r="A7092" s="40"/>
      <c r="W7092" s="40"/>
      <c r="X7092" s="40"/>
      <c r="Y7092" s="40"/>
      <c r="Z7092" s="40"/>
    </row>
    <row r="7093" spans="1:26" x14ac:dyDescent="0.2">
      <c r="A7093" s="40"/>
      <c r="W7093" s="40"/>
      <c r="X7093" s="40"/>
      <c r="Y7093" s="40"/>
      <c r="Z7093" s="40"/>
    </row>
    <row r="7094" spans="1:26" x14ac:dyDescent="0.2">
      <c r="A7094" s="40"/>
      <c r="W7094" s="40"/>
      <c r="X7094" s="40"/>
      <c r="Y7094" s="40"/>
      <c r="Z7094" s="40"/>
    </row>
    <row r="7095" spans="1:26" x14ac:dyDescent="0.2">
      <c r="A7095" s="40"/>
      <c r="W7095" s="40"/>
      <c r="X7095" s="40"/>
      <c r="Y7095" s="40"/>
      <c r="Z7095" s="40"/>
    </row>
    <row r="7096" spans="1:26" x14ac:dyDescent="0.2">
      <c r="A7096" s="40"/>
      <c r="W7096" s="40"/>
      <c r="X7096" s="40"/>
      <c r="Y7096" s="40"/>
      <c r="Z7096" s="40"/>
    </row>
    <row r="7097" spans="1:26" x14ac:dyDescent="0.2">
      <c r="A7097" s="40"/>
      <c r="W7097" s="40"/>
      <c r="X7097" s="40"/>
      <c r="Y7097" s="40"/>
      <c r="Z7097" s="40"/>
    </row>
    <row r="7098" spans="1:26" x14ac:dyDescent="0.2">
      <c r="A7098" s="40"/>
      <c r="W7098" s="40"/>
      <c r="X7098" s="40"/>
      <c r="Y7098" s="40"/>
      <c r="Z7098" s="40"/>
    </row>
    <row r="7099" spans="1:26" x14ac:dyDescent="0.2">
      <c r="A7099" s="40"/>
      <c r="W7099" s="40"/>
      <c r="X7099" s="40"/>
      <c r="Y7099" s="40"/>
      <c r="Z7099" s="40"/>
    </row>
    <row r="7100" spans="1:26" x14ac:dyDescent="0.2">
      <c r="A7100" s="40"/>
      <c r="W7100" s="40"/>
      <c r="X7100" s="40"/>
      <c r="Y7100" s="40"/>
      <c r="Z7100" s="40"/>
    </row>
    <row r="7101" spans="1:26" x14ac:dyDescent="0.2">
      <c r="A7101" s="40"/>
      <c r="W7101" s="40"/>
      <c r="X7101" s="40"/>
      <c r="Y7101" s="40"/>
      <c r="Z7101" s="40"/>
    </row>
    <row r="7102" spans="1:26" x14ac:dyDescent="0.2">
      <c r="A7102" s="40"/>
      <c r="W7102" s="40"/>
      <c r="X7102" s="40"/>
      <c r="Y7102" s="40"/>
      <c r="Z7102" s="40"/>
    </row>
    <row r="7103" spans="1:26" x14ac:dyDescent="0.2">
      <c r="A7103" s="40"/>
      <c r="W7103" s="40"/>
      <c r="X7103" s="40"/>
      <c r="Y7103" s="40"/>
      <c r="Z7103" s="40"/>
    </row>
    <row r="7104" spans="1:26" x14ac:dyDescent="0.2">
      <c r="A7104" s="40"/>
      <c r="W7104" s="40"/>
      <c r="X7104" s="40"/>
      <c r="Y7104" s="40"/>
      <c r="Z7104" s="40"/>
    </row>
    <row r="7105" spans="1:26" x14ac:dyDescent="0.2">
      <c r="A7105" s="40"/>
      <c r="W7105" s="40"/>
      <c r="X7105" s="40"/>
      <c r="Y7105" s="40"/>
      <c r="Z7105" s="40"/>
    </row>
    <row r="7106" spans="1:26" x14ac:dyDescent="0.2">
      <c r="A7106" s="40"/>
      <c r="W7106" s="40"/>
      <c r="X7106" s="40"/>
      <c r="Y7106" s="40"/>
      <c r="Z7106" s="40"/>
    </row>
    <row r="7107" spans="1:26" x14ac:dyDescent="0.2">
      <c r="A7107" s="40"/>
      <c r="W7107" s="40"/>
      <c r="X7107" s="40"/>
      <c r="Y7107" s="40"/>
      <c r="Z7107" s="40"/>
    </row>
    <row r="7108" spans="1:26" x14ac:dyDescent="0.2">
      <c r="A7108" s="40"/>
      <c r="W7108" s="40"/>
      <c r="X7108" s="40"/>
      <c r="Y7108" s="40"/>
      <c r="Z7108" s="40"/>
    </row>
    <row r="7109" spans="1:26" x14ac:dyDescent="0.2">
      <c r="A7109" s="40"/>
      <c r="W7109" s="40"/>
      <c r="X7109" s="40"/>
      <c r="Y7109" s="40"/>
      <c r="Z7109" s="40"/>
    </row>
    <row r="7110" spans="1:26" x14ac:dyDescent="0.2">
      <c r="A7110" s="40"/>
      <c r="W7110" s="40"/>
      <c r="X7110" s="40"/>
      <c r="Y7110" s="40"/>
      <c r="Z7110" s="40"/>
    </row>
    <row r="7111" spans="1:26" x14ac:dyDescent="0.2">
      <c r="A7111" s="40"/>
      <c r="W7111" s="40"/>
      <c r="X7111" s="40"/>
      <c r="Y7111" s="40"/>
      <c r="Z7111" s="40"/>
    </row>
    <row r="7112" spans="1:26" x14ac:dyDescent="0.2">
      <c r="A7112" s="40"/>
      <c r="W7112" s="40"/>
      <c r="X7112" s="40"/>
      <c r="Y7112" s="40"/>
      <c r="Z7112" s="40"/>
    </row>
    <row r="7113" spans="1:26" x14ac:dyDescent="0.2">
      <c r="A7113" s="40"/>
      <c r="W7113" s="40"/>
      <c r="X7113" s="40"/>
      <c r="Y7113" s="40"/>
      <c r="Z7113" s="40"/>
    </row>
    <row r="7114" spans="1:26" x14ac:dyDescent="0.2">
      <c r="A7114" s="40"/>
      <c r="W7114" s="40"/>
      <c r="X7114" s="40"/>
      <c r="Y7114" s="40"/>
      <c r="Z7114" s="40"/>
    </row>
    <row r="7115" spans="1:26" x14ac:dyDescent="0.2">
      <c r="A7115" s="40"/>
      <c r="W7115" s="40"/>
      <c r="X7115" s="40"/>
      <c r="Y7115" s="40"/>
      <c r="Z7115" s="40"/>
    </row>
    <row r="7116" spans="1:26" x14ac:dyDescent="0.2">
      <c r="A7116" s="40"/>
      <c r="W7116" s="40"/>
      <c r="X7116" s="40"/>
      <c r="Y7116" s="40"/>
      <c r="Z7116" s="40"/>
    </row>
    <row r="7117" spans="1:26" x14ac:dyDescent="0.2">
      <c r="A7117" s="40"/>
      <c r="W7117" s="40"/>
      <c r="X7117" s="40"/>
      <c r="Y7117" s="40"/>
      <c r="Z7117" s="40"/>
    </row>
    <row r="7118" spans="1:26" x14ac:dyDescent="0.2">
      <c r="A7118" s="40"/>
      <c r="W7118" s="40"/>
      <c r="X7118" s="40"/>
      <c r="Y7118" s="40"/>
      <c r="Z7118" s="40"/>
    </row>
    <row r="7119" spans="1:26" x14ac:dyDescent="0.2">
      <c r="A7119" s="40"/>
      <c r="W7119" s="40"/>
      <c r="X7119" s="40"/>
      <c r="Y7119" s="40"/>
      <c r="Z7119" s="40"/>
    </row>
    <row r="7120" spans="1:26" x14ac:dyDescent="0.2">
      <c r="A7120" s="40"/>
      <c r="W7120" s="40"/>
      <c r="X7120" s="40"/>
      <c r="Y7120" s="40"/>
      <c r="Z7120" s="40"/>
    </row>
    <row r="7121" spans="1:26" x14ac:dyDescent="0.2">
      <c r="A7121" s="40"/>
      <c r="W7121" s="40"/>
      <c r="X7121" s="40"/>
      <c r="Y7121" s="40"/>
      <c r="Z7121" s="40"/>
    </row>
    <row r="7122" spans="1:26" x14ac:dyDescent="0.2">
      <c r="A7122" s="40"/>
      <c r="W7122" s="40"/>
      <c r="X7122" s="40"/>
      <c r="Y7122" s="40"/>
      <c r="Z7122" s="40"/>
    </row>
    <row r="7123" spans="1:26" x14ac:dyDescent="0.2">
      <c r="A7123" s="40"/>
      <c r="W7123" s="40"/>
      <c r="X7123" s="40"/>
      <c r="Y7123" s="40"/>
      <c r="Z7123" s="40"/>
    </row>
    <row r="7124" spans="1:26" x14ac:dyDescent="0.2">
      <c r="A7124" s="40"/>
      <c r="W7124" s="40"/>
      <c r="X7124" s="40"/>
      <c r="Y7124" s="40"/>
      <c r="Z7124" s="40"/>
    </row>
    <row r="7125" spans="1:26" x14ac:dyDescent="0.2">
      <c r="A7125" s="40"/>
      <c r="W7125" s="40"/>
      <c r="X7125" s="40"/>
      <c r="Y7125" s="40"/>
      <c r="Z7125" s="40"/>
    </row>
    <row r="7126" spans="1:26" x14ac:dyDescent="0.2">
      <c r="A7126" s="40"/>
      <c r="W7126" s="40"/>
      <c r="X7126" s="40"/>
      <c r="Y7126" s="40"/>
      <c r="Z7126" s="40"/>
    </row>
    <row r="7127" spans="1:26" x14ac:dyDescent="0.2">
      <c r="A7127" s="40"/>
      <c r="W7127" s="40"/>
      <c r="X7127" s="40"/>
      <c r="Y7127" s="40"/>
      <c r="Z7127" s="40"/>
    </row>
    <row r="7128" spans="1:26" x14ac:dyDescent="0.2">
      <c r="A7128" s="40"/>
      <c r="W7128" s="40"/>
      <c r="X7128" s="40"/>
      <c r="Y7128" s="40"/>
      <c r="Z7128" s="40"/>
    </row>
    <row r="7129" spans="1:26" x14ac:dyDescent="0.2">
      <c r="A7129" s="40"/>
      <c r="W7129" s="40"/>
      <c r="X7129" s="40"/>
      <c r="Y7129" s="40"/>
      <c r="Z7129" s="40"/>
    </row>
    <row r="7130" spans="1:26" x14ac:dyDescent="0.2">
      <c r="A7130" s="40"/>
      <c r="W7130" s="40"/>
      <c r="X7130" s="40"/>
      <c r="Y7130" s="40"/>
      <c r="Z7130" s="40"/>
    </row>
    <row r="7131" spans="1:26" x14ac:dyDescent="0.2">
      <c r="A7131" s="40"/>
      <c r="W7131" s="40"/>
      <c r="X7131" s="40"/>
      <c r="Y7131" s="40"/>
      <c r="Z7131" s="40"/>
    </row>
    <row r="7132" spans="1:26" x14ac:dyDescent="0.2">
      <c r="A7132" s="40"/>
      <c r="W7132" s="40"/>
      <c r="X7132" s="40"/>
      <c r="Y7132" s="40"/>
      <c r="Z7132" s="40"/>
    </row>
    <row r="7133" spans="1:26" x14ac:dyDescent="0.2">
      <c r="A7133" s="40"/>
      <c r="W7133" s="40"/>
      <c r="X7133" s="40"/>
      <c r="Y7133" s="40"/>
      <c r="Z7133" s="40"/>
    </row>
    <row r="7134" spans="1:26" x14ac:dyDescent="0.2">
      <c r="A7134" s="40"/>
      <c r="W7134" s="40"/>
      <c r="X7134" s="40"/>
      <c r="Y7134" s="40"/>
      <c r="Z7134" s="40"/>
    </row>
    <row r="7135" spans="1:26" x14ac:dyDescent="0.2">
      <c r="A7135" s="40"/>
      <c r="W7135" s="40"/>
      <c r="X7135" s="40"/>
      <c r="Y7135" s="40"/>
      <c r="Z7135" s="40"/>
    </row>
    <row r="7136" spans="1:26" x14ac:dyDescent="0.2">
      <c r="A7136" s="40"/>
      <c r="W7136" s="40"/>
      <c r="X7136" s="40"/>
      <c r="Y7136" s="40"/>
      <c r="Z7136" s="40"/>
    </row>
    <row r="7137" spans="1:26" x14ac:dyDescent="0.2">
      <c r="A7137" s="40"/>
      <c r="W7137" s="40"/>
      <c r="X7137" s="40"/>
      <c r="Y7137" s="40"/>
      <c r="Z7137" s="40"/>
    </row>
    <row r="7138" spans="1:26" x14ac:dyDescent="0.2">
      <c r="A7138" s="40"/>
      <c r="W7138" s="40"/>
      <c r="X7138" s="40"/>
      <c r="Y7138" s="40"/>
      <c r="Z7138" s="40"/>
    </row>
    <row r="7139" spans="1:26" x14ac:dyDescent="0.2">
      <c r="A7139" s="40"/>
      <c r="W7139" s="40"/>
      <c r="X7139" s="40"/>
      <c r="Y7139" s="40"/>
      <c r="Z7139" s="40"/>
    </row>
    <row r="7140" spans="1:26" x14ac:dyDescent="0.2">
      <c r="A7140" s="40"/>
      <c r="W7140" s="40"/>
      <c r="X7140" s="40"/>
      <c r="Y7140" s="40"/>
      <c r="Z7140" s="40"/>
    </row>
    <row r="7141" spans="1:26" x14ac:dyDescent="0.2">
      <c r="A7141" s="40"/>
      <c r="W7141" s="40"/>
      <c r="X7141" s="40"/>
      <c r="Y7141" s="40"/>
      <c r="Z7141" s="40"/>
    </row>
    <row r="7142" spans="1:26" x14ac:dyDescent="0.2">
      <c r="A7142" s="40"/>
      <c r="W7142" s="40"/>
      <c r="X7142" s="40"/>
      <c r="Y7142" s="40"/>
      <c r="Z7142" s="40"/>
    </row>
    <row r="7143" spans="1:26" x14ac:dyDescent="0.2">
      <c r="A7143" s="40"/>
      <c r="W7143" s="40"/>
      <c r="X7143" s="40"/>
      <c r="Y7143" s="40"/>
      <c r="Z7143" s="40"/>
    </row>
    <row r="7144" spans="1:26" x14ac:dyDescent="0.2">
      <c r="A7144" s="40"/>
      <c r="W7144" s="40"/>
      <c r="X7144" s="40"/>
      <c r="Y7144" s="40"/>
      <c r="Z7144" s="40"/>
    </row>
    <row r="7145" spans="1:26" x14ac:dyDescent="0.2">
      <c r="A7145" s="40"/>
      <c r="W7145" s="40"/>
      <c r="X7145" s="40"/>
      <c r="Y7145" s="40"/>
      <c r="Z7145" s="40"/>
    </row>
    <row r="7146" spans="1:26" x14ac:dyDescent="0.2">
      <c r="A7146" s="40"/>
      <c r="W7146" s="40"/>
      <c r="X7146" s="40"/>
      <c r="Y7146" s="40"/>
      <c r="Z7146" s="40"/>
    </row>
    <row r="7147" spans="1:26" x14ac:dyDescent="0.2">
      <c r="A7147" s="40"/>
      <c r="W7147" s="40"/>
      <c r="X7147" s="40"/>
      <c r="Y7147" s="40"/>
      <c r="Z7147" s="40"/>
    </row>
    <row r="7148" spans="1:26" x14ac:dyDescent="0.2">
      <c r="A7148" s="40"/>
      <c r="W7148" s="40"/>
      <c r="X7148" s="40"/>
      <c r="Y7148" s="40"/>
      <c r="Z7148" s="40"/>
    </row>
    <row r="7149" spans="1:26" x14ac:dyDescent="0.2">
      <c r="A7149" s="40"/>
      <c r="W7149" s="40"/>
      <c r="X7149" s="40"/>
      <c r="Y7149" s="40"/>
      <c r="Z7149" s="40"/>
    </row>
    <row r="7150" spans="1:26" x14ac:dyDescent="0.2">
      <c r="A7150" s="40"/>
      <c r="W7150" s="40"/>
      <c r="X7150" s="40"/>
      <c r="Y7150" s="40"/>
      <c r="Z7150" s="40"/>
    </row>
    <row r="7151" spans="1:26" x14ac:dyDescent="0.2">
      <c r="A7151" s="40"/>
      <c r="W7151" s="40"/>
      <c r="X7151" s="40"/>
      <c r="Y7151" s="40"/>
      <c r="Z7151" s="40"/>
    </row>
    <row r="7152" spans="1:26" x14ac:dyDescent="0.2">
      <c r="A7152" s="40"/>
      <c r="W7152" s="40"/>
      <c r="X7152" s="40"/>
      <c r="Y7152" s="40"/>
      <c r="Z7152" s="40"/>
    </row>
    <row r="7153" spans="1:26" x14ac:dyDescent="0.2">
      <c r="A7153" s="40"/>
      <c r="W7153" s="40"/>
      <c r="X7153" s="40"/>
      <c r="Y7153" s="40"/>
      <c r="Z7153" s="40"/>
    </row>
    <row r="7154" spans="1:26" x14ac:dyDescent="0.2">
      <c r="A7154" s="40"/>
      <c r="W7154" s="40"/>
      <c r="X7154" s="40"/>
      <c r="Y7154" s="40"/>
      <c r="Z7154" s="40"/>
    </row>
    <row r="7155" spans="1:26" x14ac:dyDescent="0.2">
      <c r="A7155" s="40"/>
      <c r="W7155" s="40"/>
      <c r="X7155" s="40"/>
      <c r="Y7155" s="40"/>
      <c r="Z7155" s="40"/>
    </row>
    <row r="7156" spans="1:26" x14ac:dyDescent="0.2">
      <c r="A7156" s="40"/>
      <c r="W7156" s="40"/>
      <c r="X7156" s="40"/>
      <c r="Y7156" s="40"/>
      <c r="Z7156" s="40"/>
    </row>
    <row r="7157" spans="1:26" x14ac:dyDescent="0.2">
      <c r="A7157" s="40"/>
      <c r="W7157" s="40"/>
      <c r="X7157" s="40"/>
      <c r="Y7157" s="40"/>
      <c r="Z7157" s="40"/>
    </row>
    <row r="7158" spans="1:26" x14ac:dyDescent="0.2">
      <c r="A7158" s="40"/>
      <c r="W7158" s="40"/>
      <c r="X7158" s="40"/>
      <c r="Y7158" s="40"/>
      <c r="Z7158" s="40"/>
    </row>
    <row r="7159" spans="1:26" x14ac:dyDescent="0.2">
      <c r="A7159" s="40"/>
      <c r="W7159" s="40"/>
      <c r="X7159" s="40"/>
      <c r="Y7159" s="40"/>
      <c r="Z7159" s="40"/>
    </row>
    <row r="7160" spans="1:26" x14ac:dyDescent="0.2">
      <c r="A7160" s="40"/>
      <c r="W7160" s="40"/>
      <c r="X7160" s="40"/>
      <c r="Y7160" s="40"/>
      <c r="Z7160" s="40"/>
    </row>
    <row r="7161" spans="1:26" x14ac:dyDescent="0.2">
      <c r="A7161" s="40"/>
      <c r="W7161" s="40"/>
      <c r="X7161" s="40"/>
      <c r="Y7161" s="40"/>
      <c r="Z7161" s="40"/>
    </row>
    <row r="7162" spans="1:26" x14ac:dyDescent="0.2">
      <c r="A7162" s="40"/>
      <c r="W7162" s="40"/>
      <c r="X7162" s="40"/>
      <c r="Y7162" s="40"/>
      <c r="Z7162" s="40"/>
    </row>
    <row r="7163" spans="1:26" x14ac:dyDescent="0.2">
      <c r="A7163" s="40"/>
      <c r="W7163" s="40"/>
      <c r="X7163" s="40"/>
      <c r="Y7163" s="40"/>
      <c r="Z7163" s="40"/>
    </row>
    <row r="7164" spans="1:26" x14ac:dyDescent="0.2">
      <c r="A7164" s="40"/>
      <c r="W7164" s="40"/>
      <c r="X7164" s="40"/>
      <c r="Y7164" s="40"/>
      <c r="Z7164" s="40"/>
    </row>
    <row r="7165" spans="1:26" x14ac:dyDescent="0.2">
      <c r="A7165" s="40"/>
      <c r="W7165" s="40"/>
      <c r="X7165" s="40"/>
      <c r="Y7165" s="40"/>
      <c r="Z7165" s="40"/>
    </row>
    <row r="7166" spans="1:26" x14ac:dyDescent="0.2">
      <c r="A7166" s="40"/>
      <c r="W7166" s="40"/>
      <c r="X7166" s="40"/>
      <c r="Y7166" s="40"/>
      <c r="Z7166" s="40"/>
    </row>
    <row r="7167" spans="1:26" x14ac:dyDescent="0.2">
      <c r="A7167" s="40"/>
      <c r="W7167" s="40"/>
      <c r="X7167" s="40"/>
      <c r="Y7167" s="40"/>
      <c r="Z7167" s="40"/>
    </row>
    <row r="7168" spans="1:26" x14ac:dyDescent="0.2">
      <c r="A7168" s="40"/>
      <c r="W7168" s="40"/>
      <c r="X7168" s="40"/>
      <c r="Y7168" s="40"/>
      <c r="Z7168" s="40"/>
    </row>
    <row r="7169" spans="1:26" x14ac:dyDescent="0.2">
      <c r="A7169" s="40"/>
      <c r="W7169" s="40"/>
      <c r="X7169" s="40"/>
      <c r="Y7169" s="40"/>
      <c r="Z7169" s="40"/>
    </row>
    <row r="7170" spans="1:26" x14ac:dyDescent="0.2">
      <c r="A7170" s="40"/>
      <c r="W7170" s="40"/>
      <c r="X7170" s="40"/>
      <c r="Y7170" s="40"/>
      <c r="Z7170" s="40"/>
    </row>
    <row r="7171" spans="1:26" x14ac:dyDescent="0.2">
      <c r="A7171" s="40"/>
      <c r="W7171" s="40"/>
      <c r="X7171" s="40"/>
      <c r="Y7171" s="40"/>
      <c r="Z7171" s="40"/>
    </row>
    <row r="7172" spans="1:26" x14ac:dyDescent="0.2">
      <c r="A7172" s="40"/>
      <c r="W7172" s="40"/>
      <c r="X7172" s="40"/>
      <c r="Y7172" s="40"/>
      <c r="Z7172" s="40"/>
    </row>
    <row r="7173" spans="1:26" x14ac:dyDescent="0.2">
      <c r="A7173" s="40"/>
      <c r="W7173" s="40"/>
      <c r="X7173" s="40"/>
      <c r="Y7173" s="40"/>
      <c r="Z7173" s="40"/>
    </row>
    <row r="7174" spans="1:26" x14ac:dyDescent="0.2">
      <c r="A7174" s="40"/>
      <c r="W7174" s="40"/>
      <c r="X7174" s="40"/>
      <c r="Y7174" s="40"/>
      <c r="Z7174" s="40"/>
    </row>
    <row r="7175" spans="1:26" x14ac:dyDescent="0.2">
      <c r="A7175" s="40"/>
      <c r="W7175" s="40"/>
      <c r="X7175" s="40"/>
      <c r="Y7175" s="40"/>
      <c r="Z7175" s="40"/>
    </row>
    <row r="7176" spans="1:26" x14ac:dyDescent="0.2">
      <c r="A7176" s="40"/>
      <c r="W7176" s="40"/>
      <c r="X7176" s="40"/>
      <c r="Y7176" s="40"/>
      <c r="Z7176" s="40"/>
    </row>
    <row r="7177" spans="1:26" x14ac:dyDescent="0.2">
      <c r="A7177" s="40"/>
      <c r="W7177" s="40"/>
      <c r="X7177" s="40"/>
      <c r="Y7177" s="40"/>
      <c r="Z7177" s="40"/>
    </row>
    <row r="7178" spans="1:26" x14ac:dyDescent="0.2">
      <c r="A7178" s="40"/>
      <c r="W7178" s="40"/>
      <c r="X7178" s="40"/>
      <c r="Y7178" s="40"/>
      <c r="Z7178" s="40"/>
    </row>
    <row r="7179" spans="1:26" x14ac:dyDescent="0.2">
      <c r="A7179" s="40"/>
      <c r="W7179" s="40"/>
      <c r="X7179" s="40"/>
      <c r="Y7179" s="40"/>
      <c r="Z7179" s="40"/>
    </row>
    <row r="7180" spans="1:26" x14ac:dyDescent="0.2">
      <c r="A7180" s="40"/>
      <c r="W7180" s="40"/>
      <c r="X7180" s="40"/>
      <c r="Y7180" s="40"/>
      <c r="Z7180" s="40"/>
    </row>
    <row r="7181" spans="1:26" x14ac:dyDescent="0.2">
      <c r="A7181" s="40"/>
      <c r="W7181" s="40"/>
      <c r="X7181" s="40"/>
      <c r="Y7181" s="40"/>
      <c r="Z7181" s="40"/>
    </row>
    <row r="7182" spans="1:26" x14ac:dyDescent="0.2">
      <c r="A7182" s="40"/>
      <c r="W7182" s="40"/>
      <c r="X7182" s="40"/>
      <c r="Y7182" s="40"/>
      <c r="Z7182" s="40"/>
    </row>
    <row r="7183" spans="1:26" x14ac:dyDescent="0.2">
      <c r="A7183" s="40"/>
      <c r="W7183" s="40"/>
      <c r="X7183" s="40"/>
      <c r="Y7183" s="40"/>
      <c r="Z7183" s="40"/>
    </row>
    <row r="7184" spans="1:26" x14ac:dyDescent="0.2">
      <c r="A7184" s="40"/>
      <c r="W7184" s="40"/>
      <c r="X7184" s="40"/>
      <c r="Y7184" s="40"/>
      <c r="Z7184" s="40"/>
    </row>
    <row r="7185" spans="1:26" x14ac:dyDescent="0.2">
      <c r="A7185" s="40"/>
      <c r="W7185" s="40"/>
      <c r="X7185" s="40"/>
      <c r="Y7185" s="40"/>
      <c r="Z7185" s="40"/>
    </row>
    <row r="7186" spans="1:26" x14ac:dyDescent="0.2">
      <c r="A7186" s="40"/>
      <c r="W7186" s="40"/>
      <c r="X7186" s="40"/>
      <c r="Y7186" s="40"/>
      <c r="Z7186" s="40"/>
    </row>
    <row r="7187" spans="1:26" x14ac:dyDescent="0.2">
      <c r="A7187" s="40"/>
      <c r="W7187" s="40"/>
      <c r="X7187" s="40"/>
      <c r="Y7187" s="40"/>
      <c r="Z7187" s="40"/>
    </row>
    <row r="7188" spans="1:26" x14ac:dyDescent="0.2">
      <c r="A7188" s="40"/>
      <c r="W7188" s="40"/>
      <c r="X7188" s="40"/>
      <c r="Y7188" s="40"/>
      <c r="Z7188" s="40"/>
    </row>
    <row r="7189" spans="1:26" x14ac:dyDescent="0.2">
      <c r="A7189" s="40"/>
      <c r="W7189" s="40"/>
      <c r="X7189" s="40"/>
      <c r="Y7189" s="40"/>
      <c r="Z7189" s="40"/>
    </row>
    <row r="7190" spans="1:26" x14ac:dyDescent="0.2">
      <c r="A7190" s="40"/>
      <c r="W7190" s="40"/>
      <c r="X7190" s="40"/>
      <c r="Y7190" s="40"/>
      <c r="Z7190" s="40"/>
    </row>
    <row r="7191" spans="1:26" x14ac:dyDescent="0.2">
      <c r="A7191" s="40"/>
      <c r="W7191" s="40"/>
      <c r="X7191" s="40"/>
      <c r="Y7191" s="40"/>
      <c r="Z7191" s="40"/>
    </row>
    <row r="7192" spans="1:26" x14ac:dyDescent="0.2">
      <c r="A7192" s="40"/>
      <c r="W7192" s="40"/>
      <c r="X7192" s="40"/>
      <c r="Y7192" s="40"/>
      <c r="Z7192" s="40"/>
    </row>
    <row r="7193" spans="1:26" x14ac:dyDescent="0.2">
      <c r="A7193" s="40"/>
      <c r="W7193" s="40"/>
      <c r="X7193" s="40"/>
      <c r="Y7193" s="40"/>
      <c r="Z7193" s="40"/>
    </row>
    <row r="7194" spans="1:26" x14ac:dyDescent="0.2">
      <c r="A7194" s="40"/>
      <c r="W7194" s="40"/>
      <c r="X7194" s="40"/>
      <c r="Y7194" s="40"/>
      <c r="Z7194" s="40"/>
    </row>
    <row r="7195" spans="1:26" x14ac:dyDescent="0.2">
      <c r="A7195" s="40"/>
      <c r="W7195" s="40"/>
      <c r="X7195" s="40"/>
      <c r="Y7195" s="40"/>
      <c r="Z7195" s="40"/>
    </row>
    <row r="7196" spans="1:26" x14ac:dyDescent="0.2">
      <c r="A7196" s="40"/>
      <c r="W7196" s="40"/>
      <c r="X7196" s="40"/>
      <c r="Y7196" s="40"/>
      <c r="Z7196" s="40"/>
    </row>
    <row r="7197" spans="1:26" x14ac:dyDescent="0.2">
      <c r="A7197" s="40"/>
      <c r="W7197" s="40"/>
      <c r="X7197" s="40"/>
      <c r="Y7197" s="40"/>
      <c r="Z7197" s="40"/>
    </row>
    <row r="7198" spans="1:26" x14ac:dyDescent="0.2">
      <c r="A7198" s="40"/>
      <c r="W7198" s="40"/>
      <c r="X7198" s="40"/>
      <c r="Y7198" s="40"/>
      <c r="Z7198" s="40"/>
    </row>
    <row r="7199" spans="1:26" x14ac:dyDescent="0.2">
      <c r="A7199" s="40"/>
      <c r="W7199" s="40"/>
      <c r="X7199" s="40"/>
      <c r="Y7199" s="40"/>
      <c r="Z7199" s="40"/>
    </row>
    <row r="7200" spans="1:26" x14ac:dyDescent="0.2">
      <c r="A7200" s="40"/>
      <c r="W7200" s="40"/>
      <c r="X7200" s="40"/>
      <c r="Y7200" s="40"/>
      <c r="Z7200" s="40"/>
    </row>
    <row r="7201" spans="1:26" x14ac:dyDescent="0.2">
      <c r="A7201" s="40"/>
      <c r="W7201" s="40"/>
      <c r="X7201" s="40"/>
      <c r="Y7201" s="40"/>
      <c r="Z7201" s="40"/>
    </row>
    <row r="7202" spans="1:26" x14ac:dyDescent="0.2">
      <c r="A7202" s="40"/>
      <c r="W7202" s="40"/>
      <c r="X7202" s="40"/>
      <c r="Y7202" s="40"/>
      <c r="Z7202" s="40"/>
    </row>
    <row r="7203" spans="1:26" x14ac:dyDescent="0.2">
      <c r="A7203" s="40"/>
      <c r="W7203" s="40"/>
      <c r="X7203" s="40"/>
      <c r="Y7203" s="40"/>
      <c r="Z7203" s="40"/>
    </row>
    <row r="7204" spans="1:26" x14ac:dyDescent="0.2">
      <c r="A7204" s="40"/>
      <c r="W7204" s="40"/>
      <c r="X7204" s="40"/>
      <c r="Y7204" s="40"/>
      <c r="Z7204" s="40"/>
    </row>
    <row r="7205" spans="1:26" x14ac:dyDescent="0.2">
      <c r="A7205" s="40"/>
      <c r="W7205" s="40"/>
      <c r="X7205" s="40"/>
      <c r="Y7205" s="40"/>
      <c r="Z7205" s="40"/>
    </row>
    <row r="7206" spans="1:26" x14ac:dyDescent="0.2">
      <c r="A7206" s="40"/>
      <c r="W7206" s="40"/>
      <c r="X7206" s="40"/>
      <c r="Y7206" s="40"/>
      <c r="Z7206" s="40"/>
    </row>
    <row r="7207" spans="1:26" x14ac:dyDescent="0.2">
      <c r="A7207" s="40"/>
      <c r="W7207" s="40"/>
      <c r="X7207" s="40"/>
      <c r="Y7207" s="40"/>
      <c r="Z7207" s="40"/>
    </row>
    <row r="7208" spans="1:26" x14ac:dyDescent="0.2">
      <c r="A7208" s="40"/>
      <c r="W7208" s="40"/>
      <c r="X7208" s="40"/>
      <c r="Y7208" s="40"/>
      <c r="Z7208" s="40"/>
    </row>
    <row r="7209" spans="1:26" x14ac:dyDescent="0.2">
      <c r="A7209" s="40"/>
      <c r="W7209" s="40"/>
      <c r="X7209" s="40"/>
      <c r="Y7209" s="40"/>
      <c r="Z7209" s="40"/>
    </row>
    <row r="7210" spans="1:26" x14ac:dyDescent="0.2">
      <c r="A7210" s="40"/>
      <c r="W7210" s="40"/>
      <c r="X7210" s="40"/>
      <c r="Y7210" s="40"/>
      <c r="Z7210" s="40"/>
    </row>
    <row r="7211" spans="1:26" x14ac:dyDescent="0.2">
      <c r="A7211" s="40"/>
      <c r="W7211" s="40"/>
      <c r="X7211" s="40"/>
      <c r="Y7211" s="40"/>
      <c r="Z7211" s="40"/>
    </row>
    <row r="7212" spans="1:26" x14ac:dyDescent="0.2">
      <c r="A7212" s="40"/>
      <c r="W7212" s="40"/>
      <c r="X7212" s="40"/>
      <c r="Y7212" s="40"/>
      <c r="Z7212" s="40"/>
    </row>
    <row r="7213" spans="1:26" x14ac:dyDescent="0.2">
      <c r="A7213" s="40"/>
      <c r="W7213" s="40"/>
      <c r="X7213" s="40"/>
      <c r="Y7213" s="40"/>
      <c r="Z7213" s="40"/>
    </row>
    <row r="7214" spans="1:26" x14ac:dyDescent="0.2">
      <c r="A7214" s="40"/>
      <c r="W7214" s="40"/>
      <c r="X7214" s="40"/>
      <c r="Y7214" s="40"/>
      <c r="Z7214" s="40"/>
    </row>
    <row r="7215" spans="1:26" x14ac:dyDescent="0.2">
      <c r="A7215" s="40"/>
      <c r="W7215" s="40"/>
      <c r="X7215" s="40"/>
      <c r="Y7215" s="40"/>
      <c r="Z7215" s="40"/>
    </row>
    <row r="7216" spans="1:26" x14ac:dyDescent="0.2">
      <c r="A7216" s="40"/>
      <c r="W7216" s="40"/>
      <c r="X7216" s="40"/>
      <c r="Y7216" s="40"/>
      <c r="Z7216" s="40"/>
    </row>
    <row r="7217" spans="1:26" x14ac:dyDescent="0.2">
      <c r="A7217" s="40"/>
      <c r="W7217" s="40"/>
      <c r="X7217" s="40"/>
      <c r="Y7217" s="40"/>
      <c r="Z7217" s="40"/>
    </row>
    <row r="7218" spans="1:26" x14ac:dyDescent="0.2">
      <c r="A7218" s="40"/>
      <c r="W7218" s="40"/>
      <c r="X7218" s="40"/>
      <c r="Y7218" s="40"/>
      <c r="Z7218" s="40"/>
    </row>
    <row r="7219" spans="1:26" x14ac:dyDescent="0.2">
      <c r="A7219" s="40"/>
      <c r="W7219" s="40"/>
      <c r="X7219" s="40"/>
      <c r="Y7219" s="40"/>
      <c r="Z7219" s="40"/>
    </row>
    <row r="7220" spans="1:26" x14ac:dyDescent="0.2">
      <c r="A7220" s="40"/>
      <c r="W7220" s="40"/>
      <c r="X7220" s="40"/>
      <c r="Y7220" s="40"/>
      <c r="Z7220" s="40"/>
    </row>
    <row r="7221" spans="1:26" x14ac:dyDescent="0.2">
      <c r="A7221" s="40"/>
      <c r="W7221" s="40"/>
      <c r="X7221" s="40"/>
      <c r="Y7221" s="40"/>
      <c r="Z7221" s="40"/>
    </row>
    <row r="7222" spans="1:26" x14ac:dyDescent="0.2">
      <c r="A7222" s="40"/>
      <c r="W7222" s="40"/>
      <c r="X7222" s="40"/>
      <c r="Y7222" s="40"/>
      <c r="Z7222" s="40"/>
    </row>
    <row r="7223" spans="1:26" x14ac:dyDescent="0.2">
      <c r="A7223" s="40"/>
      <c r="W7223" s="40"/>
      <c r="X7223" s="40"/>
      <c r="Y7223" s="40"/>
      <c r="Z7223" s="40"/>
    </row>
    <row r="7224" spans="1:26" x14ac:dyDescent="0.2">
      <c r="A7224" s="40"/>
      <c r="W7224" s="40"/>
      <c r="X7224" s="40"/>
      <c r="Y7224" s="40"/>
      <c r="Z7224" s="40"/>
    </row>
    <row r="7225" spans="1:26" x14ac:dyDescent="0.2">
      <c r="A7225" s="40"/>
      <c r="W7225" s="40"/>
      <c r="X7225" s="40"/>
      <c r="Y7225" s="40"/>
      <c r="Z7225" s="40"/>
    </row>
    <row r="7226" spans="1:26" x14ac:dyDescent="0.2">
      <c r="A7226" s="40"/>
      <c r="W7226" s="40"/>
      <c r="X7226" s="40"/>
      <c r="Y7226" s="40"/>
      <c r="Z7226" s="40"/>
    </row>
    <row r="7227" spans="1:26" x14ac:dyDescent="0.2">
      <c r="A7227" s="40"/>
      <c r="W7227" s="40"/>
      <c r="X7227" s="40"/>
      <c r="Y7227" s="40"/>
      <c r="Z7227" s="40"/>
    </row>
    <row r="7228" spans="1:26" x14ac:dyDescent="0.2">
      <c r="A7228" s="40"/>
      <c r="W7228" s="40"/>
      <c r="X7228" s="40"/>
      <c r="Y7228" s="40"/>
      <c r="Z7228" s="40"/>
    </row>
    <row r="7229" spans="1:26" x14ac:dyDescent="0.2">
      <c r="A7229" s="40"/>
      <c r="W7229" s="40"/>
      <c r="X7229" s="40"/>
      <c r="Y7229" s="40"/>
      <c r="Z7229" s="40"/>
    </row>
    <row r="7230" spans="1:26" x14ac:dyDescent="0.2">
      <c r="A7230" s="40"/>
      <c r="W7230" s="40"/>
      <c r="X7230" s="40"/>
      <c r="Y7230" s="40"/>
      <c r="Z7230" s="40"/>
    </row>
    <row r="7231" spans="1:26" x14ac:dyDescent="0.2">
      <c r="A7231" s="40"/>
      <c r="W7231" s="40"/>
      <c r="X7231" s="40"/>
      <c r="Y7231" s="40"/>
      <c r="Z7231" s="40"/>
    </row>
    <row r="7232" spans="1:26" x14ac:dyDescent="0.2">
      <c r="A7232" s="40"/>
      <c r="W7232" s="40"/>
      <c r="X7232" s="40"/>
      <c r="Y7232" s="40"/>
      <c r="Z7232" s="40"/>
    </row>
    <row r="7233" spans="1:26" x14ac:dyDescent="0.2">
      <c r="A7233" s="40"/>
      <c r="W7233" s="40"/>
      <c r="X7233" s="40"/>
      <c r="Y7233" s="40"/>
      <c r="Z7233" s="40"/>
    </row>
    <row r="7234" spans="1:26" x14ac:dyDescent="0.2">
      <c r="A7234" s="40"/>
      <c r="W7234" s="40"/>
      <c r="X7234" s="40"/>
      <c r="Y7234" s="40"/>
      <c r="Z7234" s="40"/>
    </row>
    <row r="7235" spans="1:26" x14ac:dyDescent="0.2">
      <c r="A7235" s="40"/>
      <c r="W7235" s="40"/>
      <c r="X7235" s="40"/>
      <c r="Y7235" s="40"/>
      <c r="Z7235" s="40"/>
    </row>
    <row r="7236" spans="1:26" x14ac:dyDescent="0.2">
      <c r="A7236" s="40"/>
      <c r="W7236" s="40"/>
      <c r="X7236" s="40"/>
      <c r="Y7236" s="40"/>
      <c r="Z7236" s="40"/>
    </row>
    <row r="7237" spans="1:26" x14ac:dyDescent="0.2">
      <c r="A7237" s="40"/>
      <c r="W7237" s="40"/>
      <c r="X7237" s="40"/>
      <c r="Y7237" s="40"/>
      <c r="Z7237" s="40"/>
    </row>
    <row r="7238" spans="1:26" x14ac:dyDescent="0.2">
      <c r="A7238" s="40"/>
      <c r="W7238" s="40"/>
      <c r="X7238" s="40"/>
      <c r="Y7238" s="40"/>
      <c r="Z7238" s="40"/>
    </row>
    <row r="7239" spans="1:26" x14ac:dyDescent="0.2">
      <c r="A7239" s="40"/>
      <c r="W7239" s="40"/>
      <c r="X7239" s="40"/>
      <c r="Y7239" s="40"/>
      <c r="Z7239" s="40"/>
    </row>
    <row r="7240" spans="1:26" x14ac:dyDescent="0.2">
      <c r="A7240" s="40"/>
      <c r="W7240" s="40"/>
      <c r="X7240" s="40"/>
      <c r="Y7240" s="40"/>
      <c r="Z7240" s="40"/>
    </row>
    <row r="7241" spans="1:26" x14ac:dyDescent="0.2">
      <c r="A7241" s="40"/>
      <c r="W7241" s="40"/>
      <c r="X7241" s="40"/>
      <c r="Y7241" s="40"/>
      <c r="Z7241" s="40"/>
    </row>
    <row r="7242" spans="1:26" x14ac:dyDescent="0.2">
      <c r="A7242" s="40"/>
      <c r="W7242" s="40"/>
      <c r="X7242" s="40"/>
      <c r="Y7242" s="40"/>
      <c r="Z7242" s="40"/>
    </row>
    <row r="7243" spans="1:26" x14ac:dyDescent="0.2">
      <c r="A7243" s="40"/>
      <c r="W7243" s="40"/>
      <c r="X7243" s="40"/>
      <c r="Y7243" s="40"/>
      <c r="Z7243" s="40"/>
    </row>
    <row r="7244" spans="1:26" x14ac:dyDescent="0.2">
      <c r="A7244" s="40"/>
      <c r="W7244" s="40"/>
      <c r="X7244" s="40"/>
      <c r="Y7244" s="40"/>
      <c r="Z7244" s="40"/>
    </row>
    <row r="7245" spans="1:26" x14ac:dyDescent="0.2">
      <c r="A7245" s="40"/>
      <c r="W7245" s="40"/>
      <c r="X7245" s="40"/>
      <c r="Y7245" s="40"/>
      <c r="Z7245" s="40"/>
    </row>
    <row r="7246" spans="1:26" x14ac:dyDescent="0.2">
      <c r="A7246" s="40"/>
      <c r="W7246" s="40"/>
      <c r="X7246" s="40"/>
      <c r="Y7246" s="40"/>
      <c r="Z7246" s="40"/>
    </row>
    <row r="7247" spans="1:26" x14ac:dyDescent="0.2">
      <c r="A7247" s="40"/>
      <c r="W7247" s="40"/>
      <c r="X7247" s="40"/>
      <c r="Y7247" s="40"/>
      <c r="Z7247" s="40"/>
    </row>
    <row r="7248" spans="1:26" x14ac:dyDescent="0.2">
      <c r="A7248" s="40"/>
      <c r="W7248" s="40"/>
      <c r="X7248" s="40"/>
      <c r="Y7248" s="40"/>
      <c r="Z7248" s="40"/>
    </row>
    <row r="7249" spans="1:26" x14ac:dyDescent="0.2">
      <c r="A7249" s="40"/>
      <c r="W7249" s="40"/>
      <c r="X7249" s="40"/>
      <c r="Y7249" s="40"/>
      <c r="Z7249" s="40"/>
    </row>
    <row r="7250" spans="1:26" x14ac:dyDescent="0.2">
      <c r="A7250" s="40"/>
      <c r="W7250" s="40"/>
      <c r="X7250" s="40"/>
      <c r="Y7250" s="40"/>
      <c r="Z7250" s="40"/>
    </row>
    <row r="7251" spans="1:26" x14ac:dyDescent="0.2">
      <c r="A7251" s="40"/>
      <c r="W7251" s="40"/>
      <c r="X7251" s="40"/>
      <c r="Y7251" s="40"/>
      <c r="Z7251" s="40"/>
    </row>
    <row r="7252" spans="1:26" x14ac:dyDescent="0.2">
      <c r="A7252" s="40"/>
      <c r="W7252" s="40"/>
      <c r="X7252" s="40"/>
      <c r="Y7252" s="40"/>
      <c r="Z7252" s="40"/>
    </row>
    <row r="7253" spans="1:26" x14ac:dyDescent="0.2">
      <c r="A7253" s="40"/>
      <c r="W7253" s="40"/>
      <c r="X7253" s="40"/>
      <c r="Y7253" s="40"/>
      <c r="Z7253" s="40"/>
    </row>
    <row r="7254" spans="1:26" x14ac:dyDescent="0.2">
      <c r="A7254" s="40"/>
      <c r="W7254" s="40"/>
      <c r="X7254" s="40"/>
      <c r="Y7254" s="40"/>
      <c r="Z7254" s="40"/>
    </row>
    <row r="7255" spans="1:26" x14ac:dyDescent="0.2">
      <c r="A7255" s="40"/>
      <c r="W7255" s="40"/>
      <c r="X7255" s="40"/>
      <c r="Y7255" s="40"/>
      <c r="Z7255" s="40"/>
    </row>
    <row r="7256" spans="1:26" x14ac:dyDescent="0.2">
      <c r="A7256" s="40"/>
      <c r="W7256" s="40"/>
      <c r="X7256" s="40"/>
      <c r="Y7256" s="40"/>
      <c r="Z7256" s="40"/>
    </row>
    <row r="7257" spans="1:26" x14ac:dyDescent="0.2">
      <c r="A7257" s="40"/>
      <c r="W7257" s="40"/>
      <c r="X7257" s="40"/>
      <c r="Y7257" s="40"/>
      <c r="Z7257" s="40"/>
    </row>
    <row r="7258" spans="1:26" x14ac:dyDescent="0.2">
      <c r="A7258" s="40"/>
      <c r="W7258" s="40"/>
      <c r="X7258" s="40"/>
      <c r="Y7258" s="40"/>
      <c r="Z7258" s="40"/>
    </row>
    <row r="7259" spans="1:26" x14ac:dyDescent="0.2">
      <c r="A7259" s="40"/>
      <c r="W7259" s="40"/>
      <c r="X7259" s="40"/>
      <c r="Y7259" s="40"/>
      <c r="Z7259" s="40"/>
    </row>
    <row r="7260" spans="1:26" x14ac:dyDescent="0.2">
      <c r="A7260" s="40"/>
      <c r="W7260" s="40"/>
      <c r="X7260" s="40"/>
      <c r="Y7260" s="40"/>
      <c r="Z7260" s="40"/>
    </row>
    <row r="7261" spans="1:26" x14ac:dyDescent="0.2">
      <c r="A7261" s="40"/>
      <c r="W7261" s="40"/>
      <c r="X7261" s="40"/>
      <c r="Y7261" s="40"/>
      <c r="Z7261" s="40"/>
    </row>
    <row r="7262" spans="1:26" x14ac:dyDescent="0.2">
      <c r="A7262" s="40"/>
      <c r="W7262" s="40"/>
      <c r="X7262" s="40"/>
      <c r="Y7262" s="40"/>
      <c r="Z7262" s="40"/>
    </row>
    <row r="7263" spans="1:26" x14ac:dyDescent="0.2">
      <c r="A7263" s="40"/>
      <c r="W7263" s="40"/>
      <c r="X7263" s="40"/>
      <c r="Y7263" s="40"/>
      <c r="Z7263" s="40"/>
    </row>
    <row r="7264" spans="1:26" x14ac:dyDescent="0.2">
      <c r="A7264" s="40"/>
      <c r="W7264" s="40"/>
      <c r="X7264" s="40"/>
      <c r="Y7264" s="40"/>
      <c r="Z7264" s="40"/>
    </row>
    <row r="7265" spans="1:26" x14ac:dyDescent="0.2">
      <c r="A7265" s="40"/>
      <c r="W7265" s="40"/>
      <c r="X7265" s="40"/>
      <c r="Y7265" s="40"/>
      <c r="Z7265" s="40"/>
    </row>
    <row r="7266" spans="1:26" x14ac:dyDescent="0.2">
      <c r="A7266" s="40"/>
      <c r="W7266" s="40"/>
      <c r="X7266" s="40"/>
      <c r="Y7266" s="40"/>
      <c r="Z7266" s="40"/>
    </row>
    <row r="7267" spans="1:26" x14ac:dyDescent="0.2">
      <c r="A7267" s="40"/>
      <c r="W7267" s="40"/>
      <c r="X7267" s="40"/>
      <c r="Y7267" s="40"/>
      <c r="Z7267" s="40"/>
    </row>
    <row r="7268" spans="1:26" x14ac:dyDescent="0.2">
      <c r="A7268" s="40"/>
      <c r="W7268" s="40"/>
      <c r="X7268" s="40"/>
      <c r="Y7268" s="40"/>
      <c r="Z7268" s="40"/>
    </row>
    <row r="7269" spans="1:26" x14ac:dyDescent="0.2">
      <c r="A7269" s="40"/>
      <c r="W7269" s="40"/>
      <c r="X7269" s="40"/>
      <c r="Y7269" s="40"/>
      <c r="Z7269" s="40"/>
    </row>
    <row r="7270" spans="1:26" x14ac:dyDescent="0.2">
      <c r="A7270" s="40"/>
      <c r="W7270" s="40"/>
      <c r="X7270" s="40"/>
      <c r="Y7270" s="40"/>
      <c r="Z7270" s="40"/>
    </row>
    <row r="7271" spans="1:26" x14ac:dyDescent="0.2">
      <c r="A7271" s="40"/>
      <c r="W7271" s="40"/>
      <c r="X7271" s="40"/>
      <c r="Y7271" s="40"/>
      <c r="Z7271" s="40"/>
    </row>
    <row r="7272" spans="1:26" x14ac:dyDescent="0.2">
      <c r="A7272" s="40"/>
      <c r="W7272" s="40"/>
      <c r="X7272" s="40"/>
      <c r="Y7272" s="40"/>
      <c r="Z7272" s="40"/>
    </row>
    <row r="7273" spans="1:26" x14ac:dyDescent="0.2">
      <c r="A7273" s="40"/>
      <c r="W7273" s="40"/>
      <c r="X7273" s="40"/>
      <c r="Y7273" s="40"/>
      <c r="Z7273" s="40"/>
    </row>
    <row r="7274" spans="1:26" x14ac:dyDescent="0.2">
      <c r="A7274" s="40"/>
      <c r="W7274" s="40"/>
      <c r="X7274" s="40"/>
      <c r="Y7274" s="40"/>
      <c r="Z7274" s="40"/>
    </row>
    <row r="7275" spans="1:26" x14ac:dyDescent="0.2">
      <c r="A7275" s="40"/>
      <c r="W7275" s="40"/>
      <c r="X7275" s="40"/>
      <c r="Y7275" s="40"/>
      <c r="Z7275" s="40"/>
    </row>
    <row r="7276" spans="1:26" x14ac:dyDescent="0.2">
      <c r="A7276" s="40"/>
      <c r="W7276" s="40"/>
      <c r="X7276" s="40"/>
      <c r="Y7276" s="40"/>
      <c r="Z7276" s="40"/>
    </row>
    <row r="7277" spans="1:26" x14ac:dyDescent="0.2">
      <c r="A7277" s="40"/>
      <c r="W7277" s="40"/>
      <c r="X7277" s="40"/>
      <c r="Y7277" s="40"/>
      <c r="Z7277" s="40"/>
    </row>
    <row r="7278" spans="1:26" x14ac:dyDescent="0.2">
      <c r="A7278" s="40"/>
      <c r="W7278" s="40"/>
      <c r="X7278" s="40"/>
      <c r="Y7278" s="40"/>
      <c r="Z7278" s="40"/>
    </row>
    <row r="7279" spans="1:26" x14ac:dyDescent="0.2">
      <c r="A7279" s="40"/>
      <c r="W7279" s="40"/>
      <c r="X7279" s="40"/>
      <c r="Y7279" s="40"/>
      <c r="Z7279" s="40"/>
    </row>
    <row r="7280" spans="1:26" x14ac:dyDescent="0.2">
      <c r="A7280" s="40"/>
      <c r="W7280" s="40"/>
      <c r="X7280" s="40"/>
      <c r="Y7280" s="40"/>
      <c r="Z7280" s="40"/>
    </row>
    <row r="7281" spans="1:26" x14ac:dyDescent="0.2">
      <c r="A7281" s="40"/>
      <c r="W7281" s="40"/>
      <c r="X7281" s="40"/>
      <c r="Y7281" s="40"/>
      <c r="Z7281" s="40"/>
    </row>
    <row r="7282" spans="1:26" x14ac:dyDescent="0.2">
      <c r="A7282" s="40"/>
      <c r="W7282" s="40"/>
      <c r="X7282" s="40"/>
      <c r="Y7282" s="40"/>
      <c r="Z7282" s="40"/>
    </row>
    <row r="7283" spans="1:26" x14ac:dyDescent="0.2">
      <c r="A7283" s="40"/>
      <c r="W7283" s="40"/>
      <c r="X7283" s="40"/>
      <c r="Y7283" s="40"/>
      <c r="Z7283" s="40"/>
    </row>
    <row r="7284" spans="1:26" x14ac:dyDescent="0.2">
      <c r="A7284" s="40"/>
      <c r="W7284" s="40"/>
      <c r="X7284" s="40"/>
      <c r="Y7284" s="40"/>
      <c r="Z7284" s="40"/>
    </row>
    <row r="7285" spans="1:26" x14ac:dyDescent="0.2">
      <c r="A7285" s="40"/>
      <c r="W7285" s="40"/>
      <c r="X7285" s="40"/>
      <c r="Y7285" s="40"/>
      <c r="Z7285" s="40"/>
    </row>
    <row r="7286" spans="1:26" x14ac:dyDescent="0.2">
      <c r="A7286" s="40"/>
      <c r="W7286" s="40"/>
      <c r="X7286" s="40"/>
      <c r="Y7286" s="40"/>
      <c r="Z7286" s="40"/>
    </row>
    <row r="7287" spans="1:26" x14ac:dyDescent="0.2">
      <c r="A7287" s="40"/>
      <c r="W7287" s="40"/>
      <c r="X7287" s="40"/>
      <c r="Y7287" s="40"/>
      <c r="Z7287" s="40"/>
    </row>
    <row r="7288" spans="1:26" x14ac:dyDescent="0.2">
      <c r="A7288" s="40"/>
      <c r="W7288" s="40"/>
      <c r="X7288" s="40"/>
      <c r="Y7288" s="40"/>
      <c r="Z7288" s="40"/>
    </row>
    <row r="7289" spans="1:26" x14ac:dyDescent="0.2">
      <c r="A7289" s="40"/>
      <c r="W7289" s="40"/>
      <c r="X7289" s="40"/>
      <c r="Y7289" s="40"/>
      <c r="Z7289" s="40"/>
    </row>
    <row r="7290" spans="1:26" x14ac:dyDescent="0.2">
      <c r="A7290" s="40"/>
      <c r="W7290" s="40"/>
      <c r="X7290" s="40"/>
      <c r="Y7290" s="40"/>
      <c r="Z7290" s="40"/>
    </row>
    <row r="7291" spans="1:26" x14ac:dyDescent="0.2">
      <c r="A7291" s="40"/>
      <c r="W7291" s="40"/>
      <c r="X7291" s="40"/>
      <c r="Y7291" s="40"/>
      <c r="Z7291" s="40"/>
    </row>
    <row r="7292" spans="1:26" x14ac:dyDescent="0.2">
      <c r="A7292" s="40"/>
      <c r="W7292" s="40"/>
      <c r="X7292" s="40"/>
      <c r="Y7292" s="40"/>
      <c r="Z7292" s="40"/>
    </row>
    <row r="7293" spans="1:26" x14ac:dyDescent="0.2">
      <c r="A7293" s="40"/>
      <c r="W7293" s="40"/>
      <c r="X7293" s="40"/>
      <c r="Y7293" s="40"/>
      <c r="Z7293" s="40"/>
    </row>
    <row r="7294" spans="1:26" x14ac:dyDescent="0.2">
      <c r="A7294" s="40"/>
      <c r="W7294" s="40"/>
      <c r="X7294" s="40"/>
      <c r="Y7294" s="40"/>
      <c r="Z7294" s="40"/>
    </row>
    <row r="7295" spans="1:26" x14ac:dyDescent="0.2">
      <c r="A7295" s="40"/>
      <c r="W7295" s="40"/>
      <c r="X7295" s="40"/>
      <c r="Y7295" s="40"/>
      <c r="Z7295" s="40"/>
    </row>
    <row r="7296" spans="1:26" x14ac:dyDescent="0.2">
      <c r="A7296" s="40"/>
      <c r="W7296" s="40"/>
      <c r="X7296" s="40"/>
      <c r="Y7296" s="40"/>
      <c r="Z7296" s="40"/>
    </row>
    <row r="7297" spans="1:26" x14ac:dyDescent="0.2">
      <c r="A7297" s="40"/>
      <c r="W7297" s="40"/>
      <c r="X7297" s="40"/>
      <c r="Y7297" s="40"/>
      <c r="Z7297" s="40"/>
    </row>
    <row r="7298" spans="1:26" x14ac:dyDescent="0.2">
      <c r="A7298" s="40"/>
      <c r="W7298" s="40"/>
      <c r="X7298" s="40"/>
      <c r="Y7298" s="40"/>
      <c r="Z7298" s="40"/>
    </row>
    <row r="7299" spans="1:26" x14ac:dyDescent="0.2">
      <c r="A7299" s="40"/>
      <c r="W7299" s="40"/>
      <c r="X7299" s="40"/>
      <c r="Y7299" s="40"/>
      <c r="Z7299" s="40"/>
    </row>
    <row r="7300" spans="1:26" x14ac:dyDescent="0.2">
      <c r="A7300" s="40"/>
      <c r="W7300" s="40"/>
      <c r="X7300" s="40"/>
      <c r="Y7300" s="40"/>
      <c r="Z7300" s="40"/>
    </row>
    <row r="7301" spans="1:26" x14ac:dyDescent="0.2">
      <c r="A7301" s="40"/>
      <c r="W7301" s="40"/>
      <c r="X7301" s="40"/>
      <c r="Y7301" s="40"/>
      <c r="Z7301" s="40"/>
    </row>
    <row r="7302" spans="1:26" x14ac:dyDescent="0.2">
      <c r="A7302" s="40"/>
      <c r="W7302" s="40"/>
      <c r="X7302" s="40"/>
      <c r="Y7302" s="40"/>
      <c r="Z7302" s="40"/>
    </row>
    <row r="7303" spans="1:26" x14ac:dyDescent="0.2">
      <c r="A7303" s="40"/>
      <c r="W7303" s="40"/>
      <c r="X7303" s="40"/>
      <c r="Y7303" s="40"/>
      <c r="Z7303" s="40"/>
    </row>
    <row r="7304" spans="1:26" x14ac:dyDescent="0.2">
      <c r="A7304" s="40"/>
      <c r="W7304" s="40"/>
      <c r="X7304" s="40"/>
      <c r="Y7304" s="40"/>
      <c r="Z7304" s="40"/>
    </row>
    <row r="7305" spans="1:26" x14ac:dyDescent="0.2">
      <c r="A7305" s="40"/>
      <c r="W7305" s="40"/>
      <c r="X7305" s="40"/>
      <c r="Y7305" s="40"/>
      <c r="Z7305" s="40"/>
    </row>
    <row r="7306" spans="1:26" x14ac:dyDescent="0.2">
      <c r="A7306" s="40"/>
      <c r="W7306" s="40"/>
      <c r="X7306" s="40"/>
      <c r="Y7306" s="40"/>
      <c r="Z7306" s="40"/>
    </row>
    <row r="7307" spans="1:26" x14ac:dyDescent="0.2">
      <c r="A7307" s="40"/>
      <c r="W7307" s="40"/>
      <c r="X7307" s="40"/>
      <c r="Y7307" s="40"/>
      <c r="Z7307" s="40"/>
    </row>
    <row r="7308" spans="1:26" x14ac:dyDescent="0.2">
      <c r="A7308" s="40"/>
      <c r="W7308" s="40"/>
      <c r="X7308" s="40"/>
      <c r="Y7308" s="40"/>
      <c r="Z7308" s="40"/>
    </row>
    <row r="7309" spans="1:26" x14ac:dyDescent="0.2">
      <c r="A7309" s="40"/>
      <c r="W7309" s="40"/>
      <c r="X7309" s="40"/>
      <c r="Y7309" s="40"/>
      <c r="Z7309" s="40"/>
    </row>
    <row r="7310" spans="1:26" x14ac:dyDescent="0.2">
      <c r="A7310" s="40"/>
      <c r="W7310" s="40"/>
      <c r="X7310" s="40"/>
      <c r="Y7310" s="40"/>
      <c r="Z7310" s="40"/>
    </row>
    <row r="7311" spans="1:26" x14ac:dyDescent="0.2">
      <c r="A7311" s="40"/>
      <c r="W7311" s="40"/>
      <c r="X7311" s="40"/>
      <c r="Y7311" s="40"/>
      <c r="Z7311" s="40"/>
    </row>
    <row r="7312" spans="1:26" x14ac:dyDescent="0.2">
      <c r="A7312" s="40"/>
      <c r="W7312" s="40"/>
      <c r="X7312" s="40"/>
      <c r="Y7312" s="40"/>
      <c r="Z7312" s="40"/>
    </row>
    <row r="7313" spans="1:26" x14ac:dyDescent="0.2">
      <c r="A7313" s="40"/>
      <c r="W7313" s="40"/>
      <c r="X7313" s="40"/>
      <c r="Y7313" s="40"/>
      <c r="Z7313" s="40"/>
    </row>
    <row r="7314" spans="1:26" x14ac:dyDescent="0.2">
      <c r="A7314" s="40"/>
      <c r="W7314" s="40"/>
      <c r="X7314" s="40"/>
      <c r="Y7314" s="40"/>
      <c r="Z7314" s="40"/>
    </row>
    <row r="7315" spans="1:26" x14ac:dyDescent="0.2">
      <c r="A7315" s="40"/>
      <c r="W7315" s="40"/>
      <c r="X7315" s="40"/>
      <c r="Y7315" s="40"/>
      <c r="Z7315" s="40"/>
    </row>
    <row r="7316" spans="1:26" x14ac:dyDescent="0.2">
      <c r="A7316" s="40"/>
      <c r="W7316" s="40"/>
      <c r="X7316" s="40"/>
      <c r="Y7316" s="40"/>
      <c r="Z7316" s="40"/>
    </row>
    <row r="7317" spans="1:26" x14ac:dyDescent="0.2">
      <c r="A7317" s="40"/>
      <c r="W7317" s="40"/>
      <c r="X7317" s="40"/>
      <c r="Y7317" s="40"/>
      <c r="Z7317" s="40"/>
    </row>
    <row r="7318" spans="1:26" x14ac:dyDescent="0.2">
      <c r="A7318" s="40"/>
      <c r="W7318" s="40"/>
      <c r="X7318" s="40"/>
      <c r="Y7318" s="40"/>
      <c r="Z7318" s="40"/>
    </row>
    <row r="7319" spans="1:26" x14ac:dyDescent="0.2">
      <c r="A7319" s="40"/>
      <c r="W7319" s="40"/>
      <c r="X7319" s="40"/>
      <c r="Y7319" s="40"/>
      <c r="Z7319" s="40"/>
    </row>
    <row r="7320" spans="1:26" x14ac:dyDescent="0.2">
      <c r="A7320" s="40"/>
      <c r="W7320" s="40"/>
      <c r="X7320" s="40"/>
      <c r="Y7320" s="40"/>
      <c r="Z7320" s="40"/>
    </row>
    <row r="7321" spans="1:26" x14ac:dyDescent="0.2">
      <c r="A7321" s="40"/>
      <c r="W7321" s="40"/>
      <c r="X7321" s="40"/>
      <c r="Y7321" s="40"/>
      <c r="Z7321" s="40"/>
    </row>
    <row r="7322" spans="1:26" x14ac:dyDescent="0.2">
      <c r="A7322" s="40"/>
      <c r="W7322" s="40"/>
      <c r="X7322" s="40"/>
      <c r="Y7322" s="40"/>
      <c r="Z7322" s="40"/>
    </row>
    <row r="7323" spans="1:26" x14ac:dyDescent="0.2">
      <c r="A7323" s="40"/>
      <c r="W7323" s="40"/>
      <c r="X7323" s="40"/>
      <c r="Y7323" s="40"/>
      <c r="Z7323" s="40"/>
    </row>
    <row r="7324" spans="1:26" x14ac:dyDescent="0.2">
      <c r="A7324" s="40"/>
      <c r="W7324" s="40"/>
      <c r="X7324" s="40"/>
      <c r="Y7324" s="40"/>
      <c r="Z7324" s="40"/>
    </row>
    <row r="7325" spans="1:26" x14ac:dyDescent="0.2">
      <c r="A7325" s="40"/>
      <c r="W7325" s="40"/>
      <c r="X7325" s="40"/>
      <c r="Y7325" s="40"/>
      <c r="Z7325" s="40"/>
    </row>
    <row r="7326" spans="1:26" x14ac:dyDescent="0.2">
      <c r="A7326" s="40"/>
      <c r="W7326" s="40"/>
      <c r="X7326" s="40"/>
      <c r="Y7326" s="40"/>
      <c r="Z7326" s="40"/>
    </row>
    <row r="7327" spans="1:26" x14ac:dyDescent="0.2">
      <c r="A7327" s="40"/>
      <c r="W7327" s="40"/>
      <c r="X7327" s="40"/>
      <c r="Y7327" s="40"/>
      <c r="Z7327" s="40"/>
    </row>
    <row r="7328" spans="1:26" x14ac:dyDescent="0.2">
      <c r="A7328" s="40"/>
      <c r="W7328" s="40"/>
      <c r="X7328" s="40"/>
      <c r="Y7328" s="40"/>
      <c r="Z7328" s="40"/>
    </row>
    <row r="7329" spans="1:26" x14ac:dyDescent="0.2">
      <c r="A7329" s="40"/>
      <c r="W7329" s="40"/>
      <c r="X7329" s="40"/>
      <c r="Y7329" s="40"/>
      <c r="Z7329" s="40"/>
    </row>
    <row r="7330" spans="1:26" x14ac:dyDescent="0.2">
      <c r="A7330" s="40"/>
      <c r="W7330" s="40"/>
      <c r="X7330" s="40"/>
      <c r="Y7330" s="40"/>
      <c r="Z7330" s="40"/>
    </row>
    <row r="7331" spans="1:26" x14ac:dyDescent="0.2">
      <c r="A7331" s="40"/>
      <c r="W7331" s="40"/>
      <c r="X7331" s="40"/>
      <c r="Y7331" s="40"/>
      <c r="Z7331" s="40"/>
    </row>
    <row r="7332" spans="1:26" x14ac:dyDescent="0.2">
      <c r="A7332" s="40"/>
      <c r="W7332" s="40"/>
      <c r="X7332" s="40"/>
      <c r="Y7332" s="40"/>
      <c r="Z7332" s="40"/>
    </row>
    <row r="7333" spans="1:26" x14ac:dyDescent="0.2">
      <c r="A7333" s="40"/>
      <c r="W7333" s="40"/>
      <c r="X7333" s="40"/>
      <c r="Y7333" s="40"/>
      <c r="Z7333" s="40"/>
    </row>
    <row r="7334" spans="1:26" x14ac:dyDescent="0.2">
      <c r="A7334" s="40"/>
      <c r="W7334" s="40"/>
      <c r="X7334" s="40"/>
      <c r="Y7334" s="40"/>
      <c r="Z7334" s="40"/>
    </row>
    <row r="7335" spans="1:26" x14ac:dyDescent="0.2">
      <c r="A7335" s="40"/>
      <c r="W7335" s="40"/>
      <c r="X7335" s="40"/>
      <c r="Y7335" s="40"/>
      <c r="Z7335" s="40"/>
    </row>
    <row r="7336" spans="1:26" x14ac:dyDescent="0.2">
      <c r="A7336" s="40"/>
      <c r="W7336" s="40"/>
      <c r="X7336" s="40"/>
      <c r="Y7336" s="40"/>
      <c r="Z7336" s="40"/>
    </row>
    <row r="7337" spans="1:26" x14ac:dyDescent="0.2">
      <c r="A7337" s="40"/>
      <c r="W7337" s="40"/>
      <c r="X7337" s="40"/>
      <c r="Y7337" s="40"/>
      <c r="Z7337" s="40"/>
    </row>
    <row r="7338" spans="1:26" x14ac:dyDescent="0.2">
      <c r="A7338" s="40"/>
      <c r="W7338" s="40"/>
      <c r="X7338" s="40"/>
      <c r="Y7338" s="40"/>
      <c r="Z7338" s="40"/>
    </row>
    <row r="7339" spans="1:26" x14ac:dyDescent="0.2">
      <c r="A7339" s="40"/>
      <c r="W7339" s="40"/>
      <c r="X7339" s="40"/>
      <c r="Y7339" s="40"/>
      <c r="Z7339" s="40"/>
    </row>
    <row r="7340" spans="1:26" x14ac:dyDescent="0.2">
      <c r="A7340" s="40"/>
      <c r="W7340" s="40"/>
      <c r="X7340" s="40"/>
      <c r="Y7340" s="40"/>
      <c r="Z7340" s="40"/>
    </row>
    <row r="7341" spans="1:26" x14ac:dyDescent="0.2">
      <c r="A7341" s="40"/>
      <c r="W7341" s="40"/>
      <c r="X7341" s="40"/>
      <c r="Y7341" s="40"/>
      <c r="Z7341" s="40"/>
    </row>
    <row r="7342" spans="1:26" x14ac:dyDescent="0.2">
      <c r="A7342" s="40"/>
      <c r="W7342" s="40"/>
      <c r="X7342" s="40"/>
      <c r="Y7342" s="40"/>
      <c r="Z7342" s="40"/>
    </row>
    <row r="7343" spans="1:26" x14ac:dyDescent="0.2">
      <c r="A7343" s="40"/>
      <c r="W7343" s="40"/>
      <c r="X7343" s="40"/>
      <c r="Y7343" s="40"/>
      <c r="Z7343" s="40"/>
    </row>
    <row r="7344" spans="1:26" x14ac:dyDescent="0.2">
      <c r="A7344" s="40"/>
      <c r="W7344" s="40"/>
      <c r="X7344" s="40"/>
      <c r="Y7344" s="40"/>
      <c r="Z7344" s="40"/>
    </row>
    <row r="7345" spans="1:26" x14ac:dyDescent="0.2">
      <c r="A7345" s="40"/>
      <c r="W7345" s="40"/>
      <c r="X7345" s="40"/>
      <c r="Y7345" s="40"/>
      <c r="Z7345" s="40"/>
    </row>
    <row r="7346" spans="1:26" x14ac:dyDescent="0.2">
      <c r="A7346" s="40"/>
      <c r="W7346" s="40"/>
      <c r="X7346" s="40"/>
      <c r="Y7346" s="40"/>
      <c r="Z7346" s="40"/>
    </row>
    <row r="7347" spans="1:26" x14ac:dyDescent="0.2">
      <c r="A7347" s="40"/>
      <c r="W7347" s="40"/>
      <c r="X7347" s="40"/>
      <c r="Y7347" s="40"/>
      <c r="Z7347" s="40"/>
    </row>
    <row r="7348" spans="1:26" x14ac:dyDescent="0.2">
      <c r="A7348" s="40"/>
      <c r="W7348" s="40"/>
      <c r="X7348" s="40"/>
      <c r="Y7348" s="40"/>
      <c r="Z7348" s="40"/>
    </row>
    <row r="7349" spans="1:26" x14ac:dyDescent="0.2">
      <c r="A7349" s="40"/>
      <c r="W7349" s="40"/>
      <c r="X7349" s="40"/>
      <c r="Y7349" s="40"/>
      <c r="Z7349" s="40"/>
    </row>
    <row r="7350" spans="1:26" x14ac:dyDescent="0.2">
      <c r="A7350" s="40"/>
      <c r="W7350" s="40"/>
      <c r="X7350" s="40"/>
      <c r="Y7350" s="40"/>
      <c r="Z7350" s="40"/>
    </row>
    <row r="7351" spans="1:26" x14ac:dyDescent="0.2">
      <c r="A7351" s="40"/>
      <c r="W7351" s="40"/>
      <c r="X7351" s="40"/>
      <c r="Y7351" s="40"/>
      <c r="Z7351" s="40"/>
    </row>
    <row r="7352" spans="1:26" x14ac:dyDescent="0.2">
      <c r="A7352" s="40"/>
      <c r="W7352" s="40"/>
      <c r="X7352" s="40"/>
      <c r="Y7352" s="40"/>
      <c r="Z7352" s="40"/>
    </row>
    <row r="7353" spans="1:26" x14ac:dyDescent="0.2">
      <c r="A7353" s="40"/>
      <c r="W7353" s="40"/>
      <c r="X7353" s="40"/>
      <c r="Y7353" s="40"/>
      <c r="Z7353" s="40"/>
    </row>
    <row r="7354" spans="1:26" x14ac:dyDescent="0.2">
      <c r="A7354" s="40"/>
      <c r="W7354" s="40"/>
      <c r="X7354" s="40"/>
      <c r="Y7354" s="40"/>
      <c r="Z7354" s="40"/>
    </row>
    <row r="7355" spans="1:26" x14ac:dyDescent="0.2">
      <c r="A7355" s="40"/>
      <c r="W7355" s="40"/>
      <c r="X7355" s="40"/>
      <c r="Y7355" s="40"/>
      <c r="Z7355" s="40"/>
    </row>
    <row r="7356" spans="1:26" x14ac:dyDescent="0.2">
      <c r="A7356" s="40"/>
      <c r="W7356" s="40"/>
      <c r="X7356" s="40"/>
      <c r="Y7356" s="40"/>
      <c r="Z7356" s="40"/>
    </row>
    <row r="7357" spans="1:26" x14ac:dyDescent="0.2">
      <c r="A7357" s="40"/>
      <c r="W7357" s="40"/>
      <c r="X7357" s="40"/>
      <c r="Y7357" s="40"/>
      <c r="Z7357" s="40"/>
    </row>
    <row r="7358" spans="1:26" x14ac:dyDescent="0.2">
      <c r="A7358" s="40"/>
      <c r="W7358" s="40"/>
      <c r="X7358" s="40"/>
      <c r="Y7358" s="40"/>
      <c r="Z7358" s="40"/>
    </row>
    <row r="7359" spans="1:26" x14ac:dyDescent="0.2">
      <c r="A7359" s="40"/>
      <c r="W7359" s="40"/>
      <c r="X7359" s="40"/>
      <c r="Y7359" s="40"/>
      <c r="Z7359" s="40"/>
    </row>
    <row r="7360" spans="1:26" x14ac:dyDescent="0.2">
      <c r="A7360" s="40"/>
      <c r="W7360" s="40"/>
      <c r="X7360" s="40"/>
      <c r="Y7360" s="40"/>
      <c r="Z7360" s="40"/>
    </row>
    <row r="7361" spans="1:26" x14ac:dyDescent="0.2">
      <c r="A7361" s="40"/>
      <c r="W7361" s="40"/>
      <c r="X7361" s="40"/>
      <c r="Y7361" s="40"/>
      <c r="Z7361" s="40"/>
    </row>
    <row r="7362" spans="1:26" x14ac:dyDescent="0.2">
      <c r="A7362" s="40"/>
      <c r="W7362" s="40"/>
      <c r="X7362" s="40"/>
      <c r="Y7362" s="40"/>
      <c r="Z7362" s="40"/>
    </row>
    <row r="7363" spans="1:26" x14ac:dyDescent="0.2">
      <c r="A7363" s="40"/>
      <c r="W7363" s="40"/>
      <c r="X7363" s="40"/>
      <c r="Y7363" s="40"/>
      <c r="Z7363" s="40"/>
    </row>
    <row r="7364" spans="1:26" x14ac:dyDescent="0.2">
      <c r="A7364" s="40"/>
      <c r="W7364" s="40"/>
      <c r="X7364" s="40"/>
      <c r="Y7364" s="40"/>
      <c r="Z7364" s="40"/>
    </row>
    <row r="7365" spans="1:26" x14ac:dyDescent="0.2">
      <c r="A7365" s="40"/>
      <c r="W7365" s="40"/>
      <c r="X7365" s="40"/>
      <c r="Y7365" s="40"/>
      <c r="Z7365" s="40"/>
    </row>
    <row r="7366" spans="1:26" x14ac:dyDescent="0.2">
      <c r="A7366" s="40"/>
      <c r="W7366" s="40"/>
      <c r="X7366" s="40"/>
      <c r="Y7366" s="40"/>
      <c r="Z7366" s="40"/>
    </row>
    <row r="7367" spans="1:26" x14ac:dyDescent="0.2">
      <c r="A7367" s="40"/>
      <c r="W7367" s="40"/>
      <c r="X7367" s="40"/>
      <c r="Y7367" s="40"/>
      <c r="Z7367" s="40"/>
    </row>
    <row r="7368" spans="1:26" x14ac:dyDescent="0.2">
      <c r="A7368" s="40"/>
      <c r="W7368" s="40"/>
      <c r="X7368" s="40"/>
      <c r="Y7368" s="40"/>
      <c r="Z7368" s="40"/>
    </row>
    <row r="7369" spans="1:26" x14ac:dyDescent="0.2">
      <c r="A7369" s="40"/>
      <c r="W7369" s="40"/>
      <c r="X7369" s="40"/>
      <c r="Y7369" s="40"/>
      <c r="Z7369" s="40"/>
    </row>
    <row r="7370" spans="1:26" x14ac:dyDescent="0.2">
      <c r="A7370" s="40"/>
      <c r="W7370" s="40"/>
      <c r="X7370" s="40"/>
      <c r="Y7370" s="40"/>
      <c r="Z7370" s="40"/>
    </row>
    <row r="7371" spans="1:26" x14ac:dyDescent="0.2">
      <c r="A7371" s="40"/>
      <c r="W7371" s="40"/>
      <c r="X7371" s="40"/>
      <c r="Y7371" s="40"/>
      <c r="Z7371" s="40"/>
    </row>
    <row r="7372" spans="1:26" x14ac:dyDescent="0.2">
      <c r="A7372" s="40"/>
      <c r="W7372" s="40"/>
      <c r="X7372" s="40"/>
      <c r="Y7372" s="40"/>
      <c r="Z7372" s="40"/>
    </row>
    <row r="7373" spans="1:26" x14ac:dyDescent="0.2">
      <c r="A7373" s="40"/>
      <c r="W7373" s="40"/>
      <c r="X7373" s="40"/>
      <c r="Y7373" s="40"/>
      <c r="Z7373" s="40"/>
    </row>
    <row r="7374" spans="1:26" x14ac:dyDescent="0.2">
      <c r="A7374" s="40"/>
      <c r="W7374" s="40"/>
      <c r="X7374" s="40"/>
      <c r="Y7374" s="40"/>
      <c r="Z7374" s="40"/>
    </row>
    <row r="7375" spans="1:26" x14ac:dyDescent="0.2">
      <c r="A7375" s="40"/>
      <c r="W7375" s="40"/>
      <c r="X7375" s="40"/>
      <c r="Y7375" s="40"/>
      <c r="Z7375" s="40"/>
    </row>
    <row r="7376" spans="1:26" x14ac:dyDescent="0.2">
      <c r="A7376" s="40"/>
      <c r="W7376" s="40"/>
      <c r="X7376" s="40"/>
      <c r="Y7376" s="40"/>
      <c r="Z7376" s="40"/>
    </row>
    <row r="7377" spans="1:26" x14ac:dyDescent="0.2">
      <c r="A7377" s="40"/>
      <c r="W7377" s="40"/>
      <c r="X7377" s="40"/>
      <c r="Y7377" s="40"/>
      <c r="Z7377" s="40"/>
    </row>
    <row r="7378" spans="1:26" x14ac:dyDescent="0.2">
      <c r="A7378" s="40"/>
      <c r="W7378" s="40"/>
      <c r="X7378" s="40"/>
      <c r="Y7378" s="40"/>
      <c r="Z7378" s="40"/>
    </row>
    <row r="7379" spans="1:26" x14ac:dyDescent="0.2">
      <c r="A7379" s="40"/>
      <c r="W7379" s="40"/>
      <c r="X7379" s="40"/>
      <c r="Y7379" s="40"/>
      <c r="Z7379" s="40"/>
    </row>
    <row r="7380" spans="1:26" x14ac:dyDescent="0.2">
      <c r="A7380" s="40"/>
      <c r="W7380" s="40"/>
      <c r="X7380" s="40"/>
      <c r="Y7380" s="40"/>
      <c r="Z7380" s="40"/>
    </row>
    <row r="7381" spans="1:26" x14ac:dyDescent="0.2">
      <c r="A7381" s="40"/>
      <c r="W7381" s="40"/>
      <c r="X7381" s="40"/>
      <c r="Y7381" s="40"/>
      <c r="Z7381" s="40"/>
    </row>
    <row r="7382" spans="1:26" x14ac:dyDescent="0.2">
      <c r="A7382" s="40"/>
      <c r="W7382" s="40"/>
      <c r="X7382" s="40"/>
      <c r="Y7382" s="40"/>
      <c r="Z7382" s="40"/>
    </row>
    <row r="7383" spans="1:26" x14ac:dyDescent="0.2">
      <c r="A7383" s="40"/>
      <c r="W7383" s="40"/>
      <c r="X7383" s="40"/>
      <c r="Y7383" s="40"/>
      <c r="Z7383" s="40"/>
    </row>
    <row r="7384" spans="1:26" x14ac:dyDescent="0.2">
      <c r="A7384" s="40"/>
      <c r="W7384" s="40"/>
      <c r="X7384" s="40"/>
      <c r="Y7384" s="40"/>
      <c r="Z7384" s="40"/>
    </row>
    <row r="7385" spans="1:26" x14ac:dyDescent="0.2">
      <c r="A7385" s="40"/>
      <c r="W7385" s="40"/>
      <c r="X7385" s="40"/>
      <c r="Y7385" s="40"/>
      <c r="Z7385" s="40"/>
    </row>
    <row r="7386" spans="1:26" x14ac:dyDescent="0.2">
      <c r="A7386" s="40"/>
      <c r="W7386" s="40"/>
      <c r="X7386" s="40"/>
      <c r="Y7386" s="40"/>
      <c r="Z7386" s="40"/>
    </row>
    <row r="7387" spans="1:26" x14ac:dyDescent="0.2">
      <c r="A7387" s="40"/>
      <c r="W7387" s="40"/>
      <c r="X7387" s="40"/>
      <c r="Y7387" s="40"/>
      <c r="Z7387" s="40"/>
    </row>
    <row r="7388" spans="1:26" x14ac:dyDescent="0.2">
      <c r="A7388" s="40"/>
      <c r="W7388" s="40"/>
      <c r="X7388" s="40"/>
      <c r="Y7388" s="40"/>
      <c r="Z7388" s="40"/>
    </row>
    <row r="7389" spans="1:26" x14ac:dyDescent="0.2">
      <c r="A7389" s="40"/>
      <c r="W7389" s="40"/>
      <c r="X7389" s="40"/>
      <c r="Y7389" s="40"/>
      <c r="Z7389" s="40"/>
    </row>
    <row r="7390" spans="1:26" x14ac:dyDescent="0.2">
      <c r="A7390" s="40"/>
      <c r="W7390" s="40"/>
      <c r="X7390" s="40"/>
      <c r="Y7390" s="40"/>
      <c r="Z7390" s="40"/>
    </row>
    <row r="7391" spans="1:26" x14ac:dyDescent="0.2">
      <c r="A7391" s="40"/>
      <c r="W7391" s="40"/>
      <c r="X7391" s="40"/>
      <c r="Y7391" s="40"/>
      <c r="Z7391" s="40"/>
    </row>
    <row r="7392" spans="1:26" x14ac:dyDescent="0.2">
      <c r="A7392" s="40"/>
      <c r="W7392" s="40"/>
      <c r="X7392" s="40"/>
      <c r="Y7392" s="40"/>
      <c r="Z7392" s="40"/>
    </row>
    <row r="7393" spans="1:26" x14ac:dyDescent="0.2">
      <c r="A7393" s="40"/>
      <c r="W7393" s="40"/>
      <c r="X7393" s="40"/>
      <c r="Y7393" s="40"/>
      <c r="Z7393" s="40"/>
    </row>
    <row r="7394" spans="1:26" x14ac:dyDescent="0.2">
      <c r="A7394" s="40"/>
      <c r="W7394" s="40"/>
      <c r="X7394" s="40"/>
      <c r="Y7394" s="40"/>
      <c r="Z7394" s="40"/>
    </row>
    <row r="7395" spans="1:26" x14ac:dyDescent="0.2">
      <c r="A7395" s="40"/>
      <c r="W7395" s="40"/>
      <c r="X7395" s="40"/>
      <c r="Y7395" s="40"/>
      <c r="Z7395" s="40"/>
    </row>
    <row r="7396" spans="1:26" x14ac:dyDescent="0.2">
      <c r="A7396" s="40"/>
      <c r="W7396" s="40"/>
      <c r="X7396" s="40"/>
      <c r="Y7396" s="40"/>
      <c r="Z7396" s="40"/>
    </row>
    <row r="7397" spans="1:26" x14ac:dyDescent="0.2">
      <c r="A7397" s="40"/>
      <c r="W7397" s="40"/>
      <c r="X7397" s="40"/>
      <c r="Y7397" s="40"/>
      <c r="Z7397" s="40"/>
    </row>
    <row r="7398" spans="1:26" x14ac:dyDescent="0.2">
      <c r="A7398" s="40"/>
      <c r="W7398" s="40"/>
      <c r="X7398" s="40"/>
      <c r="Y7398" s="40"/>
      <c r="Z7398" s="40"/>
    </row>
    <row r="7399" spans="1:26" x14ac:dyDescent="0.2">
      <c r="A7399" s="40"/>
      <c r="W7399" s="40"/>
      <c r="X7399" s="40"/>
      <c r="Y7399" s="40"/>
      <c r="Z7399" s="40"/>
    </row>
    <row r="7400" spans="1:26" x14ac:dyDescent="0.2">
      <c r="A7400" s="40"/>
      <c r="W7400" s="40"/>
      <c r="X7400" s="40"/>
      <c r="Y7400" s="40"/>
      <c r="Z7400" s="40"/>
    </row>
    <row r="7401" spans="1:26" x14ac:dyDescent="0.2">
      <c r="A7401" s="40"/>
      <c r="W7401" s="40"/>
      <c r="X7401" s="40"/>
      <c r="Y7401" s="40"/>
      <c r="Z7401" s="40"/>
    </row>
    <row r="7402" spans="1:26" x14ac:dyDescent="0.2">
      <c r="A7402" s="40"/>
      <c r="W7402" s="40"/>
      <c r="X7402" s="40"/>
      <c r="Y7402" s="40"/>
      <c r="Z7402" s="40"/>
    </row>
    <row r="7403" spans="1:26" x14ac:dyDescent="0.2">
      <c r="A7403" s="40"/>
      <c r="W7403" s="40"/>
      <c r="X7403" s="40"/>
      <c r="Y7403" s="40"/>
      <c r="Z7403" s="40"/>
    </row>
    <row r="7404" spans="1:26" x14ac:dyDescent="0.2">
      <c r="A7404" s="40"/>
      <c r="W7404" s="40"/>
      <c r="X7404" s="40"/>
      <c r="Y7404" s="40"/>
      <c r="Z7404" s="40"/>
    </row>
    <row r="7405" spans="1:26" x14ac:dyDescent="0.2">
      <c r="A7405" s="40"/>
      <c r="W7405" s="40"/>
      <c r="X7405" s="40"/>
      <c r="Y7405" s="40"/>
      <c r="Z7405" s="40"/>
    </row>
    <row r="7406" spans="1:26" x14ac:dyDescent="0.2">
      <c r="A7406" s="40"/>
      <c r="W7406" s="40"/>
      <c r="X7406" s="40"/>
      <c r="Y7406" s="40"/>
      <c r="Z7406" s="40"/>
    </row>
    <row r="7407" spans="1:26" x14ac:dyDescent="0.2">
      <c r="A7407" s="40"/>
      <c r="W7407" s="40"/>
      <c r="X7407" s="40"/>
      <c r="Y7407" s="40"/>
      <c r="Z7407" s="40"/>
    </row>
    <row r="7408" spans="1:26" x14ac:dyDescent="0.2">
      <c r="A7408" s="40"/>
      <c r="W7408" s="40"/>
      <c r="X7408" s="40"/>
      <c r="Y7408" s="40"/>
      <c r="Z7408" s="40"/>
    </row>
    <row r="7409" spans="1:26" x14ac:dyDescent="0.2">
      <c r="A7409" s="40"/>
      <c r="W7409" s="40"/>
      <c r="X7409" s="40"/>
      <c r="Y7409" s="40"/>
      <c r="Z7409" s="40"/>
    </row>
    <row r="7410" spans="1:26" x14ac:dyDescent="0.2">
      <c r="A7410" s="40"/>
      <c r="W7410" s="40"/>
      <c r="X7410" s="40"/>
      <c r="Y7410" s="40"/>
      <c r="Z7410" s="40"/>
    </row>
    <row r="7411" spans="1:26" x14ac:dyDescent="0.2">
      <c r="A7411" s="40"/>
      <c r="W7411" s="40"/>
      <c r="X7411" s="40"/>
      <c r="Y7411" s="40"/>
      <c r="Z7411" s="40"/>
    </row>
    <row r="7412" spans="1:26" x14ac:dyDescent="0.2">
      <c r="A7412" s="40"/>
      <c r="W7412" s="40"/>
      <c r="X7412" s="40"/>
      <c r="Y7412" s="40"/>
      <c r="Z7412" s="40"/>
    </row>
    <row r="7413" spans="1:26" x14ac:dyDescent="0.2">
      <c r="A7413" s="40"/>
      <c r="W7413" s="40"/>
      <c r="X7413" s="40"/>
      <c r="Y7413" s="40"/>
      <c r="Z7413" s="40"/>
    </row>
    <row r="7414" spans="1:26" x14ac:dyDescent="0.2">
      <c r="A7414" s="40"/>
      <c r="W7414" s="40"/>
      <c r="X7414" s="40"/>
      <c r="Y7414" s="40"/>
      <c r="Z7414" s="40"/>
    </row>
    <row r="7415" spans="1:26" x14ac:dyDescent="0.2">
      <c r="A7415" s="40"/>
      <c r="W7415" s="40"/>
      <c r="X7415" s="40"/>
      <c r="Y7415" s="40"/>
      <c r="Z7415" s="40"/>
    </row>
    <row r="7416" spans="1:26" x14ac:dyDescent="0.2">
      <c r="A7416" s="40"/>
      <c r="W7416" s="40"/>
      <c r="X7416" s="40"/>
      <c r="Y7416" s="40"/>
      <c r="Z7416" s="40"/>
    </row>
    <row r="7417" spans="1:26" x14ac:dyDescent="0.2">
      <c r="A7417" s="40"/>
      <c r="W7417" s="40"/>
      <c r="X7417" s="40"/>
      <c r="Y7417" s="40"/>
      <c r="Z7417" s="40"/>
    </row>
    <row r="7418" spans="1:26" x14ac:dyDescent="0.2">
      <c r="A7418" s="40"/>
      <c r="W7418" s="40"/>
      <c r="X7418" s="40"/>
      <c r="Y7418" s="40"/>
      <c r="Z7418" s="40"/>
    </row>
    <row r="7419" spans="1:26" x14ac:dyDescent="0.2">
      <c r="A7419" s="40"/>
      <c r="W7419" s="40"/>
      <c r="X7419" s="40"/>
      <c r="Y7419" s="40"/>
      <c r="Z7419" s="40"/>
    </row>
    <row r="7420" spans="1:26" x14ac:dyDescent="0.2">
      <c r="A7420" s="40"/>
      <c r="W7420" s="40"/>
      <c r="X7420" s="40"/>
      <c r="Y7420" s="40"/>
      <c r="Z7420" s="40"/>
    </row>
    <row r="7421" spans="1:26" x14ac:dyDescent="0.2">
      <c r="A7421" s="40"/>
      <c r="W7421" s="40"/>
      <c r="X7421" s="40"/>
      <c r="Y7421" s="40"/>
      <c r="Z7421" s="40"/>
    </row>
    <row r="7422" spans="1:26" x14ac:dyDescent="0.2">
      <c r="A7422" s="40"/>
      <c r="W7422" s="40"/>
      <c r="X7422" s="40"/>
      <c r="Y7422" s="40"/>
      <c r="Z7422" s="40"/>
    </row>
    <row r="7423" spans="1:26" x14ac:dyDescent="0.2">
      <c r="A7423" s="40"/>
      <c r="W7423" s="40"/>
      <c r="X7423" s="40"/>
      <c r="Y7423" s="40"/>
      <c r="Z7423" s="40"/>
    </row>
    <row r="7424" spans="1:26" x14ac:dyDescent="0.2">
      <c r="A7424" s="40"/>
      <c r="W7424" s="40"/>
      <c r="X7424" s="40"/>
      <c r="Y7424" s="40"/>
      <c r="Z7424" s="40"/>
    </row>
    <row r="7425" spans="1:26" x14ac:dyDescent="0.2">
      <c r="A7425" s="40"/>
      <c r="W7425" s="40"/>
      <c r="X7425" s="40"/>
      <c r="Y7425" s="40"/>
      <c r="Z7425" s="40"/>
    </row>
    <row r="7426" spans="1:26" x14ac:dyDescent="0.2">
      <c r="A7426" s="40"/>
      <c r="W7426" s="40"/>
      <c r="X7426" s="40"/>
      <c r="Y7426" s="40"/>
      <c r="Z7426" s="40"/>
    </row>
    <row r="7427" spans="1:26" x14ac:dyDescent="0.2">
      <c r="A7427" s="40"/>
      <c r="W7427" s="40"/>
      <c r="X7427" s="40"/>
      <c r="Y7427" s="40"/>
      <c r="Z7427" s="40"/>
    </row>
    <row r="7428" spans="1:26" x14ac:dyDescent="0.2">
      <c r="A7428" s="40"/>
      <c r="W7428" s="40"/>
      <c r="X7428" s="40"/>
      <c r="Y7428" s="40"/>
      <c r="Z7428" s="40"/>
    </row>
    <row r="7429" spans="1:26" x14ac:dyDescent="0.2">
      <c r="A7429" s="40"/>
      <c r="W7429" s="40"/>
      <c r="X7429" s="40"/>
      <c r="Y7429" s="40"/>
      <c r="Z7429" s="40"/>
    </row>
    <row r="7430" spans="1:26" x14ac:dyDescent="0.2">
      <c r="A7430" s="40"/>
      <c r="W7430" s="40"/>
      <c r="X7430" s="40"/>
      <c r="Y7430" s="40"/>
      <c r="Z7430" s="40"/>
    </row>
    <row r="7431" spans="1:26" x14ac:dyDescent="0.2">
      <c r="A7431" s="40"/>
      <c r="W7431" s="40"/>
      <c r="X7431" s="40"/>
      <c r="Y7431" s="40"/>
      <c r="Z7431" s="40"/>
    </row>
    <row r="7432" spans="1:26" x14ac:dyDescent="0.2">
      <c r="A7432" s="40"/>
      <c r="W7432" s="40"/>
      <c r="X7432" s="40"/>
      <c r="Y7432" s="40"/>
      <c r="Z7432" s="40"/>
    </row>
    <row r="7433" spans="1:26" x14ac:dyDescent="0.2">
      <c r="A7433" s="40"/>
      <c r="W7433" s="40"/>
      <c r="X7433" s="40"/>
      <c r="Y7433" s="40"/>
      <c r="Z7433" s="40"/>
    </row>
    <row r="7434" spans="1:26" x14ac:dyDescent="0.2">
      <c r="A7434" s="40"/>
      <c r="W7434" s="40"/>
      <c r="X7434" s="40"/>
      <c r="Y7434" s="40"/>
      <c r="Z7434" s="40"/>
    </row>
    <row r="7435" spans="1:26" x14ac:dyDescent="0.2">
      <c r="A7435" s="40"/>
      <c r="W7435" s="40"/>
      <c r="X7435" s="40"/>
      <c r="Y7435" s="40"/>
      <c r="Z7435" s="40"/>
    </row>
    <row r="7436" spans="1:26" x14ac:dyDescent="0.2">
      <c r="A7436" s="40"/>
      <c r="W7436" s="40"/>
      <c r="X7436" s="40"/>
      <c r="Y7436" s="40"/>
      <c r="Z7436" s="40"/>
    </row>
    <row r="7437" spans="1:26" x14ac:dyDescent="0.2">
      <c r="A7437" s="40"/>
      <c r="W7437" s="40"/>
      <c r="X7437" s="40"/>
      <c r="Y7437" s="40"/>
      <c r="Z7437" s="40"/>
    </row>
    <row r="7438" spans="1:26" x14ac:dyDescent="0.2">
      <c r="A7438" s="40"/>
      <c r="W7438" s="40"/>
      <c r="X7438" s="40"/>
      <c r="Y7438" s="40"/>
      <c r="Z7438" s="40"/>
    </row>
    <row r="7439" spans="1:26" x14ac:dyDescent="0.2">
      <c r="A7439" s="40"/>
      <c r="W7439" s="40"/>
      <c r="X7439" s="40"/>
      <c r="Y7439" s="40"/>
      <c r="Z7439" s="40"/>
    </row>
    <row r="7440" spans="1:26" x14ac:dyDescent="0.2">
      <c r="A7440" s="40"/>
      <c r="W7440" s="40"/>
      <c r="X7440" s="40"/>
      <c r="Y7440" s="40"/>
      <c r="Z7440" s="40"/>
    </row>
    <row r="7441" spans="1:26" x14ac:dyDescent="0.2">
      <c r="A7441" s="40"/>
      <c r="W7441" s="40"/>
      <c r="X7441" s="40"/>
      <c r="Y7441" s="40"/>
      <c r="Z7441" s="40"/>
    </row>
    <row r="7442" spans="1:26" x14ac:dyDescent="0.2">
      <c r="A7442" s="40"/>
      <c r="W7442" s="40"/>
      <c r="X7442" s="40"/>
      <c r="Y7442" s="40"/>
      <c r="Z7442" s="40"/>
    </row>
    <row r="7443" spans="1:26" x14ac:dyDescent="0.2">
      <c r="A7443" s="40"/>
      <c r="W7443" s="40"/>
      <c r="X7443" s="40"/>
      <c r="Y7443" s="40"/>
      <c r="Z7443" s="40"/>
    </row>
    <row r="7444" spans="1:26" x14ac:dyDescent="0.2">
      <c r="A7444" s="40"/>
      <c r="W7444" s="40"/>
      <c r="X7444" s="40"/>
      <c r="Y7444" s="40"/>
      <c r="Z7444" s="40"/>
    </row>
    <row r="7445" spans="1:26" x14ac:dyDescent="0.2">
      <c r="A7445" s="40"/>
      <c r="W7445" s="40"/>
      <c r="X7445" s="40"/>
      <c r="Y7445" s="40"/>
      <c r="Z7445" s="40"/>
    </row>
    <row r="7446" spans="1:26" x14ac:dyDescent="0.2">
      <c r="A7446" s="40"/>
      <c r="W7446" s="40"/>
      <c r="X7446" s="40"/>
      <c r="Y7446" s="40"/>
      <c r="Z7446" s="40"/>
    </row>
    <row r="7447" spans="1:26" x14ac:dyDescent="0.2">
      <c r="A7447" s="40"/>
      <c r="W7447" s="40"/>
      <c r="X7447" s="40"/>
      <c r="Y7447" s="40"/>
      <c r="Z7447" s="40"/>
    </row>
    <row r="7448" spans="1:26" x14ac:dyDescent="0.2">
      <c r="A7448" s="40"/>
      <c r="W7448" s="40"/>
      <c r="X7448" s="40"/>
      <c r="Y7448" s="40"/>
      <c r="Z7448" s="40"/>
    </row>
    <row r="7449" spans="1:26" x14ac:dyDescent="0.2">
      <c r="A7449" s="40"/>
      <c r="W7449" s="40"/>
      <c r="X7449" s="40"/>
      <c r="Y7449" s="40"/>
      <c r="Z7449" s="40"/>
    </row>
    <row r="7450" spans="1:26" x14ac:dyDescent="0.2">
      <c r="A7450" s="40"/>
      <c r="W7450" s="40"/>
      <c r="X7450" s="40"/>
      <c r="Y7450" s="40"/>
      <c r="Z7450" s="40"/>
    </row>
    <row r="7451" spans="1:26" x14ac:dyDescent="0.2">
      <c r="A7451" s="40"/>
      <c r="W7451" s="40"/>
      <c r="X7451" s="40"/>
      <c r="Y7451" s="40"/>
      <c r="Z7451" s="40"/>
    </row>
    <row r="7452" spans="1:26" x14ac:dyDescent="0.2">
      <c r="A7452" s="40"/>
      <c r="W7452" s="40"/>
      <c r="X7452" s="40"/>
      <c r="Y7452" s="40"/>
      <c r="Z7452" s="40"/>
    </row>
    <row r="7453" spans="1:26" x14ac:dyDescent="0.2">
      <c r="A7453" s="40"/>
      <c r="W7453" s="40"/>
      <c r="X7453" s="40"/>
      <c r="Y7453" s="40"/>
      <c r="Z7453" s="40"/>
    </row>
    <row r="7454" spans="1:26" x14ac:dyDescent="0.2">
      <c r="A7454" s="40"/>
      <c r="W7454" s="40"/>
      <c r="X7454" s="40"/>
      <c r="Y7454" s="40"/>
      <c r="Z7454" s="40"/>
    </row>
    <row r="7455" spans="1:26" x14ac:dyDescent="0.2">
      <c r="A7455" s="40"/>
      <c r="W7455" s="40"/>
      <c r="X7455" s="40"/>
      <c r="Y7455" s="40"/>
      <c r="Z7455" s="40"/>
    </row>
    <row r="7456" spans="1:26" x14ac:dyDescent="0.2">
      <c r="A7456" s="40"/>
      <c r="W7456" s="40"/>
      <c r="X7456" s="40"/>
      <c r="Y7456" s="40"/>
      <c r="Z7456" s="40"/>
    </row>
    <row r="7457" spans="1:26" x14ac:dyDescent="0.2">
      <c r="A7457" s="40"/>
      <c r="W7457" s="40"/>
      <c r="X7457" s="40"/>
      <c r="Y7457" s="40"/>
      <c r="Z7457" s="40"/>
    </row>
    <row r="7458" spans="1:26" x14ac:dyDescent="0.2">
      <c r="A7458" s="40"/>
      <c r="W7458" s="40"/>
      <c r="X7458" s="40"/>
      <c r="Y7458" s="40"/>
      <c r="Z7458" s="40"/>
    </row>
    <row r="7459" spans="1:26" x14ac:dyDescent="0.2">
      <c r="A7459" s="40"/>
      <c r="W7459" s="40"/>
      <c r="X7459" s="40"/>
      <c r="Y7459" s="40"/>
      <c r="Z7459" s="40"/>
    </row>
    <row r="7460" spans="1:26" x14ac:dyDescent="0.2">
      <c r="A7460" s="40"/>
      <c r="W7460" s="40"/>
      <c r="X7460" s="40"/>
      <c r="Y7460" s="40"/>
      <c r="Z7460" s="40"/>
    </row>
    <row r="7461" spans="1:26" x14ac:dyDescent="0.2">
      <c r="A7461" s="40"/>
      <c r="W7461" s="40"/>
      <c r="X7461" s="40"/>
      <c r="Y7461" s="40"/>
      <c r="Z7461" s="40"/>
    </row>
    <row r="7462" spans="1:26" x14ac:dyDescent="0.2">
      <c r="A7462" s="40"/>
      <c r="W7462" s="40"/>
      <c r="X7462" s="40"/>
      <c r="Y7462" s="40"/>
      <c r="Z7462" s="40"/>
    </row>
    <row r="7463" spans="1:26" x14ac:dyDescent="0.2">
      <c r="A7463" s="40"/>
      <c r="W7463" s="40"/>
      <c r="X7463" s="40"/>
      <c r="Y7463" s="40"/>
      <c r="Z7463" s="40"/>
    </row>
    <row r="7464" spans="1:26" x14ac:dyDescent="0.2">
      <c r="A7464" s="40"/>
      <c r="W7464" s="40"/>
      <c r="X7464" s="40"/>
      <c r="Y7464" s="40"/>
      <c r="Z7464" s="40"/>
    </row>
    <row r="7465" spans="1:26" x14ac:dyDescent="0.2">
      <c r="A7465" s="40"/>
      <c r="W7465" s="40"/>
      <c r="X7465" s="40"/>
      <c r="Y7465" s="40"/>
      <c r="Z7465" s="40"/>
    </row>
    <row r="7466" spans="1:26" x14ac:dyDescent="0.2">
      <c r="A7466" s="40"/>
      <c r="W7466" s="40"/>
      <c r="X7466" s="40"/>
      <c r="Y7466" s="40"/>
      <c r="Z7466" s="40"/>
    </row>
    <row r="7467" spans="1:26" x14ac:dyDescent="0.2">
      <c r="A7467" s="40"/>
      <c r="W7467" s="40"/>
      <c r="X7467" s="40"/>
      <c r="Y7467" s="40"/>
      <c r="Z7467" s="40"/>
    </row>
    <row r="7468" spans="1:26" x14ac:dyDescent="0.2">
      <c r="A7468" s="40"/>
      <c r="W7468" s="40"/>
      <c r="X7468" s="40"/>
      <c r="Y7468" s="40"/>
      <c r="Z7468" s="40"/>
    </row>
    <row r="7469" spans="1:26" x14ac:dyDescent="0.2">
      <c r="A7469" s="40"/>
      <c r="W7469" s="40"/>
      <c r="X7469" s="40"/>
      <c r="Y7469" s="40"/>
      <c r="Z7469" s="40"/>
    </row>
    <row r="7470" spans="1:26" x14ac:dyDescent="0.2">
      <c r="A7470" s="40"/>
      <c r="W7470" s="40"/>
      <c r="X7470" s="40"/>
      <c r="Y7470" s="40"/>
      <c r="Z7470" s="40"/>
    </row>
    <row r="7471" spans="1:26" x14ac:dyDescent="0.2">
      <c r="A7471" s="40"/>
      <c r="W7471" s="40"/>
      <c r="X7471" s="40"/>
      <c r="Y7471" s="40"/>
      <c r="Z7471" s="40"/>
    </row>
    <row r="7472" spans="1:26" x14ac:dyDescent="0.2">
      <c r="A7472" s="40"/>
      <c r="W7472" s="40"/>
      <c r="X7472" s="40"/>
      <c r="Y7472" s="40"/>
      <c r="Z7472" s="40"/>
    </row>
    <row r="7473" spans="1:26" x14ac:dyDescent="0.2">
      <c r="A7473" s="40"/>
      <c r="W7473" s="40"/>
      <c r="X7473" s="40"/>
      <c r="Y7473" s="40"/>
      <c r="Z7473" s="40"/>
    </row>
    <row r="7474" spans="1:26" x14ac:dyDescent="0.2">
      <c r="A7474" s="40"/>
      <c r="W7474" s="40"/>
      <c r="X7474" s="40"/>
      <c r="Y7474" s="40"/>
      <c r="Z7474" s="40"/>
    </row>
    <row r="7475" spans="1:26" x14ac:dyDescent="0.2">
      <c r="A7475" s="40"/>
      <c r="W7475" s="40"/>
      <c r="X7475" s="40"/>
      <c r="Y7475" s="40"/>
      <c r="Z7475" s="40"/>
    </row>
    <row r="7476" spans="1:26" x14ac:dyDescent="0.2">
      <c r="A7476" s="40"/>
      <c r="W7476" s="40"/>
      <c r="X7476" s="40"/>
      <c r="Y7476" s="40"/>
      <c r="Z7476" s="40"/>
    </row>
    <row r="7477" spans="1:26" x14ac:dyDescent="0.2">
      <c r="A7477" s="40"/>
      <c r="W7477" s="40"/>
      <c r="X7477" s="40"/>
      <c r="Y7477" s="40"/>
      <c r="Z7477" s="40"/>
    </row>
    <row r="7478" spans="1:26" x14ac:dyDescent="0.2">
      <c r="A7478" s="40"/>
      <c r="W7478" s="40"/>
      <c r="X7478" s="40"/>
      <c r="Y7478" s="40"/>
      <c r="Z7478" s="40"/>
    </row>
    <row r="7479" spans="1:26" x14ac:dyDescent="0.2">
      <c r="A7479" s="40"/>
      <c r="W7479" s="40"/>
      <c r="X7479" s="40"/>
      <c r="Y7479" s="40"/>
      <c r="Z7479" s="40"/>
    </row>
    <row r="7480" spans="1:26" x14ac:dyDescent="0.2">
      <c r="A7480" s="40"/>
      <c r="W7480" s="40"/>
      <c r="X7480" s="40"/>
      <c r="Y7480" s="40"/>
      <c r="Z7480" s="40"/>
    </row>
    <row r="7481" spans="1:26" x14ac:dyDescent="0.2">
      <c r="A7481" s="40"/>
      <c r="W7481" s="40"/>
      <c r="X7481" s="40"/>
      <c r="Y7481" s="40"/>
      <c r="Z7481" s="40"/>
    </row>
    <row r="7482" spans="1:26" x14ac:dyDescent="0.2">
      <c r="A7482" s="40"/>
      <c r="W7482" s="40"/>
      <c r="X7482" s="40"/>
      <c r="Y7482" s="40"/>
      <c r="Z7482" s="40"/>
    </row>
    <row r="7483" spans="1:26" x14ac:dyDescent="0.2">
      <c r="A7483" s="40"/>
      <c r="W7483" s="40"/>
      <c r="X7483" s="40"/>
      <c r="Y7483" s="40"/>
      <c r="Z7483" s="40"/>
    </row>
    <row r="7484" spans="1:26" x14ac:dyDescent="0.2">
      <c r="A7484" s="40"/>
      <c r="W7484" s="40"/>
      <c r="X7484" s="40"/>
      <c r="Y7484" s="40"/>
      <c r="Z7484" s="40"/>
    </row>
    <row r="7485" spans="1:26" x14ac:dyDescent="0.2">
      <c r="A7485" s="40"/>
      <c r="W7485" s="40"/>
      <c r="X7485" s="40"/>
      <c r="Y7485" s="40"/>
      <c r="Z7485" s="40"/>
    </row>
    <row r="7486" spans="1:26" x14ac:dyDescent="0.2">
      <c r="A7486" s="40"/>
      <c r="W7486" s="40"/>
      <c r="X7486" s="40"/>
      <c r="Y7486" s="40"/>
      <c r="Z7486" s="40"/>
    </row>
    <row r="7487" spans="1:26" x14ac:dyDescent="0.2">
      <c r="A7487" s="40"/>
      <c r="W7487" s="40"/>
      <c r="X7487" s="40"/>
      <c r="Y7487" s="40"/>
      <c r="Z7487" s="40"/>
    </row>
    <row r="7488" spans="1:26" x14ac:dyDescent="0.2">
      <c r="A7488" s="40"/>
      <c r="W7488" s="40"/>
      <c r="X7488" s="40"/>
      <c r="Y7488" s="40"/>
      <c r="Z7488" s="40"/>
    </row>
    <row r="7489" spans="1:26" x14ac:dyDescent="0.2">
      <c r="A7489" s="40"/>
      <c r="W7489" s="40"/>
      <c r="X7489" s="40"/>
      <c r="Y7489" s="40"/>
      <c r="Z7489" s="40"/>
    </row>
    <row r="7490" spans="1:26" x14ac:dyDescent="0.2">
      <c r="A7490" s="40"/>
      <c r="W7490" s="40"/>
      <c r="X7490" s="40"/>
      <c r="Y7490" s="40"/>
      <c r="Z7490" s="40"/>
    </row>
    <row r="7491" spans="1:26" x14ac:dyDescent="0.2">
      <c r="A7491" s="40"/>
      <c r="W7491" s="40"/>
      <c r="X7491" s="40"/>
      <c r="Y7491" s="40"/>
      <c r="Z7491" s="40"/>
    </row>
    <row r="7492" spans="1:26" x14ac:dyDescent="0.2">
      <c r="A7492" s="40"/>
      <c r="W7492" s="40"/>
      <c r="X7492" s="40"/>
      <c r="Y7492" s="40"/>
      <c r="Z7492" s="40"/>
    </row>
    <row r="7493" spans="1:26" x14ac:dyDescent="0.2">
      <c r="A7493" s="40"/>
      <c r="W7493" s="40"/>
      <c r="X7493" s="40"/>
      <c r="Y7493" s="40"/>
      <c r="Z7493" s="40"/>
    </row>
    <row r="7494" spans="1:26" x14ac:dyDescent="0.2">
      <c r="A7494" s="40"/>
      <c r="W7494" s="40"/>
      <c r="X7494" s="40"/>
      <c r="Y7494" s="40"/>
      <c r="Z7494" s="40"/>
    </row>
    <row r="7495" spans="1:26" x14ac:dyDescent="0.2">
      <c r="A7495" s="40"/>
      <c r="W7495" s="40"/>
      <c r="X7495" s="40"/>
      <c r="Y7495" s="40"/>
      <c r="Z7495" s="40"/>
    </row>
    <row r="7496" spans="1:26" x14ac:dyDescent="0.2">
      <c r="A7496" s="40"/>
      <c r="W7496" s="40"/>
      <c r="X7496" s="40"/>
      <c r="Y7496" s="40"/>
      <c r="Z7496" s="40"/>
    </row>
    <row r="7497" spans="1:26" x14ac:dyDescent="0.2">
      <c r="A7497" s="40"/>
      <c r="W7497" s="40"/>
      <c r="X7497" s="40"/>
      <c r="Y7497" s="40"/>
      <c r="Z7497" s="40"/>
    </row>
    <row r="7498" spans="1:26" x14ac:dyDescent="0.2">
      <c r="A7498" s="40"/>
      <c r="W7498" s="40"/>
      <c r="X7498" s="40"/>
      <c r="Y7498" s="40"/>
      <c r="Z7498" s="40"/>
    </row>
    <row r="7499" spans="1:26" x14ac:dyDescent="0.2">
      <c r="A7499" s="40"/>
      <c r="W7499" s="40"/>
      <c r="X7499" s="40"/>
      <c r="Y7499" s="40"/>
      <c r="Z7499" s="40"/>
    </row>
    <row r="7500" spans="1:26" x14ac:dyDescent="0.2">
      <c r="A7500" s="40"/>
      <c r="W7500" s="40"/>
      <c r="X7500" s="40"/>
      <c r="Y7500" s="40"/>
      <c r="Z7500" s="40"/>
    </row>
    <row r="7501" spans="1:26" x14ac:dyDescent="0.2">
      <c r="A7501" s="40"/>
      <c r="W7501" s="40"/>
      <c r="X7501" s="40"/>
      <c r="Y7501" s="40"/>
      <c r="Z7501" s="40"/>
    </row>
    <row r="7502" spans="1:26" x14ac:dyDescent="0.2">
      <c r="A7502" s="40"/>
      <c r="W7502" s="40"/>
      <c r="X7502" s="40"/>
      <c r="Y7502" s="40"/>
      <c r="Z7502" s="40"/>
    </row>
    <row r="7503" spans="1:26" x14ac:dyDescent="0.2">
      <c r="A7503" s="40"/>
      <c r="W7503" s="40"/>
      <c r="X7503" s="40"/>
      <c r="Y7503" s="40"/>
      <c r="Z7503" s="40"/>
    </row>
    <row r="7504" spans="1:26" x14ac:dyDescent="0.2">
      <c r="A7504" s="40"/>
      <c r="W7504" s="40"/>
      <c r="X7504" s="40"/>
      <c r="Y7504" s="40"/>
      <c r="Z7504" s="40"/>
    </row>
    <row r="7505" spans="1:26" x14ac:dyDescent="0.2">
      <c r="A7505" s="40"/>
      <c r="W7505" s="40"/>
      <c r="X7505" s="40"/>
      <c r="Y7505" s="40"/>
      <c r="Z7505" s="40"/>
    </row>
    <row r="7506" spans="1:26" x14ac:dyDescent="0.2">
      <c r="A7506" s="40"/>
      <c r="W7506" s="40"/>
      <c r="X7506" s="40"/>
      <c r="Y7506" s="40"/>
      <c r="Z7506" s="40"/>
    </row>
    <row r="7507" spans="1:26" x14ac:dyDescent="0.2">
      <c r="A7507" s="40"/>
      <c r="W7507" s="40"/>
      <c r="X7507" s="40"/>
      <c r="Y7507" s="40"/>
      <c r="Z7507" s="40"/>
    </row>
    <row r="7508" spans="1:26" x14ac:dyDescent="0.2">
      <c r="A7508" s="40"/>
      <c r="W7508" s="40"/>
      <c r="X7508" s="40"/>
      <c r="Y7508" s="40"/>
      <c r="Z7508" s="40"/>
    </row>
    <row r="7509" spans="1:26" x14ac:dyDescent="0.2">
      <c r="A7509" s="40"/>
      <c r="W7509" s="40"/>
      <c r="X7509" s="40"/>
      <c r="Y7509" s="40"/>
      <c r="Z7509" s="40"/>
    </row>
    <row r="7510" spans="1:26" x14ac:dyDescent="0.2">
      <c r="A7510" s="40"/>
      <c r="W7510" s="40"/>
      <c r="X7510" s="40"/>
      <c r="Y7510" s="40"/>
      <c r="Z7510" s="40"/>
    </row>
    <row r="7511" spans="1:26" x14ac:dyDescent="0.2">
      <c r="A7511" s="40"/>
      <c r="W7511" s="40"/>
      <c r="X7511" s="40"/>
      <c r="Y7511" s="40"/>
      <c r="Z7511" s="40"/>
    </row>
    <row r="7512" spans="1:26" x14ac:dyDescent="0.2">
      <c r="A7512" s="40"/>
      <c r="W7512" s="40"/>
      <c r="X7512" s="40"/>
      <c r="Y7512" s="40"/>
      <c r="Z7512" s="40"/>
    </row>
    <row r="7513" spans="1:26" x14ac:dyDescent="0.2">
      <c r="A7513" s="40"/>
      <c r="W7513" s="40"/>
      <c r="X7513" s="40"/>
      <c r="Y7513" s="40"/>
      <c r="Z7513" s="40"/>
    </row>
    <row r="7514" spans="1:26" x14ac:dyDescent="0.2">
      <c r="A7514" s="40"/>
      <c r="W7514" s="40"/>
      <c r="X7514" s="40"/>
      <c r="Y7514" s="40"/>
      <c r="Z7514" s="40"/>
    </row>
    <row r="7515" spans="1:26" x14ac:dyDescent="0.2">
      <c r="A7515" s="40"/>
      <c r="W7515" s="40"/>
      <c r="X7515" s="40"/>
      <c r="Y7515" s="40"/>
      <c r="Z7515" s="40"/>
    </row>
    <row r="7516" spans="1:26" x14ac:dyDescent="0.2">
      <c r="A7516" s="40"/>
      <c r="W7516" s="40"/>
      <c r="X7516" s="40"/>
      <c r="Y7516" s="40"/>
      <c r="Z7516" s="40"/>
    </row>
    <row r="7517" spans="1:26" x14ac:dyDescent="0.2">
      <c r="A7517" s="40"/>
      <c r="W7517" s="40"/>
      <c r="X7517" s="40"/>
      <c r="Y7517" s="40"/>
      <c r="Z7517" s="40"/>
    </row>
    <row r="7518" spans="1:26" x14ac:dyDescent="0.2">
      <c r="A7518" s="40"/>
      <c r="W7518" s="40"/>
      <c r="X7518" s="40"/>
      <c r="Y7518" s="40"/>
      <c r="Z7518" s="40"/>
    </row>
    <row r="7519" spans="1:26" x14ac:dyDescent="0.2">
      <c r="A7519" s="40"/>
      <c r="W7519" s="40"/>
      <c r="X7519" s="40"/>
      <c r="Y7519" s="40"/>
      <c r="Z7519" s="40"/>
    </row>
    <row r="7520" spans="1:26" x14ac:dyDescent="0.2">
      <c r="A7520" s="40"/>
      <c r="W7520" s="40"/>
      <c r="X7520" s="40"/>
      <c r="Y7520" s="40"/>
      <c r="Z7520" s="40"/>
    </row>
    <row r="7521" spans="1:26" x14ac:dyDescent="0.2">
      <c r="A7521" s="40"/>
      <c r="W7521" s="40"/>
      <c r="X7521" s="40"/>
      <c r="Y7521" s="40"/>
      <c r="Z7521" s="40"/>
    </row>
    <row r="7522" spans="1:26" x14ac:dyDescent="0.2">
      <c r="A7522" s="40"/>
      <c r="W7522" s="40"/>
      <c r="X7522" s="40"/>
      <c r="Y7522" s="40"/>
      <c r="Z7522" s="40"/>
    </row>
    <row r="7523" spans="1:26" x14ac:dyDescent="0.2">
      <c r="A7523" s="40"/>
      <c r="W7523" s="40"/>
      <c r="X7523" s="40"/>
      <c r="Y7523" s="40"/>
      <c r="Z7523" s="40"/>
    </row>
    <row r="7524" spans="1:26" x14ac:dyDescent="0.2">
      <c r="A7524" s="40"/>
      <c r="W7524" s="40"/>
      <c r="X7524" s="40"/>
      <c r="Y7524" s="40"/>
      <c r="Z7524" s="40"/>
    </row>
    <row r="7525" spans="1:26" x14ac:dyDescent="0.2">
      <c r="A7525" s="40"/>
      <c r="W7525" s="40"/>
      <c r="X7525" s="40"/>
      <c r="Y7525" s="40"/>
      <c r="Z7525" s="40"/>
    </row>
    <row r="7526" spans="1:26" x14ac:dyDescent="0.2">
      <c r="A7526" s="40"/>
      <c r="W7526" s="40"/>
      <c r="X7526" s="40"/>
      <c r="Y7526" s="40"/>
      <c r="Z7526" s="40"/>
    </row>
    <row r="7527" spans="1:26" x14ac:dyDescent="0.2">
      <c r="A7527" s="40"/>
      <c r="W7527" s="40"/>
      <c r="X7527" s="40"/>
      <c r="Y7527" s="40"/>
      <c r="Z7527" s="40"/>
    </row>
    <row r="7528" spans="1:26" x14ac:dyDescent="0.2">
      <c r="A7528" s="40"/>
      <c r="W7528" s="40"/>
      <c r="X7528" s="40"/>
      <c r="Y7528" s="40"/>
      <c r="Z7528" s="40"/>
    </row>
    <row r="7529" spans="1:26" x14ac:dyDescent="0.2">
      <c r="A7529" s="40"/>
      <c r="W7529" s="40"/>
      <c r="X7529" s="40"/>
      <c r="Y7529" s="40"/>
      <c r="Z7529" s="40"/>
    </row>
    <row r="7530" spans="1:26" x14ac:dyDescent="0.2">
      <c r="A7530" s="40"/>
      <c r="W7530" s="40"/>
      <c r="X7530" s="40"/>
      <c r="Y7530" s="40"/>
      <c r="Z7530" s="40"/>
    </row>
    <row r="7531" spans="1:26" x14ac:dyDescent="0.2">
      <c r="A7531" s="40"/>
      <c r="W7531" s="40"/>
      <c r="X7531" s="40"/>
      <c r="Y7531" s="40"/>
      <c r="Z7531" s="40"/>
    </row>
    <row r="7532" spans="1:26" x14ac:dyDescent="0.2">
      <c r="A7532" s="40"/>
      <c r="W7532" s="40"/>
      <c r="X7532" s="40"/>
      <c r="Y7532" s="40"/>
      <c r="Z7532" s="40"/>
    </row>
    <row r="7533" spans="1:26" x14ac:dyDescent="0.2">
      <c r="A7533" s="40"/>
      <c r="W7533" s="40"/>
      <c r="X7533" s="40"/>
      <c r="Y7533" s="40"/>
      <c r="Z7533" s="40"/>
    </row>
    <row r="7534" spans="1:26" x14ac:dyDescent="0.2">
      <c r="A7534" s="40"/>
      <c r="W7534" s="40"/>
      <c r="X7534" s="40"/>
      <c r="Y7534" s="40"/>
      <c r="Z7534" s="40"/>
    </row>
    <row r="7535" spans="1:26" x14ac:dyDescent="0.2">
      <c r="A7535" s="40"/>
      <c r="W7535" s="40"/>
      <c r="X7535" s="40"/>
      <c r="Y7535" s="40"/>
      <c r="Z7535" s="40"/>
    </row>
    <row r="7536" spans="1:26" x14ac:dyDescent="0.2">
      <c r="A7536" s="40"/>
      <c r="W7536" s="40"/>
      <c r="X7536" s="40"/>
      <c r="Y7536" s="40"/>
      <c r="Z7536" s="40"/>
    </row>
    <row r="7537" spans="1:26" x14ac:dyDescent="0.2">
      <c r="A7537" s="40"/>
      <c r="W7537" s="40"/>
      <c r="X7537" s="40"/>
      <c r="Y7537" s="40"/>
      <c r="Z7537" s="40"/>
    </row>
    <row r="7538" spans="1:26" x14ac:dyDescent="0.2">
      <c r="A7538" s="40"/>
      <c r="W7538" s="40"/>
      <c r="X7538" s="40"/>
      <c r="Y7538" s="40"/>
      <c r="Z7538" s="40"/>
    </row>
    <row r="7539" spans="1:26" x14ac:dyDescent="0.2">
      <c r="A7539" s="40"/>
      <c r="W7539" s="40"/>
      <c r="X7539" s="40"/>
      <c r="Y7539" s="40"/>
      <c r="Z7539" s="40"/>
    </row>
    <row r="7540" spans="1:26" x14ac:dyDescent="0.2">
      <c r="A7540" s="40"/>
      <c r="W7540" s="40"/>
      <c r="X7540" s="40"/>
      <c r="Y7540" s="40"/>
      <c r="Z7540" s="40"/>
    </row>
    <row r="7541" spans="1:26" x14ac:dyDescent="0.2">
      <c r="A7541" s="40"/>
      <c r="W7541" s="40"/>
      <c r="X7541" s="40"/>
      <c r="Y7541" s="40"/>
      <c r="Z7541" s="40"/>
    </row>
    <row r="7542" spans="1:26" x14ac:dyDescent="0.2">
      <c r="A7542" s="40"/>
      <c r="W7542" s="40"/>
      <c r="X7542" s="40"/>
      <c r="Y7542" s="40"/>
      <c r="Z7542" s="40"/>
    </row>
    <row r="7543" spans="1:26" x14ac:dyDescent="0.2">
      <c r="A7543" s="40"/>
      <c r="W7543" s="40"/>
      <c r="X7543" s="40"/>
      <c r="Y7543" s="40"/>
      <c r="Z7543" s="40"/>
    </row>
    <row r="7544" spans="1:26" x14ac:dyDescent="0.2">
      <c r="A7544" s="40"/>
      <c r="W7544" s="40"/>
      <c r="X7544" s="40"/>
      <c r="Y7544" s="40"/>
      <c r="Z7544" s="40"/>
    </row>
    <row r="7545" spans="1:26" x14ac:dyDescent="0.2">
      <c r="A7545" s="40"/>
      <c r="W7545" s="40"/>
      <c r="X7545" s="40"/>
      <c r="Y7545" s="40"/>
      <c r="Z7545" s="40"/>
    </row>
    <row r="7546" spans="1:26" x14ac:dyDescent="0.2">
      <c r="A7546" s="40"/>
      <c r="W7546" s="40"/>
      <c r="X7546" s="40"/>
      <c r="Y7546" s="40"/>
      <c r="Z7546" s="40"/>
    </row>
    <row r="7547" spans="1:26" x14ac:dyDescent="0.2">
      <c r="A7547" s="40"/>
      <c r="W7547" s="40"/>
      <c r="X7547" s="40"/>
      <c r="Y7547" s="40"/>
      <c r="Z7547" s="40"/>
    </row>
    <row r="7548" spans="1:26" x14ac:dyDescent="0.2">
      <c r="A7548" s="40"/>
      <c r="W7548" s="40"/>
      <c r="X7548" s="40"/>
      <c r="Y7548" s="40"/>
      <c r="Z7548" s="40"/>
    </row>
    <row r="7549" spans="1:26" x14ac:dyDescent="0.2">
      <c r="A7549" s="40"/>
      <c r="W7549" s="40"/>
      <c r="X7549" s="40"/>
      <c r="Y7549" s="40"/>
      <c r="Z7549" s="40"/>
    </row>
    <row r="7550" spans="1:26" x14ac:dyDescent="0.2">
      <c r="A7550" s="40"/>
      <c r="W7550" s="40"/>
      <c r="X7550" s="40"/>
      <c r="Y7550" s="40"/>
      <c r="Z7550" s="40"/>
    </row>
    <row r="7551" spans="1:26" x14ac:dyDescent="0.2">
      <c r="A7551" s="40"/>
      <c r="W7551" s="40"/>
      <c r="X7551" s="40"/>
      <c r="Y7551" s="40"/>
      <c r="Z7551" s="40"/>
    </row>
    <row r="7552" spans="1:26" x14ac:dyDescent="0.2">
      <c r="A7552" s="40"/>
      <c r="W7552" s="40"/>
      <c r="X7552" s="40"/>
      <c r="Y7552" s="40"/>
      <c r="Z7552" s="40"/>
    </row>
    <row r="7553" spans="1:26" x14ac:dyDescent="0.2">
      <c r="A7553" s="40"/>
      <c r="W7553" s="40"/>
      <c r="X7553" s="40"/>
      <c r="Y7553" s="40"/>
      <c r="Z7553" s="40"/>
    </row>
    <row r="7554" spans="1:26" x14ac:dyDescent="0.2">
      <c r="A7554" s="40"/>
      <c r="W7554" s="40"/>
      <c r="X7554" s="40"/>
      <c r="Y7554" s="40"/>
      <c r="Z7554" s="40"/>
    </row>
    <row r="7555" spans="1:26" x14ac:dyDescent="0.2">
      <c r="A7555" s="40"/>
      <c r="W7555" s="40"/>
      <c r="X7555" s="40"/>
      <c r="Y7555" s="40"/>
      <c r="Z7555" s="40"/>
    </row>
    <row r="7556" spans="1:26" x14ac:dyDescent="0.2">
      <c r="A7556" s="40"/>
      <c r="W7556" s="40"/>
      <c r="X7556" s="40"/>
      <c r="Y7556" s="40"/>
      <c r="Z7556" s="40"/>
    </row>
    <row r="7557" spans="1:26" x14ac:dyDescent="0.2">
      <c r="A7557" s="40"/>
      <c r="W7557" s="40"/>
      <c r="X7557" s="40"/>
      <c r="Y7557" s="40"/>
      <c r="Z7557" s="40"/>
    </row>
    <row r="7558" spans="1:26" x14ac:dyDescent="0.2">
      <c r="A7558" s="40"/>
      <c r="W7558" s="40"/>
      <c r="X7558" s="40"/>
      <c r="Y7558" s="40"/>
      <c r="Z7558" s="40"/>
    </row>
    <row r="7559" spans="1:26" x14ac:dyDescent="0.2">
      <c r="A7559" s="40"/>
      <c r="W7559" s="40"/>
      <c r="X7559" s="40"/>
      <c r="Y7559" s="40"/>
      <c r="Z7559" s="40"/>
    </row>
    <row r="7560" spans="1:26" x14ac:dyDescent="0.2">
      <c r="A7560" s="40"/>
      <c r="W7560" s="40"/>
      <c r="X7560" s="40"/>
      <c r="Y7560" s="40"/>
      <c r="Z7560" s="40"/>
    </row>
    <row r="7561" spans="1:26" x14ac:dyDescent="0.2">
      <c r="A7561" s="40"/>
      <c r="W7561" s="40"/>
      <c r="X7561" s="40"/>
      <c r="Y7561" s="40"/>
      <c r="Z7561" s="40"/>
    </row>
    <row r="7562" spans="1:26" x14ac:dyDescent="0.2">
      <c r="A7562" s="40"/>
      <c r="W7562" s="40"/>
      <c r="X7562" s="40"/>
      <c r="Y7562" s="40"/>
      <c r="Z7562" s="40"/>
    </row>
    <row r="7563" spans="1:26" x14ac:dyDescent="0.2">
      <c r="A7563" s="40"/>
      <c r="W7563" s="40"/>
      <c r="X7563" s="40"/>
      <c r="Y7563" s="40"/>
      <c r="Z7563" s="40"/>
    </row>
    <row r="7564" spans="1:26" x14ac:dyDescent="0.2">
      <c r="A7564" s="40"/>
      <c r="W7564" s="40"/>
      <c r="X7564" s="40"/>
      <c r="Y7564" s="40"/>
      <c r="Z7564" s="40"/>
    </row>
    <row r="7565" spans="1:26" x14ac:dyDescent="0.2">
      <c r="A7565" s="40"/>
      <c r="W7565" s="40"/>
      <c r="X7565" s="40"/>
      <c r="Y7565" s="40"/>
      <c r="Z7565" s="40"/>
    </row>
    <row r="7566" spans="1:26" x14ac:dyDescent="0.2">
      <c r="A7566" s="40"/>
      <c r="W7566" s="40"/>
      <c r="X7566" s="40"/>
      <c r="Y7566" s="40"/>
      <c r="Z7566" s="40"/>
    </row>
    <row r="7567" spans="1:26" x14ac:dyDescent="0.2">
      <c r="A7567" s="40"/>
      <c r="W7567" s="40"/>
      <c r="X7567" s="40"/>
      <c r="Y7567" s="40"/>
      <c r="Z7567" s="40"/>
    </row>
    <row r="7568" spans="1:26" x14ac:dyDescent="0.2">
      <c r="A7568" s="40"/>
      <c r="W7568" s="40"/>
      <c r="X7568" s="40"/>
      <c r="Y7568" s="40"/>
      <c r="Z7568" s="40"/>
    </row>
    <row r="7569" spans="1:26" x14ac:dyDescent="0.2">
      <c r="A7569" s="40"/>
      <c r="W7569" s="40"/>
      <c r="X7569" s="40"/>
      <c r="Y7569" s="40"/>
      <c r="Z7569" s="40"/>
    </row>
    <row r="7570" spans="1:26" x14ac:dyDescent="0.2">
      <c r="A7570" s="40"/>
      <c r="W7570" s="40"/>
      <c r="X7570" s="40"/>
      <c r="Y7570" s="40"/>
      <c r="Z7570" s="40"/>
    </row>
    <row r="7571" spans="1:26" x14ac:dyDescent="0.2">
      <c r="A7571" s="40"/>
      <c r="W7571" s="40"/>
      <c r="X7571" s="40"/>
      <c r="Y7571" s="40"/>
      <c r="Z7571" s="40"/>
    </row>
    <row r="7572" spans="1:26" x14ac:dyDescent="0.2">
      <c r="A7572" s="40"/>
      <c r="W7572" s="40"/>
      <c r="X7572" s="40"/>
      <c r="Y7572" s="40"/>
      <c r="Z7572" s="40"/>
    </row>
    <row r="7573" spans="1:26" x14ac:dyDescent="0.2">
      <c r="A7573" s="40"/>
      <c r="W7573" s="40"/>
      <c r="X7573" s="40"/>
      <c r="Y7573" s="40"/>
      <c r="Z7573" s="40"/>
    </row>
    <row r="7574" spans="1:26" x14ac:dyDescent="0.2">
      <c r="A7574" s="40"/>
      <c r="W7574" s="40"/>
      <c r="X7574" s="40"/>
      <c r="Y7574" s="40"/>
      <c r="Z7574" s="40"/>
    </row>
    <row r="7575" spans="1:26" x14ac:dyDescent="0.2">
      <c r="A7575" s="40"/>
      <c r="W7575" s="40"/>
      <c r="X7575" s="40"/>
      <c r="Y7575" s="40"/>
      <c r="Z7575" s="40"/>
    </row>
    <row r="7576" spans="1:26" x14ac:dyDescent="0.2">
      <c r="A7576" s="40"/>
      <c r="W7576" s="40"/>
      <c r="X7576" s="40"/>
      <c r="Y7576" s="40"/>
      <c r="Z7576" s="40"/>
    </row>
    <row r="7577" spans="1:26" x14ac:dyDescent="0.2">
      <c r="A7577" s="40"/>
      <c r="W7577" s="40"/>
      <c r="X7577" s="40"/>
      <c r="Y7577" s="40"/>
      <c r="Z7577" s="40"/>
    </row>
    <row r="7578" spans="1:26" x14ac:dyDescent="0.2">
      <c r="A7578" s="40"/>
      <c r="W7578" s="40"/>
      <c r="X7578" s="40"/>
      <c r="Y7578" s="40"/>
      <c r="Z7578" s="40"/>
    </row>
    <row r="7579" spans="1:26" x14ac:dyDescent="0.2">
      <c r="A7579" s="40"/>
      <c r="W7579" s="40"/>
      <c r="X7579" s="40"/>
      <c r="Y7579" s="40"/>
      <c r="Z7579" s="40"/>
    </row>
    <row r="7580" spans="1:26" x14ac:dyDescent="0.2">
      <c r="A7580" s="40"/>
      <c r="W7580" s="40"/>
      <c r="X7580" s="40"/>
      <c r="Y7580" s="40"/>
      <c r="Z7580" s="40"/>
    </row>
    <row r="7581" spans="1:26" x14ac:dyDescent="0.2">
      <c r="A7581" s="40"/>
      <c r="W7581" s="40"/>
      <c r="X7581" s="40"/>
      <c r="Y7581" s="40"/>
      <c r="Z7581" s="40"/>
    </row>
    <row r="7582" spans="1:26" x14ac:dyDescent="0.2">
      <c r="A7582" s="40"/>
      <c r="W7582" s="40"/>
      <c r="X7582" s="40"/>
      <c r="Y7582" s="40"/>
      <c r="Z7582" s="40"/>
    </row>
    <row r="7583" spans="1:26" x14ac:dyDescent="0.2">
      <c r="A7583" s="40"/>
      <c r="W7583" s="40"/>
      <c r="X7583" s="40"/>
      <c r="Y7583" s="40"/>
      <c r="Z7583" s="40"/>
    </row>
    <row r="7584" spans="1:26" x14ac:dyDescent="0.2">
      <c r="A7584" s="40"/>
      <c r="W7584" s="40"/>
      <c r="X7584" s="40"/>
      <c r="Y7584" s="40"/>
      <c r="Z7584" s="40"/>
    </row>
    <row r="7585" spans="1:26" x14ac:dyDescent="0.2">
      <c r="A7585" s="40"/>
      <c r="W7585" s="40"/>
      <c r="X7585" s="40"/>
      <c r="Y7585" s="40"/>
      <c r="Z7585" s="40"/>
    </row>
    <row r="7586" spans="1:26" x14ac:dyDescent="0.2">
      <c r="A7586" s="40"/>
      <c r="W7586" s="40"/>
      <c r="X7586" s="40"/>
      <c r="Y7586" s="40"/>
      <c r="Z7586" s="40"/>
    </row>
    <row r="7587" spans="1:26" x14ac:dyDescent="0.2">
      <c r="A7587" s="40"/>
      <c r="W7587" s="40"/>
      <c r="X7587" s="40"/>
      <c r="Y7587" s="40"/>
      <c r="Z7587" s="40"/>
    </row>
    <row r="7588" spans="1:26" x14ac:dyDescent="0.2">
      <c r="A7588" s="40"/>
      <c r="W7588" s="40"/>
      <c r="X7588" s="40"/>
      <c r="Y7588" s="40"/>
      <c r="Z7588" s="40"/>
    </row>
    <row r="7589" spans="1:26" x14ac:dyDescent="0.2">
      <c r="A7589" s="40"/>
      <c r="W7589" s="40"/>
      <c r="X7589" s="40"/>
      <c r="Y7589" s="40"/>
      <c r="Z7589" s="40"/>
    </row>
    <row r="7590" spans="1:26" x14ac:dyDescent="0.2">
      <c r="A7590" s="40"/>
      <c r="W7590" s="40"/>
      <c r="X7590" s="40"/>
      <c r="Y7590" s="40"/>
      <c r="Z7590" s="40"/>
    </row>
    <row r="7591" spans="1:26" x14ac:dyDescent="0.2">
      <c r="A7591" s="40"/>
      <c r="W7591" s="40"/>
      <c r="X7591" s="40"/>
      <c r="Y7591" s="40"/>
      <c r="Z7591" s="40"/>
    </row>
    <row r="7592" spans="1:26" x14ac:dyDescent="0.2">
      <c r="A7592" s="40"/>
      <c r="W7592" s="40"/>
      <c r="X7592" s="40"/>
      <c r="Y7592" s="40"/>
      <c r="Z7592" s="40"/>
    </row>
    <row r="7593" spans="1:26" x14ac:dyDescent="0.2">
      <c r="A7593" s="40"/>
      <c r="W7593" s="40"/>
      <c r="X7593" s="40"/>
      <c r="Y7593" s="40"/>
      <c r="Z7593" s="40"/>
    </row>
    <row r="7594" spans="1:26" x14ac:dyDescent="0.2">
      <c r="A7594" s="40"/>
      <c r="W7594" s="40"/>
      <c r="X7594" s="40"/>
      <c r="Y7594" s="40"/>
      <c r="Z7594" s="40"/>
    </row>
    <row r="7595" spans="1:26" x14ac:dyDescent="0.2">
      <c r="A7595" s="40"/>
      <c r="W7595" s="40"/>
      <c r="X7595" s="40"/>
      <c r="Y7595" s="40"/>
      <c r="Z7595" s="40"/>
    </row>
    <row r="7596" spans="1:26" x14ac:dyDescent="0.2">
      <c r="A7596" s="40"/>
      <c r="W7596" s="40"/>
      <c r="X7596" s="40"/>
      <c r="Y7596" s="40"/>
      <c r="Z7596" s="40"/>
    </row>
    <row r="7597" spans="1:26" x14ac:dyDescent="0.2">
      <c r="A7597" s="40"/>
      <c r="W7597" s="40"/>
      <c r="X7597" s="40"/>
      <c r="Y7597" s="40"/>
      <c r="Z7597" s="40"/>
    </row>
    <row r="7598" spans="1:26" x14ac:dyDescent="0.2">
      <c r="A7598" s="40"/>
      <c r="W7598" s="40"/>
      <c r="X7598" s="40"/>
      <c r="Y7598" s="40"/>
      <c r="Z7598" s="40"/>
    </row>
    <row r="7599" spans="1:26" x14ac:dyDescent="0.2">
      <c r="A7599" s="40"/>
      <c r="W7599" s="40"/>
      <c r="X7599" s="40"/>
      <c r="Y7599" s="40"/>
      <c r="Z7599" s="40"/>
    </row>
    <row r="7600" spans="1:26" x14ac:dyDescent="0.2">
      <c r="A7600" s="40"/>
      <c r="W7600" s="40"/>
      <c r="X7600" s="40"/>
      <c r="Y7600" s="40"/>
      <c r="Z7600" s="40"/>
    </row>
    <row r="7601" spans="1:26" x14ac:dyDescent="0.2">
      <c r="A7601" s="40"/>
      <c r="W7601" s="40"/>
      <c r="X7601" s="40"/>
      <c r="Y7601" s="40"/>
      <c r="Z7601" s="40"/>
    </row>
    <row r="7602" spans="1:26" x14ac:dyDescent="0.2">
      <c r="A7602" s="40"/>
      <c r="W7602" s="40"/>
      <c r="X7602" s="40"/>
      <c r="Y7602" s="40"/>
      <c r="Z7602" s="40"/>
    </row>
    <row r="7603" spans="1:26" x14ac:dyDescent="0.2">
      <c r="A7603" s="40"/>
      <c r="W7603" s="40"/>
      <c r="X7603" s="40"/>
      <c r="Y7603" s="40"/>
      <c r="Z7603" s="40"/>
    </row>
    <row r="7604" spans="1:26" x14ac:dyDescent="0.2">
      <c r="A7604" s="40"/>
      <c r="W7604" s="40"/>
      <c r="X7604" s="40"/>
      <c r="Y7604" s="40"/>
      <c r="Z7604" s="40"/>
    </row>
    <row r="7605" spans="1:26" x14ac:dyDescent="0.2">
      <c r="A7605" s="40"/>
      <c r="W7605" s="40"/>
      <c r="X7605" s="40"/>
      <c r="Y7605" s="40"/>
      <c r="Z7605" s="40"/>
    </row>
    <row r="7606" spans="1:26" x14ac:dyDescent="0.2">
      <c r="A7606" s="40"/>
      <c r="W7606" s="40"/>
      <c r="X7606" s="40"/>
      <c r="Y7606" s="40"/>
      <c r="Z7606" s="40"/>
    </row>
    <row r="7607" spans="1:26" x14ac:dyDescent="0.2">
      <c r="A7607" s="40"/>
      <c r="W7607" s="40"/>
      <c r="X7607" s="40"/>
      <c r="Y7607" s="40"/>
      <c r="Z7607" s="40"/>
    </row>
    <row r="7608" spans="1:26" x14ac:dyDescent="0.2">
      <c r="A7608" s="40"/>
      <c r="W7608" s="40"/>
      <c r="X7608" s="40"/>
      <c r="Y7608" s="40"/>
      <c r="Z7608" s="40"/>
    </row>
    <row r="7609" spans="1:26" x14ac:dyDescent="0.2">
      <c r="A7609" s="40"/>
      <c r="W7609" s="40"/>
      <c r="X7609" s="40"/>
      <c r="Y7609" s="40"/>
      <c r="Z7609" s="40"/>
    </row>
    <row r="7610" spans="1:26" x14ac:dyDescent="0.2">
      <c r="A7610" s="40"/>
      <c r="W7610" s="40"/>
      <c r="X7610" s="40"/>
      <c r="Y7610" s="40"/>
      <c r="Z7610" s="40"/>
    </row>
    <row r="7611" spans="1:26" x14ac:dyDescent="0.2">
      <c r="A7611" s="40"/>
      <c r="W7611" s="40"/>
      <c r="X7611" s="40"/>
      <c r="Y7611" s="40"/>
      <c r="Z7611" s="40"/>
    </row>
    <row r="7612" spans="1:26" x14ac:dyDescent="0.2">
      <c r="A7612" s="40"/>
      <c r="W7612" s="40"/>
      <c r="X7612" s="40"/>
      <c r="Y7612" s="40"/>
      <c r="Z7612" s="40"/>
    </row>
    <row r="7613" spans="1:26" x14ac:dyDescent="0.2">
      <c r="A7613" s="40"/>
      <c r="W7613" s="40"/>
      <c r="X7613" s="40"/>
      <c r="Y7613" s="40"/>
      <c r="Z7613" s="40"/>
    </row>
    <row r="7614" spans="1:26" x14ac:dyDescent="0.2">
      <c r="A7614" s="40"/>
      <c r="W7614" s="40"/>
      <c r="X7614" s="40"/>
      <c r="Y7614" s="40"/>
      <c r="Z7614" s="40"/>
    </row>
    <row r="7615" spans="1:26" x14ac:dyDescent="0.2">
      <c r="A7615" s="40"/>
      <c r="W7615" s="40"/>
      <c r="X7615" s="40"/>
      <c r="Y7615" s="40"/>
      <c r="Z7615" s="40"/>
    </row>
    <row r="7616" spans="1:26" x14ac:dyDescent="0.2">
      <c r="A7616" s="40"/>
      <c r="W7616" s="40"/>
      <c r="X7616" s="40"/>
      <c r="Y7616" s="40"/>
      <c r="Z7616" s="40"/>
    </row>
    <row r="7617" spans="1:26" x14ac:dyDescent="0.2">
      <c r="A7617" s="40"/>
      <c r="W7617" s="40"/>
      <c r="X7617" s="40"/>
      <c r="Y7617" s="40"/>
      <c r="Z7617" s="40"/>
    </row>
    <row r="7618" spans="1:26" x14ac:dyDescent="0.2">
      <c r="A7618" s="40"/>
      <c r="W7618" s="40"/>
      <c r="X7618" s="40"/>
      <c r="Y7618" s="40"/>
      <c r="Z7618" s="40"/>
    </row>
    <row r="7619" spans="1:26" x14ac:dyDescent="0.2">
      <c r="A7619" s="40"/>
      <c r="W7619" s="40"/>
      <c r="X7619" s="40"/>
      <c r="Y7619" s="40"/>
      <c r="Z7619" s="40"/>
    </row>
    <row r="7620" spans="1:26" x14ac:dyDescent="0.2">
      <c r="A7620" s="40"/>
      <c r="W7620" s="40"/>
      <c r="X7620" s="40"/>
      <c r="Y7620" s="40"/>
      <c r="Z7620" s="40"/>
    </row>
    <row r="7621" spans="1:26" x14ac:dyDescent="0.2">
      <c r="A7621" s="40"/>
      <c r="W7621" s="40"/>
      <c r="X7621" s="40"/>
      <c r="Y7621" s="40"/>
      <c r="Z7621" s="40"/>
    </row>
    <row r="7622" spans="1:26" x14ac:dyDescent="0.2">
      <c r="A7622" s="40"/>
      <c r="W7622" s="40"/>
      <c r="X7622" s="40"/>
      <c r="Y7622" s="40"/>
      <c r="Z7622" s="40"/>
    </row>
    <row r="7623" spans="1:26" x14ac:dyDescent="0.2">
      <c r="A7623" s="40"/>
      <c r="W7623" s="40"/>
      <c r="X7623" s="40"/>
      <c r="Y7623" s="40"/>
      <c r="Z7623" s="40"/>
    </row>
    <row r="7624" spans="1:26" x14ac:dyDescent="0.2">
      <c r="A7624" s="40"/>
      <c r="W7624" s="40"/>
      <c r="X7624" s="40"/>
      <c r="Y7624" s="40"/>
      <c r="Z7624" s="40"/>
    </row>
    <row r="7625" spans="1:26" x14ac:dyDescent="0.2">
      <c r="A7625" s="40"/>
      <c r="W7625" s="40"/>
      <c r="X7625" s="40"/>
      <c r="Y7625" s="40"/>
      <c r="Z7625" s="40"/>
    </row>
    <row r="7626" spans="1:26" x14ac:dyDescent="0.2">
      <c r="A7626" s="40"/>
      <c r="W7626" s="40"/>
      <c r="X7626" s="40"/>
      <c r="Y7626" s="40"/>
      <c r="Z7626" s="40"/>
    </row>
    <row r="7627" spans="1:26" x14ac:dyDescent="0.2">
      <c r="A7627" s="40"/>
      <c r="W7627" s="40"/>
      <c r="X7627" s="40"/>
      <c r="Y7627" s="40"/>
      <c r="Z7627" s="40"/>
    </row>
    <row r="7628" spans="1:26" x14ac:dyDescent="0.2">
      <c r="A7628" s="40"/>
      <c r="W7628" s="40"/>
      <c r="X7628" s="40"/>
      <c r="Y7628" s="40"/>
      <c r="Z7628" s="40"/>
    </row>
    <row r="7629" spans="1:26" x14ac:dyDescent="0.2">
      <c r="A7629" s="40"/>
      <c r="W7629" s="40"/>
      <c r="X7629" s="40"/>
      <c r="Y7629" s="40"/>
      <c r="Z7629" s="40"/>
    </row>
    <row r="7630" spans="1:26" x14ac:dyDescent="0.2">
      <c r="A7630" s="40"/>
      <c r="W7630" s="40"/>
      <c r="X7630" s="40"/>
      <c r="Y7630" s="40"/>
      <c r="Z7630" s="40"/>
    </row>
    <row r="7631" spans="1:26" x14ac:dyDescent="0.2">
      <c r="A7631" s="40"/>
      <c r="W7631" s="40"/>
      <c r="X7631" s="40"/>
      <c r="Y7631" s="40"/>
      <c r="Z7631" s="40"/>
    </row>
    <row r="7632" spans="1:26" x14ac:dyDescent="0.2">
      <c r="A7632" s="40"/>
      <c r="W7632" s="40"/>
      <c r="X7632" s="40"/>
      <c r="Y7632" s="40"/>
      <c r="Z7632" s="40"/>
    </row>
    <row r="7633" spans="1:26" x14ac:dyDescent="0.2">
      <c r="A7633" s="40"/>
      <c r="W7633" s="40"/>
      <c r="X7633" s="40"/>
      <c r="Y7633" s="40"/>
      <c r="Z7633" s="40"/>
    </row>
    <row r="7634" spans="1:26" x14ac:dyDescent="0.2">
      <c r="A7634" s="40"/>
      <c r="W7634" s="40"/>
      <c r="X7634" s="40"/>
      <c r="Y7634" s="40"/>
      <c r="Z7634" s="40"/>
    </row>
    <row r="7635" spans="1:26" x14ac:dyDescent="0.2">
      <c r="A7635" s="40"/>
      <c r="W7635" s="40"/>
      <c r="X7635" s="40"/>
      <c r="Y7635" s="40"/>
      <c r="Z7635" s="40"/>
    </row>
    <row r="7636" spans="1:26" x14ac:dyDescent="0.2">
      <c r="A7636" s="40"/>
      <c r="W7636" s="40"/>
      <c r="X7636" s="40"/>
      <c r="Y7636" s="40"/>
      <c r="Z7636" s="40"/>
    </row>
    <row r="7637" spans="1:26" x14ac:dyDescent="0.2">
      <c r="A7637" s="40"/>
      <c r="W7637" s="40"/>
      <c r="X7637" s="40"/>
      <c r="Y7637" s="40"/>
      <c r="Z7637" s="40"/>
    </row>
    <row r="7638" spans="1:26" x14ac:dyDescent="0.2">
      <c r="A7638" s="40"/>
      <c r="W7638" s="40"/>
      <c r="X7638" s="40"/>
      <c r="Y7638" s="40"/>
      <c r="Z7638" s="40"/>
    </row>
    <row r="7639" spans="1:26" x14ac:dyDescent="0.2">
      <c r="A7639" s="40"/>
      <c r="W7639" s="40"/>
      <c r="X7639" s="40"/>
      <c r="Y7639" s="40"/>
      <c r="Z7639" s="40"/>
    </row>
    <row r="7640" spans="1:26" x14ac:dyDescent="0.2">
      <c r="A7640" s="40"/>
      <c r="W7640" s="40"/>
      <c r="X7640" s="40"/>
      <c r="Y7640" s="40"/>
      <c r="Z7640" s="40"/>
    </row>
    <row r="7641" spans="1:26" x14ac:dyDescent="0.2">
      <c r="A7641" s="40"/>
      <c r="W7641" s="40"/>
      <c r="X7641" s="40"/>
      <c r="Y7641" s="40"/>
      <c r="Z7641" s="40"/>
    </row>
    <row r="7642" spans="1:26" x14ac:dyDescent="0.2">
      <c r="A7642" s="40"/>
      <c r="W7642" s="40"/>
      <c r="X7642" s="40"/>
      <c r="Y7642" s="40"/>
      <c r="Z7642" s="40"/>
    </row>
    <row r="7643" spans="1:26" x14ac:dyDescent="0.2">
      <c r="A7643" s="40"/>
      <c r="W7643" s="40"/>
      <c r="X7643" s="40"/>
      <c r="Y7643" s="40"/>
      <c r="Z7643" s="40"/>
    </row>
    <row r="7644" spans="1:26" x14ac:dyDescent="0.2">
      <c r="A7644" s="40"/>
      <c r="W7644" s="40"/>
      <c r="X7644" s="40"/>
      <c r="Y7644" s="40"/>
      <c r="Z7644" s="40"/>
    </row>
    <row r="7645" spans="1:26" x14ac:dyDescent="0.2">
      <c r="A7645" s="40"/>
      <c r="W7645" s="40"/>
      <c r="X7645" s="40"/>
      <c r="Y7645" s="40"/>
      <c r="Z7645" s="40"/>
    </row>
    <row r="7646" spans="1:26" x14ac:dyDescent="0.2">
      <c r="A7646" s="40"/>
      <c r="W7646" s="40"/>
      <c r="X7646" s="40"/>
      <c r="Y7646" s="40"/>
      <c r="Z7646" s="40"/>
    </row>
    <row r="7647" spans="1:26" x14ac:dyDescent="0.2">
      <c r="A7647" s="40"/>
      <c r="W7647" s="40"/>
      <c r="X7647" s="40"/>
      <c r="Y7647" s="40"/>
      <c r="Z7647" s="40"/>
    </row>
    <row r="7648" spans="1:26" x14ac:dyDescent="0.2">
      <c r="A7648" s="40"/>
      <c r="W7648" s="40"/>
      <c r="X7648" s="40"/>
      <c r="Y7648" s="40"/>
      <c r="Z7648" s="40"/>
    </row>
    <row r="7649" spans="1:26" x14ac:dyDescent="0.2">
      <c r="A7649" s="40"/>
      <c r="W7649" s="40"/>
      <c r="X7649" s="40"/>
      <c r="Y7649" s="40"/>
      <c r="Z7649" s="40"/>
    </row>
    <row r="7650" spans="1:26" x14ac:dyDescent="0.2">
      <c r="A7650" s="40"/>
      <c r="W7650" s="40"/>
      <c r="X7650" s="40"/>
      <c r="Y7650" s="40"/>
      <c r="Z7650" s="40"/>
    </row>
    <row r="7651" spans="1:26" x14ac:dyDescent="0.2">
      <c r="A7651" s="40"/>
      <c r="W7651" s="40"/>
      <c r="X7651" s="40"/>
      <c r="Y7651" s="40"/>
      <c r="Z7651" s="40"/>
    </row>
    <row r="7652" spans="1:26" x14ac:dyDescent="0.2">
      <c r="A7652" s="40"/>
      <c r="W7652" s="40"/>
      <c r="X7652" s="40"/>
      <c r="Y7652" s="40"/>
      <c r="Z7652" s="40"/>
    </row>
    <row r="7653" spans="1:26" x14ac:dyDescent="0.2">
      <c r="A7653" s="40"/>
      <c r="W7653" s="40"/>
      <c r="X7653" s="40"/>
      <c r="Y7653" s="40"/>
      <c r="Z7653" s="40"/>
    </row>
    <row r="7654" spans="1:26" x14ac:dyDescent="0.2">
      <c r="A7654" s="40"/>
      <c r="W7654" s="40"/>
      <c r="X7654" s="40"/>
      <c r="Y7654" s="40"/>
      <c r="Z7654" s="40"/>
    </row>
    <row r="7655" spans="1:26" x14ac:dyDescent="0.2">
      <c r="A7655" s="40"/>
      <c r="W7655" s="40"/>
      <c r="X7655" s="40"/>
      <c r="Y7655" s="40"/>
      <c r="Z7655" s="40"/>
    </row>
    <row r="7656" spans="1:26" x14ac:dyDescent="0.2">
      <c r="A7656" s="40"/>
      <c r="W7656" s="40"/>
      <c r="X7656" s="40"/>
      <c r="Y7656" s="40"/>
      <c r="Z7656" s="40"/>
    </row>
    <row r="7657" spans="1:26" x14ac:dyDescent="0.2">
      <c r="A7657" s="40"/>
      <c r="W7657" s="40"/>
      <c r="X7657" s="40"/>
      <c r="Y7657" s="40"/>
      <c r="Z7657" s="40"/>
    </row>
    <row r="7658" spans="1:26" x14ac:dyDescent="0.2">
      <c r="A7658" s="40"/>
      <c r="W7658" s="40"/>
      <c r="X7658" s="40"/>
      <c r="Y7658" s="40"/>
      <c r="Z7658" s="40"/>
    </row>
    <row r="7659" spans="1:26" x14ac:dyDescent="0.2">
      <c r="A7659" s="40"/>
      <c r="W7659" s="40"/>
      <c r="X7659" s="40"/>
      <c r="Y7659" s="40"/>
      <c r="Z7659" s="40"/>
    </row>
    <row r="7660" spans="1:26" x14ac:dyDescent="0.2">
      <c r="A7660" s="40"/>
      <c r="W7660" s="40"/>
      <c r="X7660" s="40"/>
      <c r="Y7660" s="40"/>
      <c r="Z7660" s="40"/>
    </row>
    <row r="7661" spans="1:26" x14ac:dyDescent="0.2">
      <c r="A7661" s="40"/>
      <c r="W7661" s="40"/>
      <c r="X7661" s="40"/>
      <c r="Y7661" s="40"/>
      <c r="Z7661" s="40"/>
    </row>
    <row r="7662" spans="1:26" x14ac:dyDescent="0.2">
      <c r="A7662" s="40"/>
      <c r="W7662" s="40"/>
      <c r="X7662" s="40"/>
      <c r="Y7662" s="40"/>
      <c r="Z7662" s="40"/>
    </row>
    <row r="7663" spans="1:26" x14ac:dyDescent="0.2">
      <c r="A7663" s="40"/>
      <c r="W7663" s="40"/>
      <c r="X7663" s="40"/>
      <c r="Y7663" s="40"/>
      <c r="Z7663" s="40"/>
    </row>
    <row r="7664" spans="1:26" x14ac:dyDescent="0.2">
      <c r="A7664" s="40"/>
      <c r="W7664" s="40"/>
      <c r="X7664" s="40"/>
      <c r="Y7664" s="40"/>
      <c r="Z7664" s="40"/>
    </row>
    <row r="7665" spans="1:26" x14ac:dyDescent="0.2">
      <c r="A7665" s="40"/>
      <c r="W7665" s="40"/>
      <c r="X7665" s="40"/>
      <c r="Y7665" s="40"/>
      <c r="Z7665" s="40"/>
    </row>
    <row r="7666" spans="1:26" x14ac:dyDescent="0.2">
      <c r="A7666" s="40"/>
      <c r="W7666" s="40"/>
      <c r="X7666" s="40"/>
      <c r="Y7666" s="40"/>
      <c r="Z7666" s="40"/>
    </row>
    <row r="7667" spans="1:26" x14ac:dyDescent="0.2">
      <c r="A7667" s="40"/>
      <c r="W7667" s="40"/>
      <c r="X7667" s="40"/>
      <c r="Y7667" s="40"/>
      <c r="Z7667" s="40"/>
    </row>
    <row r="7668" spans="1:26" x14ac:dyDescent="0.2">
      <c r="A7668" s="40"/>
      <c r="W7668" s="40"/>
      <c r="X7668" s="40"/>
      <c r="Y7668" s="40"/>
      <c r="Z7668" s="40"/>
    </row>
    <row r="7669" spans="1:26" x14ac:dyDescent="0.2">
      <c r="A7669" s="40"/>
      <c r="W7669" s="40"/>
      <c r="X7669" s="40"/>
      <c r="Y7669" s="40"/>
      <c r="Z7669" s="40"/>
    </row>
    <row r="7670" spans="1:26" x14ac:dyDescent="0.2">
      <c r="A7670" s="40"/>
      <c r="W7670" s="40"/>
      <c r="X7670" s="40"/>
      <c r="Y7670" s="40"/>
      <c r="Z7670" s="40"/>
    </row>
    <row r="7671" spans="1:26" x14ac:dyDescent="0.2">
      <c r="A7671" s="40"/>
      <c r="W7671" s="40"/>
      <c r="X7671" s="40"/>
      <c r="Y7671" s="40"/>
      <c r="Z7671" s="40"/>
    </row>
    <row r="7672" spans="1:26" x14ac:dyDescent="0.2">
      <c r="A7672" s="40"/>
      <c r="W7672" s="40"/>
      <c r="X7672" s="40"/>
      <c r="Y7672" s="40"/>
      <c r="Z7672" s="40"/>
    </row>
    <row r="7673" spans="1:26" x14ac:dyDescent="0.2">
      <c r="A7673" s="40"/>
      <c r="W7673" s="40"/>
      <c r="X7673" s="40"/>
      <c r="Y7673" s="40"/>
      <c r="Z7673" s="40"/>
    </row>
    <row r="7674" spans="1:26" x14ac:dyDescent="0.2">
      <c r="A7674" s="40"/>
      <c r="W7674" s="40"/>
      <c r="X7674" s="40"/>
      <c r="Y7674" s="40"/>
      <c r="Z7674" s="40"/>
    </row>
    <row r="7675" spans="1:26" x14ac:dyDescent="0.2">
      <c r="A7675" s="40"/>
      <c r="W7675" s="40"/>
      <c r="X7675" s="40"/>
      <c r="Y7675" s="40"/>
      <c r="Z7675" s="40"/>
    </row>
    <row r="7676" spans="1:26" x14ac:dyDescent="0.2">
      <c r="A7676" s="40"/>
      <c r="W7676" s="40"/>
      <c r="X7676" s="40"/>
      <c r="Y7676" s="40"/>
      <c r="Z7676" s="40"/>
    </row>
    <row r="7677" spans="1:26" x14ac:dyDescent="0.2">
      <c r="A7677" s="40"/>
      <c r="W7677" s="40"/>
      <c r="X7677" s="40"/>
      <c r="Y7677" s="40"/>
      <c r="Z7677" s="40"/>
    </row>
    <row r="7678" spans="1:26" x14ac:dyDescent="0.2">
      <c r="A7678" s="40"/>
      <c r="W7678" s="40"/>
      <c r="X7678" s="40"/>
      <c r="Y7678" s="40"/>
      <c r="Z7678" s="40"/>
    </row>
    <row r="7679" spans="1:26" x14ac:dyDescent="0.2">
      <c r="A7679" s="40"/>
      <c r="W7679" s="40"/>
      <c r="X7679" s="40"/>
      <c r="Y7679" s="40"/>
      <c r="Z7679" s="40"/>
    </row>
    <row r="7680" spans="1:26" x14ac:dyDescent="0.2">
      <c r="A7680" s="40"/>
      <c r="W7680" s="40"/>
      <c r="X7680" s="40"/>
      <c r="Y7680" s="40"/>
      <c r="Z7680" s="40"/>
    </row>
    <row r="7681" spans="1:26" x14ac:dyDescent="0.2">
      <c r="A7681" s="40"/>
      <c r="W7681" s="40"/>
      <c r="X7681" s="40"/>
      <c r="Y7681" s="40"/>
      <c r="Z7681" s="40"/>
    </row>
    <row r="7682" spans="1:26" x14ac:dyDescent="0.2">
      <c r="A7682" s="40"/>
      <c r="W7682" s="40"/>
      <c r="X7682" s="40"/>
      <c r="Y7682" s="40"/>
      <c r="Z7682" s="40"/>
    </row>
    <row r="7683" spans="1:26" x14ac:dyDescent="0.2">
      <c r="A7683" s="40"/>
      <c r="W7683" s="40"/>
      <c r="X7683" s="40"/>
      <c r="Y7683" s="40"/>
      <c r="Z7683" s="40"/>
    </row>
    <row r="7684" spans="1:26" x14ac:dyDescent="0.2">
      <c r="A7684" s="40"/>
      <c r="W7684" s="40"/>
      <c r="X7684" s="40"/>
      <c r="Y7684" s="40"/>
      <c r="Z7684" s="40"/>
    </row>
    <row r="7685" spans="1:26" x14ac:dyDescent="0.2">
      <c r="A7685" s="40"/>
      <c r="W7685" s="40"/>
      <c r="X7685" s="40"/>
      <c r="Y7685" s="40"/>
      <c r="Z7685" s="40"/>
    </row>
    <row r="7686" spans="1:26" x14ac:dyDescent="0.2">
      <c r="A7686" s="40"/>
      <c r="W7686" s="40"/>
      <c r="X7686" s="40"/>
      <c r="Y7686" s="40"/>
      <c r="Z7686" s="40"/>
    </row>
    <row r="7687" spans="1:26" x14ac:dyDescent="0.2">
      <c r="A7687" s="40"/>
      <c r="W7687" s="40"/>
      <c r="X7687" s="40"/>
      <c r="Y7687" s="40"/>
      <c r="Z7687" s="40"/>
    </row>
    <row r="7688" spans="1:26" x14ac:dyDescent="0.2">
      <c r="A7688" s="40"/>
      <c r="W7688" s="40"/>
      <c r="X7688" s="40"/>
      <c r="Y7688" s="40"/>
      <c r="Z7688" s="40"/>
    </row>
    <row r="7689" spans="1:26" x14ac:dyDescent="0.2">
      <c r="A7689" s="40"/>
      <c r="W7689" s="40"/>
      <c r="X7689" s="40"/>
      <c r="Y7689" s="40"/>
      <c r="Z7689" s="40"/>
    </row>
    <row r="7690" spans="1:26" x14ac:dyDescent="0.2">
      <c r="A7690" s="40"/>
      <c r="W7690" s="40"/>
      <c r="X7690" s="40"/>
      <c r="Y7690" s="40"/>
      <c r="Z7690" s="40"/>
    </row>
    <row r="7691" spans="1:26" x14ac:dyDescent="0.2">
      <c r="A7691" s="40"/>
      <c r="W7691" s="40"/>
      <c r="X7691" s="40"/>
      <c r="Y7691" s="40"/>
      <c r="Z7691" s="40"/>
    </row>
    <row r="7692" spans="1:26" x14ac:dyDescent="0.2">
      <c r="A7692" s="40"/>
      <c r="W7692" s="40"/>
      <c r="X7692" s="40"/>
      <c r="Y7692" s="40"/>
      <c r="Z7692" s="40"/>
    </row>
    <row r="7693" spans="1:26" x14ac:dyDescent="0.2">
      <c r="A7693" s="40"/>
      <c r="W7693" s="40"/>
      <c r="X7693" s="40"/>
      <c r="Y7693" s="40"/>
      <c r="Z7693" s="40"/>
    </row>
    <row r="7694" spans="1:26" x14ac:dyDescent="0.2">
      <c r="A7694" s="40"/>
      <c r="W7694" s="40"/>
      <c r="X7694" s="40"/>
      <c r="Y7694" s="40"/>
      <c r="Z7694" s="40"/>
    </row>
    <row r="7695" spans="1:26" x14ac:dyDescent="0.2">
      <c r="A7695" s="40"/>
      <c r="W7695" s="40"/>
      <c r="X7695" s="40"/>
      <c r="Y7695" s="40"/>
      <c r="Z7695" s="40"/>
    </row>
    <row r="7696" spans="1:26" x14ac:dyDescent="0.2">
      <c r="A7696" s="40"/>
      <c r="W7696" s="40"/>
      <c r="X7696" s="40"/>
      <c r="Y7696" s="40"/>
      <c r="Z7696" s="40"/>
    </row>
    <row r="7697" spans="1:26" x14ac:dyDescent="0.2">
      <c r="A7697" s="40"/>
      <c r="W7697" s="40"/>
      <c r="X7697" s="40"/>
      <c r="Y7697" s="40"/>
      <c r="Z7697" s="40"/>
    </row>
    <row r="7698" spans="1:26" x14ac:dyDescent="0.2">
      <c r="A7698" s="40"/>
      <c r="W7698" s="40"/>
      <c r="X7698" s="40"/>
      <c r="Y7698" s="40"/>
      <c r="Z7698" s="40"/>
    </row>
    <row r="7699" spans="1:26" x14ac:dyDescent="0.2">
      <c r="A7699" s="40"/>
      <c r="W7699" s="40"/>
      <c r="X7699" s="40"/>
      <c r="Y7699" s="40"/>
      <c r="Z7699" s="40"/>
    </row>
    <row r="7700" spans="1:26" x14ac:dyDescent="0.2">
      <c r="A7700" s="40"/>
      <c r="W7700" s="40"/>
      <c r="X7700" s="40"/>
      <c r="Y7700" s="40"/>
      <c r="Z7700" s="40"/>
    </row>
    <row r="7701" spans="1:26" x14ac:dyDescent="0.2">
      <c r="A7701" s="40"/>
      <c r="W7701" s="40"/>
      <c r="X7701" s="40"/>
      <c r="Y7701" s="40"/>
      <c r="Z7701" s="40"/>
    </row>
    <row r="7702" spans="1:26" x14ac:dyDescent="0.2">
      <c r="A7702" s="40"/>
      <c r="W7702" s="40"/>
      <c r="X7702" s="40"/>
      <c r="Y7702" s="40"/>
      <c r="Z7702" s="40"/>
    </row>
    <row r="7703" spans="1:26" x14ac:dyDescent="0.2">
      <c r="A7703" s="40"/>
      <c r="W7703" s="40"/>
      <c r="X7703" s="40"/>
      <c r="Y7703" s="40"/>
      <c r="Z7703" s="40"/>
    </row>
    <row r="7704" spans="1:26" x14ac:dyDescent="0.2">
      <c r="A7704" s="40"/>
      <c r="W7704" s="40"/>
      <c r="X7704" s="40"/>
      <c r="Y7704" s="40"/>
      <c r="Z7704" s="40"/>
    </row>
    <row r="7705" spans="1:26" x14ac:dyDescent="0.2">
      <c r="A7705" s="40"/>
      <c r="W7705" s="40"/>
      <c r="X7705" s="40"/>
      <c r="Y7705" s="40"/>
      <c r="Z7705" s="40"/>
    </row>
    <row r="7706" spans="1:26" x14ac:dyDescent="0.2">
      <c r="A7706" s="40"/>
      <c r="W7706" s="40"/>
      <c r="X7706" s="40"/>
      <c r="Y7706" s="40"/>
      <c r="Z7706" s="40"/>
    </row>
    <row r="7707" spans="1:26" x14ac:dyDescent="0.2">
      <c r="A7707" s="40"/>
      <c r="W7707" s="40"/>
      <c r="X7707" s="40"/>
      <c r="Y7707" s="40"/>
      <c r="Z7707" s="40"/>
    </row>
    <row r="7708" spans="1:26" x14ac:dyDescent="0.2">
      <c r="A7708" s="40"/>
      <c r="W7708" s="40"/>
      <c r="X7708" s="40"/>
      <c r="Y7708" s="40"/>
      <c r="Z7708" s="40"/>
    </row>
    <row r="7709" spans="1:26" x14ac:dyDescent="0.2">
      <c r="A7709" s="40"/>
      <c r="W7709" s="40"/>
      <c r="X7709" s="40"/>
      <c r="Y7709" s="40"/>
      <c r="Z7709" s="40"/>
    </row>
    <row r="7710" spans="1:26" x14ac:dyDescent="0.2">
      <c r="A7710" s="40"/>
      <c r="W7710" s="40"/>
      <c r="X7710" s="40"/>
      <c r="Y7710" s="40"/>
      <c r="Z7710" s="40"/>
    </row>
    <row r="7711" spans="1:26" x14ac:dyDescent="0.2">
      <c r="A7711" s="40"/>
      <c r="W7711" s="40"/>
      <c r="X7711" s="40"/>
      <c r="Y7711" s="40"/>
      <c r="Z7711" s="40"/>
    </row>
    <row r="7712" spans="1:26" x14ac:dyDescent="0.2">
      <c r="A7712" s="40"/>
      <c r="W7712" s="40"/>
      <c r="X7712" s="40"/>
      <c r="Y7712" s="40"/>
      <c r="Z7712" s="40"/>
    </row>
    <row r="7713" spans="1:26" x14ac:dyDescent="0.2">
      <c r="A7713" s="40"/>
      <c r="W7713" s="40"/>
      <c r="X7713" s="40"/>
      <c r="Y7713" s="40"/>
      <c r="Z7713" s="40"/>
    </row>
    <row r="7714" spans="1:26" x14ac:dyDescent="0.2">
      <c r="A7714" s="40"/>
      <c r="W7714" s="40"/>
      <c r="X7714" s="40"/>
      <c r="Y7714" s="40"/>
      <c r="Z7714" s="40"/>
    </row>
    <row r="7715" spans="1:26" x14ac:dyDescent="0.2">
      <c r="A7715" s="40"/>
      <c r="W7715" s="40"/>
      <c r="X7715" s="40"/>
      <c r="Y7715" s="40"/>
      <c r="Z7715" s="40"/>
    </row>
    <row r="7716" spans="1:26" x14ac:dyDescent="0.2">
      <c r="A7716" s="40"/>
      <c r="W7716" s="40"/>
      <c r="X7716" s="40"/>
      <c r="Y7716" s="40"/>
      <c r="Z7716" s="40"/>
    </row>
    <row r="7717" spans="1:26" x14ac:dyDescent="0.2">
      <c r="A7717" s="40"/>
      <c r="W7717" s="40"/>
      <c r="X7717" s="40"/>
      <c r="Y7717" s="40"/>
      <c r="Z7717" s="40"/>
    </row>
    <row r="7718" spans="1:26" x14ac:dyDescent="0.2">
      <c r="A7718" s="40"/>
      <c r="W7718" s="40"/>
      <c r="X7718" s="40"/>
      <c r="Y7718" s="40"/>
      <c r="Z7718" s="40"/>
    </row>
    <row r="7719" spans="1:26" x14ac:dyDescent="0.2">
      <c r="A7719" s="40"/>
      <c r="W7719" s="40"/>
      <c r="X7719" s="40"/>
      <c r="Y7719" s="40"/>
      <c r="Z7719" s="40"/>
    </row>
    <row r="7720" spans="1:26" x14ac:dyDescent="0.2">
      <c r="A7720" s="40"/>
      <c r="W7720" s="40"/>
      <c r="X7720" s="40"/>
      <c r="Y7720" s="40"/>
      <c r="Z7720" s="40"/>
    </row>
    <row r="7721" spans="1:26" x14ac:dyDescent="0.2">
      <c r="A7721" s="40"/>
      <c r="W7721" s="40"/>
      <c r="X7721" s="40"/>
      <c r="Y7721" s="40"/>
      <c r="Z7721" s="40"/>
    </row>
    <row r="7722" spans="1:26" x14ac:dyDescent="0.2">
      <c r="A7722" s="40"/>
      <c r="W7722" s="40"/>
      <c r="X7722" s="40"/>
      <c r="Y7722" s="40"/>
      <c r="Z7722" s="40"/>
    </row>
    <row r="7723" spans="1:26" x14ac:dyDescent="0.2">
      <c r="A7723" s="40"/>
      <c r="W7723" s="40"/>
      <c r="X7723" s="40"/>
      <c r="Y7723" s="40"/>
      <c r="Z7723" s="40"/>
    </row>
    <row r="7724" spans="1:26" x14ac:dyDescent="0.2">
      <c r="A7724" s="40"/>
      <c r="W7724" s="40"/>
      <c r="X7724" s="40"/>
      <c r="Y7724" s="40"/>
      <c r="Z7724" s="40"/>
    </row>
    <row r="7725" spans="1:26" x14ac:dyDescent="0.2">
      <c r="A7725" s="40"/>
      <c r="W7725" s="40"/>
      <c r="X7725" s="40"/>
      <c r="Y7725" s="40"/>
      <c r="Z7725" s="40"/>
    </row>
    <row r="7726" spans="1:26" x14ac:dyDescent="0.2">
      <c r="A7726" s="40"/>
      <c r="W7726" s="40"/>
      <c r="X7726" s="40"/>
      <c r="Y7726" s="40"/>
      <c r="Z7726" s="40"/>
    </row>
    <row r="7727" spans="1:26" x14ac:dyDescent="0.2">
      <c r="A7727" s="40"/>
      <c r="W7727" s="40"/>
      <c r="X7727" s="40"/>
      <c r="Y7727" s="40"/>
      <c r="Z7727" s="40"/>
    </row>
    <row r="7728" spans="1:26" x14ac:dyDescent="0.2">
      <c r="A7728" s="40"/>
      <c r="W7728" s="40"/>
      <c r="X7728" s="40"/>
      <c r="Y7728" s="40"/>
      <c r="Z7728" s="40"/>
    </row>
    <row r="7729" spans="1:26" x14ac:dyDescent="0.2">
      <c r="A7729" s="40"/>
      <c r="W7729" s="40"/>
      <c r="X7729" s="40"/>
      <c r="Y7729" s="40"/>
      <c r="Z7729" s="40"/>
    </row>
    <row r="7730" spans="1:26" x14ac:dyDescent="0.2">
      <c r="A7730" s="40"/>
      <c r="W7730" s="40"/>
      <c r="X7730" s="40"/>
      <c r="Y7730" s="40"/>
      <c r="Z7730" s="40"/>
    </row>
    <row r="7731" spans="1:26" x14ac:dyDescent="0.2">
      <c r="A7731" s="40"/>
      <c r="W7731" s="40"/>
      <c r="X7731" s="40"/>
      <c r="Y7731" s="40"/>
      <c r="Z7731" s="40"/>
    </row>
    <row r="7732" spans="1:26" x14ac:dyDescent="0.2">
      <c r="A7732" s="40"/>
      <c r="W7732" s="40"/>
      <c r="X7732" s="40"/>
      <c r="Y7732" s="40"/>
      <c r="Z7732" s="40"/>
    </row>
    <row r="7733" spans="1:26" x14ac:dyDescent="0.2">
      <c r="A7733" s="40"/>
      <c r="W7733" s="40"/>
      <c r="X7733" s="40"/>
      <c r="Y7733" s="40"/>
      <c r="Z7733" s="40"/>
    </row>
    <row r="7734" spans="1:26" x14ac:dyDescent="0.2">
      <c r="A7734" s="40"/>
      <c r="W7734" s="40"/>
      <c r="X7734" s="40"/>
      <c r="Y7734" s="40"/>
      <c r="Z7734" s="40"/>
    </row>
    <row r="7735" spans="1:26" x14ac:dyDescent="0.2">
      <c r="A7735" s="40"/>
      <c r="W7735" s="40"/>
      <c r="X7735" s="40"/>
      <c r="Y7735" s="40"/>
      <c r="Z7735" s="40"/>
    </row>
    <row r="7736" spans="1:26" x14ac:dyDescent="0.2">
      <c r="A7736" s="40"/>
      <c r="W7736" s="40"/>
      <c r="X7736" s="40"/>
      <c r="Y7736" s="40"/>
      <c r="Z7736" s="40"/>
    </row>
    <row r="7737" spans="1:26" x14ac:dyDescent="0.2">
      <c r="A7737" s="40"/>
      <c r="W7737" s="40"/>
      <c r="X7737" s="40"/>
      <c r="Y7737" s="40"/>
      <c r="Z7737" s="40"/>
    </row>
    <row r="7738" spans="1:26" x14ac:dyDescent="0.2">
      <c r="A7738" s="40"/>
      <c r="W7738" s="40"/>
      <c r="X7738" s="40"/>
      <c r="Y7738" s="40"/>
      <c r="Z7738" s="40"/>
    </row>
    <row r="7739" spans="1:26" x14ac:dyDescent="0.2">
      <c r="A7739" s="40"/>
      <c r="W7739" s="40"/>
      <c r="X7739" s="40"/>
      <c r="Y7739" s="40"/>
      <c r="Z7739" s="40"/>
    </row>
    <row r="7740" spans="1:26" x14ac:dyDescent="0.2">
      <c r="A7740" s="40"/>
      <c r="W7740" s="40"/>
      <c r="X7740" s="40"/>
      <c r="Y7740" s="40"/>
      <c r="Z7740" s="40"/>
    </row>
    <row r="7741" spans="1:26" x14ac:dyDescent="0.2">
      <c r="A7741" s="40"/>
      <c r="W7741" s="40"/>
      <c r="X7741" s="40"/>
      <c r="Y7741" s="40"/>
      <c r="Z7741" s="40"/>
    </row>
    <row r="7742" spans="1:26" x14ac:dyDescent="0.2">
      <c r="A7742" s="40"/>
      <c r="W7742" s="40"/>
      <c r="X7742" s="40"/>
      <c r="Y7742" s="40"/>
      <c r="Z7742" s="40"/>
    </row>
    <row r="7743" spans="1:26" x14ac:dyDescent="0.2">
      <c r="A7743" s="40"/>
      <c r="W7743" s="40"/>
      <c r="X7743" s="40"/>
      <c r="Y7743" s="40"/>
      <c r="Z7743" s="40"/>
    </row>
    <row r="7744" spans="1:26" x14ac:dyDescent="0.2">
      <c r="A7744" s="40"/>
      <c r="W7744" s="40"/>
      <c r="X7744" s="40"/>
      <c r="Y7744" s="40"/>
      <c r="Z7744" s="40"/>
    </row>
    <row r="7745" spans="1:26" x14ac:dyDescent="0.2">
      <c r="A7745" s="40"/>
      <c r="W7745" s="40"/>
      <c r="X7745" s="40"/>
      <c r="Y7745" s="40"/>
      <c r="Z7745" s="40"/>
    </row>
    <row r="7746" spans="1:26" x14ac:dyDescent="0.2">
      <c r="A7746" s="40"/>
      <c r="W7746" s="40"/>
      <c r="X7746" s="40"/>
      <c r="Y7746" s="40"/>
      <c r="Z7746" s="40"/>
    </row>
    <row r="7747" spans="1:26" x14ac:dyDescent="0.2">
      <c r="A7747" s="40"/>
      <c r="W7747" s="40"/>
      <c r="X7747" s="40"/>
      <c r="Y7747" s="40"/>
      <c r="Z7747" s="40"/>
    </row>
    <row r="7748" spans="1:26" x14ac:dyDescent="0.2">
      <c r="A7748" s="40"/>
      <c r="W7748" s="40"/>
      <c r="X7748" s="40"/>
      <c r="Y7748" s="40"/>
      <c r="Z7748" s="40"/>
    </row>
    <row r="7749" spans="1:26" x14ac:dyDescent="0.2">
      <c r="A7749" s="40"/>
      <c r="W7749" s="40"/>
      <c r="X7749" s="40"/>
      <c r="Y7749" s="40"/>
      <c r="Z7749" s="40"/>
    </row>
    <row r="7750" spans="1:26" x14ac:dyDescent="0.2">
      <c r="A7750" s="40"/>
      <c r="W7750" s="40"/>
      <c r="X7750" s="40"/>
      <c r="Y7750" s="40"/>
      <c r="Z7750" s="40"/>
    </row>
    <row r="7751" spans="1:26" x14ac:dyDescent="0.2">
      <c r="A7751" s="40"/>
      <c r="W7751" s="40"/>
      <c r="X7751" s="40"/>
      <c r="Y7751" s="40"/>
      <c r="Z7751" s="40"/>
    </row>
    <row r="7752" spans="1:26" x14ac:dyDescent="0.2">
      <c r="A7752" s="40"/>
      <c r="W7752" s="40"/>
      <c r="X7752" s="40"/>
      <c r="Y7752" s="40"/>
      <c r="Z7752" s="40"/>
    </row>
    <row r="7753" spans="1:26" x14ac:dyDescent="0.2">
      <c r="A7753" s="40"/>
      <c r="W7753" s="40"/>
      <c r="X7753" s="40"/>
      <c r="Y7753" s="40"/>
      <c r="Z7753" s="40"/>
    </row>
    <row r="7754" spans="1:26" x14ac:dyDescent="0.2">
      <c r="A7754" s="40"/>
      <c r="W7754" s="40"/>
      <c r="X7754" s="40"/>
      <c r="Y7754" s="40"/>
      <c r="Z7754" s="40"/>
    </row>
    <row r="7755" spans="1:26" x14ac:dyDescent="0.2">
      <c r="A7755" s="40"/>
      <c r="W7755" s="40"/>
      <c r="X7755" s="40"/>
      <c r="Y7755" s="40"/>
      <c r="Z7755" s="40"/>
    </row>
    <row r="7756" spans="1:26" x14ac:dyDescent="0.2">
      <c r="A7756" s="40"/>
      <c r="W7756" s="40"/>
      <c r="X7756" s="40"/>
      <c r="Y7756" s="40"/>
      <c r="Z7756" s="40"/>
    </row>
    <row r="7757" spans="1:26" x14ac:dyDescent="0.2">
      <c r="A7757" s="40"/>
      <c r="W7757" s="40"/>
      <c r="X7757" s="40"/>
      <c r="Y7757" s="40"/>
      <c r="Z7757" s="40"/>
    </row>
    <row r="7758" spans="1:26" x14ac:dyDescent="0.2">
      <c r="A7758" s="40"/>
      <c r="W7758" s="40"/>
      <c r="X7758" s="40"/>
      <c r="Y7758" s="40"/>
      <c r="Z7758" s="40"/>
    </row>
    <row r="7759" spans="1:26" x14ac:dyDescent="0.2">
      <c r="A7759" s="40"/>
      <c r="W7759" s="40"/>
      <c r="X7759" s="40"/>
      <c r="Y7759" s="40"/>
      <c r="Z7759" s="40"/>
    </row>
    <row r="7760" spans="1:26" x14ac:dyDescent="0.2">
      <c r="A7760" s="40"/>
      <c r="W7760" s="40"/>
      <c r="X7760" s="40"/>
      <c r="Y7760" s="40"/>
      <c r="Z7760" s="40"/>
    </row>
    <row r="7761" spans="1:26" x14ac:dyDescent="0.2">
      <c r="A7761" s="40"/>
      <c r="W7761" s="40"/>
      <c r="X7761" s="40"/>
      <c r="Y7761" s="40"/>
      <c r="Z7761" s="40"/>
    </row>
    <row r="7762" spans="1:26" x14ac:dyDescent="0.2">
      <c r="A7762" s="40"/>
      <c r="W7762" s="40"/>
      <c r="X7762" s="40"/>
      <c r="Y7762" s="40"/>
      <c r="Z7762" s="40"/>
    </row>
    <row r="7763" spans="1:26" x14ac:dyDescent="0.2">
      <c r="A7763" s="40"/>
      <c r="W7763" s="40"/>
      <c r="X7763" s="40"/>
      <c r="Y7763" s="40"/>
      <c r="Z7763" s="40"/>
    </row>
    <row r="7764" spans="1:26" x14ac:dyDescent="0.2">
      <c r="A7764" s="40"/>
      <c r="W7764" s="40"/>
      <c r="X7764" s="40"/>
      <c r="Y7764" s="40"/>
      <c r="Z7764" s="40"/>
    </row>
    <row r="7765" spans="1:26" x14ac:dyDescent="0.2">
      <c r="A7765" s="40"/>
      <c r="W7765" s="40"/>
      <c r="X7765" s="40"/>
      <c r="Y7765" s="40"/>
      <c r="Z7765" s="40"/>
    </row>
    <row r="7766" spans="1:26" x14ac:dyDescent="0.2">
      <c r="A7766" s="40"/>
      <c r="W7766" s="40"/>
      <c r="X7766" s="40"/>
      <c r="Y7766" s="40"/>
      <c r="Z7766" s="40"/>
    </row>
    <row r="7767" spans="1:26" x14ac:dyDescent="0.2">
      <c r="A7767" s="40"/>
      <c r="W7767" s="40"/>
      <c r="X7767" s="40"/>
      <c r="Y7767" s="40"/>
      <c r="Z7767" s="40"/>
    </row>
    <row r="7768" spans="1:26" x14ac:dyDescent="0.2">
      <c r="A7768" s="40"/>
      <c r="W7768" s="40"/>
      <c r="X7768" s="40"/>
      <c r="Y7768" s="40"/>
      <c r="Z7768" s="40"/>
    </row>
    <row r="7769" spans="1:26" x14ac:dyDescent="0.2">
      <c r="A7769" s="40"/>
      <c r="W7769" s="40"/>
      <c r="X7769" s="40"/>
      <c r="Y7769" s="40"/>
      <c r="Z7769" s="40"/>
    </row>
    <row r="7770" spans="1:26" x14ac:dyDescent="0.2">
      <c r="A7770" s="40"/>
      <c r="W7770" s="40"/>
      <c r="X7770" s="40"/>
      <c r="Y7770" s="40"/>
      <c r="Z7770" s="40"/>
    </row>
    <row r="7771" spans="1:26" x14ac:dyDescent="0.2">
      <c r="A7771" s="40"/>
      <c r="W7771" s="40"/>
      <c r="X7771" s="40"/>
      <c r="Y7771" s="40"/>
      <c r="Z7771" s="40"/>
    </row>
    <row r="7772" spans="1:26" x14ac:dyDescent="0.2">
      <c r="A7772" s="40"/>
      <c r="W7772" s="40"/>
      <c r="X7772" s="40"/>
      <c r="Y7772" s="40"/>
      <c r="Z7772" s="40"/>
    </row>
    <row r="7773" spans="1:26" x14ac:dyDescent="0.2">
      <c r="A7773" s="40"/>
      <c r="W7773" s="40"/>
      <c r="X7773" s="40"/>
      <c r="Y7773" s="40"/>
      <c r="Z7773" s="40"/>
    </row>
    <row r="7774" spans="1:26" x14ac:dyDescent="0.2">
      <c r="A7774" s="40"/>
      <c r="W7774" s="40"/>
      <c r="X7774" s="40"/>
      <c r="Y7774" s="40"/>
      <c r="Z7774" s="40"/>
    </row>
    <row r="7775" spans="1:26" x14ac:dyDescent="0.2">
      <c r="A7775" s="40"/>
      <c r="W7775" s="40"/>
      <c r="X7775" s="40"/>
      <c r="Y7775" s="40"/>
      <c r="Z7775" s="40"/>
    </row>
    <row r="7776" spans="1:26" x14ac:dyDescent="0.2">
      <c r="A7776" s="40"/>
      <c r="W7776" s="40"/>
      <c r="X7776" s="40"/>
      <c r="Y7776" s="40"/>
      <c r="Z7776" s="40"/>
    </row>
    <row r="7777" spans="1:26" x14ac:dyDescent="0.2">
      <c r="A7777" s="40"/>
      <c r="W7777" s="40"/>
      <c r="X7777" s="40"/>
      <c r="Y7777" s="40"/>
      <c r="Z7777" s="40"/>
    </row>
    <row r="7778" spans="1:26" x14ac:dyDescent="0.2">
      <c r="A7778" s="40"/>
      <c r="W7778" s="40"/>
      <c r="X7778" s="40"/>
      <c r="Y7778" s="40"/>
      <c r="Z7778" s="40"/>
    </row>
    <row r="7779" spans="1:26" x14ac:dyDescent="0.2">
      <c r="A7779" s="40"/>
      <c r="W7779" s="40"/>
      <c r="X7779" s="40"/>
      <c r="Y7779" s="40"/>
      <c r="Z7779" s="40"/>
    </row>
    <row r="7780" spans="1:26" x14ac:dyDescent="0.2">
      <c r="A7780" s="40"/>
      <c r="W7780" s="40"/>
      <c r="X7780" s="40"/>
      <c r="Y7780" s="40"/>
      <c r="Z7780" s="40"/>
    </row>
    <row r="7781" spans="1:26" x14ac:dyDescent="0.2">
      <c r="A7781" s="40"/>
      <c r="W7781" s="40"/>
      <c r="X7781" s="40"/>
      <c r="Y7781" s="40"/>
      <c r="Z7781" s="40"/>
    </row>
    <row r="7782" spans="1:26" x14ac:dyDescent="0.2">
      <c r="A7782" s="40"/>
      <c r="W7782" s="40"/>
      <c r="X7782" s="40"/>
      <c r="Y7782" s="40"/>
      <c r="Z7782" s="40"/>
    </row>
    <row r="7783" spans="1:26" x14ac:dyDescent="0.2">
      <c r="A7783" s="40"/>
      <c r="W7783" s="40"/>
      <c r="X7783" s="40"/>
      <c r="Y7783" s="40"/>
      <c r="Z7783" s="40"/>
    </row>
    <row r="7784" spans="1:26" x14ac:dyDescent="0.2">
      <c r="A7784" s="40"/>
      <c r="W7784" s="40"/>
      <c r="X7784" s="40"/>
      <c r="Y7784" s="40"/>
      <c r="Z7784" s="40"/>
    </row>
    <row r="7785" spans="1:26" x14ac:dyDescent="0.2">
      <c r="A7785" s="40"/>
      <c r="W7785" s="40"/>
      <c r="X7785" s="40"/>
      <c r="Y7785" s="40"/>
      <c r="Z7785" s="40"/>
    </row>
    <row r="7786" spans="1:26" x14ac:dyDescent="0.2">
      <c r="A7786" s="40"/>
      <c r="W7786" s="40"/>
      <c r="X7786" s="40"/>
      <c r="Y7786" s="40"/>
      <c r="Z7786" s="40"/>
    </row>
    <row r="7787" spans="1:26" x14ac:dyDescent="0.2">
      <c r="A7787" s="40"/>
      <c r="W7787" s="40"/>
      <c r="X7787" s="40"/>
      <c r="Y7787" s="40"/>
      <c r="Z7787" s="40"/>
    </row>
    <row r="7788" spans="1:26" x14ac:dyDescent="0.2">
      <c r="A7788" s="40"/>
      <c r="W7788" s="40"/>
      <c r="X7788" s="40"/>
      <c r="Y7788" s="40"/>
      <c r="Z7788" s="40"/>
    </row>
    <row r="7789" spans="1:26" x14ac:dyDescent="0.2">
      <c r="A7789" s="40"/>
      <c r="W7789" s="40"/>
      <c r="X7789" s="40"/>
      <c r="Y7789" s="40"/>
      <c r="Z7789" s="40"/>
    </row>
    <row r="7790" spans="1:26" x14ac:dyDescent="0.2">
      <c r="A7790" s="40"/>
      <c r="W7790" s="40"/>
      <c r="X7790" s="40"/>
      <c r="Y7790" s="40"/>
      <c r="Z7790" s="40"/>
    </row>
    <row r="7791" spans="1:26" x14ac:dyDescent="0.2">
      <c r="A7791" s="40"/>
      <c r="W7791" s="40"/>
      <c r="X7791" s="40"/>
      <c r="Y7791" s="40"/>
      <c r="Z7791" s="40"/>
    </row>
    <row r="7792" spans="1:26" x14ac:dyDescent="0.2">
      <c r="A7792" s="40"/>
      <c r="W7792" s="40"/>
      <c r="X7792" s="40"/>
      <c r="Y7792" s="40"/>
      <c r="Z7792" s="40"/>
    </row>
    <row r="7793" spans="1:26" x14ac:dyDescent="0.2">
      <c r="A7793" s="40"/>
      <c r="W7793" s="40"/>
      <c r="X7793" s="40"/>
      <c r="Y7793" s="40"/>
      <c r="Z7793" s="40"/>
    </row>
    <row r="7794" spans="1:26" x14ac:dyDescent="0.2">
      <c r="A7794" s="40"/>
      <c r="W7794" s="40"/>
      <c r="X7794" s="40"/>
      <c r="Y7794" s="40"/>
      <c r="Z7794" s="40"/>
    </row>
    <row r="7795" spans="1:26" x14ac:dyDescent="0.2">
      <c r="A7795" s="40"/>
      <c r="W7795" s="40"/>
      <c r="X7795" s="40"/>
      <c r="Y7795" s="40"/>
      <c r="Z7795" s="40"/>
    </row>
    <row r="7796" spans="1:26" x14ac:dyDescent="0.2">
      <c r="A7796" s="40"/>
      <c r="W7796" s="40"/>
      <c r="X7796" s="40"/>
      <c r="Y7796" s="40"/>
      <c r="Z7796" s="40"/>
    </row>
    <row r="7797" spans="1:26" x14ac:dyDescent="0.2">
      <c r="A7797" s="40"/>
      <c r="W7797" s="40"/>
      <c r="X7797" s="40"/>
      <c r="Y7797" s="40"/>
      <c r="Z7797" s="40"/>
    </row>
    <row r="7798" spans="1:26" x14ac:dyDescent="0.2">
      <c r="A7798" s="40"/>
      <c r="W7798" s="40"/>
      <c r="X7798" s="40"/>
      <c r="Y7798" s="40"/>
      <c r="Z7798" s="40"/>
    </row>
    <row r="7799" spans="1:26" x14ac:dyDescent="0.2">
      <c r="A7799" s="40"/>
      <c r="W7799" s="40"/>
      <c r="X7799" s="40"/>
      <c r="Y7799" s="40"/>
      <c r="Z7799" s="40"/>
    </row>
    <row r="7800" spans="1:26" x14ac:dyDescent="0.2">
      <c r="A7800" s="40"/>
      <c r="W7800" s="40"/>
      <c r="X7800" s="40"/>
      <c r="Y7800" s="40"/>
      <c r="Z7800" s="40"/>
    </row>
    <row r="7801" spans="1:26" x14ac:dyDescent="0.2">
      <c r="A7801" s="40"/>
      <c r="W7801" s="40"/>
      <c r="X7801" s="40"/>
      <c r="Y7801" s="40"/>
      <c r="Z7801" s="40"/>
    </row>
    <row r="7802" spans="1:26" x14ac:dyDescent="0.2">
      <c r="A7802" s="40"/>
      <c r="W7802" s="40"/>
      <c r="X7802" s="40"/>
      <c r="Y7802" s="40"/>
      <c r="Z7802" s="40"/>
    </row>
    <row r="7803" spans="1:26" x14ac:dyDescent="0.2">
      <c r="A7803" s="40"/>
      <c r="W7803" s="40"/>
      <c r="X7803" s="40"/>
      <c r="Y7803" s="40"/>
      <c r="Z7803" s="40"/>
    </row>
    <row r="7804" spans="1:26" x14ac:dyDescent="0.2">
      <c r="A7804" s="40"/>
      <c r="W7804" s="40"/>
      <c r="X7804" s="40"/>
      <c r="Y7804" s="40"/>
      <c r="Z7804" s="40"/>
    </row>
    <row r="7805" spans="1:26" x14ac:dyDescent="0.2">
      <c r="A7805" s="40"/>
      <c r="W7805" s="40"/>
      <c r="X7805" s="40"/>
      <c r="Y7805" s="40"/>
      <c r="Z7805" s="40"/>
    </row>
    <row r="7806" spans="1:26" x14ac:dyDescent="0.2">
      <c r="A7806" s="40"/>
      <c r="W7806" s="40"/>
      <c r="X7806" s="40"/>
      <c r="Y7806" s="40"/>
      <c r="Z7806" s="40"/>
    </row>
    <row r="7807" spans="1:26" x14ac:dyDescent="0.2">
      <c r="A7807" s="40"/>
      <c r="W7807" s="40"/>
      <c r="X7807" s="40"/>
      <c r="Y7807" s="40"/>
      <c r="Z7807" s="40"/>
    </row>
    <row r="7808" spans="1:26" x14ac:dyDescent="0.2">
      <c r="A7808" s="40"/>
      <c r="W7808" s="40"/>
      <c r="X7808" s="40"/>
      <c r="Y7808" s="40"/>
      <c r="Z7808" s="40"/>
    </row>
    <row r="7809" spans="1:26" x14ac:dyDescent="0.2">
      <c r="A7809" s="40"/>
      <c r="W7809" s="40"/>
      <c r="X7809" s="40"/>
      <c r="Y7809" s="40"/>
      <c r="Z7809" s="40"/>
    </row>
    <row r="7810" spans="1:26" x14ac:dyDescent="0.2">
      <c r="A7810" s="40"/>
      <c r="W7810" s="40"/>
      <c r="X7810" s="40"/>
      <c r="Y7810" s="40"/>
      <c r="Z7810" s="40"/>
    </row>
    <row r="7811" spans="1:26" x14ac:dyDescent="0.2">
      <c r="A7811" s="40"/>
      <c r="W7811" s="40"/>
      <c r="X7811" s="40"/>
      <c r="Y7811" s="40"/>
      <c r="Z7811" s="40"/>
    </row>
    <row r="7812" spans="1:26" x14ac:dyDescent="0.2">
      <c r="A7812" s="40"/>
      <c r="W7812" s="40"/>
      <c r="X7812" s="40"/>
      <c r="Y7812" s="40"/>
      <c r="Z7812" s="40"/>
    </row>
    <row r="7813" spans="1:26" x14ac:dyDescent="0.2">
      <c r="A7813" s="40"/>
      <c r="W7813" s="40"/>
      <c r="X7813" s="40"/>
      <c r="Y7813" s="40"/>
      <c r="Z7813" s="40"/>
    </row>
    <row r="7814" spans="1:26" x14ac:dyDescent="0.2">
      <c r="A7814" s="40"/>
      <c r="W7814" s="40"/>
      <c r="X7814" s="40"/>
      <c r="Y7814" s="40"/>
      <c r="Z7814" s="40"/>
    </row>
    <row r="7815" spans="1:26" x14ac:dyDescent="0.2">
      <c r="A7815" s="40"/>
      <c r="W7815" s="40"/>
      <c r="X7815" s="40"/>
      <c r="Y7815" s="40"/>
      <c r="Z7815" s="40"/>
    </row>
    <row r="7816" spans="1:26" x14ac:dyDescent="0.2">
      <c r="A7816" s="40"/>
      <c r="W7816" s="40"/>
      <c r="X7816" s="40"/>
      <c r="Y7816" s="40"/>
      <c r="Z7816" s="40"/>
    </row>
    <row r="7817" spans="1:26" x14ac:dyDescent="0.2">
      <c r="A7817" s="40"/>
      <c r="W7817" s="40"/>
      <c r="X7817" s="40"/>
      <c r="Y7817" s="40"/>
      <c r="Z7817" s="40"/>
    </row>
    <row r="7818" spans="1:26" x14ac:dyDescent="0.2">
      <c r="A7818" s="40"/>
      <c r="W7818" s="40"/>
      <c r="X7818" s="40"/>
      <c r="Y7818" s="40"/>
      <c r="Z7818" s="40"/>
    </row>
    <row r="7819" spans="1:26" x14ac:dyDescent="0.2">
      <c r="A7819" s="40"/>
      <c r="W7819" s="40"/>
      <c r="X7819" s="40"/>
      <c r="Y7819" s="40"/>
      <c r="Z7819" s="40"/>
    </row>
    <row r="7820" spans="1:26" x14ac:dyDescent="0.2">
      <c r="A7820" s="40"/>
      <c r="W7820" s="40"/>
      <c r="X7820" s="40"/>
      <c r="Y7820" s="40"/>
      <c r="Z7820" s="40"/>
    </row>
    <row r="7821" spans="1:26" x14ac:dyDescent="0.2">
      <c r="A7821" s="40"/>
      <c r="W7821" s="40"/>
      <c r="X7821" s="40"/>
      <c r="Y7821" s="40"/>
      <c r="Z7821" s="40"/>
    </row>
    <row r="7822" spans="1:26" x14ac:dyDescent="0.2">
      <c r="A7822" s="40"/>
      <c r="W7822" s="40"/>
      <c r="X7822" s="40"/>
      <c r="Y7822" s="40"/>
      <c r="Z7822" s="40"/>
    </row>
    <row r="7823" spans="1:26" x14ac:dyDescent="0.2">
      <c r="A7823" s="40"/>
      <c r="W7823" s="40"/>
      <c r="X7823" s="40"/>
      <c r="Y7823" s="40"/>
      <c r="Z7823" s="40"/>
    </row>
    <row r="7824" spans="1:26" x14ac:dyDescent="0.2">
      <c r="A7824" s="40"/>
      <c r="W7824" s="40"/>
      <c r="X7824" s="40"/>
      <c r="Y7824" s="40"/>
      <c r="Z7824" s="40"/>
    </row>
    <row r="7825" spans="1:26" x14ac:dyDescent="0.2">
      <c r="A7825" s="40"/>
      <c r="W7825" s="40"/>
      <c r="X7825" s="40"/>
      <c r="Y7825" s="40"/>
      <c r="Z7825" s="40"/>
    </row>
    <row r="7826" spans="1:26" x14ac:dyDescent="0.2">
      <c r="A7826" s="40"/>
      <c r="W7826" s="40"/>
      <c r="X7826" s="40"/>
      <c r="Y7826" s="40"/>
      <c r="Z7826" s="40"/>
    </row>
    <row r="7827" spans="1:26" x14ac:dyDescent="0.2">
      <c r="A7827" s="40"/>
      <c r="W7827" s="40"/>
      <c r="X7827" s="40"/>
      <c r="Y7827" s="40"/>
      <c r="Z7827" s="40"/>
    </row>
    <row r="7828" spans="1:26" x14ac:dyDescent="0.2">
      <c r="A7828" s="40"/>
      <c r="W7828" s="40"/>
      <c r="X7828" s="40"/>
      <c r="Y7828" s="40"/>
      <c r="Z7828" s="40"/>
    </row>
    <row r="7829" spans="1:26" x14ac:dyDescent="0.2">
      <c r="A7829" s="40"/>
      <c r="W7829" s="40"/>
      <c r="X7829" s="40"/>
      <c r="Y7829" s="40"/>
      <c r="Z7829" s="40"/>
    </row>
    <row r="7830" spans="1:26" x14ac:dyDescent="0.2">
      <c r="A7830" s="40"/>
      <c r="W7830" s="40"/>
      <c r="X7830" s="40"/>
      <c r="Y7830" s="40"/>
      <c r="Z7830" s="40"/>
    </row>
    <row r="7831" spans="1:26" x14ac:dyDescent="0.2">
      <c r="A7831" s="40"/>
      <c r="W7831" s="40"/>
      <c r="X7831" s="40"/>
      <c r="Y7831" s="40"/>
      <c r="Z7831" s="40"/>
    </row>
    <row r="7832" spans="1:26" x14ac:dyDescent="0.2">
      <c r="A7832" s="40"/>
      <c r="W7832" s="40"/>
      <c r="X7832" s="40"/>
      <c r="Y7832" s="40"/>
      <c r="Z7832" s="40"/>
    </row>
    <row r="7833" spans="1:26" x14ac:dyDescent="0.2">
      <c r="A7833" s="40"/>
      <c r="W7833" s="40"/>
      <c r="X7833" s="40"/>
      <c r="Y7833" s="40"/>
      <c r="Z7833" s="40"/>
    </row>
    <row r="7834" spans="1:26" x14ac:dyDescent="0.2">
      <c r="A7834" s="40"/>
      <c r="W7834" s="40"/>
      <c r="X7834" s="40"/>
      <c r="Y7834" s="40"/>
      <c r="Z7834" s="40"/>
    </row>
    <row r="7835" spans="1:26" x14ac:dyDescent="0.2">
      <c r="A7835" s="40"/>
      <c r="W7835" s="40"/>
      <c r="X7835" s="40"/>
      <c r="Y7835" s="40"/>
      <c r="Z7835" s="40"/>
    </row>
    <row r="7836" spans="1:26" x14ac:dyDescent="0.2">
      <c r="A7836" s="40"/>
      <c r="W7836" s="40"/>
      <c r="X7836" s="40"/>
      <c r="Y7836" s="40"/>
      <c r="Z7836" s="40"/>
    </row>
    <row r="7837" spans="1:26" x14ac:dyDescent="0.2">
      <c r="A7837" s="40"/>
      <c r="W7837" s="40"/>
      <c r="X7837" s="40"/>
      <c r="Y7837" s="40"/>
      <c r="Z7837" s="40"/>
    </row>
    <row r="7838" spans="1:26" x14ac:dyDescent="0.2">
      <c r="A7838" s="40"/>
      <c r="W7838" s="40"/>
      <c r="X7838" s="40"/>
      <c r="Y7838" s="40"/>
      <c r="Z7838" s="40"/>
    </row>
    <row r="7839" spans="1:26" x14ac:dyDescent="0.2">
      <c r="A7839" s="40"/>
      <c r="W7839" s="40"/>
      <c r="X7839" s="40"/>
      <c r="Y7839" s="40"/>
      <c r="Z7839" s="40"/>
    </row>
    <row r="7840" spans="1:26" x14ac:dyDescent="0.2">
      <c r="A7840" s="40"/>
      <c r="W7840" s="40"/>
      <c r="X7840" s="40"/>
      <c r="Y7840" s="40"/>
      <c r="Z7840" s="40"/>
    </row>
    <row r="7841" spans="1:26" x14ac:dyDescent="0.2">
      <c r="A7841" s="40"/>
      <c r="W7841" s="40"/>
      <c r="X7841" s="40"/>
      <c r="Y7841" s="40"/>
      <c r="Z7841" s="40"/>
    </row>
    <row r="7842" spans="1:26" x14ac:dyDescent="0.2">
      <c r="A7842" s="40"/>
      <c r="W7842" s="40"/>
      <c r="X7842" s="40"/>
      <c r="Y7842" s="40"/>
      <c r="Z7842" s="40"/>
    </row>
    <row r="7843" spans="1:26" x14ac:dyDescent="0.2">
      <c r="A7843" s="40"/>
      <c r="W7843" s="40"/>
      <c r="X7843" s="40"/>
      <c r="Y7843" s="40"/>
      <c r="Z7843" s="40"/>
    </row>
    <row r="7844" spans="1:26" x14ac:dyDescent="0.2">
      <c r="A7844" s="40"/>
      <c r="W7844" s="40"/>
      <c r="X7844" s="40"/>
      <c r="Y7844" s="40"/>
      <c r="Z7844" s="40"/>
    </row>
    <row r="7845" spans="1:26" x14ac:dyDescent="0.2">
      <c r="A7845" s="40"/>
      <c r="W7845" s="40"/>
      <c r="X7845" s="40"/>
      <c r="Y7845" s="40"/>
      <c r="Z7845" s="40"/>
    </row>
    <row r="7846" spans="1:26" x14ac:dyDescent="0.2">
      <c r="A7846" s="40"/>
      <c r="W7846" s="40"/>
      <c r="X7846" s="40"/>
      <c r="Y7846" s="40"/>
      <c r="Z7846" s="40"/>
    </row>
    <row r="7847" spans="1:26" x14ac:dyDescent="0.2">
      <c r="A7847" s="40"/>
      <c r="W7847" s="40"/>
      <c r="X7847" s="40"/>
      <c r="Y7847" s="40"/>
      <c r="Z7847" s="40"/>
    </row>
    <row r="7848" spans="1:26" x14ac:dyDescent="0.2">
      <c r="A7848" s="40"/>
      <c r="W7848" s="40"/>
      <c r="X7848" s="40"/>
      <c r="Y7848" s="40"/>
      <c r="Z7848" s="40"/>
    </row>
    <row r="7849" spans="1:26" x14ac:dyDescent="0.2">
      <c r="A7849" s="40"/>
      <c r="W7849" s="40"/>
      <c r="X7849" s="40"/>
      <c r="Y7849" s="40"/>
      <c r="Z7849" s="40"/>
    </row>
    <row r="7850" spans="1:26" x14ac:dyDescent="0.2">
      <c r="A7850" s="40"/>
      <c r="W7850" s="40"/>
      <c r="X7850" s="40"/>
      <c r="Y7850" s="40"/>
      <c r="Z7850" s="40"/>
    </row>
    <row r="7851" spans="1:26" x14ac:dyDescent="0.2">
      <c r="A7851" s="40"/>
      <c r="W7851" s="40"/>
      <c r="X7851" s="40"/>
      <c r="Y7851" s="40"/>
      <c r="Z7851" s="40"/>
    </row>
    <row r="7852" spans="1:26" x14ac:dyDescent="0.2">
      <c r="A7852" s="40"/>
      <c r="W7852" s="40"/>
      <c r="X7852" s="40"/>
      <c r="Y7852" s="40"/>
      <c r="Z7852" s="40"/>
    </row>
    <row r="7853" spans="1:26" x14ac:dyDescent="0.2">
      <c r="A7853" s="40"/>
      <c r="W7853" s="40"/>
      <c r="X7853" s="40"/>
      <c r="Y7853" s="40"/>
      <c r="Z7853" s="40"/>
    </row>
    <row r="7854" spans="1:26" x14ac:dyDescent="0.2">
      <c r="A7854" s="40"/>
      <c r="W7854" s="40"/>
      <c r="X7854" s="40"/>
      <c r="Y7854" s="40"/>
      <c r="Z7854" s="40"/>
    </row>
    <row r="7855" spans="1:26" x14ac:dyDescent="0.2">
      <c r="A7855" s="40"/>
      <c r="W7855" s="40"/>
      <c r="X7855" s="40"/>
      <c r="Y7855" s="40"/>
      <c r="Z7855" s="40"/>
    </row>
    <row r="7856" spans="1:26" x14ac:dyDescent="0.2">
      <c r="A7856" s="40"/>
      <c r="W7856" s="40"/>
      <c r="X7856" s="40"/>
      <c r="Y7856" s="40"/>
      <c r="Z7856" s="40"/>
    </row>
    <row r="7857" spans="1:26" x14ac:dyDescent="0.2">
      <c r="A7857" s="40"/>
      <c r="W7857" s="40"/>
      <c r="X7857" s="40"/>
      <c r="Y7857" s="40"/>
      <c r="Z7857" s="40"/>
    </row>
    <row r="7858" spans="1:26" x14ac:dyDescent="0.2">
      <c r="A7858" s="40"/>
      <c r="W7858" s="40"/>
      <c r="X7858" s="40"/>
      <c r="Y7858" s="40"/>
      <c r="Z7858" s="40"/>
    </row>
    <row r="7859" spans="1:26" x14ac:dyDescent="0.2">
      <c r="A7859" s="40"/>
      <c r="W7859" s="40"/>
      <c r="X7859" s="40"/>
      <c r="Y7859" s="40"/>
      <c r="Z7859" s="40"/>
    </row>
    <row r="7860" spans="1:26" x14ac:dyDescent="0.2">
      <c r="A7860" s="40"/>
      <c r="W7860" s="40"/>
      <c r="X7860" s="40"/>
      <c r="Y7860" s="40"/>
      <c r="Z7860" s="40"/>
    </row>
    <row r="7861" spans="1:26" x14ac:dyDescent="0.2">
      <c r="A7861" s="40"/>
      <c r="W7861" s="40"/>
      <c r="X7861" s="40"/>
      <c r="Y7861" s="40"/>
      <c r="Z7861" s="40"/>
    </row>
    <row r="7862" spans="1:26" x14ac:dyDescent="0.2">
      <c r="A7862" s="40"/>
      <c r="W7862" s="40"/>
      <c r="X7862" s="40"/>
      <c r="Y7862" s="40"/>
      <c r="Z7862" s="40"/>
    </row>
    <row r="7863" spans="1:26" x14ac:dyDescent="0.2">
      <c r="A7863" s="40"/>
      <c r="W7863" s="40"/>
      <c r="X7863" s="40"/>
      <c r="Y7863" s="40"/>
      <c r="Z7863" s="40"/>
    </row>
    <row r="7864" spans="1:26" x14ac:dyDescent="0.2">
      <c r="A7864" s="40"/>
      <c r="W7864" s="40"/>
      <c r="X7864" s="40"/>
      <c r="Y7864" s="40"/>
      <c r="Z7864" s="40"/>
    </row>
    <row r="7865" spans="1:26" x14ac:dyDescent="0.2">
      <c r="A7865" s="40"/>
      <c r="W7865" s="40"/>
      <c r="X7865" s="40"/>
      <c r="Y7865" s="40"/>
      <c r="Z7865" s="40"/>
    </row>
    <row r="7866" spans="1:26" x14ac:dyDescent="0.2">
      <c r="A7866" s="40"/>
      <c r="W7866" s="40"/>
      <c r="X7866" s="40"/>
      <c r="Y7866" s="40"/>
      <c r="Z7866" s="40"/>
    </row>
    <row r="7867" spans="1:26" x14ac:dyDescent="0.2">
      <c r="A7867" s="40"/>
      <c r="W7867" s="40"/>
      <c r="X7867" s="40"/>
      <c r="Y7867" s="40"/>
      <c r="Z7867" s="40"/>
    </row>
    <row r="7868" spans="1:26" x14ac:dyDescent="0.2">
      <c r="A7868" s="40"/>
      <c r="W7868" s="40"/>
      <c r="X7868" s="40"/>
      <c r="Y7868" s="40"/>
      <c r="Z7868" s="40"/>
    </row>
    <row r="7869" spans="1:26" x14ac:dyDescent="0.2">
      <c r="A7869" s="40"/>
      <c r="W7869" s="40"/>
      <c r="X7869" s="40"/>
      <c r="Y7869" s="40"/>
      <c r="Z7869" s="40"/>
    </row>
    <row r="7870" spans="1:26" x14ac:dyDescent="0.2">
      <c r="A7870" s="40"/>
      <c r="W7870" s="40"/>
      <c r="X7870" s="40"/>
      <c r="Y7870" s="40"/>
      <c r="Z7870" s="40"/>
    </row>
    <row r="7871" spans="1:26" x14ac:dyDescent="0.2">
      <c r="A7871" s="40"/>
      <c r="W7871" s="40"/>
      <c r="X7871" s="40"/>
      <c r="Y7871" s="40"/>
      <c r="Z7871" s="40"/>
    </row>
    <row r="7872" spans="1:26" x14ac:dyDescent="0.2">
      <c r="A7872" s="40"/>
      <c r="W7872" s="40"/>
      <c r="X7872" s="40"/>
      <c r="Y7872" s="40"/>
      <c r="Z7872" s="40"/>
    </row>
    <row r="7873" spans="1:26" x14ac:dyDescent="0.2">
      <c r="A7873" s="40"/>
      <c r="W7873" s="40"/>
      <c r="X7873" s="40"/>
      <c r="Y7873" s="40"/>
      <c r="Z7873" s="40"/>
    </row>
    <row r="7874" spans="1:26" x14ac:dyDescent="0.2">
      <c r="A7874" s="40"/>
      <c r="W7874" s="40"/>
      <c r="X7874" s="40"/>
      <c r="Y7874" s="40"/>
      <c r="Z7874" s="40"/>
    </row>
    <row r="7875" spans="1:26" x14ac:dyDescent="0.2">
      <c r="A7875" s="40"/>
      <c r="W7875" s="40"/>
      <c r="X7875" s="40"/>
      <c r="Y7875" s="40"/>
      <c r="Z7875" s="40"/>
    </row>
    <row r="7876" spans="1:26" x14ac:dyDescent="0.2">
      <c r="A7876" s="40"/>
      <c r="W7876" s="40"/>
      <c r="X7876" s="40"/>
      <c r="Y7876" s="40"/>
      <c r="Z7876" s="40"/>
    </row>
    <row r="7877" spans="1:26" x14ac:dyDescent="0.2">
      <c r="A7877" s="40"/>
      <c r="W7877" s="40"/>
      <c r="X7877" s="40"/>
      <c r="Y7877" s="40"/>
      <c r="Z7877" s="40"/>
    </row>
    <row r="7878" spans="1:26" x14ac:dyDescent="0.2">
      <c r="A7878" s="40"/>
      <c r="W7878" s="40"/>
      <c r="X7878" s="40"/>
      <c r="Y7878" s="40"/>
      <c r="Z7878" s="40"/>
    </row>
    <row r="7879" spans="1:26" x14ac:dyDescent="0.2">
      <c r="A7879" s="40"/>
      <c r="W7879" s="40"/>
      <c r="X7879" s="40"/>
      <c r="Y7879" s="40"/>
      <c r="Z7879" s="40"/>
    </row>
    <row r="7880" spans="1:26" x14ac:dyDescent="0.2">
      <c r="A7880" s="40"/>
      <c r="W7880" s="40"/>
      <c r="X7880" s="40"/>
      <c r="Y7880" s="40"/>
      <c r="Z7880" s="40"/>
    </row>
    <row r="7881" spans="1:26" x14ac:dyDescent="0.2">
      <c r="A7881" s="40"/>
      <c r="W7881" s="40"/>
      <c r="X7881" s="40"/>
      <c r="Y7881" s="40"/>
      <c r="Z7881" s="40"/>
    </row>
    <row r="7882" spans="1:26" x14ac:dyDescent="0.2">
      <c r="A7882" s="40"/>
      <c r="W7882" s="40"/>
      <c r="X7882" s="40"/>
      <c r="Y7882" s="40"/>
      <c r="Z7882" s="40"/>
    </row>
    <row r="7883" spans="1:26" x14ac:dyDescent="0.2">
      <c r="A7883" s="40"/>
      <c r="W7883" s="40"/>
      <c r="X7883" s="40"/>
      <c r="Y7883" s="40"/>
      <c r="Z7883" s="40"/>
    </row>
    <row r="7884" spans="1:26" x14ac:dyDescent="0.2">
      <c r="A7884" s="40"/>
      <c r="W7884" s="40"/>
      <c r="X7884" s="40"/>
      <c r="Y7884" s="40"/>
      <c r="Z7884" s="40"/>
    </row>
    <row r="7885" spans="1:26" x14ac:dyDescent="0.2">
      <c r="A7885" s="40"/>
      <c r="W7885" s="40"/>
      <c r="X7885" s="40"/>
      <c r="Y7885" s="40"/>
      <c r="Z7885" s="40"/>
    </row>
    <row r="7886" spans="1:26" x14ac:dyDescent="0.2">
      <c r="A7886" s="40"/>
      <c r="W7886" s="40"/>
      <c r="X7886" s="40"/>
      <c r="Y7886" s="40"/>
      <c r="Z7886" s="40"/>
    </row>
    <row r="7887" spans="1:26" x14ac:dyDescent="0.2">
      <c r="A7887" s="40"/>
      <c r="W7887" s="40"/>
      <c r="X7887" s="40"/>
      <c r="Y7887" s="40"/>
      <c r="Z7887" s="40"/>
    </row>
    <row r="7888" spans="1:26" x14ac:dyDescent="0.2">
      <c r="A7888" s="40"/>
      <c r="W7888" s="40"/>
      <c r="X7888" s="40"/>
      <c r="Y7888" s="40"/>
      <c r="Z7888" s="40"/>
    </row>
    <row r="7889" spans="1:26" x14ac:dyDescent="0.2">
      <c r="A7889" s="40"/>
      <c r="W7889" s="40"/>
      <c r="X7889" s="40"/>
      <c r="Y7889" s="40"/>
      <c r="Z7889" s="40"/>
    </row>
    <row r="7890" spans="1:26" x14ac:dyDescent="0.2">
      <c r="A7890" s="40"/>
      <c r="W7890" s="40"/>
      <c r="X7890" s="40"/>
      <c r="Y7890" s="40"/>
      <c r="Z7890" s="40"/>
    </row>
    <row r="7891" spans="1:26" x14ac:dyDescent="0.2">
      <c r="A7891" s="40"/>
      <c r="W7891" s="40"/>
      <c r="X7891" s="40"/>
      <c r="Y7891" s="40"/>
      <c r="Z7891" s="40"/>
    </row>
    <row r="7892" spans="1:26" x14ac:dyDescent="0.2">
      <c r="A7892" s="40"/>
      <c r="W7892" s="40"/>
      <c r="X7892" s="40"/>
      <c r="Y7892" s="40"/>
      <c r="Z7892" s="40"/>
    </row>
    <row r="7893" spans="1:26" x14ac:dyDescent="0.2">
      <c r="A7893" s="40"/>
      <c r="W7893" s="40"/>
      <c r="X7893" s="40"/>
      <c r="Y7893" s="40"/>
      <c r="Z7893" s="40"/>
    </row>
    <row r="7894" spans="1:26" x14ac:dyDescent="0.2">
      <c r="A7894" s="40"/>
      <c r="W7894" s="40"/>
      <c r="X7894" s="40"/>
      <c r="Y7894" s="40"/>
      <c r="Z7894" s="40"/>
    </row>
    <row r="7895" spans="1:26" x14ac:dyDescent="0.2">
      <c r="A7895" s="40"/>
      <c r="W7895" s="40"/>
      <c r="X7895" s="40"/>
      <c r="Y7895" s="40"/>
      <c r="Z7895" s="40"/>
    </row>
    <row r="7896" spans="1:26" x14ac:dyDescent="0.2">
      <c r="A7896" s="40"/>
      <c r="W7896" s="40"/>
      <c r="X7896" s="40"/>
      <c r="Y7896" s="40"/>
      <c r="Z7896" s="40"/>
    </row>
    <row r="7897" spans="1:26" x14ac:dyDescent="0.2">
      <c r="A7897" s="40"/>
      <c r="W7897" s="40"/>
      <c r="X7897" s="40"/>
      <c r="Y7897" s="40"/>
      <c r="Z7897" s="40"/>
    </row>
    <row r="7898" spans="1:26" x14ac:dyDescent="0.2">
      <c r="A7898" s="40"/>
      <c r="W7898" s="40"/>
      <c r="X7898" s="40"/>
      <c r="Y7898" s="40"/>
      <c r="Z7898" s="40"/>
    </row>
    <row r="7899" spans="1:26" x14ac:dyDescent="0.2">
      <c r="A7899" s="40"/>
      <c r="W7899" s="40"/>
      <c r="X7899" s="40"/>
      <c r="Y7899" s="40"/>
      <c r="Z7899" s="40"/>
    </row>
    <row r="7900" spans="1:26" x14ac:dyDescent="0.2">
      <c r="A7900" s="40"/>
      <c r="W7900" s="40"/>
      <c r="X7900" s="40"/>
      <c r="Y7900" s="40"/>
      <c r="Z7900" s="40"/>
    </row>
    <row r="7901" spans="1:26" x14ac:dyDescent="0.2">
      <c r="A7901" s="40"/>
      <c r="W7901" s="40"/>
      <c r="X7901" s="40"/>
      <c r="Y7901" s="40"/>
      <c r="Z7901" s="40"/>
    </row>
    <row r="7902" spans="1:26" x14ac:dyDescent="0.2">
      <c r="A7902" s="40"/>
      <c r="W7902" s="40"/>
      <c r="X7902" s="40"/>
      <c r="Y7902" s="40"/>
      <c r="Z7902" s="40"/>
    </row>
    <row r="7903" spans="1:26" x14ac:dyDescent="0.2">
      <c r="A7903" s="40"/>
      <c r="W7903" s="40"/>
      <c r="X7903" s="40"/>
      <c r="Y7903" s="40"/>
      <c r="Z7903" s="40"/>
    </row>
    <row r="7904" spans="1:26" x14ac:dyDescent="0.2">
      <c r="A7904" s="40"/>
      <c r="W7904" s="40"/>
      <c r="X7904" s="40"/>
      <c r="Y7904" s="40"/>
      <c r="Z7904" s="40"/>
    </row>
    <row r="7905" spans="1:26" x14ac:dyDescent="0.2">
      <c r="A7905" s="40"/>
      <c r="W7905" s="40"/>
      <c r="X7905" s="40"/>
      <c r="Y7905" s="40"/>
      <c r="Z7905" s="40"/>
    </row>
    <row r="7906" spans="1:26" x14ac:dyDescent="0.2">
      <c r="A7906" s="40"/>
      <c r="W7906" s="40"/>
      <c r="X7906" s="40"/>
      <c r="Y7906" s="40"/>
      <c r="Z7906" s="40"/>
    </row>
    <row r="7907" spans="1:26" x14ac:dyDescent="0.2">
      <c r="A7907" s="40"/>
      <c r="W7907" s="40"/>
      <c r="X7907" s="40"/>
      <c r="Y7907" s="40"/>
      <c r="Z7907" s="40"/>
    </row>
    <row r="7908" spans="1:26" x14ac:dyDescent="0.2">
      <c r="A7908" s="40"/>
      <c r="W7908" s="40"/>
      <c r="X7908" s="40"/>
      <c r="Y7908" s="40"/>
      <c r="Z7908" s="40"/>
    </row>
    <row r="7909" spans="1:26" x14ac:dyDescent="0.2">
      <c r="A7909" s="40"/>
      <c r="W7909" s="40"/>
      <c r="X7909" s="40"/>
      <c r="Y7909" s="40"/>
      <c r="Z7909" s="40"/>
    </row>
    <row r="7910" spans="1:26" x14ac:dyDescent="0.2">
      <c r="A7910" s="40"/>
      <c r="W7910" s="40"/>
      <c r="X7910" s="40"/>
      <c r="Y7910" s="40"/>
      <c r="Z7910" s="40"/>
    </row>
    <row r="7911" spans="1:26" x14ac:dyDescent="0.2">
      <c r="A7911" s="40"/>
      <c r="W7911" s="40"/>
      <c r="X7911" s="40"/>
      <c r="Y7911" s="40"/>
      <c r="Z7911" s="40"/>
    </row>
    <row r="7912" spans="1:26" x14ac:dyDescent="0.2">
      <c r="A7912" s="40"/>
      <c r="W7912" s="40"/>
      <c r="X7912" s="40"/>
      <c r="Y7912" s="40"/>
      <c r="Z7912" s="40"/>
    </row>
    <row r="7913" spans="1:26" x14ac:dyDescent="0.2">
      <c r="A7913" s="40"/>
      <c r="W7913" s="40"/>
      <c r="X7913" s="40"/>
      <c r="Y7913" s="40"/>
      <c r="Z7913" s="40"/>
    </row>
    <row r="7914" spans="1:26" x14ac:dyDescent="0.2">
      <c r="A7914" s="40"/>
      <c r="W7914" s="40"/>
      <c r="X7914" s="40"/>
      <c r="Y7914" s="40"/>
      <c r="Z7914" s="40"/>
    </row>
    <row r="7915" spans="1:26" x14ac:dyDescent="0.2">
      <c r="A7915" s="40"/>
      <c r="W7915" s="40"/>
      <c r="X7915" s="40"/>
      <c r="Y7915" s="40"/>
      <c r="Z7915" s="40"/>
    </row>
    <row r="7916" spans="1:26" x14ac:dyDescent="0.2">
      <c r="A7916" s="40"/>
      <c r="W7916" s="40"/>
      <c r="X7916" s="40"/>
      <c r="Y7916" s="40"/>
      <c r="Z7916" s="40"/>
    </row>
    <row r="7917" spans="1:26" x14ac:dyDescent="0.2">
      <c r="A7917" s="40"/>
      <c r="W7917" s="40"/>
      <c r="X7917" s="40"/>
      <c r="Y7917" s="40"/>
      <c r="Z7917" s="40"/>
    </row>
    <row r="7918" spans="1:26" x14ac:dyDescent="0.2">
      <c r="A7918" s="40"/>
      <c r="W7918" s="40"/>
      <c r="X7918" s="40"/>
      <c r="Y7918" s="40"/>
      <c r="Z7918" s="40"/>
    </row>
    <row r="7919" spans="1:26" x14ac:dyDescent="0.2">
      <c r="A7919" s="40"/>
      <c r="W7919" s="40"/>
      <c r="X7919" s="40"/>
      <c r="Y7919" s="40"/>
      <c r="Z7919" s="40"/>
    </row>
    <row r="7920" spans="1:26" x14ac:dyDescent="0.2">
      <c r="A7920" s="40"/>
      <c r="W7920" s="40"/>
      <c r="X7920" s="40"/>
      <c r="Y7920" s="40"/>
      <c r="Z7920" s="40"/>
    </row>
    <row r="7921" spans="1:26" x14ac:dyDescent="0.2">
      <c r="A7921" s="40"/>
      <c r="W7921" s="40"/>
      <c r="X7921" s="40"/>
      <c r="Y7921" s="40"/>
      <c r="Z7921" s="40"/>
    </row>
    <row r="7922" spans="1:26" x14ac:dyDescent="0.2">
      <c r="A7922" s="40"/>
      <c r="W7922" s="40"/>
      <c r="X7922" s="40"/>
      <c r="Y7922" s="40"/>
      <c r="Z7922" s="40"/>
    </row>
    <row r="7923" spans="1:26" x14ac:dyDescent="0.2">
      <c r="A7923" s="40"/>
      <c r="W7923" s="40"/>
      <c r="X7923" s="40"/>
      <c r="Y7923" s="40"/>
      <c r="Z7923" s="40"/>
    </row>
    <row r="7924" spans="1:26" x14ac:dyDescent="0.2">
      <c r="A7924" s="40"/>
      <c r="W7924" s="40"/>
      <c r="X7924" s="40"/>
      <c r="Y7924" s="40"/>
      <c r="Z7924" s="40"/>
    </row>
    <row r="7925" spans="1:26" x14ac:dyDescent="0.2">
      <c r="A7925" s="40"/>
      <c r="W7925" s="40"/>
      <c r="X7925" s="40"/>
      <c r="Y7925" s="40"/>
      <c r="Z7925" s="40"/>
    </row>
    <row r="7926" spans="1:26" x14ac:dyDescent="0.2">
      <c r="A7926" s="40"/>
      <c r="W7926" s="40"/>
      <c r="X7926" s="40"/>
      <c r="Y7926" s="40"/>
      <c r="Z7926" s="40"/>
    </row>
    <row r="7927" spans="1:26" x14ac:dyDescent="0.2">
      <c r="A7927" s="40"/>
      <c r="W7927" s="40"/>
      <c r="X7927" s="40"/>
      <c r="Y7927" s="40"/>
      <c r="Z7927" s="40"/>
    </row>
    <row r="7928" spans="1:26" x14ac:dyDescent="0.2">
      <c r="A7928" s="40"/>
      <c r="W7928" s="40"/>
      <c r="X7928" s="40"/>
      <c r="Y7928" s="40"/>
      <c r="Z7928" s="40"/>
    </row>
    <row r="7929" spans="1:26" x14ac:dyDescent="0.2">
      <c r="A7929" s="40"/>
      <c r="W7929" s="40"/>
      <c r="X7929" s="40"/>
      <c r="Y7929" s="40"/>
      <c r="Z7929" s="40"/>
    </row>
    <row r="7930" spans="1:26" x14ac:dyDescent="0.2">
      <c r="A7930" s="40"/>
      <c r="W7930" s="40"/>
      <c r="X7930" s="40"/>
      <c r="Y7930" s="40"/>
      <c r="Z7930" s="40"/>
    </row>
    <row r="7931" spans="1:26" x14ac:dyDescent="0.2">
      <c r="A7931" s="40"/>
      <c r="W7931" s="40"/>
      <c r="X7931" s="40"/>
      <c r="Y7931" s="40"/>
      <c r="Z7931" s="40"/>
    </row>
    <row r="7932" spans="1:26" x14ac:dyDescent="0.2">
      <c r="A7932" s="40"/>
      <c r="W7932" s="40"/>
      <c r="X7932" s="40"/>
      <c r="Y7932" s="40"/>
      <c r="Z7932" s="40"/>
    </row>
    <row r="7933" spans="1:26" x14ac:dyDescent="0.2">
      <c r="A7933" s="40"/>
      <c r="W7933" s="40"/>
      <c r="X7933" s="40"/>
      <c r="Y7933" s="40"/>
      <c r="Z7933" s="40"/>
    </row>
    <row r="7934" spans="1:26" x14ac:dyDescent="0.2">
      <c r="A7934" s="40"/>
      <c r="W7934" s="40"/>
      <c r="X7934" s="40"/>
      <c r="Y7934" s="40"/>
      <c r="Z7934" s="40"/>
    </row>
    <row r="7935" spans="1:26" x14ac:dyDescent="0.2">
      <c r="A7935" s="40"/>
      <c r="W7935" s="40"/>
      <c r="X7935" s="40"/>
      <c r="Y7935" s="40"/>
      <c r="Z7935" s="40"/>
    </row>
    <row r="7936" spans="1:26" x14ac:dyDescent="0.2">
      <c r="A7936" s="40"/>
      <c r="W7936" s="40"/>
      <c r="X7936" s="40"/>
      <c r="Y7936" s="40"/>
      <c r="Z7936" s="40"/>
    </row>
    <row r="7937" spans="1:26" x14ac:dyDescent="0.2">
      <c r="A7937" s="40"/>
      <c r="W7937" s="40"/>
      <c r="X7937" s="40"/>
      <c r="Y7937" s="40"/>
      <c r="Z7937" s="40"/>
    </row>
    <row r="7938" spans="1:26" x14ac:dyDescent="0.2">
      <c r="A7938" s="40"/>
      <c r="W7938" s="40"/>
      <c r="X7938" s="40"/>
      <c r="Y7938" s="40"/>
      <c r="Z7938" s="40"/>
    </row>
    <row r="7939" spans="1:26" x14ac:dyDescent="0.2">
      <c r="A7939" s="40"/>
      <c r="W7939" s="40"/>
      <c r="X7939" s="40"/>
      <c r="Y7939" s="40"/>
      <c r="Z7939" s="40"/>
    </row>
    <row r="7940" spans="1:26" x14ac:dyDescent="0.2">
      <c r="A7940" s="40"/>
      <c r="W7940" s="40"/>
      <c r="X7940" s="40"/>
      <c r="Y7940" s="40"/>
      <c r="Z7940" s="40"/>
    </row>
    <row r="7941" spans="1:26" x14ac:dyDescent="0.2">
      <c r="A7941" s="40"/>
      <c r="W7941" s="40"/>
      <c r="X7941" s="40"/>
      <c r="Y7941" s="40"/>
      <c r="Z7941" s="40"/>
    </row>
    <row r="7942" spans="1:26" x14ac:dyDescent="0.2">
      <c r="A7942" s="40"/>
      <c r="W7942" s="40"/>
      <c r="X7942" s="40"/>
      <c r="Y7942" s="40"/>
      <c r="Z7942" s="40"/>
    </row>
    <row r="7943" spans="1:26" x14ac:dyDescent="0.2">
      <c r="A7943" s="40"/>
      <c r="W7943" s="40"/>
      <c r="X7943" s="40"/>
      <c r="Y7943" s="40"/>
      <c r="Z7943" s="40"/>
    </row>
    <row r="7944" spans="1:26" x14ac:dyDescent="0.2">
      <c r="A7944" s="40"/>
      <c r="W7944" s="40"/>
      <c r="X7944" s="40"/>
      <c r="Y7944" s="40"/>
      <c r="Z7944" s="40"/>
    </row>
    <row r="7945" spans="1:26" x14ac:dyDescent="0.2">
      <c r="A7945" s="40"/>
      <c r="W7945" s="40"/>
      <c r="X7945" s="40"/>
      <c r="Y7945" s="40"/>
      <c r="Z7945" s="40"/>
    </row>
    <row r="7946" spans="1:26" x14ac:dyDescent="0.2">
      <c r="A7946" s="40"/>
      <c r="W7946" s="40"/>
      <c r="X7946" s="40"/>
      <c r="Y7946" s="40"/>
      <c r="Z7946" s="40"/>
    </row>
    <row r="7947" spans="1:26" x14ac:dyDescent="0.2">
      <c r="A7947" s="40"/>
      <c r="W7947" s="40"/>
      <c r="X7947" s="40"/>
      <c r="Y7947" s="40"/>
      <c r="Z7947" s="40"/>
    </row>
    <row r="7948" spans="1:26" x14ac:dyDescent="0.2">
      <c r="A7948" s="40"/>
      <c r="W7948" s="40"/>
      <c r="X7948" s="40"/>
      <c r="Y7948" s="40"/>
      <c r="Z7948" s="40"/>
    </row>
    <row r="7949" spans="1:26" x14ac:dyDescent="0.2">
      <c r="A7949" s="40"/>
      <c r="W7949" s="40"/>
      <c r="X7949" s="40"/>
      <c r="Y7949" s="40"/>
      <c r="Z7949" s="40"/>
    </row>
    <row r="7950" spans="1:26" x14ac:dyDescent="0.2">
      <c r="A7950" s="40"/>
      <c r="W7950" s="40"/>
      <c r="X7950" s="40"/>
      <c r="Y7950" s="40"/>
      <c r="Z7950" s="40"/>
    </row>
    <row r="7951" spans="1:26" x14ac:dyDescent="0.2">
      <c r="A7951" s="40"/>
      <c r="W7951" s="40"/>
      <c r="X7951" s="40"/>
      <c r="Y7951" s="40"/>
      <c r="Z7951" s="40"/>
    </row>
    <row r="7952" spans="1:26" x14ac:dyDescent="0.2">
      <c r="A7952" s="40"/>
      <c r="W7952" s="40"/>
      <c r="X7952" s="40"/>
      <c r="Y7952" s="40"/>
      <c r="Z7952" s="40"/>
    </row>
    <row r="7953" spans="1:26" x14ac:dyDescent="0.2">
      <c r="A7953" s="40"/>
      <c r="W7953" s="40"/>
      <c r="X7953" s="40"/>
      <c r="Y7953" s="40"/>
      <c r="Z7953" s="40"/>
    </row>
    <row r="7954" spans="1:26" x14ac:dyDescent="0.2">
      <c r="A7954" s="40"/>
      <c r="W7954" s="40"/>
      <c r="X7954" s="40"/>
      <c r="Y7954" s="40"/>
      <c r="Z7954" s="40"/>
    </row>
    <row r="7955" spans="1:26" x14ac:dyDescent="0.2">
      <c r="A7955" s="40"/>
      <c r="W7955" s="40"/>
      <c r="X7955" s="40"/>
      <c r="Y7955" s="40"/>
      <c r="Z7955" s="40"/>
    </row>
    <row r="7956" spans="1:26" x14ac:dyDescent="0.2">
      <c r="A7956" s="40"/>
      <c r="W7956" s="40"/>
      <c r="X7956" s="40"/>
      <c r="Y7956" s="40"/>
      <c r="Z7956" s="40"/>
    </row>
    <row r="7957" spans="1:26" x14ac:dyDescent="0.2">
      <c r="A7957" s="40"/>
      <c r="W7957" s="40"/>
      <c r="X7957" s="40"/>
      <c r="Y7957" s="40"/>
      <c r="Z7957" s="40"/>
    </row>
    <row r="7958" spans="1:26" x14ac:dyDescent="0.2">
      <c r="A7958" s="40"/>
      <c r="W7958" s="40"/>
      <c r="X7958" s="40"/>
      <c r="Y7958" s="40"/>
      <c r="Z7958" s="40"/>
    </row>
    <row r="7959" spans="1:26" x14ac:dyDescent="0.2">
      <c r="A7959" s="40"/>
      <c r="W7959" s="40"/>
      <c r="X7959" s="40"/>
      <c r="Y7959" s="40"/>
      <c r="Z7959" s="40"/>
    </row>
    <row r="7960" spans="1:26" x14ac:dyDescent="0.2">
      <c r="A7960" s="40"/>
      <c r="W7960" s="40"/>
      <c r="X7960" s="40"/>
      <c r="Y7960" s="40"/>
      <c r="Z7960" s="40"/>
    </row>
    <row r="7961" spans="1:26" x14ac:dyDescent="0.2">
      <c r="A7961" s="40"/>
      <c r="W7961" s="40"/>
      <c r="X7961" s="40"/>
      <c r="Y7961" s="40"/>
      <c r="Z7961" s="40"/>
    </row>
    <row r="7962" spans="1:26" x14ac:dyDescent="0.2">
      <c r="A7962" s="40"/>
      <c r="W7962" s="40"/>
      <c r="X7962" s="40"/>
      <c r="Y7962" s="40"/>
      <c r="Z7962" s="40"/>
    </row>
    <row r="7963" spans="1:26" x14ac:dyDescent="0.2">
      <c r="A7963" s="40"/>
      <c r="W7963" s="40"/>
      <c r="X7963" s="40"/>
      <c r="Y7963" s="40"/>
      <c r="Z7963" s="40"/>
    </row>
    <row r="7964" spans="1:26" x14ac:dyDescent="0.2">
      <c r="A7964" s="40"/>
      <c r="W7964" s="40"/>
      <c r="X7964" s="40"/>
      <c r="Y7964" s="40"/>
      <c r="Z7964" s="40"/>
    </row>
    <row r="7965" spans="1:26" x14ac:dyDescent="0.2">
      <c r="A7965" s="40"/>
      <c r="W7965" s="40"/>
      <c r="X7965" s="40"/>
      <c r="Y7965" s="40"/>
      <c r="Z7965" s="40"/>
    </row>
    <row r="7966" spans="1:26" x14ac:dyDescent="0.2">
      <c r="A7966" s="40"/>
      <c r="W7966" s="40"/>
      <c r="X7966" s="40"/>
      <c r="Y7966" s="40"/>
      <c r="Z7966" s="40"/>
    </row>
    <row r="7967" spans="1:26" x14ac:dyDescent="0.2">
      <c r="A7967" s="40"/>
      <c r="W7967" s="40"/>
      <c r="X7967" s="40"/>
      <c r="Y7967" s="40"/>
      <c r="Z7967" s="40"/>
    </row>
    <row r="7968" spans="1:26" x14ac:dyDescent="0.2">
      <c r="A7968" s="40"/>
      <c r="W7968" s="40"/>
      <c r="X7968" s="40"/>
      <c r="Y7968" s="40"/>
      <c r="Z7968" s="40"/>
    </row>
    <row r="7969" spans="1:26" x14ac:dyDescent="0.2">
      <c r="A7969" s="40"/>
      <c r="W7969" s="40"/>
      <c r="X7969" s="40"/>
      <c r="Y7969" s="40"/>
      <c r="Z7969" s="40"/>
    </row>
    <row r="7970" spans="1:26" x14ac:dyDescent="0.2">
      <c r="A7970" s="40"/>
      <c r="W7970" s="40"/>
      <c r="X7970" s="40"/>
      <c r="Y7970" s="40"/>
      <c r="Z7970" s="40"/>
    </row>
    <row r="7971" spans="1:26" x14ac:dyDescent="0.2">
      <c r="A7971" s="40"/>
      <c r="W7971" s="40"/>
      <c r="X7971" s="40"/>
      <c r="Y7971" s="40"/>
      <c r="Z7971" s="40"/>
    </row>
    <row r="7972" spans="1:26" x14ac:dyDescent="0.2">
      <c r="A7972" s="40"/>
      <c r="W7972" s="40"/>
      <c r="X7972" s="40"/>
      <c r="Y7972" s="40"/>
      <c r="Z7972" s="40"/>
    </row>
    <row r="7973" spans="1:26" x14ac:dyDescent="0.2">
      <c r="A7973" s="40"/>
      <c r="W7973" s="40"/>
      <c r="X7973" s="40"/>
      <c r="Y7973" s="40"/>
      <c r="Z7973" s="40"/>
    </row>
    <row r="7974" spans="1:26" x14ac:dyDescent="0.2">
      <c r="A7974" s="40"/>
      <c r="W7974" s="40"/>
      <c r="X7974" s="40"/>
      <c r="Y7974" s="40"/>
      <c r="Z7974" s="40"/>
    </row>
    <row r="7975" spans="1:26" x14ac:dyDescent="0.2">
      <c r="A7975" s="40"/>
      <c r="W7975" s="40"/>
      <c r="X7975" s="40"/>
      <c r="Y7975" s="40"/>
      <c r="Z7975" s="40"/>
    </row>
    <row r="7976" spans="1:26" x14ac:dyDescent="0.2">
      <c r="A7976" s="40"/>
      <c r="W7976" s="40"/>
      <c r="X7976" s="40"/>
      <c r="Y7976" s="40"/>
      <c r="Z7976" s="40"/>
    </row>
    <row r="7977" spans="1:26" x14ac:dyDescent="0.2">
      <c r="A7977" s="40"/>
      <c r="W7977" s="40"/>
      <c r="X7977" s="40"/>
      <c r="Y7977" s="40"/>
      <c r="Z7977" s="40"/>
    </row>
    <row r="7978" spans="1:26" x14ac:dyDescent="0.2">
      <c r="A7978" s="40"/>
      <c r="W7978" s="40"/>
      <c r="X7978" s="40"/>
      <c r="Y7978" s="40"/>
      <c r="Z7978" s="40"/>
    </row>
    <row r="7979" spans="1:26" x14ac:dyDescent="0.2">
      <c r="A7979" s="40"/>
      <c r="W7979" s="40"/>
      <c r="X7979" s="40"/>
      <c r="Y7979" s="40"/>
      <c r="Z7979" s="40"/>
    </row>
    <row r="7980" spans="1:26" x14ac:dyDescent="0.2">
      <c r="A7980" s="40"/>
      <c r="W7980" s="40"/>
      <c r="X7980" s="40"/>
      <c r="Y7980" s="40"/>
      <c r="Z7980" s="40"/>
    </row>
    <row r="7981" spans="1:26" x14ac:dyDescent="0.2">
      <c r="A7981" s="40"/>
      <c r="W7981" s="40"/>
      <c r="X7981" s="40"/>
      <c r="Y7981" s="40"/>
      <c r="Z7981" s="40"/>
    </row>
    <row r="7982" spans="1:26" x14ac:dyDescent="0.2">
      <c r="A7982" s="40"/>
      <c r="W7982" s="40"/>
      <c r="X7982" s="40"/>
      <c r="Y7982" s="40"/>
      <c r="Z7982" s="40"/>
    </row>
    <row r="7983" spans="1:26" x14ac:dyDescent="0.2">
      <c r="A7983" s="40"/>
      <c r="W7983" s="40"/>
      <c r="X7983" s="40"/>
      <c r="Y7983" s="40"/>
      <c r="Z7983" s="40"/>
    </row>
    <row r="7984" spans="1:26" x14ac:dyDescent="0.2">
      <c r="A7984" s="40"/>
      <c r="W7984" s="40"/>
      <c r="X7984" s="40"/>
      <c r="Y7984" s="40"/>
      <c r="Z7984" s="40"/>
    </row>
    <row r="7985" spans="1:26" x14ac:dyDescent="0.2">
      <c r="A7985" s="40"/>
      <c r="W7985" s="40"/>
      <c r="X7985" s="40"/>
      <c r="Y7985" s="40"/>
      <c r="Z7985" s="40"/>
    </row>
    <row r="7986" spans="1:26" x14ac:dyDescent="0.2">
      <c r="A7986" s="40"/>
      <c r="W7986" s="40"/>
      <c r="X7986" s="40"/>
      <c r="Y7986" s="40"/>
      <c r="Z7986" s="40"/>
    </row>
    <row r="7987" spans="1:26" x14ac:dyDescent="0.2">
      <c r="A7987" s="40"/>
      <c r="W7987" s="40"/>
      <c r="X7987" s="40"/>
      <c r="Y7987" s="40"/>
      <c r="Z7987" s="40"/>
    </row>
    <row r="7988" spans="1:26" x14ac:dyDescent="0.2">
      <c r="A7988" s="40"/>
      <c r="W7988" s="40"/>
      <c r="X7988" s="40"/>
      <c r="Y7988" s="40"/>
      <c r="Z7988" s="40"/>
    </row>
    <row r="7989" spans="1:26" x14ac:dyDescent="0.2">
      <c r="A7989" s="40"/>
      <c r="W7989" s="40"/>
      <c r="X7989" s="40"/>
      <c r="Y7989" s="40"/>
      <c r="Z7989" s="40"/>
    </row>
    <row r="7990" spans="1:26" x14ac:dyDescent="0.2">
      <c r="A7990" s="40"/>
      <c r="W7990" s="40"/>
      <c r="X7990" s="40"/>
      <c r="Y7990" s="40"/>
      <c r="Z7990" s="40"/>
    </row>
    <row r="7991" spans="1:26" x14ac:dyDescent="0.2">
      <c r="A7991" s="40"/>
      <c r="W7991" s="40"/>
      <c r="X7991" s="40"/>
      <c r="Y7991" s="40"/>
      <c r="Z7991" s="40"/>
    </row>
    <row r="7992" spans="1:26" x14ac:dyDescent="0.2">
      <c r="A7992" s="40"/>
      <c r="W7992" s="40"/>
      <c r="X7992" s="40"/>
      <c r="Y7992" s="40"/>
      <c r="Z7992" s="40"/>
    </row>
    <row r="7993" spans="1:26" x14ac:dyDescent="0.2">
      <c r="A7993" s="40"/>
      <c r="W7993" s="40"/>
      <c r="X7993" s="40"/>
      <c r="Y7993" s="40"/>
      <c r="Z7993" s="40"/>
    </row>
    <row r="7994" spans="1:26" x14ac:dyDescent="0.2">
      <c r="A7994" s="40"/>
      <c r="W7994" s="40"/>
      <c r="X7994" s="40"/>
      <c r="Y7994" s="40"/>
      <c r="Z7994" s="40"/>
    </row>
    <row r="7995" spans="1:26" x14ac:dyDescent="0.2">
      <c r="A7995" s="40"/>
      <c r="W7995" s="40"/>
      <c r="X7995" s="40"/>
      <c r="Y7995" s="40"/>
      <c r="Z7995" s="40"/>
    </row>
    <row r="7996" spans="1:26" x14ac:dyDescent="0.2">
      <c r="A7996" s="40"/>
      <c r="W7996" s="40"/>
      <c r="X7996" s="40"/>
      <c r="Y7996" s="40"/>
      <c r="Z7996" s="40"/>
    </row>
    <row r="7997" spans="1:26" x14ac:dyDescent="0.2">
      <c r="A7997" s="40"/>
      <c r="W7997" s="40"/>
      <c r="X7997" s="40"/>
      <c r="Y7997" s="40"/>
      <c r="Z7997" s="40"/>
    </row>
    <row r="7998" spans="1:26" x14ac:dyDescent="0.2">
      <c r="A7998" s="40"/>
      <c r="W7998" s="40"/>
      <c r="X7998" s="40"/>
      <c r="Y7998" s="40"/>
      <c r="Z7998" s="40"/>
    </row>
    <row r="7999" spans="1:26" x14ac:dyDescent="0.2">
      <c r="A7999" s="40"/>
      <c r="W7999" s="40"/>
      <c r="X7999" s="40"/>
      <c r="Y7999" s="40"/>
      <c r="Z7999" s="40"/>
    </row>
    <row r="8000" spans="1:26" x14ac:dyDescent="0.2">
      <c r="A8000" s="40"/>
      <c r="W8000" s="40"/>
      <c r="X8000" s="40"/>
      <c r="Y8000" s="40"/>
      <c r="Z8000" s="40"/>
    </row>
    <row r="8001" spans="1:26" x14ac:dyDescent="0.2">
      <c r="A8001" s="40"/>
      <c r="W8001" s="40"/>
      <c r="X8001" s="40"/>
      <c r="Y8001" s="40"/>
      <c r="Z8001" s="40"/>
    </row>
    <row r="8002" spans="1:26" x14ac:dyDescent="0.2">
      <c r="A8002" s="40"/>
      <c r="W8002" s="40"/>
      <c r="X8002" s="40"/>
      <c r="Y8002" s="40"/>
      <c r="Z8002" s="40"/>
    </row>
    <row r="8003" spans="1:26" x14ac:dyDescent="0.2">
      <c r="A8003" s="40"/>
      <c r="W8003" s="40"/>
      <c r="X8003" s="40"/>
      <c r="Y8003" s="40"/>
      <c r="Z8003" s="40"/>
    </row>
    <row r="8004" spans="1:26" x14ac:dyDescent="0.2">
      <c r="A8004" s="40"/>
      <c r="W8004" s="40"/>
      <c r="X8004" s="40"/>
      <c r="Y8004" s="40"/>
      <c r="Z8004" s="40"/>
    </row>
    <row r="8005" spans="1:26" x14ac:dyDescent="0.2">
      <c r="A8005" s="40"/>
      <c r="W8005" s="40"/>
      <c r="X8005" s="40"/>
      <c r="Y8005" s="40"/>
      <c r="Z8005" s="40"/>
    </row>
    <row r="8006" spans="1:26" x14ac:dyDescent="0.2">
      <c r="A8006" s="40"/>
      <c r="W8006" s="40"/>
      <c r="X8006" s="40"/>
      <c r="Y8006" s="40"/>
      <c r="Z8006" s="40"/>
    </row>
    <row r="8007" spans="1:26" x14ac:dyDescent="0.2">
      <c r="A8007" s="40"/>
      <c r="W8007" s="40"/>
      <c r="X8007" s="40"/>
      <c r="Y8007" s="40"/>
      <c r="Z8007" s="40"/>
    </row>
    <row r="8008" spans="1:26" x14ac:dyDescent="0.2">
      <c r="A8008" s="40"/>
      <c r="W8008" s="40"/>
      <c r="X8008" s="40"/>
      <c r="Y8008" s="40"/>
      <c r="Z8008" s="40"/>
    </row>
    <row r="8009" spans="1:26" x14ac:dyDescent="0.2">
      <c r="A8009" s="40"/>
      <c r="W8009" s="40"/>
      <c r="X8009" s="40"/>
      <c r="Y8009" s="40"/>
      <c r="Z8009" s="40"/>
    </row>
    <row r="8010" spans="1:26" x14ac:dyDescent="0.2">
      <c r="A8010" s="40"/>
      <c r="W8010" s="40"/>
      <c r="X8010" s="40"/>
      <c r="Y8010" s="40"/>
      <c r="Z8010" s="40"/>
    </row>
    <row r="8011" spans="1:26" x14ac:dyDescent="0.2">
      <c r="A8011" s="40"/>
      <c r="W8011" s="40"/>
      <c r="X8011" s="40"/>
      <c r="Y8011" s="40"/>
      <c r="Z8011" s="40"/>
    </row>
    <row r="8012" spans="1:26" x14ac:dyDescent="0.2">
      <c r="A8012" s="40"/>
      <c r="W8012" s="40"/>
      <c r="X8012" s="40"/>
      <c r="Y8012" s="40"/>
      <c r="Z8012" s="40"/>
    </row>
    <row r="8013" spans="1:26" x14ac:dyDescent="0.2">
      <c r="A8013" s="40"/>
      <c r="W8013" s="40"/>
      <c r="X8013" s="40"/>
      <c r="Y8013" s="40"/>
      <c r="Z8013" s="40"/>
    </row>
    <row r="8014" spans="1:26" x14ac:dyDescent="0.2">
      <c r="A8014" s="40"/>
      <c r="W8014" s="40"/>
      <c r="X8014" s="40"/>
      <c r="Y8014" s="40"/>
      <c r="Z8014" s="40"/>
    </row>
    <row r="8015" spans="1:26" x14ac:dyDescent="0.2">
      <c r="A8015" s="40"/>
      <c r="W8015" s="40"/>
      <c r="X8015" s="40"/>
      <c r="Y8015" s="40"/>
      <c r="Z8015" s="40"/>
    </row>
    <row r="8016" spans="1:26" x14ac:dyDescent="0.2">
      <c r="A8016" s="40"/>
      <c r="W8016" s="40"/>
      <c r="X8016" s="40"/>
      <c r="Y8016" s="40"/>
      <c r="Z8016" s="40"/>
    </row>
    <row r="8017" spans="1:26" x14ac:dyDescent="0.2">
      <c r="A8017" s="40"/>
      <c r="W8017" s="40"/>
      <c r="X8017" s="40"/>
      <c r="Y8017" s="40"/>
      <c r="Z8017" s="40"/>
    </row>
    <row r="8018" spans="1:26" x14ac:dyDescent="0.2">
      <c r="A8018" s="40"/>
      <c r="W8018" s="40"/>
      <c r="X8018" s="40"/>
      <c r="Y8018" s="40"/>
      <c r="Z8018" s="40"/>
    </row>
    <row r="8019" spans="1:26" x14ac:dyDescent="0.2">
      <c r="A8019" s="40"/>
      <c r="W8019" s="40"/>
      <c r="X8019" s="40"/>
      <c r="Y8019" s="40"/>
      <c r="Z8019" s="40"/>
    </row>
    <row r="8020" spans="1:26" x14ac:dyDescent="0.2">
      <c r="A8020" s="40"/>
      <c r="W8020" s="40"/>
      <c r="X8020" s="40"/>
      <c r="Y8020" s="40"/>
      <c r="Z8020" s="40"/>
    </row>
    <row r="8021" spans="1:26" x14ac:dyDescent="0.2">
      <c r="A8021" s="40"/>
      <c r="W8021" s="40"/>
      <c r="X8021" s="40"/>
      <c r="Y8021" s="40"/>
      <c r="Z8021" s="40"/>
    </row>
    <row r="8022" spans="1:26" x14ac:dyDescent="0.2">
      <c r="A8022" s="40"/>
      <c r="W8022" s="40"/>
      <c r="X8022" s="40"/>
      <c r="Y8022" s="40"/>
      <c r="Z8022" s="40"/>
    </row>
    <row r="8023" spans="1:26" x14ac:dyDescent="0.2">
      <c r="A8023" s="40"/>
      <c r="W8023" s="40"/>
      <c r="X8023" s="40"/>
      <c r="Y8023" s="40"/>
      <c r="Z8023" s="40"/>
    </row>
    <row r="8024" spans="1:26" x14ac:dyDescent="0.2">
      <c r="A8024" s="40"/>
      <c r="W8024" s="40"/>
      <c r="X8024" s="40"/>
      <c r="Y8024" s="40"/>
      <c r="Z8024" s="40"/>
    </row>
    <row r="8025" spans="1:26" x14ac:dyDescent="0.2">
      <c r="A8025" s="40"/>
      <c r="W8025" s="40"/>
      <c r="X8025" s="40"/>
      <c r="Y8025" s="40"/>
      <c r="Z8025" s="40"/>
    </row>
    <row r="8026" spans="1:26" x14ac:dyDescent="0.2">
      <c r="A8026" s="40"/>
      <c r="W8026" s="40"/>
      <c r="X8026" s="40"/>
      <c r="Y8026" s="40"/>
      <c r="Z8026" s="40"/>
    </row>
    <row r="8027" spans="1:26" x14ac:dyDescent="0.2">
      <c r="A8027" s="40"/>
      <c r="W8027" s="40"/>
      <c r="X8027" s="40"/>
      <c r="Y8027" s="40"/>
      <c r="Z8027" s="40"/>
    </row>
    <row r="8028" spans="1:26" x14ac:dyDescent="0.2">
      <c r="A8028" s="40"/>
      <c r="W8028" s="40"/>
      <c r="X8028" s="40"/>
      <c r="Y8028" s="40"/>
      <c r="Z8028" s="40"/>
    </row>
    <row r="8029" spans="1:26" x14ac:dyDescent="0.2">
      <c r="A8029" s="40"/>
      <c r="W8029" s="40"/>
      <c r="X8029" s="40"/>
      <c r="Y8029" s="40"/>
      <c r="Z8029" s="40"/>
    </row>
    <row r="8030" spans="1:26" x14ac:dyDescent="0.2">
      <c r="A8030" s="40"/>
      <c r="W8030" s="40"/>
      <c r="X8030" s="40"/>
      <c r="Y8030" s="40"/>
      <c r="Z8030" s="40"/>
    </row>
    <row r="8031" spans="1:26" x14ac:dyDescent="0.2">
      <c r="A8031" s="40"/>
      <c r="W8031" s="40"/>
      <c r="X8031" s="40"/>
      <c r="Y8031" s="40"/>
      <c r="Z8031" s="40"/>
    </row>
    <row r="8032" spans="1:26" x14ac:dyDescent="0.2">
      <c r="A8032" s="40"/>
      <c r="W8032" s="40"/>
      <c r="X8032" s="40"/>
      <c r="Y8032" s="40"/>
      <c r="Z8032" s="40"/>
    </row>
    <row r="8033" spans="1:26" x14ac:dyDescent="0.2">
      <c r="A8033" s="40"/>
      <c r="W8033" s="40"/>
      <c r="X8033" s="40"/>
      <c r="Y8033" s="40"/>
      <c r="Z8033" s="40"/>
    </row>
    <row r="8034" spans="1:26" x14ac:dyDescent="0.2">
      <c r="A8034" s="40"/>
      <c r="W8034" s="40"/>
      <c r="X8034" s="40"/>
      <c r="Y8034" s="40"/>
      <c r="Z8034" s="40"/>
    </row>
    <row r="8035" spans="1:26" x14ac:dyDescent="0.2">
      <c r="A8035" s="40"/>
      <c r="W8035" s="40"/>
      <c r="X8035" s="40"/>
      <c r="Y8035" s="40"/>
      <c r="Z8035" s="40"/>
    </row>
    <row r="8036" spans="1:26" x14ac:dyDescent="0.2">
      <c r="A8036" s="40"/>
      <c r="W8036" s="40"/>
      <c r="X8036" s="40"/>
      <c r="Y8036" s="40"/>
      <c r="Z8036" s="40"/>
    </row>
    <row r="8037" spans="1:26" x14ac:dyDescent="0.2">
      <c r="A8037" s="40"/>
      <c r="W8037" s="40"/>
      <c r="X8037" s="40"/>
      <c r="Y8037" s="40"/>
      <c r="Z8037" s="40"/>
    </row>
    <row r="8038" spans="1:26" x14ac:dyDescent="0.2">
      <c r="A8038" s="40"/>
      <c r="W8038" s="40"/>
      <c r="X8038" s="40"/>
      <c r="Y8038" s="40"/>
      <c r="Z8038" s="40"/>
    </row>
    <row r="8039" spans="1:26" x14ac:dyDescent="0.2">
      <c r="A8039" s="40"/>
      <c r="W8039" s="40"/>
      <c r="X8039" s="40"/>
      <c r="Y8039" s="40"/>
      <c r="Z8039" s="40"/>
    </row>
    <row r="8040" spans="1:26" x14ac:dyDescent="0.2">
      <c r="A8040" s="40"/>
      <c r="W8040" s="40"/>
      <c r="X8040" s="40"/>
      <c r="Y8040" s="40"/>
      <c r="Z8040" s="40"/>
    </row>
    <row r="8041" spans="1:26" x14ac:dyDescent="0.2">
      <c r="A8041" s="40"/>
      <c r="W8041" s="40"/>
      <c r="X8041" s="40"/>
      <c r="Y8041" s="40"/>
      <c r="Z8041" s="40"/>
    </row>
    <row r="8042" spans="1:26" x14ac:dyDescent="0.2">
      <c r="A8042" s="40"/>
      <c r="W8042" s="40"/>
      <c r="X8042" s="40"/>
      <c r="Y8042" s="40"/>
      <c r="Z8042" s="40"/>
    </row>
    <row r="8043" spans="1:26" x14ac:dyDescent="0.2">
      <c r="A8043" s="40"/>
      <c r="W8043" s="40"/>
      <c r="X8043" s="40"/>
      <c r="Y8043" s="40"/>
      <c r="Z8043" s="40"/>
    </row>
    <row r="8044" spans="1:26" x14ac:dyDescent="0.2">
      <c r="A8044" s="40"/>
      <c r="W8044" s="40"/>
      <c r="X8044" s="40"/>
      <c r="Y8044" s="40"/>
      <c r="Z8044" s="40"/>
    </row>
    <row r="8045" spans="1:26" x14ac:dyDescent="0.2">
      <c r="A8045" s="40"/>
      <c r="W8045" s="40"/>
      <c r="X8045" s="40"/>
      <c r="Y8045" s="40"/>
      <c r="Z8045" s="40"/>
    </row>
    <row r="8046" spans="1:26" x14ac:dyDescent="0.2">
      <c r="A8046" s="40"/>
      <c r="W8046" s="40"/>
      <c r="X8046" s="40"/>
      <c r="Y8046" s="40"/>
      <c r="Z8046" s="40"/>
    </row>
    <row r="8047" spans="1:26" x14ac:dyDescent="0.2">
      <c r="A8047" s="40"/>
      <c r="W8047" s="40"/>
      <c r="X8047" s="40"/>
      <c r="Y8047" s="40"/>
      <c r="Z8047" s="40"/>
    </row>
    <row r="8048" spans="1:26" x14ac:dyDescent="0.2">
      <c r="A8048" s="40"/>
      <c r="W8048" s="40"/>
      <c r="X8048" s="40"/>
      <c r="Y8048" s="40"/>
      <c r="Z8048" s="40"/>
    </row>
    <row r="8049" spans="1:26" x14ac:dyDescent="0.2">
      <c r="A8049" s="40"/>
      <c r="W8049" s="40"/>
      <c r="X8049" s="40"/>
      <c r="Y8049" s="40"/>
      <c r="Z8049" s="40"/>
    </row>
    <row r="8050" spans="1:26" x14ac:dyDescent="0.2">
      <c r="A8050" s="40"/>
      <c r="W8050" s="40"/>
      <c r="X8050" s="40"/>
      <c r="Y8050" s="40"/>
      <c r="Z8050" s="40"/>
    </row>
    <row r="8051" spans="1:26" x14ac:dyDescent="0.2">
      <c r="A8051" s="40"/>
      <c r="W8051" s="40"/>
      <c r="X8051" s="40"/>
      <c r="Y8051" s="40"/>
      <c r="Z8051" s="40"/>
    </row>
    <row r="8052" spans="1:26" x14ac:dyDescent="0.2">
      <c r="A8052" s="40"/>
      <c r="W8052" s="40"/>
      <c r="X8052" s="40"/>
      <c r="Y8052" s="40"/>
      <c r="Z8052" s="40"/>
    </row>
    <row r="8053" spans="1:26" x14ac:dyDescent="0.2">
      <c r="A8053" s="40"/>
      <c r="W8053" s="40"/>
      <c r="X8053" s="40"/>
      <c r="Y8053" s="40"/>
      <c r="Z8053" s="40"/>
    </row>
    <row r="8054" spans="1:26" x14ac:dyDescent="0.2">
      <c r="A8054" s="40"/>
      <c r="W8054" s="40"/>
      <c r="X8054" s="40"/>
      <c r="Y8054" s="40"/>
      <c r="Z8054" s="40"/>
    </row>
    <row r="8055" spans="1:26" x14ac:dyDescent="0.2">
      <c r="A8055" s="40"/>
      <c r="W8055" s="40"/>
      <c r="X8055" s="40"/>
      <c r="Y8055" s="40"/>
      <c r="Z8055" s="40"/>
    </row>
    <row r="8056" spans="1:26" x14ac:dyDescent="0.2">
      <c r="A8056" s="40"/>
      <c r="W8056" s="40"/>
      <c r="X8056" s="40"/>
      <c r="Y8056" s="40"/>
      <c r="Z8056" s="40"/>
    </row>
    <row r="8057" spans="1:26" x14ac:dyDescent="0.2">
      <c r="A8057" s="40"/>
      <c r="W8057" s="40"/>
      <c r="X8057" s="40"/>
      <c r="Y8057" s="40"/>
      <c r="Z8057" s="40"/>
    </row>
    <row r="8058" spans="1:26" x14ac:dyDescent="0.2">
      <c r="A8058" s="40"/>
      <c r="W8058" s="40"/>
      <c r="X8058" s="40"/>
      <c r="Y8058" s="40"/>
      <c r="Z8058" s="40"/>
    </row>
    <row r="8059" spans="1:26" x14ac:dyDescent="0.2">
      <c r="A8059" s="40"/>
      <c r="W8059" s="40"/>
      <c r="X8059" s="40"/>
      <c r="Y8059" s="40"/>
      <c r="Z8059" s="40"/>
    </row>
    <row r="8060" spans="1:26" x14ac:dyDescent="0.2">
      <c r="A8060" s="40"/>
      <c r="W8060" s="40"/>
      <c r="X8060" s="40"/>
      <c r="Y8060" s="40"/>
      <c r="Z8060" s="40"/>
    </row>
    <row r="8061" spans="1:26" x14ac:dyDescent="0.2">
      <c r="A8061" s="40"/>
      <c r="W8061" s="40"/>
      <c r="X8061" s="40"/>
      <c r="Y8061" s="40"/>
      <c r="Z8061" s="40"/>
    </row>
    <row r="8062" spans="1:26" x14ac:dyDescent="0.2">
      <c r="A8062" s="40"/>
      <c r="W8062" s="40"/>
      <c r="X8062" s="40"/>
      <c r="Y8062" s="40"/>
      <c r="Z8062" s="40"/>
    </row>
    <row r="8063" spans="1:26" x14ac:dyDescent="0.2">
      <c r="A8063" s="40"/>
      <c r="W8063" s="40"/>
      <c r="X8063" s="40"/>
      <c r="Y8063" s="40"/>
      <c r="Z8063" s="40"/>
    </row>
    <row r="8064" spans="1:26" x14ac:dyDescent="0.2">
      <c r="A8064" s="40"/>
      <c r="W8064" s="40"/>
      <c r="X8064" s="40"/>
      <c r="Y8064" s="40"/>
      <c r="Z8064" s="40"/>
    </row>
    <row r="8065" spans="1:26" x14ac:dyDescent="0.2">
      <c r="A8065" s="40"/>
      <c r="W8065" s="40"/>
      <c r="X8065" s="40"/>
      <c r="Y8065" s="40"/>
      <c r="Z8065" s="40"/>
    </row>
    <row r="8066" spans="1:26" x14ac:dyDescent="0.2">
      <c r="A8066" s="40"/>
      <c r="W8066" s="40"/>
      <c r="X8066" s="40"/>
      <c r="Y8066" s="40"/>
      <c r="Z8066" s="40"/>
    </row>
    <row r="8067" spans="1:26" x14ac:dyDescent="0.2">
      <c r="A8067" s="40"/>
      <c r="W8067" s="40"/>
      <c r="X8067" s="40"/>
      <c r="Y8067" s="40"/>
      <c r="Z8067" s="40"/>
    </row>
    <row r="8068" spans="1:26" x14ac:dyDescent="0.2">
      <c r="A8068" s="40"/>
      <c r="W8068" s="40"/>
      <c r="X8068" s="40"/>
      <c r="Y8068" s="40"/>
      <c r="Z8068" s="40"/>
    </row>
    <row r="8069" spans="1:26" x14ac:dyDescent="0.2">
      <c r="A8069" s="40"/>
      <c r="W8069" s="40"/>
      <c r="X8069" s="40"/>
      <c r="Y8069" s="40"/>
      <c r="Z8069" s="40"/>
    </row>
    <row r="8070" spans="1:26" x14ac:dyDescent="0.2">
      <c r="A8070" s="40"/>
      <c r="W8070" s="40"/>
      <c r="X8070" s="40"/>
      <c r="Y8070" s="40"/>
      <c r="Z8070" s="40"/>
    </row>
    <row r="8071" spans="1:26" x14ac:dyDescent="0.2">
      <c r="A8071" s="40"/>
      <c r="W8071" s="40"/>
      <c r="X8071" s="40"/>
      <c r="Y8071" s="40"/>
      <c r="Z8071" s="40"/>
    </row>
    <row r="8072" spans="1:26" x14ac:dyDescent="0.2">
      <c r="A8072" s="40"/>
      <c r="W8072" s="40"/>
      <c r="X8072" s="40"/>
      <c r="Y8072" s="40"/>
      <c r="Z8072" s="40"/>
    </row>
    <row r="8073" spans="1:26" x14ac:dyDescent="0.2">
      <c r="A8073" s="40"/>
      <c r="W8073" s="40"/>
      <c r="X8073" s="40"/>
      <c r="Y8073" s="40"/>
      <c r="Z8073" s="40"/>
    </row>
    <row r="8074" spans="1:26" x14ac:dyDescent="0.2">
      <c r="A8074" s="40"/>
      <c r="W8074" s="40"/>
      <c r="X8074" s="40"/>
      <c r="Y8074" s="40"/>
      <c r="Z8074" s="40"/>
    </row>
    <row r="8075" spans="1:26" x14ac:dyDescent="0.2">
      <c r="A8075" s="40"/>
      <c r="W8075" s="40"/>
      <c r="X8075" s="40"/>
      <c r="Y8075" s="40"/>
      <c r="Z8075" s="40"/>
    </row>
    <row r="8076" spans="1:26" x14ac:dyDescent="0.2">
      <c r="A8076" s="40"/>
      <c r="W8076" s="40"/>
      <c r="X8076" s="40"/>
      <c r="Y8076" s="40"/>
      <c r="Z8076" s="40"/>
    </row>
    <row r="8077" spans="1:26" x14ac:dyDescent="0.2">
      <c r="A8077" s="40"/>
      <c r="W8077" s="40"/>
      <c r="X8077" s="40"/>
      <c r="Y8077" s="40"/>
      <c r="Z8077" s="40"/>
    </row>
    <row r="8078" spans="1:26" x14ac:dyDescent="0.2">
      <c r="A8078" s="40"/>
      <c r="W8078" s="40"/>
      <c r="X8078" s="40"/>
      <c r="Y8078" s="40"/>
      <c r="Z8078" s="40"/>
    </row>
    <row r="8079" spans="1:26" x14ac:dyDescent="0.2">
      <c r="A8079" s="40"/>
      <c r="W8079" s="40"/>
      <c r="X8079" s="40"/>
      <c r="Y8079" s="40"/>
      <c r="Z8079" s="40"/>
    </row>
    <row r="8080" spans="1:26" x14ac:dyDescent="0.2">
      <c r="A8080" s="40"/>
      <c r="W8080" s="40"/>
      <c r="X8080" s="40"/>
      <c r="Y8080" s="40"/>
      <c r="Z8080" s="40"/>
    </row>
    <row r="8081" spans="1:26" x14ac:dyDescent="0.2">
      <c r="A8081" s="40"/>
      <c r="W8081" s="40"/>
      <c r="X8081" s="40"/>
      <c r="Y8081" s="40"/>
      <c r="Z8081" s="40"/>
    </row>
    <row r="8082" spans="1:26" x14ac:dyDescent="0.2">
      <c r="A8082" s="40"/>
      <c r="W8082" s="40"/>
      <c r="X8082" s="40"/>
      <c r="Y8082" s="40"/>
      <c r="Z8082" s="40"/>
    </row>
    <row r="8083" spans="1:26" x14ac:dyDescent="0.2">
      <c r="A8083" s="40"/>
      <c r="W8083" s="40"/>
      <c r="X8083" s="40"/>
      <c r="Y8083" s="40"/>
      <c r="Z8083" s="40"/>
    </row>
    <row r="8084" spans="1:26" x14ac:dyDescent="0.2">
      <c r="A8084" s="40"/>
      <c r="W8084" s="40"/>
      <c r="X8084" s="40"/>
      <c r="Y8084" s="40"/>
      <c r="Z8084" s="40"/>
    </row>
    <row r="8085" spans="1:26" x14ac:dyDescent="0.2">
      <c r="A8085" s="40"/>
      <c r="W8085" s="40"/>
      <c r="X8085" s="40"/>
      <c r="Y8085" s="40"/>
      <c r="Z8085" s="40"/>
    </row>
    <row r="8086" spans="1:26" x14ac:dyDescent="0.2">
      <c r="A8086" s="40"/>
      <c r="W8086" s="40"/>
      <c r="X8086" s="40"/>
      <c r="Y8086" s="40"/>
      <c r="Z8086" s="40"/>
    </row>
    <row r="8087" spans="1:26" x14ac:dyDescent="0.2">
      <c r="A8087" s="40"/>
      <c r="W8087" s="40"/>
      <c r="X8087" s="40"/>
      <c r="Y8087" s="40"/>
      <c r="Z8087" s="40"/>
    </row>
    <row r="8088" spans="1:26" x14ac:dyDescent="0.2">
      <c r="A8088" s="40"/>
      <c r="W8088" s="40"/>
      <c r="X8088" s="40"/>
      <c r="Y8088" s="40"/>
      <c r="Z8088" s="40"/>
    </row>
    <row r="8089" spans="1:26" x14ac:dyDescent="0.2">
      <c r="A8089" s="40"/>
      <c r="W8089" s="40"/>
      <c r="X8089" s="40"/>
      <c r="Y8089" s="40"/>
      <c r="Z8089" s="40"/>
    </row>
    <row r="8090" spans="1:26" x14ac:dyDescent="0.2">
      <c r="A8090" s="40"/>
      <c r="W8090" s="40"/>
      <c r="X8090" s="40"/>
      <c r="Y8090" s="40"/>
      <c r="Z8090" s="40"/>
    </row>
    <row r="8091" spans="1:26" x14ac:dyDescent="0.2">
      <c r="A8091" s="40"/>
      <c r="W8091" s="40"/>
      <c r="X8091" s="40"/>
      <c r="Y8091" s="40"/>
      <c r="Z8091" s="40"/>
    </row>
    <row r="8092" spans="1:26" x14ac:dyDescent="0.2">
      <c r="A8092" s="40"/>
      <c r="W8092" s="40"/>
      <c r="X8092" s="40"/>
      <c r="Y8092" s="40"/>
      <c r="Z8092" s="40"/>
    </row>
    <row r="8093" spans="1:26" x14ac:dyDescent="0.2">
      <c r="A8093" s="40"/>
      <c r="W8093" s="40"/>
      <c r="X8093" s="40"/>
      <c r="Y8093" s="40"/>
      <c r="Z8093" s="40"/>
    </row>
    <row r="8094" spans="1:26" x14ac:dyDescent="0.2">
      <c r="A8094" s="40"/>
      <c r="W8094" s="40"/>
      <c r="X8094" s="40"/>
      <c r="Y8094" s="40"/>
      <c r="Z8094" s="40"/>
    </row>
    <row r="8095" spans="1:26" x14ac:dyDescent="0.2">
      <c r="A8095" s="40"/>
      <c r="W8095" s="40"/>
      <c r="X8095" s="40"/>
      <c r="Y8095" s="40"/>
      <c r="Z8095" s="40"/>
    </row>
    <row r="8096" spans="1:26" x14ac:dyDescent="0.2">
      <c r="A8096" s="40"/>
      <c r="W8096" s="40"/>
      <c r="X8096" s="40"/>
      <c r="Y8096" s="40"/>
      <c r="Z8096" s="40"/>
    </row>
    <row r="8097" spans="1:26" x14ac:dyDescent="0.2">
      <c r="A8097" s="40"/>
      <c r="W8097" s="40"/>
      <c r="X8097" s="40"/>
      <c r="Y8097" s="40"/>
      <c r="Z8097" s="40"/>
    </row>
    <row r="8098" spans="1:26" x14ac:dyDescent="0.2">
      <c r="A8098" s="40"/>
      <c r="W8098" s="40"/>
      <c r="X8098" s="40"/>
      <c r="Y8098" s="40"/>
      <c r="Z8098" s="40"/>
    </row>
    <row r="8099" spans="1:26" x14ac:dyDescent="0.2">
      <c r="A8099" s="40"/>
      <c r="W8099" s="40"/>
      <c r="X8099" s="40"/>
      <c r="Y8099" s="40"/>
      <c r="Z8099" s="40"/>
    </row>
    <row r="8100" spans="1:26" x14ac:dyDescent="0.2">
      <c r="A8100" s="40"/>
      <c r="W8100" s="40"/>
      <c r="X8100" s="40"/>
      <c r="Y8100" s="40"/>
      <c r="Z8100" s="40"/>
    </row>
    <row r="8101" spans="1:26" x14ac:dyDescent="0.2">
      <c r="A8101" s="40"/>
      <c r="W8101" s="40"/>
      <c r="X8101" s="40"/>
      <c r="Y8101" s="40"/>
      <c r="Z8101" s="40"/>
    </row>
    <row r="8102" spans="1:26" x14ac:dyDescent="0.2">
      <c r="A8102" s="40"/>
      <c r="W8102" s="40"/>
      <c r="X8102" s="40"/>
      <c r="Y8102" s="40"/>
      <c r="Z8102" s="40"/>
    </row>
    <row r="8103" spans="1:26" x14ac:dyDescent="0.2">
      <c r="A8103" s="40"/>
      <c r="W8103" s="40"/>
      <c r="X8103" s="40"/>
      <c r="Y8103" s="40"/>
      <c r="Z8103" s="40"/>
    </row>
    <row r="8104" spans="1:26" x14ac:dyDescent="0.2">
      <c r="A8104" s="40"/>
      <c r="W8104" s="40"/>
      <c r="X8104" s="40"/>
      <c r="Y8104" s="40"/>
      <c r="Z8104" s="40"/>
    </row>
    <row r="8105" spans="1:26" x14ac:dyDescent="0.2">
      <c r="A8105" s="40"/>
      <c r="W8105" s="40"/>
      <c r="X8105" s="40"/>
      <c r="Y8105" s="40"/>
      <c r="Z8105" s="40"/>
    </row>
    <row r="8106" spans="1:26" x14ac:dyDescent="0.2">
      <c r="A8106" s="40"/>
      <c r="W8106" s="40"/>
      <c r="X8106" s="40"/>
      <c r="Y8106" s="40"/>
      <c r="Z8106" s="40"/>
    </row>
    <row r="8107" spans="1:26" x14ac:dyDescent="0.2">
      <c r="A8107" s="40"/>
      <c r="W8107" s="40"/>
      <c r="X8107" s="40"/>
      <c r="Y8107" s="40"/>
      <c r="Z8107" s="40"/>
    </row>
    <row r="8108" spans="1:26" x14ac:dyDescent="0.2">
      <c r="A8108" s="40"/>
      <c r="W8108" s="40"/>
      <c r="X8108" s="40"/>
      <c r="Y8108" s="40"/>
      <c r="Z8108" s="40"/>
    </row>
    <row r="8109" spans="1:26" x14ac:dyDescent="0.2">
      <c r="A8109" s="40"/>
      <c r="W8109" s="40"/>
      <c r="X8109" s="40"/>
      <c r="Y8109" s="40"/>
      <c r="Z8109" s="40"/>
    </row>
    <row r="8110" spans="1:26" x14ac:dyDescent="0.2">
      <c r="A8110" s="40"/>
      <c r="W8110" s="40"/>
      <c r="X8110" s="40"/>
      <c r="Y8110" s="40"/>
      <c r="Z8110" s="40"/>
    </row>
    <row r="8111" spans="1:26" x14ac:dyDescent="0.2">
      <c r="A8111" s="40"/>
      <c r="W8111" s="40"/>
      <c r="X8111" s="40"/>
      <c r="Y8111" s="40"/>
      <c r="Z8111" s="40"/>
    </row>
    <row r="8112" spans="1:26" x14ac:dyDescent="0.2">
      <c r="A8112" s="40"/>
      <c r="W8112" s="40"/>
      <c r="X8112" s="40"/>
      <c r="Y8112" s="40"/>
      <c r="Z8112" s="40"/>
    </row>
    <row r="8113" spans="1:26" x14ac:dyDescent="0.2">
      <c r="A8113" s="40"/>
      <c r="W8113" s="40"/>
      <c r="X8113" s="40"/>
      <c r="Y8113" s="40"/>
      <c r="Z8113" s="40"/>
    </row>
    <row r="8114" spans="1:26" x14ac:dyDescent="0.2">
      <c r="A8114" s="40"/>
      <c r="W8114" s="40"/>
      <c r="X8114" s="40"/>
      <c r="Y8114" s="40"/>
      <c r="Z8114" s="40"/>
    </row>
    <row r="8115" spans="1:26" x14ac:dyDescent="0.2">
      <c r="A8115" s="40"/>
      <c r="W8115" s="40"/>
      <c r="X8115" s="40"/>
      <c r="Y8115" s="40"/>
      <c r="Z8115" s="40"/>
    </row>
    <row r="8116" spans="1:26" x14ac:dyDescent="0.2">
      <c r="A8116" s="40"/>
      <c r="W8116" s="40"/>
      <c r="X8116" s="40"/>
      <c r="Y8116" s="40"/>
      <c r="Z8116" s="40"/>
    </row>
    <row r="8117" spans="1:26" x14ac:dyDescent="0.2">
      <c r="A8117" s="40"/>
      <c r="W8117" s="40"/>
      <c r="X8117" s="40"/>
      <c r="Y8117" s="40"/>
      <c r="Z8117" s="40"/>
    </row>
    <row r="8118" spans="1:26" x14ac:dyDescent="0.2">
      <c r="A8118" s="40"/>
      <c r="W8118" s="40"/>
      <c r="X8118" s="40"/>
      <c r="Y8118" s="40"/>
      <c r="Z8118" s="40"/>
    </row>
    <row r="8119" spans="1:26" x14ac:dyDescent="0.2">
      <c r="A8119" s="40"/>
      <c r="W8119" s="40"/>
      <c r="X8119" s="40"/>
      <c r="Y8119" s="40"/>
      <c r="Z8119" s="40"/>
    </row>
    <row r="8120" spans="1:26" x14ac:dyDescent="0.2">
      <c r="A8120" s="40"/>
      <c r="W8120" s="40"/>
      <c r="X8120" s="40"/>
      <c r="Y8120" s="40"/>
      <c r="Z8120" s="40"/>
    </row>
    <row r="8121" spans="1:26" x14ac:dyDescent="0.2">
      <c r="A8121" s="40"/>
      <c r="W8121" s="40"/>
      <c r="X8121" s="40"/>
      <c r="Y8121" s="40"/>
      <c r="Z8121" s="40"/>
    </row>
    <row r="8122" spans="1:26" x14ac:dyDescent="0.2">
      <c r="A8122" s="40"/>
      <c r="W8122" s="40"/>
      <c r="X8122" s="40"/>
      <c r="Y8122" s="40"/>
      <c r="Z8122" s="40"/>
    </row>
    <row r="8123" spans="1:26" x14ac:dyDescent="0.2">
      <c r="A8123" s="40"/>
      <c r="W8123" s="40"/>
      <c r="X8123" s="40"/>
      <c r="Y8123" s="40"/>
      <c r="Z8123" s="40"/>
    </row>
    <row r="8124" spans="1:26" x14ac:dyDescent="0.2">
      <c r="A8124" s="40"/>
      <c r="W8124" s="40"/>
      <c r="X8124" s="40"/>
      <c r="Y8124" s="40"/>
      <c r="Z8124" s="40"/>
    </row>
    <row r="8125" spans="1:26" x14ac:dyDescent="0.2">
      <c r="A8125" s="40"/>
      <c r="W8125" s="40"/>
      <c r="X8125" s="40"/>
      <c r="Y8125" s="40"/>
      <c r="Z8125" s="40"/>
    </row>
    <row r="8126" spans="1:26" x14ac:dyDescent="0.2">
      <c r="A8126" s="40"/>
      <c r="W8126" s="40"/>
      <c r="X8126" s="40"/>
      <c r="Y8126" s="40"/>
      <c r="Z8126" s="40"/>
    </row>
    <row r="8127" spans="1:26" x14ac:dyDescent="0.2">
      <c r="A8127" s="40"/>
      <c r="W8127" s="40"/>
      <c r="X8127" s="40"/>
      <c r="Y8127" s="40"/>
      <c r="Z8127" s="40"/>
    </row>
    <row r="8128" spans="1:26" x14ac:dyDescent="0.2">
      <c r="A8128" s="40"/>
      <c r="W8128" s="40"/>
      <c r="X8128" s="40"/>
      <c r="Y8128" s="40"/>
      <c r="Z8128" s="40"/>
    </row>
    <row r="8129" spans="1:26" x14ac:dyDescent="0.2">
      <c r="A8129" s="40"/>
      <c r="W8129" s="40"/>
      <c r="X8129" s="40"/>
      <c r="Y8129" s="40"/>
      <c r="Z8129" s="40"/>
    </row>
    <row r="8130" spans="1:26" x14ac:dyDescent="0.2">
      <c r="A8130" s="40"/>
      <c r="W8130" s="40"/>
      <c r="X8130" s="40"/>
      <c r="Y8130" s="40"/>
      <c r="Z8130" s="40"/>
    </row>
    <row r="8131" spans="1:26" x14ac:dyDescent="0.2">
      <c r="A8131" s="40"/>
      <c r="W8131" s="40"/>
      <c r="X8131" s="40"/>
      <c r="Y8131" s="40"/>
      <c r="Z8131" s="40"/>
    </row>
    <row r="8132" spans="1:26" x14ac:dyDescent="0.2">
      <c r="A8132" s="40"/>
      <c r="W8132" s="40"/>
      <c r="X8132" s="40"/>
      <c r="Y8132" s="40"/>
      <c r="Z8132" s="40"/>
    </row>
    <row r="8133" spans="1:26" x14ac:dyDescent="0.2">
      <c r="A8133" s="40"/>
      <c r="W8133" s="40"/>
      <c r="X8133" s="40"/>
      <c r="Y8133" s="40"/>
      <c r="Z8133" s="40"/>
    </row>
    <row r="8134" spans="1:26" x14ac:dyDescent="0.2">
      <c r="A8134" s="40"/>
      <c r="W8134" s="40"/>
      <c r="X8134" s="40"/>
      <c r="Y8134" s="40"/>
      <c r="Z8134" s="40"/>
    </row>
    <row r="8135" spans="1:26" x14ac:dyDescent="0.2">
      <c r="A8135" s="40"/>
      <c r="W8135" s="40"/>
      <c r="X8135" s="40"/>
      <c r="Y8135" s="40"/>
      <c r="Z8135" s="40"/>
    </row>
    <row r="8136" spans="1:26" x14ac:dyDescent="0.2">
      <c r="A8136" s="40"/>
      <c r="W8136" s="40"/>
      <c r="X8136" s="40"/>
      <c r="Y8136" s="40"/>
      <c r="Z8136" s="40"/>
    </row>
    <row r="8137" spans="1:26" x14ac:dyDescent="0.2">
      <c r="A8137" s="40"/>
      <c r="W8137" s="40"/>
      <c r="X8137" s="40"/>
      <c r="Y8137" s="40"/>
      <c r="Z8137" s="40"/>
    </row>
    <row r="8138" spans="1:26" x14ac:dyDescent="0.2">
      <c r="A8138" s="40"/>
      <c r="W8138" s="40"/>
      <c r="X8138" s="40"/>
      <c r="Y8138" s="40"/>
      <c r="Z8138" s="40"/>
    </row>
    <row r="8139" spans="1:26" x14ac:dyDescent="0.2">
      <c r="A8139" s="40"/>
      <c r="W8139" s="40"/>
      <c r="X8139" s="40"/>
      <c r="Y8139" s="40"/>
      <c r="Z8139" s="40"/>
    </row>
    <row r="8140" spans="1:26" x14ac:dyDescent="0.2">
      <c r="A8140" s="40"/>
      <c r="W8140" s="40"/>
      <c r="X8140" s="40"/>
      <c r="Y8140" s="40"/>
      <c r="Z8140" s="40"/>
    </row>
    <row r="8141" spans="1:26" x14ac:dyDescent="0.2">
      <c r="A8141" s="40"/>
      <c r="W8141" s="40"/>
      <c r="X8141" s="40"/>
      <c r="Y8141" s="40"/>
      <c r="Z8141" s="40"/>
    </row>
    <row r="8142" spans="1:26" x14ac:dyDescent="0.2">
      <c r="A8142" s="40"/>
      <c r="W8142" s="40"/>
      <c r="X8142" s="40"/>
      <c r="Y8142" s="40"/>
      <c r="Z8142" s="40"/>
    </row>
    <row r="8143" spans="1:26" x14ac:dyDescent="0.2">
      <c r="A8143" s="40"/>
      <c r="W8143" s="40"/>
      <c r="X8143" s="40"/>
      <c r="Y8143" s="40"/>
      <c r="Z8143" s="40"/>
    </row>
    <row r="8144" spans="1:26" x14ac:dyDescent="0.2">
      <c r="A8144" s="40"/>
      <c r="W8144" s="40"/>
      <c r="X8144" s="40"/>
      <c r="Y8144" s="40"/>
      <c r="Z8144" s="40"/>
    </row>
    <row r="8145" spans="1:26" x14ac:dyDescent="0.2">
      <c r="A8145" s="40"/>
      <c r="W8145" s="40"/>
      <c r="X8145" s="40"/>
      <c r="Y8145" s="40"/>
      <c r="Z8145" s="40"/>
    </row>
    <row r="8146" spans="1:26" x14ac:dyDescent="0.2">
      <c r="A8146" s="40"/>
      <c r="W8146" s="40"/>
      <c r="X8146" s="40"/>
      <c r="Y8146" s="40"/>
      <c r="Z8146" s="40"/>
    </row>
    <row r="8147" spans="1:26" x14ac:dyDescent="0.2">
      <c r="A8147" s="40"/>
      <c r="W8147" s="40"/>
      <c r="X8147" s="40"/>
      <c r="Y8147" s="40"/>
      <c r="Z8147" s="40"/>
    </row>
    <row r="8148" spans="1:26" x14ac:dyDescent="0.2">
      <c r="A8148" s="40"/>
      <c r="W8148" s="40"/>
      <c r="X8148" s="40"/>
      <c r="Y8148" s="40"/>
      <c r="Z8148" s="40"/>
    </row>
    <row r="8149" spans="1:26" x14ac:dyDescent="0.2">
      <c r="A8149" s="40"/>
      <c r="W8149" s="40"/>
      <c r="X8149" s="40"/>
      <c r="Y8149" s="40"/>
      <c r="Z8149" s="40"/>
    </row>
    <row r="8150" spans="1:26" x14ac:dyDescent="0.2">
      <c r="A8150" s="40"/>
      <c r="W8150" s="40"/>
      <c r="X8150" s="40"/>
      <c r="Y8150" s="40"/>
      <c r="Z8150" s="40"/>
    </row>
    <row r="8151" spans="1:26" x14ac:dyDescent="0.2">
      <c r="A8151" s="40"/>
      <c r="W8151" s="40"/>
      <c r="X8151" s="40"/>
      <c r="Y8151" s="40"/>
      <c r="Z8151" s="40"/>
    </row>
    <row r="8152" spans="1:26" x14ac:dyDescent="0.2">
      <c r="A8152" s="40"/>
      <c r="W8152" s="40"/>
      <c r="X8152" s="40"/>
      <c r="Y8152" s="40"/>
      <c r="Z8152" s="40"/>
    </row>
    <row r="8153" spans="1:26" x14ac:dyDescent="0.2">
      <c r="A8153" s="40"/>
      <c r="W8153" s="40"/>
      <c r="X8153" s="40"/>
      <c r="Y8153" s="40"/>
      <c r="Z8153" s="40"/>
    </row>
    <row r="8154" spans="1:26" x14ac:dyDescent="0.2">
      <c r="A8154" s="40"/>
      <c r="W8154" s="40"/>
      <c r="X8154" s="40"/>
      <c r="Y8154" s="40"/>
      <c r="Z8154" s="40"/>
    </row>
    <row r="8155" spans="1:26" x14ac:dyDescent="0.2">
      <c r="A8155" s="40"/>
      <c r="W8155" s="40"/>
      <c r="X8155" s="40"/>
      <c r="Y8155" s="40"/>
      <c r="Z8155" s="40"/>
    </row>
    <row r="8156" spans="1:26" x14ac:dyDescent="0.2">
      <c r="A8156" s="40"/>
      <c r="W8156" s="40"/>
      <c r="X8156" s="40"/>
      <c r="Y8156" s="40"/>
      <c r="Z8156" s="40"/>
    </row>
    <row r="8157" spans="1:26" x14ac:dyDescent="0.2">
      <c r="A8157" s="40"/>
      <c r="W8157" s="40"/>
      <c r="X8157" s="40"/>
      <c r="Y8157" s="40"/>
      <c r="Z8157" s="40"/>
    </row>
    <row r="8158" spans="1:26" x14ac:dyDescent="0.2">
      <c r="A8158" s="40"/>
      <c r="W8158" s="40"/>
      <c r="X8158" s="40"/>
      <c r="Y8158" s="40"/>
      <c r="Z8158" s="40"/>
    </row>
    <row r="8159" spans="1:26" x14ac:dyDescent="0.2">
      <c r="A8159" s="40"/>
      <c r="W8159" s="40"/>
      <c r="X8159" s="40"/>
      <c r="Y8159" s="40"/>
      <c r="Z8159" s="40"/>
    </row>
    <row r="8160" spans="1:26" x14ac:dyDescent="0.2">
      <c r="A8160" s="40"/>
      <c r="W8160" s="40"/>
      <c r="X8160" s="40"/>
      <c r="Y8160" s="40"/>
      <c r="Z8160" s="40"/>
    </row>
    <row r="8161" spans="1:26" x14ac:dyDescent="0.2">
      <c r="A8161" s="40"/>
      <c r="W8161" s="40"/>
      <c r="X8161" s="40"/>
      <c r="Y8161" s="40"/>
      <c r="Z8161" s="40"/>
    </row>
    <row r="8162" spans="1:26" x14ac:dyDescent="0.2">
      <c r="A8162" s="40"/>
      <c r="W8162" s="40"/>
      <c r="X8162" s="40"/>
      <c r="Y8162" s="40"/>
      <c r="Z8162" s="40"/>
    </row>
    <row r="8163" spans="1:26" x14ac:dyDescent="0.2">
      <c r="A8163" s="40"/>
      <c r="W8163" s="40"/>
      <c r="X8163" s="40"/>
      <c r="Y8163" s="40"/>
      <c r="Z8163" s="40"/>
    </row>
    <row r="8164" spans="1:26" x14ac:dyDescent="0.2">
      <c r="A8164" s="40"/>
      <c r="W8164" s="40"/>
      <c r="X8164" s="40"/>
      <c r="Y8164" s="40"/>
      <c r="Z8164" s="40"/>
    </row>
    <row r="8165" spans="1:26" x14ac:dyDescent="0.2">
      <c r="A8165" s="40"/>
      <c r="W8165" s="40"/>
      <c r="X8165" s="40"/>
      <c r="Y8165" s="40"/>
      <c r="Z8165" s="40"/>
    </row>
    <row r="8166" spans="1:26" x14ac:dyDescent="0.2">
      <c r="A8166" s="40"/>
      <c r="W8166" s="40"/>
      <c r="X8166" s="40"/>
      <c r="Y8166" s="40"/>
      <c r="Z8166" s="40"/>
    </row>
    <row r="8167" spans="1:26" x14ac:dyDescent="0.2">
      <c r="A8167" s="40"/>
      <c r="W8167" s="40"/>
      <c r="X8167" s="40"/>
      <c r="Y8167" s="40"/>
      <c r="Z8167" s="40"/>
    </row>
    <row r="8168" spans="1:26" x14ac:dyDescent="0.2">
      <c r="A8168" s="40"/>
      <c r="W8168" s="40"/>
      <c r="X8168" s="40"/>
      <c r="Y8168" s="40"/>
      <c r="Z8168" s="40"/>
    </row>
    <row r="8169" spans="1:26" x14ac:dyDescent="0.2">
      <c r="A8169" s="40"/>
      <c r="W8169" s="40"/>
      <c r="X8169" s="40"/>
      <c r="Y8169" s="40"/>
      <c r="Z8169" s="40"/>
    </row>
    <row r="8170" spans="1:26" x14ac:dyDescent="0.2">
      <c r="A8170" s="40"/>
      <c r="W8170" s="40"/>
      <c r="X8170" s="40"/>
      <c r="Y8170" s="40"/>
      <c r="Z8170" s="40"/>
    </row>
    <row r="8171" spans="1:26" x14ac:dyDescent="0.2">
      <c r="A8171" s="40"/>
      <c r="W8171" s="40"/>
      <c r="X8171" s="40"/>
      <c r="Y8171" s="40"/>
      <c r="Z8171" s="40"/>
    </row>
    <row r="8172" spans="1:26" x14ac:dyDescent="0.2">
      <c r="A8172" s="40"/>
      <c r="W8172" s="40"/>
      <c r="X8172" s="40"/>
      <c r="Y8172" s="40"/>
      <c r="Z8172" s="40"/>
    </row>
    <row r="8173" spans="1:26" x14ac:dyDescent="0.2">
      <c r="A8173" s="40"/>
      <c r="W8173" s="40"/>
      <c r="X8173" s="40"/>
      <c r="Y8173" s="40"/>
      <c r="Z8173" s="40"/>
    </row>
    <row r="8174" spans="1:26" x14ac:dyDescent="0.2">
      <c r="A8174" s="40"/>
      <c r="W8174" s="40"/>
      <c r="X8174" s="40"/>
      <c r="Y8174" s="40"/>
      <c r="Z8174" s="40"/>
    </row>
    <row r="8175" spans="1:26" x14ac:dyDescent="0.2">
      <c r="A8175" s="40"/>
      <c r="W8175" s="40"/>
      <c r="X8175" s="40"/>
      <c r="Y8175" s="40"/>
      <c r="Z8175" s="40"/>
    </row>
    <row r="8176" spans="1:26" x14ac:dyDescent="0.2">
      <c r="A8176" s="40"/>
      <c r="W8176" s="40"/>
      <c r="X8176" s="40"/>
      <c r="Y8176" s="40"/>
      <c r="Z8176" s="40"/>
    </row>
    <row r="8177" spans="1:26" x14ac:dyDescent="0.2">
      <c r="A8177" s="40"/>
      <c r="W8177" s="40"/>
      <c r="X8177" s="40"/>
      <c r="Y8177" s="40"/>
      <c r="Z8177" s="40"/>
    </row>
    <row r="8178" spans="1:26" x14ac:dyDescent="0.2">
      <c r="A8178" s="40"/>
      <c r="W8178" s="40"/>
      <c r="X8178" s="40"/>
      <c r="Y8178" s="40"/>
      <c r="Z8178" s="40"/>
    </row>
    <row r="8179" spans="1:26" x14ac:dyDescent="0.2">
      <c r="A8179" s="40"/>
      <c r="W8179" s="40"/>
      <c r="X8179" s="40"/>
      <c r="Y8179" s="40"/>
      <c r="Z8179" s="40"/>
    </row>
    <row r="8180" spans="1:26" x14ac:dyDescent="0.2">
      <c r="A8180" s="40"/>
      <c r="W8180" s="40"/>
      <c r="X8180" s="40"/>
      <c r="Y8180" s="40"/>
      <c r="Z8180" s="40"/>
    </row>
    <row r="8181" spans="1:26" x14ac:dyDescent="0.2">
      <c r="A8181" s="40"/>
      <c r="W8181" s="40"/>
      <c r="X8181" s="40"/>
      <c r="Y8181" s="40"/>
      <c r="Z8181" s="40"/>
    </row>
    <row r="8182" spans="1:26" x14ac:dyDescent="0.2">
      <c r="A8182" s="40"/>
      <c r="W8182" s="40"/>
      <c r="X8182" s="40"/>
      <c r="Y8182" s="40"/>
      <c r="Z8182" s="40"/>
    </row>
    <row r="8183" spans="1:26" x14ac:dyDescent="0.2">
      <c r="A8183" s="40"/>
      <c r="W8183" s="40"/>
      <c r="X8183" s="40"/>
      <c r="Y8183" s="40"/>
      <c r="Z8183" s="40"/>
    </row>
    <row r="8184" spans="1:26" x14ac:dyDescent="0.2">
      <c r="A8184" s="40"/>
      <c r="W8184" s="40"/>
      <c r="X8184" s="40"/>
      <c r="Y8184" s="40"/>
      <c r="Z8184" s="40"/>
    </row>
    <row r="8185" spans="1:26" x14ac:dyDescent="0.2">
      <c r="A8185" s="40"/>
      <c r="W8185" s="40"/>
      <c r="X8185" s="40"/>
      <c r="Y8185" s="40"/>
      <c r="Z8185" s="40"/>
    </row>
    <row r="8186" spans="1:26" x14ac:dyDescent="0.2">
      <c r="A8186" s="40"/>
      <c r="W8186" s="40"/>
      <c r="X8186" s="40"/>
      <c r="Y8186" s="40"/>
      <c r="Z8186" s="40"/>
    </row>
    <row r="8187" spans="1:26" x14ac:dyDescent="0.2">
      <c r="A8187" s="40"/>
      <c r="W8187" s="40"/>
      <c r="X8187" s="40"/>
      <c r="Y8187" s="40"/>
      <c r="Z8187" s="40"/>
    </row>
    <row r="8188" spans="1:26" x14ac:dyDescent="0.2">
      <c r="A8188" s="40"/>
      <c r="W8188" s="40"/>
      <c r="X8188" s="40"/>
      <c r="Y8188" s="40"/>
      <c r="Z8188" s="40"/>
    </row>
    <row r="8189" spans="1:26" x14ac:dyDescent="0.2">
      <c r="A8189" s="40"/>
      <c r="W8189" s="40"/>
      <c r="X8189" s="40"/>
      <c r="Y8189" s="40"/>
      <c r="Z8189" s="40"/>
    </row>
    <row r="8190" spans="1:26" x14ac:dyDescent="0.2">
      <c r="A8190" s="40"/>
      <c r="W8190" s="40"/>
      <c r="X8190" s="40"/>
      <c r="Y8190" s="40"/>
      <c r="Z8190" s="40"/>
    </row>
    <row r="8191" spans="1:26" x14ac:dyDescent="0.2">
      <c r="A8191" s="40"/>
      <c r="W8191" s="40"/>
      <c r="X8191" s="40"/>
      <c r="Y8191" s="40"/>
      <c r="Z8191" s="40"/>
    </row>
    <row r="8192" spans="1:26" x14ac:dyDescent="0.2">
      <c r="A8192" s="40"/>
      <c r="W8192" s="40"/>
      <c r="X8192" s="40"/>
      <c r="Y8192" s="40"/>
      <c r="Z8192" s="40"/>
    </row>
    <row r="8193" spans="1:26" x14ac:dyDescent="0.2">
      <c r="A8193" s="40"/>
      <c r="W8193" s="40"/>
      <c r="X8193" s="40"/>
      <c r="Y8193" s="40"/>
      <c r="Z8193" s="40"/>
    </row>
    <row r="8194" spans="1:26" x14ac:dyDescent="0.2">
      <c r="A8194" s="40"/>
      <c r="W8194" s="40"/>
      <c r="X8194" s="40"/>
      <c r="Y8194" s="40"/>
      <c r="Z8194" s="40"/>
    </row>
    <row r="8195" spans="1:26" x14ac:dyDescent="0.2">
      <c r="A8195" s="40"/>
      <c r="W8195" s="40"/>
      <c r="X8195" s="40"/>
      <c r="Y8195" s="40"/>
      <c r="Z8195" s="40"/>
    </row>
    <row r="8196" spans="1:26" x14ac:dyDescent="0.2">
      <c r="A8196" s="40"/>
      <c r="W8196" s="40"/>
      <c r="X8196" s="40"/>
      <c r="Y8196" s="40"/>
      <c r="Z8196" s="40"/>
    </row>
    <row r="8197" spans="1:26" x14ac:dyDescent="0.2">
      <c r="A8197" s="40"/>
      <c r="W8197" s="40"/>
      <c r="X8197" s="40"/>
      <c r="Y8197" s="40"/>
      <c r="Z8197" s="40"/>
    </row>
    <row r="8198" spans="1:26" x14ac:dyDescent="0.2">
      <c r="A8198" s="40"/>
      <c r="W8198" s="40"/>
      <c r="X8198" s="40"/>
      <c r="Y8198" s="40"/>
      <c r="Z8198" s="40"/>
    </row>
    <row r="8199" spans="1:26" x14ac:dyDescent="0.2">
      <c r="A8199" s="40"/>
      <c r="W8199" s="40"/>
      <c r="X8199" s="40"/>
      <c r="Y8199" s="40"/>
      <c r="Z8199" s="40"/>
    </row>
    <row r="8200" spans="1:26" x14ac:dyDescent="0.2">
      <c r="A8200" s="40"/>
      <c r="W8200" s="40"/>
      <c r="X8200" s="40"/>
      <c r="Y8200" s="40"/>
      <c r="Z8200" s="40"/>
    </row>
    <row r="8201" spans="1:26" x14ac:dyDescent="0.2">
      <c r="A8201" s="40"/>
      <c r="W8201" s="40"/>
      <c r="X8201" s="40"/>
      <c r="Y8201" s="40"/>
      <c r="Z8201" s="40"/>
    </row>
    <row r="8202" spans="1:26" x14ac:dyDescent="0.2">
      <c r="A8202" s="40"/>
      <c r="W8202" s="40"/>
      <c r="X8202" s="40"/>
      <c r="Y8202" s="40"/>
      <c r="Z8202" s="40"/>
    </row>
    <row r="8203" spans="1:26" x14ac:dyDescent="0.2">
      <c r="A8203" s="40"/>
      <c r="W8203" s="40"/>
      <c r="X8203" s="40"/>
      <c r="Y8203" s="40"/>
      <c r="Z8203" s="40"/>
    </row>
    <row r="8204" spans="1:26" x14ac:dyDescent="0.2">
      <c r="A8204" s="40"/>
      <c r="W8204" s="40"/>
      <c r="X8204" s="40"/>
      <c r="Y8204" s="40"/>
      <c r="Z8204" s="40"/>
    </row>
    <row r="8205" spans="1:26" x14ac:dyDescent="0.2">
      <c r="A8205" s="40"/>
      <c r="W8205" s="40"/>
      <c r="X8205" s="40"/>
      <c r="Y8205" s="40"/>
      <c r="Z8205" s="40"/>
    </row>
    <row r="8206" spans="1:26" x14ac:dyDescent="0.2">
      <c r="A8206" s="40"/>
      <c r="W8206" s="40"/>
      <c r="X8206" s="40"/>
      <c r="Y8206" s="40"/>
      <c r="Z8206" s="40"/>
    </row>
    <row r="8207" spans="1:26" x14ac:dyDescent="0.2">
      <c r="A8207" s="40"/>
      <c r="W8207" s="40"/>
      <c r="X8207" s="40"/>
      <c r="Y8207" s="40"/>
      <c r="Z8207" s="40"/>
    </row>
    <row r="8208" spans="1:26" x14ac:dyDescent="0.2">
      <c r="A8208" s="40"/>
      <c r="W8208" s="40"/>
      <c r="X8208" s="40"/>
      <c r="Y8208" s="40"/>
      <c r="Z8208" s="40"/>
    </row>
    <row r="8209" spans="1:26" x14ac:dyDescent="0.2">
      <c r="A8209" s="40"/>
      <c r="W8209" s="40"/>
      <c r="X8209" s="40"/>
      <c r="Y8209" s="40"/>
      <c r="Z8209" s="40"/>
    </row>
    <row r="8210" spans="1:26" x14ac:dyDescent="0.2">
      <c r="A8210" s="40"/>
      <c r="W8210" s="40"/>
      <c r="X8210" s="40"/>
      <c r="Y8210" s="40"/>
      <c r="Z8210" s="40"/>
    </row>
    <row r="8211" spans="1:26" x14ac:dyDescent="0.2">
      <c r="A8211" s="40"/>
      <c r="W8211" s="40"/>
      <c r="X8211" s="40"/>
      <c r="Y8211" s="40"/>
      <c r="Z8211" s="40"/>
    </row>
    <row r="8212" spans="1:26" x14ac:dyDescent="0.2">
      <c r="A8212" s="40"/>
      <c r="W8212" s="40"/>
      <c r="X8212" s="40"/>
      <c r="Y8212" s="40"/>
      <c r="Z8212" s="40"/>
    </row>
    <row r="8213" spans="1:26" x14ac:dyDescent="0.2">
      <c r="A8213" s="40"/>
      <c r="W8213" s="40"/>
      <c r="X8213" s="40"/>
      <c r="Y8213" s="40"/>
      <c r="Z8213" s="40"/>
    </row>
    <row r="8214" spans="1:26" x14ac:dyDescent="0.2">
      <c r="A8214" s="40"/>
      <c r="W8214" s="40"/>
      <c r="X8214" s="40"/>
      <c r="Y8214" s="40"/>
      <c r="Z8214" s="40"/>
    </row>
    <row r="8215" spans="1:26" x14ac:dyDescent="0.2">
      <c r="A8215" s="40"/>
      <c r="W8215" s="40"/>
      <c r="X8215" s="40"/>
      <c r="Y8215" s="40"/>
      <c r="Z8215" s="40"/>
    </row>
    <row r="8216" spans="1:26" x14ac:dyDescent="0.2">
      <c r="A8216" s="40"/>
      <c r="W8216" s="40"/>
      <c r="X8216" s="40"/>
      <c r="Y8216" s="40"/>
      <c r="Z8216" s="40"/>
    </row>
    <row r="8217" spans="1:26" x14ac:dyDescent="0.2">
      <c r="A8217" s="40"/>
      <c r="W8217" s="40"/>
      <c r="X8217" s="40"/>
      <c r="Y8217" s="40"/>
      <c r="Z8217" s="40"/>
    </row>
    <row r="8218" spans="1:26" x14ac:dyDescent="0.2">
      <c r="A8218" s="40"/>
      <c r="W8218" s="40"/>
      <c r="X8218" s="40"/>
      <c r="Y8218" s="40"/>
      <c r="Z8218" s="40"/>
    </row>
    <row r="8219" spans="1:26" x14ac:dyDescent="0.2">
      <c r="A8219" s="40"/>
      <c r="W8219" s="40"/>
      <c r="X8219" s="40"/>
      <c r="Y8219" s="40"/>
      <c r="Z8219" s="40"/>
    </row>
    <row r="8220" spans="1:26" x14ac:dyDescent="0.2">
      <c r="A8220" s="40"/>
      <c r="W8220" s="40"/>
      <c r="X8220" s="40"/>
      <c r="Y8220" s="40"/>
      <c r="Z8220" s="40"/>
    </row>
    <row r="8221" spans="1:26" x14ac:dyDescent="0.2">
      <c r="A8221" s="40"/>
      <c r="W8221" s="40"/>
      <c r="X8221" s="40"/>
      <c r="Y8221" s="40"/>
      <c r="Z8221" s="40"/>
    </row>
    <row r="8222" spans="1:26" x14ac:dyDescent="0.2">
      <c r="A8222" s="40"/>
      <c r="W8222" s="40"/>
      <c r="X8222" s="40"/>
      <c r="Y8222" s="40"/>
      <c r="Z8222" s="40"/>
    </row>
    <row r="8223" spans="1:26" x14ac:dyDescent="0.2">
      <c r="A8223" s="40"/>
      <c r="W8223" s="40"/>
      <c r="X8223" s="40"/>
      <c r="Y8223" s="40"/>
      <c r="Z8223" s="40"/>
    </row>
    <row r="8224" spans="1:26" x14ac:dyDescent="0.2">
      <c r="A8224" s="40"/>
      <c r="W8224" s="40"/>
      <c r="X8224" s="40"/>
      <c r="Y8224" s="40"/>
      <c r="Z8224" s="40"/>
    </row>
    <row r="8225" spans="1:26" x14ac:dyDescent="0.2">
      <c r="A8225" s="40"/>
      <c r="W8225" s="40"/>
      <c r="X8225" s="40"/>
      <c r="Y8225" s="40"/>
      <c r="Z8225" s="40"/>
    </row>
    <row r="8226" spans="1:26" x14ac:dyDescent="0.2">
      <c r="A8226" s="40"/>
      <c r="W8226" s="40"/>
      <c r="X8226" s="40"/>
      <c r="Y8226" s="40"/>
      <c r="Z8226" s="40"/>
    </row>
    <row r="8227" spans="1:26" x14ac:dyDescent="0.2">
      <c r="A8227" s="40"/>
      <c r="W8227" s="40"/>
      <c r="X8227" s="40"/>
      <c r="Y8227" s="40"/>
      <c r="Z8227" s="40"/>
    </row>
    <row r="8228" spans="1:26" x14ac:dyDescent="0.2">
      <c r="A8228" s="40"/>
      <c r="W8228" s="40"/>
      <c r="X8228" s="40"/>
      <c r="Y8228" s="40"/>
      <c r="Z8228" s="40"/>
    </row>
    <row r="8229" spans="1:26" x14ac:dyDescent="0.2">
      <c r="A8229" s="40"/>
      <c r="W8229" s="40"/>
      <c r="X8229" s="40"/>
      <c r="Y8229" s="40"/>
      <c r="Z8229" s="40"/>
    </row>
    <row r="8230" spans="1:26" x14ac:dyDescent="0.2">
      <c r="A8230" s="40"/>
      <c r="W8230" s="40"/>
      <c r="X8230" s="40"/>
      <c r="Y8230" s="40"/>
      <c r="Z8230" s="40"/>
    </row>
    <row r="8231" spans="1:26" x14ac:dyDescent="0.2">
      <c r="A8231" s="40"/>
      <c r="W8231" s="40"/>
      <c r="X8231" s="40"/>
      <c r="Y8231" s="40"/>
      <c r="Z8231" s="40"/>
    </row>
    <row r="8232" spans="1:26" x14ac:dyDescent="0.2">
      <c r="A8232" s="40"/>
      <c r="W8232" s="40"/>
      <c r="X8232" s="40"/>
      <c r="Y8232" s="40"/>
      <c r="Z8232" s="40"/>
    </row>
    <row r="8233" spans="1:26" x14ac:dyDescent="0.2">
      <c r="A8233" s="40"/>
      <c r="W8233" s="40"/>
      <c r="X8233" s="40"/>
      <c r="Y8233" s="40"/>
      <c r="Z8233" s="40"/>
    </row>
    <row r="8234" spans="1:26" x14ac:dyDescent="0.2">
      <c r="A8234" s="40"/>
      <c r="W8234" s="40"/>
      <c r="X8234" s="40"/>
      <c r="Y8234" s="40"/>
      <c r="Z8234" s="40"/>
    </row>
    <row r="8235" spans="1:26" x14ac:dyDescent="0.2">
      <c r="A8235" s="40"/>
      <c r="W8235" s="40"/>
      <c r="X8235" s="40"/>
      <c r="Y8235" s="40"/>
      <c r="Z8235" s="40"/>
    </row>
    <row r="8236" spans="1:26" x14ac:dyDescent="0.2">
      <c r="A8236" s="40"/>
      <c r="W8236" s="40"/>
      <c r="X8236" s="40"/>
      <c r="Y8236" s="40"/>
      <c r="Z8236" s="40"/>
    </row>
    <row r="8237" spans="1:26" x14ac:dyDescent="0.2">
      <c r="A8237" s="40"/>
      <c r="W8237" s="40"/>
      <c r="X8237" s="40"/>
      <c r="Y8237" s="40"/>
      <c r="Z8237" s="40"/>
    </row>
    <row r="8238" spans="1:26" x14ac:dyDescent="0.2">
      <c r="A8238" s="40"/>
      <c r="W8238" s="40"/>
      <c r="X8238" s="40"/>
      <c r="Y8238" s="40"/>
      <c r="Z8238" s="40"/>
    </row>
    <row r="8239" spans="1:26" x14ac:dyDescent="0.2">
      <c r="A8239" s="40"/>
      <c r="W8239" s="40"/>
      <c r="X8239" s="40"/>
      <c r="Y8239" s="40"/>
      <c r="Z8239" s="40"/>
    </row>
    <row r="8240" spans="1:26" x14ac:dyDescent="0.2">
      <c r="A8240" s="40"/>
      <c r="W8240" s="40"/>
      <c r="X8240" s="40"/>
      <c r="Y8240" s="40"/>
      <c r="Z8240" s="40"/>
    </row>
    <row r="8241" spans="1:26" x14ac:dyDescent="0.2">
      <c r="A8241" s="40"/>
      <c r="W8241" s="40"/>
      <c r="X8241" s="40"/>
      <c r="Y8241" s="40"/>
      <c r="Z8241" s="40"/>
    </row>
    <row r="8242" spans="1:26" x14ac:dyDescent="0.2">
      <c r="A8242" s="40"/>
      <c r="W8242" s="40"/>
      <c r="X8242" s="40"/>
      <c r="Y8242" s="40"/>
      <c r="Z8242" s="40"/>
    </row>
    <row r="8243" spans="1:26" x14ac:dyDescent="0.2">
      <c r="A8243" s="40"/>
      <c r="W8243" s="40"/>
      <c r="X8243" s="40"/>
      <c r="Y8243" s="40"/>
      <c r="Z8243" s="40"/>
    </row>
    <row r="8244" spans="1:26" x14ac:dyDescent="0.2">
      <c r="A8244" s="40"/>
      <c r="W8244" s="40"/>
      <c r="X8244" s="40"/>
      <c r="Y8244" s="40"/>
      <c r="Z8244" s="40"/>
    </row>
    <row r="8245" spans="1:26" x14ac:dyDescent="0.2">
      <c r="A8245" s="40"/>
      <c r="W8245" s="40"/>
      <c r="X8245" s="40"/>
      <c r="Y8245" s="40"/>
      <c r="Z8245" s="40"/>
    </row>
    <row r="8246" spans="1:26" x14ac:dyDescent="0.2">
      <c r="A8246" s="40"/>
      <c r="W8246" s="40"/>
      <c r="X8246" s="40"/>
      <c r="Y8246" s="40"/>
      <c r="Z8246" s="40"/>
    </row>
    <row r="8247" spans="1:26" x14ac:dyDescent="0.2">
      <c r="A8247" s="40"/>
      <c r="W8247" s="40"/>
      <c r="X8247" s="40"/>
      <c r="Y8247" s="40"/>
      <c r="Z8247" s="40"/>
    </row>
    <row r="8248" spans="1:26" x14ac:dyDescent="0.2">
      <c r="A8248" s="40"/>
      <c r="W8248" s="40"/>
      <c r="X8248" s="40"/>
      <c r="Y8248" s="40"/>
      <c r="Z8248" s="40"/>
    </row>
    <row r="8249" spans="1:26" x14ac:dyDescent="0.2">
      <c r="A8249" s="40"/>
      <c r="W8249" s="40"/>
      <c r="X8249" s="40"/>
      <c r="Y8249" s="40"/>
      <c r="Z8249" s="40"/>
    </row>
    <row r="8250" spans="1:26" x14ac:dyDescent="0.2">
      <c r="A8250" s="40"/>
      <c r="W8250" s="40"/>
      <c r="X8250" s="40"/>
      <c r="Y8250" s="40"/>
      <c r="Z8250" s="40"/>
    </row>
    <row r="8251" spans="1:26" x14ac:dyDescent="0.2">
      <c r="A8251" s="40"/>
      <c r="W8251" s="40"/>
      <c r="X8251" s="40"/>
      <c r="Y8251" s="40"/>
      <c r="Z8251" s="40"/>
    </row>
    <row r="8252" spans="1:26" x14ac:dyDescent="0.2">
      <c r="A8252" s="40"/>
      <c r="W8252" s="40"/>
      <c r="X8252" s="40"/>
      <c r="Y8252" s="40"/>
      <c r="Z8252" s="40"/>
    </row>
    <row r="8253" spans="1:26" x14ac:dyDescent="0.2">
      <c r="A8253" s="40"/>
      <c r="W8253" s="40"/>
      <c r="X8253" s="40"/>
      <c r="Y8253" s="40"/>
      <c r="Z8253" s="40"/>
    </row>
    <row r="8254" spans="1:26" x14ac:dyDescent="0.2">
      <c r="A8254" s="40"/>
      <c r="W8254" s="40"/>
      <c r="X8254" s="40"/>
      <c r="Y8254" s="40"/>
      <c r="Z8254" s="40"/>
    </row>
    <row r="8255" spans="1:26" x14ac:dyDescent="0.2">
      <c r="A8255" s="40"/>
      <c r="W8255" s="40"/>
      <c r="X8255" s="40"/>
      <c r="Y8255" s="40"/>
      <c r="Z8255" s="40"/>
    </row>
    <row r="8256" spans="1:26" x14ac:dyDescent="0.2">
      <c r="A8256" s="40"/>
      <c r="W8256" s="40"/>
      <c r="X8256" s="40"/>
      <c r="Y8256" s="40"/>
      <c r="Z8256" s="40"/>
    </row>
    <row r="8257" spans="1:26" x14ac:dyDescent="0.2">
      <c r="A8257" s="40"/>
      <c r="W8257" s="40"/>
      <c r="X8257" s="40"/>
      <c r="Y8257" s="40"/>
      <c r="Z8257" s="40"/>
    </row>
    <row r="8258" spans="1:26" x14ac:dyDescent="0.2">
      <c r="A8258" s="40"/>
      <c r="W8258" s="40"/>
      <c r="X8258" s="40"/>
      <c r="Y8258" s="40"/>
      <c r="Z8258" s="40"/>
    </row>
    <row r="8259" spans="1:26" x14ac:dyDescent="0.2">
      <c r="A8259" s="40"/>
      <c r="W8259" s="40"/>
      <c r="X8259" s="40"/>
      <c r="Y8259" s="40"/>
      <c r="Z8259" s="40"/>
    </row>
    <row r="8260" spans="1:26" x14ac:dyDescent="0.2">
      <c r="A8260" s="40"/>
      <c r="W8260" s="40"/>
      <c r="X8260" s="40"/>
      <c r="Y8260" s="40"/>
      <c r="Z8260" s="40"/>
    </row>
    <row r="8261" spans="1:26" x14ac:dyDescent="0.2">
      <c r="A8261" s="40"/>
      <c r="W8261" s="40"/>
      <c r="X8261" s="40"/>
      <c r="Y8261" s="40"/>
      <c r="Z8261" s="40"/>
    </row>
    <row r="8262" spans="1:26" x14ac:dyDescent="0.2">
      <c r="A8262" s="40"/>
      <c r="W8262" s="40"/>
      <c r="X8262" s="40"/>
      <c r="Y8262" s="40"/>
      <c r="Z8262" s="40"/>
    </row>
    <row r="8263" spans="1:26" x14ac:dyDescent="0.2">
      <c r="A8263" s="40"/>
      <c r="W8263" s="40"/>
      <c r="X8263" s="40"/>
      <c r="Y8263" s="40"/>
      <c r="Z8263" s="40"/>
    </row>
    <row r="8264" spans="1:26" x14ac:dyDescent="0.2">
      <c r="A8264" s="40"/>
      <c r="W8264" s="40"/>
      <c r="X8264" s="40"/>
      <c r="Y8264" s="40"/>
      <c r="Z8264" s="40"/>
    </row>
    <row r="8265" spans="1:26" x14ac:dyDescent="0.2">
      <c r="A8265" s="40"/>
      <c r="W8265" s="40"/>
      <c r="X8265" s="40"/>
      <c r="Y8265" s="40"/>
      <c r="Z8265" s="40"/>
    </row>
    <row r="8266" spans="1:26" x14ac:dyDescent="0.2">
      <c r="A8266" s="40"/>
      <c r="W8266" s="40"/>
      <c r="X8266" s="40"/>
      <c r="Y8266" s="40"/>
      <c r="Z8266" s="40"/>
    </row>
    <row r="8267" spans="1:26" x14ac:dyDescent="0.2">
      <c r="A8267" s="40"/>
      <c r="W8267" s="40"/>
      <c r="X8267" s="40"/>
      <c r="Y8267" s="40"/>
      <c r="Z8267" s="40"/>
    </row>
    <row r="8268" spans="1:26" x14ac:dyDescent="0.2">
      <c r="A8268" s="40"/>
      <c r="W8268" s="40"/>
      <c r="X8268" s="40"/>
      <c r="Y8268" s="40"/>
      <c r="Z8268" s="40"/>
    </row>
    <row r="8269" spans="1:26" x14ac:dyDescent="0.2">
      <c r="A8269" s="40"/>
      <c r="W8269" s="40"/>
      <c r="X8269" s="40"/>
      <c r="Y8269" s="40"/>
      <c r="Z8269" s="40"/>
    </row>
    <row r="8270" spans="1:26" x14ac:dyDescent="0.2">
      <c r="A8270" s="40"/>
      <c r="W8270" s="40"/>
      <c r="X8270" s="40"/>
      <c r="Y8270" s="40"/>
      <c r="Z8270" s="40"/>
    </row>
    <row r="8271" spans="1:26" x14ac:dyDescent="0.2">
      <c r="A8271" s="40"/>
      <c r="W8271" s="40"/>
      <c r="X8271" s="40"/>
      <c r="Y8271" s="40"/>
      <c r="Z8271" s="40"/>
    </row>
    <row r="8272" spans="1:26" x14ac:dyDescent="0.2">
      <c r="A8272" s="40"/>
      <c r="W8272" s="40"/>
      <c r="X8272" s="40"/>
      <c r="Y8272" s="40"/>
      <c r="Z8272" s="40"/>
    </row>
    <row r="8273" spans="1:26" x14ac:dyDescent="0.2">
      <c r="A8273" s="40"/>
      <c r="W8273" s="40"/>
      <c r="X8273" s="40"/>
      <c r="Y8273" s="40"/>
      <c r="Z8273" s="40"/>
    </row>
    <row r="8274" spans="1:26" x14ac:dyDescent="0.2">
      <c r="A8274" s="40"/>
      <c r="W8274" s="40"/>
      <c r="X8274" s="40"/>
      <c r="Y8274" s="40"/>
      <c r="Z8274" s="40"/>
    </row>
    <row r="8275" spans="1:26" x14ac:dyDescent="0.2">
      <c r="A8275" s="40"/>
      <c r="W8275" s="40"/>
      <c r="X8275" s="40"/>
      <c r="Y8275" s="40"/>
      <c r="Z8275" s="40"/>
    </row>
    <row r="8276" spans="1:26" x14ac:dyDescent="0.2">
      <c r="A8276" s="40"/>
      <c r="W8276" s="40"/>
      <c r="X8276" s="40"/>
      <c r="Y8276" s="40"/>
      <c r="Z8276" s="40"/>
    </row>
    <row r="8277" spans="1:26" x14ac:dyDescent="0.2">
      <c r="A8277" s="40"/>
      <c r="W8277" s="40"/>
      <c r="X8277" s="40"/>
      <c r="Y8277" s="40"/>
      <c r="Z8277" s="40"/>
    </row>
    <row r="8278" spans="1:26" x14ac:dyDescent="0.2">
      <c r="A8278" s="40"/>
      <c r="W8278" s="40"/>
      <c r="X8278" s="40"/>
      <c r="Y8278" s="40"/>
      <c r="Z8278" s="40"/>
    </row>
    <row r="8279" spans="1:26" x14ac:dyDescent="0.2">
      <c r="A8279" s="40"/>
      <c r="W8279" s="40"/>
      <c r="X8279" s="40"/>
      <c r="Y8279" s="40"/>
      <c r="Z8279" s="40"/>
    </row>
    <row r="8280" spans="1:26" x14ac:dyDescent="0.2">
      <c r="A8280" s="40"/>
      <c r="W8280" s="40"/>
      <c r="X8280" s="40"/>
      <c r="Y8280" s="40"/>
      <c r="Z8280" s="40"/>
    </row>
    <row r="8281" spans="1:26" x14ac:dyDescent="0.2">
      <c r="A8281" s="40"/>
      <c r="W8281" s="40"/>
      <c r="X8281" s="40"/>
      <c r="Y8281" s="40"/>
      <c r="Z8281" s="40"/>
    </row>
    <row r="8282" spans="1:26" x14ac:dyDescent="0.2">
      <c r="A8282" s="40"/>
      <c r="W8282" s="40"/>
      <c r="X8282" s="40"/>
      <c r="Y8282" s="40"/>
      <c r="Z8282" s="40"/>
    </row>
    <row r="8283" spans="1:26" x14ac:dyDescent="0.2">
      <c r="A8283" s="40"/>
      <c r="W8283" s="40"/>
      <c r="X8283" s="40"/>
      <c r="Y8283" s="40"/>
      <c r="Z8283" s="40"/>
    </row>
    <row r="8284" spans="1:26" x14ac:dyDescent="0.2">
      <c r="A8284" s="40"/>
      <c r="W8284" s="40"/>
      <c r="X8284" s="40"/>
      <c r="Y8284" s="40"/>
      <c r="Z8284" s="40"/>
    </row>
    <row r="8285" spans="1:26" x14ac:dyDescent="0.2">
      <c r="A8285" s="40"/>
      <c r="W8285" s="40"/>
      <c r="X8285" s="40"/>
      <c r="Y8285" s="40"/>
      <c r="Z8285" s="40"/>
    </row>
    <row r="8286" spans="1:26" x14ac:dyDescent="0.2">
      <c r="A8286" s="40"/>
      <c r="W8286" s="40"/>
      <c r="X8286" s="40"/>
      <c r="Y8286" s="40"/>
      <c r="Z8286" s="40"/>
    </row>
    <row r="8287" spans="1:26" x14ac:dyDescent="0.2">
      <c r="A8287" s="40"/>
      <c r="W8287" s="40"/>
      <c r="X8287" s="40"/>
      <c r="Y8287" s="40"/>
      <c r="Z8287" s="40"/>
    </row>
    <row r="8288" spans="1:26" x14ac:dyDescent="0.2">
      <c r="A8288" s="40"/>
      <c r="W8288" s="40"/>
      <c r="X8288" s="40"/>
      <c r="Y8288" s="40"/>
      <c r="Z8288" s="40"/>
    </row>
    <row r="8289" spans="1:26" x14ac:dyDescent="0.2">
      <c r="A8289" s="40"/>
      <c r="W8289" s="40"/>
      <c r="X8289" s="40"/>
      <c r="Y8289" s="40"/>
      <c r="Z8289" s="40"/>
    </row>
    <row r="8290" spans="1:26" x14ac:dyDescent="0.2">
      <c r="A8290" s="40"/>
      <c r="W8290" s="40"/>
      <c r="X8290" s="40"/>
      <c r="Y8290" s="40"/>
      <c r="Z8290" s="40"/>
    </row>
    <row r="8291" spans="1:26" x14ac:dyDescent="0.2">
      <c r="A8291" s="40"/>
      <c r="W8291" s="40"/>
      <c r="X8291" s="40"/>
      <c r="Y8291" s="40"/>
      <c r="Z8291" s="40"/>
    </row>
    <row r="8292" spans="1:26" x14ac:dyDescent="0.2">
      <c r="A8292" s="40"/>
      <c r="W8292" s="40"/>
      <c r="X8292" s="40"/>
      <c r="Y8292" s="40"/>
      <c r="Z8292" s="40"/>
    </row>
    <row r="8293" spans="1:26" x14ac:dyDescent="0.2">
      <c r="A8293" s="40"/>
      <c r="W8293" s="40"/>
      <c r="X8293" s="40"/>
      <c r="Y8293" s="40"/>
      <c r="Z8293" s="40"/>
    </row>
    <row r="8294" spans="1:26" x14ac:dyDescent="0.2">
      <c r="A8294" s="40"/>
      <c r="W8294" s="40"/>
      <c r="X8294" s="40"/>
      <c r="Y8294" s="40"/>
      <c r="Z8294" s="40"/>
    </row>
    <row r="8295" spans="1:26" x14ac:dyDescent="0.2">
      <c r="A8295" s="40"/>
      <c r="W8295" s="40"/>
      <c r="X8295" s="40"/>
      <c r="Y8295" s="40"/>
      <c r="Z8295" s="40"/>
    </row>
    <row r="8296" spans="1:26" x14ac:dyDescent="0.2">
      <c r="A8296" s="40"/>
      <c r="W8296" s="40"/>
      <c r="X8296" s="40"/>
      <c r="Y8296" s="40"/>
      <c r="Z8296" s="40"/>
    </row>
    <row r="8297" spans="1:26" x14ac:dyDescent="0.2">
      <c r="A8297" s="40"/>
      <c r="W8297" s="40"/>
      <c r="X8297" s="40"/>
      <c r="Y8297" s="40"/>
      <c r="Z8297" s="40"/>
    </row>
    <row r="8298" spans="1:26" x14ac:dyDescent="0.2">
      <c r="A8298" s="40"/>
      <c r="W8298" s="40"/>
      <c r="X8298" s="40"/>
      <c r="Y8298" s="40"/>
      <c r="Z8298" s="40"/>
    </row>
    <row r="8299" spans="1:26" x14ac:dyDescent="0.2">
      <c r="A8299" s="40"/>
      <c r="W8299" s="40"/>
      <c r="X8299" s="40"/>
      <c r="Y8299" s="40"/>
      <c r="Z8299" s="40"/>
    </row>
    <row r="8300" spans="1:26" x14ac:dyDescent="0.2">
      <c r="A8300" s="40"/>
      <c r="W8300" s="40"/>
      <c r="X8300" s="40"/>
      <c r="Y8300" s="40"/>
      <c r="Z8300" s="40"/>
    </row>
    <row r="8301" spans="1:26" x14ac:dyDescent="0.2">
      <c r="A8301" s="40"/>
      <c r="W8301" s="40"/>
      <c r="X8301" s="40"/>
      <c r="Y8301" s="40"/>
      <c r="Z8301" s="40"/>
    </row>
    <row r="8302" spans="1:26" x14ac:dyDescent="0.2">
      <c r="A8302" s="40"/>
      <c r="W8302" s="40"/>
      <c r="X8302" s="40"/>
      <c r="Y8302" s="40"/>
      <c r="Z8302" s="40"/>
    </row>
    <row r="8303" spans="1:26" x14ac:dyDescent="0.2">
      <c r="A8303" s="40"/>
      <c r="W8303" s="40"/>
      <c r="X8303" s="40"/>
      <c r="Y8303" s="40"/>
      <c r="Z8303" s="40"/>
    </row>
    <row r="8304" spans="1:26" x14ac:dyDescent="0.2">
      <c r="A8304" s="40"/>
      <c r="W8304" s="40"/>
      <c r="X8304" s="40"/>
      <c r="Y8304" s="40"/>
      <c r="Z8304" s="40"/>
    </row>
    <row r="8305" spans="1:26" x14ac:dyDescent="0.2">
      <c r="A8305" s="40"/>
      <c r="W8305" s="40"/>
      <c r="X8305" s="40"/>
      <c r="Y8305" s="40"/>
      <c r="Z8305" s="40"/>
    </row>
    <row r="8306" spans="1:26" x14ac:dyDescent="0.2">
      <c r="A8306" s="40"/>
      <c r="W8306" s="40"/>
      <c r="X8306" s="40"/>
      <c r="Y8306" s="40"/>
      <c r="Z8306" s="40"/>
    </row>
    <row r="8307" spans="1:26" x14ac:dyDescent="0.2">
      <c r="A8307" s="40"/>
      <c r="W8307" s="40"/>
      <c r="X8307" s="40"/>
      <c r="Y8307" s="40"/>
      <c r="Z8307" s="40"/>
    </row>
    <row r="8308" spans="1:26" x14ac:dyDescent="0.2">
      <c r="A8308" s="40"/>
      <c r="W8308" s="40"/>
      <c r="X8308" s="40"/>
      <c r="Y8308" s="40"/>
      <c r="Z8308" s="40"/>
    </row>
    <row r="8309" spans="1:26" x14ac:dyDescent="0.2">
      <c r="A8309" s="40"/>
      <c r="W8309" s="40"/>
      <c r="X8309" s="40"/>
      <c r="Y8309" s="40"/>
      <c r="Z8309" s="40"/>
    </row>
    <row r="8310" spans="1:26" x14ac:dyDescent="0.2">
      <c r="A8310" s="40"/>
      <c r="W8310" s="40"/>
      <c r="X8310" s="40"/>
      <c r="Y8310" s="40"/>
      <c r="Z8310" s="40"/>
    </row>
    <row r="8311" spans="1:26" x14ac:dyDescent="0.2">
      <c r="A8311" s="40"/>
      <c r="W8311" s="40"/>
      <c r="X8311" s="40"/>
      <c r="Y8311" s="40"/>
      <c r="Z8311" s="40"/>
    </row>
    <row r="8312" spans="1:26" x14ac:dyDescent="0.2">
      <c r="A8312" s="40"/>
      <c r="W8312" s="40"/>
      <c r="X8312" s="40"/>
      <c r="Y8312" s="40"/>
      <c r="Z8312" s="40"/>
    </row>
    <row r="8313" spans="1:26" x14ac:dyDescent="0.2">
      <c r="A8313" s="40"/>
      <c r="W8313" s="40"/>
      <c r="X8313" s="40"/>
      <c r="Y8313" s="40"/>
      <c r="Z8313" s="40"/>
    </row>
    <row r="8314" spans="1:26" x14ac:dyDescent="0.2">
      <c r="A8314" s="40"/>
      <c r="W8314" s="40"/>
      <c r="X8314" s="40"/>
      <c r="Y8314" s="40"/>
      <c r="Z8314" s="40"/>
    </row>
    <row r="8315" spans="1:26" x14ac:dyDescent="0.2">
      <c r="A8315" s="40"/>
      <c r="W8315" s="40"/>
      <c r="X8315" s="40"/>
      <c r="Y8315" s="40"/>
      <c r="Z8315" s="40"/>
    </row>
    <row r="8316" spans="1:26" x14ac:dyDescent="0.2">
      <c r="A8316" s="40"/>
      <c r="W8316" s="40"/>
      <c r="X8316" s="40"/>
      <c r="Y8316" s="40"/>
      <c r="Z8316" s="40"/>
    </row>
    <row r="8317" spans="1:26" x14ac:dyDescent="0.2">
      <c r="A8317" s="40"/>
      <c r="W8317" s="40"/>
      <c r="X8317" s="40"/>
      <c r="Y8317" s="40"/>
      <c r="Z8317" s="40"/>
    </row>
  </sheetData>
  <mergeCells count="3">
    <mergeCell ref="G18:I20"/>
    <mergeCell ref="B5:G7"/>
    <mergeCell ref="B10:G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1FFE1"/>
  </sheetPr>
  <dimension ref="A2:S214"/>
  <sheetViews>
    <sheetView showGridLines="0" zoomScale="85" zoomScaleNormal="85" workbookViewId="0">
      <pane ySplit="14" topLeftCell="A15" activePane="bottomLeft" state="frozen"/>
      <selection activeCell="A25" sqref="A25:XFD25"/>
      <selection pane="bottomLeft" activeCell="A15" sqref="A15"/>
    </sheetView>
  </sheetViews>
  <sheetFormatPr defaultRowHeight="12.75" x14ac:dyDescent="0.2"/>
  <cols>
    <col min="1" max="1" width="4.7109375" style="2" customWidth="1"/>
    <col min="2" max="2" width="14.140625" style="2" customWidth="1"/>
    <col min="3" max="3" width="28.5703125" style="2" bestFit="1" customWidth="1"/>
    <col min="4" max="4" width="18.42578125" style="2" bestFit="1" customWidth="1"/>
    <col min="5" max="5" width="34.42578125" style="40" bestFit="1" customWidth="1"/>
    <col min="6" max="6" width="14.28515625" style="2" customWidth="1"/>
    <col min="7" max="7" width="32.7109375" style="65" bestFit="1" customWidth="1"/>
    <col min="8" max="9" width="14.28515625" style="40" customWidth="1"/>
    <col min="10" max="10" width="17.28515625" style="2" bestFit="1" customWidth="1"/>
    <col min="11" max="11" width="16.140625" style="2" bestFit="1" customWidth="1"/>
    <col min="12" max="12" width="14.7109375" style="65" customWidth="1"/>
    <col min="13" max="13" width="18.42578125" style="65" customWidth="1"/>
    <col min="14" max="14" width="20.7109375" style="65" customWidth="1"/>
    <col min="15" max="15" width="19.5703125" style="2" bestFit="1" customWidth="1"/>
    <col min="16" max="16" width="15.85546875" style="65" bestFit="1" customWidth="1"/>
    <col min="17" max="17" width="34.28515625" style="2" customWidth="1"/>
    <col min="18" max="18" width="9.42578125" style="2" bestFit="1" customWidth="1"/>
    <col min="19" max="16384" width="9.140625" style="2"/>
  </cols>
  <sheetData>
    <row r="2" spans="1:17" s="76" customFormat="1" ht="18" x14ac:dyDescent="0.2">
      <c r="B2" s="76" t="s">
        <v>181</v>
      </c>
    </row>
    <row r="4" spans="1:17" s="83" customFormat="1" x14ac:dyDescent="0.2">
      <c r="B4" s="83" t="s">
        <v>26</v>
      </c>
    </row>
    <row r="5" spans="1:17" s="65" customFormat="1" ht="27" customHeight="1" x14ac:dyDescent="0.2">
      <c r="B5" s="176" t="s">
        <v>168</v>
      </c>
      <c r="C5" s="176"/>
      <c r="D5" s="176"/>
      <c r="E5" s="176"/>
      <c r="F5" s="176"/>
      <c r="G5" s="176"/>
      <c r="H5" s="43"/>
      <c r="I5" s="43"/>
      <c r="O5" s="8"/>
      <c r="P5" s="8"/>
    </row>
    <row r="6" spans="1:17" s="65" customFormat="1" x14ac:dyDescent="0.2"/>
    <row r="7" spans="1:17" s="65" customFormat="1" x14ac:dyDescent="0.2">
      <c r="B7" s="90" t="s">
        <v>27</v>
      </c>
    </row>
    <row r="8" spans="1:17" s="65" customFormat="1" ht="12.75" customHeight="1" x14ac:dyDescent="0.2">
      <c r="B8" s="177" t="s">
        <v>222</v>
      </c>
      <c r="C8" s="177"/>
      <c r="D8" s="177"/>
      <c r="E8" s="177"/>
      <c r="F8" s="177"/>
      <c r="G8" s="177"/>
      <c r="H8" s="166"/>
      <c r="I8" s="166"/>
    </row>
    <row r="9" spans="1:17" s="65" customFormat="1" ht="129" customHeight="1" x14ac:dyDescent="0.2">
      <c r="B9" s="177"/>
      <c r="C9" s="177"/>
      <c r="D9" s="177"/>
      <c r="E9" s="177"/>
      <c r="F9" s="177"/>
      <c r="G9" s="177"/>
      <c r="H9" s="166"/>
      <c r="I9" s="166"/>
    </row>
    <row r="11" spans="1:17" s="77" customFormat="1" x14ac:dyDescent="0.2"/>
    <row r="12" spans="1:17" s="65" customFormat="1" x14ac:dyDescent="0.2"/>
    <row r="13" spans="1:17" s="150" customFormat="1" x14ac:dyDescent="0.2">
      <c r="B13" s="149" t="s">
        <v>99</v>
      </c>
      <c r="C13" s="149"/>
      <c r="D13" s="149"/>
      <c r="E13" s="149"/>
      <c r="F13" s="149"/>
      <c r="G13" s="149"/>
      <c r="H13" s="151" t="s">
        <v>103</v>
      </c>
      <c r="I13" s="149"/>
      <c r="J13" s="149"/>
      <c r="K13" s="149"/>
      <c r="L13" s="149"/>
      <c r="M13" s="149"/>
      <c r="N13" s="149"/>
      <c r="O13" s="149"/>
      <c r="P13" s="149"/>
      <c r="Q13" s="149"/>
    </row>
    <row r="14" spans="1:17" s="150" customFormat="1" ht="39.75" customHeight="1" x14ac:dyDescent="0.2">
      <c r="B14" s="152" t="s">
        <v>80</v>
      </c>
      <c r="C14" s="152" t="s">
        <v>126</v>
      </c>
      <c r="D14" s="152" t="s">
        <v>69</v>
      </c>
      <c r="E14" s="152" t="s">
        <v>159</v>
      </c>
      <c r="F14" s="152" t="s">
        <v>101</v>
      </c>
      <c r="G14" s="153" t="s">
        <v>149</v>
      </c>
      <c r="H14" s="152" t="s">
        <v>124</v>
      </c>
      <c r="I14" s="152" t="s">
        <v>125</v>
      </c>
      <c r="J14" s="152" t="s">
        <v>84</v>
      </c>
      <c r="K14" s="153" t="s">
        <v>179</v>
      </c>
      <c r="L14" s="153" t="s">
        <v>153</v>
      </c>
      <c r="M14" s="153" t="s">
        <v>189</v>
      </c>
      <c r="N14" s="153" t="s">
        <v>190</v>
      </c>
      <c r="O14" s="153" t="s">
        <v>218</v>
      </c>
      <c r="P14" s="153" t="s">
        <v>200</v>
      </c>
      <c r="Q14" s="152" t="s">
        <v>28</v>
      </c>
    </row>
    <row r="15" spans="1:17" x14ac:dyDescent="0.2">
      <c r="A15" s="75"/>
      <c r="B15" s="85">
        <v>1</v>
      </c>
      <c r="C15" s="85" t="s">
        <v>154</v>
      </c>
      <c r="D15" s="85" t="s">
        <v>157</v>
      </c>
      <c r="E15" s="85"/>
      <c r="F15" s="85" t="s">
        <v>125</v>
      </c>
      <c r="G15" s="87" t="str">
        <f>C15&amp;" "&amp;F15</f>
        <v>Start-GAW excl. bijzonderheden AD</v>
      </c>
      <c r="H15" s="87">
        <f t="shared" ref="H15:I34" si="0">IF($F15=H$14,1,0)</f>
        <v>0</v>
      </c>
      <c r="I15" s="87">
        <f t="shared" si="0"/>
        <v>1</v>
      </c>
      <c r="J15" s="85">
        <v>21</v>
      </c>
      <c r="K15" s="114">
        <v>2008</v>
      </c>
      <c r="L15" s="117">
        <f>INDEX('2. Reguleringsparameters'!$D$46:$E$50,MATCH('3. Investeringen'!C15,'2. Reguleringsparameters'!$B$46:$B$50,0),MATCH('3. Investeringen'!F15,'2. Reguleringsparameters'!$D$43:$E$43,0))</f>
        <v>1</v>
      </c>
      <c r="M15" s="117">
        <f t="shared" ref="M15:M78" si="1">IF(OR(J15=0,J15+K15+L15&lt;2011),0,MIN(J15,J15+L15+K15-2011))</f>
        <v>19</v>
      </c>
      <c r="N15" s="171">
        <f t="shared" ref="N15:N78" si="2">MAX(2011,K15)</f>
        <v>2011</v>
      </c>
      <c r="O15" s="85">
        <v>76294069.88749136</v>
      </c>
      <c r="P15" s="85">
        <v>76294069.887491345</v>
      </c>
      <c r="Q15" s="73" t="s">
        <v>163</v>
      </c>
    </row>
    <row r="16" spans="1:17" x14ac:dyDescent="0.2">
      <c r="B16" s="85">
        <v>2</v>
      </c>
      <c r="C16" s="85" t="s">
        <v>154</v>
      </c>
      <c r="D16" s="85" t="s">
        <v>156</v>
      </c>
      <c r="E16" s="85"/>
      <c r="F16" s="85" t="s">
        <v>124</v>
      </c>
      <c r="G16" s="87" t="str">
        <f t="shared" ref="G16:G79" si="3">C16&amp;" "&amp;F16</f>
        <v>Start-GAW excl. bijzonderheden TD</v>
      </c>
      <c r="H16" s="87">
        <f t="shared" si="0"/>
        <v>1</v>
      </c>
      <c r="I16" s="87">
        <f t="shared" si="0"/>
        <v>0</v>
      </c>
      <c r="J16" s="85">
        <v>34.799999999999997</v>
      </c>
      <c r="K16" s="114">
        <v>2004</v>
      </c>
      <c r="L16" s="117">
        <f>INDEX('2. Reguleringsparameters'!$D$46:$E$50,MATCH('3. Investeringen'!C16,'2. Reguleringsparameters'!$B$46:$B$50,0),MATCH('3. Investeringen'!F16,'2. Reguleringsparameters'!$D$43:$E$43,0))</f>
        <v>0</v>
      </c>
      <c r="M16" s="117">
        <f t="shared" si="1"/>
        <v>27.799999999999955</v>
      </c>
      <c r="N16" s="171">
        <f t="shared" si="2"/>
        <v>2011</v>
      </c>
      <c r="O16" s="85">
        <v>1462466602.7068965</v>
      </c>
      <c r="P16" s="85">
        <v>1597182825.9012928</v>
      </c>
      <c r="Q16" s="115">
        <v>37987</v>
      </c>
    </row>
    <row r="17" spans="2:17" x14ac:dyDescent="0.2">
      <c r="B17" s="85">
        <v>3</v>
      </c>
      <c r="C17" s="85" t="s">
        <v>146</v>
      </c>
      <c r="D17" s="85" t="s">
        <v>155</v>
      </c>
      <c r="E17" s="85"/>
      <c r="F17" s="85" t="s">
        <v>124</v>
      </c>
      <c r="G17" s="87" t="str">
        <f t="shared" si="3"/>
        <v>Nieuwe investeringen TD</v>
      </c>
      <c r="H17" s="87">
        <f t="shared" si="0"/>
        <v>1</v>
      </c>
      <c r="I17" s="87">
        <f t="shared" si="0"/>
        <v>0</v>
      </c>
      <c r="J17" s="85">
        <v>55</v>
      </c>
      <c r="K17" s="114">
        <v>2004</v>
      </c>
      <c r="L17" s="117">
        <f>INDEX('2. Reguleringsparameters'!$D$46:$E$50,MATCH('3. Investeringen'!C17,'2. Reguleringsparameters'!$B$46:$B$50,0),MATCH('3. Investeringen'!F17,'2. Reguleringsparameters'!$D$43:$E$43,0))</f>
        <v>0.5</v>
      </c>
      <c r="M17" s="117">
        <f t="shared" si="1"/>
        <v>48.5</v>
      </c>
      <c r="N17" s="171">
        <f t="shared" si="2"/>
        <v>2011</v>
      </c>
      <c r="O17" s="85">
        <v>2765862.5123683102</v>
      </c>
      <c r="P17" s="85">
        <v>3020642.0409069858</v>
      </c>
      <c r="Q17" s="116"/>
    </row>
    <row r="18" spans="2:17" x14ac:dyDescent="0.2">
      <c r="B18" s="85">
        <v>4</v>
      </c>
      <c r="C18" s="85" t="s">
        <v>146</v>
      </c>
      <c r="D18" s="85" t="s">
        <v>155</v>
      </c>
      <c r="E18" s="85"/>
      <c r="F18" s="85" t="s">
        <v>124</v>
      </c>
      <c r="G18" s="87" t="str">
        <f t="shared" si="3"/>
        <v>Nieuwe investeringen TD</v>
      </c>
      <c r="H18" s="87">
        <f t="shared" si="0"/>
        <v>1</v>
      </c>
      <c r="I18" s="87">
        <f t="shared" si="0"/>
        <v>0</v>
      </c>
      <c r="J18" s="85">
        <v>45</v>
      </c>
      <c r="K18" s="114">
        <v>2004</v>
      </c>
      <c r="L18" s="117">
        <f>INDEX('2. Reguleringsparameters'!$D$46:$E$50,MATCH('3. Investeringen'!C18,'2. Reguleringsparameters'!$B$46:$B$50,0),MATCH('3. Investeringen'!F18,'2. Reguleringsparameters'!$D$43:$E$43,0))</f>
        <v>0.5</v>
      </c>
      <c r="M18" s="117">
        <f t="shared" si="1"/>
        <v>38.5</v>
      </c>
      <c r="N18" s="171">
        <f t="shared" si="2"/>
        <v>2011</v>
      </c>
      <c r="O18" s="85">
        <v>11528042.806291806</v>
      </c>
      <c r="P18" s="85">
        <v>12589957.235525588</v>
      </c>
      <c r="Q18" s="105"/>
    </row>
    <row r="19" spans="2:17" x14ac:dyDescent="0.2">
      <c r="B19" s="85">
        <v>5</v>
      </c>
      <c r="C19" s="85" t="s">
        <v>146</v>
      </c>
      <c r="D19" s="85" t="s">
        <v>155</v>
      </c>
      <c r="E19" s="85"/>
      <c r="F19" s="85" t="s">
        <v>124</v>
      </c>
      <c r="G19" s="87" t="str">
        <f t="shared" si="3"/>
        <v>Nieuwe investeringen TD</v>
      </c>
      <c r="H19" s="87">
        <f t="shared" si="0"/>
        <v>1</v>
      </c>
      <c r="I19" s="87">
        <f t="shared" si="0"/>
        <v>0</v>
      </c>
      <c r="J19" s="85">
        <v>30</v>
      </c>
      <c r="K19" s="114">
        <v>2004</v>
      </c>
      <c r="L19" s="117">
        <f>INDEX('2. Reguleringsparameters'!$D$46:$E$50,MATCH('3. Investeringen'!C19,'2. Reguleringsparameters'!$B$46:$B$50,0),MATCH('3. Investeringen'!F19,'2. Reguleringsparameters'!$D$43:$E$43,0))</f>
        <v>0.5</v>
      </c>
      <c r="M19" s="117">
        <f t="shared" si="1"/>
        <v>23.5</v>
      </c>
      <c r="N19" s="171">
        <f t="shared" si="2"/>
        <v>2011</v>
      </c>
      <c r="O19" s="85">
        <v>1511216.4613779471</v>
      </c>
      <c r="P19" s="85">
        <v>1650423.3148741014</v>
      </c>
      <c r="Q19" s="105"/>
    </row>
    <row r="20" spans="2:17" x14ac:dyDescent="0.2">
      <c r="B20" s="85">
        <v>6</v>
      </c>
      <c r="C20" s="85" t="s">
        <v>146</v>
      </c>
      <c r="D20" s="85" t="s">
        <v>155</v>
      </c>
      <c r="E20" s="85"/>
      <c r="F20" s="85" t="s">
        <v>124</v>
      </c>
      <c r="G20" s="87" t="str">
        <f t="shared" si="3"/>
        <v>Nieuwe investeringen TD</v>
      </c>
      <c r="H20" s="87">
        <f t="shared" si="0"/>
        <v>1</v>
      </c>
      <c r="I20" s="87">
        <f t="shared" si="0"/>
        <v>0</v>
      </c>
      <c r="J20" s="85">
        <v>0</v>
      </c>
      <c r="K20" s="114">
        <v>2004</v>
      </c>
      <c r="L20" s="117">
        <f>INDEX('2. Reguleringsparameters'!$D$46:$E$50,MATCH('3. Investeringen'!C20,'2. Reguleringsparameters'!$B$46:$B$50,0),MATCH('3. Investeringen'!F20,'2. Reguleringsparameters'!$D$43:$E$43,0))</f>
        <v>0.5</v>
      </c>
      <c r="M20" s="117">
        <f t="shared" si="1"/>
        <v>0</v>
      </c>
      <c r="N20" s="171">
        <f t="shared" si="2"/>
        <v>2011</v>
      </c>
      <c r="O20" s="85">
        <v>-69816</v>
      </c>
      <c r="P20" s="85">
        <v>-76247.15392934889</v>
      </c>
      <c r="Q20" s="105"/>
    </row>
    <row r="21" spans="2:17" x14ac:dyDescent="0.2">
      <c r="B21" s="85">
        <v>7</v>
      </c>
      <c r="C21" s="85" t="s">
        <v>146</v>
      </c>
      <c r="D21" s="85" t="s">
        <v>155</v>
      </c>
      <c r="E21" s="85"/>
      <c r="F21" s="85" t="s">
        <v>124</v>
      </c>
      <c r="G21" s="87" t="str">
        <f t="shared" si="3"/>
        <v>Nieuwe investeringen TD</v>
      </c>
      <c r="H21" s="87">
        <f t="shared" si="0"/>
        <v>1</v>
      </c>
      <c r="I21" s="87">
        <f t="shared" si="0"/>
        <v>0</v>
      </c>
      <c r="J21" s="85">
        <v>55</v>
      </c>
      <c r="K21" s="114">
        <v>2005</v>
      </c>
      <c r="L21" s="117">
        <f>INDEX('2. Reguleringsparameters'!$D$46:$E$50,MATCH('3. Investeringen'!C21,'2. Reguleringsparameters'!$B$46:$B$50,0),MATCH('3. Investeringen'!F21,'2. Reguleringsparameters'!$D$43:$E$43,0))</f>
        <v>0.5</v>
      </c>
      <c r="M21" s="117">
        <f t="shared" si="1"/>
        <v>49.5</v>
      </c>
      <c r="N21" s="171">
        <f t="shared" si="2"/>
        <v>2011</v>
      </c>
      <c r="O21" s="85">
        <v>3268129.5</v>
      </c>
      <c r="P21" s="85">
        <v>3530341.9723415128</v>
      </c>
      <c r="Q21" s="105"/>
    </row>
    <row r="22" spans="2:17" x14ac:dyDescent="0.2">
      <c r="B22" s="85">
        <v>8</v>
      </c>
      <c r="C22" s="85" t="s">
        <v>146</v>
      </c>
      <c r="D22" s="85" t="s">
        <v>155</v>
      </c>
      <c r="E22" s="85"/>
      <c r="F22" s="85" t="s">
        <v>124</v>
      </c>
      <c r="G22" s="87" t="str">
        <f t="shared" si="3"/>
        <v>Nieuwe investeringen TD</v>
      </c>
      <c r="H22" s="87">
        <f t="shared" si="0"/>
        <v>1</v>
      </c>
      <c r="I22" s="87">
        <f t="shared" si="0"/>
        <v>0</v>
      </c>
      <c r="J22" s="85">
        <v>45</v>
      </c>
      <c r="K22" s="114">
        <v>2005</v>
      </c>
      <c r="L22" s="117">
        <f>INDEX('2. Reguleringsparameters'!$D$46:$E$50,MATCH('3. Investeringen'!C22,'2. Reguleringsparameters'!$B$46:$B$50,0),MATCH('3. Investeringen'!F22,'2. Reguleringsparameters'!$D$43:$E$43,0))</f>
        <v>0.5</v>
      </c>
      <c r="M22" s="117">
        <f t="shared" si="1"/>
        <v>39.5</v>
      </c>
      <c r="N22" s="171">
        <f t="shared" si="2"/>
        <v>2011</v>
      </c>
      <c r="O22" s="85">
        <v>7815021.0232712999</v>
      </c>
      <c r="P22" s="85">
        <v>8442045.1310714539</v>
      </c>
      <c r="Q22" s="105"/>
    </row>
    <row r="23" spans="2:17" x14ac:dyDescent="0.2">
      <c r="B23" s="85">
        <v>9</v>
      </c>
      <c r="C23" s="85" t="s">
        <v>146</v>
      </c>
      <c r="D23" s="85" t="s">
        <v>155</v>
      </c>
      <c r="E23" s="85"/>
      <c r="F23" s="85" t="s">
        <v>124</v>
      </c>
      <c r="G23" s="87" t="str">
        <f t="shared" si="3"/>
        <v>Nieuwe investeringen TD</v>
      </c>
      <c r="H23" s="87">
        <f t="shared" si="0"/>
        <v>1</v>
      </c>
      <c r="I23" s="87">
        <f t="shared" si="0"/>
        <v>0</v>
      </c>
      <c r="J23" s="85">
        <v>30</v>
      </c>
      <c r="K23" s="114">
        <v>2005</v>
      </c>
      <c r="L23" s="117">
        <f>INDEX('2. Reguleringsparameters'!$D$46:$E$50,MATCH('3. Investeringen'!C23,'2. Reguleringsparameters'!$B$46:$B$50,0),MATCH('3. Investeringen'!F23,'2. Reguleringsparameters'!$D$43:$E$43,0))</f>
        <v>0.5</v>
      </c>
      <c r="M23" s="117">
        <f t="shared" si="1"/>
        <v>24.5</v>
      </c>
      <c r="N23" s="171">
        <f t="shared" si="2"/>
        <v>2011</v>
      </c>
      <c r="O23" s="85">
        <v>1308554.1014682653</v>
      </c>
      <c r="P23" s="85">
        <v>1413543.5782128742</v>
      </c>
      <c r="Q23" s="105"/>
    </row>
    <row r="24" spans="2:17" x14ac:dyDescent="0.2">
      <c r="B24" s="85">
        <v>10</v>
      </c>
      <c r="C24" s="85" t="s">
        <v>146</v>
      </c>
      <c r="D24" s="85" t="s">
        <v>155</v>
      </c>
      <c r="E24" s="85"/>
      <c r="F24" s="85" t="s">
        <v>124</v>
      </c>
      <c r="G24" s="87" t="str">
        <f t="shared" si="3"/>
        <v>Nieuwe investeringen TD</v>
      </c>
      <c r="H24" s="87">
        <f t="shared" si="0"/>
        <v>1</v>
      </c>
      <c r="I24" s="87">
        <f t="shared" si="0"/>
        <v>0</v>
      </c>
      <c r="J24" s="85">
        <v>0</v>
      </c>
      <c r="K24" s="114">
        <v>2005</v>
      </c>
      <c r="L24" s="117">
        <f>INDEX('2. Reguleringsparameters'!$D$46:$E$50,MATCH('3. Investeringen'!C24,'2. Reguleringsparameters'!$B$46:$B$50,0),MATCH('3. Investeringen'!F24,'2. Reguleringsparameters'!$D$43:$E$43,0))</f>
        <v>0.5</v>
      </c>
      <c r="M24" s="117">
        <f t="shared" si="1"/>
        <v>0</v>
      </c>
      <c r="N24" s="171">
        <f t="shared" si="2"/>
        <v>2011</v>
      </c>
      <c r="O24" s="85">
        <v>63715</v>
      </c>
      <c r="P24" s="85">
        <v>68827.058036635179</v>
      </c>
      <c r="Q24" s="105"/>
    </row>
    <row r="25" spans="2:17" x14ac:dyDescent="0.2">
      <c r="B25" s="85">
        <v>11</v>
      </c>
      <c r="C25" s="85" t="s">
        <v>146</v>
      </c>
      <c r="D25" s="85" t="s">
        <v>155</v>
      </c>
      <c r="E25" s="85"/>
      <c r="F25" s="85" t="s">
        <v>124</v>
      </c>
      <c r="G25" s="87" t="str">
        <f t="shared" si="3"/>
        <v>Nieuwe investeringen TD</v>
      </c>
      <c r="H25" s="87">
        <f t="shared" si="0"/>
        <v>1</v>
      </c>
      <c r="I25" s="87">
        <f t="shared" si="0"/>
        <v>0</v>
      </c>
      <c r="J25" s="85">
        <v>55</v>
      </c>
      <c r="K25" s="114">
        <v>2006</v>
      </c>
      <c r="L25" s="117">
        <f>INDEX('2. Reguleringsparameters'!$D$46:$E$50,MATCH('3. Investeringen'!C25,'2. Reguleringsparameters'!$B$46:$B$50,0),MATCH('3. Investeringen'!F25,'2. Reguleringsparameters'!$D$43:$E$43,0))</f>
        <v>0.5</v>
      </c>
      <c r="M25" s="117">
        <f t="shared" si="1"/>
        <v>50.5</v>
      </c>
      <c r="N25" s="171">
        <f t="shared" si="2"/>
        <v>2011</v>
      </c>
      <c r="O25" s="85">
        <v>3561468.4617226971</v>
      </c>
      <c r="P25" s="85">
        <v>3779191.0179375629</v>
      </c>
      <c r="Q25" s="105"/>
    </row>
    <row r="26" spans="2:17" x14ac:dyDescent="0.2">
      <c r="B26" s="85">
        <v>12</v>
      </c>
      <c r="C26" s="85" t="s">
        <v>146</v>
      </c>
      <c r="D26" s="85" t="s">
        <v>155</v>
      </c>
      <c r="E26" s="85"/>
      <c r="F26" s="85" t="s">
        <v>124</v>
      </c>
      <c r="G26" s="87" t="str">
        <f t="shared" si="3"/>
        <v>Nieuwe investeringen TD</v>
      </c>
      <c r="H26" s="87">
        <f t="shared" si="0"/>
        <v>1</v>
      </c>
      <c r="I26" s="87">
        <f t="shared" si="0"/>
        <v>0</v>
      </c>
      <c r="J26" s="85">
        <v>45</v>
      </c>
      <c r="K26" s="114">
        <v>2006</v>
      </c>
      <c r="L26" s="117">
        <f>INDEX('2. Reguleringsparameters'!$D$46:$E$50,MATCH('3. Investeringen'!C26,'2. Reguleringsparameters'!$B$46:$B$50,0),MATCH('3. Investeringen'!F26,'2. Reguleringsparameters'!$D$43:$E$43,0))</f>
        <v>0.5</v>
      </c>
      <c r="M26" s="117">
        <f t="shared" si="1"/>
        <v>40.5</v>
      </c>
      <c r="N26" s="171">
        <f t="shared" si="2"/>
        <v>2011</v>
      </c>
      <c r="O26" s="85">
        <v>9466633.1972086541</v>
      </c>
      <c r="P26" s="85">
        <v>10045355.036415346</v>
      </c>
      <c r="Q26" s="105"/>
    </row>
    <row r="27" spans="2:17" x14ac:dyDescent="0.2">
      <c r="B27" s="85">
        <v>13</v>
      </c>
      <c r="C27" s="85" t="s">
        <v>146</v>
      </c>
      <c r="D27" s="85" t="s">
        <v>155</v>
      </c>
      <c r="E27" s="85"/>
      <c r="F27" s="85" t="s">
        <v>124</v>
      </c>
      <c r="G27" s="87" t="str">
        <f t="shared" si="3"/>
        <v>Nieuwe investeringen TD</v>
      </c>
      <c r="H27" s="87">
        <f t="shared" si="0"/>
        <v>1</v>
      </c>
      <c r="I27" s="87">
        <f t="shared" si="0"/>
        <v>0</v>
      </c>
      <c r="J27" s="85">
        <v>30</v>
      </c>
      <c r="K27" s="114">
        <v>2006</v>
      </c>
      <c r="L27" s="117">
        <f>INDEX('2. Reguleringsparameters'!$D$46:$E$50,MATCH('3. Investeringen'!C27,'2. Reguleringsparameters'!$B$46:$B$50,0),MATCH('3. Investeringen'!F27,'2. Reguleringsparameters'!$D$43:$E$43,0))</f>
        <v>0.5</v>
      </c>
      <c r="M27" s="117">
        <f t="shared" si="1"/>
        <v>25.5</v>
      </c>
      <c r="N27" s="171">
        <f t="shared" si="2"/>
        <v>2011</v>
      </c>
      <c r="O27" s="85">
        <v>1856639.3607120616</v>
      </c>
      <c r="P27" s="85">
        <v>1970140.9323047628</v>
      </c>
      <c r="Q27" s="105"/>
    </row>
    <row r="28" spans="2:17" x14ac:dyDescent="0.2">
      <c r="B28" s="85">
        <v>14</v>
      </c>
      <c r="C28" s="85" t="s">
        <v>146</v>
      </c>
      <c r="D28" s="85" t="s">
        <v>155</v>
      </c>
      <c r="E28" s="85"/>
      <c r="F28" s="85" t="s">
        <v>124</v>
      </c>
      <c r="G28" s="87" t="str">
        <f t="shared" si="3"/>
        <v>Nieuwe investeringen TD</v>
      </c>
      <c r="H28" s="87">
        <f t="shared" si="0"/>
        <v>1</v>
      </c>
      <c r="I28" s="87">
        <f t="shared" si="0"/>
        <v>0</v>
      </c>
      <c r="J28" s="85">
        <v>0</v>
      </c>
      <c r="K28" s="114">
        <v>2006</v>
      </c>
      <c r="L28" s="117">
        <f>INDEX('2. Reguleringsparameters'!$D$46:$E$50,MATCH('3. Investeringen'!C28,'2. Reguleringsparameters'!$B$46:$B$50,0),MATCH('3. Investeringen'!F28,'2. Reguleringsparameters'!$D$43:$E$43,0))</f>
        <v>0.5</v>
      </c>
      <c r="M28" s="117">
        <f t="shared" si="1"/>
        <v>0</v>
      </c>
      <c r="N28" s="171">
        <f t="shared" si="2"/>
        <v>2011</v>
      </c>
      <c r="O28" s="85">
        <v>22365</v>
      </c>
      <c r="P28" s="85">
        <v>23732.235178994157</v>
      </c>
      <c r="Q28" s="105"/>
    </row>
    <row r="29" spans="2:17" x14ac:dyDescent="0.2">
      <c r="B29" s="85">
        <v>15</v>
      </c>
      <c r="C29" s="85" t="s">
        <v>146</v>
      </c>
      <c r="D29" s="85" t="s">
        <v>155</v>
      </c>
      <c r="E29" s="85"/>
      <c r="F29" s="85" t="s">
        <v>124</v>
      </c>
      <c r="G29" s="87" t="str">
        <f t="shared" si="3"/>
        <v>Nieuwe investeringen TD</v>
      </c>
      <c r="H29" s="87">
        <f t="shared" si="0"/>
        <v>1</v>
      </c>
      <c r="I29" s="87">
        <f t="shared" si="0"/>
        <v>0</v>
      </c>
      <c r="J29" s="85">
        <v>55</v>
      </c>
      <c r="K29" s="114">
        <v>2007</v>
      </c>
      <c r="L29" s="117">
        <f>INDEX('2. Reguleringsparameters'!$D$46:$E$50,MATCH('3. Investeringen'!C29,'2. Reguleringsparameters'!$B$46:$B$50,0),MATCH('3. Investeringen'!F29,'2. Reguleringsparameters'!$D$43:$E$43,0))</f>
        <v>0.5</v>
      </c>
      <c r="M29" s="117">
        <f t="shared" si="1"/>
        <v>51.5</v>
      </c>
      <c r="N29" s="171">
        <f t="shared" si="2"/>
        <v>2011</v>
      </c>
      <c r="O29" s="85">
        <v>4006614.7909090915</v>
      </c>
      <c r="P29" s="85">
        <v>4192850.4839905542</v>
      </c>
      <c r="Q29" s="105"/>
    </row>
    <row r="30" spans="2:17" x14ac:dyDescent="0.2">
      <c r="B30" s="85">
        <v>16</v>
      </c>
      <c r="C30" s="85" t="s">
        <v>146</v>
      </c>
      <c r="D30" s="85" t="s">
        <v>155</v>
      </c>
      <c r="E30" s="85"/>
      <c r="F30" s="85" t="s">
        <v>124</v>
      </c>
      <c r="G30" s="87" t="str">
        <f t="shared" si="3"/>
        <v>Nieuwe investeringen TD</v>
      </c>
      <c r="H30" s="87">
        <f t="shared" si="0"/>
        <v>1</v>
      </c>
      <c r="I30" s="87">
        <f t="shared" si="0"/>
        <v>0</v>
      </c>
      <c r="J30" s="85">
        <v>45</v>
      </c>
      <c r="K30" s="114">
        <v>2007</v>
      </c>
      <c r="L30" s="117">
        <f>INDEX('2. Reguleringsparameters'!$D$46:$E$50,MATCH('3. Investeringen'!C30,'2. Reguleringsparameters'!$B$46:$B$50,0),MATCH('3. Investeringen'!F30,'2. Reguleringsparameters'!$D$43:$E$43,0))</f>
        <v>0.5</v>
      </c>
      <c r="M30" s="117">
        <f t="shared" si="1"/>
        <v>41.5</v>
      </c>
      <c r="N30" s="171">
        <f t="shared" si="2"/>
        <v>2011</v>
      </c>
      <c r="O30" s="85">
        <v>15493742.799999999</v>
      </c>
      <c r="P30" s="85">
        <v>16213923.820479194</v>
      </c>
      <c r="Q30" s="105"/>
    </row>
    <row r="31" spans="2:17" x14ac:dyDescent="0.2">
      <c r="B31" s="85">
        <v>17</v>
      </c>
      <c r="C31" s="85" t="s">
        <v>146</v>
      </c>
      <c r="D31" s="85" t="s">
        <v>155</v>
      </c>
      <c r="E31" s="85"/>
      <c r="F31" s="85" t="s">
        <v>124</v>
      </c>
      <c r="G31" s="87" t="str">
        <f t="shared" si="3"/>
        <v>Nieuwe investeringen TD</v>
      </c>
      <c r="H31" s="87">
        <f t="shared" si="0"/>
        <v>1</v>
      </c>
      <c r="I31" s="87">
        <f t="shared" si="0"/>
        <v>0</v>
      </c>
      <c r="J31" s="85">
        <v>30</v>
      </c>
      <c r="K31" s="114">
        <v>2007</v>
      </c>
      <c r="L31" s="117">
        <f>INDEX('2. Reguleringsparameters'!$D$46:$E$50,MATCH('3. Investeringen'!C31,'2. Reguleringsparameters'!$B$46:$B$50,0),MATCH('3. Investeringen'!F31,'2. Reguleringsparameters'!$D$43:$E$43,0))</f>
        <v>0.5</v>
      </c>
      <c r="M31" s="117">
        <f t="shared" si="1"/>
        <v>26.5</v>
      </c>
      <c r="N31" s="171">
        <f t="shared" si="2"/>
        <v>2011</v>
      </c>
      <c r="O31" s="85">
        <v>1476901.5333333332</v>
      </c>
      <c r="P31" s="85">
        <v>1545550.953112219</v>
      </c>
      <c r="Q31" s="105"/>
    </row>
    <row r="32" spans="2:17" x14ac:dyDescent="0.2">
      <c r="B32" s="85">
        <v>18</v>
      </c>
      <c r="C32" s="85" t="s">
        <v>146</v>
      </c>
      <c r="D32" s="85" t="s">
        <v>155</v>
      </c>
      <c r="E32" s="85"/>
      <c r="F32" s="85" t="s">
        <v>124</v>
      </c>
      <c r="G32" s="87" t="str">
        <f t="shared" si="3"/>
        <v>Nieuwe investeringen TD</v>
      </c>
      <c r="H32" s="87">
        <f t="shared" si="0"/>
        <v>1</v>
      </c>
      <c r="I32" s="87">
        <f t="shared" si="0"/>
        <v>0</v>
      </c>
      <c r="J32" s="85">
        <v>55</v>
      </c>
      <c r="K32" s="114">
        <v>2008</v>
      </c>
      <c r="L32" s="117">
        <f>INDEX('2. Reguleringsparameters'!$D$46:$E$50,MATCH('3. Investeringen'!C32,'2. Reguleringsparameters'!$B$46:$B$50,0),MATCH('3. Investeringen'!F32,'2. Reguleringsparameters'!$D$43:$E$43,0))</f>
        <v>0.5</v>
      </c>
      <c r="M32" s="117">
        <f t="shared" si="1"/>
        <v>52.5</v>
      </c>
      <c r="N32" s="171">
        <f t="shared" si="2"/>
        <v>2011</v>
      </c>
      <c r="O32" s="85">
        <v>5795571.4090909092</v>
      </c>
      <c r="P32" s="85">
        <v>5998972.7832643632</v>
      </c>
      <c r="Q32" s="105"/>
    </row>
    <row r="33" spans="2:19" x14ac:dyDescent="0.2">
      <c r="B33" s="85">
        <v>19</v>
      </c>
      <c r="C33" s="85" t="s">
        <v>146</v>
      </c>
      <c r="D33" s="85" t="s">
        <v>155</v>
      </c>
      <c r="E33" s="85"/>
      <c r="F33" s="85" t="s">
        <v>124</v>
      </c>
      <c r="G33" s="87" t="str">
        <f t="shared" si="3"/>
        <v>Nieuwe investeringen TD</v>
      </c>
      <c r="H33" s="87">
        <f t="shared" si="0"/>
        <v>1</v>
      </c>
      <c r="I33" s="87">
        <f t="shared" si="0"/>
        <v>0</v>
      </c>
      <c r="J33" s="85">
        <v>45</v>
      </c>
      <c r="K33" s="114">
        <v>2008</v>
      </c>
      <c r="L33" s="117">
        <f>INDEX('2. Reguleringsparameters'!$D$46:$E$50,MATCH('3. Investeringen'!C33,'2. Reguleringsparameters'!$B$46:$B$50,0),MATCH('3. Investeringen'!F33,'2. Reguleringsparameters'!$D$43:$E$43,0))</f>
        <v>0.5</v>
      </c>
      <c r="M33" s="117">
        <f t="shared" si="1"/>
        <v>42.5</v>
      </c>
      <c r="N33" s="171">
        <f t="shared" si="2"/>
        <v>2011</v>
      </c>
      <c r="O33" s="85">
        <v>17011940.611111108</v>
      </c>
      <c r="P33" s="85">
        <v>17608991.678798661</v>
      </c>
      <c r="Q33" s="105"/>
      <c r="S33" s="20"/>
    </row>
    <row r="34" spans="2:19" x14ac:dyDescent="0.2">
      <c r="B34" s="85">
        <v>20</v>
      </c>
      <c r="C34" s="85" t="s">
        <v>146</v>
      </c>
      <c r="D34" s="85" t="s">
        <v>155</v>
      </c>
      <c r="E34" s="85"/>
      <c r="F34" s="85" t="s">
        <v>124</v>
      </c>
      <c r="G34" s="87" t="str">
        <f t="shared" si="3"/>
        <v>Nieuwe investeringen TD</v>
      </c>
      <c r="H34" s="87">
        <f t="shared" si="0"/>
        <v>1</v>
      </c>
      <c r="I34" s="87">
        <f t="shared" si="0"/>
        <v>0</v>
      </c>
      <c r="J34" s="85">
        <v>30</v>
      </c>
      <c r="K34" s="114">
        <v>2008</v>
      </c>
      <c r="L34" s="117">
        <f>INDEX('2. Reguleringsparameters'!$D$46:$E$50,MATCH('3. Investeringen'!C34,'2. Reguleringsparameters'!$B$46:$B$50,0),MATCH('3. Investeringen'!F34,'2. Reguleringsparameters'!$D$43:$E$43,0))</f>
        <v>0.5</v>
      </c>
      <c r="M34" s="117">
        <f t="shared" si="1"/>
        <v>27.5</v>
      </c>
      <c r="N34" s="171">
        <f t="shared" si="2"/>
        <v>2011</v>
      </c>
      <c r="O34" s="85">
        <v>1489683.25</v>
      </c>
      <c r="P34" s="85">
        <v>1541965.173342</v>
      </c>
      <c r="Q34" s="105"/>
      <c r="S34" s="20"/>
    </row>
    <row r="35" spans="2:19" x14ac:dyDescent="0.2">
      <c r="B35" s="85">
        <v>21</v>
      </c>
      <c r="C35" s="85" t="s">
        <v>146</v>
      </c>
      <c r="D35" s="85" t="s">
        <v>155</v>
      </c>
      <c r="E35" s="85"/>
      <c r="F35" s="85" t="s">
        <v>124</v>
      </c>
      <c r="G35" s="87" t="str">
        <f t="shared" si="3"/>
        <v>Nieuwe investeringen TD</v>
      </c>
      <c r="H35" s="87">
        <f t="shared" ref="H35:I54" si="4">IF($F35=H$14,1,0)</f>
        <v>1</v>
      </c>
      <c r="I35" s="87">
        <f t="shared" si="4"/>
        <v>0</v>
      </c>
      <c r="J35" s="85">
        <v>0</v>
      </c>
      <c r="K35" s="114">
        <v>2008</v>
      </c>
      <c r="L35" s="117">
        <f>INDEX('2. Reguleringsparameters'!$D$46:$E$50,MATCH('3. Investeringen'!C35,'2. Reguleringsparameters'!$B$46:$B$50,0),MATCH('3. Investeringen'!F35,'2. Reguleringsparameters'!$D$43:$E$43,0))</f>
        <v>0.5</v>
      </c>
      <c r="M35" s="117">
        <f t="shared" si="1"/>
        <v>0</v>
      </c>
      <c r="N35" s="171">
        <f t="shared" si="2"/>
        <v>2011</v>
      </c>
      <c r="O35" s="85">
        <v>27867</v>
      </c>
      <c r="P35" s="85">
        <v>28845.020231999999</v>
      </c>
      <c r="Q35" s="105"/>
    </row>
    <row r="36" spans="2:19" x14ac:dyDescent="0.2">
      <c r="B36" s="85">
        <v>22</v>
      </c>
      <c r="C36" s="85" t="s">
        <v>146</v>
      </c>
      <c r="D36" s="85" t="s">
        <v>155</v>
      </c>
      <c r="E36" s="85"/>
      <c r="F36" s="85" t="s">
        <v>124</v>
      </c>
      <c r="G36" s="87" t="str">
        <f t="shared" si="3"/>
        <v>Nieuwe investeringen TD</v>
      </c>
      <c r="H36" s="87">
        <f t="shared" si="4"/>
        <v>1</v>
      </c>
      <c r="I36" s="87">
        <f t="shared" si="4"/>
        <v>0</v>
      </c>
      <c r="J36" s="85">
        <v>55</v>
      </c>
      <c r="K36" s="114">
        <v>2009</v>
      </c>
      <c r="L36" s="117">
        <f>INDEX('2. Reguleringsparameters'!$D$46:$E$50,MATCH('3. Investeringen'!C36,'2. Reguleringsparameters'!$B$46:$B$50,0),MATCH('3. Investeringen'!F36,'2. Reguleringsparameters'!$D$43:$E$43,0))</f>
        <v>0.5</v>
      </c>
      <c r="M36" s="117">
        <f t="shared" si="1"/>
        <v>53.5</v>
      </c>
      <c r="N36" s="171">
        <f t="shared" si="2"/>
        <v>2011</v>
      </c>
      <c r="O36" s="85">
        <v>5675971.6090909094</v>
      </c>
      <c r="P36" s="85">
        <v>5692999.5239181817</v>
      </c>
      <c r="Q36" s="105"/>
    </row>
    <row r="37" spans="2:19" x14ac:dyDescent="0.2">
      <c r="B37" s="85">
        <v>23</v>
      </c>
      <c r="C37" s="85" t="s">
        <v>146</v>
      </c>
      <c r="D37" s="85" t="s">
        <v>155</v>
      </c>
      <c r="E37" s="85"/>
      <c r="F37" s="85" t="s">
        <v>124</v>
      </c>
      <c r="G37" s="87" t="str">
        <f t="shared" si="3"/>
        <v>Nieuwe investeringen TD</v>
      </c>
      <c r="H37" s="87">
        <f t="shared" si="4"/>
        <v>1</v>
      </c>
      <c r="I37" s="87">
        <f t="shared" si="4"/>
        <v>0</v>
      </c>
      <c r="J37" s="85">
        <v>45</v>
      </c>
      <c r="K37" s="114">
        <v>2009</v>
      </c>
      <c r="L37" s="117">
        <f>INDEX('2. Reguleringsparameters'!$D$46:$E$50,MATCH('3. Investeringen'!C37,'2. Reguleringsparameters'!$B$46:$B$50,0),MATCH('3. Investeringen'!F37,'2. Reguleringsparameters'!$D$43:$E$43,0))</f>
        <v>0.5</v>
      </c>
      <c r="M37" s="117">
        <f t="shared" si="1"/>
        <v>43.5</v>
      </c>
      <c r="N37" s="171">
        <f t="shared" si="2"/>
        <v>2011</v>
      </c>
      <c r="O37" s="85">
        <v>22135651.666666668</v>
      </c>
      <c r="P37" s="85">
        <v>22202058.621666666</v>
      </c>
      <c r="Q37" s="105"/>
    </row>
    <row r="38" spans="2:19" x14ac:dyDescent="0.2">
      <c r="B38" s="85">
        <v>24</v>
      </c>
      <c r="C38" s="85" t="s">
        <v>146</v>
      </c>
      <c r="D38" s="85" t="s">
        <v>155</v>
      </c>
      <c r="E38" s="85"/>
      <c r="F38" s="85" t="s">
        <v>124</v>
      </c>
      <c r="G38" s="87" t="str">
        <f t="shared" si="3"/>
        <v>Nieuwe investeringen TD</v>
      </c>
      <c r="H38" s="87">
        <f t="shared" si="4"/>
        <v>1</v>
      </c>
      <c r="I38" s="87">
        <f t="shared" si="4"/>
        <v>0</v>
      </c>
      <c r="J38" s="85">
        <v>30</v>
      </c>
      <c r="K38" s="114">
        <v>2009</v>
      </c>
      <c r="L38" s="117">
        <f>INDEX('2. Reguleringsparameters'!$D$46:$E$50,MATCH('3. Investeringen'!C38,'2. Reguleringsparameters'!$B$46:$B$50,0),MATCH('3. Investeringen'!F38,'2. Reguleringsparameters'!$D$43:$E$43,0))</f>
        <v>0.5</v>
      </c>
      <c r="M38" s="117">
        <f t="shared" si="1"/>
        <v>28.5</v>
      </c>
      <c r="N38" s="171">
        <f t="shared" si="2"/>
        <v>2011</v>
      </c>
      <c r="O38" s="85">
        <v>2176825.25</v>
      </c>
      <c r="P38" s="85">
        <v>2183355.7257499998</v>
      </c>
      <c r="Q38" s="105"/>
    </row>
    <row r="39" spans="2:19" x14ac:dyDescent="0.2">
      <c r="B39" s="85">
        <v>25</v>
      </c>
      <c r="C39" s="85" t="s">
        <v>146</v>
      </c>
      <c r="D39" s="85" t="s">
        <v>155</v>
      </c>
      <c r="E39" s="85"/>
      <c r="F39" s="85" t="s">
        <v>124</v>
      </c>
      <c r="G39" s="87" t="str">
        <f t="shared" si="3"/>
        <v>Nieuwe investeringen TD</v>
      </c>
      <c r="H39" s="87">
        <f t="shared" si="4"/>
        <v>1</v>
      </c>
      <c r="I39" s="87">
        <f t="shared" si="4"/>
        <v>0</v>
      </c>
      <c r="J39" s="85">
        <v>0</v>
      </c>
      <c r="K39" s="114">
        <v>2009</v>
      </c>
      <c r="L39" s="117">
        <f>INDEX('2. Reguleringsparameters'!$D$46:$E$50,MATCH('3. Investeringen'!C39,'2. Reguleringsparameters'!$B$46:$B$50,0),MATCH('3. Investeringen'!F39,'2. Reguleringsparameters'!$D$43:$E$43,0))</f>
        <v>0.5</v>
      </c>
      <c r="M39" s="117">
        <f t="shared" si="1"/>
        <v>0</v>
      </c>
      <c r="N39" s="171">
        <f t="shared" si="2"/>
        <v>2011</v>
      </c>
      <c r="O39" s="85">
        <v>41244</v>
      </c>
      <c r="P39" s="85">
        <v>41367.731999999996</v>
      </c>
      <c r="Q39" s="105"/>
    </row>
    <row r="40" spans="2:19" x14ac:dyDescent="0.2">
      <c r="B40" s="85">
        <v>26</v>
      </c>
      <c r="C40" s="85" t="s">
        <v>146</v>
      </c>
      <c r="D40" s="85" t="s">
        <v>155</v>
      </c>
      <c r="E40" s="85"/>
      <c r="F40" s="85" t="s">
        <v>124</v>
      </c>
      <c r="G40" s="87" t="str">
        <f t="shared" si="3"/>
        <v>Nieuwe investeringen TD</v>
      </c>
      <c r="H40" s="87">
        <f t="shared" si="4"/>
        <v>1</v>
      </c>
      <c r="I40" s="87">
        <f t="shared" si="4"/>
        <v>0</v>
      </c>
      <c r="J40" s="85">
        <v>55</v>
      </c>
      <c r="K40" s="114">
        <v>2010</v>
      </c>
      <c r="L40" s="117">
        <f>INDEX('2. Reguleringsparameters'!$D$46:$E$50,MATCH('3. Investeringen'!C40,'2. Reguleringsparameters'!$B$46:$B$50,0),MATCH('3. Investeringen'!F40,'2. Reguleringsparameters'!$D$43:$E$43,0))</f>
        <v>0.5</v>
      </c>
      <c r="M40" s="117">
        <f t="shared" si="1"/>
        <v>54.5</v>
      </c>
      <c r="N40" s="171">
        <f t="shared" si="2"/>
        <v>2011</v>
      </c>
      <c r="O40" s="85">
        <v>8484189.4000000004</v>
      </c>
      <c r="P40" s="85">
        <v>8484189.4000000004</v>
      </c>
      <c r="Q40" s="105"/>
    </row>
    <row r="41" spans="2:19" x14ac:dyDescent="0.2">
      <c r="B41" s="85">
        <v>27</v>
      </c>
      <c r="C41" s="85" t="s">
        <v>146</v>
      </c>
      <c r="D41" s="85" t="s">
        <v>155</v>
      </c>
      <c r="E41" s="85"/>
      <c r="F41" s="85" t="s">
        <v>124</v>
      </c>
      <c r="G41" s="87" t="str">
        <f t="shared" si="3"/>
        <v>Nieuwe investeringen TD</v>
      </c>
      <c r="H41" s="87">
        <f t="shared" si="4"/>
        <v>1</v>
      </c>
      <c r="I41" s="87">
        <f t="shared" si="4"/>
        <v>0</v>
      </c>
      <c r="J41" s="85">
        <v>45</v>
      </c>
      <c r="K41" s="114">
        <v>2010</v>
      </c>
      <c r="L41" s="117">
        <f>INDEX('2. Reguleringsparameters'!$D$46:$E$50,MATCH('3. Investeringen'!C41,'2. Reguleringsparameters'!$B$46:$B$50,0),MATCH('3. Investeringen'!F41,'2. Reguleringsparameters'!$D$43:$E$43,0))</f>
        <v>0.5</v>
      </c>
      <c r="M41" s="117">
        <f t="shared" si="1"/>
        <v>44.5</v>
      </c>
      <c r="N41" s="171">
        <f t="shared" si="2"/>
        <v>2011</v>
      </c>
      <c r="O41" s="85">
        <v>32847272.522222221</v>
      </c>
      <c r="P41" s="85">
        <v>32847272.522222221</v>
      </c>
      <c r="Q41" s="105"/>
    </row>
    <row r="42" spans="2:19" x14ac:dyDescent="0.2">
      <c r="B42" s="85">
        <v>28</v>
      </c>
      <c r="C42" s="85" t="s">
        <v>146</v>
      </c>
      <c r="D42" s="85" t="s">
        <v>155</v>
      </c>
      <c r="E42" s="85"/>
      <c r="F42" s="85" t="s">
        <v>124</v>
      </c>
      <c r="G42" s="87" t="str">
        <f t="shared" si="3"/>
        <v>Nieuwe investeringen TD</v>
      </c>
      <c r="H42" s="87">
        <f t="shared" si="4"/>
        <v>1</v>
      </c>
      <c r="I42" s="87">
        <f t="shared" si="4"/>
        <v>0</v>
      </c>
      <c r="J42" s="85">
        <v>30</v>
      </c>
      <c r="K42" s="114">
        <v>2010</v>
      </c>
      <c r="L42" s="117">
        <f>INDEX('2. Reguleringsparameters'!$D$46:$E$50,MATCH('3. Investeringen'!C42,'2. Reguleringsparameters'!$B$46:$B$50,0),MATCH('3. Investeringen'!F42,'2. Reguleringsparameters'!$D$43:$E$43,0))</f>
        <v>0.5</v>
      </c>
      <c r="M42" s="117">
        <f t="shared" si="1"/>
        <v>29.5</v>
      </c>
      <c r="N42" s="171">
        <f t="shared" si="2"/>
        <v>2011</v>
      </c>
      <c r="O42" s="85">
        <v>2797974.7</v>
      </c>
      <c r="P42" s="85">
        <v>2797974.7</v>
      </c>
      <c r="Q42" s="105"/>
    </row>
    <row r="43" spans="2:19" x14ac:dyDescent="0.2">
      <c r="B43" s="85">
        <v>29</v>
      </c>
      <c r="C43" s="85" t="s">
        <v>146</v>
      </c>
      <c r="D43" s="85" t="s">
        <v>155</v>
      </c>
      <c r="E43" s="85"/>
      <c r="F43" s="85" t="s">
        <v>124</v>
      </c>
      <c r="G43" s="87" t="str">
        <f t="shared" si="3"/>
        <v>Nieuwe investeringen TD</v>
      </c>
      <c r="H43" s="87">
        <f t="shared" si="4"/>
        <v>1</v>
      </c>
      <c r="I43" s="87">
        <f t="shared" si="4"/>
        <v>0</v>
      </c>
      <c r="J43" s="85">
        <v>0</v>
      </c>
      <c r="K43" s="114">
        <v>2010</v>
      </c>
      <c r="L43" s="117">
        <f>INDEX('2. Reguleringsparameters'!$D$46:$E$50,MATCH('3. Investeringen'!C43,'2. Reguleringsparameters'!$B$46:$B$50,0),MATCH('3. Investeringen'!F43,'2. Reguleringsparameters'!$D$43:$E$43,0))</f>
        <v>0.5</v>
      </c>
      <c r="M43" s="117">
        <f t="shared" si="1"/>
        <v>0</v>
      </c>
      <c r="N43" s="171">
        <f t="shared" si="2"/>
        <v>2011</v>
      </c>
      <c r="O43" s="85">
        <v>180341</v>
      </c>
      <c r="P43" s="85">
        <v>180341</v>
      </c>
      <c r="Q43" s="105"/>
    </row>
    <row r="44" spans="2:19" x14ac:dyDescent="0.2">
      <c r="B44" s="85">
        <v>30</v>
      </c>
      <c r="C44" s="85" t="s">
        <v>146</v>
      </c>
      <c r="D44" s="85" t="s">
        <v>155</v>
      </c>
      <c r="E44" s="85"/>
      <c r="F44" s="85" t="s">
        <v>124</v>
      </c>
      <c r="G44" s="87" t="str">
        <f t="shared" si="3"/>
        <v>Nieuwe investeringen TD</v>
      </c>
      <c r="H44" s="87">
        <f t="shared" si="4"/>
        <v>1</v>
      </c>
      <c r="I44" s="87">
        <f t="shared" si="4"/>
        <v>0</v>
      </c>
      <c r="J44" s="85">
        <v>55</v>
      </c>
      <c r="K44" s="114">
        <v>2011</v>
      </c>
      <c r="L44" s="117">
        <f>INDEX('2. Reguleringsparameters'!$D$46:$E$50,MATCH('3. Investeringen'!C44,'2. Reguleringsparameters'!$B$46:$B$50,0),MATCH('3. Investeringen'!F44,'2. Reguleringsparameters'!$D$43:$E$43,0))</f>
        <v>0.5</v>
      </c>
      <c r="M44" s="117">
        <f t="shared" si="1"/>
        <v>55</v>
      </c>
      <c r="N44" s="171">
        <f t="shared" si="2"/>
        <v>2011</v>
      </c>
      <c r="O44" s="85">
        <v>10859074.620987441</v>
      </c>
      <c r="P44" s="85">
        <v>0</v>
      </c>
      <c r="Q44" s="105"/>
    </row>
    <row r="45" spans="2:19" x14ac:dyDescent="0.2">
      <c r="B45" s="85">
        <v>31</v>
      </c>
      <c r="C45" s="85" t="s">
        <v>146</v>
      </c>
      <c r="D45" s="85" t="s">
        <v>155</v>
      </c>
      <c r="E45" s="85"/>
      <c r="F45" s="85" t="s">
        <v>124</v>
      </c>
      <c r="G45" s="87" t="str">
        <f t="shared" si="3"/>
        <v>Nieuwe investeringen TD</v>
      </c>
      <c r="H45" s="87">
        <f t="shared" si="4"/>
        <v>1</v>
      </c>
      <c r="I45" s="87">
        <f t="shared" si="4"/>
        <v>0</v>
      </c>
      <c r="J45" s="85">
        <v>45</v>
      </c>
      <c r="K45" s="114">
        <v>2011</v>
      </c>
      <c r="L45" s="117">
        <f>INDEX('2. Reguleringsparameters'!$D$46:$E$50,MATCH('3. Investeringen'!C45,'2. Reguleringsparameters'!$B$46:$B$50,0),MATCH('3. Investeringen'!F45,'2. Reguleringsparameters'!$D$43:$E$43,0))</f>
        <v>0.5</v>
      </c>
      <c r="M45" s="117">
        <f t="shared" si="1"/>
        <v>45</v>
      </c>
      <c r="N45" s="171">
        <f t="shared" si="2"/>
        <v>2011</v>
      </c>
      <c r="O45" s="85">
        <v>47793582.324114159</v>
      </c>
      <c r="P45" s="85">
        <v>0</v>
      </c>
      <c r="Q45" s="105"/>
    </row>
    <row r="46" spans="2:19" x14ac:dyDescent="0.2">
      <c r="B46" s="85">
        <v>32</v>
      </c>
      <c r="C46" s="85" t="s">
        <v>146</v>
      </c>
      <c r="D46" s="85" t="s">
        <v>155</v>
      </c>
      <c r="E46" s="85"/>
      <c r="F46" s="85" t="s">
        <v>124</v>
      </c>
      <c r="G46" s="87" t="str">
        <f t="shared" si="3"/>
        <v>Nieuwe investeringen TD</v>
      </c>
      <c r="H46" s="87">
        <f t="shared" si="4"/>
        <v>1</v>
      </c>
      <c r="I46" s="87">
        <f t="shared" si="4"/>
        <v>0</v>
      </c>
      <c r="J46" s="85">
        <v>30</v>
      </c>
      <c r="K46" s="114">
        <v>2011</v>
      </c>
      <c r="L46" s="117">
        <f>INDEX('2. Reguleringsparameters'!$D$46:$E$50,MATCH('3. Investeringen'!C46,'2. Reguleringsparameters'!$B$46:$B$50,0),MATCH('3. Investeringen'!F46,'2. Reguleringsparameters'!$D$43:$E$43,0))</f>
        <v>0.5</v>
      </c>
      <c r="M46" s="117">
        <f t="shared" si="1"/>
        <v>30</v>
      </c>
      <c r="N46" s="171">
        <f t="shared" si="2"/>
        <v>2011</v>
      </c>
      <c r="O46" s="85">
        <v>3745836.4371805424</v>
      </c>
      <c r="P46" s="85">
        <v>0</v>
      </c>
      <c r="Q46" s="105"/>
    </row>
    <row r="47" spans="2:19" x14ac:dyDescent="0.2">
      <c r="B47" s="85">
        <v>33</v>
      </c>
      <c r="C47" s="85" t="s">
        <v>146</v>
      </c>
      <c r="D47" s="85" t="s">
        <v>155</v>
      </c>
      <c r="E47" s="85"/>
      <c r="F47" s="85" t="s">
        <v>124</v>
      </c>
      <c r="G47" s="87" t="str">
        <f t="shared" si="3"/>
        <v>Nieuwe investeringen TD</v>
      </c>
      <c r="H47" s="87">
        <f t="shared" si="4"/>
        <v>1</v>
      </c>
      <c r="I47" s="87">
        <f t="shared" si="4"/>
        <v>0</v>
      </c>
      <c r="J47" s="85">
        <v>0</v>
      </c>
      <c r="K47" s="114">
        <v>2011</v>
      </c>
      <c r="L47" s="117">
        <f>INDEX('2. Reguleringsparameters'!$D$46:$E$50,MATCH('3. Investeringen'!C47,'2. Reguleringsparameters'!$B$46:$B$50,0),MATCH('3. Investeringen'!F47,'2. Reguleringsparameters'!$D$43:$E$43,0))</f>
        <v>0.5</v>
      </c>
      <c r="M47" s="117">
        <f t="shared" si="1"/>
        <v>0</v>
      </c>
      <c r="N47" s="171">
        <f t="shared" si="2"/>
        <v>2011</v>
      </c>
      <c r="O47" s="85">
        <v>12090.14</v>
      </c>
      <c r="P47" s="85">
        <v>0</v>
      </c>
      <c r="Q47" s="105"/>
    </row>
    <row r="48" spans="2:19" x14ac:dyDescent="0.2">
      <c r="B48" s="85">
        <v>34</v>
      </c>
      <c r="C48" s="85" t="s">
        <v>146</v>
      </c>
      <c r="D48" s="85" t="s">
        <v>155</v>
      </c>
      <c r="E48" s="85"/>
      <c r="F48" s="85" t="s">
        <v>124</v>
      </c>
      <c r="G48" s="87" t="str">
        <f t="shared" si="3"/>
        <v>Nieuwe investeringen TD</v>
      </c>
      <c r="H48" s="87">
        <f t="shared" si="4"/>
        <v>1</v>
      </c>
      <c r="I48" s="87">
        <f t="shared" si="4"/>
        <v>0</v>
      </c>
      <c r="J48" s="85">
        <v>55</v>
      </c>
      <c r="K48" s="114">
        <v>2012</v>
      </c>
      <c r="L48" s="117">
        <f>INDEX('2. Reguleringsparameters'!$D$46:$E$50,MATCH('3. Investeringen'!C48,'2. Reguleringsparameters'!$B$46:$B$50,0),MATCH('3. Investeringen'!F48,'2. Reguleringsparameters'!$D$43:$E$43,0))</f>
        <v>0.5</v>
      </c>
      <c r="M48" s="117">
        <f t="shared" si="1"/>
        <v>55</v>
      </c>
      <c r="N48" s="171">
        <f t="shared" si="2"/>
        <v>2012</v>
      </c>
      <c r="O48" s="85">
        <v>7339499.7497568503</v>
      </c>
      <c r="P48" s="85">
        <v>0</v>
      </c>
      <c r="Q48" s="105"/>
    </row>
    <row r="49" spans="2:17" x14ac:dyDescent="0.2">
      <c r="B49" s="85">
        <v>35</v>
      </c>
      <c r="C49" s="85" t="s">
        <v>146</v>
      </c>
      <c r="D49" s="85" t="s">
        <v>155</v>
      </c>
      <c r="E49" s="85"/>
      <c r="F49" s="85" t="s">
        <v>124</v>
      </c>
      <c r="G49" s="87" t="str">
        <f t="shared" si="3"/>
        <v>Nieuwe investeringen TD</v>
      </c>
      <c r="H49" s="87">
        <f t="shared" si="4"/>
        <v>1</v>
      </c>
      <c r="I49" s="87">
        <f t="shared" si="4"/>
        <v>0</v>
      </c>
      <c r="J49" s="85">
        <v>45</v>
      </c>
      <c r="K49" s="114">
        <v>2012</v>
      </c>
      <c r="L49" s="117">
        <f>INDEX('2. Reguleringsparameters'!$D$46:$E$50,MATCH('3. Investeringen'!C49,'2. Reguleringsparameters'!$B$46:$B$50,0),MATCH('3. Investeringen'!F49,'2. Reguleringsparameters'!$D$43:$E$43,0))</f>
        <v>0.5</v>
      </c>
      <c r="M49" s="117">
        <f t="shared" si="1"/>
        <v>45</v>
      </c>
      <c r="N49" s="171">
        <f t="shared" si="2"/>
        <v>2012</v>
      </c>
      <c r="O49" s="85">
        <v>72423395.640396401</v>
      </c>
      <c r="P49" s="85">
        <v>0</v>
      </c>
      <c r="Q49" s="105"/>
    </row>
    <row r="50" spans="2:17" x14ac:dyDescent="0.2">
      <c r="B50" s="85">
        <v>36</v>
      </c>
      <c r="C50" s="85" t="s">
        <v>146</v>
      </c>
      <c r="D50" s="85" t="s">
        <v>155</v>
      </c>
      <c r="E50" s="85"/>
      <c r="F50" s="85" t="s">
        <v>124</v>
      </c>
      <c r="G50" s="87" t="str">
        <f t="shared" si="3"/>
        <v>Nieuwe investeringen TD</v>
      </c>
      <c r="H50" s="87">
        <f t="shared" si="4"/>
        <v>1</v>
      </c>
      <c r="I50" s="87">
        <f t="shared" si="4"/>
        <v>0</v>
      </c>
      <c r="J50" s="85">
        <v>30</v>
      </c>
      <c r="K50" s="114">
        <v>2012</v>
      </c>
      <c r="L50" s="117">
        <f>INDEX('2. Reguleringsparameters'!$D$46:$E$50,MATCH('3. Investeringen'!C50,'2. Reguleringsparameters'!$B$46:$B$50,0),MATCH('3. Investeringen'!F50,'2. Reguleringsparameters'!$D$43:$E$43,0))</f>
        <v>0.5</v>
      </c>
      <c r="M50" s="117">
        <f t="shared" si="1"/>
        <v>30</v>
      </c>
      <c r="N50" s="171">
        <f t="shared" si="2"/>
        <v>2012</v>
      </c>
      <c r="O50" s="85">
        <v>4581443.82</v>
      </c>
      <c r="P50" s="85">
        <v>0</v>
      </c>
      <c r="Q50" s="105"/>
    </row>
    <row r="51" spans="2:17" x14ac:dyDescent="0.2">
      <c r="B51" s="85">
        <v>37</v>
      </c>
      <c r="C51" s="85" t="s">
        <v>146</v>
      </c>
      <c r="D51" s="85" t="s">
        <v>155</v>
      </c>
      <c r="E51" s="85"/>
      <c r="F51" s="85" t="s">
        <v>124</v>
      </c>
      <c r="G51" s="87" t="str">
        <f t="shared" si="3"/>
        <v>Nieuwe investeringen TD</v>
      </c>
      <c r="H51" s="87">
        <f t="shared" si="4"/>
        <v>1</v>
      </c>
      <c r="I51" s="87">
        <f t="shared" si="4"/>
        <v>0</v>
      </c>
      <c r="J51" s="85">
        <v>0</v>
      </c>
      <c r="K51" s="114">
        <v>2012</v>
      </c>
      <c r="L51" s="117">
        <f>INDEX('2. Reguleringsparameters'!$D$46:$E$50,MATCH('3. Investeringen'!C51,'2. Reguleringsparameters'!$B$46:$B$50,0),MATCH('3. Investeringen'!F51,'2. Reguleringsparameters'!$D$43:$E$43,0))</f>
        <v>0.5</v>
      </c>
      <c r="M51" s="117">
        <f t="shared" si="1"/>
        <v>0</v>
      </c>
      <c r="N51" s="171">
        <f t="shared" si="2"/>
        <v>2012</v>
      </c>
      <c r="O51" s="85">
        <v>15857.22</v>
      </c>
      <c r="P51" s="85">
        <v>0</v>
      </c>
      <c r="Q51" s="105"/>
    </row>
    <row r="52" spans="2:17" x14ac:dyDescent="0.2">
      <c r="B52" s="85">
        <v>38</v>
      </c>
      <c r="C52" s="85" t="s">
        <v>146</v>
      </c>
      <c r="D52" s="85" t="s">
        <v>155</v>
      </c>
      <c r="E52" s="85"/>
      <c r="F52" s="85" t="s">
        <v>124</v>
      </c>
      <c r="G52" s="87" t="str">
        <f t="shared" si="3"/>
        <v>Nieuwe investeringen TD</v>
      </c>
      <c r="H52" s="87">
        <f t="shared" si="4"/>
        <v>1</v>
      </c>
      <c r="I52" s="87">
        <f t="shared" si="4"/>
        <v>0</v>
      </c>
      <c r="J52" s="85">
        <v>55</v>
      </c>
      <c r="K52" s="114">
        <v>2013</v>
      </c>
      <c r="L52" s="117">
        <f>INDEX('2. Reguleringsparameters'!$D$46:$E$50,MATCH('3. Investeringen'!C52,'2. Reguleringsparameters'!$B$46:$B$50,0),MATCH('3. Investeringen'!F52,'2. Reguleringsparameters'!$D$43:$E$43,0))</f>
        <v>0.5</v>
      </c>
      <c r="M52" s="117">
        <f t="shared" si="1"/>
        <v>55</v>
      </c>
      <c r="N52" s="171">
        <f t="shared" si="2"/>
        <v>2013</v>
      </c>
      <c r="O52" s="85">
        <v>7868158.3185068462</v>
      </c>
      <c r="P52" s="85">
        <v>0</v>
      </c>
      <c r="Q52" s="105"/>
    </row>
    <row r="53" spans="2:17" x14ac:dyDescent="0.2">
      <c r="B53" s="85">
        <v>39</v>
      </c>
      <c r="C53" s="85" t="s">
        <v>146</v>
      </c>
      <c r="D53" s="85" t="s">
        <v>155</v>
      </c>
      <c r="E53" s="85"/>
      <c r="F53" s="85" t="s">
        <v>124</v>
      </c>
      <c r="G53" s="87" t="str">
        <f t="shared" si="3"/>
        <v>Nieuwe investeringen TD</v>
      </c>
      <c r="H53" s="87">
        <f t="shared" si="4"/>
        <v>1</v>
      </c>
      <c r="I53" s="87">
        <f t="shared" si="4"/>
        <v>0</v>
      </c>
      <c r="J53" s="85">
        <v>45</v>
      </c>
      <c r="K53" s="114">
        <v>2013</v>
      </c>
      <c r="L53" s="117">
        <f>INDEX('2. Reguleringsparameters'!$D$46:$E$50,MATCH('3. Investeringen'!C53,'2. Reguleringsparameters'!$B$46:$B$50,0),MATCH('3. Investeringen'!F53,'2. Reguleringsparameters'!$D$43:$E$43,0))</f>
        <v>0.5</v>
      </c>
      <c r="M53" s="117">
        <f t="shared" si="1"/>
        <v>45</v>
      </c>
      <c r="N53" s="171">
        <f t="shared" si="2"/>
        <v>2013</v>
      </c>
      <c r="O53" s="85">
        <v>61937596.895396404</v>
      </c>
      <c r="P53" s="85">
        <v>0</v>
      </c>
      <c r="Q53" s="105"/>
    </row>
    <row r="54" spans="2:17" x14ac:dyDescent="0.2">
      <c r="B54" s="85">
        <v>40</v>
      </c>
      <c r="C54" s="85" t="s">
        <v>146</v>
      </c>
      <c r="D54" s="85" t="s">
        <v>155</v>
      </c>
      <c r="E54" s="85"/>
      <c r="F54" s="85" t="s">
        <v>124</v>
      </c>
      <c r="G54" s="87" t="str">
        <f t="shared" si="3"/>
        <v>Nieuwe investeringen TD</v>
      </c>
      <c r="H54" s="87">
        <f t="shared" si="4"/>
        <v>1</v>
      </c>
      <c r="I54" s="87">
        <f t="shared" si="4"/>
        <v>0</v>
      </c>
      <c r="J54" s="85">
        <v>30</v>
      </c>
      <c r="K54" s="114">
        <v>2013</v>
      </c>
      <c r="L54" s="117">
        <f>INDEX('2. Reguleringsparameters'!$D$46:$E$50,MATCH('3. Investeringen'!C54,'2. Reguleringsparameters'!$B$46:$B$50,0),MATCH('3. Investeringen'!F54,'2. Reguleringsparameters'!$D$43:$E$43,0))</f>
        <v>0.5</v>
      </c>
      <c r="M54" s="117">
        <f t="shared" si="1"/>
        <v>30</v>
      </c>
      <c r="N54" s="171">
        <f t="shared" si="2"/>
        <v>2013</v>
      </c>
      <c r="O54" s="85">
        <v>4935722.2157229753</v>
      </c>
      <c r="P54" s="85">
        <v>0</v>
      </c>
      <c r="Q54" s="105"/>
    </row>
    <row r="55" spans="2:17" x14ac:dyDescent="0.2">
      <c r="B55" s="85">
        <v>41</v>
      </c>
      <c r="C55" s="85" t="s">
        <v>146</v>
      </c>
      <c r="D55" s="85" t="s">
        <v>155</v>
      </c>
      <c r="E55" s="85"/>
      <c r="F55" s="85" t="s">
        <v>124</v>
      </c>
      <c r="G55" s="87" t="str">
        <f t="shared" si="3"/>
        <v>Nieuwe investeringen TD</v>
      </c>
      <c r="H55" s="87">
        <f t="shared" ref="H55:I74" si="5">IF($F55=H$14,1,0)</f>
        <v>1</v>
      </c>
      <c r="I55" s="87">
        <f t="shared" si="5"/>
        <v>0</v>
      </c>
      <c r="J55" s="85">
        <v>0</v>
      </c>
      <c r="K55" s="114">
        <v>2013</v>
      </c>
      <c r="L55" s="117">
        <f>INDEX('2. Reguleringsparameters'!$D$46:$E$50,MATCH('3. Investeringen'!C55,'2. Reguleringsparameters'!$B$46:$B$50,0),MATCH('3. Investeringen'!F55,'2. Reguleringsparameters'!$D$43:$E$43,0))</f>
        <v>0.5</v>
      </c>
      <c r="M55" s="117">
        <f t="shared" si="1"/>
        <v>0</v>
      </c>
      <c r="N55" s="171">
        <f t="shared" si="2"/>
        <v>2013</v>
      </c>
      <c r="O55" s="85">
        <v>2243</v>
      </c>
      <c r="P55" s="85">
        <v>0</v>
      </c>
      <c r="Q55" s="105"/>
    </row>
    <row r="56" spans="2:17" x14ac:dyDescent="0.2">
      <c r="B56" s="85">
        <v>42</v>
      </c>
      <c r="C56" s="85" t="s">
        <v>146</v>
      </c>
      <c r="D56" s="85" t="s">
        <v>155</v>
      </c>
      <c r="E56" s="85"/>
      <c r="F56" s="85" t="s">
        <v>124</v>
      </c>
      <c r="G56" s="87" t="str">
        <f t="shared" si="3"/>
        <v>Nieuwe investeringen TD</v>
      </c>
      <c r="H56" s="87">
        <f t="shared" si="5"/>
        <v>1</v>
      </c>
      <c r="I56" s="87">
        <f t="shared" si="5"/>
        <v>0</v>
      </c>
      <c r="J56" s="85">
        <v>55</v>
      </c>
      <c r="K56" s="114">
        <v>2014</v>
      </c>
      <c r="L56" s="117">
        <f>INDEX('2. Reguleringsparameters'!$D$46:$E$50,MATCH('3. Investeringen'!C56,'2. Reguleringsparameters'!$B$46:$B$50,0),MATCH('3. Investeringen'!F56,'2. Reguleringsparameters'!$D$43:$E$43,0))</f>
        <v>0.5</v>
      </c>
      <c r="M56" s="117">
        <f t="shared" si="1"/>
        <v>55</v>
      </c>
      <c r="N56" s="171">
        <f t="shared" si="2"/>
        <v>2014</v>
      </c>
      <c r="O56" s="85">
        <v>8131867.7800000012</v>
      </c>
      <c r="P56" s="85">
        <v>0</v>
      </c>
      <c r="Q56" s="105"/>
    </row>
    <row r="57" spans="2:17" x14ac:dyDescent="0.2">
      <c r="B57" s="85">
        <v>43</v>
      </c>
      <c r="C57" s="85" t="s">
        <v>146</v>
      </c>
      <c r="D57" s="85" t="s">
        <v>155</v>
      </c>
      <c r="E57" s="85"/>
      <c r="F57" s="85" t="s">
        <v>124</v>
      </c>
      <c r="G57" s="87" t="str">
        <f t="shared" si="3"/>
        <v>Nieuwe investeringen TD</v>
      </c>
      <c r="H57" s="87">
        <f t="shared" si="5"/>
        <v>1</v>
      </c>
      <c r="I57" s="87">
        <f t="shared" si="5"/>
        <v>0</v>
      </c>
      <c r="J57" s="85">
        <v>45</v>
      </c>
      <c r="K57" s="114">
        <v>2014</v>
      </c>
      <c r="L57" s="117">
        <f>INDEX('2. Reguleringsparameters'!$D$46:$E$50,MATCH('3. Investeringen'!C57,'2. Reguleringsparameters'!$B$46:$B$50,0),MATCH('3. Investeringen'!F57,'2. Reguleringsparameters'!$D$43:$E$43,0))</f>
        <v>0.5</v>
      </c>
      <c r="M57" s="117">
        <f t="shared" si="1"/>
        <v>45</v>
      </c>
      <c r="N57" s="171">
        <f t="shared" si="2"/>
        <v>2014</v>
      </c>
      <c r="O57" s="85">
        <v>48158941.640000001</v>
      </c>
      <c r="P57" s="85">
        <v>0</v>
      </c>
      <c r="Q57" s="105"/>
    </row>
    <row r="58" spans="2:17" x14ac:dyDescent="0.2">
      <c r="B58" s="85">
        <v>44</v>
      </c>
      <c r="C58" s="85" t="s">
        <v>146</v>
      </c>
      <c r="D58" s="85" t="s">
        <v>155</v>
      </c>
      <c r="E58" s="85"/>
      <c r="F58" s="85" t="s">
        <v>124</v>
      </c>
      <c r="G58" s="87" t="str">
        <f t="shared" si="3"/>
        <v>Nieuwe investeringen TD</v>
      </c>
      <c r="H58" s="87">
        <f t="shared" si="5"/>
        <v>1</v>
      </c>
      <c r="I58" s="87">
        <f t="shared" si="5"/>
        <v>0</v>
      </c>
      <c r="J58" s="85">
        <v>30</v>
      </c>
      <c r="K58" s="114">
        <v>2014</v>
      </c>
      <c r="L58" s="117">
        <f>INDEX('2. Reguleringsparameters'!$D$46:$E$50,MATCH('3. Investeringen'!C58,'2. Reguleringsparameters'!$B$46:$B$50,0),MATCH('3. Investeringen'!F58,'2. Reguleringsparameters'!$D$43:$E$43,0))</f>
        <v>0.5</v>
      </c>
      <c r="M58" s="117">
        <f t="shared" si="1"/>
        <v>30</v>
      </c>
      <c r="N58" s="171">
        <f t="shared" si="2"/>
        <v>2014</v>
      </c>
      <c r="O58" s="85">
        <v>4243281.1975000007</v>
      </c>
      <c r="P58" s="85">
        <v>0</v>
      </c>
      <c r="Q58" s="105"/>
    </row>
    <row r="59" spans="2:17" x14ac:dyDescent="0.2">
      <c r="B59" s="85">
        <v>45</v>
      </c>
      <c r="C59" s="85" t="s">
        <v>146</v>
      </c>
      <c r="D59" s="85" t="s">
        <v>155</v>
      </c>
      <c r="E59" s="85"/>
      <c r="F59" s="85" t="s">
        <v>124</v>
      </c>
      <c r="G59" s="87" t="str">
        <f t="shared" si="3"/>
        <v>Nieuwe investeringen TD</v>
      </c>
      <c r="H59" s="87">
        <f t="shared" si="5"/>
        <v>1</v>
      </c>
      <c r="I59" s="87">
        <f t="shared" si="5"/>
        <v>0</v>
      </c>
      <c r="J59" s="85">
        <v>0</v>
      </c>
      <c r="K59" s="114">
        <v>2014</v>
      </c>
      <c r="L59" s="117">
        <f>INDEX('2. Reguleringsparameters'!$D$46:$E$50,MATCH('3. Investeringen'!C59,'2. Reguleringsparameters'!$B$46:$B$50,0),MATCH('3. Investeringen'!F59,'2. Reguleringsparameters'!$D$43:$E$43,0))</f>
        <v>0.5</v>
      </c>
      <c r="M59" s="117">
        <f t="shared" si="1"/>
        <v>0</v>
      </c>
      <c r="N59" s="171">
        <f t="shared" si="2"/>
        <v>2014</v>
      </c>
      <c r="O59" s="85">
        <v>-246183.03000000003</v>
      </c>
      <c r="P59" s="85">
        <v>0</v>
      </c>
      <c r="Q59" s="105"/>
    </row>
    <row r="60" spans="2:17" x14ac:dyDescent="0.2">
      <c r="B60" s="85">
        <v>46</v>
      </c>
      <c r="C60" s="85" t="s">
        <v>146</v>
      </c>
      <c r="D60" s="85" t="s">
        <v>155</v>
      </c>
      <c r="E60" s="85"/>
      <c r="F60" s="85" t="s">
        <v>124</v>
      </c>
      <c r="G60" s="87" t="str">
        <f t="shared" si="3"/>
        <v>Nieuwe investeringen TD</v>
      </c>
      <c r="H60" s="87">
        <f t="shared" si="5"/>
        <v>1</v>
      </c>
      <c r="I60" s="87">
        <f t="shared" si="5"/>
        <v>0</v>
      </c>
      <c r="J60" s="85">
        <v>55</v>
      </c>
      <c r="K60" s="114">
        <v>2015</v>
      </c>
      <c r="L60" s="117">
        <f>INDEX('2. Reguleringsparameters'!$D$46:$E$50,MATCH('3. Investeringen'!C60,'2. Reguleringsparameters'!$B$46:$B$50,0),MATCH('3. Investeringen'!F60,'2. Reguleringsparameters'!$D$43:$E$43,0))</f>
        <v>0.5</v>
      </c>
      <c r="M60" s="117">
        <f t="shared" si="1"/>
        <v>55</v>
      </c>
      <c r="N60" s="171">
        <f t="shared" si="2"/>
        <v>2015</v>
      </c>
      <c r="O60" s="85">
        <v>9232372.6985624954</v>
      </c>
      <c r="P60" s="85">
        <v>0</v>
      </c>
      <c r="Q60" s="105"/>
    </row>
    <row r="61" spans="2:17" s="40" customFormat="1" x14ac:dyDescent="0.2">
      <c r="B61" s="85">
        <v>47</v>
      </c>
      <c r="C61" s="85" t="s">
        <v>146</v>
      </c>
      <c r="D61" s="85" t="s">
        <v>155</v>
      </c>
      <c r="E61" s="85"/>
      <c r="F61" s="85" t="s">
        <v>124</v>
      </c>
      <c r="G61" s="87" t="str">
        <f t="shared" si="3"/>
        <v>Nieuwe investeringen TD</v>
      </c>
      <c r="H61" s="87">
        <f t="shared" si="5"/>
        <v>1</v>
      </c>
      <c r="I61" s="87">
        <f t="shared" si="5"/>
        <v>0</v>
      </c>
      <c r="J61" s="85">
        <v>45</v>
      </c>
      <c r="K61" s="114">
        <v>2015</v>
      </c>
      <c r="L61" s="117">
        <f>INDEX('2. Reguleringsparameters'!$D$46:$E$50,MATCH('3. Investeringen'!C61,'2. Reguleringsparameters'!$B$46:$B$50,0),MATCH('3. Investeringen'!F61,'2. Reguleringsparameters'!$D$43:$E$43,0))</f>
        <v>0.5</v>
      </c>
      <c r="M61" s="117">
        <f t="shared" si="1"/>
        <v>45</v>
      </c>
      <c r="N61" s="171">
        <f t="shared" si="2"/>
        <v>2015</v>
      </c>
      <c r="O61" s="85">
        <v>52180544.395106949</v>
      </c>
      <c r="P61" s="85">
        <v>0</v>
      </c>
      <c r="Q61" s="105"/>
    </row>
    <row r="62" spans="2:17" x14ac:dyDescent="0.2">
      <c r="B62" s="85">
        <v>48</v>
      </c>
      <c r="C62" s="85" t="s">
        <v>146</v>
      </c>
      <c r="D62" s="85" t="s">
        <v>155</v>
      </c>
      <c r="E62" s="85"/>
      <c r="F62" s="85" t="s">
        <v>124</v>
      </c>
      <c r="G62" s="87" t="str">
        <f t="shared" si="3"/>
        <v>Nieuwe investeringen TD</v>
      </c>
      <c r="H62" s="87">
        <f t="shared" si="5"/>
        <v>1</v>
      </c>
      <c r="I62" s="87">
        <f t="shared" si="5"/>
        <v>0</v>
      </c>
      <c r="J62" s="85">
        <v>30</v>
      </c>
      <c r="K62" s="114">
        <v>2015</v>
      </c>
      <c r="L62" s="117">
        <f>INDEX('2. Reguleringsparameters'!$D$46:$E$50,MATCH('3. Investeringen'!C62,'2. Reguleringsparameters'!$B$46:$B$50,0),MATCH('3. Investeringen'!F62,'2. Reguleringsparameters'!$D$43:$E$43,0))</f>
        <v>0.5</v>
      </c>
      <c r="M62" s="117">
        <f t="shared" si="1"/>
        <v>30</v>
      </c>
      <c r="N62" s="171">
        <f t="shared" si="2"/>
        <v>2015</v>
      </c>
      <c r="O62" s="85">
        <v>8461526.1582693234</v>
      </c>
      <c r="P62" s="85">
        <v>0</v>
      </c>
      <c r="Q62" s="105"/>
    </row>
    <row r="63" spans="2:17" x14ac:dyDescent="0.2">
      <c r="B63" s="85">
        <v>49</v>
      </c>
      <c r="C63" s="85" t="s">
        <v>146</v>
      </c>
      <c r="D63" s="85" t="s">
        <v>155</v>
      </c>
      <c r="E63" s="85"/>
      <c r="F63" s="85" t="s">
        <v>124</v>
      </c>
      <c r="G63" s="87" t="str">
        <f t="shared" si="3"/>
        <v>Nieuwe investeringen TD</v>
      </c>
      <c r="H63" s="87">
        <f t="shared" si="5"/>
        <v>1</v>
      </c>
      <c r="I63" s="87">
        <f t="shared" si="5"/>
        <v>0</v>
      </c>
      <c r="J63" s="85">
        <v>0</v>
      </c>
      <c r="K63" s="114">
        <v>2015</v>
      </c>
      <c r="L63" s="117">
        <f>INDEX('2. Reguleringsparameters'!$D$46:$E$50,MATCH('3. Investeringen'!C63,'2. Reguleringsparameters'!$B$46:$B$50,0),MATCH('3. Investeringen'!F63,'2. Reguleringsparameters'!$D$43:$E$43,0))</f>
        <v>0.5</v>
      </c>
      <c r="M63" s="117">
        <f t="shared" si="1"/>
        <v>0</v>
      </c>
      <c r="N63" s="171">
        <f t="shared" si="2"/>
        <v>2015</v>
      </c>
      <c r="O63" s="85">
        <v>285983.98</v>
      </c>
      <c r="P63" s="85">
        <v>0</v>
      </c>
      <c r="Q63" s="105"/>
    </row>
    <row r="64" spans="2:17" s="40" customFormat="1" x14ac:dyDescent="0.2">
      <c r="B64" s="85">
        <v>50</v>
      </c>
      <c r="C64" s="85" t="s">
        <v>146</v>
      </c>
      <c r="D64" s="85" t="s">
        <v>155</v>
      </c>
      <c r="E64" s="85"/>
      <c r="F64" s="85" t="s">
        <v>124</v>
      </c>
      <c r="G64" s="87" t="str">
        <f t="shared" si="3"/>
        <v>Nieuwe investeringen TD</v>
      </c>
      <c r="H64" s="87">
        <f t="shared" si="5"/>
        <v>1</v>
      </c>
      <c r="I64" s="87">
        <f t="shared" si="5"/>
        <v>0</v>
      </c>
      <c r="J64" s="85">
        <v>55</v>
      </c>
      <c r="K64" s="114">
        <v>2016</v>
      </c>
      <c r="L64" s="117">
        <f>INDEX('2. Reguleringsparameters'!$D$46:$E$50,MATCH('3. Investeringen'!C64,'2. Reguleringsparameters'!$B$46:$B$50,0),MATCH('3. Investeringen'!F64,'2. Reguleringsparameters'!$D$43:$E$43,0))</f>
        <v>0.5</v>
      </c>
      <c r="M64" s="117">
        <f t="shared" si="1"/>
        <v>55</v>
      </c>
      <c r="N64" s="171">
        <f t="shared" si="2"/>
        <v>2016</v>
      </c>
      <c r="O64" s="85">
        <v>10568147.203657143</v>
      </c>
      <c r="P64" s="85">
        <v>0</v>
      </c>
      <c r="Q64" s="105"/>
    </row>
    <row r="65" spans="2:17" x14ac:dyDescent="0.2">
      <c r="B65" s="85">
        <v>51</v>
      </c>
      <c r="C65" s="85" t="s">
        <v>146</v>
      </c>
      <c r="D65" s="85" t="s">
        <v>155</v>
      </c>
      <c r="E65" s="85"/>
      <c r="F65" s="85" t="s">
        <v>124</v>
      </c>
      <c r="G65" s="87" t="str">
        <f t="shared" si="3"/>
        <v>Nieuwe investeringen TD</v>
      </c>
      <c r="H65" s="87">
        <f t="shared" si="5"/>
        <v>1</v>
      </c>
      <c r="I65" s="87">
        <f t="shared" si="5"/>
        <v>0</v>
      </c>
      <c r="J65" s="85">
        <v>45</v>
      </c>
      <c r="K65" s="114">
        <v>2016</v>
      </c>
      <c r="L65" s="117">
        <f>INDEX('2. Reguleringsparameters'!$D$46:$E$50,MATCH('3. Investeringen'!C65,'2. Reguleringsparameters'!$B$46:$B$50,0),MATCH('3. Investeringen'!F65,'2. Reguleringsparameters'!$D$43:$E$43,0))</f>
        <v>0.5</v>
      </c>
      <c r="M65" s="117">
        <f t="shared" si="1"/>
        <v>45</v>
      </c>
      <c r="N65" s="171">
        <f t="shared" si="2"/>
        <v>2016</v>
      </c>
      <c r="O65" s="85">
        <v>50749319.705177777</v>
      </c>
      <c r="P65" s="85">
        <v>0</v>
      </c>
      <c r="Q65" s="105"/>
    </row>
    <row r="66" spans="2:17" x14ac:dyDescent="0.2">
      <c r="B66" s="85">
        <v>52</v>
      </c>
      <c r="C66" s="85" t="s">
        <v>146</v>
      </c>
      <c r="D66" s="85" t="s">
        <v>155</v>
      </c>
      <c r="E66" s="85"/>
      <c r="F66" s="85" t="s">
        <v>124</v>
      </c>
      <c r="G66" s="87" t="str">
        <f t="shared" si="3"/>
        <v>Nieuwe investeringen TD</v>
      </c>
      <c r="H66" s="87">
        <f t="shared" si="5"/>
        <v>1</v>
      </c>
      <c r="I66" s="87">
        <f t="shared" si="5"/>
        <v>0</v>
      </c>
      <c r="J66" s="85">
        <v>30</v>
      </c>
      <c r="K66" s="114">
        <v>2016</v>
      </c>
      <c r="L66" s="117">
        <f>INDEX('2. Reguleringsparameters'!$D$46:$E$50,MATCH('3. Investeringen'!C66,'2. Reguleringsparameters'!$B$46:$B$50,0),MATCH('3. Investeringen'!F66,'2. Reguleringsparameters'!$D$43:$E$43,0))</f>
        <v>0.5</v>
      </c>
      <c r="M66" s="117">
        <f t="shared" si="1"/>
        <v>30</v>
      </c>
      <c r="N66" s="171">
        <f t="shared" si="2"/>
        <v>2016</v>
      </c>
      <c r="O66" s="85">
        <v>9275720.394239936</v>
      </c>
      <c r="P66" s="85">
        <v>0</v>
      </c>
      <c r="Q66" s="105"/>
    </row>
    <row r="67" spans="2:17" x14ac:dyDescent="0.2">
      <c r="B67" s="85">
        <v>53</v>
      </c>
      <c r="C67" s="85" t="s">
        <v>146</v>
      </c>
      <c r="D67" s="85" t="s">
        <v>155</v>
      </c>
      <c r="E67" s="85"/>
      <c r="F67" s="85" t="s">
        <v>124</v>
      </c>
      <c r="G67" s="87" t="str">
        <f t="shared" si="3"/>
        <v>Nieuwe investeringen TD</v>
      </c>
      <c r="H67" s="87">
        <f t="shared" si="5"/>
        <v>1</v>
      </c>
      <c r="I67" s="87">
        <f t="shared" si="5"/>
        <v>0</v>
      </c>
      <c r="J67" s="85">
        <v>0</v>
      </c>
      <c r="K67" s="114">
        <v>2016</v>
      </c>
      <c r="L67" s="117">
        <f>INDEX('2. Reguleringsparameters'!$D$46:$E$50,MATCH('3. Investeringen'!C67,'2. Reguleringsparameters'!$B$46:$B$50,0),MATCH('3. Investeringen'!F67,'2. Reguleringsparameters'!$D$43:$E$43,0))</f>
        <v>0.5</v>
      </c>
      <c r="M67" s="117">
        <f t="shared" si="1"/>
        <v>0</v>
      </c>
      <c r="N67" s="171">
        <f t="shared" si="2"/>
        <v>2016</v>
      </c>
      <c r="O67" s="85">
        <v>319787</v>
      </c>
      <c r="P67" s="85">
        <v>0</v>
      </c>
      <c r="Q67" s="105"/>
    </row>
    <row r="68" spans="2:17" x14ac:dyDescent="0.2">
      <c r="B68" s="85">
        <v>54</v>
      </c>
      <c r="C68" s="85" t="s">
        <v>146</v>
      </c>
      <c r="D68" s="85" t="s">
        <v>155</v>
      </c>
      <c r="E68" s="85"/>
      <c r="F68" s="85" t="s">
        <v>124</v>
      </c>
      <c r="G68" s="87" t="str">
        <f t="shared" si="3"/>
        <v>Nieuwe investeringen TD</v>
      </c>
      <c r="H68" s="87">
        <f t="shared" si="5"/>
        <v>1</v>
      </c>
      <c r="I68" s="87">
        <f t="shared" si="5"/>
        <v>0</v>
      </c>
      <c r="J68" s="85">
        <v>55</v>
      </c>
      <c r="K68" s="114">
        <v>2017</v>
      </c>
      <c r="L68" s="117">
        <f>INDEX('2. Reguleringsparameters'!$D$46:$E$50,MATCH('3. Investeringen'!C68,'2. Reguleringsparameters'!$B$46:$B$50,0),MATCH('3. Investeringen'!F68,'2. Reguleringsparameters'!$D$43:$E$43,0))</f>
        <v>0.5</v>
      </c>
      <c r="M68" s="117">
        <f t="shared" si="1"/>
        <v>55</v>
      </c>
      <c r="N68" s="171">
        <f t="shared" si="2"/>
        <v>2017</v>
      </c>
      <c r="O68" s="85">
        <v>10023167.65</v>
      </c>
      <c r="P68" s="85">
        <v>0</v>
      </c>
      <c r="Q68" s="105"/>
    </row>
    <row r="69" spans="2:17" x14ac:dyDescent="0.2">
      <c r="B69" s="85">
        <v>55</v>
      </c>
      <c r="C69" s="85" t="s">
        <v>146</v>
      </c>
      <c r="D69" s="85" t="s">
        <v>155</v>
      </c>
      <c r="E69" s="85"/>
      <c r="F69" s="85" t="s">
        <v>124</v>
      </c>
      <c r="G69" s="87" t="str">
        <f t="shared" si="3"/>
        <v>Nieuwe investeringen TD</v>
      </c>
      <c r="H69" s="87">
        <f t="shared" si="5"/>
        <v>1</v>
      </c>
      <c r="I69" s="87">
        <f t="shared" si="5"/>
        <v>0</v>
      </c>
      <c r="J69" s="85">
        <v>45</v>
      </c>
      <c r="K69" s="114">
        <v>2017</v>
      </c>
      <c r="L69" s="117">
        <f>INDEX('2. Reguleringsparameters'!$D$46:$E$50,MATCH('3. Investeringen'!C69,'2. Reguleringsparameters'!$B$46:$B$50,0),MATCH('3. Investeringen'!F69,'2. Reguleringsparameters'!$D$43:$E$43,0))</f>
        <v>0.5</v>
      </c>
      <c r="M69" s="117">
        <f t="shared" si="1"/>
        <v>45</v>
      </c>
      <c r="N69" s="171">
        <f t="shared" si="2"/>
        <v>2017</v>
      </c>
      <c r="O69" s="85">
        <v>53508810.700000003</v>
      </c>
      <c r="P69" s="85">
        <v>0</v>
      </c>
      <c r="Q69" s="105"/>
    </row>
    <row r="70" spans="2:17" x14ac:dyDescent="0.2">
      <c r="B70" s="85">
        <v>56</v>
      </c>
      <c r="C70" s="85" t="s">
        <v>146</v>
      </c>
      <c r="D70" s="85" t="s">
        <v>155</v>
      </c>
      <c r="E70" s="85"/>
      <c r="F70" s="85" t="s">
        <v>124</v>
      </c>
      <c r="G70" s="87" t="str">
        <f t="shared" si="3"/>
        <v>Nieuwe investeringen TD</v>
      </c>
      <c r="H70" s="87">
        <f t="shared" si="5"/>
        <v>1</v>
      </c>
      <c r="I70" s="87">
        <f t="shared" si="5"/>
        <v>0</v>
      </c>
      <c r="J70" s="85">
        <v>30</v>
      </c>
      <c r="K70" s="114">
        <v>2017</v>
      </c>
      <c r="L70" s="117">
        <f>INDEX('2. Reguleringsparameters'!$D$46:$E$50,MATCH('3. Investeringen'!C70,'2. Reguleringsparameters'!$B$46:$B$50,0),MATCH('3. Investeringen'!F70,'2. Reguleringsparameters'!$D$43:$E$43,0))</f>
        <v>0.5</v>
      </c>
      <c r="M70" s="117">
        <f t="shared" si="1"/>
        <v>30</v>
      </c>
      <c r="N70" s="171">
        <f t="shared" si="2"/>
        <v>2017</v>
      </c>
      <c r="O70" s="85">
        <v>8080591.1818900006</v>
      </c>
      <c r="P70" s="85">
        <v>0</v>
      </c>
      <c r="Q70" s="105"/>
    </row>
    <row r="71" spans="2:17" x14ac:dyDescent="0.2">
      <c r="B71" s="85">
        <v>57</v>
      </c>
      <c r="C71" s="85" t="s">
        <v>146</v>
      </c>
      <c r="D71" s="85" t="s">
        <v>155</v>
      </c>
      <c r="E71" s="85"/>
      <c r="F71" s="85" t="s">
        <v>124</v>
      </c>
      <c r="G71" s="87" t="str">
        <f t="shared" si="3"/>
        <v>Nieuwe investeringen TD</v>
      </c>
      <c r="H71" s="87">
        <f t="shared" si="5"/>
        <v>1</v>
      </c>
      <c r="I71" s="87">
        <f t="shared" si="5"/>
        <v>0</v>
      </c>
      <c r="J71" s="85">
        <v>0</v>
      </c>
      <c r="K71" s="114">
        <v>2017</v>
      </c>
      <c r="L71" s="117">
        <f>INDEX('2. Reguleringsparameters'!$D$46:$E$50,MATCH('3. Investeringen'!C71,'2. Reguleringsparameters'!$B$46:$B$50,0),MATCH('3. Investeringen'!F71,'2. Reguleringsparameters'!$D$43:$E$43,0))</f>
        <v>0.5</v>
      </c>
      <c r="M71" s="117">
        <f t="shared" si="1"/>
        <v>0</v>
      </c>
      <c r="N71" s="171">
        <f t="shared" si="2"/>
        <v>2017</v>
      </c>
      <c r="O71" s="85">
        <v>20738.349999999999</v>
      </c>
      <c r="P71" s="85">
        <v>0</v>
      </c>
      <c r="Q71" s="105"/>
    </row>
    <row r="72" spans="2:17" s="40" customFormat="1" x14ac:dyDescent="0.2">
      <c r="B72" s="85">
        <v>58</v>
      </c>
      <c r="C72" s="85" t="s">
        <v>146</v>
      </c>
      <c r="D72" s="85" t="s">
        <v>155</v>
      </c>
      <c r="E72" s="85"/>
      <c r="F72" s="85" t="s">
        <v>124</v>
      </c>
      <c r="G72" s="87" t="str">
        <f t="shared" si="3"/>
        <v>Nieuwe investeringen TD</v>
      </c>
      <c r="H72" s="87">
        <f t="shared" si="5"/>
        <v>1</v>
      </c>
      <c r="I72" s="87">
        <f t="shared" si="5"/>
        <v>0</v>
      </c>
      <c r="J72" s="85">
        <v>55</v>
      </c>
      <c r="K72" s="114">
        <v>2018</v>
      </c>
      <c r="L72" s="117">
        <f>INDEX('2. Reguleringsparameters'!$D$46:$E$50,MATCH('3. Investeringen'!C72,'2. Reguleringsparameters'!$B$46:$B$50,0),MATCH('3. Investeringen'!F72,'2. Reguleringsparameters'!$D$43:$E$43,0))</f>
        <v>0.5</v>
      </c>
      <c r="M72" s="117">
        <f t="shared" si="1"/>
        <v>55</v>
      </c>
      <c r="N72" s="171">
        <f t="shared" si="2"/>
        <v>2018</v>
      </c>
      <c r="O72" s="85">
        <v>12179256.763</v>
      </c>
      <c r="P72" s="85">
        <v>0</v>
      </c>
      <c r="Q72" s="105"/>
    </row>
    <row r="73" spans="2:17" x14ac:dyDescent="0.2">
      <c r="B73" s="85">
        <v>59</v>
      </c>
      <c r="C73" s="85" t="s">
        <v>146</v>
      </c>
      <c r="D73" s="85" t="s">
        <v>155</v>
      </c>
      <c r="E73" s="85"/>
      <c r="F73" s="85" t="s">
        <v>124</v>
      </c>
      <c r="G73" s="87" t="str">
        <f t="shared" si="3"/>
        <v>Nieuwe investeringen TD</v>
      </c>
      <c r="H73" s="87">
        <f t="shared" si="5"/>
        <v>1</v>
      </c>
      <c r="I73" s="87">
        <f t="shared" si="5"/>
        <v>0</v>
      </c>
      <c r="J73" s="85">
        <v>45</v>
      </c>
      <c r="K73" s="114">
        <v>2018</v>
      </c>
      <c r="L73" s="117">
        <f>INDEX('2. Reguleringsparameters'!$D$46:$E$50,MATCH('3. Investeringen'!C73,'2. Reguleringsparameters'!$B$46:$B$50,0),MATCH('3. Investeringen'!F73,'2. Reguleringsparameters'!$D$43:$E$43,0))</f>
        <v>0.5</v>
      </c>
      <c r="M73" s="117">
        <f t="shared" si="1"/>
        <v>45</v>
      </c>
      <c r="N73" s="171">
        <f t="shared" si="2"/>
        <v>2018</v>
      </c>
      <c r="O73" s="85">
        <v>62762491.767999999</v>
      </c>
      <c r="P73" s="85">
        <v>0</v>
      </c>
      <c r="Q73" s="105"/>
    </row>
    <row r="74" spans="2:17" x14ac:dyDescent="0.2">
      <c r="B74" s="85">
        <v>60</v>
      </c>
      <c r="C74" s="85" t="s">
        <v>146</v>
      </c>
      <c r="D74" s="85" t="s">
        <v>155</v>
      </c>
      <c r="E74" s="85"/>
      <c r="F74" s="85" t="s">
        <v>124</v>
      </c>
      <c r="G74" s="87" t="str">
        <f t="shared" si="3"/>
        <v>Nieuwe investeringen TD</v>
      </c>
      <c r="H74" s="87">
        <f t="shared" si="5"/>
        <v>1</v>
      </c>
      <c r="I74" s="87">
        <f t="shared" si="5"/>
        <v>0</v>
      </c>
      <c r="J74" s="85">
        <v>30</v>
      </c>
      <c r="K74" s="114">
        <v>2018</v>
      </c>
      <c r="L74" s="117">
        <f>INDEX('2. Reguleringsparameters'!$D$46:$E$50,MATCH('3. Investeringen'!C74,'2. Reguleringsparameters'!$B$46:$B$50,0),MATCH('3. Investeringen'!F74,'2. Reguleringsparameters'!$D$43:$E$43,0))</f>
        <v>0.5</v>
      </c>
      <c r="M74" s="117">
        <f t="shared" si="1"/>
        <v>30</v>
      </c>
      <c r="N74" s="171">
        <f t="shared" si="2"/>
        <v>2018</v>
      </c>
      <c r="O74" s="85">
        <v>9766109.6664199997</v>
      </c>
      <c r="P74" s="85">
        <v>0</v>
      </c>
      <c r="Q74" s="105"/>
    </row>
    <row r="75" spans="2:17" s="40" customFormat="1" x14ac:dyDescent="0.2">
      <c r="B75" s="85">
        <v>61</v>
      </c>
      <c r="C75" s="85" t="s">
        <v>146</v>
      </c>
      <c r="D75" s="85" t="s">
        <v>155</v>
      </c>
      <c r="E75" s="85"/>
      <c r="F75" s="85" t="s">
        <v>124</v>
      </c>
      <c r="G75" s="87" t="str">
        <f t="shared" si="3"/>
        <v>Nieuwe investeringen TD</v>
      </c>
      <c r="H75" s="87">
        <f t="shared" ref="H75:I94" si="6">IF($F75=H$14,1,0)</f>
        <v>1</v>
      </c>
      <c r="I75" s="87">
        <f t="shared" si="6"/>
        <v>0</v>
      </c>
      <c r="J75" s="85">
        <v>0</v>
      </c>
      <c r="K75" s="114">
        <v>2018</v>
      </c>
      <c r="L75" s="117">
        <f>INDEX('2. Reguleringsparameters'!$D$46:$E$50,MATCH('3. Investeringen'!C75,'2. Reguleringsparameters'!$B$46:$B$50,0),MATCH('3. Investeringen'!F75,'2. Reguleringsparameters'!$D$43:$E$43,0))</f>
        <v>0.5</v>
      </c>
      <c r="M75" s="117">
        <f t="shared" si="1"/>
        <v>0</v>
      </c>
      <c r="N75" s="171">
        <f t="shared" si="2"/>
        <v>2018</v>
      </c>
      <c r="O75" s="85">
        <v>24916.5</v>
      </c>
      <c r="P75" s="85">
        <v>0</v>
      </c>
      <c r="Q75" s="105"/>
    </row>
    <row r="76" spans="2:17" x14ac:dyDescent="0.2">
      <c r="B76" s="85">
        <v>62</v>
      </c>
      <c r="C76" s="85" t="s">
        <v>146</v>
      </c>
      <c r="D76" s="85" t="s">
        <v>155</v>
      </c>
      <c r="E76" s="85"/>
      <c r="F76" s="85" t="s">
        <v>124</v>
      </c>
      <c r="G76" s="87" t="str">
        <f t="shared" si="3"/>
        <v>Nieuwe investeringen TD</v>
      </c>
      <c r="H76" s="87">
        <f t="shared" si="6"/>
        <v>1</v>
      </c>
      <c r="I76" s="87">
        <f t="shared" si="6"/>
        <v>0</v>
      </c>
      <c r="J76" s="85">
        <v>55</v>
      </c>
      <c r="K76" s="114">
        <v>2019</v>
      </c>
      <c r="L76" s="117">
        <f>INDEX('2. Reguleringsparameters'!$D$46:$E$50,MATCH('3. Investeringen'!C76,'2. Reguleringsparameters'!$B$46:$B$50,0),MATCH('3. Investeringen'!F76,'2. Reguleringsparameters'!$D$43:$E$43,0))</f>
        <v>0.5</v>
      </c>
      <c r="M76" s="117">
        <f t="shared" si="1"/>
        <v>55</v>
      </c>
      <c r="N76" s="171">
        <f t="shared" si="2"/>
        <v>2019</v>
      </c>
      <c r="O76" s="85">
        <v>9727581.7710164431</v>
      </c>
      <c r="P76" s="85">
        <v>0</v>
      </c>
      <c r="Q76" s="105"/>
    </row>
    <row r="77" spans="2:17" x14ac:dyDescent="0.2">
      <c r="B77" s="85">
        <v>63</v>
      </c>
      <c r="C77" s="85" t="s">
        <v>146</v>
      </c>
      <c r="D77" s="85" t="s">
        <v>155</v>
      </c>
      <c r="E77" s="85"/>
      <c r="F77" s="85" t="s">
        <v>124</v>
      </c>
      <c r="G77" s="87" t="str">
        <f t="shared" si="3"/>
        <v>Nieuwe investeringen TD</v>
      </c>
      <c r="H77" s="87">
        <f t="shared" si="6"/>
        <v>1</v>
      </c>
      <c r="I77" s="87">
        <f t="shared" si="6"/>
        <v>0</v>
      </c>
      <c r="J77" s="85">
        <v>45</v>
      </c>
      <c r="K77" s="114">
        <v>2019</v>
      </c>
      <c r="L77" s="117">
        <f>INDEX('2. Reguleringsparameters'!$D$46:$E$50,MATCH('3. Investeringen'!C77,'2. Reguleringsparameters'!$B$46:$B$50,0),MATCH('3. Investeringen'!F77,'2. Reguleringsparameters'!$D$43:$E$43,0))</f>
        <v>0.5</v>
      </c>
      <c r="M77" s="117">
        <f t="shared" si="1"/>
        <v>45</v>
      </c>
      <c r="N77" s="171">
        <f t="shared" si="2"/>
        <v>2019</v>
      </c>
      <c r="O77" s="85">
        <v>50705288.703965679</v>
      </c>
      <c r="P77" s="85">
        <v>0</v>
      </c>
      <c r="Q77" s="105"/>
    </row>
    <row r="78" spans="2:17" x14ac:dyDescent="0.2">
      <c r="B78" s="85">
        <v>64</v>
      </c>
      <c r="C78" s="85" t="s">
        <v>146</v>
      </c>
      <c r="D78" s="85" t="s">
        <v>155</v>
      </c>
      <c r="E78" s="85"/>
      <c r="F78" s="85" t="s">
        <v>124</v>
      </c>
      <c r="G78" s="87" t="str">
        <f t="shared" si="3"/>
        <v>Nieuwe investeringen TD</v>
      </c>
      <c r="H78" s="87">
        <f t="shared" si="6"/>
        <v>1</v>
      </c>
      <c r="I78" s="87">
        <f t="shared" si="6"/>
        <v>0</v>
      </c>
      <c r="J78" s="85">
        <v>30</v>
      </c>
      <c r="K78" s="114">
        <v>2019</v>
      </c>
      <c r="L78" s="117">
        <f>INDEX('2. Reguleringsparameters'!$D$46:$E$50,MATCH('3. Investeringen'!C78,'2. Reguleringsparameters'!$B$46:$B$50,0),MATCH('3. Investeringen'!F78,'2. Reguleringsparameters'!$D$43:$E$43,0))</f>
        <v>0.5</v>
      </c>
      <c r="M78" s="117">
        <f t="shared" si="1"/>
        <v>30</v>
      </c>
      <c r="N78" s="171">
        <f t="shared" si="2"/>
        <v>2019</v>
      </c>
      <c r="O78" s="85">
        <v>5145184.5888502775</v>
      </c>
      <c r="P78" s="85">
        <v>0</v>
      </c>
      <c r="Q78" s="105"/>
    </row>
    <row r="79" spans="2:17" x14ac:dyDescent="0.2">
      <c r="B79" s="85">
        <v>65</v>
      </c>
      <c r="C79" s="85" t="s">
        <v>146</v>
      </c>
      <c r="D79" s="85" t="s">
        <v>155</v>
      </c>
      <c r="E79" s="85"/>
      <c r="F79" s="85" t="s">
        <v>124</v>
      </c>
      <c r="G79" s="87" t="str">
        <f t="shared" si="3"/>
        <v>Nieuwe investeringen TD</v>
      </c>
      <c r="H79" s="87">
        <f t="shared" si="6"/>
        <v>1</v>
      </c>
      <c r="I79" s="87">
        <f t="shared" si="6"/>
        <v>0</v>
      </c>
      <c r="J79" s="85">
        <v>0</v>
      </c>
      <c r="K79" s="114">
        <v>2019</v>
      </c>
      <c r="L79" s="117">
        <f>INDEX('2. Reguleringsparameters'!$D$46:$E$50,MATCH('3. Investeringen'!C79,'2. Reguleringsparameters'!$B$46:$B$50,0),MATCH('3. Investeringen'!F79,'2. Reguleringsparameters'!$D$43:$E$43,0))</f>
        <v>0.5</v>
      </c>
      <c r="M79" s="117">
        <f t="shared" ref="M79:M142" si="7">IF(OR(J79=0,J79+K79+L79&lt;2011),0,MIN(J79,J79+L79+K79-2011))</f>
        <v>0</v>
      </c>
      <c r="N79" s="171">
        <f t="shared" ref="N79:N142" si="8">MAX(2011,K79)</f>
        <v>2019</v>
      </c>
      <c r="O79" s="85">
        <v>19985.939999999999</v>
      </c>
      <c r="P79" s="85">
        <v>0</v>
      </c>
      <c r="Q79" s="105"/>
    </row>
    <row r="80" spans="2:17" x14ac:dyDescent="0.2">
      <c r="B80" s="85">
        <v>66</v>
      </c>
      <c r="C80" s="85" t="s">
        <v>146</v>
      </c>
      <c r="D80" s="85" t="s">
        <v>155</v>
      </c>
      <c r="E80" s="85"/>
      <c r="F80" s="85" t="s">
        <v>125</v>
      </c>
      <c r="G80" s="87" t="str">
        <f t="shared" ref="G80:G143" si="9">C80&amp;" "&amp;F80</f>
        <v>Nieuwe investeringen AD</v>
      </c>
      <c r="H80" s="87">
        <f t="shared" si="6"/>
        <v>0</v>
      </c>
      <c r="I80" s="87">
        <f t="shared" si="6"/>
        <v>1</v>
      </c>
      <c r="J80" s="85">
        <v>39</v>
      </c>
      <c r="K80" s="114">
        <v>2009</v>
      </c>
      <c r="L80" s="117">
        <f>INDEX('2. Reguleringsparameters'!$D$46:$E$50,MATCH('3. Investeringen'!C80,'2. Reguleringsparameters'!$B$46:$B$50,0),MATCH('3. Investeringen'!F80,'2. Reguleringsparameters'!$D$43:$E$43,0))</f>
        <v>0.5</v>
      </c>
      <c r="M80" s="117">
        <f t="shared" si="7"/>
        <v>37.5</v>
      </c>
      <c r="N80" s="171">
        <f t="shared" si="8"/>
        <v>2011</v>
      </c>
      <c r="O80" s="85">
        <v>16650195.031969447</v>
      </c>
      <c r="P80" s="85">
        <v>16650195.031969445</v>
      </c>
      <c r="Q80" s="105"/>
    </row>
    <row r="81" spans="2:17" x14ac:dyDescent="0.2">
      <c r="B81" s="85">
        <v>67</v>
      </c>
      <c r="C81" s="85" t="s">
        <v>146</v>
      </c>
      <c r="D81" s="85" t="s">
        <v>155</v>
      </c>
      <c r="E81" s="85"/>
      <c r="F81" s="85" t="s">
        <v>125</v>
      </c>
      <c r="G81" s="87" t="str">
        <f t="shared" si="9"/>
        <v>Nieuwe investeringen AD</v>
      </c>
      <c r="H81" s="87">
        <f t="shared" si="6"/>
        <v>0</v>
      </c>
      <c r="I81" s="87">
        <f t="shared" si="6"/>
        <v>1</v>
      </c>
      <c r="J81" s="85">
        <v>39</v>
      </c>
      <c r="K81" s="114">
        <v>2009</v>
      </c>
      <c r="L81" s="117">
        <f>INDEX('2. Reguleringsparameters'!$D$46:$E$50,MATCH('3. Investeringen'!C81,'2. Reguleringsparameters'!$B$46:$B$50,0),MATCH('3. Investeringen'!F81,'2. Reguleringsparameters'!$D$43:$E$43,0))</f>
        <v>0.5</v>
      </c>
      <c r="M81" s="117">
        <f t="shared" si="7"/>
        <v>37.5</v>
      </c>
      <c r="N81" s="171">
        <f t="shared" si="8"/>
        <v>2011</v>
      </c>
      <c r="O81" s="85">
        <v>548005.1433905469</v>
      </c>
      <c r="P81" s="85">
        <v>548005.1433905469</v>
      </c>
      <c r="Q81" s="105"/>
    </row>
    <row r="82" spans="2:17" x14ac:dyDescent="0.2">
      <c r="B82" s="85">
        <v>68</v>
      </c>
      <c r="C82" s="85" t="s">
        <v>146</v>
      </c>
      <c r="D82" s="85" t="s">
        <v>155</v>
      </c>
      <c r="E82" s="85"/>
      <c r="F82" s="85" t="s">
        <v>125</v>
      </c>
      <c r="G82" s="87" t="str">
        <f t="shared" si="9"/>
        <v>Nieuwe investeringen AD</v>
      </c>
      <c r="H82" s="87">
        <f t="shared" si="6"/>
        <v>0</v>
      </c>
      <c r="I82" s="87">
        <f t="shared" si="6"/>
        <v>1</v>
      </c>
      <c r="J82" s="85">
        <v>39</v>
      </c>
      <c r="K82" s="114">
        <v>2010</v>
      </c>
      <c r="L82" s="117">
        <f>INDEX('2. Reguleringsparameters'!$D$46:$E$50,MATCH('3. Investeringen'!C82,'2. Reguleringsparameters'!$B$46:$B$50,0),MATCH('3. Investeringen'!F82,'2. Reguleringsparameters'!$D$43:$E$43,0))</f>
        <v>0.5</v>
      </c>
      <c r="M82" s="117">
        <f t="shared" si="7"/>
        <v>38.5</v>
      </c>
      <c r="N82" s="171">
        <f t="shared" si="8"/>
        <v>2011</v>
      </c>
      <c r="O82" s="85">
        <v>30964150.187769618</v>
      </c>
      <c r="P82" s="85">
        <v>30964150.187769618</v>
      </c>
      <c r="Q82" s="105"/>
    </row>
    <row r="83" spans="2:17" s="40" customFormat="1" x14ac:dyDescent="0.2">
      <c r="B83" s="85">
        <v>69</v>
      </c>
      <c r="C83" s="85" t="s">
        <v>146</v>
      </c>
      <c r="D83" s="85" t="s">
        <v>155</v>
      </c>
      <c r="E83" s="85"/>
      <c r="F83" s="85" t="s">
        <v>125</v>
      </c>
      <c r="G83" s="87" t="str">
        <f t="shared" si="9"/>
        <v>Nieuwe investeringen AD</v>
      </c>
      <c r="H83" s="87">
        <f t="shared" si="6"/>
        <v>0</v>
      </c>
      <c r="I83" s="87">
        <f t="shared" si="6"/>
        <v>1</v>
      </c>
      <c r="J83" s="85">
        <v>39</v>
      </c>
      <c r="K83" s="114">
        <v>2010</v>
      </c>
      <c r="L83" s="117">
        <f>INDEX('2. Reguleringsparameters'!$D$46:$E$50,MATCH('3. Investeringen'!C83,'2. Reguleringsparameters'!$B$46:$B$50,0),MATCH('3. Investeringen'!F83,'2. Reguleringsparameters'!$D$43:$E$43,0))</f>
        <v>0.5</v>
      </c>
      <c r="M83" s="117">
        <f t="shared" si="7"/>
        <v>38.5</v>
      </c>
      <c r="N83" s="171">
        <f t="shared" si="8"/>
        <v>2011</v>
      </c>
      <c r="O83" s="85">
        <v>927430.87479448714</v>
      </c>
      <c r="P83" s="85">
        <v>927430.87479448714</v>
      </c>
      <c r="Q83" s="105"/>
    </row>
    <row r="84" spans="2:17" x14ac:dyDescent="0.2">
      <c r="B84" s="85">
        <v>70</v>
      </c>
      <c r="C84" s="85" t="s">
        <v>146</v>
      </c>
      <c r="D84" s="85" t="s">
        <v>155</v>
      </c>
      <c r="E84" s="85"/>
      <c r="F84" s="85" t="s">
        <v>125</v>
      </c>
      <c r="G84" s="87" t="str">
        <f t="shared" si="9"/>
        <v>Nieuwe investeringen AD</v>
      </c>
      <c r="H84" s="87">
        <f t="shared" si="6"/>
        <v>0</v>
      </c>
      <c r="I84" s="87">
        <f t="shared" si="6"/>
        <v>1</v>
      </c>
      <c r="J84" s="85">
        <v>39</v>
      </c>
      <c r="K84" s="114">
        <v>2011</v>
      </c>
      <c r="L84" s="117">
        <f>INDEX('2. Reguleringsparameters'!$D$46:$E$50,MATCH('3. Investeringen'!C84,'2. Reguleringsparameters'!$B$46:$B$50,0),MATCH('3. Investeringen'!F84,'2. Reguleringsparameters'!$D$43:$E$43,0))</f>
        <v>0.5</v>
      </c>
      <c r="M84" s="117">
        <f t="shared" si="7"/>
        <v>39</v>
      </c>
      <c r="N84" s="171">
        <f t="shared" si="8"/>
        <v>2011</v>
      </c>
      <c r="O84" s="85">
        <v>43737267</v>
      </c>
      <c r="P84" s="85">
        <v>0</v>
      </c>
      <c r="Q84" s="105"/>
    </row>
    <row r="85" spans="2:17" x14ac:dyDescent="0.2">
      <c r="B85" s="85">
        <v>71</v>
      </c>
      <c r="C85" s="85" t="s">
        <v>146</v>
      </c>
      <c r="D85" s="85" t="s">
        <v>155</v>
      </c>
      <c r="E85" s="85"/>
      <c r="F85" s="85" t="s">
        <v>125</v>
      </c>
      <c r="G85" s="87" t="str">
        <f t="shared" si="9"/>
        <v>Nieuwe investeringen AD</v>
      </c>
      <c r="H85" s="87">
        <f t="shared" si="6"/>
        <v>0</v>
      </c>
      <c r="I85" s="87">
        <f t="shared" si="6"/>
        <v>1</v>
      </c>
      <c r="J85" s="85">
        <v>39</v>
      </c>
      <c r="K85" s="114">
        <v>2011</v>
      </c>
      <c r="L85" s="117">
        <f>INDEX('2. Reguleringsparameters'!$D$46:$E$50,MATCH('3. Investeringen'!C85,'2. Reguleringsparameters'!$B$46:$B$50,0),MATCH('3. Investeringen'!F85,'2. Reguleringsparameters'!$D$43:$E$43,0))</f>
        <v>0.5</v>
      </c>
      <c r="M85" s="117">
        <f t="shared" si="7"/>
        <v>39</v>
      </c>
      <c r="N85" s="171">
        <f t="shared" si="8"/>
        <v>2011</v>
      </c>
      <c r="O85" s="85">
        <v>1571043.89267998</v>
      </c>
      <c r="P85" s="85">
        <v>0</v>
      </c>
      <c r="Q85" s="105"/>
    </row>
    <row r="86" spans="2:17" s="40" customFormat="1" x14ac:dyDescent="0.2">
      <c r="B86" s="85">
        <v>72</v>
      </c>
      <c r="C86" s="85" t="s">
        <v>146</v>
      </c>
      <c r="D86" s="85" t="s">
        <v>155</v>
      </c>
      <c r="E86" s="85"/>
      <c r="F86" s="85" t="s">
        <v>125</v>
      </c>
      <c r="G86" s="87" t="str">
        <f t="shared" si="9"/>
        <v>Nieuwe investeringen AD</v>
      </c>
      <c r="H86" s="87">
        <f t="shared" si="6"/>
        <v>0</v>
      </c>
      <c r="I86" s="87">
        <f t="shared" si="6"/>
        <v>1</v>
      </c>
      <c r="J86" s="85">
        <v>39</v>
      </c>
      <c r="K86" s="114">
        <v>2012</v>
      </c>
      <c r="L86" s="117">
        <f>INDEX('2. Reguleringsparameters'!$D$46:$E$50,MATCH('3. Investeringen'!C86,'2. Reguleringsparameters'!$B$46:$B$50,0),MATCH('3. Investeringen'!F86,'2. Reguleringsparameters'!$D$43:$E$43,0))</f>
        <v>0.5</v>
      </c>
      <c r="M86" s="117">
        <f t="shared" si="7"/>
        <v>39</v>
      </c>
      <c r="N86" s="171">
        <f t="shared" si="8"/>
        <v>2012</v>
      </c>
      <c r="O86" s="85">
        <v>65167284.649345301</v>
      </c>
      <c r="P86" s="85">
        <v>0</v>
      </c>
      <c r="Q86" s="105"/>
    </row>
    <row r="87" spans="2:17" x14ac:dyDescent="0.2">
      <c r="B87" s="85">
        <v>73</v>
      </c>
      <c r="C87" s="85" t="s">
        <v>146</v>
      </c>
      <c r="D87" s="85" t="s">
        <v>155</v>
      </c>
      <c r="E87" s="85"/>
      <c r="F87" s="85" t="s">
        <v>125</v>
      </c>
      <c r="G87" s="87" t="str">
        <f t="shared" si="9"/>
        <v>Nieuwe investeringen AD</v>
      </c>
      <c r="H87" s="87">
        <f t="shared" si="6"/>
        <v>0</v>
      </c>
      <c r="I87" s="87">
        <f t="shared" si="6"/>
        <v>1</v>
      </c>
      <c r="J87" s="85">
        <v>39</v>
      </c>
      <c r="K87" s="114">
        <v>2012</v>
      </c>
      <c r="L87" s="117">
        <f>INDEX('2. Reguleringsparameters'!$D$46:$E$50,MATCH('3. Investeringen'!C87,'2. Reguleringsparameters'!$B$46:$B$50,0),MATCH('3. Investeringen'!F87,'2. Reguleringsparameters'!$D$43:$E$43,0))</f>
        <v>0.5</v>
      </c>
      <c r="M87" s="117">
        <f t="shared" si="7"/>
        <v>39</v>
      </c>
      <c r="N87" s="171">
        <f t="shared" si="8"/>
        <v>2012</v>
      </c>
      <c r="O87" s="85">
        <v>3346419.2805865589</v>
      </c>
      <c r="P87" s="85">
        <v>0</v>
      </c>
      <c r="Q87" s="105"/>
    </row>
    <row r="88" spans="2:17" x14ac:dyDescent="0.2">
      <c r="B88" s="85">
        <v>74</v>
      </c>
      <c r="C88" s="85" t="s">
        <v>146</v>
      </c>
      <c r="D88" s="85" t="s">
        <v>155</v>
      </c>
      <c r="E88" s="85"/>
      <c r="F88" s="85" t="s">
        <v>125</v>
      </c>
      <c r="G88" s="87" t="str">
        <f t="shared" si="9"/>
        <v>Nieuwe investeringen AD</v>
      </c>
      <c r="H88" s="87">
        <f t="shared" si="6"/>
        <v>0</v>
      </c>
      <c r="I88" s="87">
        <f t="shared" si="6"/>
        <v>1</v>
      </c>
      <c r="J88" s="85">
        <v>39</v>
      </c>
      <c r="K88" s="114">
        <v>2013</v>
      </c>
      <c r="L88" s="117">
        <f>INDEX('2. Reguleringsparameters'!$D$46:$E$50,MATCH('3. Investeringen'!C88,'2. Reguleringsparameters'!$B$46:$B$50,0),MATCH('3. Investeringen'!F88,'2. Reguleringsparameters'!$D$43:$E$43,0))</f>
        <v>0.5</v>
      </c>
      <c r="M88" s="117">
        <f t="shared" si="7"/>
        <v>39</v>
      </c>
      <c r="N88" s="171">
        <f t="shared" si="8"/>
        <v>2013</v>
      </c>
      <c r="O88" s="85">
        <v>65219492.561430879</v>
      </c>
      <c r="P88" s="85">
        <v>0</v>
      </c>
      <c r="Q88" s="105"/>
    </row>
    <row r="89" spans="2:17" x14ac:dyDescent="0.2">
      <c r="B89" s="85">
        <v>75</v>
      </c>
      <c r="C89" s="85" t="s">
        <v>146</v>
      </c>
      <c r="D89" s="85" t="s">
        <v>155</v>
      </c>
      <c r="E89" s="85"/>
      <c r="F89" s="85" t="s">
        <v>125</v>
      </c>
      <c r="G89" s="87" t="str">
        <f t="shared" si="9"/>
        <v>Nieuwe investeringen AD</v>
      </c>
      <c r="H89" s="87">
        <f t="shared" si="6"/>
        <v>0</v>
      </c>
      <c r="I89" s="87">
        <f t="shared" si="6"/>
        <v>1</v>
      </c>
      <c r="J89" s="85">
        <v>39</v>
      </c>
      <c r="K89" s="114">
        <v>2013</v>
      </c>
      <c r="L89" s="117">
        <f>INDEX('2. Reguleringsparameters'!$D$46:$E$50,MATCH('3. Investeringen'!C89,'2. Reguleringsparameters'!$B$46:$B$50,0),MATCH('3. Investeringen'!F89,'2. Reguleringsparameters'!$D$43:$E$43,0))</f>
        <v>0.5</v>
      </c>
      <c r="M89" s="117">
        <f t="shared" si="7"/>
        <v>39</v>
      </c>
      <c r="N89" s="171">
        <f t="shared" si="8"/>
        <v>2013</v>
      </c>
      <c r="O89" s="85">
        <v>1164677.9443560119</v>
      </c>
      <c r="P89" s="85">
        <v>0</v>
      </c>
      <c r="Q89" s="105"/>
    </row>
    <row r="90" spans="2:17" x14ac:dyDescent="0.2">
      <c r="B90" s="85">
        <v>76</v>
      </c>
      <c r="C90" s="85" t="s">
        <v>146</v>
      </c>
      <c r="D90" s="85" t="s">
        <v>155</v>
      </c>
      <c r="E90" s="85"/>
      <c r="F90" s="85" t="s">
        <v>125</v>
      </c>
      <c r="G90" s="87" t="str">
        <f t="shared" si="9"/>
        <v>Nieuwe investeringen AD</v>
      </c>
      <c r="H90" s="87">
        <f t="shared" si="6"/>
        <v>0</v>
      </c>
      <c r="I90" s="87">
        <f t="shared" si="6"/>
        <v>1</v>
      </c>
      <c r="J90" s="85">
        <v>39</v>
      </c>
      <c r="K90" s="114">
        <v>2014</v>
      </c>
      <c r="L90" s="117">
        <f>INDEX('2. Reguleringsparameters'!$D$46:$E$50,MATCH('3. Investeringen'!C90,'2. Reguleringsparameters'!$B$46:$B$50,0),MATCH('3. Investeringen'!F90,'2. Reguleringsparameters'!$D$43:$E$43,0))</f>
        <v>0.5</v>
      </c>
      <c r="M90" s="117">
        <f t="shared" si="7"/>
        <v>39</v>
      </c>
      <c r="N90" s="171">
        <f t="shared" si="8"/>
        <v>2014</v>
      </c>
      <c r="O90" s="85">
        <v>41673868.162489057</v>
      </c>
      <c r="P90" s="85">
        <v>0</v>
      </c>
      <c r="Q90" s="105"/>
    </row>
    <row r="91" spans="2:17" x14ac:dyDescent="0.2">
      <c r="B91" s="85">
        <v>77</v>
      </c>
      <c r="C91" s="85" t="s">
        <v>146</v>
      </c>
      <c r="D91" s="85" t="s">
        <v>155</v>
      </c>
      <c r="E91" s="85"/>
      <c r="F91" s="85" t="s">
        <v>125</v>
      </c>
      <c r="G91" s="87" t="str">
        <f t="shared" si="9"/>
        <v>Nieuwe investeringen AD</v>
      </c>
      <c r="H91" s="87">
        <f t="shared" si="6"/>
        <v>0</v>
      </c>
      <c r="I91" s="87">
        <f t="shared" si="6"/>
        <v>1</v>
      </c>
      <c r="J91" s="85">
        <v>39</v>
      </c>
      <c r="K91" s="114">
        <v>2014</v>
      </c>
      <c r="L91" s="117">
        <f>INDEX('2. Reguleringsparameters'!$D$46:$E$50,MATCH('3. Investeringen'!C91,'2. Reguleringsparameters'!$B$46:$B$50,0),MATCH('3. Investeringen'!F91,'2. Reguleringsparameters'!$D$43:$E$43,0))</f>
        <v>0.5</v>
      </c>
      <c r="M91" s="117">
        <f t="shared" si="7"/>
        <v>39</v>
      </c>
      <c r="N91" s="171">
        <f t="shared" si="8"/>
        <v>2014</v>
      </c>
      <c r="O91" s="85">
        <v>829256.85750000097</v>
      </c>
      <c r="P91" s="85">
        <v>0</v>
      </c>
      <c r="Q91" s="105"/>
    </row>
    <row r="92" spans="2:17" x14ac:dyDescent="0.2">
      <c r="B92" s="85">
        <v>78</v>
      </c>
      <c r="C92" s="85" t="s">
        <v>146</v>
      </c>
      <c r="D92" s="85" t="s">
        <v>155</v>
      </c>
      <c r="E92" s="85"/>
      <c r="F92" s="85" t="s">
        <v>125</v>
      </c>
      <c r="G92" s="87" t="str">
        <f t="shared" si="9"/>
        <v>Nieuwe investeringen AD</v>
      </c>
      <c r="H92" s="87">
        <f t="shared" si="6"/>
        <v>0</v>
      </c>
      <c r="I92" s="87">
        <f t="shared" si="6"/>
        <v>1</v>
      </c>
      <c r="J92" s="85">
        <v>39</v>
      </c>
      <c r="K92" s="114">
        <v>2015</v>
      </c>
      <c r="L92" s="117">
        <f>INDEX('2. Reguleringsparameters'!$D$46:$E$50,MATCH('3. Investeringen'!C92,'2. Reguleringsparameters'!$B$46:$B$50,0),MATCH('3. Investeringen'!F92,'2. Reguleringsparameters'!$D$43:$E$43,0))</f>
        <v>0.5</v>
      </c>
      <c r="M92" s="117">
        <f t="shared" si="7"/>
        <v>39</v>
      </c>
      <c r="N92" s="171">
        <f t="shared" si="8"/>
        <v>2015</v>
      </c>
      <c r="O92" s="85">
        <v>36421612.572924353</v>
      </c>
      <c r="P92" s="85">
        <v>0</v>
      </c>
      <c r="Q92" s="105"/>
    </row>
    <row r="93" spans="2:17" x14ac:dyDescent="0.2">
      <c r="B93" s="85">
        <v>79</v>
      </c>
      <c r="C93" s="85" t="s">
        <v>146</v>
      </c>
      <c r="D93" s="85" t="s">
        <v>155</v>
      </c>
      <c r="E93" s="85"/>
      <c r="F93" s="85" t="s">
        <v>125</v>
      </c>
      <c r="G93" s="87" t="str">
        <f t="shared" si="9"/>
        <v>Nieuwe investeringen AD</v>
      </c>
      <c r="H93" s="87">
        <f t="shared" si="6"/>
        <v>0</v>
      </c>
      <c r="I93" s="87">
        <f t="shared" si="6"/>
        <v>1</v>
      </c>
      <c r="J93" s="85">
        <v>39</v>
      </c>
      <c r="K93" s="114">
        <v>2015</v>
      </c>
      <c r="L93" s="117">
        <f>INDEX('2. Reguleringsparameters'!$D$46:$E$50,MATCH('3. Investeringen'!C93,'2. Reguleringsparameters'!$B$46:$B$50,0),MATCH('3. Investeringen'!F93,'2. Reguleringsparameters'!$D$43:$E$43,0))</f>
        <v>0.5</v>
      </c>
      <c r="M93" s="117">
        <f t="shared" si="7"/>
        <v>39</v>
      </c>
      <c r="N93" s="171">
        <f t="shared" si="8"/>
        <v>2015</v>
      </c>
      <c r="O93" s="85">
        <v>1667697.269750484</v>
      </c>
      <c r="P93" s="85">
        <v>0</v>
      </c>
      <c r="Q93" s="105"/>
    </row>
    <row r="94" spans="2:17" s="40" customFormat="1" x14ac:dyDescent="0.2">
      <c r="B94" s="85">
        <v>80</v>
      </c>
      <c r="C94" s="85" t="s">
        <v>146</v>
      </c>
      <c r="D94" s="85" t="s">
        <v>155</v>
      </c>
      <c r="E94" s="85"/>
      <c r="F94" s="85" t="s">
        <v>125</v>
      </c>
      <c r="G94" s="87" t="str">
        <f t="shared" si="9"/>
        <v>Nieuwe investeringen AD</v>
      </c>
      <c r="H94" s="87">
        <f t="shared" si="6"/>
        <v>0</v>
      </c>
      <c r="I94" s="87">
        <f t="shared" si="6"/>
        <v>1</v>
      </c>
      <c r="J94" s="85">
        <v>39</v>
      </c>
      <c r="K94" s="114">
        <v>2016</v>
      </c>
      <c r="L94" s="117">
        <f>INDEX('2. Reguleringsparameters'!$D$46:$E$50,MATCH('3. Investeringen'!C94,'2. Reguleringsparameters'!$B$46:$B$50,0),MATCH('3. Investeringen'!F94,'2. Reguleringsparameters'!$D$43:$E$43,0))</f>
        <v>0.5</v>
      </c>
      <c r="M94" s="117">
        <f t="shared" si="7"/>
        <v>39</v>
      </c>
      <c r="N94" s="171">
        <f t="shared" si="8"/>
        <v>2016</v>
      </c>
      <c r="O94" s="85">
        <v>29988620.878984075</v>
      </c>
      <c r="P94" s="85">
        <v>0</v>
      </c>
      <c r="Q94" s="105"/>
    </row>
    <row r="95" spans="2:17" x14ac:dyDescent="0.2">
      <c r="B95" s="85">
        <v>81</v>
      </c>
      <c r="C95" s="85" t="s">
        <v>146</v>
      </c>
      <c r="D95" s="85" t="s">
        <v>155</v>
      </c>
      <c r="E95" s="85"/>
      <c r="F95" s="85" t="s">
        <v>125</v>
      </c>
      <c r="G95" s="87" t="str">
        <f t="shared" si="9"/>
        <v>Nieuwe investeringen AD</v>
      </c>
      <c r="H95" s="87">
        <f t="shared" ref="H95:I114" si="10">IF($F95=H$14,1,0)</f>
        <v>0</v>
      </c>
      <c r="I95" s="87">
        <f t="shared" si="10"/>
        <v>1</v>
      </c>
      <c r="J95" s="85">
        <v>39</v>
      </c>
      <c r="K95" s="114">
        <v>2016</v>
      </c>
      <c r="L95" s="117">
        <f>INDEX('2. Reguleringsparameters'!$D$46:$E$50,MATCH('3. Investeringen'!C95,'2. Reguleringsparameters'!$B$46:$B$50,0),MATCH('3. Investeringen'!F95,'2. Reguleringsparameters'!$D$43:$E$43,0))</f>
        <v>0.5</v>
      </c>
      <c r="M95" s="117">
        <f t="shared" si="7"/>
        <v>39</v>
      </c>
      <c r="N95" s="171">
        <f t="shared" si="8"/>
        <v>2016</v>
      </c>
      <c r="O95" s="85">
        <v>1093007.822444262</v>
      </c>
      <c r="P95" s="85">
        <v>0</v>
      </c>
      <c r="Q95" s="105"/>
    </row>
    <row r="96" spans="2:17" x14ac:dyDescent="0.2">
      <c r="B96" s="85">
        <v>82</v>
      </c>
      <c r="C96" s="85" t="s">
        <v>146</v>
      </c>
      <c r="D96" s="85" t="s">
        <v>155</v>
      </c>
      <c r="E96" s="85"/>
      <c r="F96" s="85" t="s">
        <v>125</v>
      </c>
      <c r="G96" s="87" t="str">
        <f t="shared" si="9"/>
        <v>Nieuwe investeringen AD</v>
      </c>
      <c r="H96" s="87">
        <f t="shared" si="10"/>
        <v>0</v>
      </c>
      <c r="I96" s="87">
        <f t="shared" si="10"/>
        <v>1</v>
      </c>
      <c r="J96" s="85">
        <v>39</v>
      </c>
      <c r="K96" s="114">
        <v>2017</v>
      </c>
      <c r="L96" s="117">
        <f>INDEX('2. Reguleringsparameters'!$D$46:$E$50,MATCH('3. Investeringen'!C96,'2. Reguleringsparameters'!$B$46:$B$50,0),MATCH('3. Investeringen'!F96,'2. Reguleringsparameters'!$D$43:$E$43,0))</f>
        <v>0.5</v>
      </c>
      <c r="M96" s="117">
        <f t="shared" si="7"/>
        <v>39</v>
      </c>
      <c r="N96" s="171">
        <f t="shared" si="8"/>
        <v>2017</v>
      </c>
      <c r="O96" s="85">
        <v>31089859.2128</v>
      </c>
      <c r="P96" s="85">
        <v>0</v>
      </c>
      <c r="Q96" s="105"/>
    </row>
    <row r="97" spans="2:17" s="40" customFormat="1" x14ac:dyDescent="0.2">
      <c r="B97" s="85">
        <v>83</v>
      </c>
      <c r="C97" s="85" t="s">
        <v>146</v>
      </c>
      <c r="D97" s="85" t="s">
        <v>155</v>
      </c>
      <c r="E97" s="85"/>
      <c r="F97" s="85" t="s">
        <v>125</v>
      </c>
      <c r="G97" s="87" t="str">
        <f t="shared" si="9"/>
        <v>Nieuwe investeringen AD</v>
      </c>
      <c r="H97" s="87">
        <f t="shared" si="10"/>
        <v>0</v>
      </c>
      <c r="I97" s="87">
        <f t="shared" si="10"/>
        <v>1</v>
      </c>
      <c r="J97" s="85">
        <v>39</v>
      </c>
      <c r="K97" s="114">
        <v>2017</v>
      </c>
      <c r="L97" s="117">
        <f>INDEX('2. Reguleringsparameters'!$D$46:$E$50,MATCH('3. Investeringen'!C97,'2. Reguleringsparameters'!$B$46:$B$50,0),MATCH('3. Investeringen'!F97,'2. Reguleringsparameters'!$D$43:$E$43,0))</f>
        <v>0.5</v>
      </c>
      <c r="M97" s="117">
        <f t="shared" si="7"/>
        <v>39</v>
      </c>
      <c r="N97" s="171">
        <f t="shared" si="8"/>
        <v>2017</v>
      </c>
      <c r="O97" s="85">
        <v>4132619.255673633</v>
      </c>
      <c r="P97" s="85">
        <v>0</v>
      </c>
      <c r="Q97" s="105"/>
    </row>
    <row r="98" spans="2:17" x14ac:dyDescent="0.2">
      <c r="B98" s="85">
        <v>84</v>
      </c>
      <c r="C98" s="85" t="s">
        <v>146</v>
      </c>
      <c r="D98" s="85" t="s">
        <v>155</v>
      </c>
      <c r="E98" s="85"/>
      <c r="F98" s="85" t="s">
        <v>125</v>
      </c>
      <c r="G98" s="87" t="str">
        <f t="shared" si="9"/>
        <v>Nieuwe investeringen AD</v>
      </c>
      <c r="H98" s="87">
        <f t="shared" si="10"/>
        <v>0</v>
      </c>
      <c r="I98" s="87">
        <f t="shared" si="10"/>
        <v>1</v>
      </c>
      <c r="J98" s="85">
        <v>39</v>
      </c>
      <c r="K98" s="114">
        <v>2018</v>
      </c>
      <c r="L98" s="117">
        <f>INDEX('2. Reguleringsparameters'!$D$46:$E$50,MATCH('3. Investeringen'!C98,'2. Reguleringsparameters'!$B$46:$B$50,0),MATCH('3. Investeringen'!F98,'2. Reguleringsparameters'!$D$43:$E$43,0))</f>
        <v>0.5</v>
      </c>
      <c r="M98" s="117">
        <f t="shared" si="7"/>
        <v>39</v>
      </c>
      <c r="N98" s="171">
        <f t="shared" si="8"/>
        <v>2018</v>
      </c>
      <c r="O98" s="85">
        <v>39465809.370000005</v>
      </c>
      <c r="P98" s="85">
        <v>0</v>
      </c>
      <c r="Q98" s="105"/>
    </row>
    <row r="99" spans="2:17" x14ac:dyDescent="0.2">
      <c r="B99" s="85">
        <v>85</v>
      </c>
      <c r="C99" s="85" t="s">
        <v>146</v>
      </c>
      <c r="D99" s="85" t="s">
        <v>155</v>
      </c>
      <c r="E99" s="85"/>
      <c r="F99" s="85" t="s">
        <v>125</v>
      </c>
      <c r="G99" s="87" t="str">
        <f t="shared" si="9"/>
        <v>Nieuwe investeringen AD</v>
      </c>
      <c r="H99" s="87">
        <f t="shared" si="10"/>
        <v>0</v>
      </c>
      <c r="I99" s="87">
        <f t="shared" si="10"/>
        <v>1</v>
      </c>
      <c r="J99" s="85">
        <v>39</v>
      </c>
      <c r="K99" s="114">
        <v>2018</v>
      </c>
      <c r="L99" s="117">
        <f>INDEX('2. Reguleringsparameters'!$D$46:$E$50,MATCH('3. Investeringen'!C99,'2. Reguleringsparameters'!$B$46:$B$50,0),MATCH('3. Investeringen'!F99,'2. Reguleringsparameters'!$D$43:$E$43,0))</f>
        <v>0.5</v>
      </c>
      <c r="M99" s="117">
        <f t="shared" si="7"/>
        <v>39</v>
      </c>
      <c r="N99" s="171">
        <f t="shared" si="8"/>
        <v>2018</v>
      </c>
      <c r="O99" s="85">
        <v>2820747.8663379932</v>
      </c>
      <c r="P99" s="85">
        <v>0</v>
      </c>
      <c r="Q99" s="105"/>
    </row>
    <row r="100" spans="2:17" x14ac:dyDescent="0.2">
      <c r="B100" s="85">
        <v>86</v>
      </c>
      <c r="C100" s="85" t="s">
        <v>146</v>
      </c>
      <c r="D100" s="85" t="s">
        <v>155</v>
      </c>
      <c r="E100" s="85"/>
      <c r="F100" s="85" t="s">
        <v>125</v>
      </c>
      <c r="G100" s="87" t="str">
        <f t="shared" si="9"/>
        <v>Nieuwe investeringen AD</v>
      </c>
      <c r="H100" s="87">
        <f t="shared" si="10"/>
        <v>0</v>
      </c>
      <c r="I100" s="87">
        <f t="shared" si="10"/>
        <v>1</v>
      </c>
      <c r="J100" s="85">
        <v>39</v>
      </c>
      <c r="K100" s="114">
        <v>2019</v>
      </c>
      <c r="L100" s="117">
        <f>INDEX('2. Reguleringsparameters'!$D$46:$E$50,MATCH('3. Investeringen'!C100,'2. Reguleringsparameters'!$B$46:$B$50,0),MATCH('3. Investeringen'!F100,'2. Reguleringsparameters'!$D$43:$E$43,0))</f>
        <v>0.5</v>
      </c>
      <c r="M100" s="117">
        <f t="shared" si="7"/>
        <v>39</v>
      </c>
      <c r="N100" s="171">
        <f t="shared" si="8"/>
        <v>2019</v>
      </c>
      <c r="O100" s="85">
        <v>29199805.454226777</v>
      </c>
      <c r="P100" s="85">
        <v>0</v>
      </c>
      <c r="Q100" s="105"/>
    </row>
    <row r="101" spans="2:17" x14ac:dyDescent="0.2">
      <c r="B101" s="85">
        <v>87</v>
      </c>
      <c r="C101" s="85" t="s">
        <v>146</v>
      </c>
      <c r="D101" s="85" t="s">
        <v>155</v>
      </c>
      <c r="E101" s="85"/>
      <c r="F101" s="85" t="s">
        <v>125</v>
      </c>
      <c r="G101" s="87" t="str">
        <f t="shared" si="9"/>
        <v>Nieuwe investeringen AD</v>
      </c>
      <c r="H101" s="87">
        <f t="shared" si="10"/>
        <v>0</v>
      </c>
      <c r="I101" s="87">
        <f t="shared" si="10"/>
        <v>1</v>
      </c>
      <c r="J101" s="85">
        <v>39</v>
      </c>
      <c r="K101" s="114">
        <v>2019</v>
      </c>
      <c r="L101" s="117">
        <f>INDEX('2. Reguleringsparameters'!$D$46:$E$50,MATCH('3. Investeringen'!C101,'2. Reguleringsparameters'!$B$46:$B$50,0),MATCH('3. Investeringen'!F101,'2. Reguleringsparameters'!$D$43:$E$43,0))</f>
        <v>0.5</v>
      </c>
      <c r="M101" s="117">
        <f t="shared" si="7"/>
        <v>39</v>
      </c>
      <c r="N101" s="171">
        <f t="shared" si="8"/>
        <v>2019</v>
      </c>
      <c r="O101" s="85">
        <v>2478819.1966379168</v>
      </c>
      <c r="P101" s="85">
        <v>0</v>
      </c>
      <c r="Q101" s="105"/>
    </row>
    <row r="102" spans="2:17" x14ac:dyDescent="0.2">
      <c r="B102" s="85">
        <v>88</v>
      </c>
      <c r="C102" s="85" t="s">
        <v>154</v>
      </c>
      <c r="D102" s="85" t="s">
        <v>157</v>
      </c>
      <c r="E102" s="85" t="s">
        <v>227</v>
      </c>
      <c r="F102" s="85" t="s">
        <v>125</v>
      </c>
      <c r="G102" s="87" t="str">
        <f t="shared" si="9"/>
        <v>Start-GAW excl. bijzonderheden AD</v>
      </c>
      <c r="H102" s="87">
        <f t="shared" si="10"/>
        <v>0</v>
      </c>
      <c r="I102" s="87">
        <f t="shared" si="10"/>
        <v>1</v>
      </c>
      <c r="J102" s="85">
        <v>26</v>
      </c>
      <c r="K102" s="114">
        <v>2008</v>
      </c>
      <c r="L102" s="117">
        <f>INDEX('2. Reguleringsparameters'!$D$46:$E$50,MATCH('3. Investeringen'!C102,'2. Reguleringsparameters'!$B$46:$B$50,0),MATCH('3. Investeringen'!F102,'2. Reguleringsparameters'!$D$43:$E$43,0))</f>
        <v>1</v>
      </c>
      <c r="M102" s="117">
        <f t="shared" si="7"/>
        <v>24</v>
      </c>
      <c r="N102" s="171">
        <f t="shared" si="8"/>
        <v>2011</v>
      </c>
      <c r="O102" s="85">
        <v>14890160.815766187</v>
      </c>
      <c r="P102" s="85">
        <v>14890160.815766189</v>
      </c>
      <c r="Q102" s="105"/>
    </row>
    <row r="103" spans="2:17" x14ac:dyDescent="0.2">
      <c r="B103" s="85">
        <v>89</v>
      </c>
      <c r="C103" s="85" t="s">
        <v>154</v>
      </c>
      <c r="D103" s="85" t="s">
        <v>156</v>
      </c>
      <c r="E103" s="85" t="s">
        <v>227</v>
      </c>
      <c r="F103" s="85" t="s">
        <v>124</v>
      </c>
      <c r="G103" s="87" t="str">
        <f t="shared" si="9"/>
        <v>Start-GAW excl. bijzonderheden TD</v>
      </c>
      <c r="H103" s="87">
        <f t="shared" si="10"/>
        <v>1</v>
      </c>
      <c r="I103" s="87">
        <f t="shared" si="10"/>
        <v>0</v>
      </c>
      <c r="J103" s="85">
        <v>33.9</v>
      </c>
      <c r="K103" s="114">
        <v>2004</v>
      </c>
      <c r="L103" s="117">
        <f>INDEX('2. Reguleringsparameters'!$D$46:$E$50,MATCH('3. Investeringen'!C103,'2. Reguleringsparameters'!$B$46:$B$50,0),MATCH('3. Investeringen'!F103,'2. Reguleringsparameters'!$D$43:$E$43,0))</f>
        <v>0</v>
      </c>
      <c r="M103" s="117">
        <f t="shared" si="7"/>
        <v>26.900000000000091</v>
      </c>
      <c r="N103" s="171">
        <f t="shared" si="8"/>
        <v>2011</v>
      </c>
      <c r="O103" s="85">
        <v>138806307.62290195</v>
      </c>
      <c r="P103" s="85">
        <v>151592556.20041192</v>
      </c>
      <c r="Q103" s="105"/>
    </row>
    <row r="104" spans="2:17" x14ac:dyDescent="0.2">
      <c r="B104" s="85">
        <v>90</v>
      </c>
      <c r="C104" s="85" t="s">
        <v>146</v>
      </c>
      <c r="D104" s="85" t="s">
        <v>155</v>
      </c>
      <c r="E104" s="85" t="s">
        <v>227</v>
      </c>
      <c r="F104" s="85" t="s">
        <v>124</v>
      </c>
      <c r="G104" s="87" t="str">
        <f t="shared" si="9"/>
        <v>Nieuwe investeringen TD</v>
      </c>
      <c r="H104" s="87">
        <f t="shared" si="10"/>
        <v>1</v>
      </c>
      <c r="I104" s="87">
        <f t="shared" si="10"/>
        <v>0</v>
      </c>
      <c r="J104" s="85">
        <v>55</v>
      </c>
      <c r="K104" s="114">
        <v>2004</v>
      </c>
      <c r="L104" s="117">
        <f>INDEX('2. Reguleringsparameters'!$D$46:$E$50,MATCH('3. Investeringen'!C104,'2. Reguleringsparameters'!$B$46:$B$50,0),MATCH('3. Investeringen'!F104,'2. Reguleringsparameters'!$D$43:$E$43,0))</f>
        <v>0.5</v>
      </c>
      <c r="M104" s="117">
        <f t="shared" si="7"/>
        <v>48.5</v>
      </c>
      <c r="N104" s="171">
        <f t="shared" si="8"/>
        <v>2011</v>
      </c>
      <c r="O104" s="85">
        <v>661793.16187627369</v>
      </c>
      <c r="P104" s="85">
        <v>722754.74222199409</v>
      </c>
      <c r="Q104" s="105"/>
    </row>
    <row r="105" spans="2:17" s="40" customFormat="1" x14ac:dyDescent="0.2">
      <c r="B105" s="85">
        <v>91</v>
      </c>
      <c r="C105" s="85" t="s">
        <v>146</v>
      </c>
      <c r="D105" s="85" t="s">
        <v>155</v>
      </c>
      <c r="E105" s="85" t="s">
        <v>227</v>
      </c>
      <c r="F105" s="85" t="s">
        <v>124</v>
      </c>
      <c r="G105" s="87" t="str">
        <f t="shared" si="9"/>
        <v>Nieuwe investeringen TD</v>
      </c>
      <c r="H105" s="87">
        <f t="shared" si="10"/>
        <v>1</v>
      </c>
      <c r="I105" s="87">
        <f t="shared" si="10"/>
        <v>0</v>
      </c>
      <c r="J105" s="85">
        <v>45</v>
      </c>
      <c r="K105" s="114">
        <v>2004</v>
      </c>
      <c r="L105" s="117">
        <f>INDEX('2. Reguleringsparameters'!$D$46:$E$50,MATCH('3. Investeringen'!C105,'2. Reguleringsparameters'!$B$46:$B$50,0),MATCH('3. Investeringen'!F105,'2. Reguleringsparameters'!$D$43:$E$43,0))</f>
        <v>0.5</v>
      </c>
      <c r="M105" s="117">
        <f t="shared" si="7"/>
        <v>38.5</v>
      </c>
      <c r="N105" s="171">
        <f t="shared" si="8"/>
        <v>2011</v>
      </c>
      <c r="O105" s="85">
        <v>1702010.0598881182</v>
      </c>
      <c r="P105" s="85">
        <v>1858792.0107939392</v>
      </c>
      <c r="Q105" s="105"/>
    </row>
    <row r="106" spans="2:17" x14ac:dyDescent="0.2">
      <c r="B106" s="85">
        <v>92</v>
      </c>
      <c r="C106" s="85" t="s">
        <v>146</v>
      </c>
      <c r="D106" s="85" t="s">
        <v>155</v>
      </c>
      <c r="E106" s="85" t="s">
        <v>227</v>
      </c>
      <c r="F106" s="85" t="s">
        <v>124</v>
      </c>
      <c r="G106" s="87" t="str">
        <f t="shared" si="9"/>
        <v>Nieuwe investeringen TD</v>
      </c>
      <c r="H106" s="87">
        <f t="shared" si="10"/>
        <v>1</v>
      </c>
      <c r="I106" s="87">
        <f t="shared" si="10"/>
        <v>0</v>
      </c>
      <c r="J106" s="85">
        <v>30</v>
      </c>
      <c r="K106" s="114">
        <v>2004</v>
      </c>
      <c r="L106" s="117">
        <f>INDEX('2. Reguleringsparameters'!$D$46:$E$50,MATCH('3. Investeringen'!C106,'2. Reguleringsparameters'!$B$46:$B$50,0),MATCH('3. Investeringen'!F106,'2. Reguleringsparameters'!$D$43:$E$43,0))</f>
        <v>0.5</v>
      </c>
      <c r="M106" s="117">
        <f t="shared" si="7"/>
        <v>23.5</v>
      </c>
      <c r="N106" s="171">
        <f t="shared" si="8"/>
        <v>2011</v>
      </c>
      <c r="O106" s="85">
        <v>241988.53070917877</v>
      </c>
      <c r="P106" s="85">
        <v>264279.48822790949</v>
      </c>
      <c r="Q106" s="105"/>
    </row>
    <row r="107" spans="2:17" x14ac:dyDescent="0.2">
      <c r="B107" s="85">
        <v>93</v>
      </c>
      <c r="C107" s="85" t="s">
        <v>146</v>
      </c>
      <c r="D107" s="85" t="s">
        <v>155</v>
      </c>
      <c r="E107" s="85" t="s">
        <v>227</v>
      </c>
      <c r="F107" s="85" t="s">
        <v>124</v>
      </c>
      <c r="G107" s="87" t="str">
        <f t="shared" si="9"/>
        <v>Nieuwe investeringen TD</v>
      </c>
      <c r="H107" s="87">
        <f t="shared" si="10"/>
        <v>1</v>
      </c>
      <c r="I107" s="87">
        <f t="shared" si="10"/>
        <v>0</v>
      </c>
      <c r="J107" s="85">
        <v>25</v>
      </c>
      <c r="K107" s="114">
        <v>2004</v>
      </c>
      <c r="L107" s="117">
        <f>INDEX('2. Reguleringsparameters'!$D$46:$E$50,MATCH('3. Investeringen'!C107,'2. Reguleringsparameters'!$B$46:$B$50,0),MATCH('3. Investeringen'!F107,'2. Reguleringsparameters'!$D$43:$E$43,0))</f>
        <v>0.5</v>
      </c>
      <c r="M107" s="117">
        <f t="shared" si="7"/>
        <v>18.5</v>
      </c>
      <c r="N107" s="171">
        <f t="shared" si="8"/>
        <v>2011</v>
      </c>
      <c r="O107" s="85">
        <v>171928.67402355556</v>
      </c>
      <c r="P107" s="85">
        <v>187766.01456890817</v>
      </c>
      <c r="Q107" s="105"/>
    </row>
    <row r="108" spans="2:17" s="40" customFormat="1" x14ac:dyDescent="0.2">
      <c r="B108" s="85">
        <v>94</v>
      </c>
      <c r="C108" s="85" t="s">
        <v>146</v>
      </c>
      <c r="D108" s="85" t="s">
        <v>155</v>
      </c>
      <c r="E108" s="85" t="s">
        <v>227</v>
      </c>
      <c r="F108" s="85" t="s">
        <v>124</v>
      </c>
      <c r="G108" s="87" t="str">
        <f t="shared" si="9"/>
        <v>Nieuwe investeringen TD</v>
      </c>
      <c r="H108" s="87">
        <f t="shared" si="10"/>
        <v>1</v>
      </c>
      <c r="I108" s="87">
        <f t="shared" si="10"/>
        <v>0</v>
      </c>
      <c r="J108" s="85">
        <v>10</v>
      </c>
      <c r="K108" s="114">
        <v>2004</v>
      </c>
      <c r="L108" s="117">
        <f>INDEX('2. Reguleringsparameters'!$D$46:$E$50,MATCH('3. Investeringen'!C108,'2. Reguleringsparameters'!$B$46:$B$50,0),MATCH('3. Investeringen'!F108,'2. Reguleringsparameters'!$D$43:$E$43,0))</f>
        <v>0.5</v>
      </c>
      <c r="M108" s="117">
        <f t="shared" si="7"/>
        <v>3.5</v>
      </c>
      <c r="N108" s="171">
        <f t="shared" si="8"/>
        <v>2011</v>
      </c>
      <c r="O108" s="85">
        <v>2411.1050900193968</v>
      </c>
      <c r="P108" s="85">
        <v>2633.205868834445</v>
      </c>
      <c r="Q108" s="105"/>
    </row>
    <row r="109" spans="2:17" x14ac:dyDescent="0.2">
      <c r="B109" s="85">
        <v>95</v>
      </c>
      <c r="C109" s="85" t="s">
        <v>146</v>
      </c>
      <c r="D109" s="85" t="s">
        <v>155</v>
      </c>
      <c r="E109" s="85" t="s">
        <v>227</v>
      </c>
      <c r="F109" s="85" t="s">
        <v>124</v>
      </c>
      <c r="G109" s="87" t="str">
        <f t="shared" si="9"/>
        <v>Nieuwe investeringen TD</v>
      </c>
      <c r="H109" s="87">
        <f t="shared" si="10"/>
        <v>1</v>
      </c>
      <c r="I109" s="87">
        <f t="shared" si="10"/>
        <v>0</v>
      </c>
      <c r="J109" s="85">
        <v>0</v>
      </c>
      <c r="K109" s="114">
        <v>2004</v>
      </c>
      <c r="L109" s="117">
        <f>INDEX('2. Reguleringsparameters'!$D$46:$E$50,MATCH('3. Investeringen'!C109,'2. Reguleringsparameters'!$B$46:$B$50,0),MATCH('3. Investeringen'!F109,'2. Reguleringsparameters'!$D$43:$E$43,0))</f>
        <v>0.5</v>
      </c>
      <c r="M109" s="117">
        <f t="shared" si="7"/>
        <v>0</v>
      </c>
      <c r="N109" s="171">
        <f t="shared" si="8"/>
        <v>2011</v>
      </c>
      <c r="O109" s="85">
        <v>12349</v>
      </c>
      <c r="P109" s="85">
        <v>13486.537525402908</v>
      </c>
      <c r="Q109" s="105"/>
    </row>
    <row r="110" spans="2:17" x14ac:dyDescent="0.2">
      <c r="B110" s="85">
        <v>96</v>
      </c>
      <c r="C110" s="85" t="s">
        <v>146</v>
      </c>
      <c r="D110" s="85" t="s">
        <v>155</v>
      </c>
      <c r="E110" s="85" t="s">
        <v>227</v>
      </c>
      <c r="F110" s="85" t="s">
        <v>124</v>
      </c>
      <c r="G110" s="87" t="str">
        <f t="shared" si="9"/>
        <v>Nieuwe investeringen TD</v>
      </c>
      <c r="H110" s="87">
        <f t="shared" si="10"/>
        <v>1</v>
      </c>
      <c r="I110" s="87">
        <f t="shared" si="10"/>
        <v>0</v>
      </c>
      <c r="J110" s="85">
        <v>55</v>
      </c>
      <c r="K110" s="114">
        <v>2005</v>
      </c>
      <c r="L110" s="117">
        <f>INDEX('2. Reguleringsparameters'!$D$46:$E$50,MATCH('3. Investeringen'!C110,'2. Reguleringsparameters'!$B$46:$B$50,0),MATCH('3. Investeringen'!F110,'2. Reguleringsparameters'!$D$43:$E$43,0))</f>
        <v>0.5</v>
      </c>
      <c r="M110" s="117">
        <f t="shared" si="7"/>
        <v>49.5</v>
      </c>
      <c r="N110" s="171">
        <f t="shared" si="8"/>
        <v>2011</v>
      </c>
      <c r="O110" s="85">
        <v>403383.75620685978</v>
      </c>
      <c r="P110" s="85">
        <v>435748.52388739598</v>
      </c>
      <c r="Q110" s="105"/>
    </row>
    <row r="111" spans="2:17" x14ac:dyDescent="0.2">
      <c r="B111" s="85">
        <v>97</v>
      </c>
      <c r="C111" s="85" t="s">
        <v>146</v>
      </c>
      <c r="D111" s="85" t="s">
        <v>155</v>
      </c>
      <c r="E111" s="85" t="s">
        <v>227</v>
      </c>
      <c r="F111" s="85" t="s">
        <v>124</v>
      </c>
      <c r="G111" s="87" t="str">
        <f t="shared" si="9"/>
        <v>Nieuwe investeringen TD</v>
      </c>
      <c r="H111" s="87">
        <f t="shared" si="10"/>
        <v>1</v>
      </c>
      <c r="I111" s="87">
        <f t="shared" si="10"/>
        <v>0</v>
      </c>
      <c r="J111" s="85">
        <v>45</v>
      </c>
      <c r="K111" s="114">
        <v>2005</v>
      </c>
      <c r="L111" s="117">
        <f>INDEX('2. Reguleringsparameters'!$D$46:$E$50,MATCH('3. Investeringen'!C111,'2. Reguleringsparameters'!$B$46:$B$50,0),MATCH('3. Investeringen'!F111,'2. Reguleringsparameters'!$D$43:$E$43,0))</f>
        <v>0.5</v>
      </c>
      <c r="M111" s="117">
        <f t="shared" si="7"/>
        <v>39.5</v>
      </c>
      <c r="N111" s="171">
        <f t="shared" si="8"/>
        <v>2011</v>
      </c>
      <c r="O111" s="85">
        <v>1115330.9068006277</v>
      </c>
      <c r="P111" s="85">
        <v>1204817.4692367534</v>
      </c>
      <c r="Q111" s="105"/>
    </row>
    <row r="112" spans="2:17" x14ac:dyDescent="0.2">
      <c r="B112" s="85">
        <v>98</v>
      </c>
      <c r="C112" s="85" t="s">
        <v>146</v>
      </c>
      <c r="D112" s="85" t="s">
        <v>155</v>
      </c>
      <c r="E112" s="85" t="s">
        <v>227</v>
      </c>
      <c r="F112" s="85" t="s">
        <v>124</v>
      </c>
      <c r="G112" s="87" t="str">
        <f t="shared" si="9"/>
        <v>Nieuwe investeringen TD</v>
      </c>
      <c r="H112" s="87">
        <f t="shared" si="10"/>
        <v>1</v>
      </c>
      <c r="I112" s="87">
        <f t="shared" si="10"/>
        <v>0</v>
      </c>
      <c r="J112" s="85">
        <v>30</v>
      </c>
      <c r="K112" s="114">
        <v>2005</v>
      </c>
      <c r="L112" s="117">
        <f>INDEX('2. Reguleringsparameters'!$D$46:$E$50,MATCH('3. Investeringen'!C112,'2. Reguleringsparameters'!$B$46:$B$50,0),MATCH('3. Investeringen'!F112,'2. Reguleringsparameters'!$D$43:$E$43,0))</f>
        <v>0.5</v>
      </c>
      <c r="M112" s="117">
        <f t="shared" si="7"/>
        <v>24.5</v>
      </c>
      <c r="N112" s="171">
        <f t="shared" si="8"/>
        <v>2011</v>
      </c>
      <c r="O112" s="85">
        <v>330378.0370228333</v>
      </c>
      <c r="P112" s="85">
        <v>356885.32258024253</v>
      </c>
      <c r="Q112" s="105"/>
    </row>
    <row r="113" spans="2:17" x14ac:dyDescent="0.2">
      <c r="B113" s="85">
        <v>99</v>
      </c>
      <c r="C113" s="85" t="s">
        <v>146</v>
      </c>
      <c r="D113" s="85" t="s">
        <v>155</v>
      </c>
      <c r="E113" s="85" t="s">
        <v>227</v>
      </c>
      <c r="F113" s="85" t="s">
        <v>124</v>
      </c>
      <c r="G113" s="87" t="str">
        <f t="shared" si="9"/>
        <v>Nieuwe investeringen TD</v>
      </c>
      <c r="H113" s="87">
        <f t="shared" si="10"/>
        <v>1</v>
      </c>
      <c r="I113" s="87">
        <f t="shared" si="10"/>
        <v>0</v>
      </c>
      <c r="J113" s="85">
        <v>10</v>
      </c>
      <c r="K113" s="114">
        <v>2005</v>
      </c>
      <c r="L113" s="117">
        <f>INDEX('2. Reguleringsparameters'!$D$46:$E$50,MATCH('3. Investeringen'!C113,'2. Reguleringsparameters'!$B$46:$B$50,0),MATCH('3. Investeringen'!F113,'2. Reguleringsparameters'!$D$43:$E$43,0))</f>
        <v>0.5</v>
      </c>
      <c r="M113" s="117">
        <f t="shared" si="7"/>
        <v>4.5</v>
      </c>
      <c r="N113" s="171">
        <f t="shared" si="8"/>
        <v>2011</v>
      </c>
      <c r="O113" s="85">
        <v>2135.3787596486554</v>
      </c>
      <c r="P113" s="85">
        <v>2306.7070206471963</v>
      </c>
      <c r="Q113" s="105"/>
    </row>
    <row r="114" spans="2:17" x14ac:dyDescent="0.2">
      <c r="B114" s="85">
        <v>100</v>
      </c>
      <c r="C114" s="85" t="s">
        <v>146</v>
      </c>
      <c r="D114" s="85" t="s">
        <v>155</v>
      </c>
      <c r="E114" s="85" t="s">
        <v>227</v>
      </c>
      <c r="F114" s="85" t="s">
        <v>124</v>
      </c>
      <c r="G114" s="87" t="str">
        <f t="shared" si="9"/>
        <v>Nieuwe investeringen TD</v>
      </c>
      <c r="H114" s="87">
        <f t="shared" si="10"/>
        <v>1</v>
      </c>
      <c r="I114" s="87">
        <f t="shared" si="10"/>
        <v>0</v>
      </c>
      <c r="J114" s="85">
        <v>0</v>
      </c>
      <c r="K114" s="114">
        <v>2005</v>
      </c>
      <c r="L114" s="117">
        <f>INDEX('2. Reguleringsparameters'!$D$46:$E$50,MATCH('3. Investeringen'!C114,'2. Reguleringsparameters'!$B$46:$B$50,0),MATCH('3. Investeringen'!F114,'2. Reguleringsparameters'!$D$43:$E$43,0))</f>
        <v>0.5</v>
      </c>
      <c r="M114" s="117">
        <f t="shared" si="7"/>
        <v>0</v>
      </c>
      <c r="N114" s="171">
        <f t="shared" si="8"/>
        <v>2011</v>
      </c>
      <c r="O114" s="85">
        <v>190</v>
      </c>
      <c r="P114" s="85">
        <v>205.24430710132125</v>
      </c>
      <c r="Q114" s="105"/>
    </row>
    <row r="115" spans="2:17" x14ac:dyDescent="0.2">
      <c r="B115" s="85">
        <v>101</v>
      </c>
      <c r="C115" s="85" t="s">
        <v>146</v>
      </c>
      <c r="D115" s="85" t="s">
        <v>155</v>
      </c>
      <c r="E115" s="85" t="s">
        <v>227</v>
      </c>
      <c r="F115" s="85" t="s">
        <v>124</v>
      </c>
      <c r="G115" s="87" t="str">
        <f t="shared" si="9"/>
        <v>Nieuwe investeringen TD</v>
      </c>
      <c r="H115" s="87">
        <f t="shared" ref="H115:I134" si="11">IF($F115=H$14,1,0)</f>
        <v>1</v>
      </c>
      <c r="I115" s="87">
        <f t="shared" si="11"/>
        <v>0</v>
      </c>
      <c r="J115" s="85">
        <v>55</v>
      </c>
      <c r="K115" s="114">
        <v>2006</v>
      </c>
      <c r="L115" s="117">
        <f>INDEX('2. Reguleringsparameters'!$D$46:$E$50,MATCH('3. Investeringen'!C115,'2. Reguleringsparameters'!$B$46:$B$50,0),MATCH('3. Investeringen'!F115,'2. Reguleringsparameters'!$D$43:$E$43,0))</f>
        <v>0.5</v>
      </c>
      <c r="M115" s="117">
        <f t="shared" si="7"/>
        <v>50.5</v>
      </c>
      <c r="N115" s="171">
        <f t="shared" si="8"/>
        <v>2011</v>
      </c>
      <c r="O115" s="85">
        <v>211148.97250891244</v>
      </c>
      <c r="P115" s="85">
        <v>224057.10142564191</v>
      </c>
      <c r="Q115" s="105"/>
    </row>
    <row r="116" spans="2:17" s="40" customFormat="1" x14ac:dyDescent="0.2">
      <c r="B116" s="85">
        <v>102</v>
      </c>
      <c r="C116" s="85" t="s">
        <v>146</v>
      </c>
      <c r="D116" s="85" t="s">
        <v>155</v>
      </c>
      <c r="E116" s="85" t="s">
        <v>227</v>
      </c>
      <c r="F116" s="85" t="s">
        <v>124</v>
      </c>
      <c r="G116" s="87" t="str">
        <f t="shared" si="9"/>
        <v>Nieuwe investeringen TD</v>
      </c>
      <c r="H116" s="87">
        <f t="shared" si="11"/>
        <v>1</v>
      </c>
      <c r="I116" s="87">
        <f t="shared" si="11"/>
        <v>0</v>
      </c>
      <c r="J116" s="85">
        <v>45</v>
      </c>
      <c r="K116" s="114">
        <v>2006</v>
      </c>
      <c r="L116" s="117">
        <f>INDEX('2. Reguleringsparameters'!$D$46:$E$50,MATCH('3. Investeringen'!C116,'2. Reguleringsparameters'!$B$46:$B$50,0),MATCH('3. Investeringen'!F116,'2. Reguleringsparameters'!$D$43:$E$43,0))</f>
        <v>0.5</v>
      </c>
      <c r="M116" s="117">
        <f t="shared" si="7"/>
        <v>40.5</v>
      </c>
      <c r="N116" s="171">
        <f t="shared" si="8"/>
        <v>2011</v>
      </c>
      <c r="O116" s="85">
        <v>1732925.4856682029</v>
      </c>
      <c r="P116" s="85">
        <v>1838864.0810887753</v>
      </c>
      <c r="Q116" s="105"/>
    </row>
    <row r="117" spans="2:17" x14ac:dyDescent="0.2">
      <c r="B117" s="85">
        <v>103</v>
      </c>
      <c r="C117" s="85" t="s">
        <v>146</v>
      </c>
      <c r="D117" s="85" t="s">
        <v>155</v>
      </c>
      <c r="E117" s="85" t="s">
        <v>227</v>
      </c>
      <c r="F117" s="85" t="s">
        <v>124</v>
      </c>
      <c r="G117" s="87" t="str">
        <f t="shared" si="9"/>
        <v>Nieuwe investeringen TD</v>
      </c>
      <c r="H117" s="87">
        <f t="shared" si="11"/>
        <v>1</v>
      </c>
      <c r="I117" s="87">
        <f t="shared" si="11"/>
        <v>0</v>
      </c>
      <c r="J117" s="85">
        <v>30</v>
      </c>
      <c r="K117" s="114">
        <v>2006</v>
      </c>
      <c r="L117" s="117">
        <f>INDEX('2. Reguleringsparameters'!$D$46:$E$50,MATCH('3. Investeringen'!C117,'2. Reguleringsparameters'!$B$46:$B$50,0),MATCH('3. Investeringen'!F117,'2. Reguleringsparameters'!$D$43:$E$43,0))</f>
        <v>0.5</v>
      </c>
      <c r="M117" s="117">
        <f t="shared" si="7"/>
        <v>25.5</v>
      </c>
      <c r="N117" s="171">
        <f t="shared" si="8"/>
        <v>2011</v>
      </c>
      <c r="O117" s="85">
        <v>255966.40232811018</v>
      </c>
      <c r="P117" s="85">
        <v>271614.34643289738</v>
      </c>
      <c r="Q117" s="105"/>
    </row>
    <row r="118" spans="2:17" x14ac:dyDescent="0.2">
      <c r="B118" s="85">
        <v>104</v>
      </c>
      <c r="C118" s="85" t="s">
        <v>146</v>
      </c>
      <c r="D118" s="85" t="s">
        <v>155</v>
      </c>
      <c r="E118" s="85" t="s">
        <v>227</v>
      </c>
      <c r="F118" s="85" t="s">
        <v>124</v>
      </c>
      <c r="G118" s="87" t="str">
        <f t="shared" si="9"/>
        <v>Nieuwe investeringen TD</v>
      </c>
      <c r="H118" s="87">
        <f t="shared" si="11"/>
        <v>1</v>
      </c>
      <c r="I118" s="87">
        <f t="shared" si="11"/>
        <v>0</v>
      </c>
      <c r="J118" s="85">
        <v>10</v>
      </c>
      <c r="K118" s="114">
        <v>2006</v>
      </c>
      <c r="L118" s="117">
        <f>INDEX('2. Reguleringsparameters'!$D$46:$E$50,MATCH('3. Investeringen'!C118,'2. Reguleringsparameters'!$B$46:$B$50,0),MATCH('3. Investeringen'!F118,'2. Reguleringsparameters'!$D$43:$E$43,0))</f>
        <v>0.5</v>
      </c>
      <c r="M118" s="117">
        <f t="shared" si="7"/>
        <v>5.5</v>
      </c>
      <c r="N118" s="171">
        <f t="shared" si="8"/>
        <v>2011</v>
      </c>
      <c r="O118" s="85">
        <v>14405.27861012106</v>
      </c>
      <c r="P118" s="85">
        <v>15285.913695252721</v>
      </c>
      <c r="Q118" s="105"/>
    </row>
    <row r="119" spans="2:17" s="40" customFormat="1" x14ac:dyDescent="0.2">
      <c r="B119" s="85">
        <v>105</v>
      </c>
      <c r="C119" s="85" t="s">
        <v>146</v>
      </c>
      <c r="D119" s="85" t="s">
        <v>155</v>
      </c>
      <c r="E119" s="85" t="s">
        <v>227</v>
      </c>
      <c r="F119" s="85" t="s">
        <v>124</v>
      </c>
      <c r="G119" s="87" t="str">
        <f t="shared" si="9"/>
        <v>Nieuwe investeringen TD</v>
      </c>
      <c r="H119" s="87">
        <f t="shared" si="11"/>
        <v>1</v>
      </c>
      <c r="I119" s="87">
        <f t="shared" si="11"/>
        <v>0</v>
      </c>
      <c r="J119" s="85">
        <v>0</v>
      </c>
      <c r="K119" s="114">
        <v>2006</v>
      </c>
      <c r="L119" s="117">
        <f>INDEX('2. Reguleringsparameters'!$D$46:$E$50,MATCH('3. Investeringen'!C119,'2. Reguleringsparameters'!$B$46:$B$50,0),MATCH('3. Investeringen'!F119,'2. Reguleringsparameters'!$D$43:$E$43,0))</f>
        <v>0.5</v>
      </c>
      <c r="M119" s="117">
        <f t="shared" si="7"/>
        <v>0</v>
      </c>
      <c r="N119" s="171">
        <f t="shared" si="8"/>
        <v>2011</v>
      </c>
      <c r="O119" s="85">
        <v>13781.56</v>
      </c>
      <c r="P119" s="85">
        <v>14624.065417098978</v>
      </c>
      <c r="Q119" s="105"/>
    </row>
    <row r="120" spans="2:17" x14ac:dyDescent="0.2">
      <c r="B120" s="85">
        <v>106</v>
      </c>
      <c r="C120" s="85" t="s">
        <v>146</v>
      </c>
      <c r="D120" s="85" t="s">
        <v>155</v>
      </c>
      <c r="E120" s="85" t="s">
        <v>227</v>
      </c>
      <c r="F120" s="85" t="s">
        <v>124</v>
      </c>
      <c r="G120" s="87" t="str">
        <f t="shared" si="9"/>
        <v>Nieuwe investeringen TD</v>
      </c>
      <c r="H120" s="87">
        <f t="shared" si="11"/>
        <v>1</v>
      </c>
      <c r="I120" s="87">
        <f t="shared" si="11"/>
        <v>0</v>
      </c>
      <c r="J120" s="85">
        <v>55</v>
      </c>
      <c r="K120" s="114">
        <v>2007</v>
      </c>
      <c r="L120" s="117">
        <f>INDEX('2. Reguleringsparameters'!$D$46:$E$50,MATCH('3. Investeringen'!C120,'2. Reguleringsparameters'!$B$46:$B$50,0),MATCH('3. Investeringen'!F120,'2. Reguleringsparameters'!$D$43:$E$43,0))</f>
        <v>0.5</v>
      </c>
      <c r="M120" s="117">
        <f t="shared" si="7"/>
        <v>51.5</v>
      </c>
      <c r="N120" s="171">
        <f t="shared" si="8"/>
        <v>2011</v>
      </c>
      <c r="O120" s="85">
        <v>810397.27915453597</v>
      </c>
      <c r="P120" s="85">
        <v>848066.21086644463</v>
      </c>
      <c r="Q120" s="105"/>
    </row>
    <row r="121" spans="2:17" x14ac:dyDescent="0.2">
      <c r="B121" s="85">
        <v>107</v>
      </c>
      <c r="C121" s="85" t="s">
        <v>146</v>
      </c>
      <c r="D121" s="85" t="s">
        <v>155</v>
      </c>
      <c r="E121" s="85" t="s">
        <v>227</v>
      </c>
      <c r="F121" s="85" t="s">
        <v>124</v>
      </c>
      <c r="G121" s="87" t="str">
        <f t="shared" si="9"/>
        <v>Nieuwe investeringen TD</v>
      </c>
      <c r="H121" s="87">
        <f t="shared" si="11"/>
        <v>1</v>
      </c>
      <c r="I121" s="87">
        <f t="shared" si="11"/>
        <v>0</v>
      </c>
      <c r="J121" s="85">
        <v>45</v>
      </c>
      <c r="K121" s="114">
        <v>2007</v>
      </c>
      <c r="L121" s="117">
        <f>INDEX('2. Reguleringsparameters'!$D$46:$E$50,MATCH('3. Investeringen'!C121,'2. Reguleringsparameters'!$B$46:$B$50,0),MATCH('3. Investeringen'!F121,'2. Reguleringsparameters'!$D$43:$E$43,0))</f>
        <v>0.5</v>
      </c>
      <c r="M121" s="117">
        <f t="shared" si="7"/>
        <v>41.5</v>
      </c>
      <c r="N121" s="171">
        <f t="shared" si="8"/>
        <v>2011</v>
      </c>
      <c r="O121" s="85">
        <v>2850165.9352503559</v>
      </c>
      <c r="P121" s="85">
        <v>2982647.5078619542</v>
      </c>
      <c r="Q121" s="105"/>
    </row>
    <row r="122" spans="2:17" x14ac:dyDescent="0.2">
      <c r="B122" s="85">
        <v>108</v>
      </c>
      <c r="C122" s="85" t="s">
        <v>146</v>
      </c>
      <c r="D122" s="85" t="s">
        <v>155</v>
      </c>
      <c r="E122" s="85" t="s">
        <v>227</v>
      </c>
      <c r="F122" s="85" t="s">
        <v>124</v>
      </c>
      <c r="G122" s="87" t="str">
        <f t="shared" si="9"/>
        <v>Nieuwe investeringen TD</v>
      </c>
      <c r="H122" s="87">
        <f t="shared" si="11"/>
        <v>1</v>
      </c>
      <c r="I122" s="87">
        <f t="shared" si="11"/>
        <v>0</v>
      </c>
      <c r="J122" s="85">
        <v>30</v>
      </c>
      <c r="K122" s="114">
        <v>2007</v>
      </c>
      <c r="L122" s="117">
        <f>INDEX('2. Reguleringsparameters'!$D$46:$E$50,MATCH('3. Investeringen'!C122,'2. Reguleringsparameters'!$B$46:$B$50,0),MATCH('3. Investeringen'!F122,'2. Reguleringsparameters'!$D$43:$E$43,0))</f>
        <v>0.5</v>
      </c>
      <c r="M122" s="117">
        <f t="shared" si="7"/>
        <v>26.5</v>
      </c>
      <c r="N122" s="171">
        <f t="shared" si="8"/>
        <v>2011</v>
      </c>
      <c r="O122" s="85">
        <v>521548.40976666671</v>
      </c>
      <c r="P122" s="85">
        <v>545791.05215615162</v>
      </c>
      <c r="Q122" s="105"/>
    </row>
    <row r="123" spans="2:17" x14ac:dyDescent="0.2">
      <c r="B123" s="85">
        <v>109</v>
      </c>
      <c r="C123" s="85" t="s">
        <v>146</v>
      </c>
      <c r="D123" s="85" t="s">
        <v>155</v>
      </c>
      <c r="E123" s="85" t="s">
        <v>227</v>
      </c>
      <c r="F123" s="85" t="s">
        <v>124</v>
      </c>
      <c r="G123" s="87" t="str">
        <f t="shared" si="9"/>
        <v>Nieuwe investeringen TD</v>
      </c>
      <c r="H123" s="87">
        <f t="shared" si="11"/>
        <v>1</v>
      </c>
      <c r="I123" s="87">
        <f t="shared" si="11"/>
        <v>0</v>
      </c>
      <c r="J123" s="85">
        <v>10</v>
      </c>
      <c r="K123" s="114">
        <v>2007</v>
      </c>
      <c r="L123" s="117">
        <f>INDEX('2. Reguleringsparameters'!$D$46:$E$50,MATCH('3. Investeringen'!C123,'2. Reguleringsparameters'!$B$46:$B$50,0),MATCH('3. Investeringen'!F123,'2. Reguleringsparameters'!$D$43:$E$43,0))</f>
        <v>0.5</v>
      </c>
      <c r="M123" s="117">
        <f t="shared" si="7"/>
        <v>6.5</v>
      </c>
      <c r="N123" s="171">
        <f t="shared" si="8"/>
        <v>2011</v>
      </c>
      <c r="O123" s="85">
        <v>19194.973850000002</v>
      </c>
      <c r="P123" s="85">
        <v>20087.195699414231</v>
      </c>
      <c r="Q123" s="105"/>
    </row>
    <row r="124" spans="2:17" x14ac:dyDescent="0.2">
      <c r="B124" s="85">
        <v>110</v>
      </c>
      <c r="C124" s="85" t="s">
        <v>146</v>
      </c>
      <c r="D124" s="85" t="s">
        <v>155</v>
      </c>
      <c r="E124" s="85" t="s">
        <v>227</v>
      </c>
      <c r="F124" s="85" t="s">
        <v>124</v>
      </c>
      <c r="G124" s="87" t="str">
        <f t="shared" si="9"/>
        <v>Nieuwe investeringen TD</v>
      </c>
      <c r="H124" s="87">
        <f t="shared" si="11"/>
        <v>1</v>
      </c>
      <c r="I124" s="87">
        <f t="shared" si="11"/>
        <v>0</v>
      </c>
      <c r="J124" s="85">
        <v>0</v>
      </c>
      <c r="K124" s="114">
        <v>2007</v>
      </c>
      <c r="L124" s="117">
        <f>INDEX('2. Reguleringsparameters'!$D$46:$E$50,MATCH('3. Investeringen'!C124,'2. Reguleringsparameters'!$B$46:$B$50,0),MATCH('3. Investeringen'!F124,'2. Reguleringsparameters'!$D$43:$E$43,0))</f>
        <v>0.5</v>
      </c>
      <c r="M124" s="117">
        <f t="shared" si="7"/>
        <v>0</v>
      </c>
      <c r="N124" s="171">
        <f t="shared" si="8"/>
        <v>2011</v>
      </c>
      <c r="O124" s="85">
        <v>76</v>
      </c>
      <c r="P124" s="85">
        <v>79.532636255999989</v>
      </c>
      <c r="Q124" s="105"/>
    </row>
    <row r="125" spans="2:17" x14ac:dyDescent="0.2">
      <c r="B125" s="85">
        <v>111</v>
      </c>
      <c r="C125" s="85" t="s">
        <v>146</v>
      </c>
      <c r="D125" s="85" t="s">
        <v>155</v>
      </c>
      <c r="E125" s="85" t="s">
        <v>227</v>
      </c>
      <c r="F125" s="85" t="s">
        <v>124</v>
      </c>
      <c r="G125" s="87" t="str">
        <f t="shared" si="9"/>
        <v>Nieuwe investeringen TD</v>
      </c>
      <c r="H125" s="87">
        <f t="shared" si="11"/>
        <v>1</v>
      </c>
      <c r="I125" s="87">
        <f t="shared" si="11"/>
        <v>0</v>
      </c>
      <c r="J125" s="85">
        <v>55</v>
      </c>
      <c r="K125" s="114">
        <v>2008</v>
      </c>
      <c r="L125" s="117">
        <f>INDEX('2. Reguleringsparameters'!$D$46:$E$50,MATCH('3. Investeringen'!C125,'2. Reguleringsparameters'!$B$46:$B$50,0),MATCH('3. Investeringen'!F125,'2. Reguleringsparameters'!$D$43:$E$43,0))</f>
        <v>0.5</v>
      </c>
      <c r="M125" s="117">
        <f t="shared" si="7"/>
        <v>52.5</v>
      </c>
      <c r="N125" s="171">
        <f t="shared" si="8"/>
        <v>2011</v>
      </c>
      <c r="O125" s="85">
        <v>1258667.9713345005</v>
      </c>
      <c r="P125" s="85">
        <v>1302842.1824564561</v>
      </c>
      <c r="Q125" s="105"/>
    </row>
    <row r="126" spans="2:17" x14ac:dyDescent="0.2">
      <c r="B126" s="85">
        <v>112</v>
      </c>
      <c r="C126" s="85" t="s">
        <v>146</v>
      </c>
      <c r="D126" s="85" t="s">
        <v>155</v>
      </c>
      <c r="E126" s="85" t="s">
        <v>227</v>
      </c>
      <c r="F126" s="85" t="s">
        <v>124</v>
      </c>
      <c r="G126" s="87" t="str">
        <f t="shared" si="9"/>
        <v>Nieuwe investeringen TD</v>
      </c>
      <c r="H126" s="87">
        <f t="shared" si="11"/>
        <v>1</v>
      </c>
      <c r="I126" s="87">
        <f t="shared" si="11"/>
        <v>0</v>
      </c>
      <c r="J126" s="85">
        <v>45</v>
      </c>
      <c r="K126" s="114">
        <v>2008</v>
      </c>
      <c r="L126" s="117">
        <f>INDEX('2. Reguleringsparameters'!$D$46:$E$50,MATCH('3. Investeringen'!C126,'2. Reguleringsparameters'!$B$46:$B$50,0),MATCH('3. Investeringen'!F126,'2. Reguleringsparameters'!$D$43:$E$43,0))</f>
        <v>0.5</v>
      </c>
      <c r="M126" s="117">
        <f t="shared" si="7"/>
        <v>42.5</v>
      </c>
      <c r="N126" s="171">
        <f t="shared" si="8"/>
        <v>2011</v>
      </c>
      <c r="O126" s="85">
        <v>4792888.2957648234</v>
      </c>
      <c r="P126" s="85">
        <v>4961099.5033929851</v>
      </c>
      <c r="Q126" s="105"/>
    </row>
    <row r="127" spans="2:17" s="40" customFormat="1" x14ac:dyDescent="0.2">
      <c r="B127" s="85">
        <v>113</v>
      </c>
      <c r="C127" s="85" t="s">
        <v>146</v>
      </c>
      <c r="D127" s="85" t="s">
        <v>155</v>
      </c>
      <c r="E127" s="85" t="s">
        <v>227</v>
      </c>
      <c r="F127" s="85" t="s">
        <v>124</v>
      </c>
      <c r="G127" s="87" t="str">
        <f t="shared" si="9"/>
        <v>Nieuwe investeringen TD</v>
      </c>
      <c r="H127" s="87">
        <f t="shared" si="11"/>
        <v>1</v>
      </c>
      <c r="I127" s="87">
        <f t="shared" si="11"/>
        <v>0</v>
      </c>
      <c r="J127" s="85">
        <v>30</v>
      </c>
      <c r="K127" s="114">
        <v>2008</v>
      </c>
      <c r="L127" s="117">
        <f>INDEX('2. Reguleringsparameters'!$D$46:$E$50,MATCH('3. Investeringen'!C127,'2. Reguleringsparameters'!$B$46:$B$50,0),MATCH('3. Investeringen'!F127,'2. Reguleringsparameters'!$D$43:$E$43,0))</f>
        <v>0.5</v>
      </c>
      <c r="M127" s="117">
        <f t="shared" si="7"/>
        <v>27.5</v>
      </c>
      <c r="N127" s="171">
        <f t="shared" si="8"/>
        <v>2011</v>
      </c>
      <c r="O127" s="85">
        <v>1310151.4983333333</v>
      </c>
      <c r="P127" s="85">
        <v>1356132.5753188399</v>
      </c>
      <c r="Q127" s="105"/>
    </row>
    <row r="128" spans="2:17" x14ac:dyDescent="0.2">
      <c r="B128" s="85">
        <v>114</v>
      </c>
      <c r="C128" s="85" t="s">
        <v>146</v>
      </c>
      <c r="D128" s="85" t="s">
        <v>155</v>
      </c>
      <c r="E128" s="85" t="s">
        <v>227</v>
      </c>
      <c r="F128" s="85" t="s">
        <v>124</v>
      </c>
      <c r="G128" s="87" t="str">
        <f t="shared" si="9"/>
        <v>Nieuwe investeringen TD</v>
      </c>
      <c r="H128" s="87">
        <f t="shared" si="11"/>
        <v>1</v>
      </c>
      <c r="I128" s="87">
        <f t="shared" si="11"/>
        <v>0</v>
      </c>
      <c r="J128" s="85">
        <v>10</v>
      </c>
      <c r="K128" s="114">
        <v>2008</v>
      </c>
      <c r="L128" s="117">
        <f>INDEX('2. Reguleringsparameters'!$D$46:$E$50,MATCH('3. Investeringen'!C128,'2. Reguleringsparameters'!$B$46:$B$50,0),MATCH('3. Investeringen'!F128,'2. Reguleringsparameters'!$D$43:$E$43,0))</f>
        <v>0.5</v>
      </c>
      <c r="M128" s="117">
        <f t="shared" si="7"/>
        <v>7.5</v>
      </c>
      <c r="N128" s="171">
        <f t="shared" si="8"/>
        <v>2011</v>
      </c>
      <c r="O128" s="85">
        <v>25787.115375000005</v>
      </c>
      <c r="P128" s="85">
        <v>26692.139976201001</v>
      </c>
      <c r="Q128" s="105"/>
    </row>
    <row r="129" spans="2:17" x14ac:dyDescent="0.2">
      <c r="B129" s="85">
        <v>115</v>
      </c>
      <c r="C129" s="85" t="s">
        <v>146</v>
      </c>
      <c r="D129" s="85" t="s">
        <v>155</v>
      </c>
      <c r="E129" s="85" t="s">
        <v>227</v>
      </c>
      <c r="F129" s="85" t="s">
        <v>124</v>
      </c>
      <c r="G129" s="87" t="str">
        <f t="shared" si="9"/>
        <v>Nieuwe investeringen TD</v>
      </c>
      <c r="H129" s="87">
        <f t="shared" si="11"/>
        <v>1</v>
      </c>
      <c r="I129" s="87">
        <f t="shared" si="11"/>
        <v>0</v>
      </c>
      <c r="J129" s="85">
        <v>0</v>
      </c>
      <c r="K129" s="114">
        <v>2008</v>
      </c>
      <c r="L129" s="117">
        <f>INDEX('2. Reguleringsparameters'!$D$46:$E$50,MATCH('3. Investeringen'!C129,'2. Reguleringsparameters'!$B$46:$B$50,0),MATCH('3. Investeringen'!F129,'2. Reguleringsparameters'!$D$43:$E$43,0))</f>
        <v>0.5</v>
      </c>
      <c r="M129" s="117">
        <f t="shared" si="7"/>
        <v>0</v>
      </c>
      <c r="N129" s="171">
        <f t="shared" si="8"/>
        <v>2011</v>
      </c>
      <c r="O129" s="85">
        <v>6954.7</v>
      </c>
      <c r="P129" s="85">
        <v>7198.7821511999991</v>
      </c>
      <c r="Q129" s="105"/>
    </row>
    <row r="130" spans="2:17" s="40" customFormat="1" x14ac:dyDescent="0.2">
      <c r="B130" s="85">
        <v>116</v>
      </c>
      <c r="C130" s="85" t="s">
        <v>146</v>
      </c>
      <c r="D130" s="85" t="s">
        <v>155</v>
      </c>
      <c r="E130" s="85" t="s">
        <v>227</v>
      </c>
      <c r="F130" s="85" t="s">
        <v>124</v>
      </c>
      <c r="G130" s="87" t="str">
        <f t="shared" si="9"/>
        <v>Nieuwe investeringen TD</v>
      </c>
      <c r="H130" s="87">
        <f t="shared" si="11"/>
        <v>1</v>
      </c>
      <c r="I130" s="87">
        <f t="shared" si="11"/>
        <v>0</v>
      </c>
      <c r="J130" s="85">
        <v>55</v>
      </c>
      <c r="K130" s="114">
        <v>2009</v>
      </c>
      <c r="L130" s="117">
        <f>INDEX('2. Reguleringsparameters'!$D$46:$E$50,MATCH('3. Investeringen'!C130,'2. Reguleringsparameters'!$B$46:$B$50,0),MATCH('3. Investeringen'!F130,'2. Reguleringsparameters'!$D$43:$E$43,0))</f>
        <v>0.5</v>
      </c>
      <c r="M130" s="117">
        <f t="shared" si="7"/>
        <v>53.5</v>
      </c>
      <c r="N130" s="171">
        <f t="shared" si="8"/>
        <v>2011</v>
      </c>
      <c r="O130" s="85">
        <v>728355.50729254528</v>
      </c>
      <c r="P130" s="85">
        <v>730540.57381442282</v>
      </c>
      <c r="Q130" s="105"/>
    </row>
    <row r="131" spans="2:17" x14ac:dyDescent="0.2">
      <c r="B131" s="85">
        <v>117</v>
      </c>
      <c r="C131" s="85" t="s">
        <v>146</v>
      </c>
      <c r="D131" s="85" t="s">
        <v>155</v>
      </c>
      <c r="E131" s="85" t="s">
        <v>227</v>
      </c>
      <c r="F131" s="85" t="s">
        <v>124</v>
      </c>
      <c r="G131" s="87" t="str">
        <f t="shared" si="9"/>
        <v>Nieuwe investeringen TD</v>
      </c>
      <c r="H131" s="87">
        <f t="shared" si="11"/>
        <v>1</v>
      </c>
      <c r="I131" s="87">
        <f t="shared" si="11"/>
        <v>0</v>
      </c>
      <c r="J131" s="85">
        <v>45</v>
      </c>
      <c r="K131" s="114">
        <v>2009</v>
      </c>
      <c r="L131" s="117">
        <f>INDEX('2. Reguleringsparameters'!$D$46:$E$50,MATCH('3. Investeringen'!C131,'2. Reguleringsparameters'!$B$46:$B$50,0),MATCH('3. Investeringen'!F131,'2. Reguleringsparameters'!$D$43:$E$43,0))</f>
        <v>0.5</v>
      </c>
      <c r="M131" s="117">
        <f t="shared" si="7"/>
        <v>43.5</v>
      </c>
      <c r="N131" s="171">
        <f t="shared" si="8"/>
        <v>2011</v>
      </c>
      <c r="O131" s="85">
        <v>3186312.7273720009</v>
      </c>
      <c r="P131" s="85">
        <v>3195871.6655541165</v>
      </c>
      <c r="Q131" s="105"/>
    </row>
    <row r="132" spans="2:17" x14ac:dyDescent="0.2">
      <c r="B132" s="85">
        <v>118</v>
      </c>
      <c r="C132" s="85" t="s">
        <v>146</v>
      </c>
      <c r="D132" s="85" t="s">
        <v>155</v>
      </c>
      <c r="E132" s="85" t="s">
        <v>227</v>
      </c>
      <c r="F132" s="85" t="s">
        <v>124</v>
      </c>
      <c r="G132" s="87" t="str">
        <f t="shared" si="9"/>
        <v>Nieuwe investeringen TD</v>
      </c>
      <c r="H132" s="87">
        <f t="shared" si="11"/>
        <v>1</v>
      </c>
      <c r="I132" s="87">
        <f t="shared" si="11"/>
        <v>0</v>
      </c>
      <c r="J132" s="85">
        <v>30</v>
      </c>
      <c r="K132" s="114">
        <v>2009</v>
      </c>
      <c r="L132" s="117">
        <f>INDEX('2. Reguleringsparameters'!$D$46:$E$50,MATCH('3. Investeringen'!C132,'2. Reguleringsparameters'!$B$46:$B$50,0),MATCH('3. Investeringen'!F132,'2. Reguleringsparameters'!$D$43:$E$43,0))</f>
        <v>0.5</v>
      </c>
      <c r="M132" s="117">
        <f t="shared" si="7"/>
        <v>28.5</v>
      </c>
      <c r="N132" s="171">
        <f t="shared" si="8"/>
        <v>2011</v>
      </c>
      <c r="O132" s="85">
        <v>483801.20461455418</v>
      </c>
      <c r="P132" s="85">
        <v>485252.60822839779</v>
      </c>
      <c r="Q132" s="105"/>
    </row>
    <row r="133" spans="2:17" x14ac:dyDescent="0.2">
      <c r="B133" s="85">
        <v>119</v>
      </c>
      <c r="C133" s="85" t="s">
        <v>146</v>
      </c>
      <c r="D133" s="85" t="s">
        <v>155</v>
      </c>
      <c r="E133" s="85" t="s">
        <v>227</v>
      </c>
      <c r="F133" s="85" t="s">
        <v>124</v>
      </c>
      <c r="G133" s="87" t="str">
        <f t="shared" si="9"/>
        <v>Nieuwe investeringen TD</v>
      </c>
      <c r="H133" s="87">
        <f t="shared" si="11"/>
        <v>1</v>
      </c>
      <c r="I133" s="87">
        <f t="shared" si="11"/>
        <v>0</v>
      </c>
      <c r="J133" s="85">
        <v>25</v>
      </c>
      <c r="K133" s="114">
        <v>2009</v>
      </c>
      <c r="L133" s="117">
        <f>INDEX('2. Reguleringsparameters'!$D$46:$E$50,MATCH('3. Investeringen'!C133,'2. Reguleringsparameters'!$B$46:$B$50,0),MATCH('3. Investeringen'!F133,'2. Reguleringsparameters'!$D$43:$E$43,0))</f>
        <v>0.5</v>
      </c>
      <c r="M133" s="117">
        <f t="shared" si="7"/>
        <v>23.5</v>
      </c>
      <c r="N133" s="171">
        <f t="shared" si="8"/>
        <v>2011</v>
      </c>
      <c r="O133" s="85">
        <v>9175.5186000178601</v>
      </c>
      <c r="P133" s="85">
        <v>9203.045155817912</v>
      </c>
      <c r="Q133" s="105"/>
    </row>
    <row r="134" spans="2:17" x14ac:dyDescent="0.2">
      <c r="B134" s="85">
        <v>120</v>
      </c>
      <c r="C134" s="85" t="s">
        <v>146</v>
      </c>
      <c r="D134" s="85" t="s">
        <v>155</v>
      </c>
      <c r="E134" s="85" t="s">
        <v>227</v>
      </c>
      <c r="F134" s="85" t="s">
        <v>124</v>
      </c>
      <c r="G134" s="87" t="str">
        <f t="shared" si="9"/>
        <v>Nieuwe investeringen TD</v>
      </c>
      <c r="H134" s="87">
        <f t="shared" si="11"/>
        <v>1</v>
      </c>
      <c r="I134" s="87">
        <f t="shared" si="11"/>
        <v>0</v>
      </c>
      <c r="J134" s="85">
        <v>10</v>
      </c>
      <c r="K134" s="114">
        <v>2009</v>
      </c>
      <c r="L134" s="117">
        <f>INDEX('2. Reguleringsparameters'!$D$46:$E$50,MATCH('3. Investeringen'!C134,'2. Reguleringsparameters'!$B$46:$B$50,0),MATCH('3. Investeringen'!F134,'2. Reguleringsparameters'!$D$43:$E$43,0))</f>
        <v>0.5</v>
      </c>
      <c r="M134" s="117">
        <f t="shared" si="7"/>
        <v>8.5</v>
      </c>
      <c r="N134" s="171">
        <f t="shared" si="8"/>
        <v>2011</v>
      </c>
      <c r="O134" s="85">
        <v>52188.777376999999</v>
      </c>
      <c r="P134" s="85">
        <v>52345.343709130997</v>
      </c>
      <c r="Q134" s="105"/>
    </row>
    <row r="135" spans="2:17" x14ac:dyDescent="0.2">
      <c r="B135" s="85">
        <v>121</v>
      </c>
      <c r="C135" s="85" t="s">
        <v>146</v>
      </c>
      <c r="D135" s="85" t="s">
        <v>155</v>
      </c>
      <c r="E135" s="85" t="s">
        <v>227</v>
      </c>
      <c r="F135" s="85" t="s">
        <v>124</v>
      </c>
      <c r="G135" s="87" t="str">
        <f t="shared" si="9"/>
        <v>Nieuwe investeringen TD</v>
      </c>
      <c r="H135" s="87">
        <f t="shared" ref="H135:I154" si="12">IF($F135=H$14,1,0)</f>
        <v>1</v>
      </c>
      <c r="I135" s="87">
        <f t="shared" si="12"/>
        <v>0</v>
      </c>
      <c r="J135" s="85">
        <v>0</v>
      </c>
      <c r="K135" s="114">
        <v>2009</v>
      </c>
      <c r="L135" s="117">
        <f>INDEX('2. Reguleringsparameters'!$D$46:$E$50,MATCH('3. Investeringen'!C135,'2. Reguleringsparameters'!$B$46:$B$50,0),MATCH('3. Investeringen'!F135,'2. Reguleringsparameters'!$D$43:$E$43,0))</f>
        <v>0.5</v>
      </c>
      <c r="M135" s="117">
        <f t="shared" si="7"/>
        <v>0</v>
      </c>
      <c r="N135" s="171">
        <f t="shared" si="8"/>
        <v>2011</v>
      </c>
      <c r="O135" s="85">
        <v>929.1</v>
      </c>
      <c r="P135" s="85">
        <v>931.88729999999987</v>
      </c>
      <c r="Q135" s="105"/>
    </row>
    <row r="136" spans="2:17" x14ac:dyDescent="0.2">
      <c r="B136" s="85">
        <v>122</v>
      </c>
      <c r="C136" s="85" t="s">
        <v>146</v>
      </c>
      <c r="D136" s="85" t="s">
        <v>155</v>
      </c>
      <c r="E136" s="85" t="s">
        <v>227</v>
      </c>
      <c r="F136" s="85" t="s">
        <v>124</v>
      </c>
      <c r="G136" s="87" t="str">
        <f t="shared" si="9"/>
        <v>Nieuwe investeringen TD</v>
      </c>
      <c r="H136" s="87">
        <f t="shared" si="12"/>
        <v>1</v>
      </c>
      <c r="I136" s="87">
        <f t="shared" si="12"/>
        <v>0</v>
      </c>
      <c r="J136" s="85">
        <v>55</v>
      </c>
      <c r="K136" s="114">
        <v>2010</v>
      </c>
      <c r="L136" s="117">
        <f>INDEX('2. Reguleringsparameters'!$D$46:$E$50,MATCH('3. Investeringen'!C136,'2. Reguleringsparameters'!$B$46:$B$50,0),MATCH('3. Investeringen'!F136,'2. Reguleringsparameters'!$D$43:$E$43,0))</f>
        <v>0.5</v>
      </c>
      <c r="M136" s="117">
        <f t="shared" si="7"/>
        <v>54.5</v>
      </c>
      <c r="N136" s="171">
        <f t="shared" si="8"/>
        <v>2011</v>
      </c>
      <c r="O136" s="85">
        <v>1732060.922818182</v>
      </c>
      <c r="P136" s="85">
        <v>1732060.922818182</v>
      </c>
      <c r="Q136" s="105"/>
    </row>
    <row r="137" spans="2:17" x14ac:dyDescent="0.2">
      <c r="B137" s="85">
        <v>123</v>
      </c>
      <c r="C137" s="85" t="s">
        <v>146</v>
      </c>
      <c r="D137" s="85" t="s">
        <v>155</v>
      </c>
      <c r="E137" s="85" t="s">
        <v>227</v>
      </c>
      <c r="F137" s="85" t="s">
        <v>124</v>
      </c>
      <c r="G137" s="87" t="str">
        <f t="shared" si="9"/>
        <v>Nieuwe investeringen TD</v>
      </c>
      <c r="H137" s="87">
        <f t="shared" si="12"/>
        <v>1</v>
      </c>
      <c r="I137" s="87">
        <f t="shared" si="12"/>
        <v>0</v>
      </c>
      <c r="J137" s="85">
        <v>45</v>
      </c>
      <c r="K137" s="114">
        <v>2010</v>
      </c>
      <c r="L137" s="117">
        <f>INDEX('2. Reguleringsparameters'!$D$46:$E$50,MATCH('3. Investeringen'!C137,'2. Reguleringsparameters'!$B$46:$B$50,0),MATCH('3. Investeringen'!F137,'2. Reguleringsparameters'!$D$43:$E$43,0))</f>
        <v>0.5</v>
      </c>
      <c r="M137" s="117">
        <f t="shared" si="7"/>
        <v>44.5</v>
      </c>
      <c r="N137" s="171">
        <f t="shared" si="8"/>
        <v>2011</v>
      </c>
      <c r="O137" s="85">
        <v>3082447.1523333336</v>
      </c>
      <c r="P137" s="85">
        <v>3082447.1523333336</v>
      </c>
      <c r="Q137" s="105"/>
    </row>
    <row r="138" spans="2:17" s="40" customFormat="1" x14ac:dyDescent="0.2">
      <c r="B138" s="85">
        <v>124</v>
      </c>
      <c r="C138" s="85" t="s">
        <v>146</v>
      </c>
      <c r="D138" s="85" t="s">
        <v>155</v>
      </c>
      <c r="E138" s="85" t="s">
        <v>227</v>
      </c>
      <c r="F138" s="85" t="s">
        <v>124</v>
      </c>
      <c r="G138" s="87" t="str">
        <f t="shared" si="9"/>
        <v>Nieuwe investeringen TD</v>
      </c>
      <c r="H138" s="87">
        <f t="shared" si="12"/>
        <v>1</v>
      </c>
      <c r="I138" s="87">
        <f t="shared" si="12"/>
        <v>0</v>
      </c>
      <c r="J138" s="85">
        <v>30</v>
      </c>
      <c r="K138" s="114">
        <v>2010</v>
      </c>
      <c r="L138" s="117">
        <f>INDEX('2. Reguleringsparameters'!$D$46:$E$50,MATCH('3. Investeringen'!C138,'2. Reguleringsparameters'!$B$46:$B$50,0),MATCH('3. Investeringen'!F138,'2. Reguleringsparameters'!$D$43:$E$43,0))</f>
        <v>0.5</v>
      </c>
      <c r="M138" s="117">
        <f t="shared" si="7"/>
        <v>29.5</v>
      </c>
      <c r="N138" s="171">
        <f t="shared" si="8"/>
        <v>2011</v>
      </c>
      <c r="O138" s="85">
        <v>687305.28783333325</v>
      </c>
      <c r="P138" s="85">
        <v>687305.28783333325</v>
      </c>
      <c r="Q138" s="105"/>
    </row>
    <row r="139" spans="2:17" x14ac:dyDescent="0.2">
      <c r="B139" s="85">
        <v>125</v>
      </c>
      <c r="C139" s="85" t="s">
        <v>146</v>
      </c>
      <c r="D139" s="85" t="s">
        <v>155</v>
      </c>
      <c r="E139" s="85" t="s">
        <v>227</v>
      </c>
      <c r="F139" s="85" t="s">
        <v>124</v>
      </c>
      <c r="G139" s="87" t="str">
        <f t="shared" si="9"/>
        <v>Nieuwe investeringen TD</v>
      </c>
      <c r="H139" s="87">
        <f t="shared" si="12"/>
        <v>1</v>
      </c>
      <c r="I139" s="87">
        <f t="shared" si="12"/>
        <v>0</v>
      </c>
      <c r="J139" s="85">
        <v>0</v>
      </c>
      <c r="K139" s="114">
        <v>2010</v>
      </c>
      <c r="L139" s="117">
        <f>INDEX('2. Reguleringsparameters'!$D$46:$E$50,MATCH('3. Investeringen'!C139,'2. Reguleringsparameters'!$B$46:$B$50,0),MATCH('3. Investeringen'!F139,'2. Reguleringsparameters'!$D$43:$E$43,0))</f>
        <v>0.5</v>
      </c>
      <c r="M139" s="117">
        <f t="shared" si="7"/>
        <v>0</v>
      </c>
      <c r="N139" s="171">
        <f t="shared" si="8"/>
        <v>2011</v>
      </c>
      <c r="O139" s="85">
        <v>8569.01</v>
      </c>
      <c r="P139" s="85">
        <v>8569.01</v>
      </c>
      <c r="Q139" s="105"/>
    </row>
    <row r="140" spans="2:17" x14ac:dyDescent="0.2">
      <c r="B140" s="85">
        <v>126</v>
      </c>
      <c r="C140" s="85" t="s">
        <v>146</v>
      </c>
      <c r="D140" s="85" t="s">
        <v>155</v>
      </c>
      <c r="E140" s="85" t="s">
        <v>227</v>
      </c>
      <c r="F140" s="85" t="s">
        <v>124</v>
      </c>
      <c r="G140" s="87" t="str">
        <f t="shared" si="9"/>
        <v>Nieuwe investeringen TD</v>
      </c>
      <c r="H140" s="87">
        <f t="shared" si="12"/>
        <v>1</v>
      </c>
      <c r="I140" s="87">
        <f t="shared" si="12"/>
        <v>0</v>
      </c>
      <c r="J140" s="85">
        <v>55</v>
      </c>
      <c r="K140" s="114">
        <v>2011</v>
      </c>
      <c r="L140" s="117">
        <f>INDEX('2. Reguleringsparameters'!$D$46:$E$50,MATCH('3. Investeringen'!C140,'2. Reguleringsparameters'!$B$46:$B$50,0),MATCH('3. Investeringen'!F140,'2. Reguleringsparameters'!$D$43:$E$43,0))</f>
        <v>0.5</v>
      </c>
      <c r="M140" s="117">
        <f t="shared" si="7"/>
        <v>55</v>
      </c>
      <c r="N140" s="171">
        <f t="shared" si="8"/>
        <v>2011</v>
      </c>
      <c r="O140" s="85">
        <v>1426503.4603100002</v>
      </c>
      <c r="P140" s="85">
        <v>0</v>
      </c>
      <c r="Q140" s="105"/>
    </row>
    <row r="141" spans="2:17" s="40" customFormat="1" x14ac:dyDescent="0.2">
      <c r="B141" s="85">
        <v>127</v>
      </c>
      <c r="C141" s="85" t="s">
        <v>146</v>
      </c>
      <c r="D141" s="85" t="s">
        <v>155</v>
      </c>
      <c r="E141" s="85" t="s">
        <v>227</v>
      </c>
      <c r="F141" s="85" t="s">
        <v>124</v>
      </c>
      <c r="G141" s="87" t="str">
        <f t="shared" si="9"/>
        <v>Nieuwe investeringen TD</v>
      </c>
      <c r="H141" s="87">
        <f t="shared" si="12"/>
        <v>1</v>
      </c>
      <c r="I141" s="87">
        <f t="shared" si="12"/>
        <v>0</v>
      </c>
      <c r="J141" s="85">
        <v>45</v>
      </c>
      <c r="K141" s="114">
        <v>2011</v>
      </c>
      <c r="L141" s="117">
        <f>INDEX('2. Reguleringsparameters'!$D$46:$E$50,MATCH('3. Investeringen'!C141,'2. Reguleringsparameters'!$B$46:$B$50,0),MATCH('3. Investeringen'!F141,'2. Reguleringsparameters'!$D$43:$E$43,0))</f>
        <v>0.5</v>
      </c>
      <c r="M141" s="117">
        <f t="shared" si="7"/>
        <v>45</v>
      </c>
      <c r="N141" s="171">
        <f t="shared" si="8"/>
        <v>2011</v>
      </c>
      <c r="O141" s="85">
        <v>3237446.3870700002</v>
      </c>
      <c r="P141" s="85">
        <v>0</v>
      </c>
      <c r="Q141" s="105"/>
    </row>
    <row r="142" spans="2:17" x14ac:dyDescent="0.2">
      <c r="B142" s="85">
        <v>128</v>
      </c>
      <c r="C142" s="85" t="s">
        <v>146</v>
      </c>
      <c r="D142" s="85" t="s">
        <v>155</v>
      </c>
      <c r="E142" s="85" t="s">
        <v>227</v>
      </c>
      <c r="F142" s="85" t="s">
        <v>124</v>
      </c>
      <c r="G142" s="87" t="str">
        <f t="shared" si="9"/>
        <v>Nieuwe investeringen TD</v>
      </c>
      <c r="H142" s="87">
        <f t="shared" si="12"/>
        <v>1</v>
      </c>
      <c r="I142" s="87">
        <f t="shared" si="12"/>
        <v>0</v>
      </c>
      <c r="J142" s="85">
        <v>30</v>
      </c>
      <c r="K142" s="114">
        <v>2011</v>
      </c>
      <c r="L142" s="117">
        <f>INDEX('2. Reguleringsparameters'!$D$46:$E$50,MATCH('3. Investeringen'!C142,'2. Reguleringsparameters'!$B$46:$B$50,0),MATCH('3. Investeringen'!F142,'2. Reguleringsparameters'!$D$43:$E$43,0))</f>
        <v>0.5</v>
      </c>
      <c r="M142" s="117">
        <f t="shared" si="7"/>
        <v>30</v>
      </c>
      <c r="N142" s="171">
        <f t="shared" si="8"/>
        <v>2011</v>
      </c>
      <c r="O142" s="85">
        <v>687806.92362999998</v>
      </c>
      <c r="P142" s="85">
        <v>0</v>
      </c>
      <c r="Q142" s="105"/>
    </row>
    <row r="143" spans="2:17" x14ac:dyDescent="0.2">
      <c r="B143" s="85">
        <v>129</v>
      </c>
      <c r="C143" s="85" t="s">
        <v>146</v>
      </c>
      <c r="D143" s="85" t="s">
        <v>155</v>
      </c>
      <c r="E143" s="85" t="s">
        <v>227</v>
      </c>
      <c r="F143" s="85" t="s">
        <v>124</v>
      </c>
      <c r="G143" s="87" t="str">
        <f t="shared" si="9"/>
        <v>Nieuwe investeringen TD</v>
      </c>
      <c r="H143" s="87">
        <f t="shared" si="12"/>
        <v>1</v>
      </c>
      <c r="I143" s="87">
        <f t="shared" si="12"/>
        <v>0</v>
      </c>
      <c r="J143" s="85">
        <v>0</v>
      </c>
      <c r="K143" s="114">
        <v>2011</v>
      </c>
      <c r="L143" s="117">
        <f>INDEX('2. Reguleringsparameters'!$D$46:$E$50,MATCH('3. Investeringen'!C143,'2. Reguleringsparameters'!$B$46:$B$50,0),MATCH('3. Investeringen'!F143,'2. Reguleringsparameters'!$D$43:$E$43,0))</f>
        <v>0.5</v>
      </c>
      <c r="M143" s="117">
        <f t="shared" ref="M143:M206" si="13">IF(OR(J143=0,J143+K143+L143&lt;2011),0,MIN(J143,J143+L143+K143-2011))</f>
        <v>0</v>
      </c>
      <c r="N143" s="171">
        <f t="shared" ref="N143:N206" si="14">MAX(2011,K143)</f>
        <v>2011</v>
      </c>
      <c r="O143" s="85">
        <v>11204.0252</v>
      </c>
      <c r="P143" s="85">
        <v>0</v>
      </c>
      <c r="Q143" s="105"/>
    </row>
    <row r="144" spans="2:17" x14ac:dyDescent="0.2">
      <c r="B144" s="85">
        <v>130</v>
      </c>
      <c r="C144" s="85" t="s">
        <v>146</v>
      </c>
      <c r="D144" s="85" t="s">
        <v>155</v>
      </c>
      <c r="E144" s="85" t="s">
        <v>227</v>
      </c>
      <c r="F144" s="85" t="s">
        <v>124</v>
      </c>
      <c r="G144" s="87" t="str">
        <f t="shared" ref="G144:G207" si="15">C144&amp;" "&amp;F144</f>
        <v>Nieuwe investeringen TD</v>
      </c>
      <c r="H144" s="87">
        <f t="shared" si="12"/>
        <v>1</v>
      </c>
      <c r="I144" s="87">
        <f t="shared" si="12"/>
        <v>0</v>
      </c>
      <c r="J144" s="85">
        <v>55</v>
      </c>
      <c r="K144" s="114">
        <v>2012</v>
      </c>
      <c r="L144" s="117">
        <f>INDEX('2. Reguleringsparameters'!$D$46:$E$50,MATCH('3. Investeringen'!C144,'2. Reguleringsparameters'!$B$46:$B$50,0),MATCH('3. Investeringen'!F144,'2. Reguleringsparameters'!$D$43:$E$43,0))</f>
        <v>0.5</v>
      </c>
      <c r="M144" s="117">
        <f t="shared" si="13"/>
        <v>55</v>
      </c>
      <c r="N144" s="171">
        <f t="shared" si="14"/>
        <v>2012</v>
      </c>
      <c r="O144" s="85">
        <v>1944431.8527384805</v>
      </c>
      <c r="P144" s="85">
        <v>0</v>
      </c>
      <c r="Q144" s="105"/>
    </row>
    <row r="145" spans="2:17" x14ac:dyDescent="0.2">
      <c r="B145" s="85">
        <v>131</v>
      </c>
      <c r="C145" s="85" t="s">
        <v>146</v>
      </c>
      <c r="D145" s="85" t="s">
        <v>155</v>
      </c>
      <c r="E145" s="85" t="s">
        <v>227</v>
      </c>
      <c r="F145" s="85" t="s">
        <v>124</v>
      </c>
      <c r="G145" s="87" t="str">
        <f t="shared" si="15"/>
        <v>Nieuwe investeringen TD</v>
      </c>
      <c r="H145" s="87">
        <f t="shared" si="12"/>
        <v>1</v>
      </c>
      <c r="I145" s="87">
        <f t="shared" si="12"/>
        <v>0</v>
      </c>
      <c r="J145" s="85">
        <v>45</v>
      </c>
      <c r="K145" s="114">
        <v>2012</v>
      </c>
      <c r="L145" s="117">
        <f>INDEX('2. Reguleringsparameters'!$D$46:$E$50,MATCH('3. Investeringen'!C145,'2. Reguleringsparameters'!$B$46:$B$50,0),MATCH('3. Investeringen'!F145,'2. Reguleringsparameters'!$D$43:$E$43,0))</f>
        <v>0.5</v>
      </c>
      <c r="M145" s="117">
        <f t="shared" si="13"/>
        <v>45</v>
      </c>
      <c r="N145" s="171">
        <f t="shared" si="14"/>
        <v>2012</v>
      </c>
      <c r="O145" s="85">
        <v>4390986.8830104508</v>
      </c>
      <c r="P145" s="85">
        <v>0</v>
      </c>
      <c r="Q145" s="105"/>
    </row>
    <row r="146" spans="2:17" x14ac:dyDescent="0.2">
      <c r="B146" s="85">
        <v>132</v>
      </c>
      <c r="C146" s="85" t="s">
        <v>146</v>
      </c>
      <c r="D146" s="85" t="s">
        <v>155</v>
      </c>
      <c r="E146" s="85" t="s">
        <v>227</v>
      </c>
      <c r="F146" s="85" t="s">
        <v>124</v>
      </c>
      <c r="G146" s="87" t="str">
        <f t="shared" si="15"/>
        <v>Nieuwe investeringen TD</v>
      </c>
      <c r="H146" s="87">
        <f t="shared" si="12"/>
        <v>1</v>
      </c>
      <c r="I146" s="87">
        <f t="shared" si="12"/>
        <v>0</v>
      </c>
      <c r="J146" s="85">
        <v>30</v>
      </c>
      <c r="K146" s="114">
        <v>2012</v>
      </c>
      <c r="L146" s="117">
        <f>INDEX('2. Reguleringsparameters'!$D$46:$E$50,MATCH('3. Investeringen'!C146,'2. Reguleringsparameters'!$B$46:$B$50,0),MATCH('3. Investeringen'!F146,'2. Reguleringsparameters'!$D$43:$E$43,0))</f>
        <v>0.5</v>
      </c>
      <c r="M146" s="117">
        <f t="shared" si="13"/>
        <v>30</v>
      </c>
      <c r="N146" s="171">
        <f t="shared" si="14"/>
        <v>2012</v>
      </c>
      <c r="O146" s="85">
        <v>866850.05590301869</v>
      </c>
      <c r="P146" s="85">
        <v>0</v>
      </c>
      <c r="Q146" s="105"/>
    </row>
    <row r="147" spans="2:17" x14ac:dyDescent="0.2">
      <c r="B147" s="85">
        <v>133</v>
      </c>
      <c r="C147" s="85" t="s">
        <v>146</v>
      </c>
      <c r="D147" s="85" t="s">
        <v>155</v>
      </c>
      <c r="E147" s="85" t="s">
        <v>227</v>
      </c>
      <c r="F147" s="85" t="s">
        <v>124</v>
      </c>
      <c r="G147" s="87" t="str">
        <f t="shared" si="15"/>
        <v>Nieuwe investeringen TD</v>
      </c>
      <c r="H147" s="87">
        <f t="shared" si="12"/>
        <v>1</v>
      </c>
      <c r="I147" s="87">
        <f t="shared" si="12"/>
        <v>0</v>
      </c>
      <c r="J147" s="85">
        <v>25</v>
      </c>
      <c r="K147" s="114">
        <v>2012</v>
      </c>
      <c r="L147" s="117">
        <f>INDEX('2. Reguleringsparameters'!$D$46:$E$50,MATCH('3. Investeringen'!C147,'2. Reguleringsparameters'!$B$46:$B$50,0),MATCH('3. Investeringen'!F147,'2. Reguleringsparameters'!$D$43:$E$43,0))</f>
        <v>0.5</v>
      </c>
      <c r="M147" s="117">
        <f t="shared" si="13"/>
        <v>25</v>
      </c>
      <c r="N147" s="171">
        <f t="shared" si="14"/>
        <v>2012</v>
      </c>
      <c r="O147" s="85">
        <v>5370.5563579738518</v>
      </c>
      <c r="P147" s="85">
        <v>0</v>
      </c>
      <c r="Q147" s="105"/>
    </row>
    <row r="148" spans="2:17" x14ac:dyDescent="0.2">
      <c r="B148" s="85">
        <v>134</v>
      </c>
      <c r="C148" s="85" t="s">
        <v>146</v>
      </c>
      <c r="D148" s="85" t="s">
        <v>155</v>
      </c>
      <c r="E148" s="85" t="s">
        <v>227</v>
      </c>
      <c r="F148" s="85" t="s">
        <v>124</v>
      </c>
      <c r="G148" s="87" t="str">
        <f t="shared" si="15"/>
        <v>Nieuwe investeringen TD</v>
      </c>
      <c r="H148" s="87">
        <f t="shared" si="12"/>
        <v>1</v>
      </c>
      <c r="I148" s="87">
        <f t="shared" si="12"/>
        <v>0</v>
      </c>
      <c r="J148" s="85">
        <v>10</v>
      </c>
      <c r="K148" s="114">
        <v>2012</v>
      </c>
      <c r="L148" s="117">
        <f>INDEX('2. Reguleringsparameters'!$D$46:$E$50,MATCH('3. Investeringen'!C148,'2. Reguleringsparameters'!$B$46:$B$50,0),MATCH('3. Investeringen'!F148,'2. Reguleringsparameters'!$D$43:$E$43,0))</f>
        <v>0.5</v>
      </c>
      <c r="M148" s="117">
        <f t="shared" si="13"/>
        <v>10</v>
      </c>
      <c r="N148" s="171">
        <f t="shared" si="14"/>
        <v>2012</v>
      </c>
      <c r="O148" s="85">
        <v>260934.95226782426</v>
      </c>
      <c r="P148" s="85">
        <v>0</v>
      </c>
      <c r="Q148" s="105"/>
    </row>
    <row r="149" spans="2:17" s="40" customFormat="1" x14ac:dyDescent="0.2">
      <c r="B149" s="85">
        <v>135</v>
      </c>
      <c r="C149" s="85" t="s">
        <v>146</v>
      </c>
      <c r="D149" s="85" t="s">
        <v>155</v>
      </c>
      <c r="E149" s="85" t="s">
        <v>227</v>
      </c>
      <c r="F149" s="85" t="s">
        <v>124</v>
      </c>
      <c r="G149" s="87" t="str">
        <f t="shared" si="15"/>
        <v>Nieuwe investeringen TD</v>
      </c>
      <c r="H149" s="87">
        <f t="shared" si="12"/>
        <v>1</v>
      </c>
      <c r="I149" s="87">
        <f t="shared" si="12"/>
        <v>0</v>
      </c>
      <c r="J149" s="85">
        <v>0</v>
      </c>
      <c r="K149" s="114">
        <v>2012</v>
      </c>
      <c r="L149" s="117">
        <f>INDEX('2. Reguleringsparameters'!$D$46:$E$50,MATCH('3. Investeringen'!C149,'2. Reguleringsparameters'!$B$46:$B$50,0),MATCH('3. Investeringen'!F149,'2. Reguleringsparameters'!$D$43:$E$43,0))</f>
        <v>0.5</v>
      </c>
      <c r="M149" s="117">
        <f t="shared" si="13"/>
        <v>0</v>
      </c>
      <c r="N149" s="171">
        <f t="shared" si="14"/>
        <v>2012</v>
      </c>
      <c r="O149" s="85">
        <v>9438.2883691093375</v>
      </c>
      <c r="P149" s="85">
        <v>0</v>
      </c>
      <c r="Q149" s="105"/>
    </row>
    <row r="150" spans="2:17" x14ac:dyDescent="0.2">
      <c r="B150" s="85">
        <v>136</v>
      </c>
      <c r="C150" s="85" t="s">
        <v>146</v>
      </c>
      <c r="D150" s="85" t="s">
        <v>155</v>
      </c>
      <c r="E150" s="85" t="s">
        <v>227</v>
      </c>
      <c r="F150" s="85" t="s">
        <v>124</v>
      </c>
      <c r="G150" s="87" t="str">
        <f t="shared" si="15"/>
        <v>Nieuwe investeringen TD</v>
      </c>
      <c r="H150" s="87">
        <f t="shared" si="12"/>
        <v>1</v>
      </c>
      <c r="I150" s="87">
        <f t="shared" si="12"/>
        <v>0</v>
      </c>
      <c r="J150" s="85">
        <v>55</v>
      </c>
      <c r="K150" s="114">
        <v>2013</v>
      </c>
      <c r="L150" s="117">
        <f>INDEX('2. Reguleringsparameters'!$D$46:$E$50,MATCH('3. Investeringen'!C150,'2. Reguleringsparameters'!$B$46:$B$50,0),MATCH('3. Investeringen'!F150,'2. Reguleringsparameters'!$D$43:$E$43,0))</f>
        <v>0.5</v>
      </c>
      <c r="M150" s="117">
        <f t="shared" si="13"/>
        <v>55</v>
      </c>
      <c r="N150" s="171">
        <f t="shared" si="14"/>
        <v>2013</v>
      </c>
      <c r="O150" s="85">
        <v>1679792.2428601999</v>
      </c>
      <c r="P150" s="85">
        <v>0</v>
      </c>
      <c r="Q150" s="105"/>
    </row>
    <row r="151" spans="2:17" x14ac:dyDescent="0.2">
      <c r="B151" s="85">
        <v>137</v>
      </c>
      <c r="C151" s="85" t="s">
        <v>146</v>
      </c>
      <c r="D151" s="85" t="s">
        <v>155</v>
      </c>
      <c r="E151" s="85" t="s">
        <v>227</v>
      </c>
      <c r="F151" s="85" t="s">
        <v>124</v>
      </c>
      <c r="G151" s="87" t="str">
        <f t="shared" si="15"/>
        <v>Nieuwe investeringen TD</v>
      </c>
      <c r="H151" s="87">
        <f t="shared" si="12"/>
        <v>1</v>
      </c>
      <c r="I151" s="87">
        <f t="shared" si="12"/>
        <v>0</v>
      </c>
      <c r="J151" s="85">
        <v>45</v>
      </c>
      <c r="K151" s="114">
        <v>2013</v>
      </c>
      <c r="L151" s="117">
        <f>INDEX('2. Reguleringsparameters'!$D$46:$E$50,MATCH('3. Investeringen'!C151,'2. Reguleringsparameters'!$B$46:$B$50,0),MATCH('3. Investeringen'!F151,'2. Reguleringsparameters'!$D$43:$E$43,0))</f>
        <v>0.5</v>
      </c>
      <c r="M151" s="117">
        <f t="shared" si="13"/>
        <v>45</v>
      </c>
      <c r="N151" s="171">
        <f t="shared" si="14"/>
        <v>2013</v>
      </c>
      <c r="O151" s="85">
        <v>3693953.5182383396</v>
      </c>
      <c r="P151" s="85">
        <v>0</v>
      </c>
      <c r="Q151" s="105"/>
    </row>
    <row r="152" spans="2:17" s="40" customFormat="1" x14ac:dyDescent="0.2">
      <c r="B152" s="85">
        <v>138</v>
      </c>
      <c r="C152" s="85" t="s">
        <v>146</v>
      </c>
      <c r="D152" s="85" t="s">
        <v>155</v>
      </c>
      <c r="E152" s="85" t="s">
        <v>227</v>
      </c>
      <c r="F152" s="85" t="s">
        <v>124</v>
      </c>
      <c r="G152" s="87" t="str">
        <f t="shared" si="15"/>
        <v>Nieuwe investeringen TD</v>
      </c>
      <c r="H152" s="87">
        <f t="shared" si="12"/>
        <v>1</v>
      </c>
      <c r="I152" s="87">
        <f t="shared" si="12"/>
        <v>0</v>
      </c>
      <c r="J152" s="85">
        <v>30</v>
      </c>
      <c r="K152" s="114">
        <v>2013</v>
      </c>
      <c r="L152" s="117">
        <f>INDEX('2. Reguleringsparameters'!$D$46:$E$50,MATCH('3. Investeringen'!C152,'2. Reguleringsparameters'!$B$46:$B$50,0),MATCH('3. Investeringen'!F152,'2. Reguleringsparameters'!$D$43:$E$43,0))</f>
        <v>0.5</v>
      </c>
      <c r="M152" s="117">
        <f t="shared" si="13"/>
        <v>30</v>
      </c>
      <c r="N152" s="171">
        <f t="shared" si="14"/>
        <v>2013</v>
      </c>
      <c r="O152" s="85">
        <v>780999.4568346584</v>
      </c>
      <c r="P152" s="85">
        <v>0</v>
      </c>
      <c r="Q152" s="105"/>
    </row>
    <row r="153" spans="2:17" x14ac:dyDescent="0.2">
      <c r="B153" s="85">
        <v>139</v>
      </c>
      <c r="C153" s="85" t="s">
        <v>146</v>
      </c>
      <c r="D153" s="85" t="s">
        <v>155</v>
      </c>
      <c r="E153" s="85" t="s">
        <v>227</v>
      </c>
      <c r="F153" s="85" t="s">
        <v>124</v>
      </c>
      <c r="G153" s="87" t="str">
        <f t="shared" si="15"/>
        <v>Nieuwe investeringen TD</v>
      </c>
      <c r="H153" s="87">
        <f t="shared" si="12"/>
        <v>1</v>
      </c>
      <c r="I153" s="87">
        <f t="shared" si="12"/>
        <v>0</v>
      </c>
      <c r="J153" s="85">
        <v>25</v>
      </c>
      <c r="K153" s="114">
        <v>2013</v>
      </c>
      <c r="L153" s="117">
        <f>INDEX('2. Reguleringsparameters'!$D$46:$E$50,MATCH('3. Investeringen'!C153,'2. Reguleringsparameters'!$B$46:$B$50,0),MATCH('3. Investeringen'!F153,'2. Reguleringsparameters'!$D$43:$E$43,0))</f>
        <v>0.5</v>
      </c>
      <c r="M153" s="117">
        <f t="shared" si="13"/>
        <v>25</v>
      </c>
      <c r="N153" s="171">
        <f t="shared" si="14"/>
        <v>2013</v>
      </c>
      <c r="O153" s="85">
        <v>1401.2938544116071</v>
      </c>
      <c r="P153" s="85">
        <v>0</v>
      </c>
      <c r="Q153" s="105"/>
    </row>
    <row r="154" spans="2:17" x14ac:dyDescent="0.2">
      <c r="B154" s="85">
        <v>140</v>
      </c>
      <c r="C154" s="85" t="s">
        <v>146</v>
      </c>
      <c r="D154" s="85" t="s">
        <v>155</v>
      </c>
      <c r="E154" s="85" t="s">
        <v>227</v>
      </c>
      <c r="F154" s="85" t="s">
        <v>124</v>
      </c>
      <c r="G154" s="87" t="str">
        <f t="shared" si="15"/>
        <v>Nieuwe investeringen TD</v>
      </c>
      <c r="H154" s="87">
        <f t="shared" si="12"/>
        <v>1</v>
      </c>
      <c r="I154" s="87">
        <f t="shared" si="12"/>
        <v>0</v>
      </c>
      <c r="J154" s="85">
        <v>10</v>
      </c>
      <c r="K154" s="114">
        <v>2013</v>
      </c>
      <c r="L154" s="117">
        <f>INDEX('2. Reguleringsparameters'!$D$46:$E$50,MATCH('3. Investeringen'!C154,'2. Reguleringsparameters'!$B$46:$B$50,0),MATCH('3. Investeringen'!F154,'2. Reguleringsparameters'!$D$43:$E$43,0))</f>
        <v>0.5</v>
      </c>
      <c r="M154" s="117">
        <f t="shared" si="13"/>
        <v>10</v>
      </c>
      <c r="N154" s="171">
        <f t="shared" si="14"/>
        <v>2013</v>
      </c>
      <c r="O154" s="85">
        <v>392645.94213164691</v>
      </c>
      <c r="P154" s="85">
        <v>0</v>
      </c>
      <c r="Q154" s="105"/>
    </row>
    <row r="155" spans="2:17" x14ac:dyDescent="0.2">
      <c r="B155" s="85">
        <v>141</v>
      </c>
      <c r="C155" s="85" t="s">
        <v>146</v>
      </c>
      <c r="D155" s="85" t="s">
        <v>155</v>
      </c>
      <c r="E155" s="85" t="s">
        <v>227</v>
      </c>
      <c r="F155" s="85" t="s">
        <v>124</v>
      </c>
      <c r="G155" s="87" t="str">
        <f t="shared" si="15"/>
        <v>Nieuwe investeringen TD</v>
      </c>
      <c r="H155" s="87">
        <f t="shared" ref="H155:I174" si="16">IF($F155=H$14,1,0)</f>
        <v>1</v>
      </c>
      <c r="I155" s="87">
        <f t="shared" si="16"/>
        <v>0</v>
      </c>
      <c r="J155" s="85">
        <v>0</v>
      </c>
      <c r="K155" s="114">
        <v>2013</v>
      </c>
      <c r="L155" s="117">
        <f>INDEX('2. Reguleringsparameters'!$D$46:$E$50,MATCH('3. Investeringen'!C155,'2. Reguleringsparameters'!$B$46:$B$50,0),MATCH('3. Investeringen'!F155,'2. Reguleringsparameters'!$D$43:$E$43,0))</f>
        <v>0.5</v>
      </c>
      <c r="M155" s="117">
        <f t="shared" si="13"/>
        <v>0</v>
      </c>
      <c r="N155" s="171">
        <f t="shared" si="14"/>
        <v>2013</v>
      </c>
      <c r="O155" s="85">
        <v>10040.448973730447</v>
      </c>
      <c r="P155" s="85">
        <v>0</v>
      </c>
      <c r="Q155" s="105"/>
    </row>
    <row r="156" spans="2:17" x14ac:dyDescent="0.2">
      <c r="B156" s="85">
        <v>142</v>
      </c>
      <c r="C156" s="85" t="s">
        <v>146</v>
      </c>
      <c r="D156" s="85" t="s">
        <v>155</v>
      </c>
      <c r="E156" s="85" t="s">
        <v>227</v>
      </c>
      <c r="F156" s="85" t="s">
        <v>124</v>
      </c>
      <c r="G156" s="87" t="str">
        <f t="shared" si="15"/>
        <v>Nieuwe investeringen TD</v>
      </c>
      <c r="H156" s="87">
        <f t="shared" si="16"/>
        <v>1</v>
      </c>
      <c r="I156" s="87">
        <f t="shared" si="16"/>
        <v>0</v>
      </c>
      <c r="J156" s="85">
        <v>55</v>
      </c>
      <c r="K156" s="114">
        <v>2014</v>
      </c>
      <c r="L156" s="117">
        <f>INDEX('2. Reguleringsparameters'!$D$46:$E$50,MATCH('3. Investeringen'!C156,'2. Reguleringsparameters'!$B$46:$B$50,0),MATCH('3. Investeringen'!F156,'2. Reguleringsparameters'!$D$43:$E$43,0))</f>
        <v>0.5</v>
      </c>
      <c r="M156" s="117">
        <f t="shared" si="13"/>
        <v>55</v>
      </c>
      <c r="N156" s="171">
        <f t="shared" si="14"/>
        <v>2014</v>
      </c>
      <c r="O156" s="85">
        <v>2146380.80564507</v>
      </c>
      <c r="P156" s="85">
        <v>0</v>
      </c>
      <c r="Q156" s="105"/>
    </row>
    <row r="157" spans="2:17" x14ac:dyDescent="0.2">
      <c r="B157" s="85">
        <v>143</v>
      </c>
      <c r="C157" s="85" t="s">
        <v>146</v>
      </c>
      <c r="D157" s="85" t="s">
        <v>155</v>
      </c>
      <c r="E157" s="85" t="s">
        <v>227</v>
      </c>
      <c r="F157" s="85" t="s">
        <v>124</v>
      </c>
      <c r="G157" s="87" t="str">
        <f t="shared" si="15"/>
        <v>Nieuwe investeringen TD</v>
      </c>
      <c r="H157" s="87">
        <f t="shared" si="16"/>
        <v>1</v>
      </c>
      <c r="I157" s="87">
        <f t="shared" si="16"/>
        <v>0</v>
      </c>
      <c r="J157" s="85">
        <v>45</v>
      </c>
      <c r="K157" s="114">
        <v>2014</v>
      </c>
      <c r="L157" s="117">
        <f>INDEX('2. Reguleringsparameters'!$D$46:$E$50,MATCH('3. Investeringen'!C157,'2. Reguleringsparameters'!$B$46:$B$50,0),MATCH('3. Investeringen'!F157,'2. Reguleringsparameters'!$D$43:$E$43,0))</f>
        <v>0.5</v>
      </c>
      <c r="M157" s="117">
        <f t="shared" si="13"/>
        <v>45</v>
      </c>
      <c r="N157" s="171">
        <f t="shared" si="14"/>
        <v>2014</v>
      </c>
      <c r="O157" s="85">
        <v>4687133.0309084048</v>
      </c>
      <c r="P157" s="85">
        <v>0</v>
      </c>
      <c r="Q157" s="105"/>
    </row>
    <row r="158" spans="2:17" s="79" customFormat="1" x14ac:dyDescent="0.2">
      <c r="B158" s="85">
        <v>144</v>
      </c>
      <c r="C158" s="85" t="s">
        <v>146</v>
      </c>
      <c r="D158" s="85" t="s">
        <v>155</v>
      </c>
      <c r="E158" s="85" t="s">
        <v>227</v>
      </c>
      <c r="F158" s="85" t="s">
        <v>124</v>
      </c>
      <c r="G158" s="87" t="str">
        <f t="shared" si="15"/>
        <v>Nieuwe investeringen TD</v>
      </c>
      <c r="H158" s="87">
        <f t="shared" si="16"/>
        <v>1</v>
      </c>
      <c r="I158" s="87">
        <f t="shared" si="16"/>
        <v>0</v>
      </c>
      <c r="J158" s="85">
        <v>30</v>
      </c>
      <c r="K158" s="114">
        <v>2014</v>
      </c>
      <c r="L158" s="117">
        <f>INDEX('2. Reguleringsparameters'!$D$46:$E$50,MATCH('3. Investeringen'!C158,'2. Reguleringsparameters'!$B$46:$B$50,0),MATCH('3. Investeringen'!F158,'2. Reguleringsparameters'!$D$43:$E$43,0))</f>
        <v>0.5</v>
      </c>
      <c r="M158" s="117">
        <f t="shared" si="13"/>
        <v>30</v>
      </c>
      <c r="N158" s="171">
        <f t="shared" si="14"/>
        <v>2014</v>
      </c>
      <c r="O158" s="85">
        <v>963613.63931597373</v>
      </c>
      <c r="P158" s="85">
        <v>0</v>
      </c>
      <c r="Q158" s="105"/>
    </row>
    <row r="159" spans="2:17" s="79" customFormat="1" x14ac:dyDescent="0.2">
      <c r="B159" s="85">
        <v>145</v>
      </c>
      <c r="C159" s="85" t="s">
        <v>146</v>
      </c>
      <c r="D159" s="85" t="s">
        <v>155</v>
      </c>
      <c r="E159" s="85" t="s">
        <v>227</v>
      </c>
      <c r="F159" s="85" t="s">
        <v>124</v>
      </c>
      <c r="G159" s="87" t="str">
        <f t="shared" si="15"/>
        <v>Nieuwe investeringen TD</v>
      </c>
      <c r="H159" s="87">
        <f t="shared" si="16"/>
        <v>1</v>
      </c>
      <c r="I159" s="87">
        <f t="shared" si="16"/>
        <v>0</v>
      </c>
      <c r="J159" s="85">
        <v>25</v>
      </c>
      <c r="K159" s="114">
        <v>2014</v>
      </c>
      <c r="L159" s="117">
        <f>INDEX('2. Reguleringsparameters'!$D$46:$E$50,MATCH('3. Investeringen'!C159,'2. Reguleringsparameters'!$B$46:$B$50,0),MATCH('3. Investeringen'!F159,'2. Reguleringsparameters'!$D$43:$E$43,0))</f>
        <v>0.5</v>
      </c>
      <c r="M159" s="117">
        <f t="shared" si="13"/>
        <v>25</v>
      </c>
      <c r="N159" s="171">
        <f t="shared" si="14"/>
        <v>2014</v>
      </c>
      <c r="O159" s="85">
        <v>3272.543515036954</v>
      </c>
      <c r="P159" s="85">
        <v>0</v>
      </c>
      <c r="Q159" s="105"/>
    </row>
    <row r="160" spans="2:17" s="79" customFormat="1" x14ac:dyDescent="0.2">
      <c r="B160" s="85">
        <v>146</v>
      </c>
      <c r="C160" s="85" t="s">
        <v>146</v>
      </c>
      <c r="D160" s="85" t="s">
        <v>155</v>
      </c>
      <c r="E160" s="85" t="s">
        <v>227</v>
      </c>
      <c r="F160" s="85" t="s">
        <v>124</v>
      </c>
      <c r="G160" s="87" t="str">
        <f t="shared" si="15"/>
        <v>Nieuwe investeringen TD</v>
      </c>
      <c r="H160" s="87">
        <f t="shared" si="16"/>
        <v>1</v>
      </c>
      <c r="I160" s="87">
        <f t="shared" si="16"/>
        <v>0</v>
      </c>
      <c r="J160" s="85">
        <v>10</v>
      </c>
      <c r="K160" s="114">
        <v>2014</v>
      </c>
      <c r="L160" s="117">
        <f>INDEX('2. Reguleringsparameters'!$D$46:$E$50,MATCH('3. Investeringen'!C160,'2. Reguleringsparameters'!$B$46:$B$50,0),MATCH('3. Investeringen'!F160,'2. Reguleringsparameters'!$D$43:$E$43,0))</f>
        <v>0.5</v>
      </c>
      <c r="M160" s="117">
        <f t="shared" si="13"/>
        <v>10</v>
      </c>
      <c r="N160" s="171">
        <f t="shared" si="14"/>
        <v>2014</v>
      </c>
      <c r="O160" s="85">
        <v>273394.90931603988</v>
      </c>
      <c r="P160" s="85">
        <v>0</v>
      </c>
      <c r="Q160" s="105"/>
    </row>
    <row r="161" spans="2:17" s="79" customFormat="1" x14ac:dyDescent="0.2">
      <c r="B161" s="85">
        <v>147</v>
      </c>
      <c r="C161" s="85" t="s">
        <v>146</v>
      </c>
      <c r="D161" s="85" t="s">
        <v>155</v>
      </c>
      <c r="E161" s="85" t="s">
        <v>227</v>
      </c>
      <c r="F161" s="85" t="s">
        <v>124</v>
      </c>
      <c r="G161" s="87" t="str">
        <f t="shared" si="15"/>
        <v>Nieuwe investeringen TD</v>
      </c>
      <c r="H161" s="87">
        <f t="shared" si="16"/>
        <v>1</v>
      </c>
      <c r="I161" s="87">
        <f t="shared" si="16"/>
        <v>0</v>
      </c>
      <c r="J161" s="85">
        <v>0</v>
      </c>
      <c r="K161" s="114">
        <v>2014</v>
      </c>
      <c r="L161" s="117">
        <f>INDEX('2. Reguleringsparameters'!$D$46:$E$50,MATCH('3. Investeringen'!C161,'2. Reguleringsparameters'!$B$46:$B$50,0),MATCH('3. Investeringen'!F161,'2. Reguleringsparameters'!$D$43:$E$43,0))</f>
        <v>0.5</v>
      </c>
      <c r="M161" s="117">
        <f t="shared" si="13"/>
        <v>0</v>
      </c>
      <c r="N161" s="171">
        <f t="shared" si="14"/>
        <v>2014</v>
      </c>
      <c r="O161" s="85">
        <v>12494.33286197521</v>
      </c>
      <c r="P161" s="85">
        <v>0</v>
      </c>
      <c r="Q161" s="105"/>
    </row>
    <row r="162" spans="2:17" s="79" customFormat="1" x14ac:dyDescent="0.2">
      <c r="B162" s="85">
        <v>148</v>
      </c>
      <c r="C162" s="85" t="s">
        <v>146</v>
      </c>
      <c r="D162" s="85" t="s">
        <v>155</v>
      </c>
      <c r="E162" s="85" t="s">
        <v>227</v>
      </c>
      <c r="F162" s="85" t="s">
        <v>124</v>
      </c>
      <c r="G162" s="87" t="str">
        <f t="shared" si="15"/>
        <v>Nieuwe investeringen TD</v>
      </c>
      <c r="H162" s="87">
        <f t="shared" si="16"/>
        <v>1</v>
      </c>
      <c r="I162" s="87">
        <f t="shared" si="16"/>
        <v>0</v>
      </c>
      <c r="J162" s="85">
        <v>55</v>
      </c>
      <c r="K162" s="114">
        <v>2015</v>
      </c>
      <c r="L162" s="117">
        <f>INDEX('2. Reguleringsparameters'!$D$46:$E$50,MATCH('3. Investeringen'!C162,'2. Reguleringsparameters'!$B$46:$B$50,0),MATCH('3. Investeringen'!F162,'2. Reguleringsparameters'!$D$43:$E$43,0))</f>
        <v>0.5</v>
      </c>
      <c r="M162" s="117">
        <f t="shared" si="13"/>
        <v>55</v>
      </c>
      <c r="N162" s="171">
        <f t="shared" si="14"/>
        <v>2015</v>
      </c>
      <c r="O162" s="85">
        <v>1373733.2654095753</v>
      </c>
      <c r="P162" s="85">
        <v>0</v>
      </c>
      <c r="Q162" s="105"/>
    </row>
    <row r="163" spans="2:17" s="79" customFormat="1" x14ac:dyDescent="0.2">
      <c r="B163" s="85">
        <v>149</v>
      </c>
      <c r="C163" s="85" t="s">
        <v>146</v>
      </c>
      <c r="D163" s="85" t="s">
        <v>155</v>
      </c>
      <c r="E163" s="85" t="s">
        <v>227</v>
      </c>
      <c r="F163" s="85" t="s">
        <v>124</v>
      </c>
      <c r="G163" s="87" t="str">
        <f t="shared" si="15"/>
        <v>Nieuwe investeringen TD</v>
      </c>
      <c r="H163" s="87">
        <f t="shared" si="16"/>
        <v>1</v>
      </c>
      <c r="I163" s="87">
        <f t="shared" si="16"/>
        <v>0</v>
      </c>
      <c r="J163" s="85">
        <v>45</v>
      </c>
      <c r="K163" s="114">
        <v>2015</v>
      </c>
      <c r="L163" s="117">
        <f>INDEX('2. Reguleringsparameters'!$D$46:$E$50,MATCH('3. Investeringen'!C163,'2. Reguleringsparameters'!$B$46:$B$50,0),MATCH('3. Investeringen'!F163,'2. Reguleringsparameters'!$D$43:$E$43,0))</f>
        <v>0.5</v>
      </c>
      <c r="M163" s="117">
        <f t="shared" si="13"/>
        <v>45</v>
      </c>
      <c r="N163" s="171">
        <f t="shared" si="14"/>
        <v>2015</v>
      </c>
      <c r="O163" s="85">
        <v>3019890.4552159794</v>
      </c>
      <c r="P163" s="85">
        <v>0</v>
      </c>
      <c r="Q163" s="105"/>
    </row>
    <row r="164" spans="2:17" s="79" customFormat="1" x14ac:dyDescent="0.2">
      <c r="B164" s="85">
        <v>150</v>
      </c>
      <c r="C164" s="85" t="s">
        <v>146</v>
      </c>
      <c r="D164" s="85" t="s">
        <v>155</v>
      </c>
      <c r="E164" s="85" t="s">
        <v>227</v>
      </c>
      <c r="F164" s="85" t="s">
        <v>124</v>
      </c>
      <c r="G164" s="87" t="str">
        <f t="shared" si="15"/>
        <v>Nieuwe investeringen TD</v>
      </c>
      <c r="H164" s="87">
        <f t="shared" si="16"/>
        <v>1</v>
      </c>
      <c r="I164" s="87">
        <f t="shared" si="16"/>
        <v>0</v>
      </c>
      <c r="J164" s="85">
        <v>30</v>
      </c>
      <c r="K164" s="114">
        <v>2015</v>
      </c>
      <c r="L164" s="117">
        <f>INDEX('2. Reguleringsparameters'!$D$46:$E$50,MATCH('3. Investeringen'!C164,'2. Reguleringsparameters'!$B$46:$B$50,0),MATCH('3. Investeringen'!F164,'2. Reguleringsparameters'!$D$43:$E$43,0))</f>
        <v>0.5</v>
      </c>
      <c r="M164" s="117">
        <f t="shared" si="13"/>
        <v>30</v>
      </c>
      <c r="N164" s="171">
        <f t="shared" si="14"/>
        <v>2015</v>
      </c>
      <c r="O164" s="85">
        <v>615923.55010191235</v>
      </c>
      <c r="P164" s="85">
        <v>0</v>
      </c>
      <c r="Q164" s="105"/>
    </row>
    <row r="165" spans="2:17" s="79" customFormat="1" x14ac:dyDescent="0.2">
      <c r="B165" s="85">
        <v>151</v>
      </c>
      <c r="C165" s="85" t="s">
        <v>146</v>
      </c>
      <c r="D165" s="85" t="s">
        <v>155</v>
      </c>
      <c r="E165" s="85" t="s">
        <v>227</v>
      </c>
      <c r="F165" s="85" t="s">
        <v>124</v>
      </c>
      <c r="G165" s="87" t="str">
        <f t="shared" si="15"/>
        <v>Nieuwe investeringen TD</v>
      </c>
      <c r="H165" s="87">
        <f t="shared" si="16"/>
        <v>1</v>
      </c>
      <c r="I165" s="87">
        <f t="shared" si="16"/>
        <v>0</v>
      </c>
      <c r="J165" s="85">
        <v>25</v>
      </c>
      <c r="K165" s="114">
        <v>2015</v>
      </c>
      <c r="L165" s="117">
        <f>INDEX('2. Reguleringsparameters'!$D$46:$E$50,MATCH('3. Investeringen'!C165,'2. Reguleringsparameters'!$B$46:$B$50,0),MATCH('3. Investeringen'!F165,'2. Reguleringsparameters'!$D$43:$E$43,0))</f>
        <v>0.5</v>
      </c>
      <c r="M165" s="117">
        <f t="shared" si="13"/>
        <v>25</v>
      </c>
      <c r="N165" s="171">
        <f t="shared" si="14"/>
        <v>2015</v>
      </c>
      <c r="O165" s="85">
        <v>2483.701508650443</v>
      </c>
      <c r="P165" s="85">
        <v>0</v>
      </c>
      <c r="Q165" s="105"/>
    </row>
    <row r="166" spans="2:17" s="79" customFormat="1" x14ac:dyDescent="0.2">
      <c r="B166" s="85">
        <v>152</v>
      </c>
      <c r="C166" s="85" t="s">
        <v>146</v>
      </c>
      <c r="D166" s="85" t="s">
        <v>155</v>
      </c>
      <c r="E166" s="85" t="s">
        <v>227</v>
      </c>
      <c r="F166" s="85" t="s">
        <v>124</v>
      </c>
      <c r="G166" s="87" t="str">
        <f t="shared" si="15"/>
        <v>Nieuwe investeringen TD</v>
      </c>
      <c r="H166" s="87">
        <f t="shared" si="16"/>
        <v>1</v>
      </c>
      <c r="I166" s="87">
        <f t="shared" si="16"/>
        <v>0</v>
      </c>
      <c r="J166" s="85">
        <v>10</v>
      </c>
      <c r="K166" s="114">
        <v>2015</v>
      </c>
      <c r="L166" s="117">
        <f>INDEX('2. Reguleringsparameters'!$D$46:$E$50,MATCH('3. Investeringen'!C166,'2. Reguleringsparameters'!$B$46:$B$50,0),MATCH('3. Investeringen'!F166,'2. Reguleringsparameters'!$D$43:$E$43,0))</f>
        <v>0.5</v>
      </c>
      <c r="M166" s="117">
        <f t="shared" si="13"/>
        <v>10</v>
      </c>
      <c r="N166" s="171">
        <f t="shared" si="14"/>
        <v>2015</v>
      </c>
      <c r="O166" s="85">
        <v>218374.91575693112</v>
      </c>
      <c r="P166" s="85">
        <v>0</v>
      </c>
      <c r="Q166" s="105"/>
    </row>
    <row r="167" spans="2:17" s="79" customFormat="1" x14ac:dyDescent="0.2">
      <c r="B167" s="85">
        <v>153</v>
      </c>
      <c r="C167" s="85" t="s">
        <v>146</v>
      </c>
      <c r="D167" s="85" t="s">
        <v>155</v>
      </c>
      <c r="E167" s="85" t="s">
        <v>227</v>
      </c>
      <c r="F167" s="85" t="s">
        <v>124</v>
      </c>
      <c r="G167" s="87" t="str">
        <f t="shared" si="15"/>
        <v>Nieuwe investeringen TD</v>
      </c>
      <c r="H167" s="87">
        <f t="shared" si="16"/>
        <v>1</v>
      </c>
      <c r="I167" s="87">
        <f t="shared" si="16"/>
        <v>0</v>
      </c>
      <c r="J167" s="85">
        <v>0</v>
      </c>
      <c r="K167" s="114">
        <v>2015</v>
      </c>
      <c r="L167" s="117">
        <f>INDEX('2. Reguleringsparameters'!$D$46:$E$50,MATCH('3. Investeringen'!C167,'2. Reguleringsparameters'!$B$46:$B$50,0),MATCH('3. Investeringen'!F167,'2. Reguleringsparameters'!$D$43:$E$43,0))</f>
        <v>0.5</v>
      </c>
      <c r="M167" s="117">
        <f t="shared" si="13"/>
        <v>0</v>
      </c>
      <c r="N167" s="171">
        <f t="shared" si="14"/>
        <v>2015</v>
      </c>
      <c r="O167" s="85">
        <v>7523.8270069478103</v>
      </c>
      <c r="P167" s="85">
        <v>0</v>
      </c>
      <c r="Q167" s="105"/>
    </row>
    <row r="168" spans="2:17" s="79" customFormat="1" x14ac:dyDescent="0.2">
      <c r="B168" s="85">
        <v>154</v>
      </c>
      <c r="C168" s="85" t="s">
        <v>146</v>
      </c>
      <c r="D168" s="85" t="s">
        <v>155</v>
      </c>
      <c r="E168" s="85" t="s">
        <v>227</v>
      </c>
      <c r="F168" s="85" t="s">
        <v>125</v>
      </c>
      <c r="G168" s="87" t="str">
        <f t="shared" si="15"/>
        <v>Nieuwe investeringen AD</v>
      </c>
      <c r="H168" s="87">
        <f t="shared" si="16"/>
        <v>0</v>
      </c>
      <c r="I168" s="87">
        <f t="shared" si="16"/>
        <v>1</v>
      </c>
      <c r="J168" s="85">
        <v>39</v>
      </c>
      <c r="K168" s="114">
        <v>2009</v>
      </c>
      <c r="L168" s="117">
        <f>INDEX('2. Reguleringsparameters'!$D$46:$E$50,MATCH('3. Investeringen'!C168,'2. Reguleringsparameters'!$B$46:$B$50,0),MATCH('3. Investeringen'!F168,'2. Reguleringsparameters'!$D$43:$E$43,0))</f>
        <v>0.5</v>
      </c>
      <c r="M168" s="117">
        <f t="shared" si="13"/>
        <v>37.5</v>
      </c>
      <c r="N168" s="171">
        <f t="shared" si="14"/>
        <v>2011</v>
      </c>
      <c r="O168" s="85">
        <v>531594.17907931341</v>
      </c>
      <c r="P168" s="85">
        <v>531594.17907931341</v>
      </c>
      <c r="Q168" s="105"/>
    </row>
    <row r="169" spans="2:17" s="79" customFormat="1" x14ac:dyDescent="0.2">
      <c r="B169" s="85">
        <v>155</v>
      </c>
      <c r="C169" s="85" t="s">
        <v>146</v>
      </c>
      <c r="D169" s="85" t="s">
        <v>155</v>
      </c>
      <c r="E169" s="85" t="s">
        <v>227</v>
      </c>
      <c r="F169" s="85" t="s">
        <v>125</v>
      </c>
      <c r="G169" s="87" t="str">
        <f t="shared" si="15"/>
        <v>Nieuwe investeringen AD</v>
      </c>
      <c r="H169" s="87">
        <f t="shared" si="16"/>
        <v>0</v>
      </c>
      <c r="I169" s="87">
        <f t="shared" si="16"/>
        <v>1</v>
      </c>
      <c r="J169" s="85">
        <v>39</v>
      </c>
      <c r="K169" s="114">
        <v>2009</v>
      </c>
      <c r="L169" s="117">
        <f>INDEX('2. Reguleringsparameters'!$D$46:$E$50,MATCH('3. Investeringen'!C169,'2. Reguleringsparameters'!$B$46:$B$50,0),MATCH('3. Investeringen'!F169,'2. Reguleringsparameters'!$D$43:$E$43,0))</f>
        <v>0.5</v>
      </c>
      <c r="M169" s="117">
        <f t="shared" si="13"/>
        <v>37.5</v>
      </c>
      <c r="N169" s="171">
        <f t="shared" si="14"/>
        <v>2011</v>
      </c>
      <c r="O169" s="85">
        <v>60659.861725684248</v>
      </c>
      <c r="P169" s="85">
        <v>60659.861725684248</v>
      </c>
      <c r="Q169" s="105"/>
    </row>
    <row r="170" spans="2:17" s="79" customFormat="1" x14ac:dyDescent="0.2">
      <c r="B170" s="85">
        <v>156</v>
      </c>
      <c r="C170" s="85" t="s">
        <v>146</v>
      </c>
      <c r="D170" s="85" t="s">
        <v>155</v>
      </c>
      <c r="E170" s="85" t="s">
        <v>227</v>
      </c>
      <c r="F170" s="85" t="s">
        <v>125</v>
      </c>
      <c r="G170" s="87" t="str">
        <f t="shared" si="15"/>
        <v>Nieuwe investeringen AD</v>
      </c>
      <c r="H170" s="87">
        <f t="shared" si="16"/>
        <v>0</v>
      </c>
      <c r="I170" s="87">
        <f t="shared" si="16"/>
        <v>1</v>
      </c>
      <c r="J170" s="85">
        <v>39</v>
      </c>
      <c r="K170" s="114">
        <v>2010</v>
      </c>
      <c r="L170" s="117">
        <f>INDEX('2. Reguleringsparameters'!$D$46:$E$50,MATCH('3. Investeringen'!C170,'2. Reguleringsparameters'!$B$46:$B$50,0),MATCH('3. Investeringen'!F170,'2. Reguleringsparameters'!$D$43:$E$43,0))</f>
        <v>0.5</v>
      </c>
      <c r="M170" s="117">
        <f t="shared" si="13"/>
        <v>38.5</v>
      </c>
      <c r="N170" s="171">
        <f t="shared" si="14"/>
        <v>2011</v>
      </c>
      <c r="O170" s="85">
        <v>529405.93039251328</v>
      </c>
      <c r="P170" s="85">
        <v>529405.93039251328</v>
      </c>
      <c r="Q170" s="105"/>
    </row>
    <row r="171" spans="2:17" s="79" customFormat="1" x14ac:dyDescent="0.2">
      <c r="B171" s="85">
        <v>157</v>
      </c>
      <c r="C171" s="85" t="s">
        <v>146</v>
      </c>
      <c r="D171" s="85" t="s">
        <v>155</v>
      </c>
      <c r="E171" s="85" t="s">
        <v>227</v>
      </c>
      <c r="F171" s="85" t="s">
        <v>125</v>
      </c>
      <c r="G171" s="87" t="str">
        <f t="shared" si="15"/>
        <v>Nieuwe investeringen AD</v>
      </c>
      <c r="H171" s="87">
        <f t="shared" si="16"/>
        <v>0</v>
      </c>
      <c r="I171" s="87">
        <f t="shared" si="16"/>
        <v>1</v>
      </c>
      <c r="J171" s="85">
        <v>39</v>
      </c>
      <c r="K171" s="114">
        <v>2010</v>
      </c>
      <c r="L171" s="117">
        <f>INDEX('2. Reguleringsparameters'!$D$46:$E$50,MATCH('3. Investeringen'!C171,'2. Reguleringsparameters'!$B$46:$B$50,0),MATCH('3. Investeringen'!F171,'2. Reguleringsparameters'!$D$43:$E$43,0))</f>
        <v>0.5</v>
      </c>
      <c r="M171" s="117">
        <f t="shared" si="13"/>
        <v>38.5</v>
      </c>
      <c r="N171" s="171">
        <f t="shared" si="14"/>
        <v>2011</v>
      </c>
      <c r="O171" s="85">
        <v>66792.382027325788</v>
      </c>
      <c r="P171" s="85">
        <v>66792.382027325788</v>
      </c>
      <c r="Q171" s="105"/>
    </row>
    <row r="172" spans="2:17" s="79" customFormat="1" x14ac:dyDescent="0.2">
      <c r="B172" s="85">
        <v>158</v>
      </c>
      <c r="C172" s="85" t="s">
        <v>146</v>
      </c>
      <c r="D172" s="85" t="s">
        <v>155</v>
      </c>
      <c r="E172" s="85" t="s">
        <v>227</v>
      </c>
      <c r="F172" s="85" t="s">
        <v>125</v>
      </c>
      <c r="G172" s="87" t="str">
        <f t="shared" si="15"/>
        <v>Nieuwe investeringen AD</v>
      </c>
      <c r="H172" s="87">
        <f t="shared" si="16"/>
        <v>0</v>
      </c>
      <c r="I172" s="87">
        <f t="shared" si="16"/>
        <v>1</v>
      </c>
      <c r="J172" s="85">
        <v>39</v>
      </c>
      <c r="K172" s="114">
        <v>2011</v>
      </c>
      <c r="L172" s="117">
        <f>INDEX('2. Reguleringsparameters'!$D$46:$E$50,MATCH('3. Investeringen'!C172,'2. Reguleringsparameters'!$B$46:$B$50,0),MATCH('3. Investeringen'!F172,'2. Reguleringsparameters'!$D$43:$E$43,0))</f>
        <v>0.5</v>
      </c>
      <c r="M172" s="117">
        <f t="shared" si="13"/>
        <v>39</v>
      </c>
      <c r="N172" s="171">
        <f t="shared" si="14"/>
        <v>2011</v>
      </c>
      <c r="O172" s="85">
        <v>3592403.949868436</v>
      </c>
      <c r="P172" s="85">
        <v>0</v>
      </c>
      <c r="Q172" s="105"/>
    </row>
    <row r="173" spans="2:17" s="79" customFormat="1" x14ac:dyDescent="0.2">
      <c r="B173" s="85">
        <v>159</v>
      </c>
      <c r="C173" s="85" t="s">
        <v>146</v>
      </c>
      <c r="D173" s="85" t="s">
        <v>155</v>
      </c>
      <c r="E173" s="85" t="s">
        <v>227</v>
      </c>
      <c r="F173" s="85" t="s">
        <v>125</v>
      </c>
      <c r="G173" s="87" t="str">
        <f t="shared" si="15"/>
        <v>Nieuwe investeringen AD</v>
      </c>
      <c r="H173" s="87">
        <f t="shared" si="16"/>
        <v>0</v>
      </c>
      <c r="I173" s="87">
        <f t="shared" si="16"/>
        <v>1</v>
      </c>
      <c r="J173" s="85">
        <v>39</v>
      </c>
      <c r="K173" s="114">
        <v>2011</v>
      </c>
      <c r="L173" s="117">
        <f>INDEX('2. Reguleringsparameters'!$D$46:$E$50,MATCH('3. Investeringen'!C173,'2. Reguleringsparameters'!$B$46:$B$50,0),MATCH('3. Investeringen'!F173,'2. Reguleringsparameters'!$D$43:$E$43,0))</f>
        <v>0.5</v>
      </c>
      <c r="M173" s="117">
        <f t="shared" si="13"/>
        <v>39</v>
      </c>
      <c r="N173" s="171">
        <f t="shared" si="14"/>
        <v>2011</v>
      </c>
      <c r="O173" s="85">
        <v>423716.86220649513</v>
      </c>
      <c r="P173" s="85">
        <v>0</v>
      </c>
      <c r="Q173" s="105"/>
    </row>
    <row r="174" spans="2:17" s="79" customFormat="1" x14ac:dyDescent="0.2">
      <c r="B174" s="85">
        <v>160</v>
      </c>
      <c r="C174" s="85" t="s">
        <v>146</v>
      </c>
      <c r="D174" s="85" t="s">
        <v>155</v>
      </c>
      <c r="E174" s="85" t="s">
        <v>227</v>
      </c>
      <c r="F174" s="85" t="s">
        <v>125</v>
      </c>
      <c r="G174" s="87" t="str">
        <f t="shared" si="15"/>
        <v>Nieuwe investeringen AD</v>
      </c>
      <c r="H174" s="87">
        <f t="shared" si="16"/>
        <v>0</v>
      </c>
      <c r="I174" s="87">
        <f t="shared" si="16"/>
        <v>1</v>
      </c>
      <c r="J174" s="85">
        <v>39</v>
      </c>
      <c r="K174" s="114">
        <v>2012</v>
      </c>
      <c r="L174" s="117">
        <f>INDEX('2. Reguleringsparameters'!$D$46:$E$50,MATCH('3. Investeringen'!C174,'2. Reguleringsparameters'!$B$46:$B$50,0),MATCH('3. Investeringen'!F174,'2. Reguleringsparameters'!$D$43:$E$43,0))</f>
        <v>0.5</v>
      </c>
      <c r="M174" s="117">
        <f t="shared" si="13"/>
        <v>39</v>
      </c>
      <c r="N174" s="171">
        <f t="shared" si="14"/>
        <v>2012</v>
      </c>
      <c r="O174" s="85">
        <v>5122150</v>
      </c>
      <c r="P174" s="85">
        <v>0</v>
      </c>
      <c r="Q174" s="105"/>
    </row>
    <row r="175" spans="2:17" s="79" customFormat="1" x14ac:dyDescent="0.2">
      <c r="B175" s="85">
        <v>161</v>
      </c>
      <c r="C175" s="85" t="s">
        <v>146</v>
      </c>
      <c r="D175" s="85" t="s">
        <v>155</v>
      </c>
      <c r="E175" s="85" t="s">
        <v>227</v>
      </c>
      <c r="F175" s="85" t="s">
        <v>125</v>
      </c>
      <c r="G175" s="87" t="str">
        <f t="shared" si="15"/>
        <v>Nieuwe investeringen AD</v>
      </c>
      <c r="H175" s="87">
        <f t="shared" ref="H175:I194" si="17">IF($F175=H$14,1,0)</f>
        <v>0</v>
      </c>
      <c r="I175" s="87">
        <f t="shared" si="17"/>
        <v>1</v>
      </c>
      <c r="J175" s="85">
        <v>39</v>
      </c>
      <c r="K175" s="114">
        <v>2012</v>
      </c>
      <c r="L175" s="117">
        <f>INDEX('2. Reguleringsparameters'!$D$46:$E$50,MATCH('3. Investeringen'!C175,'2. Reguleringsparameters'!$B$46:$B$50,0),MATCH('3. Investeringen'!F175,'2. Reguleringsparameters'!$D$43:$E$43,0))</f>
        <v>0.5</v>
      </c>
      <c r="M175" s="117">
        <f t="shared" si="13"/>
        <v>39</v>
      </c>
      <c r="N175" s="171">
        <f t="shared" si="14"/>
        <v>2012</v>
      </c>
      <c r="O175" s="85">
        <v>966977.48092243716</v>
      </c>
      <c r="P175" s="85">
        <v>0</v>
      </c>
      <c r="Q175" s="105"/>
    </row>
    <row r="176" spans="2:17" s="79" customFormat="1" x14ac:dyDescent="0.2">
      <c r="B176" s="85">
        <v>162</v>
      </c>
      <c r="C176" s="85" t="s">
        <v>146</v>
      </c>
      <c r="D176" s="85" t="s">
        <v>155</v>
      </c>
      <c r="E176" s="85" t="s">
        <v>227</v>
      </c>
      <c r="F176" s="85" t="s">
        <v>125</v>
      </c>
      <c r="G176" s="87" t="str">
        <f t="shared" si="15"/>
        <v>Nieuwe investeringen AD</v>
      </c>
      <c r="H176" s="87">
        <f t="shared" si="17"/>
        <v>0</v>
      </c>
      <c r="I176" s="87">
        <f t="shared" si="17"/>
        <v>1</v>
      </c>
      <c r="J176" s="85">
        <v>39</v>
      </c>
      <c r="K176" s="114">
        <v>2013</v>
      </c>
      <c r="L176" s="117">
        <f>INDEX('2. Reguleringsparameters'!$D$46:$E$50,MATCH('3. Investeringen'!C176,'2. Reguleringsparameters'!$B$46:$B$50,0),MATCH('3. Investeringen'!F176,'2. Reguleringsparameters'!$D$43:$E$43,0))</f>
        <v>0.5</v>
      </c>
      <c r="M176" s="117">
        <f t="shared" si="13"/>
        <v>39</v>
      </c>
      <c r="N176" s="171">
        <f t="shared" si="14"/>
        <v>2013</v>
      </c>
      <c r="O176" s="85">
        <v>4751550</v>
      </c>
      <c r="P176" s="85">
        <v>0</v>
      </c>
      <c r="Q176" s="105"/>
    </row>
    <row r="177" spans="2:17" s="79" customFormat="1" x14ac:dyDescent="0.2">
      <c r="B177" s="85">
        <v>163</v>
      </c>
      <c r="C177" s="85" t="s">
        <v>146</v>
      </c>
      <c r="D177" s="85" t="s">
        <v>155</v>
      </c>
      <c r="E177" s="85" t="s">
        <v>227</v>
      </c>
      <c r="F177" s="85" t="s">
        <v>125</v>
      </c>
      <c r="G177" s="87" t="str">
        <f t="shared" si="15"/>
        <v>Nieuwe investeringen AD</v>
      </c>
      <c r="H177" s="87">
        <f t="shared" si="17"/>
        <v>0</v>
      </c>
      <c r="I177" s="87">
        <f t="shared" si="17"/>
        <v>1</v>
      </c>
      <c r="J177" s="85">
        <v>39</v>
      </c>
      <c r="K177" s="114">
        <v>2013</v>
      </c>
      <c r="L177" s="117">
        <f>INDEX('2. Reguleringsparameters'!$D$46:$E$50,MATCH('3. Investeringen'!C177,'2. Reguleringsparameters'!$B$46:$B$50,0),MATCH('3. Investeringen'!F177,'2. Reguleringsparameters'!$D$43:$E$43,0))</f>
        <v>0.5</v>
      </c>
      <c r="M177" s="117">
        <f t="shared" si="13"/>
        <v>39</v>
      </c>
      <c r="N177" s="171">
        <f t="shared" si="14"/>
        <v>2013</v>
      </c>
      <c r="O177" s="85">
        <v>992435.19349110872</v>
      </c>
      <c r="P177" s="85">
        <v>0</v>
      </c>
      <c r="Q177" s="105"/>
    </row>
    <row r="178" spans="2:17" s="79" customFormat="1" x14ac:dyDescent="0.2">
      <c r="B178" s="85">
        <v>164</v>
      </c>
      <c r="C178" s="85" t="s">
        <v>146</v>
      </c>
      <c r="D178" s="85" t="s">
        <v>155</v>
      </c>
      <c r="E178" s="85" t="s">
        <v>227</v>
      </c>
      <c r="F178" s="85" t="s">
        <v>125</v>
      </c>
      <c r="G178" s="87" t="str">
        <f t="shared" si="15"/>
        <v>Nieuwe investeringen AD</v>
      </c>
      <c r="H178" s="87">
        <f t="shared" si="17"/>
        <v>0</v>
      </c>
      <c r="I178" s="87">
        <f t="shared" si="17"/>
        <v>1</v>
      </c>
      <c r="J178" s="85">
        <v>39</v>
      </c>
      <c r="K178" s="114">
        <v>2014</v>
      </c>
      <c r="L178" s="117">
        <f>INDEX('2. Reguleringsparameters'!$D$46:$E$50,MATCH('3. Investeringen'!C178,'2. Reguleringsparameters'!$B$46:$B$50,0),MATCH('3. Investeringen'!F178,'2. Reguleringsparameters'!$D$43:$E$43,0))</f>
        <v>0.5</v>
      </c>
      <c r="M178" s="117">
        <f t="shared" si="13"/>
        <v>39</v>
      </c>
      <c r="N178" s="171">
        <f t="shared" si="14"/>
        <v>2014</v>
      </c>
      <c r="O178" s="85">
        <v>4181117.8309374992</v>
      </c>
      <c r="P178" s="85">
        <v>0</v>
      </c>
      <c r="Q178" s="105"/>
    </row>
    <row r="179" spans="2:17" s="79" customFormat="1" x14ac:dyDescent="0.2">
      <c r="B179" s="85">
        <v>165</v>
      </c>
      <c r="C179" s="85" t="s">
        <v>146</v>
      </c>
      <c r="D179" s="85" t="s">
        <v>155</v>
      </c>
      <c r="E179" s="85" t="s">
        <v>227</v>
      </c>
      <c r="F179" s="85" t="s">
        <v>125</v>
      </c>
      <c r="G179" s="87" t="str">
        <f t="shared" si="15"/>
        <v>Nieuwe investeringen AD</v>
      </c>
      <c r="H179" s="87">
        <f t="shared" si="17"/>
        <v>0</v>
      </c>
      <c r="I179" s="87">
        <f t="shared" si="17"/>
        <v>1</v>
      </c>
      <c r="J179" s="85">
        <v>39</v>
      </c>
      <c r="K179" s="114">
        <v>2014</v>
      </c>
      <c r="L179" s="117">
        <f>INDEX('2. Reguleringsparameters'!$D$46:$E$50,MATCH('3. Investeringen'!C179,'2. Reguleringsparameters'!$B$46:$B$50,0),MATCH('3. Investeringen'!F179,'2. Reguleringsparameters'!$D$43:$E$43,0))</f>
        <v>0.5</v>
      </c>
      <c r="M179" s="117">
        <f t="shared" si="13"/>
        <v>39</v>
      </c>
      <c r="N179" s="171">
        <f t="shared" si="14"/>
        <v>2014</v>
      </c>
      <c r="O179" s="85">
        <v>654496.60414372408</v>
      </c>
      <c r="P179" s="85">
        <v>0</v>
      </c>
      <c r="Q179" s="105"/>
    </row>
    <row r="180" spans="2:17" s="79" customFormat="1" x14ac:dyDescent="0.2">
      <c r="B180" s="85">
        <v>166</v>
      </c>
      <c r="C180" s="85" t="s">
        <v>146</v>
      </c>
      <c r="D180" s="85" t="s">
        <v>155</v>
      </c>
      <c r="E180" s="85" t="s">
        <v>227</v>
      </c>
      <c r="F180" s="85" t="s">
        <v>125</v>
      </c>
      <c r="G180" s="87" t="str">
        <f t="shared" si="15"/>
        <v>Nieuwe investeringen AD</v>
      </c>
      <c r="H180" s="87">
        <f t="shared" si="17"/>
        <v>0</v>
      </c>
      <c r="I180" s="87">
        <f t="shared" si="17"/>
        <v>1</v>
      </c>
      <c r="J180" s="85">
        <v>39</v>
      </c>
      <c r="K180" s="114">
        <v>2015</v>
      </c>
      <c r="L180" s="117">
        <f>INDEX('2. Reguleringsparameters'!$D$46:$E$50,MATCH('3. Investeringen'!C180,'2. Reguleringsparameters'!$B$46:$B$50,0),MATCH('3. Investeringen'!F180,'2. Reguleringsparameters'!$D$43:$E$43,0))</f>
        <v>0.5</v>
      </c>
      <c r="M180" s="117">
        <f t="shared" si="13"/>
        <v>39</v>
      </c>
      <c r="N180" s="171">
        <f t="shared" si="14"/>
        <v>2015</v>
      </c>
      <c r="O180" s="85">
        <v>3532752.7250000001</v>
      </c>
      <c r="P180" s="85">
        <v>0</v>
      </c>
      <c r="Q180" s="105"/>
    </row>
    <row r="181" spans="2:17" s="79" customFormat="1" x14ac:dyDescent="0.2">
      <c r="B181" s="85">
        <v>167</v>
      </c>
      <c r="C181" s="85" t="s">
        <v>146</v>
      </c>
      <c r="D181" s="85" t="s">
        <v>155</v>
      </c>
      <c r="E181" s="85" t="s">
        <v>227</v>
      </c>
      <c r="F181" s="85" t="s">
        <v>125</v>
      </c>
      <c r="G181" s="87" t="str">
        <f t="shared" si="15"/>
        <v>Nieuwe investeringen AD</v>
      </c>
      <c r="H181" s="87">
        <f t="shared" si="17"/>
        <v>0</v>
      </c>
      <c r="I181" s="87">
        <f t="shared" si="17"/>
        <v>1</v>
      </c>
      <c r="J181" s="85">
        <v>39</v>
      </c>
      <c r="K181" s="114">
        <v>2015</v>
      </c>
      <c r="L181" s="117">
        <f>INDEX('2. Reguleringsparameters'!$D$46:$E$50,MATCH('3. Investeringen'!C181,'2. Reguleringsparameters'!$B$46:$B$50,0),MATCH('3. Investeringen'!F181,'2. Reguleringsparameters'!$D$43:$E$43,0))</f>
        <v>0.5</v>
      </c>
      <c r="M181" s="117">
        <f t="shared" si="13"/>
        <v>39</v>
      </c>
      <c r="N181" s="171">
        <f t="shared" si="14"/>
        <v>2015</v>
      </c>
      <c r="O181" s="85">
        <v>608374.5388319015</v>
      </c>
      <c r="P181" s="85">
        <v>0</v>
      </c>
      <c r="Q181" s="105"/>
    </row>
    <row r="182" spans="2:17" s="79" customFormat="1" x14ac:dyDescent="0.2">
      <c r="B182" s="85">
        <v>168</v>
      </c>
      <c r="C182" s="85" t="s">
        <v>154</v>
      </c>
      <c r="D182" s="85" t="s">
        <v>157</v>
      </c>
      <c r="E182" s="85" t="s">
        <v>228</v>
      </c>
      <c r="F182" s="85" t="s">
        <v>125</v>
      </c>
      <c r="G182" s="87" t="str">
        <f t="shared" si="15"/>
        <v>Start-GAW excl. bijzonderheden AD</v>
      </c>
      <c r="H182" s="87">
        <f t="shared" si="17"/>
        <v>0</v>
      </c>
      <c r="I182" s="87">
        <f t="shared" si="17"/>
        <v>1</v>
      </c>
      <c r="J182" s="85">
        <v>22</v>
      </c>
      <c r="K182" s="114">
        <v>2008</v>
      </c>
      <c r="L182" s="117">
        <f>INDEX('2. Reguleringsparameters'!$D$46:$E$50,MATCH('3. Investeringen'!C182,'2. Reguleringsparameters'!$B$46:$B$50,0),MATCH('3. Investeringen'!F182,'2. Reguleringsparameters'!$D$43:$E$43,0))</f>
        <v>1</v>
      </c>
      <c r="M182" s="117">
        <f t="shared" si="13"/>
        <v>20</v>
      </c>
      <c r="N182" s="171">
        <f t="shared" si="14"/>
        <v>2011</v>
      </c>
      <c r="O182" s="85">
        <v>2880931.2902828115</v>
      </c>
      <c r="P182" s="85">
        <v>2880931.2902828115</v>
      </c>
      <c r="Q182" s="105"/>
    </row>
    <row r="183" spans="2:17" s="79" customFormat="1" x14ac:dyDescent="0.2">
      <c r="B183" s="85">
        <v>169</v>
      </c>
      <c r="C183" s="85" t="s">
        <v>154</v>
      </c>
      <c r="D183" s="85" t="s">
        <v>156</v>
      </c>
      <c r="E183" s="85" t="s">
        <v>228</v>
      </c>
      <c r="F183" s="85" t="s">
        <v>124</v>
      </c>
      <c r="G183" s="87" t="str">
        <f t="shared" si="15"/>
        <v>Start-GAW excl. bijzonderheden TD</v>
      </c>
      <c r="H183" s="87">
        <f t="shared" si="17"/>
        <v>1</v>
      </c>
      <c r="I183" s="87">
        <f t="shared" si="17"/>
        <v>0</v>
      </c>
      <c r="J183" s="85">
        <v>32.29999999999999</v>
      </c>
      <c r="K183" s="114">
        <v>2004</v>
      </c>
      <c r="L183" s="117">
        <f>INDEX('2. Reguleringsparameters'!$D$46:$E$50,MATCH('3. Investeringen'!C183,'2. Reguleringsparameters'!$B$46:$B$50,0),MATCH('3. Investeringen'!F183,'2. Reguleringsparameters'!$D$43:$E$43,0))</f>
        <v>0</v>
      </c>
      <c r="M183" s="117">
        <f t="shared" si="13"/>
        <v>25.299999999999955</v>
      </c>
      <c r="N183" s="171">
        <f t="shared" si="14"/>
        <v>2011</v>
      </c>
      <c r="O183" s="85">
        <v>24403064.086687304</v>
      </c>
      <c r="P183" s="85">
        <v>26650970.891563714</v>
      </c>
      <c r="Q183" s="105"/>
    </row>
    <row r="184" spans="2:17" s="79" customFormat="1" x14ac:dyDescent="0.2">
      <c r="B184" s="85">
        <v>170</v>
      </c>
      <c r="C184" s="85" t="s">
        <v>146</v>
      </c>
      <c r="D184" s="85" t="s">
        <v>155</v>
      </c>
      <c r="E184" s="85" t="s">
        <v>228</v>
      </c>
      <c r="F184" s="85" t="s">
        <v>124</v>
      </c>
      <c r="G184" s="87" t="str">
        <f t="shared" si="15"/>
        <v>Nieuwe investeringen TD</v>
      </c>
      <c r="H184" s="87">
        <f t="shared" si="17"/>
        <v>1</v>
      </c>
      <c r="I184" s="87">
        <f t="shared" si="17"/>
        <v>0</v>
      </c>
      <c r="J184" s="85">
        <v>55</v>
      </c>
      <c r="K184" s="114">
        <v>2004</v>
      </c>
      <c r="L184" s="117">
        <f>INDEX('2. Reguleringsparameters'!$D$46:$E$50,MATCH('3. Investeringen'!C184,'2. Reguleringsparameters'!$B$46:$B$50,0),MATCH('3. Investeringen'!F184,'2. Reguleringsparameters'!$D$43:$E$43,0))</f>
        <v>0.5</v>
      </c>
      <c r="M184" s="117">
        <f t="shared" si="13"/>
        <v>48.5</v>
      </c>
      <c r="N184" s="171">
        <f t="shared" si="14"/>
        <v>2011</v>
      </c>
      <c r="O184" s="85">
        <v>82381.112363636363</v>
      </c>
      <c r="P184" s="85">
        <v>89969.711173100281</v>
      </c>
      <c r="Q184" s="105"/>
    </row>
    <row r="185" spans="2:17" s="79" customFormat="1" x14ac:dyDescent="0.2">
      <c r="B185" s="85">
        <v>171</v>
      </c>
      <c r="C185" s="85" t="s">
        <v>146</v>
      </c>
      <c r="D185" s="85" t="s">
        <v>155</v>
      </c>
      <c r="E185" s="85" t="s">
        <v>228</v>
      </c>
      <c r="F185" s="85" t="s">
        <v>124</v>
      </c>
      <c r="G185" s="87" t="str">
        <f t="shared" si="15"/>
        <v>Nieuwe investeringen TD</v>
      </c>
      <c r="H185" s="87">
        <f t="shared" si="17"/>
        <v>1</v>
      </c>
      <c r="I185" s="87">
        <f t="shared" si="17"/>
        <v>0</v>
      </c>
      <c r="J185" s="85">
        <v>45</v>
      </c>
      <c r="K185" s="114">
        <v>2004</v>
      </c>
      <c r="L185" s="117">
        <f>INDEX('2. Reguleringsparameters'!$D$46:$E$50,MATCH('3. Investeringen'!C185,'2. Reguleringsparameters'!$B$46:$B$50,0),MATCH('3. Investeringen'!F185,'2. Reguleringsparameters'!$D$43:$E$43,0))</f>
        <v>0.5</v>
      </c>
      <c r="M185" s="117">
        <f t="shared" si="13"/>
        <v>38.5</v>
      </c>
      <c r="N185" s="171">
        <f t="shared" si="14"/>
        <v>2011</v>
      </c>
      <c r="O185" s="85">
        <v>326809.91077777778</v>
      </c>
      <c r="P185" s="85">
        <v>356914.25422123855</v>
      </c>
      <c r="Q185" s="105"/>
    </row>
    <row r="186" spans="2:17" s="79" customFormat="1" x14ac:dyDescent="0.2">
      <c r="B186" s="85">
        <v>172</v>
      </c>
      <c r="C186" s="85" t="s">
        <v>146</v>
      </c>
      <c r="D186" s="85" t="s">
        <v>155</v>
      </c>
      <c r="E186" s="85" t="s">
        <v>228</v>
      </c>
      <c r="F186" s="85" t="s">
        <v>124</v>
      </c>
      <c r="G186" s="87" t="str">
        <f t="shared" si="15"/>
        <v>Nieuwe investeringen TD</v>
      </c>
      <c r="H186" s="87">
        <f t="shared" si="17"/>
        <v>1</v>
      </c>
      <c r="I186" s="87">
        <f t="shared" si="17"/>
        <v>0</v>
      </c>
      <c r="J186" s="85">
        <v>30</v>
      </c>
      <c r="K186" s="114">
        <v>2004</v>
      </c>
      <c r="L186" s="117">
        <f>INDEX('2. Reguleringsparameters'!$D$46:$E$50,MATCH('3. Investeringen'!C186,'2. Reguleringsparameters'!$B$46:$B$50,0),MATCH('3. Investeringen'!F186,'2. Reguleringsparameters'!$D$43:$E$43,0))</f>
        <v>0.5</v>
      </c>
      <c r="M186" s="117">
        <f t="shared" si="13"/>
        <v>23.5</v>
      </c>
      <c r="N186" s="171">
        <f t="shared" si="14"/>
        <v>2011</v>
      </c>
      <c r="O186" s="85">
        <v>53383.250166666665</v>
      </c>
      <c r="P186" s="85">
        <v>58300.68884935791</v>
      </c>
      <c r="Q186" s="105"/>
    </row>
    <row r="187" spans="2:17" s="79" customFormat="1" x14ac:dyDescent="0.2">
      <c r="B187" s="85">
        <v>173</v>
      </c>
      <c r="C187" s="85" t="s">
        <v>146</v>
      </c>
      <c r="D187" s="85" t="s">
        <v>155</v>
      </c>
      <c r="E187" s="85" t="s">
        <v>228</v>
      </c>
      <c r="F187" s="85" t="s">
        <v>124</v>
      </c>
      <c r="G187" s="87" t="str">
        <f t="shared" si="15"/>
        <v>Nieuwe investeringen TD</v>
      </c>
      <c r="H187" s="87">
        <f t="shared" si="17"/>
        <v>1</v>
      </c>
      <c r="I187" s="87">
        <f t="shared" si="17"/>
        <v>0</v>
      </c>
      <c r="J187" s="85">
        <v>55</v>
      </c>
      <c r="K187" s="114">
        <v>2005</v>
      </c>
      <c r="L187" s="117">
        <f>INDEX('2. Reguleringsparameters'!$D$46:$E$50,MATCH('3. Investeringen'!C187,'2. Reguleringsparameters'!$B$46:$B$50,0),MATCH('3. Investeringen'!F187,'2. Reguleringsparameters'!$D$43:$E$43,0))</f>
        <v>0.5</v>
      </c>
      <c r="M187" s="117">
        <f t="shared" si="13"/>
        <v>49.5</v>
      </c>
      <c r="N187" s="171">
        <f t="shared" si="14"/>
        <v>2011</v>
      </c>
      <c r="O187" s="85">
        <v>-2051.5770000000002</v>
      </c>
      <c r="P187" s="85">
        <v>-2216.1815780526708</v>
      </c>
      <c r="Q187" s="105"/>
    </row>
    <row r="188" spans="2:17" s="79" customFormat="1" x14ac:dyDescent="0.2">
      <c r="B188" s="85">
        <v>174</v>
      </c>
      <c r="C188" s="85" t="s">
        <v>146</v>
      </c>
      <c r="D188" s="85" t="s">
        <v>155</v>
      </c>
      <c r="E188" s="85" t="s">
        <v>228</v>
      </c>
      <c r="F188" s="85" t="s">
        <v>124</v>
      </c>
      <c r="G188" s="87" t="str">
        <f t="shared" si="15"/>
        <v>Nieuwe investeringen TD</v>
      </c>
      <c r="H188" s="87">
        <f t="shared" si="17"/>
        <v>1</v>
      </c>
      <c r="I188" s="87">
        <f t="shared" si="17"/>
        <v>0</v>
      </c>
      <c r="J188" s="85">
        <v>45</v>
      </c>
      <c r="K188" s="114">
        <v>2005</v>
      </c>
      <c r="L188" s="117">
        <f>INDEX('2. Reguleringsparameters'!$D$46:$E$50,MATCH('3. Investeringen'!C188,'2. Reguleringsparameters'!$B$46:$B$50,0),MATCH('3. Investeringen'!F188,'2. Reguleringsparameters'!$D$43:$E$43,0))</f>
        <v>0.5</v>
      </c>
      <c r="M188" s="117">
        <f t="shared" si="13"/>
        <v>39.5</v>
      </c>
      <c r="N188" s="171">
        <f t="shared" si="14"/>
        <v>2011</v>
      </c>
      <c r="O188" s="85">
        <v>244202.49144444446</v>
      </c>
      <c r="P188" s="85">
        <v>263795.63762595435</v>
      </c>
      <c r="Q188" s="105"/>
    </row>
    <row r="189" spans="2:17" s="79" customFormat="1" x14ac:dyDescent="0.2">
      <c r="B189" s="85">
        <v>175</v>
      </c>
      <c r="C189" s="85" t="s">
        <v>146</v>
      </c>
      <c r="D189" s="85" t="s">
        <v>155</v>
      </c>
      <c r="E189" s="85" t="s">
        <v>228</v>
      </c>
      <c r="F189" s="85" t="s">
        <v>124</v>
      </c>
      <c r="G189" s="87" t="str">
        <f t="shared" si="15"/>
        <v>Nieuwe investeringen TD</v>
      </c>
      <c r="H189" s="87">
        <f t="shared" si="17"/>
        <v>1</v>
      </c>
      <c r="I189" s="87">
        <f t="shared" si="17"/>
        <v>0</v>
      </c>
      <c r="J189" s="85">
        <v>30</v>
      </c>
      <c r="K189" s="114">
        <v>2005</v>
      </c>
      <c r="L189" s="117">
        <f>INDEX('2. Reguleringsparameters'!$D$46:$E$50,MATCH('3. Investeringen'!C189,'2. Reguleringsparameters'!$B$46:$B$50,0),MATCH('3. Investeringen'!F189,'2. Reguleringsparameters'!$D$43:$E$43,0))</f>
        <v>0.5</v>
      </c>
      <c r="M189" s="117">
        <f t="shared" si="13"/>
        <v>24.5</v>
      </c>
      <c r="N189" s="171">
        <f t="shared" si="14"/>
        <v>2011</v>
      </c>
      <c r="O189" s="85">
        <v>4859.6729999999998</v>
      </c>
      <c r="P189" s="85">
        <v>5249.5800927578894</v>
      </c>
      <c r="Q189" s="105"/>
    </row>
    <row r="190" spans="2:17" s="79" customFormat="1" x14ac:dyDescent="0.2">
      <c r="B190" s="85">
        <v>176</v>
      </c>
      <c r="C190" s="85" t="s">
        <v>146</v>
      </c>
      <c r="D190" s="85" t="s">
        <v>155</v>
      </c>
      <c r="E190" s="85" t="s">
        <v>228</v>
      </c>
      <c r="F190" s="85" t="s">
        <v>124</v>
      </c>
      <c r="G190" s="87" t="str">
        <f t="shared" si="15"/>
        <v>Nieuwe investeringen TD</v>
      </c>
      <c r="H190" s="87">
        <f t="shared" si="17"/>
        <v>1</v>
      </c>
      <c r="I190" s="87">
        <f t="shared" si="17"/>
        <v>0</v>
      </c>
      <c r="J190" s="85">
        <v>45</v>
      </c>
      <c r="K190" s="114">
        <v>2006</v>
      </c>
      <c r="L190" s="117">
        <f>INDEX('2. Reguleringsparameters'!$D$46:$E$50,MATCH('3. Investeringen'!C190,'2. Reguleringsparameters'!$B$46:$B$50,0),MATCH('3. Investeringen'!F190,'2. Reguleringsparameters'!$D$43:$E$43,0))</f>
        <v>0.5</v>
      </c>
      <c r="M190" s="117">
        <f t="shared" si="13"/>
        <v>40.5</v>
      </c>
      <c r="N190" s="171">
        <f t="shared" si="14"/>
        <v>2011</v>
      </c>
      <c r="O190" s="85">
        <v>256917.65399999998</v>
      </c>
      <c r="P190" s="85">
        <v>272623.75078754523</v>
      </c>
      <c r="Q190" s="105"/>
    </row>
    <row r="191" spans="2:17" s="79" customFormat="1" x14ac:dyDescent="0.2">
      <c r="B191" s="85">
        <v>177</v>
      </c>
      <c r="C191" s="85" t="s">
        <v>146</v>
      </c>
      <c r="D191" s="85" t="s">
        <v>155</v>
      </c>
      <c r="E191" s="85" t="s">
        <v>228</v>
      </c>
      <c r="F191" s="85" t="s">
        <v>124</v>
      </c>
      <c r="G191" s="87" t="str">
        <f t="shared" si="15"/>
        <v>Nieuwe investeringen TD</v>
      </c>
      <c r="H191" s="87">
        <f t="shared" si="17"/>
        <v>1</v>
      </c>
      <c r="I191" s="87">
        <f t="shared" si="17"/>
        <v>0</v>
      </c>
      <c r="J191" s="85">
        <v>30</v>
      </c>
      <c r="K191" s="114">
        <v>2006</v>
      </c>
      <c r="L191" s="117">
        <f>INDEX('2. Reguleringsparameters'!$D$46:$E$50,MATCH('3. Investeringen'!C191,'2. Reguleringsparameters'!$B$46:$B$50,0),MATCH('3. Investeringen'!F191,'2. Reguleringsparameters'!$D$43:$E$43,0))</f>
        <v>0.5</v>
      </c>
      <c r="M191" s="117">
        <f t="shared" si="13"/>
        <v>25.5</v>
      </c>
      <c r="N191" s="171">
        <f t="shared" si="14"/>
        <v>2011</v>
      </c>
      <c r="O191" s="85">
        <v>-62.05</v>
      </c>
      <c r="P191" s="85">
        <v>-65.843290536847178</v>
      </c>
      <c r="Q191" s="105"/>
    </row>
    <row r="192" spans="2:17" s="79" customFormat="1" x14ac:dyDescent="0.2">
      <c r="B192" s="85">
        <v>178</v>
      </c>
      <c r="C192" s="85" t="s">
        <v>146</v>
      </c>
      <c r="D192" s="85" t="s">
        <v>155</v>
      </c>
      <c r="E192" s="85" t="s">
        <v>228</v>
      </c>
      <c r="F192" s="85" t="s">
        <v>124</v>
      </c>
      <c r="G192" s="87" t="str">
        <f t="shared" si="15"/>
        <v>Nieuwe investeringen TD</v>
      </c>
      <c r="H192" s="87">
        <f t="shared" si="17"/>
        <v>1</v>
      </c>
      <c r="I192" s="87">
        <f t="shared" si="17"/>
        <v>0</v>
      </c>
      <c r="J192" s="85">
        <v>45</v>
      </c>
      <c r="K192" s="114">
        <v>2007</v>
      </c>
      <c r="L192" s="117">
        <f>INDEX('2. Reguleringsparameters'!$D$46:$E$50,MATCH('3. Investeringen'!C192,'2. Reguleringsparameters'!$B$46:$B$50,0),MATCH('3. Investeringen'!F192,'2. Reguleringsparameters'!$D$43:$E$43,0))</f>
        <v>0.5</v>
      </c>
      <c r="M192" s="117">
        <f t="shared" si="13"/>
        <v>41.5</v>
      </c>
      <c r="N192" s="171">
        <f t="shared" si="14"/>
        <v>2011</v>
      </c>
      <c r="O192" s="85">
        <v>204781.8698888889</v>
      </c>
      <c r="P192" s="85">
        <v>214300.55223284892</v>
      </c>
      <c r="Q192" s="105"/>
    </row>
    <row r="193" spans="2:17" s="79" customFormat="1" x14ac:dyDescent="0.2">
      <c r="B193" s="85">
        <v>179</v>
      </c>
      <c r="C193" s="85" t="s">
        <v>146</v>
      </c>
      <c r="D193" s="85" t="s">
        <v>155</v>
      </c>
      <c r="E193" s="85" t="s">
        <v>228</v>
      </c>
      <c r="F193" s="85" t="s">
        <v>124</v>
      </c>
      <c r="G193" s="87" t="str">
        <f t="shared" si="15"/>
        <v>Nieuwe investeringen TD</v>
      </c>
      <c r="H193" s="87">
        <f t="shared" si="17"/>
        <v>1</v>
      </c>
      <c r="I193" s="87">
        <f t="shared" si="17"/>
        <v>0</v>
      </c>
      <c r="J193" s="85">
        <v>30</v>
      </c>
      <c r="K193" s="114">
        <v>2007</v>
      </c>
      <c r="L193" s="117">
        <f>INDEX('2. Reguleringsparameters'!$D$46:$E$50,MATCH('3. Investeringen'!C193,'2. Reguleringsparameters'!$B$46:$B$50,0),MATCH('3. Investeringen'!F193,'2. Reguleringsparameters'!$D$43:$E$43,0))</f>
        <v>0.5</v>
      </c>
      <c r="M193" s="117">
        <f t="shared" si="13"/>
        <v>26.5</v>
      </c>
      <c r="N193" s="171">
        <f t="shared" si="14"/>
        <v>2011</v>
      </c>
      <c r="O193" s="85">
        <v>6277.7263333333331</v>
      </c>
      <c r="P193" s="85">
        <v>6569.5279603120061</v>
      </c>
      <c r="Q193" s="105"/>
    </row>
    <row r="194" spans="2:17" s="79" customFormat="1" x14ac:dyDescent="0.2">
      <c r="B194" s="85">
        <v>180</v>
      </c>
      <c r="C194" s="85" t="s">
        <v>146</v>
      </c>
      <c r="D194" s="85" t="s">
        <v>155</v>
      </c>
      <c r="E194" s="85" t="s">
        <v>228</v>
      </c>
      <c r="F194" s="85" t="s">
        <v>124</v>
      </c>
      <c r="G194" s="87" t="str">
        <f t="shared" si="15"/>
        <v>Nieuwe investeringen TD</v>
      </c>
      <c r="H194" s="87">
        <f t="shared" si="17"/>
        <v>1</v>
      </c>
      <c r="I194" s="87">
        <f t="shared" si="17"/>
        <v>0</v>
      </c>
      <c r="J194" s="85">
        <v>5</v>
      </c>
      <c r="K194" s="114">
        <v>2007</v>
      </c>
      <c r="L194" s="117">
        <f>INDEX('2. Reguleringsparameters'!$D$46:$E$50,MATCH('3. Investeringen'!C194,'2. Reguleringsparameters'!$B$46:$B$50,0),MATCH('3. Investeringen'!F194,'2. Reguleringsparameters'!$D$43:$E$43,0))</f>
        <v>0.5</v>
      </c>
      <c r="M194" s="117">
        <f t="shared" si="13"/>
        <v>1.5</v>
      </c>
      <c r="N194" s="171">
        <f t="shared" si="14"/>
        <v>2011</v>
      </c>
      <c r="O194" s="85">
        <v>400197.06299999997</v>
      </c>
      <c r="P194" s="85">
        <v>418799.04529340152</v>
      </c>
      <c r="Q194" s="105"/>
    </row>
    <row r="195" spans="2:17" s="79" customFormat="1" x14ac:dyDescent="0.2">
      <c r="B195" s="85">
        <v>181</v>
      </c>
      <c r="C195" s="85" t="s">
        <v>146</v>
      </c>
      <c r="D195" s="85" t="s">
        <v>155</v>
      </c>
      <c r="E195" s="85" t="s">
        <v>228</v>
      </c>
      <c r="F195" s="85" t="s">
        <v>124</v>
      </c>
      <c r="G195" s="87" t="str">
        <f t="shared" si="15"/>
        <v>Nieuwe investeringen TD</v>
      </c>
      <c r="H195" s="87">
        <f t="shared" ref="H195:I210" si="18">IF($F195=H$14,1,0)</f>
        <v>1</v>
      </c>
      <c r="I195" s="87">
        <f t="shared" si="18"/>
        <v>0</v>
      </c>
      <c r="J195" s="85">
        <v>55</v>
      </c>
      <c r="K195" s="114">
        <v>2008</v>
      </c>
      <c r="L195" s="117">
        <f>INDEX('2. Reguleringsparameters'!$D$46:$E$50,MATCH('3. Investeringen'!C195,'2. Reguleringsparameters'!$B$46:$B$50,0),MATCH('3. Investeringen'!F195,'2. Reguleringsparameters'!$D$43:$E$43,0))</f>
        <v>0.5</v>
      </c>
      <c r="M195" s="117">
        <f t="shared" si="13"/>
        <v>52.5</v>
      </c>
      <c r="N195" s="171">
        <f t="shared" si="14"/>
        <v>2011</v>
      </c>
      <c r="O195" s="85">
        <v>12886.363636363636</v>
      </c>
      <c r="P195" s="85">
        <v>13338.623454545452</v>
      </c>
      <c r="Q195" s="105"/>
    </row>
    <row r="196" spans="2:17" s="79" customFormat="1" x14ac:dyDescent="0.2">
      <c r="B196" s="85">
        <v>182</v>
      </c>
      <c r="C196" s="85" t="s">
        <v>146</v>
      </c>
      <c r="D196" s="85" t="s">
        <v>155</v>
      </c>
      <c r="E196" s="85" t="s">
        <v>228</v>
      </c>
      <c r="F196" s="85" t="s">
        <v>124</v>
      </c>
      <c r="G196" s="87" t="str">
        <f t="shared" si="15"/>
        <v>Nieuwe investeringen TD</v>
      </c>
      <c r="H196" s="87">
        <f t="shared" si="18"/>
        <v>1</v>
      </c>
      <c r="I196" s="87">
        <f t="shared" si="18"/>
        <v>0</v>
      </c>
      <c r="J196" s="85">
        <v>45</v>
      </c>
      <c r="K196" s="114">
        <v>2008</v>
      </c>
      <c r="L196" s="117">
        <f>INDEX('2. Reguleringsparameters'!$D$46:$E$50,MATCH('3. Investeringen'!C196,'2. Reguleringsparameters'!$B$46:$B$50,0),MATCH('3. Investeringen'!F196,'2. Reguleringsparameters'!$D$43:$E$43,0))</f>
        <v>0.5</v>
      </c>
      <c r="M196" s="117">
        <f t="shared" si="13"/>
        <v>42.5</v>
      </c>
      <c r="N196" s="171">
        <f t="shared" si="14"/>
        <v>2011</v>
      </c>
      <c r="O196" s="85">
        <v>194408.14666666667</v>
      </c>
      <c r="P196" s="85">
        <v>201231.09498208002</v>
      </c>
      <c r="Q196" s="105"/>
    </row>
    <row r="197" spans="2:17" s="79" customFormat="1" x14ac:dyDescent="0.2">
      <c r="B197" s="85">
        <v>183</v>
      </c>
      <c r="C197" s="85" t="s">
        <v>146</v>
      </c>
      <c r="D197" s="85" t="s">
        <v>155</v>
      </c>
      <c r="E197" s="85" t="s">
        <v>228</v>
      </c>
      <c r="F197" s="85" t="s">
        <v>124</v>
      </c>
      <c r="G197" s="87" t="str">
        <f t="shared" si="15"/>
        <v>Nieuwe investeringen TD</v>
      </c>
      <c r="H197" s="87">
        <f t="shared" si="18"/>
        <v>1</v>
      </c>
      <c r="I197" s="87">
        <f t="shared" si="18"/>
        <v>0</v>
      </c>
      <c r="J197" s="85">
        <v>30</v>
      </c>
      <c r="K197" s="114">
        <v>2008</v>
      </c>
      <c r="L197" s="117">
        <f>INDEX('2. Reguleringsparameters'!$D$46:$E$50,MATCH('3. Investeringen'!C197,'2. Reguleringsparameters'!$B$46:$B$50,0),MATCH('3. Investeringen'!F197,'2. Reguleringsparameters'!$D$43:$E$43,0))</f>
        <v>0.5</v>
      </c>
      <c r="M197" s="117">
        <f t="shared" si="13"/>
        <v>27.5</v>
      </c>
      <c r="N197" s="171">
        <f t="shared" si="14"/>
        <v>2011</v>
      </c>
      <c r="O197" s="85">
        <v>91259.281666666662</v>
      </c>
      <c r="P197" s="85">
        <v>94462.117416039997</v>
      </c>
      <c r="Q197" s="105"/>
    </row>
    <row r="198" spans="2:17" s="79" customFormat="1" x14ac:dyDescent="0.2">
      <c r="B198" s="85">
        <v>184</v>
      </c>
      <c r="C198" s="85" t="s">
        <v>146</v>
      </c>
      <c r="D198" s="85" t="s">
        <v>155</v>
      </c>
      <c r="E198" s="85" t="s">
        <v>228</v>
      </c>
      <c r="F198" s="85" t="s">
        <v>124</v>
      </c>
      <c r="G198" s="87" t="str">
        <f t="shared" si="15"/>
        <v>Nieuwe investeringen TD</v>
      </c>
      <c r="H198" s="87">
        <f t="shared" si="18"/>
        <v>1</v>
      </c>
      <c r="I198" s="87">
        <f t="shared" si="18"/>
        <v>0</v>
      </c>
      <c r="J198" s="85">
        <v>5</v>
      </c>
      <c r="K198" s="114">
        <v>2008</v>
      </c>
      <c r="L198" s="117">
        <f>INDEX('2. Reguleringsparameters'!$D$46:$E$50,MATCH('3. Investeringen'!C198,'2. Reguleringsparameters'!$B$46:$B$50,0),MATCH('3. Investeringen'!F198,'2. Reguleringsparameters'!$D$43:$E$43,0))</f>
        <v>0.5</v>
      </c>
      <c r="M198" s="117">
        <f t="shared" si="13"/>
        <v>2.5</v>
      </c>
      <c r="N198" s="171">
        <f t="shared" si="14"/>
        <v>2011</v>
      </c>
      <c r="O198" s="85">
        <v>126483.655</v>
      </c>
      <c r="P198" s="85">
        <v>130922.72535588</v>
      </c>
      <c r="Q198" s="105"/>
    </row>
    <row r="199" spans="2:17" s="79" customFormat="1" x14ac:dyDescent="0.2">
      <c r="B199" s="85">
        <v>185</v>
      </c>
      <c r="C199" s="85" t="s">
        <v>146</v>
      </c>
      <c r="D199" s="85" t="s">
        <v>155</v>
      </c>
      <c r="E199" s="85" t="s">
        <v>228</v>
      </c>
      <c r="F199" s="85" t="s">
        <v>124</v>
      </c>
      <c r="G199" s="87" t="str">
        <f t="shared" si="15"/>
        <v>Nieuwe investeringen TD</v>
      </c>
      <c r="H199" s="87">
        <f t="shared" si="18"/>
        <v>1</v>
      </c>
      <c r="I199" s="87">
        <f t="shared" si="18"/>
        <v>0</v>
      </c>
      <c r="J199" s="85">
        <v>55</v>
      </c>
      <c r="K199" s="114">
        <v>2009</v>
      </c>
      <c r="L199" s="117">
        <f>INDEX('2. Reguleringsparameters'!$D$46:$E$50,MATCH('3. Investeringen'!C199,'2. Reguleringsparameters'!$B$46:$B$50,0),MATCH('3. Investeringen'!F199,'2. Reguleringsparameters'!$D$43:$E$43,0))</f>
        <v>0.5</v>
      </c>
      <c r="M199" s="117">
        <f t="shared" si="13"/>
        <v>53.5</v>
      </c>
      <c r="N199" s="171">
        <f t="shared" si="14"/>
        <v>2011</v>
      </c>
      <c r="O199" s="85">
        <v>235248.31290909095</v>
      </c>
      <c r="P199" s="85">
        <v>235954.05784781819</v>
      </c>
      <c r="Q199" s="105"/>
    </row>
    <row r="200" spans="2:17" s="79" customFormat="1" x14ac:dyDescent="0.2">
      <c r="B200" s="85">
        <v>186</v>
      </c>
      <c r="C200" s="85" t="s">
        <v>146</v>
      </c>
      <c r="D200" s="85" t="s">
        <v>155</v>
      </c>
      <c r="E200" s="85" t="s">
        <v>228</v>
      </c>
      <c r="F200" s="85" t="s">
        <v>124</v>
      </c>
      <c r="G200" s="87" t="str">
        <f t="shared" si="15"/>
        <v>Nieuwe investeringen TD</v>
      </c>
      <c r="H200" s="87">
        <f t="shared" si="18"/>
        <v>1</v>
      </c>
      <c r="I200" s="87">
        <f t="shared" si="18"/>
        <v>0</v>
      </c>
      <c r="J200" s="85">
        <v>45</v>
      </c>
      <c r="K200" s="114">
        <v>2009</v>
      </c>
      <c r="L200" s="117">
        <f>INDEX('2. Reguleringsparameters'!$D$46:$E$50,MATCH('3. Investeringen'!C200,'2. Reguleringsparameters'!$B$46:$B$50,0),MATCH('3. Investeringen'!F200,'2. Reguleringsparameters'!$D$43:$E$43,0))</f>
        <v>0.5</v>
      </c>
      <c r="M200" s="117">
        <f t="shared" si="13"/>
        <v>43.5</v>
      </c>
      <c r="N200" s="171">
        <f t="shared" si="14"/>
        <v>2011</v>
      </c>
      <c r="O200" s="85">
        <v>213759.42533333332</v>
      </c>
      <c r="P200" s="85">
        <v>214400.70360933329</v>
      </c>
      <c r="Q200" s="105"/>
    </row>
    <row r="201" spans="2:17" s="79" customFormat="1" x14ac:dyDescent="0.2">
      <c r="B201" s="85">
        <v>187</v>
      </c>
      <c r="C201" s="85" t="s">
        <v>146</v>
      </c>
      <c r="D201" s="85" t="s">
        <v>155</v>
      </c>
      <c r="E201" s="85" t="s">
        <v>228</v>
      </c>
      <c r="F201" s="85" t="s">
        <v>124</v>
      </c>
      <c r="G201" s="87" t="str">
        <f t="shared" si="15"/>
        <v>Nieuwe investeringen TD</v>
      </c>
      <c r="H201" s="87">
        <f t="shared" si="18"/>
        <v>1</v>
      </c>
      <c r="I201" s="87">
        <f t="shared" si="18"/>
        <v>0</v>
      </c>
      <c r="J201" s="85">
        <v>30</v>
      </c>
      <c r="K201" s="114">
        <v>2009</v>
      </c>
      <c r="L201" s="117">
        <f>INDEX('2. Reguleringsparameters'!$D$46:$E$50,MATCH('3. Investeringen'!C201,'2. Reguleringsparameters'!$B$46:$B$50,0),MATCH('3. Investeringen'!F201,'2. Reguleringsparameters'!$D$43:$E$43,0))</f>
        <v>0.5</v>
      </c>
      <c r="M201" s="117">
        <f t="shared" si="13"/>
        <v>28.5</v>
      </c>
      <c r="N201" s="171">
        <f t="shared" si="14"/>
        <v>2011</v>
      </c>
      <c r="O201" s="85">
        <v>21263.0805</v>
      </c>
      <c r="P201" s="85">
        <v>21326.869741499999</v>
      </c>
      <c r="Q201" s="105"/>
    </row>
    <row r="202" spans="2:17" s="79" customFormat="1" x14ac:dyDescent="0.2">
      <c r="B202" s="85">
        <v>188</v>
      </c>
      <c r="C202" s="85" t="s">
        <v>146</v>
      </c>
      <c r="D202" s="85" t="s">
        <v>155</v>
      </c>
      <c r="E202" s="85" t="s">
        <v>228</v>
      </c>
      <c r="F202" s="85" t="s">
        <v>124</v>
      </c>
      <c r="G202" s="87" t="str">
        <f t="shared" si="15"/>
        <v>Nieuwe investeringen TD</v>
      </c>
      <c r="H202" s="87">
        <f t="shared" si="18"/>
        <v>1</v>
      </c>
      <c r="I202" s="87">
        <f t="shared" si="18"/>
        <v>0</v>
      </c>
      <c r="J202" s="85">
        <v>55</v>
      </c>
      <c r="K202" s="114">
        <v>2010</v>
      </c>
      <c r="L202" s="117">
        <f>INDEX('2. Reguleringsparameters'!$D$46:$E$50,MATCH('3. Investeringen'!C202,'2. Reguleringsparameters'!$B$46:$B$50,0),MATCH('3. Investeringen'!F202,'2. Reguleringsparameters'!$D$43:$E$43,0))</f>
        <v>0.5</v>
      </c>
      <c r="M202" s="117">
        <f t="shared" si="13"/>
        <v>54.5</v>
      </c>
      <c r="N202" s="171">
        <f t="shared" si="14"/>
        <v>2011</v>
      </c>
      <c r="O202" s="85">
        <v>-35966.585470954553</v>
      </c>
      <c r="P202" s="85">
        <v>-35966.585470954553</v>
      </c>
      <c r="Q202" s="105"/>
    </row>
    <row r="203" spans="2:17" s="79" customFormat="1" x14ac:dyDescent="0.2">
      <c r="B203" s="85">
        <v>189</v>
      </c>
      <c r="C203" s="85" t="s">
        <v>146</v>
      </c>
      <c r="D203" s="85" t="s">
        <v>155</v>
      </c>
      <c r="E203" s="85" t="s">
        <v>228</v>
      </c>
      <c r="F203" s="85" t="s">
        <v>124</v>
      </c>
      <c r="G203" s="87" t="str">
        <f t="shared" si="15"/>
        <v>Nieuwe investeringen TD</v>
      </c>
      <c r="H203" s="87">
        <f t="shared" si="18"/>
        <v>1</v>
      </c>
      <c r="I203" s="87">
        <f t="shared" si="18"/>
        <v>0</v>
      </c>
      <c r="J203" s="85">
        <v>45</v>
      </c>
      <c r="K203" s="114">
        <v>2010</v>
      </c>
      <c r="L203" s="117">
        <f>INDEX('2. Reguleringsparameters'!$D$46:$E$50,MATCH('3. Investeringen'!C203,'2. Reguleringsparameters'!$B$46:$B$50,0),MATCH('3. Investeringen'!F203,'2. Reguleringsparameters'!$D$43:$E$43,0))</f>
        <v>0.5</v>
      </c>
      <c r="M203" s="117">
        <f t="shared" si="13"/>
        <v>44.5</v>
      </c>
      <c r="N203" s="171">
        <f t="shared" si="14"/>
        <v>2011</v>
      </c>
      <c r="O203" s="85">
        <v>114870.77554866667</v>
      </c>
      <c r="P203" s="85">
        <v>114870.77554866667</v>
      </c>
      <c r="Q203" s="105"/>
    </row>
    <row r="204" spans="2:17" s="79" customFormat="1" x14ac:dyDescent="0.2">
      <c r="B204" s="85">
        <v>190</v>
      </c>
      <c r="C204" s="85" t="s">
        <v>146</v>
      </c>
      <c r="D204" s="85" t="s">
        <v>155</v>
      </c>
      <c r="E204" s="85" t="s">
        <v>228</v>
      </c>
      <c r="F204" s="85" t="s">
        <v>124</v>
      </c>
      <c r="G204" s="87" t="str">
        <f t="shared" si="15"/>
        <v>Nieuwe investeringen TD</v>
      </c>
      <c r="H204" s="87">
        <f t="shared" si="18"/>
        <v>1</v>
      </c>
      <c r="I204" s="87">
        <f t="shared" si="18"/>
        <v>0</v>
      </c>
      <c r="J204" s="85">
        <v>30</v>
      </c>
      <c r="K204" s="114">
        <v>2010</v>
      </c>
      <c r="L204" s="117">
        <f>INDEX('2. Reguleringsparameters'!$D$46:$E$50,MATCH('3. Investeringen'!C204,'2. Reguleringsparameters'!$B$46:$B$50,0),MATCH('3. Investeringen'!F204,'2. Reguleringsparameters'!$D$43:$E$43,0))</f>
        <v>0.5</v>
      </c>
      <c r="M204" s="117">
        <f t="shared" si="13"/>
        <v>29.5</v>
      </c>
      <c r="N204" s="171">
        <f t="shared" si="14"/>
        <v>2011</v>
      </c>
      <c r="O204" s="85">
        <v>-93013.649506000002</v>
      </c>
      <c r="P204" s="85">
        <v>-93013.649506000002</v>
      </c>
      <c r="Q204" s="105"/>
    </row>
    <row r="205" spans="2:17" s="79" customFormat="1" x14ac:dyDescent="0.2">
      <c r="B205" s="85">
        <v>191</v>
      </c>
      <c r="C205" s="85" t="s">
        <v>146</v>
      </c>
      <c r="D205" s="85" t="s">
        <v>155</v>
      </c>
      <c r="E205" s="85" t="s">
        <v>228</v>
      </c>
      <c r="F205" s="85" t="s">
        <v>125</v>
      </c>
      <c r="G205" s="87" t="str">
        <f t="shared" si="15"/>
        <v>Nieuwe investeringen AD</v>
      </c>
      <c r="H205" s="87">
        <f t="shared" si="18"/>
        <v>0</v>
      </c>
      <c r="I205" s="87">
        <f t="shared" si="18"/>
        <v>1</v>
      </c>
      <c r="J205" s="85">
        <v>39</v>
      </c>
      <c r="K205" s="114">
        <v>2009</v>
      </c>
      <c r="L205" s="117">
        <f>INDEX('2. Reguleringsparameters'!$D$46:$E$50,MATCH('3. Investeringen'!C205,'2. Reguleringsparameters'!$B$46:$B$50,0),MATCH('3. Investeringen'!F205,'2. Reguleringsparameters'!$D$43:$E$43,0))</f>
        <v>0.5</v>
      </c>
      <c r="M205" s="117">
        <f t="shared" si="13"/>
        <v>37.5</v>
      </c>
      <c r="N205" s="171">
        <f t="shared" si="14"/>
        <v>2011</v>
      </c>
      <c r="O205" s="85">
        <v>109187.59518820628</v>
      </c>
      <c r="P205" s="85">
        <v>109187.59518820628</v>
      </c>
      <c r="Q205" s="105"/>
    </row>
    <row r="206" spans="2:17" s="79" customFormat="1" x14ac:dyDescent="0.2">
      <c r="B206" s="85">
        <v>192</v>
      </c>
      <c r="C206" s="85" t="s">
        <v>146</v>
      </c>
      <c r="D206" s="85" t="s">
        <v>155</v>
      </c>
      <c r="E206" s="85" t="s">
        <v>228</v>
      </c>
      <c r="F206" s="85" t="s">
        <v>125</v>
      </c>
      <c r="G206" s="87" t="str">
        <f t="shared" si="15"/>
        <v>Nieuwe investeringen AD</v>
      </c>
      <c r="H206" s="87">
        <f t="shared" si="18"/>
        <v>0</v>
      </c>
      <c r="I206" s="87">
        <f t="shared" si="18"/>
        <v>1</v>
      </c>
      <c r="J206" s="85">
        <v>39</v>
      </c>
      <c r="K206" s="114">
        <v>2009</v>
      </c>
      <c r="L206" s="117">
        <f>INDEX('2. Reguleringsparameters'!$D$46:$E$50,MATCH('3. Investeringen'!C206,'2. Reguleringsparameters'!$B$46:$B$50,0),MATCH('3. Investeringen'!F206,'2. Reguleringsparameters'!$D$43:$E$43,0))</f>
        <v>0.5</v>
      </c>
      <c r="M206" s="117">
        <f t="shared" si="13"/>
        <v>37.5</v>
      </c>
      <c r="N206" s="171">
        <f t="shared" si="14"/>
        <v>2011</v>
      </c>
      <c r="O206" s="85">
        <v>5792.4784046252744</v>
      </c>
      <c r="P206" s="85">
        <v>5792.4784046252753</v>
      </c>
      <c r="Q206" s="105"/>
    </row>
    <row r="207" spans="2:17" s="79" customFormat="1" x14ac:dyDescent="0.2">
      <c r="B207" s="85">
        <v>193</v>
      </c>
      <c r="C207" s="85" t="s">
        <v>146</v>
      </c>
      <c r="D207" s="85" t="s">
        <v>155</v>
      </c>
      <c r="E207" s="85" t="s">
        <v>228</v>
      </c>
      <c r="F207" s="85" t="s">
        <v>125</v>
      </c>
      <c r="G207" s="87" t="str">
        <f t="shared" si="15"/>
        <v>Nieuwe investeringen AD</v>
      </c>
      <c r="H207" s="87">
        <f t="shared" si="18"/>
        <v>0</v>
      </c>
      <c r="I207" s="87">
        <f t="shared" si="18"/>
        <v>1</v>
      </c>
      <c r="J207" s="85">
        <v>39</v>
      </c>
      <c r="K207" s="114">
        <v>2010</v>
      </c>
      <c r="L207" s="117">
        <f>INDEX('2. Reguleringsparameters'!$D$46:$E$50,MATCH('3. Investeringen'!C207,'2. Reguleringsparameters'!$B$46:$B$50,0),MATCH('3. Investeringen'!F207,'2. Reguleringsparameters'!$D$43:$E$43,0))</f>
        <v>0.5</v>
      </c>
      <c r="M207" s="117">
        <f t="shared" ref="M207:M208" si="19">IF(OR(J207=0,J207+K207+L207&lt;2011),0,MIN(J207,J207+L207+K207-2011))</f>
        <v>38.5</v>
      </c>
      <c r="N207" s="171">
        <f t="shared" ref="N207:N208" si="20">MAX(2011,K207)</f>
        <v>2011</v>
      </c>
      <c r="O207" s="85">
        <v>216656.14594238106</v>
      </c>
      <c r="P207" s="85">
        <v>216656.14594238106</v>
      </c>
      <c r="Q207" s="105"/>
    </row>
    <row r="208" spans="2:17" s="79" customFormat="1" x14ac:dyDescent="0.2">
      <c r="B208" s="85">
        <v>194</v>
      </c>
      <c r="C208" s="85" t="s">
        <v>146</v>
      </c>
      <c r="D208" s="85" t="s">
        <v>155</v>
      </c>
      <c r="E208" s="85" t="s">
        <v>228</v>
      </c>
      <c r="F208" s="85" t="s">
        <v>125</v>
      </c>
      <c r="G208" s="87" t="str">
        <f t="shared" ref="G208" si="21">C208&amp;" "&amp;F208</f>
        <v>Nieuwe investeringen AD</v>
      </c>
      <c r="H208" s="87">
        <f t="shared" si="18"/>
        <v>0</v>
      </c>
      <c r="I208" s="87">
        <f t="shared" si="18"/>
        <v>1</v>
      </c>
      <c r="J208" s="85">
        <v>39</v>
      </c>
      <c r="K208" s="114">
        <v>2010</v>
      </c>
      <c r="L208" s="117">
        <f>INDEX('2. Reguleringsparameters'!$D$46:$E$50,MATCH('3. Investeringen'!C208,'2. Reguleringsparameters'!$B$46:$B$50,0),MATCH('3. Investeringen'!F208,'2. Reguleringsparameters'!$D$43:$E$43,0))</f>
        <v>0.5</v>
      </c>
      <c r="M208" s="117">
        <f t="shared" si="19"/>
        <v>38.5</v>
      </c>
      <c r="N208" s="171">
        <f t="shared" si="20"/>
        <v>2011</v>
      </c>
      <c r="O208" s="85">
        <v>23078.414877811283</v>
      </c>
      <c r="P208" s="85">
        <v>23078.414877811283</v>
      </c>
      <c r="Q208" s="105"/>
    </row>
    <row r="209" spans="2:17" x14ac:dyDescent="0.2">
      <c r="B209" s="85">
        <v>195</v>
      </c>
      <c r="C209" s="85" t="s">
        <v>146</v>
      </c>
      <c r="D209" s="85" t="s">
        <v>155</v>
      </c>
      <c r="E209" s="85"/>
      <c r="F209" s="85" t="s">
        <v>124</v>
      </c>
      <c r="G209" s="87" t="str">
        <f t="shared" ref="G209:G214" si="22">C209&amp;" "&amp;F209</f>
        <v>Nieuwe investeringen TD</v>
      </c>
      <c r="H209" s="87">
        <f t="shared" si="18"/>
        <v>1</v>
      </c>
      <c r="I209" s="87">
        <f t="shared" si="18"/>
        <v>0</v>
      </c>
      <c r="J209" s="85">
        <v>55</v>
      </c>
      <c r="K209" s="114">
        <v>2020</v>
      </c>
      <c r="L209" s="117">
        <f>INDEX('2. Reguleringsparameters'!$D$46:$E$50,MATCH('3. Investeringen'!C209,'2. Reguleringsparameters'!$B$46:$B$50,0),MATCH('3. Investeringen'!F209,'2. Reguleringsparameters'!$D$43:$E$43,0))</f>
        <v>0.5</v>
      </c>
      <c r="M209" s="117">
        <f t="shared" ref="M209:M214" si="23">IF(OR(J209=0,J209+K209+L209&lt;2011),0,MIN(J209,J209+L209+K209-2011))</f>
        <v>55</v>
      </c>
      <c r="N209" s="171">
        <f t="shared" ref="N209:N214" si="24">MAX(2011,K209)</f>
        <v>2020</v>
      </c>
      <c r="O209" s="85">
        <v>8906767.0683467742</v>
      </c>
      <c r="P209" s="85">
        <v>0</v>
      </c>
      <c r="Q209" s="105"/>
    </row>
    <row r="210" spans="2:17" x14ac:dyDescent="0.2">
      <c r="B210" s="85">
        <v>196</v>
      </c>
      <c r="C210" s="85" t="s">
        <v>146</v>
      </c>
      <c r="D210" s="85" t="s">
        <v>155</v>
      </c>
      <c r="E210" s="85"/>
      <c r="F210" s="85" t="s">
        <v>124</v>
      </c>
      <c r="G210" s="87" t="str">
        <f t="shared" si="22"/>
        <v>Nieuwe investeringen TD</v>
      </c>
      <c r="H210" s="87">
        <f t="shared" si="18"/>
        <v>1</v>
      </c>
      <c r="I210" s="87">
        <f t="shared" si="18"/>
        <v>0</v>
      </c>
      <c r="J210" s="85">
        <v>45</v>
      </c>
      <c r="K210" s="114">
        <v>2020</v>
      </c>
      <c r="L210" s="117">
        <f>INDEX('2. Reguleringsparameters'!$D$46:$E$50,MATCH('3. Investeringen'!C210,'2. Reguleringsparameters'!$B$46:$B$50,0),MATCH('3. Investeringen'!F210,'2. Reguleringsparameters'!$D$43:$E$43,0))</f>
        <v>0.5</v>
      </c>
      <c r="M210" s="117">
        <f t="shared" si="23"/>
        <v>45</v>
      </c>
      <c r="N210" s="171">
        <f t="shared" si="24"/>
        <v>2020</v>
      </c>
      <c r="O210" s="85">
        <v>53351367.672379076</v>
      </c>
      <c r="P210" s="85">
        <v>0</v>
      </c>
      <c r="Q210" s="105"/>
    </row>
    <row r="211" spans="2:17" x14ac:dyDescent="0.2">
      <c r="B211" s="85">
        <v>197</v>
      </c>
      <c r="C211" s="85" t="s">
        <v>146</v>
      </c>
      <c r="D211" s="85" t="s">
        <v>155</v>
      </c>
      <c r="E211" s="85"/>
      <c r="F211" s="85" t="s">
        <v>124</v>
      </c>
      <c r="G211" s="87" t="str">
        <f t="shared" si="22"/>
        <v>Nieuwe investeringen TD</v>
      </c>
      <c r="H211" s="87">
        <f t="shared" ref="H211:I214" si="25">IF($F211=H$14,1,0)</f>
        <v>1</v>
      </c>
      <c r="I211" s="87">
        <f t="shared" si="25"/>
        <v>0</v>
      </c>
      <c r="J211" s="85">
        <v>30</v>
      </c>
      <c r="K211" s="114">
        <v>2020</v>
      </c>
      <c r="L211" s="117">
        <f>INDEX('2. Reguleringsparameters'!$D$46:$E$50,MATCH('3. Investeringen'!C211,'2. Reguleringsparameters'!$B$46:$B$50,0),MATCH('3. Investeringen'!F211,'2. Reguleringsparameters'!$D$43:$E$43,0))</f>
        <v>0.5</v>
      </c>
      <c r="M211" s="117">
        <f t="shared" si="23"/>
        <v>30</v>
      </c>
      <c r="N211" s="171">
        <f t="shared" si="24"/>
        <v>2020</v>
      </c>
      <c r="O211" s="85">
        <v>9222963.9047687221</v>
      </c>
      <c r="P211" s="85">
        <v>0</v>
      </c>
      <c r="Q211" s="105"/>
    </row>
    <row r="212" spans="2:17" x14ac:dyDescent="0.2">
      <c r="B212" s="85">
        <v>198</v>
      </c>
      <c r="C212" s="85" t="s">
        <v>146</v>
      </c>
      <c r="D212" s="85" t="s">
        <v>155</v>
      </c>
      <c r="E212" s="85"/>
      <c r="F212" s="85" t="s">
        <v>124</v>
      </c>
      <c r="G212" s="87" t="str">
        <f t="shared" si="22"/>
        <v>Nieuwe investeringen TD</v>
      </c>
      <c r="H212" s="87">
        <f t="shared" si="25"/>
        <v>1</v>
      </c>
      <c r="I212" s="87">
        <f t="shared" si="25"/>
        <v>0</v>
      </c>
      <c r="J212" s="85">
        <v>0</v>
      </c>
      <c r="K212" s="114">
        <v>2020</v>
      </c>
      <c r="L212" s="117">
        <f>INDEX('2. Reguleringsparameters'!$D$46:$E$50,MATCH('3. Investeringen'!C212,'2. Reguleringsparameters'!$B$46:$B$50,0),MATCH('3. Investeringen'!F212,'2. Reguleringsparameters'!$D$43:$E$43,0))</f>
        <v>0.5</v>
      </c>
      <c r="M212" s="117">
        <f t="shared" si="23"/>
        <v>0</v>
      </c>
      <c r="N212" s="171">
        <f t="shared" si="24"/>
        <v>2020</v>
      </c>
      <c r="O212" s="85">
        <v>-6721.66</v>
      </c>
      <c r="P212" s="85">
        <v>0</v>
      </c>
      <c r="Q212" s="105"/>
    </row>
    <row r="213" spans="2:17" x14ac:dyDescent="0.2">
      <c r="B213" s="85">
        <v>199</v>
      </c>
      <c r="C213" s="85" t="s">
        <v>146</v>
      </c>
      <c r="D213" s="85" t="s">
        <v>155</v>
      </c>
      <c r="E213" s="85"/>
      <c r="F213" s="85" t="s">
        <v>125</v>
      </c>
      <c r="G213" s="87" t="str">
        <f t="shared" si="22"/>
        <v>Nieuwe investeringen AD</v>
      </c>
      <c r="H213" s="87">
        <f t="shared" si="25"/>
        <v>0</v>
      </c>
      <c r="I213" s="87">
        <f t="shared" si="25"/>
        <v>1</v>
      </c>
      <c r="J213" s="85">
        <v>39</v>
      </c>
      <c r="K213" s="114">
        <v>2020</v>
      </c>
      <c r="L213" s="117">
        <f>INDEX('2. Reguleringsparameters'!$D$46:$E$50,MATCH('3. Investeringen'!C213,'2. Reguleringsparameters'!$B$46:$B$50,0),MATCH('3. Investeringen'!F213,'2. Reguleringsparameters'!$D$43:$E$43,0))</f>
        <v>0.5</v>
      </c>
      <c r="M213" s="117">
        <f t="shared" si="23"/>
        <v>39</v>
      </c>
      <c r="N213" s="171">
        <f t="shared" si="24"/>
        <v>2020</v>
      </c>
      <c r="O213" s="85">
        <v>21386179.228110004</v>
      </c>
      <c r="P213" s="85">
        <v>0</v>
      </c>
      <c r="Q213" s="105"/>
    </row>
    <row r="214" spans="2:17" x14ac:dyDescent="0.2">
      <c r="B214" s="85">
        <v>200</v>
      </c>
      <c r="C214" s="85" t="s">
        <v>146</v>
      </c>
      <c r="D214" s="85" t="s">
        <v>155</v>
      </c>
      <c r="E214" s="85"/>
      <c r="F214" s="85" t="s">
        <v>125</v>
      </c>
      <c r="G214" s="87" t="str">
        <f t="shared" si="22"/>
        <v>Nieuwe investeringen AD</v>
      </c>
      <c r="H214" s="87">
        <f t="shared" si="25"/>
        <v>0</v>
      </c>
      <c r="I214" s="87">
        <f t="shared" si="25"/>
        <v>1</v>
      </c>
      <c r="J214" s="85">
        <v>39</v>
      </c>
      <c r="K214" s="114">
        <v>2020</v>
      </c>
      <c r="L214" s="117">
        <f>INDEX('2. Reguleringsparameters'!$D$46:$E$50,MATCH('3. Investeringen'!C214,'2. Reguleringsparameters'!$B$46:$B$50,0),MATCH('3. Investeringen'!F214,'2. Reguleringsparameters'!$D$43:$E$43,0))</f>
        <v>0.5</v>
      </c>
      <c r="M214" s="117">
        <f t="shared" si="23"/>
        <v>39</v>
      </c>
      <c r="N214" s="171">
        <f t="shared" si="24"/>
        <v>2020</v>
      </c>
      <c r="O214" s="85">
        <v>1376942.3261035553</v>
      </c>
      <c r="P214" s="85">
        <v>0</v>
      </c>
      <c r="Q214" s="105"/>
    </row>
  </sheetData>
  <mergeCells count="2">
    <mergeCell ref="B5:G5"/>
    <mergeCell ref="B8:G9"/>
  </mergeCells>
  <dataValidations count="1">
    <dataValidation allowBlank="1" showInputMessage="1" showErrorMessage="1" errorTitle="Niet bestaande activacategorie" error="Je kan alleen activacategoriëen kiezen die terug te vinden zijn op het &quot;Activacategoriëen&quot; tabblad." sqref="E17:E157" xr:uid="{00000000-0002-0000-0600-000000000000}"/>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Fout type investering" error="Je kan hier enkel kiezen voor &quot;VVI&quot;, &quot;RUI&quot;, &quot;NRUI&quot;, &quot;(N)RUI&quot; en &quot;Onbekend&quot;." xr:uid="{00000000-0002-0000-0600-000001000000}">
          <x14:formula1>
            <xm:f>'1. Resultaat'!$B$17:$B$21</xm:f>
          </x14:formula1>
          <xm:sqref>C15:C157</xm:sqref>
        </x14:dataValidation>
        <x14:dataValidation type="list" allowBlank="1" showInputMessage="1" showErrorMessage="1" xr:uid="{00000000-0002-0000-0600-000002000000}">
          <x14:formula1>
            <xm:f>'5. Selectie'!$B$39:$B$57</xm:f>
          </x14:formula1>
          <xm:sqref>D15:D101</xm:sqref>
        </x14:dataValidation>
        <x14:dataValidation type="list" allowBlank="1" showInputMessage="1" showErrorMessage="1" errorTitle="Niet bestaande activacategorie" error="Je kan alleen activacategoriëen kiezen die terug te vinden zijn op het &quot;Activacategoriëen&quot; tabblad." xr:uid="{00000000-0002-0000-0600-000003000000}">
          <x14:formula1>
            <xm:f>'1. Resultaat'!$B$34:$B$52</xm:f>
          </x14:formula1>
          <xm:sqref>D102:D157</xm:sqref>
        </x14:dataValidation>
        <x14:dataValidation type="list" allowBlank="1" showInputMessage="1" showErrorMessage="1" errorTitle="Fout type investering" error="Je kan hier enkel kiezen voor &quot;VVI&quot;, &quot;RUI&quot;, &quot;NRUI&quot;, &quot;(N)RUI&quot; en &quot;Onbekend&quot;." xr:uid="{00000000-0002-0000-0600-000004000000}">
          <x14:formula1>
            <xm:f>'5. Selectie'!$B$22:$B$25</xm:f>
          </x14:formula1>
          <xm:sqref>C158:C208</xm:sqref>
        </x14:dataValidation>
        <x14:dataValidation type="list" allowBlank="1" showInputMessage="1" showErrorMessage="1" errorTitle="Niet bestaande activacategorie" error="Je kan alleen activacategoriëen kiezen die terug te vinden zijn op het &quot;Activacategoriëen&quot; tabblad." xr:uid="{00000000-0002-0000-0600-000005000000}">
          <x14:formula1>
            <xm:f>'2. Reguleringsparameters'!$B$18:$B$34</xm:f>
          </x14:formula1>
          <xm:sqref>D158:D208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2"/>
  </sheetPr>
  <dimension ref="A1"/>
  <sheetViews>
    <sheetView showGridLines="0" zoomScale="85" zoomScaleNormal="85" workbookViewId="0"/>
  </sheetViews>
  <sheetFormatPr defaultRowHeight="12.75" x14ac:dyDescent="0.2"/>
  <cols>
    <col min="1" max="16384" width="9.140625" style="10"/>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CC"/>
  </sheetPr>
  <dimension ref="A1:AB42"/>
  <sheetViews>
    <sheetView showGridLines="0" zoomScale="85" zoomScaleNormal="85" workbookViewId="0">
      <pane xSplit="2" ySplit="8" topLeftCell="C9" activePane="bottomRight" state="frozen"/>
      <selection pane="topRight" activeCell="D1" sqref="D1"/>
      <selection pane="bottomLeft" activeCell="A9" sqref="A9"/>
      <selection pane="bottomRight" activeCell="C9" sqref="C9"/>
    </sheetView>
  </sheetViews>
  <sheetFormatPr defaultRowHeight="12.75" x14ac:dyDescent="0.2"/>
  <cols>
    <col min="1" max="1" width="4.7109375" customWidth="1"/>
    <col min="2" max="2" width="42.140625" customWidth="1"/>
    <col min="3" max="3" width="5.42578125" customWidth="1"/>
  </cols>
  <sheetData>
    <row r="1" spans="1:28" x14ac:dyDescent="0.2">
      <c r="A1" s="5"/>
      <c r="B1" s="40"/>
      <c r="C1" s="40"/>
      <c r="D1" s="40"/>
      <c r="E1" s="40"/>
      <c r="F1" s="40"/>
      <c r="G1" s="40"/>
      <c r="H1" s="40"/>
      <c r="I1" s="40"/>
      <c r="J1" s="40"/>
      <c r="K1" s="40"/>
      <c r="L1" s="40"/>
      <c r="M1" s="40"/>
      <c r="N1" s="40"/>
      <c r="O1" s="40"/>
      <c r="P1" s="40"/>
      <c r="Q1" s="40"/>
      <c r="R1" s="40"/>
      <c r="S1" s="40"/>
      <c r="T1" s="40"/>
      <c r="U1" s="40"/>
      <c r="V1" s="40"/>
      <c r="W1" s="40"/>
      <c r="X1" s="40"/>
      <c r="Y1" s="40"/>
      <c r="Z1" s="40"/>
    </row>
    <row r="2" spans="1:28" s="76" customFormat="1" ht="18" x14ac:dyDescent="0.2">
      <c r="B2" s="76" t="s">
        <v>182</v>
      </c>
    </row>
    <row r="3" spans="1:28" x14ac:dyDescent="0.2">
      <c r="A3" s="40"/>
      <c r="B3" s="40"/>
      <c r="C3" s="40"/>
      <c r="D3" s="40"/>
      <c r="E3" s="40"/>
      <c r="F3" s="40"/>
      <c r="G3" s="40"/>
      <c r="H3" s="40"/>
      <c r="I3" s="40"/>
      <c r="J3" s="40"/>
      <c r="K3" s="40"/>
      <c r="L3" s="40"/>
      <c r="M3" s="40"/>
      <c r="N3" s="40"/>
      <c r="O3" s="40"/>
      <c r="P3" s="40"/>
      <c r="Q3" s="40"/>
      <c r="R3" s="40"/>
      <c r="S3" s="40"/>
      <c r="T3" s="40"/>
      <c r="U3" s="40"/>
      <c r="V3" s="40"/>
      <c r="W3" s="40"/>
      <c r="X3" s="40"/>
      <c r="Y3" s="40"/>
      <c r="Z3" s="40"/>
    </row>
    <row r="4" spans="1:28" s="83" customFormat="1" x14ac:dyDescent="0.2">
      <c r="B4" s="83" t="s">
        <v>121</v>
      </c>
    </row>
    <row r="5" spans="1:28" ht="54.75" customHeight="1" x14ac:dyDescent="0.2">
      <c r="A5" s="40"/>
      <c r="B5" s="176" t="s">
        <v>219</v>
      </c>
      <c r="C5" s="176"/>
      <c r="D5" s="176"/>
      <c r="E5" s="176"/>
      <c r="F5" s="176"/>
      <c r="G5" s="176"/>
      <c r="H5" s="43"/>
      <c r="I5" s="43"/>
      <c r="J5" s="40"/>
      <c r="K5" s="40"/>
      <c r="L5" s="40"/>
      <c r="M5" s="40"/>
      <c r="N5" s="40"/>
      <c r="O5" s="40"/>
      <c r="P5" s="40"/>
      <c r="Q5" s="40"/>
      <c r="R5" s="40"/>
      <c r="S5" s="40"/>
      <c r="T5" s="40"/>
      <c r="U5" s="40"/>
      <c r="V5" s="40"/>
      <c r="W5" s="40"/>
      <c r="X5" s="40"/>
      <c r="Y5" s="40"/>
      <c r="Z5" s="40"/>
    </row>
    <row r="6" spans="1:28" x14ac:dyDescent="0.2">
      <c r="A6" s="40"/>
      <c r="B6" s="40"/>
      <c r="C6" s="38"/>
      <c r="D6" s="40"/>
      <c r="E6" s="40"/>
      <c r="F6" s="40"/>
      <c r="G6" s="40"/>
      <c r="H6" s="40"/>
      <c r="I6" s="40"/>
      <c r="J6" s="40"/>
      <c r="K6" s="40"/>
      <c r="L6" s="40"/>
      <c r="M6" s="40"/>
      <c r="N6" s="40"/>
      <c r="O6" s="40"/>
      <c r="P6" s="40"/>
      <c r="Q6" s="40"/>
      <c r="R6" s="40"/>
      <c r="S6" s="40"/>
      <c r="T6" s="40"/>
      <c r="U6" s="40"/>
      <c r="V6" s="40"/>
      <c r="W6" s="40"/>
      <c r="X6" s="40"/>
      <c r="Y6" s="40"/>
      <c r="Z6" s="40"/>
    </row>
    <row r="7" spans="1:28" s="77" customFormat="1" x14ac:dyDescent="0.2">
      <c r="D7" s="77">
        <v>2004</v>
      </c>
      <c r="E7" s="77">
        <v>2005</v>
      </c>
      <c r="F7" s="77">
        <v>2006</v>
      </c>
      <c r="G7" s="77">
        <v>2007</v>
      </c>
      <c r="H7" s="77">
        <v>2008</v>
      </c>
      <c r="I7" s="77">
        <v>2009</v>
      </c>
      <c r="J7" s="77">
        <v>2010</v>
      </c>
      <c r="K7" s="77">
        <v>2011</v>
      </c>
      <c r="L7" s="77">
        <v>2012</v>
      </c>
      <c r="M7" s="77">
        <v>2013</v>
      </c>
      <c r="N7" s="77">
        <v>2014</v>
      </c>
      <c r="O7" s="77">
        <v>2015</v>
      </c>
      <c r="P7" s="77">
        <v>2016</v>
      </c>
      <c r="Q7" s="77">
        <v>2017</v>
      </c>
      <c r="R7" s="77">
        <v>2018</v>
      </c>
      <c r="S7" s="77">
        <v>2019</v>
      </c>
      <c r="T7" s="77">
        <v>2020</v>
      </c>
      <c r="U7" s="77">
        <v>2021</v>
      </c>
      <c r="V7" s="77">
        <v>2022</v>
      </c>
      <c r="W7" s="77">
        <v>2023</v>
      </c>
      <c r="X7" s="77">
        <v>2024</v>
      </c>
      <c r="Y7" s="77">
        <v>2025</v>
      </c>
      <c r="Z7" s="77">
        <v>2026</v>
      </c>
    </row>
    <row r="8" spans="1:28" x14ac:dyDescent="0.2">
      <c r="A8" s="40"/>
      <c r="B8" s="60"/>
      <c r="C8" s="40"/>
      <c r="D8" s="40"/>
      <c r="E8" s="40"/>
      <c r="F8" s="40"/>
      <c r="G8" s="40"/>
      <c r="H8" s="40"/>
      <c r="I8" s="40"/>
      <c r="J8" s="40"/>
      <c r="K8" s="40"/>
      <c r="L8" s="40"/>
      <c r="M8" s="40"/>
      <c r="N8" s="40"/>
      <c r="O8" s="40"/>
      <c r="P8" s="40"/>
      <c r="Q8" s="40"/>
      <c r="R8" s="40"/>
      <c r="S8" s="40"/>
      <c r="T8" s="40"/>
      <c r="U8" s="40"/>
      <c r="V8" s="40"/>
      <c r="W8" s="40"/>
      <c r="X8" s="40"/>
      <c r="Y8" s="40"/>
      <c r="Z8" s="40"/>
    </row>
    <row r="9" spans="1:28" x14ac:dyDescent="0.2">
      <c r="A9" s="40"/>
      <c r="B9" s="40"/>
      <c r="C9" s="40"/>
      <c r="D9" s="40"/>
      <c r="E9" s="40"/>
      <c r="F9" s="40"/>
      <c r="G9" s="40"/>
      <c r="H9" s="40"/>
      <c r="I9" s="40"/>
      <c r="J9" s="40"/>
      <c r="K9" s="40"/>
      <c r="L9" s="40"/>
      <c r="M9" s="40"/>
      <c r="N9" s="40"/>
      <c r="O9" s="40"/>
      <c r="P9" s="40"/>
      <c r="Q9" s="40"/>
      <c r="R9" s="40"/>
      <c r="S9" s="40"/>
      <c r="T9" s="40"/>
      <c r="U9" s="40"/>
      <c r="V9" s="40"/>
      <c r="W9" s="40"/>
      <c r="X9" s="40"/>
      <c r="Y9" s="40"/>
      <c r="Z9" s="40"/>
    </row>
    <row r="10" spans="1:28" s="77" customFormat="1" x14ac:dyDescent="0.2">
      <c r="B10" s="77" t="s">
        <v>119</v>
      </c>
    </row>
    <row r="11" spans="1:28" x14ac:dyDescent="0.2">
      <c r="A11" s="40"/>
      <c r="B11" s="40"/>
      <c r="C11" s="40"/>
      <c r="D11" s="40"/>
      <c r="E11" s="40"/>
      <c r="F11" s="40"/>
      <c r="G11" s="40"/>
      <c r="H11" s="40"/>
      <c r="I11" s="40"/>
      <c r="J11" s="40"/>
      <c r="K11" s="40"/>
      <c r="L11" s="40"/>
      <c r="M11" s="40"/>
      <c r="N11" s="40"/>
      <c r="O11" s="40"/>
      <c r="P11" s="40"/>
      <c r="Q11" s="40"/>
      <c r="R11" s="40"/>
      <c r="S11" s="40"/>
      <c r="T11" s="40"/>
      <c r="U11" s="40"/>
      <c r="V11" s="40"/>
      <c r="W11" s="40"/>
      <c r="X11" s="40"/>
      <c r="Y11" s="40"/>
      <c r="Z11" s="40"/>
    </row>
    <row r="12" spans="1:28" x14ac:dyDescent="0.2">
      <c r="A12" s="40"/>
      <c r="B12" s="40" t="s">
        <v>118</v>
      </c>
      <c r="C12" s="40"/>
      <c r="D12" s="120">
        <f>'2. Reguleringsparameters'!D55</f>
        <v>2.1000000000000001E-2</v>
      </c>
      <c r="E12" s="120">
        <f>'2. Reguleringsparameters'!E55</f>
        <v>1.0999999999999999E-2</v>
      </c>
      <c r="F12" s="120">
        <f>'2. Reguleringsparameters'!F55</f>
        <v>1.7999999999999999E-2</v>
      </c>
      <c r="G12" s="120">
        <f>'2. Reguleringsparameters'!G55</f>
        <v>1.4E-2</v>
      </c>
      <c r="H12" s="120">
        <f>'2. Reguleringsparameters'!H55</f>
        <v>1.0999999999999999E-2</v>
      </c>
      <c r="I12" s="120">
        <f>'2. Reguleringsparameters'!I55</f>
        <v>3.2000000000000001E-2</v>
      </c>
      <c r="J12" s="120">
        <f>'2. Reguleringsparameters'!J55</f>
        <v>3.0000000000000001E-3</v>
      </c>
      <c r="K12" s="120">
        <f>'2. Reguleringsparameters'!K55</f>
        <v>1.4999999999999999E-2</v>
      </c>
      <c r="L12" s="120">
        <f>'2. Reguleringsparameters'!L55</f>
        <v>2.5999999999999999E-2</v>
      </c>
      <c r="M12" s="120">
        <f>'2. Reguleringsparameters'!M55</f>
        <v>2.3E-2</v>
      </c>
      <c r="N12" s="120">
        <f>'2. Reguleringsparameters'!N55</f>
        <v>2.8000000000000001E-2</v>
      </c>
      <c r="O12" s="120">
        <f>'2. Reguleringsparameters'!O55</f>
        <v>0.01</v>
      </c>
      <c r="P12" s="120">
        <f>'2. Reguleringsparameters'!P55</f>
        <v>8.0000000000000002E-3</v>
      </c>
      <c r="Q12" s="120">
        <f>'2. Reguleringsparameters'!Q55</f>
        <v>2E-3</v>
      </c>
      <c r="R12" s="120">
        <f>'2. Reguleringsparameters'!R55</f>
        <v>1.4E-2</v>
      </c>
      <c r="S12" s="120">
        <f>'2. Reguleringsparameters'!S55</f>
        <v>2.1000000000000001E-2</v>
      </c>
      <c r="T12" s="120">
        <f>'2. Reguleringsparameters'!T55</f>
        <v>2.8000000000000001E-2</v>
      </c>
      <c r="U12" s="120">
        <f>'2. Reguleringsparameters'!U55</f>
        <v>7.0000000000000001E-3</v>
      </c>
      <c r="V12" s="120">
        <f>'2. Reguleringsparameters'!V55</f>
        <v>0</v>
      </c>
      <c r="W12" s="120">
        <f>'2. Reguleringsparameters'!W55</f>
        <v>0</v>
      </c>
      <c r="X12" s="120">
        <f>'2. Reguleringsparameters'!X55</f>
        <v>0</v>
      </c>
      <c r="Y12" s="120">
        <f>'2. Reguleringsparameters'!Y55</f>
        <v>0</v>
      </c>
      <c r="Z12" s="120">
        <f>'2. Reguleringsparameters'!Z55</f>
        <v>0</v>
      </c>
      <c r="AB12" s="59"/>
    </row>
    <row r="13" spans="1:28" x14ac:dyDescent="0.2">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row>
    <row r="14" spans="1:28" s="77" customFormat="1" x14ac:dyDescent="0.2">
      <c r="B14" s="77" t="s">
        <v>122</v>
      </c>
      <c r="D14" s="77">
        <v>2004</v>
      </c>
      <c r="E14" s="77">
        <v>2005</v>
      </c>
      <c r="F14" s="77">
        <v>2006</v>
      </c>
      <c r="G14" s="77">
        <v>2007</v>
      </c>
      <c r="H14" s="77">
        <v>2008</v>
      </c>
      <c r="I14" s="77">
        <v>2009</v>
      </c>
      <c r="J14" s="77">
        <v>2010</v>
      </c>
      <c r="K14" s="77">
        <v>2011</v>
      </c>
      <c r="L14" s="77">
        <v>2012</v>
      </c>
      <c r="M14" s="77">
        <v>2013</v>
      </c>
      <c r="N14" s="77">
        <v>2014</v>
      </c>
      <c r="O14" s="77">
        <v>2015</v>
      </c>
      <c r="P14" s="77">
        <v>2016</v>
      </c>
      <c r="Q14" s="77">
        <v>2017</v>
      </c>
      <c r="R14" s="77">
        <v>2018</v>
      </c>
      <c r="S14" s="77">
        <v>2019</v>
      </c>
      <c r="T14" s="77">
        <v>2020</v>
      </c>
      <c r="U14" s="77">
        <v>2021</v>
      </c>
      <c r="V14" s="77">
        <v>2022</v>
      </c>
      <c r="W14" s="77">
        <v>2023</v>
      </c>
      <c r="X14" s="77">
        <v>2024</v>
      </c>
      <c r="Y14" s="77">
        <v>2025</v>
      </c>
      <c r="Z14" s="77">
        <v>2026</v>
      </c>
    </row>
    <row r="15" spans="1:28" x14ac:dyDescent="0.2">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row>
    <row r="16" spans="1:28" s="83" customFormat="1" x14ac:dyDescent="0.2">
      <c r="B16" s="83" t="s">
        <v>161</v>
      </c>
    </row>
    <row r="17" spans="1:26" x14ac:dyDescent="0.2">
      <c r="A17" s="40"/>
      <c r="B17" s="40" t="s">
        <v>120</v>
      </c>
      <c r="C17" s="40"/>
      <c r="D17" s="118">
        <f t="shared" ref="D17:I17" si="0">1+D12</f>
        <v>1.0209999999999999</v>
      </c>
      <c r="E17" s="118">
        <f t="shared" si="0"/>
        <v>1.0109999999999999</v>
      </c>
      <c r="F17" s="118">
        <f t="shared" si="0"/>
        <v>1.018</v>
      </c>
      <c r="G17" s="118">
        <f t="shared" si="0"/>
        <v>1.014</v>
      </c>
      <c r="H17" s="118">
        <f t="shared" si="0"/>
        <v>1.0109999999999999</v>
      </c>
      <c r="I17" s="118">
        <f t="shared" si="0"/>
        <v>1.032</v>
      </c>
      <c r="J17" s="118">
        <f t="shared" ref="J17:Z17" si="1">1+J12</f>
        <v>1.0029999999999999</v>
      </c>
      <c r="K17" s="118">
        <f t="shared" si="1"/>
        <v>1.0149999999999999</v>
      </c>
      <c r="L17" s="118">
        <f t="shared" si="1"/>
        <v>1.026</v>
      </c>
      <c r="M17" s="118">
        <f t="shared" si="1"/>
        <v>1.0229999999999999</v>
      </c>
      <c r="N17" s="118">
        <f t="shared" si="1"/>
        <v>1.028</v>
      </c>
      <c r="O17" s="118">
        <f t="shared" si="1"/>
        <v>1.01</v>
      </c>
      <c r="P17" s="118">
        <f t="shared" si="1"/>
        <v>1.008</v>
      </c>
      <c r="Q17" s="118">
        <f t="shared" si="1"/>
        <v>1.002</v>
      </c>
      <c r="R17" s="118">
        <f t="shared" si="1"/>
        <v>1.014</v>
      </c>
      <c r="S17" s="118">
        <f t="shared" si="1"/>
        <v>1.0209999999999999</v>
      </c>
      <c r="T17" s="118">
        <f t="shared" si="1"/>
        <v>1.028</v>
      </c>
      <c r="U17" s="118">
        <f t="shared" si="1"/>
        <v>1.0069999999999999</v>
      </c>
      <c r="V17" s="118">
        <f t="shared" si="1"/>
        <v>1</v>
      </c>
      <c r="W17" s="118">
        <f t="shared" si="1"/>
        <v>1</v>
      </c>
      <c r="X17" s="118">
        <f t="shared" si="1"/>
        <v>1</v>
      </c>
      <c r="Y17" s="118">
        <f t="shared" si="1"/>
        <v>1</v>
      </c>
      <c r="Z17" s="118">
        <f t="shared" si="1"/>
        <v>1</v>
      </c>
    </row>
    <row r="18" spans="1:26" x14ac:dyDescent="0.2">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row>
    <row r="19" spans="1:26" s="83" customFormat="1" x14ac:dyDescent="0.2">
      <c r="B19" s="83" t="s">
        <v>72</v>
      </c>
    </row>
    <row r="20" spans="1:26" x14ac:dyDescent="0.2">
      <c r="A20" s="40"/>
      <c r="B20" s="18">
        <v>2004</v>
      </c>
      <c r="C20" s="40"/>
      <c r="D20" s="85">
        <v>1</v>
      </c>
      <c r="E20" s="118">
        <f t="shared" ref="E20:I24" si="2">D20*E$17</f>
        <v>1.0109999999999999</v>
      </c>
      <c r="F20" s="118">
        <f t="shared" si="2"/>
        <v>1.0291979999999998</v>
      </c>
      <c r="G20" s="118">
        <f t="shared" si="2"/>
        <v>1.0436067719999997</v>
      </c>
      <c r="H20" s="118">
        <f t="shared" si="2"/>
        <v>1.0550864464919996</v>
      </c>
      <c r="I20" s="118">
        <f t="shared" si="2"/>
        <v>1.0888492127797436</v>
      </c>
      <c r="J20" s="118">
        <f t="shared" ref="J20:J25" si="3">I20*J$17</f>
        <v>1.0921157604180827</v>
      </c>
      <c r="K20" s="118">
        <f t="shared" ref="K20:U36" si="4">J20*K$17</f>
        <v>1.1084974968243537</v>
      </c>
      <c r="L20" s="118">
        <f t="shared" si="4"/>
        <v>1.137318431741787</v>
      </c>
      <c r="M20" s="118">
        <f t="shared" si="4"/>
        <v>1.1634767556718479</v>
      </c>
      <c r="N20" s="118">
        <f t="shared" si="4"/>
        <v>1.1960541048306597</v>
      </c>
      <c r="O20" s="118">
        <f t="shared" si="4"/>
        <v>1.2080146458789662</v>
      </c>
      <c r="P20" s="118">
        <f t="shared" si="4"/>
        <v>1.217678763045998</v>
      </c>
      <c r="Q20" s="118">
        <f t="shared" si="4"/>
        <v>1.22011412057209</v>
      </c>
      <c r="R20" s="118">
        <f t="shared" si="4"/>
        <v>1.2371957182600992</v>
      </c>
      <c r="S20" s="118">
        <f t="shared" si="4"/>
        <v>1.2631768283435612</v>
      </c>
      <c r="T20" s="118">
        <f t="shared" si="4"/>
        <v>1.2985457795371809</v>
      </c>
      <c r="U20" s="118">
        <f t="shared" si="4"/>
        <v>1.3076355999939411</v>
      </c>
      <c r="V20" s="118">
        <f t="shared" ref="V20:X37" si="5">U20*V$17</f>
        <v>1.3076355999939411</v>
      </c>
      <c r="W20" s="118">
        <f t="shared" si="5"/>
        <v>1.3076355999939411</v>
      </c>
      <c r="X20" s="118">
        <f t="shared" si="5"/>
        <v>1.3076355999939411</v>
      </c>
      <c r="Y20" s="118">
        <f t="shared" ref="Y20:Y25" si="6">X20*Y$17</f>
        <v>1.3076355999939411</v>
      </c>
      <c r="Z20" s="118">
        <f t="shared" ref="Z20:Z24" si="7">Y20*Z$17</f>
        <v>1.3076355999939411</v>
      </c>
    </row>
    <row r="21" spans="1:26" x14ac:dyDescent="0.2">
      <c r="A21" s="40"/>
      <c r="B21" s="18">
        <v>2005</v>
      </c>
      <c r="C21" s="40"/>
      <c r="D21" s="17"/>
      <c r="E21" s="85">
        <v>1</v>
      </c>
      <c r="F21" s="118">
        <f t="shared" si="2"/>
        <v>1.018</v>
      </c>
      <c r="G21" s="118">
        <f t="shared" si="2"/>
        <v>1.0322519999999999</v>
      </c>
      <c r="H21" s="118">
        <f t="shared" si="2"/>
        <v>1.0436067719999997</v>
      </c>
      <c r="I21" s="118">
        <f t="shared" si="2"/>
        <v>1.0770021887039998</v>
      </c>
      <c r="J21" s="118">
        <f t="shared" si="3"/>
        <v>1.0802331952701116</v>
      </c>
      <c r="K21" s="118">
        <f t="shared" si="4"/>
        <v>1.0964366931991631</v>
      </c>
      <c r="L21" s="118">
        <f t="shared" si="4"/>
        <v>1.1249440472223413</v>
      </c>
      <c r="M21" s="118">
        <f t="shared" si="4"/>
        <v>1.1508177603084551</v>
      </c>
      <c r="N21" s="118">
        <f t="shared" si="4"/>
        <v>1.1830406575970918</v>
      </c>
      <c r="O21" s="118">
        <f t="shared" si="4"/>
        <v>1.1948710641730627</v>
      </c>
      <c r="P21" s="118">
        <f t="shared" si="4"/>
        <v>1.2044300326864472</v>
      </c>
      <c r="Q21" s="118">
        <f t="shared" si="4"/>
        <v>1.2068388927518201</v>
      </c>
      <c r="R21" s="118">
        <f t="shared" si="4"/>
        <v>1.2237346372503457</v>
      </c>
      <c r="S21" s="118">
        <f t="shared" si="4"/>
        <v>1.2494330646326028</v>
      </c>
      <c r="T21" s="118">
        <f t="shared" si="4"/>
        <v>1.2844171904423158</v>
      </c>
      <c r="U21" s="118">
        <f t="shared" si="4"/>
        <v>1.2934081107754118</v>
      </c>
      <c r="V21" s="118">
        <f t="shared" si="5"/>
        <v>1.2934081107754118</v>
      </c>
      <c r="W21" s="118">
        <f t="shared" si="5"/>
        <v>1.2934081107754118</v>
      </c>
      <c r="X21" s="118">
        <f t="shared" si="5"/>
        <v>1.2934081107754118</v>
      </c>
      <c r="Y21" s="118">
        <f t="shared" si="6"/>
        <v>1.2934081107754118</v>
      </c>
      <c r="Z21" s="118">
        <f t="shared" si="7"/>
        <v>1.2934081107754118</v>
      </c>
    </row>
    <row r="22" spans="1:26" x14ac:dyDescent="0.2">
      <c r="A22" s="40"/>
      <c r="B22" s="18">
        <v>2006</v>
      </c>
      <c r="C22" s="40"/>
      <c r="D22" s="17"/>
      <c r="E22" s="17"/>
      <c r="F22" s="85">
        <v>1</v>
      </c>
      <c r="G22" s="118">
        <f t="shared" si="2"/>
        <v>1.014</v>
      </c>
      <c r="H22" s="118">
        <f t="shared" si="2"/>
        <v>1.0251539999999999</v>
      </c>
      <c r="I22" s="118">
        <f t="shared" si="2"/>
        <v>1.0579589279999999</v>
      </c>
      <c r="J22" s="118">
        <f t="shared" si="3"/>
        <v>1.0611328047839999</v>
      </c>
      <c r="K22" s="118">
        <f t="shared" si="4"/>
        <v>1.0770497968557597</v>
      </c>
      <c r="L22" s="118">
        <f t="shared" si="4"/>
        <v>1.1050530915740095</v>
      </c>
      <c r="M22" s="118">
        <f t="shared" si="4"/>
        <v>1.1304693126802117</v>
      </c>
      <c r="N22" s="118">
        <f t="shared" si="4"/>
        <v>1.1621224534352577</v>
      </c>
      <c r="O22" s="118">
        <f t="shared" si="4"/>
        <v>1.1737436779696102</v>
      </c>
      <c r="P22" s="118">
        <f t="shared" si="4"/>
        <v>1.183133627393367</v>
      </c>
      <c r="Q22" s="118">
        <f t="shared" si="4"/>
        <v>1.1854998946481539</v>
      </c>
      <c r="R22" s="118">
        <f t="shared" si="4"/>
        <v>1.2020968931732281</v>
      </c>
      <c r="S22" s="118">
        <f t="shared" si="4"/>
        <v>1.2273409279298657</v>
      </c>
      <c r="T22" s="118">
        <f t="shared" si="4"/>
        <v>1.2617064739119019</v>
      </c>
      <c r="U22" s="118">
        <f t="shared" si="4"/>
        <v>1.270538419229285</v>
      </c>
      <c r="V22" s="118">
        <f t="shared" si="5"/>
        <v>1.270538419229285</v>
      </c>
      <c r="W22" s="118">
        <f t="shared" si="5"/>
        <v>1.270538419229285</v>
      </c>
      <c r="X22" s="118">
        <f t="shared" si="5"/>
        <v>1.270538419229285</v>
      </c>
      <c r="Y22" s="118">
        <f t="shared" si="6"/>
        <v>1.270538419229285</v>
      </c>
      <c r="Z22" s="118">
        <f t="shared" si="7"/>
        <v>1.270538419229285</v>
      </c>
    </row>
    <row r="23" spans="1:26" x14ac:dyDescent="0.2">
      <c r="A23" s="40"/>
      <c r="B23" s="18">
        <v>2007</v>
      </c>
      <c r="C23" s="40"/>
      <c r="D23" s="17"/>
      <c r="E23" s="17"/>
      <c r="F23" s="17"/>
      <c r="G23" s="85">
        <v>1</v>
      </c>
      <c r="H23" s="118">
        <f t="shared" si="2"/>
        <v>1.0109999999999999</v>
      </c>
      <c r="I23" s="118">
        <f t="shared" si="2"/>
        <v>1.0433519999999998</v>
      </c>
      <c r="J23" s="118">
        <f t="shared" si="3"/>
        <v>1.0464820559999997</v>
      </c>
      <c r="K23" s="118">
        <f t="shared" si="4"/>
        <v>1.0621792868399995</v>
      </c>
      <c r="L23" s="118">
        <f t="shared" si="4"/>
        <v>1.0897959482978394</v>
      </c>
      <c r="M23" s="118">
        <f t="shared" si="4"/>
        <v>1.1148612551086896</v>
      </c>
      <c r="N23" s="118">
        <f t="shared" si="4"/>
        <v>1.1460773702517328</v>
      </c>
      <c r="O23" s="118">
        <f t="shared" si="4"/>
        <v>1.1575381439542503</v>
      </c>
      <c r="P23" s="118">
        <f t="shared" si="4"/>
        <v>1.1667984491058843</v>
      </c>
      <c r="Q23" s="118">
        <f t="shared" si="4"/>
        <v>1.1691320460040959</v>
      </c>
      <c r="R23" s="118">
        <f t="shared" si="4"/>
        <v>1.1854998946481532</v>
      </c>
      <c r="S23" s="118">
        <f t="shared" si="4"/>
        <v>1.2103953924357642</v>
      </c>
      <c r="T23" s="118">
        <f t="shared" si="4"/>
        <v>1.2442864634239656</v>
      </c>
      <c r="U23" s="118">
        <f t="shared" si="4"/>
        <v>1.2529964686679333</v>
      </c>
      <c r="V23" s="118">
        <f t="shared" si="5"/>
        <v>1.2529964686679333</v>
      </c>
      <c r="W23" s="118">
        <f t="shared" si="5"/>
        <v>1.2529964686679333</v>
      </c>
      <c r="X23" s="118">
        <f t="shared" si="5"/>
        <v>1.2529964686679333</v>
      </c>
      <c r="Y23" s="118">
        <f t="shared" si="6"/>
        <v>1.2529964686679333</v>
      </c>
      <c r="Z23" s="118">
        <f t="shared" si="7"/>
        <v>1.2529964686679333</v>
      </c>
    </row>
    <row r="24" spans="1:26" x14ac:dyDescent="0.2">
      <c r="A24" s="40"/>
      <c r="B24" s="18">
        <v>2008</v>
      </c>
      <c r="C24" s="40"/>
      <c r="D24" s="17"/>
      <c r="E24" s="17"/>
      <c r="F24" s="17"/>
      <c r="G24" s="17"/>
      <c r="H24" s="85">
        <v>1</v>
      </c>
      <c r="I24" s="118">
        <f t="shared" si="2"/>
        <v>1.032</v>
      </c>
      <c r="J24" s="118">
        <f t="shared" si="3"/>
        <v>1.035096</v>
      </c>
      <c r="K24" s="118">
        <f t="shared" si="4"/>
        <v>1.0506224399999999</v>
      </c>
      <c r="L24" s="118">
        <f t="shared" si="4"/>
        <v>1.0779386234399999</v>
      </c>
      <c r="M24" s="118">
        <f t="shared" si="4"/>
        <v>1.1027312117791197</v>
      </c>
      <c r="N24" s="118">
        <f t="shared" si="4"/>
        <v>1.133607685708935</v>
      </c>
      <c r="O24" s="118">
        <f t="shared" si="4"/>
        <v>1.1449437625660244</v>
      </c>
      <c r="P24" s="118">
        <f t="shared" si="4"/>
        <v>1.1541033126665525</v>
      </c>
      <c r="Q24" s="118">
        <f t="shared" si="4"/>
        <v>1.1564115192918856</v>
      </c>
      <c r="R24" s="118">
        <f t="shared" si="4"/>
        <v>1.1726012805619719</v>
      </c>
      <c r="S24" s="118">
        <f t="shared" si="4"/>
        <v>1.1972259074537732</v>
      </c>
      <c r="T24" s="118">
        <f t="shared" si="4"/>
        <v>1.2307482328624788</v>
      </c>
      <c r="U24" s="118">
        <f t="shared" si="4"/>
        <v>1.2393634704925161</v>
      </c>
      <c r="V24" s="118">
        <f t="shared" si="5"/>
        <v>1.2393634704925161</v>
      </c>
      <c r="W24" s="118">
        <f t="shared" si="5"/>
        <v>1.2393634704925161</v>
      </c>
      <c r="X24" s="118">
        <f t="shared" si="5"/>
        <v>1.2393634704925161</v>
      </c>
      <c r="Y24" s="118">
        <f t="shared" si="6"/>
        <v>1.2393634704925161</v>
      </c>
      <c r="Z24" s="118">
        <f t="shared" si="7"/>
        <v>1.2393634704925161</v>
      </c>
    </row>
    <row r="25" spans="1:26" x14ac:dyDescent="0.2">
      <c r="A25" s="40"/>
      <c r="B25" s="18">
        <v>2009</v>
      </c>
      <c r="C25" s="40"/>
      <c r="D25" s="17"/>
      <c r="E25" s="17"/>
      <c r="F25" s="17"/>
      <c r="G25" s="17"/>
      <c r="H25" s="17"/>
      <c r="I25" s="85">
        <v>1</v>
      </c>
      <c r="J25" s="118">
        <f t="shared" si="3"/>
        <v>1.0029999999999999</v>
      </c>
      <c r="K25" s="118">
        <f t="shared" si="4"/>
        <v>1.0180449999999999</v>
      </c>
      <c r="L25" s="118">
        <f t="shared" si="4"/>
        <v>1.0445141699999998</v>
      </c>
      <c r="M25" s="118">
        <f t="shared" si="4"/>
        <v>1.0685379959099996</v>
      </c>
      <c r="N25" s="118">
        <f t="shared" si="4"/>
        <v>1.0984570597954797</v>
      </c>
      <c r="O25" s="118">
        <f t="shared" si="4"/>
        <v>1.1094416303934345</v>
      </c>
      <c r="P25" s="118">
        <f t="shared" si="4"/>
        <v>1.1183171634365821</v>
      </c>
      <c r="Q25" s="118">
        <f t="shared" si="4"/>
        <v>1.1205537977634552</v>
      </c>
      <c r="R25" s="118">
        <f t="shared" si="4"/>
        <v>1.1362415509321435</v>
      </c>
      <c r="S25" s="118">
        <f t="shared" si="4"/>
        <v>1.1601026235017184</v>
      </c>
      <c r="T25" s="118">
        <f t="shared" si="4"/>
        <v>1.1925854969597667</v>
      </c>
      <c r="U25" s="118">
        <f t="shared" si="4"/>
        <v>1.200933595438485</v>
      </c>
      <c r="V25" s="118">
        <f t="shared" si="5"/>
        <v>1.200933595438485</v>
      </c>
      <c r="W25" s="118">
        <f t="shared" si="5"/>
        <v>1.200933595438485</v>
      </c>
      <c r="X25" s="118">
        <f t="shared" si="5"/>
        <v>1.200933595438485</v>
      </c>
      <c r="Y25" s="118">
        <f t="shared" si="6"/>
        <v>1.200933595438485</v>
      </c>
      <c r="Z25" s="118">
        <f t="shared" ref="Z25:Z41" si="8">Y25*Z$17</f>
        <v>1.200933595438485</v>
      </c>
    </row>
    <row r="26" spans="1:26" x14ac:dyDescent="0.2">
      <c r="A26" s="40"/>
      <c r="B26" s="18">
        <v>2010</v>
      </c>
      <c r="C26" s="40"/>
      <c r="D26" s="17"/>
      <c r="E26" s="17"/>
      <c r="F26" s="17"/>
      <c r="G26" s="17"/>
      <c r="H26" s="17"/>
      <c r="I26" s="17"/>
      <c r="J26" s="85">
        <v>1</v>
      </c>
      <c r="K26" s="118">
        <f t="shared" si="4"/>
        <v>1.0149999999999999</v>
      </c>
      <c r="L26" s="118">
        <f t="shared" si="4"/>
        <v>1.0413899999999998</v>
      </c>
      <c r="M26" s="118">
        <f t="shared" si="4"/>
        <v>1.0653419699999997</v>
      </c>
      <c r="N26" s="118">
        <f t="shared" si="4"/>
        <v>1.0951715451599997</v>
      </c>
      <c r="O26" s="118">
        <f t="shared" si="4"/>
        <v>1.1061232606115996</v>
      </c>
      <c r="P26" s="118">
        <f t="shared" si="4"/>
        <v>1.1149722466964924</v>
      </c>
      <c r="Q26" s="118">
        <f t="shared" si="4"/>
        <v>1.1172021911898855</v>
      </c>
      <c r="R26" s="118">
        <f t="shared" si="4"/>
        <v>1.132843021866544</v>
      </c>
      <c r="S26" s="118">
        <f t="shared" si="4"/>
        <v>1.1566327253257414</v>
      </c>
      <c r="T26" s="118">
        <f t="shared" si="4"/>
        <v>1.1890184416348621</v>
      </c>
      <c r="U26" s="118">
        <f t="shared" si="4"/>
        <v>1.197341570726306</v>
      </c>
      <c r="V26" s="118">
        <f t="shared" si="5"/>
        <v>1.197341570726306</v>
      </c>
      <c r="W26" s="118">
        <f t="shared" si="5"/>
        <v>1.197341570726306</v>
      </c>
      <c r="X26" s="118">
        <f t="shared" si="5"/>
        <v>1.197341570726306</v>
      </c>
      <c r="Y26" s="118">
        <f t="shared" ref="Y26:Y40" si="9">X26*Y$17</f>
        <v>1.197341570726306</v>
      </c>
      <c r="Z26" s="118">
        <f t="shared" si="8"/>
        <v>1.197341570726306</v>
      </c>
    </row>
    <row r="27" spans="1:26" x14ac:dyDescent="0.2">
      <c r="A27" s="40"/>
      <c r="B27" s="18">
        <v>2011</v>
      </c>
      <c r="C27" s="40"/>
      <c r="D27" s="17"/>
      <c r="E27" s="17"/>
      <c r="F27" s="17"/>
      <c r="G27" s="17"/>
      <c r="H27" s="17"/>
      <c r="I27" s="17"/>
      <c r="J27" s="17"/>
      <c r="K27" s="85">
        <v>1</v>
      </c>
      <c r="L27" s="118">
        <f t="shared" si="4"/>
        <v>1.026</v>
      </c>
      <c r="M27" s="118">
        <f t="shared" si="4"/>
        <v>1.049598</v>
      </c>
      <c r="N27" s="118">
        <f t="shared" si="4"/>
        <v>1.0789867440000001</v>
      </c>
      <c r="O27" s="118">
        <f t="shared" si="4"/>
        <v>1.08977661144</v>
      </c>
      <c r="P27" s="118">
        <f t="shared" si="4"/>
        <v>1.09849482433152</v>
      </c>
      <c r="Q27" s="118">
        <f t="shared" si="4"/>
        <v>1.1006918139801831</v>
      </c>
      <c r="R27" s="118">
        <f t="shared" si="4"/>
        <v>1.1161014993759057</v>
      </c>
      <c r="S27" s="118">
        <f t="shared" si="4"/>
        <v>1.1395396308627996</v>
      </c>
      <c r="T27" s="118">
        <f t="shared" si="4"/>
        <v>1.171446740526958</v>
      </c>
      <c r="U27" s="118">
        <f t="shared" si="4"/>
        <v>1.1796468677106466</v>
      </c>
      <c r="V27" s="118">
        <f t="shared" si="5"/>
        <v>1.1796468677106466</v>
      </c>
      <c r="W27" s="118">
        <f t="shared" si="5"/>
        <v>1.1796468677106466</v>
      </c>
      <c r="X27" s="118">
        <f t="shared" si="5"/>
        <v>1.1796468677106466</v>
      </c>
      <c r="Y27" s="118">
        <f t="shared" si="9"/>
        <v>1.1796468677106466</v>
      </c>
      <c r="Z27" s="118">
        <f t="shared" si="8"/>
        <v>1.1796468677106466</v>
      </c>
    </row>
    <row r="28" spans="1:26" x14ac:dyDescent="0.2">
      <c r="A28" s="40"/>
      <c r="B28" s="18">
        <v>2012</v>
      </c>
      <c r="C28" s="40"/>
      <c r="D28" s="17"/>
      <c r="E28" s="17"/>
      <c r="F28" s="17"/>
      <c r="G28" s="17"/>
      <c r="H28" s="17"/>
      <c r="I28" s="17"/>
      <c r="J28" s="17"/>
      <c r="K28" s="17"/>
      <c r="L28" s="85">
        <v>1</v>
      </c>
      <c r="M28" s="118">
        <f t="shared" si="4"/>
        <v>1.0229999999999999</v>
      </c>
      <c r="N28" s="118">
        <f t="shared" si="4"/>
        <v>1.051644</v>
      </c>
      <c r="O28" s="118">
        <f t="shared" si="4"/>
        <v>1.06216044</v>
      </c>
      <c r="P28" s="118">
        <f t="shared" si="4"/>
        <v>1.0706577235199999</v>
      </c>
      <c r="Q28" s="118">
        <f t="shared" si="4"/>
        <v>1.0727990389670399</v>
      </c>
      <c r="R28" s="118">
        <f t="shared" si="4"/>
        <v>1.0878182255125783</v>
      </c>
      <c r="S28" s="118">
        <f t="shared" si="4"/>
        <v>1.1106624082483423</v>
      </c>
      <c r="T28" s="118">
        <f t="shared" si="4"/>
        <v>1.1417609556792958</v>
      </c>
      <c r="U28" s="118">
        <f t="shared" si="4"/>
        <v>1.1497532823690508</v>
      </c>
      <c r="V28" s="118">
        <f t="shared" si="5"/>
        <v>1.1497532823690508</v>
      </c>
      <c r="W28" s="118">
        <f t="shared" si="5"/>
        <v>1.1497532823690508</v>
      </c>
      <c r="X28" s="118">
        <f t="shared" si="5"/>
        <v>1.1497532823690508</v>
      </c>
      <c r="Y28" s="118">
        <f t="shared" si="9"/>
        <v>1.1497532823690508</v>
      </c>
      <c r="Z28" s="118">
        <f t="shared" si="8"/>
        <v>1.1497532823690508</v>
      </c>
    </row>
    <row r="29" spans="1:26" x14ac:dyDescent="0.2">
      <c r="A29" s="40"/>
      <c r="B29" s="18">
        <v>2013</v>
      </c>
      <c r="C29" s="40"/>
      <c r="D29" s="17"/>
      <c r="E29" s="17"/>
      <c r="F29" s="17"/>
      <c r="G29" s="17"/>
      <c r="H29" s="17"/>
      <c r="I29" s="17"/>
      <c r="J29" s="17"/>
      <c r="K29" s="17"/>
      <c r="L29" s="17"/>
      <c r="M29" s="85">
        <v>1</v>
      </c>
      <c r="N29" s="118">
        <f t="shared" si="4"/>
        <v>1.028</v>
      </c>
      <c r="O29" s="118">
        <f t="shared" si="4"/>
        <v>1.0382800000000001</v>
      </c>
      <c r="P29" s="118">
        <f t="shared" si="4"/>
        <v>1.0465862400000001</v>
      </c>
      <c r="Q29" s="118">
        <f t="shared" si="4"/>
        <v>1.0486794124800001</v>
      </c>
      <c r="R29" s="118">
        <f t="shared" si="4"/>
        <v>1.0633609242547202</v>
      </c>
      <c r="S29" s="118">
        <f t="shared" si="4"/>
        <v>1.0856915036640693</v>
      </c>
      <c r="T29" s="118">
        <f t="shared" si="4"/>
        <v>1.1160908657666633</v>
      </c>
      <c r="U29" s="118">
        <f t="shared" si="4"/>
        <v>1.1239035018270298</v>
      </c>
      <c r="V29" s="118">
        <f t="shared" si="5"/>
        <v>1.1239035018270298</v>
      </c>
      <c r="W29" s="118">
        <f t="shared" si="5"/>
        <v>1.1239035018270298</v>
      </c>
      <c r="X29" s="118">
        <f t="shared" si="5"/>
        <v>1.1239035018270298</v>
      </c>
      <c r="Y29" s="118">
        <f t="shared" si="9"/>
        <v>1.1239035018270298</v>
      </c>
      <c r="Z29" s="118">
        <f t="shared" si="8"/>
        <v>1.1239035018270298</v>
      </c>
    </row>
    <row r="30" spans="1:26" x14ac:dyDescent="0.2">
      <c r="A30" s="40"/>
      <c r="B30" s="18">
        <v>2014</v>
      </c>
      <c r="C30" s="40"/>
      <c r="D30" s="17"/>
      <c r="E30" s="17"/>
      <c r="F30" s="17"/>
      <c r="G30" s="17"/>
      <c r="H30" s="17"/>
      <c r="I30" s="17"/>
      <c r="J30" s="17"/>
      <c r="K30" s="17"/>
      <c r="L30" s="17"/>
      <c r="M30" s="17"/>
      <c r="N30" s="85">
        <v>1</v>
      </c>
      <c r="O30" s="118">
        <f t="shared" si="4"/>
        <v>1.01</v>
      </c>
      <c r="P30" s="118">
        <f t="shared" si="4"/>
        <v>1.0180800000000001</v>
      </c>
      <c r="Q30" s="118">
        <f t="shared" si="4"/>
        <v>1.0201161600000002</v>
      </c>
      <c r="R30" s="118">
        <f t="shared" si="4"/>
        <v>1.0343977862400002</v>
      </c>
      <c r="S30" s="118">
        <f t="shared" si="4"/>
        <v>1.0561201397510402</v>
      </c>
      <c r="T30" s="118">
        <f t="shared" si="4"/>
        <v>1.0856915036640693</v>
      </c>
      <c r="U30" s="118">
        <f t="shared" si="4"/>
        <v>1.0932913441897176</v>
      </c>
      <c r="V30" s="118">
        <f t="shared" si="5"/>
        <v>1.0932913441897176</v>
      </c>
      <c r="W30" s="118">
        <f t="shared" si="5"/>
        <v>1.0932913441897176</v>
      </c>
      <c r="X30" s="118">
        <f t="shared" si="5"/>
        <v>1.0932913441897176</v>
      </c>
      <c r="Y30" s="118">
        <f t="shared" si="9"/>
        <v>1.0932913441897176</v>
      </c>
      <c r="Z30" s="118">
        <f t="shared" si="8"/>
        <v>1.0932913441897176</v>
      </c>
    </row>
    <row r="31" spans="1:26" x14ac:dyDescent="0.2">
      <c r="A31" s="40"/>
      <c r="B31" s="18">
        <v>2015</v>
      </c>
      <c r="C31" s="40"/>
      <c r="D31" s="17"/>
      <c r="E31" s="17"/>
      <c r="F31" s="17"/>
      <c r="G31" s="17"/>
      <c r="H31" s="17"/>
      <c r="I31" s="17"/>
      <c r="J31" s="17"/>
      <c r="K31" s="17"/>
      <c r="L31" s="17"/>
      <c r="M31" s="17"/>
      <c r="N31" s="17"/>
      <c r="O31" s="85">
        <v>1</v>
      </c>
      <c r="P31" s="118">
        <f t="shared" si="4"/>
        <v>1.008</v>
      </c>
      <c r="Q31" s="118">
        <f t="shared" si="4"/>
        <v>1.010016</v>
      </c>
      <c r="R31" s="118">
        <f t="shared" si="4"/>
        <v>1.0241562239999999</v>
      </c>
      <c r="S31" s="118">
        <f t="shared" si="4"/>
        <v>1.0456635047039999</v>
      </c>
      <c r="T31" s="118">
        <f t="shared" si="4"/>
        <v>1.0749420828357119</v>
      </c>
      <c r="U31" s="118">
        <f t="shared" si="4"/>
        <v>1.0824666774155618</v>
      </c>
      <c r="V31" s="118">
        <f t="shared" si="5"/>
        <v>1.0824666774155618</v>
      </c>
      <c r="W31" s="118">
        <f t="shared" si="5"/>
        <v>1.0824666774155618</v>
      </c>
      <c r="X31" s="118">
        <f t="shared" si="5"/>
        <v>1.0824666774155618</v>
      </c>
      <c r="Y31" s="118">
        <f t="shared" si="9"/>
        <v>1.0824666774155618</v>
      </c>
      <c r="Z31" s="118">
        <f t="shared" si="8"/>
        <v>1.0824666774155618</v>
      </c>
    </row>
    <row r="32" spans="1:26" x14ac:dyDescent="0.2">
      <c r="A32" s="40"/>
      <c r="B32" s="18">
        <v>2016</v>
      </c>
      <c r="C32" s="40"/>
      <c r="D32" s="17"/>
      <c r="E32" s="17"/>
      <c r="F32" s="17"/>
      <c r="G32" s="17"/>
      <c r="H32" s="17"/>
      <c r="I32" s="17"/>
      <c r="J32" s="17"/>
      <c r="K32" s="17"/>
      <c r="L32" s="17"/>
      <c r="M32" s="17"/>
      <c r="N32" s="17"/>
      <c r="O32" s="17"/>
      <c r="P32" s="85">
        <v>1</v>
      </c>
      <c r="Q32" s="118">
        <f t="shared" si="4"/>
        <v>1.002</v>
      </c>
      <c r="R32" s="118">
        <f t="shared" si="4"/>
        <v>1.0160279999999999</v>
      </c>
      <c r="S32" s="118">
        <f t="shared" si="4"/>
        <v>1.0373645879999998</v>
      </c>
      <c r="T32" s="118">
        <f t="shared" si="4"/>
        <v>1.0664107964639997</v>
      </c>
      <c r="U32" s="118">
        <f t="shared" si="4"/>
        <v>1.0738756720392475</v>
      </c>
      <c r="V32" s="118">
        <f t="shared" si="5"/>
        <v>1.0738756720392475</v>
      </c>
      <c r="W32" s="118">
        <f t="shared" si="5"/>
        <v>1.0738756720392475</v>
      </c>
      <c r="X32" s="118">
        <f t="shared" si="5"/>
        <v>1.0738756720392475</v>
      </c>
      <c r="Y32" s="118">
        <f t="shared" si="9"/>
        <v>1.0738756720392475</v>
      </c>
      <c r="Z32" s="118">
        <f t="shared" si="8"/>
        <v>1.0738756720392475</v>
      </c>
    </row>
    <row r="33" spans="1:26" x14ac:dyDescent="0.2">
      <c r="A33" s="40"/>
      <c r="B33" s="18">
        <v>2017</v>
      </c>
      <c r="C33" s="40"/>
      <c r="D33" s="17"/>
      <c r="E33" s="17"/>
      <c r="F33" s="17"/>
      <c r="G33" s="17"/>
      <c r="H33" s="17"/>
      <c r="I33" s="17"/>
      <c r="J33" s="17"/>
      <c r="K33" s="17"/>
      <c r="L33" s="17"/>
      <c r="M33" s="17"/>
      <c r="N33" s="17"/>
      <c r="O33" s="17"/>
      <c r="P33" s="17"/>
      <c r="Q33" s="85">
        <v>1</v>
      </c>
      <c r="R33" s="118">
        <f t="shared" si="4"/>
        <v>1.014</v>
      </c>
      <c r="S33" s="118">
        <f t="shared" si="4"/>
        <v>1.0352939999999999</v>
      </c>
      <c r="T33" s="118">
        <f t="shared" si="4"/>
        <v>1.0642822320000001</v>
      </c>
      <c r="U33" s="118">
        <f t="shared" si="4"/>
        <v>1.0717322076239999</v>
      </c>
      <c r="V33" s="118">
        <f t="shared" si="5"/>
        <v>1.0717322076239999</v>
      </c>
      <c r="W33" s="118">
        <f t="shared" si="5"/>
        <v>1.0717322076239999</v>
      </c>
      <c r="X33" s="118">
        <f t="shared" si="5"/>
        <v>1.0717322076239999</v>
      </c>
      <c r="Y33" s="118">
        <f t="shared" si="9"/>
        <v>1.0717322076239999</v>
      </c>
      <c r="Z33" s="118">
        <f t="shared" si="8"/>
        <v>1.0717322076239999</v>
      </c>
    </row>
    <row r="34" spans="1:26" x14ac:dyDescent="0.2">
      <c r="A34" s="40"/>
      <c r="B34" s="18">
        <v>2018</v>
      </c>
      <c r="C34" s="40"/>
      <c r="D34" s="17"/>
      <c r="E34" s="17"/>
      <c r="F34" s="17"/>
      <c r="G34" s="17"/>
      <c r="H34" s="17"/>
      <c r="I34" s="17"/>
      <c r="J34" s="17"/>
      <c r="K34" s="17"/>
      <c r="L34" s="17"/>
      <c r="M34" s="17"/>
      <c r="N34" s="17"/>
      <c r="O34" s="17"/>
      <c r="P34" s="17"/>
      <c r="Q34" s="17"/>
      <c r="R34" s="85">
        <v>1</v>
      </c>
      <c r="S34" s="118">
        <f t="shared" si="4"/>
        <v>1.0209999999999999</v>
      </c>
      <c r="T34" s="118">
        <f t="shared" si="4"/>
        <v>1.049588</v>
      </c>
      <c r="U34" s="118">
        <f t="shared" si="4"/>
        <v>1.0569351159999998</v>
      </c>
      <c r="V34" s="118">
        <f t="shared" si="5"/>
        <v>1.0569351159999998</v>
      </c>
      <c r="W34" s="118">
        <f t="shared" si="5"/>
        <v>1.0569351159999998</v>
      </c>
      <c r="X34" s="118">
        <f t="shared" si="5"/>
        <v>1.0569351159999998</v>
      </c>
      <c r="Y34" s="118">
        <f t="shared" si="9"/>
        <v>1.0569351159999998</v>
      </c>
      <c r="Z34" s="118">
        <f t="shared" si="8"/>
        <v>1.0569351159999998</v>
      </c>
    </row>
    <row r="35" spans="1:26" x14ac:dyDescent="0.2">
      <c r="A35" s="40"/>
      <c r="B35" s="18">
        <v>2019</v>
      </c>
      <c r="C35" s="40"/>
      <c r="D35" s="17"/>
      <c r="E35" s="17"/>
      <c r="F35" s="17"/>
      <c r="G35" s="17"/>
      <c r="H35" s="17"/>
      <c r="I35" s="17"/>
      <c r="J35" s="17"/>
      <c r="K35" s="17"/>
      <c r="L35" s="17"/>
      <c r="M35" s="17"/>
      <c r="N35" s="17"/>
      <c r="O35" s="17"/>
      <c r="P35" s="17"/>
      <c r="Q35" s="17"/>
      <c r="R35" s="17"/>
      <c r="S35" s="85">
        <v>1</v>
      </c>
      <c r="T35" s="118">
        <f t="shared" si="4"/>
        <v>1.028</v>
      </c>
      <c r="U35" s="118">
        <f t="shared" si="4"/>
        <v>1.035196</v>
      </c>
      <c r="V35" s="118">
        <f t="shared" si="5"/>
        <v>1.035196</v>
      </c>
      <c r="W35" s="118">
        <f t="shared" si="5"/>
        <v>1.035196</v>
      </c>
      <c r="X35" s="118">
        <f t="shared" si="5"/>
        <v>1.035196</v>
      </c>
      <c r="Y35" s="118">
        <f t="shared" si="9"/>
        <v>1.035196</v>
      </c>
      <c r="Z35" s="118">
        <f t="shared" si="8"/>
        <v>1.035196</v>
      </c>
    </row>
    <row r="36" spans="1:26" x14ac:dyDescent="0.2">
      <c r="A36" s="40"/>
      <c r="B36" s="18">
        <v>2020</v>
      </c>
      <c r="C36" s="40"/>
      <c r="D36" s="17"/>
      <c r="E36" s="17"/>
      <c r="F36" s="17"/>
      <c r="G36" s="17"/>
      <c r="H36" s="17"/>
      <c r="I36" s="17"/>
      <c r="J36" s="17"/>
      <c r="K36" s="17"/>
      <c r="L36" s="17"/>
      <c r="M36" s="17"/>
      <c r="N36" s="17"/>
      <c r="O36" s="17"/>
      <c r="P36" s="17"/>
      <c r="Q36" s="17"/>
      <c r="R36" s="17"/>
      <c r="S36" s="17"/>
      <c r="T36" s="85">
        <v>1</v>
      </c>
      <c r="U36" s="118">
        <f t="shared" si="4"/>
        <v>1.0069999999999999</v>
      </c>
      <c r="V36" s="118">
        <f t="shared" si="5"/>
        <v>1.0069999999999999</v>
      </c>
      <c r="W36" s="118">
        <f t="shared" si="5"/>
        <v>1.0069999999999999</v>
      </c>
      <c r="X36" s="118">
        <f t="shared" si="5"/>
        <v>1.0069999999999999</v>
      </c>
      <c r="Y36" s="118">
        <f t="shared" si="9"/>
        <v>1.0069999999999999</v>
      </c>
      <c r="Z36" s="118">
        <f t="shared" si="8"/>
        <v>1.0069999999999999</v>
      </c>
    </row>
    <row r="37" spans="1:26" x14ac:dyDescent="0.2">
      <c r="A37" s="40"/>
      <c r="B37" s="18">
        <v>2021</v>
      </c>
      <c r="C37" s="40"/>
      <c r="D37" s="17"/>
      <c r="E37" s="17"/>
      <c r="F37" s="17"/>
      <c r="G37" s="17"/>
      <c r="H37" s="17"/>
      <c r="I37" s="17"/>
      <c r="J37" s="17"/>
      <c r="K37" s="17"/>
      <c r="L37" s="17"/>
      <c r="M37" s="17"/>
      <c r="N37" s="17"/>
      <c r="O37" s="17"/>
      <c r="P37" s="17"/>
      <c r="Q37" s="17"/>
      <c r="R37" s="17"/>
      <c r="S37" s="17"/>
      <c r="T37" s="17"/>
      <c r="U37" s="85">
        <v>1</v>
      </c>
      <c r="V37" s="118">
        <f t="shared" si="5"/>
        <v>1</v>
      </c>
      <c r="W37" s="118">
        <f t="shared" si="5"/>
        <v>1</v>
      </c>
      <c r="X37" s="118">
        <f t="shared" si="5"/>
        <v>1</v>
      </c>
      <c r="Y37" s="118">
        <f t="shared" si="9"/>
        <v>1</v>
      </c>
      <c r="Z37" s="118">
        <f t="shared" si="8"/>
        <v>1</v>
      </c>
    </row>
    <row r="38" spans="1:26" x14ac:dyDescent="0.2">
      <c r="A38" s="40"/>
      <c r="B38" s="18">
        <v>2022</v>
      </c>
      <c r="C38" s="40"/>
      <c r="D38" s="17"/>
      <c r="E38" s="17"/>
      <c r="F38" s="17"/>
      <c r="G38" s="17"/>
      <c r="H38" s="17"/>
      <c r="I38" s="17"/>
      <c r="J38" s="17"/>
      <c r="K38" s="17"/>
      <c r="L38" s="17"/>
      <c r="M38" s="17"/>
      <c r="N38" s="17"/>
      <c r="O38" s="17"/>
      <c r="P38" s="17"/>
      <c r="Q38" s="17"/>
      <c r="R38" s="17"/>
      <c r="S38" s="17"/>
      <c r="T38" s="17"/>
      <c r="U38" s="17"/>
      <c r="V38" s="85">
        <v>1</v>
      </c>
      <c r="W38" s="118">
        <f>V38*W$17</f>
        <v>1</v>
      </c>
      <c r="X38" s="118">
        <f>W38*X$17</f>
        <v>1</v>
      </c>
      <c r="Y38" s="118">
        <f t="shared" si="9"/>
        <v>1</v>
      </c>
      <c r="Z38" s="118">
        <f t="shared" si="8"/>
        <v>1</v>
      </c>
    </row>
    <row r="39" spans="1:26" x14ac:dyDescent="0.2">
      <c r="A39" s="40"/>
      <c r="B39" s="18">
        <v>2023</v>
      </c>
      <c r="C39" s="40"/>
      <c r="D39" s="17"/>
      <c r="E39" s="17"/>
      <c r="F39" s="17"/>
      <c r="G39" s="17"/>
      <c r="H39" s="17"/>
      <c r="I39" s="17"/>
      <c r="J39" s="17"/>
      <c r="K39" s="17"/>
      <c r="L39" s="17"/>
      <c r="M39" s="17"/>
      <c r="N39" s="17"/>
      <c r="O39" s="17"/>
      <c r="P39" s="17"/>
      <c r="Q39" s="17"/>
      <c r="R39" s="17"/>
      <c r="S39" s="17"/>
      <c r="T39" s="17"/>
      <c r="U39" s="17"/>
      <c r="V39" s="17"/>
      <c r="W39" s="85">
        <v>1</v>
      </c>
      <c r="X39" s="118">
        <f>W39*X$17</f>
        <v>1</v>
      </c>
      <c r="Y39" s="118">
        <f t="shared" si="9"/>
        <v>1</v>
      </c>
      <c r="Z39" s="118">
        <f t="shared" si="8"/>
        <v>1</v>
      </c>
    </row>
    <row r="40" spans="1:26" x14ac:dyDescent="0.2">
      <c r="A40" s="40"/>
      <c r="B40" s="18">
        <v>2024</v>
      </c>
      <c r="C40" s="40"/>
      <c r="D40" s="17"/>
      <c r="E40" s="17"/>
      <c r="F40" s="17"/>
      <c r="G40" s="17"/>
      <c r="H40" s="17"/>
      <c r="I40" s="17"/>
      <c r="J40" s="17"/>
      <c r="K40" s="17"/>
      <c r="L40" s="17"/>
      <c r="M40" s="17"/>
      <c r="N40" s="17"/>
      <c r="O40" s="17"/>
      <c r="P40" s="17"/>
      <c r="Q40" s="17"/>
      <c r="R40" s="17"/>
      <c r="S40" s="17"/>
      <c r="T40" s="17"/>
      <c r="U40" s="17"/>
      <c r="V40" s="17"/>
      <c r="W40" s="17"/>
      <c r="X40" s="85">
        <v>1</v>
      </c>
      <c r="Y40" s="118">
        <f t="shared" si="9"/>
        <v>1</v>
      </c>
      <c r="Z40" s="118">
        <f t="shared" si="8"/>
        <v>1</v>
      </c>
    </row>
    <row r="41" spans="1:26" ht="13.5" customHeight="1" x14ac:dyDescent="0.2">
      <c r="A41" s="40"/>
      <c r="B41" s="18">
        <v>2025</v>
      </c>
      <c r="C41" s="40"/>
      <c r="D41" s="17"/>
      <c r="E41" s="17"/>
      <c r="F41" s="17"/>
      <c r="G41" s="17"/>
      <c r="H41" s="17"/>
      <c r="I41" s="17"/>
      <c r="J41" s="17"/>
      <c r="K41" s="17"/>
      <c r="L41" s="17"/>
      <c r="M41" s="17"/>
      <c r="N41" s="17"/>
      <c r="O41" s="17"/>
      <c r="P41" s="17"/>
      <c r="Q41" s="17"/>
      <c r="R41" s="17"/>
      <c r="S41" s="17"/>
      <c r="T41" s="17"/>
      <c r="U41" s="17"/>
      <c r="V41" s="17"/>
      <c r="W41" s="17"/>
      <c r="X41" s="17"/>
      <c r="Y41" s="85">
        <v>1</v>
      </c>
      <c r="Z41" s="118">
        <f t="shared" si="8"/>
        <v>1</v>
      </c>
    </row>
    <row r="42" spans="1:26" x14ac:dyDescent="0.2">
      <c r="A42" s="40"/>
      <c r="B42" s="18">
        <v>2026</v>
      </c>
      <c r="C42" s="40"/>
      <c r="D42" s="17"/>
      <c r="E42" s="17"/>
      <c r="F42" s="17"/>
      <c r="G42" s="17"/>
      <c r="H42" s="17"/>
      <c r="I42" s="17"/>
      <c r="J42" s="17"/>
      <c r="K42" s="17"/>
      <c r="L42" s="17"/>
      <c r="M42" s="17"/>
      <c r="N42" s="17"/>
      <c r="O42" s="17"/>
      <c r="P42" s="17"/>
      <c r="Q42" s="17"/>
      <c r="R42" s="17"/>
      <c r="S42" s="17"/>
      <c r="T42" s="17"/>
      <c r="U42" s="17"/>
      <c r="V42" s="17"/>
      <c r="W42" s="17"/>
      <c r="X42" s="17"/>
      <c r="Y42" s="17"/>
      <c r="Z42" s="85">
        <v>1</v>
      </c>
    </row>
  </sheetData>
  <mergeCells count="1">
    <mergeCell ref="B5:G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DA58FD66ED0AA24AB51E5B30420488CA" ma:contentTypeVersion="6" ma:contentTypeDescription="Een nieuw document maken." ma:contentTypeScope="" ma:versionID="a15b8273d84e1c2a0332faa1cd0007d5">
  <xsd:schema xmlns:xsd="http://www.w3.org/2001/XMLSchema" xmlns:xs="http://www.w3.org/2001/XMLSchema" xmlns:p="http://schemas.microsoft.com/office/2006/metadata/properties" xmlns:ns2="5e7bef76-b888-41a2-a261-5f525b37d47e" xmlns:ns3="a552890c-b40f-4cce-9b73-dd62c7d04f46" targetNamespace="http://schemas.microsoft.com/office/2006/metadata/properties" ma:root="true" ma:fieldsID="bc2716301b0e139988ae074c34f3b841" ns2:_="" ns3:_="">
    <xsd:import namespace="5e7bef76-b888-41a2-a261-5f525b37d47e"/>
    <xsd:import namespace="a552890c-b40f-4cce-9b73-dd62c7d04f46"/>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552890c-b40f-4cce-9b73-dd62c7d04f46"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PersistId xmlns="5e7bef76-b888-41a2-a261-5f525b37d47e" xsi:nil="true"/>
    <_dlc_DocId xmlns="5e7bef76-b888-41a2-a261-5f525b37d47e">ECT67VDXDTCW-252383531-268</_dlc_DocId>
    <_dlc_DocIdUrl xmlns="5e7bef76-b888-41a2-a261-5f525b37d47e">
      <Url>https://intranet.acm.local/project/tariefregulering/methodebesluiten/reg2022-tijdelijk/_layouts/15/DocIdRedir.aspx?ID=ECT67VDXDTCW-252383531-268</Url>
      <Description>ECT67VDXDTCW-252383531-268</Description>
    </_dlc_DocIdUrl>
  </documentManagement>
</p:properties>
</file>

<file path=customXml/itemProps1.xml><?xml version="1.0" encoding="utf-8"?>
<ds:datastoreItem xmlns:ds="http://schemas.openxmlformats.org/officeDocument/2006/customXml" ds:itemID="{B8CB0073-9495-4CBE-ADCE-F3EF07692920}">
  <ds:schemaRefs>
    <ds:schemaRef ds:uri="http://schemas.microsoft.com/sharepoint/v3/contenttype/forms"/>
  </ds:schemaRefs>
</ds:datastoreItem>
</file>

<file path=customXml/itemProps2.xml><?xml version="1.0" encoding="utf-8"?>
<ds:datastoreItem xmlns:ds="http://schemas.openxmlformats.org/officeDocument/2006/customXml" ds:itemID="{A51E38BC-42C9-4453-B785-8F984F0293A4}">
  <ds:schemaRefs>
    <ds:schemaRef ds:uri="http://schemas.microsoft.com/sharepoint/events"/>
  </ds:schemaRefs>
</ds:datastoreItem>
</file>

<file path=customXml/itemProps3.xml><?xml version="1.0" encoding="utf-8"?>
<ds:datastoreItem xmlns:ds="http://schemas.openxmlformats.org/officeDocument/2006/customXml" ds:itemID="{4EBF590A-24A0-4DE4-96F1-D4988357A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a552890c-b40f-4cce-9b73-dd62c7d04f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DAB9D1-B815-4B0E-93E7-4496A7FE99F6}">
  <ds:schemaRefs>
    <ds:schemaRef ds:uri="http://purl.org/dc/terms/"/>
    <ds:schemaRef ds:uri="http://www.w3.org/XML/1998/namespace"/>
    <ds:schemaRef ds:uri="http://schemas.microsoft.com/office/2006/metadata/properties"/>
    <ds:schemaRef ds:uri="http://purl.org/dc/elements/1.1/"/>
    <ds:schemaRef ds:uri="5e7bef76-b888-41a2-a261-5f525b37d47e"/>
    <ds:schemaRef ds:uri="a552890c-b40f-4cce-9b73-dd62c7d04f46"/>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Titelblad</vt:lpstr>
      <vt:lpstr>Toelichting</vt:lpstr>
      <vt:lpstr>Bronnen en toepassingen</vt:lpstr>
      <vt:lpstr>1. Resultaat</vt:lpstr>
      <vt:lpstr>Input --&gt;</vt:lpstr>
      <vt:lpstr>2. Reguleringsparameters</vt:lpstr>
      <vt:lpstr>3. Investeringen</vt:lpstr>
      <vt:lpstr>Berekeningen --&gt;</vt:lpstr>
      <vt:lpstr>4. CPI-tabel</vt:lpstr>
      <vt:lpstr>5. Selectie</vt:lpstr>
      <vt:lpstr>6. Investeringen per jaar</vt:lpstr>
      <vt:lpstr>7. Nominale afschrijvingen</vt:lpstr>
      <vt:lpstr>8. Afschrijvingen voor GAW</vt:lpstr>
      <vt:lpstr>9. GAW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2021-09-29T11:36:49Z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0x010100DA58FD66ED0AA24AB51E5B30420488CA</vt:lpwstr>
  </property>
  <property fmtid="{D5CDD505-2E9C-101B-9397-08002B2CF9AE}" pid="3" name="_dlc_DocIdItemGuid">
    <vt:lpwstr>258f07da-0dcc-44e1-98b8-75a5b3e999b0</vt:lpwstr>
  </property>
</Properties>
</file>