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24226"/>
  <xr:revisionPtr revIDLastSave="0" documentId="13_ncr:1_{D38D777D-1309-47FF-8AAA-9CFA12F9DA2D}" xr6:coauthVersionLast="47" xr6:coauthVersionMax="47" xr10:uidLastSave="{00000000-0000-0000-0000-000000000000}"/>
  <bookViews>
    <workbookView xWindow="-110" yWindow="-110" windowWidth="19420" windowHeight="11500" tabRatio="865" xr2:uid="{00000000-000D-0000-FFFF-FFFF00000000}"/>
  </bookViews>
  <sheets>
    <sheet name="Titelblad" sheetId="9" r:id="rId1"/>
    <sheet name="Toelichting" sheetId="10" r:id="rId2"/>
    <sheet name="Bronnen en toepassingen" sheetId="11" r:id="rId3"/>
    <sheet name="1. Resultaat" sheetId="21" r:id="rId4"/>
    <sheet name="Input (Data door ACM) --&gt;" sheetId="25" r:id="rId5"/>
    <sheet name="2. Historische data" sheetId="27" r:id="rId6"/>
    <sheet name="Berekeningen --&gt;" sheetId="15" r:id="rId7"/>
    <sheet name="3. OPEX" sheetId="22" r:id="rId8"/>
    <sheet name="4. Niet-tariefopbrengsten" sheetId="31" r:id="rId9"/>
    <sheet name="5. Investeringen" sheetId="32" r:id="rId10"/>
    <sheet name="6. Afboekingen" sheetId="33" r:id="rId11"/>
    <sheet name="7. Rekenvolumes" sheetId="30"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 i="10" l="1"/>
  <c r="B16" i="10" l="1"/>
  <c r="B17" i="10" s="1"/>
  <c r="O123" i="21" l="1"/>
  <c r="N123" i="21"/>
  <c r="M123" i="21"/>
  <c r="L123" i="21"/>
  <c r="K123" i="21"/>
  <c r="O122" i="21"/>
  <c r="N122" i="21"/>
  <c r="M122" i="21"/>
  <c r="L122" i="21"/>
  <c r="K122" i="21"/>
  <c r="O121" i="21"/>
  <c r="N121" i="21"/>
  <c r="M121" i="21"/>
  <c r="L121" i="21"/>
  <c r="K121" i="21"/>
  <c r="O118" i="21"/>
  <c r="N118" i="21"/>
  <c r="M118" i="21"/>
  <c r="L118" i="21"/>
  <c r="K118" i="21"/>
  <c r="O117" i="21"/>
  <c r="N117" i="21"/>
  <c r="M117" i="21"/>
  <c r="L117" i="21"/>
  <c r="K117" i="21"/>
  <c r="O116" i="21"/>
  <c r="N116" i="21"/>
  <c r="M116" i="21"/>
  <c r="L116" i="21"/>
  <c r="K116" i="21"/>
  <c r="O115" i="21"/>
  <c r="N115" i="21"/>
  <c r="M115" i="21"/>
  <c r="L115" i="21"/>
  <c r="K115" i="21"/>
  <c r="O112" i="21"/>
  <c r="N112" i="21"/>
  <c r="M112" i="21"/>
  <c r="L112" i="21"/>
  <c r="K112" i="21"/>
  <c r="O111" i="21"/>
  <c r="N111" i="21"/>
  <c r="M111" i="21"/>
  <c r="L111" i="21"/>
  <c r="K111" i="21"/>
  <c r="O110" i="21"/>
  <c r="N110" i="21"/>
  <c r="M110" i="21"/>
  <c r="L110" i="21"/>
  <c r="K110" i="21"/>
  <c r="O109" i="21"/>
  <c r="N109" i="21"/>
  <c r="M109" i="21"/>
  <c r="L109" i="21"/>
  <c r="K109" i="21"/>
  <c r="O108" i="21"/>
  <c r="N108" i="21"/>
  <c r="M108" i="21"/>
  <c r="L108" i="21"/>
  <c r="K108" i="21"/>
  <c r="O105" i="21"/>
  <c r="N105" i="21"/>
  <c r="M105" i="21"/>
  <c r="L105" i="21"/>
  <c r="K105" i="21"/>
  <c r="O104" i="21"/>
  <c r="N104" i="21"/>
  <c r="M104" i="21"/>
  <c r="L104" i="21"/>
  <c r="K104" i="21"/>
  <c r="O103" i="21"/>
  <c r="N103" i="21"/>
  <c r="M103" i="21"/>
  <c r="L103" i="21"/>
  <c r="K103" i="21"/>
  <c r="O102" i="21"/>
  <c r="N102" i="21"/>
  <c r="M102" i="21"/>
  <c r="L102" i="21"/>
  <c r="K102" i="21"/>
  <c r="O101" i="21"/>
  <c r="N101" i="21"/>
  <c r="M101" i="21"/>
  <c r="L101" i="21"/>
  <c r="K101" i="21"/>
  <c r="O100" i="21"/>
  <c r="N100" i="21"/>
  <c r="M100" i="21"/>
  <c r="L100" i="21"/>
  <c r="K100" i="21"/>
  <c r="O96" i="21"/>
  <c r="N96" i="21"/>
  <c r="M96" i="21"/>
  <c r="L96" i="21"/>
  <c r="K96" i="21"/>
  <c r="O95" i="21"/>
  <c r="N95" i="21"/>
  <c r="M95" i="21"/>
  <c r="L95" i="21"/>
  <c r="K95" i="21"/>
  <c r="O94" i="21"/>
  <c r="N94" i="21"/>
  <c r="M94" i="21"/>
  <c r="L94" i="21"/>
  <c r="K94" i="21"/>
  <c r="O91" i="21"/>
  <c r="N91" i="21"/>
  <c r="M91" i="21"/>
  <c r="L91" i="21"/>
  <c r="K91" i="21"/>
  <c r="O90" i="21"/>
  <c r="N90" i="21"/>
  <c r="M90" i="21"/>
  <c r="L90" i="21"/>
  <c r="K90" i="21"/>
  <c r="O89" i="21"/>
  <c r="N89" i="21"/>
  <c r="M89" i="21"/>
  <c r="L89" i="21"/>
  <c r="K89" i="21"/>
  <c r="O86" i="21"/>
  <c r="N86" i="21"/>
  <c r="M86" i="21"/>
  <c r="L86" i="21"/>
  <c r="K86" i="21"/>
  <c r="O85" i="21"/>
  <c r="N85" i="21"/>
  <c r="M85" i="21"/>
  <c r="L85" i="21"/>
  <c r="K85" i="21"/>
  <c r="O84" i="21"/>
  <c r="N84" i="21"/>
  <c r="M84" i="21"/>
  <c r="L84" i="21"/>
  <c r="K84" i="21"/>
  <c r="O81" i="21"/>
  <c r="N81" i="21"/>
  <c r="M81" i="21"/>
  <c r="L81" i="21"/>
  <c r="K81" i="21"/>
  <c r="O80" i="21"/>
  <c r="N80" i="21"/>
  <c r="M80" i="21"/>
  <c r="L80" i="21"/>
  <c r="K80" i="21"/>
  <c r="O79" i="21"/>
  <c r="N79" i="21"/>
  <c r="M79" i="21"/>
  <c r="L79" i="21"/>
  <c r="K79" i="21"/>
  <c r="O75" i="21"/>
  <c r="N75" i="21"/>
  <c r="M75" i="21"/>
  <c r="L75" i="21"/>
  <c r="K75" i="21"/>
  <c r="O74" i="21"/>
  <c r="N74" i="21"/>
  <c r="M74" i="21"/>
  <c r="L74" i="21"/>
  <c r="K74" i="21"/>
  <c r="O73" i="21"/>
  <c r="N73" i="21"/>
  <c r="M73" i="21"/>
  <c r="L73" i="21"/>
  <c r="K73" i="21"/>
  <c r="O72" i="21"/>
  <c r="N72" i="21"/>
  <c r="M72" i="21"/>
  <c r="L72" i="21"/>
  <c r="K72" i="21"/>
  <c r="K67" i="21"/>
  <c r="L67" i="21"/>
  <c r="M67" i="21"/>
  <c r="N67" i="21"/>
  <c r="O67" i="21"/>
  <c r="K68" i="21"/>
  <c r="L68" i="21"/>
  <c r="M68" i="21"/>
  <c r="N68" i="21"/>
  <c r="O68" i="21"/>
  <c r="K69" i="21"/>
  <c r="L69" i="21"/>
  <c r="M69" i="21"/>
  <c r="N69" i="21"/>
  <c r="O69" i="21"/>
  <c r="L66" i="21"/>
  <c r="M66" i="21"/>
  <c r="N66" i="21"/>
  <c r="O66" i="21"/>
  <c r="K66" i="21"/>
  <c r="L26" i="22"/>
  <c r="L25" i="31"/>
  <c r="L47" i="33"/>
  <c r="M47" i="33" s="1"/>
  <c r="L52" i="33"/>
  <c r="M52" i="33" s="1"/>
  <c r="L57" i="33"/>
  <c r="L32" i="32"/>
  <c r="K32" i="32"/>
  <c r="F37" i="32" s="1"/>
  <c r="L32" i="33"/>
  <c r="M32" i="33"/>
  <c r="N32" i="33"/>
  <c r="O32" i="33"/>
  <c r="P32" i="33"/>
  <c r="K32" i="33"/>
  <c r="F30" i="33"/>
  <c r="L25" i="33"/>
  <c r="K25" i="33" l="1"/>
  <c r="I24" i="33"/>
  <c r="J24" i="33"/>
  <c r="I19" i="33"/>
  <c r="J19" i="33"/>
  <c r="I17" i="33"/>
  <c r="J17" i="33"/>
  <c r="I15" i="33"/>
  <c r="J15" i="33"/>
  <c r="J31" i="32"/>
  <c r="I31" i="32"/>
  <c r="H26" i="32"/>
  <c r="I26" i="32"/>
  <c r="J26" i="32"/>
  <c r="I25" i="32"/>
  <c r="J25" i="32"/>
  <c r="H20" i="32"/>
  <c r="I20" i="32"/>
  <c r="J20" i="32"/>
  <c r="H21" i="32"/>
  <c r="I21" i="32"/>
  <c r="J21" i="32"/>
  <c r="H22" i="32"/>
  <c r="I22" i="32"/>
  <c r="J22" i="32"/>
  <c r="I19" i="32"/>
  <c r="J19" i="32"/>
  <c r="I16" i="32"/>
  <c r="J16" i="32"/>
  <c r="K25" i="31"/>
  <c r="F30" i="31" s="1"/>
  <c r="I24" i="31"/>
  <c r="J24" i="31"/>
  <c r="I19" i="31"/>
  <c r="J19" i="31"/>
  <c r="I17" i="31"/>
  <c r="J17" i="31"/>
  <c r="I15" i="31"/>
  <c r="J15" i="31"/>
  <c r="I20" i="22"/>
  <c r="J20" i="22"/>
  <c r="I18" i="22"/>
  <c r="J18" i="22"/>
  <c r="I17" i="22"/>
  <c r="J17" i="22"/>
  <c r="K26" i="22"/>
  <c r="F31" i="22" s="1"/>
  <c r="I25" i="22"/>
  <c r="J25" i="22"/>
  <c r="H74" i="30" l="1"/>
  <c r="H73" i="30"/>
  <c r="H72" i="30"/>
  <c r="H69" i="30"/>
  <c r="H68" i="30"/>
  <c r="H67" i="30"/>
  <c r="H66" i="30"/>
  <c r="H63" i="30"/>
  <c r="H62" i="30"/>
  <c r="H61" i="30"/>
  <c r="H60" i="30"/>
  <c r="H59" i="30"/>
  <c r="H56" i="30"/>
  <c r="H55" i="30"/>
  <c r="H54" i="30"/>
  <c r="H53" i="30"/>
  <c r="H52" i="30"/>
  <c r="H51" i="30"/>
  <c r="H47" i="30"/>
  <c r="H46" i="30"/>
  <c r="H45" i="30"/>
  <c r="H42" i="30"/>
  <c r="H41" i="30"/>
  <c r="H40" i="30"/>
  <c r="H37" i="30"/>
  <c r="H36" i="30"/>
  <c r="H35" i="30"/>
  <c r="H32" i="30"/>
  <c r="H31" i="30"/>
  <c r="H30" i="30"/>
  <c r="H26" i="30"/>
  <c r="H25" i="30"/>
  <c r="H24" i="30"/>
  <c r="H23" i="30"/>
  <c r="H20" i="30"/>
  <c r="H19" i="30"/>
  <c r="H18" i="30"/>
  <c r="H17" i="30"/>
  <c r="J40" i="33" l="1"/>
  <c r="I40" i="33"/>
  <c r="J38" i="33"/>
  <c r="I38" i="33"/>
  <c r="J36" i="33"/>
  <c r="I36" i="33"/>
  <c r="H24" i="33"/>
  <c r="F29" i="33" s="1"/>
  <c r="H19" i="33"/>
  <c r="H40" i="33" s="1"/>
  <c r="H17" i="33"/>
  <c r="H38" i="33" s="1"/>
  <c r="H15" i="33"/>
  <c r="H36" i="33" s="1"/>
  <c r="J54" i="32"/>
  <c r="I54" i="32"/>
  <c r="J53" i="32"/>
  <c r="I53" i="32"/>
  <c r="J50" i="32"/>
  <c r="I50" i="32"/>
  <c r="J49" i="32"/>
  <c r="I49" i="32"/>
  <c r="J48" i="32"/>
  <c r="I48" i="32"/>
  <c r="J47" i="32"/>
  <c r="I47" i="32"/>
  <c r="J44" i="32"/>
  <c r="I44" i="32"/>
  <c r="H31" i="32"/>
  <c r="F36" i="32" s="1"/>
  <c r="H54" i="32"/>
  <c r="H25" i="32"/>
  <c r="H53" i="32" s="1"/>
  <c r="J75" i="32" s="1"/>
  <c r="H50" i="32"/>
  <c r="H49" i="32"/>
  <c r="J66" i="32" s="1"/>
  <c r="H48" i="32"/>
  <c r="H19" i="32"/>
  <c r="H47" i="32" s="1"/>
  <c r="H16" i="32"/>
  <c r="H44" i="32" s="1"/>
  <c r="J40" i="31"/>
  <c r="I40" i="31"/>
  <c r="J38" i="31"/>
  <c r="I38" i="31"/>
  <c r="J36" i="31"/>
  <c r="I36" i="31"/>
  <c r="H24" i="31"/>
  <c r="F29" i="31" s="1"/>
  <c r="H19" i="31"/>
  <c r="H40" i="31" s="1"/>
  <c r="H17" i="31"/>
  <c r="H38" i="31" s="1"/>
  <c r="H15" i="31"/>
  <c r="H36" i="31" s="1"/>
  <c r="N137" i="30"/>
  <c r="M137" i="30"/>
  <c r="L137" i="30"/>
  <c r="K137" i="30"/>
  <c r="J137" i="30"/>
  <c r="N136" i="30"/>
  <c r="M136" i="30"/>
  <c r="L136" i="30"/>
  <c r="K136" i="30"/>
  <c r="J136" i="30"/>
  <c r="N135" i="30"/>
  <c r="M135" i="30"/>
  <c r="L135" i="30"/>
  <c r="K135" i="30"/>
  <c r="J135" i="30"/>
  <c r="N132" i="30"/>
  <c r="M132" i="30"/>
  <c r="L132" i="30"/>
  <c r="K132" i="30"/>
  <c r="J132" i="30"/>
  <c r="N131" i="30"/>
  <c r="M131" i="30"/>
  <c r="L131" i="30"/>
  <c r="K131" i="30"/>
  <c r="J131" i="30"/>
  <c r="N130" i="30"/>
  <c r="M130" i="30"/>
  <c r="L130" i="30"/>
  <c r="K130" i="30"/>
  <c r="J130" i="30"/>
  <c r="N129" i="30"/>
  <c r="M129" i="30"/>
  <c r="L129" i="30"/>
  <c r="K129" i="30"/>
  <c r="J129" i="30"/>
  <c r="N126" i="30"/>
  <c r="M126" i="30"/>
  <c r="L126" i="30"/>
  <c r="K126" i="30"/>
  <c r="J126" i="30"/>
  <c r="N125" i="30"/>
  <c r="M125" i="30"/>
  <c r="L125" i="30"/>
  <c r="K125" i="30"/>
  <c r="J125" i="30"/>
  <c r="N124" i="30"/>
  <c r="M124" i="30"/>
  <c r="L124" i="30"/>
  <c r="K124" i="30"/>
  <c r="J124" i="30"/>
  <c r="N123" i="30"/>
  <c r="M123" i="30"/>
  <c r="L123" i="30"/>
  <c r="K123" i="30"/>
  <c r="J123" i="30"/>
  <c r="N122" i="30"/>
  <c r="M122" i="30"/>
  <c r="L122" i="30"/>
  <c r="K122" i="30"/>
  <c r="J122" i="30"/>
  <c r="N119" i="30"/>
  <c r="M119" i="30"/>
  <c r="L119" i="30"/>
  <c r="K119" i="30"/>
  <c r="J119" i="30"/>
  <c r="N118" i="30"/>
  <c r="M118" i="30"/>
  <c r="L118" i="30"/>
  <c r="K118" i="30"/>
  <c r="J118" i="30"/>
  <c r="N117" i="30"/>
  <c r="M117" i="30"/>
  <c r="L117" i="30"/>
  <c r="K117" i="30"/>
  <c r="J117" i="30"/>
  <c r="N116" i="30"/>
  <c r="M116" i="30"/>
  <c r="L116" i="30"/>
  <c r="K116" i="30"/>
  <c r="J116" i="30"/>
  <c r="N115" i="30"/>
  <c r="M115" i="30"/>
  <c r="L115" i="30"/>
  <c r="K115" i="30"/>
  <c r="J115" i="30"/>
  <c r="N114" i="30"/>
  <c r="M114" i="30"/>
  <c r="L114" i="30"/>
  <c r="K114" i="30"/>
  <c r="J114" i="30"/>
  <c r="N110" i="30"/>
  <c r="M110" i="30"/>
  <c r="L110" i="30"/>
  <c r="K110" i="30"/>
  <c r="J110" i="30"/>
  <c r="N109" i="30"/>
  <c r="M109" i="30"/>
  <c r="L109" i="30"/>
  <c r="K109" i="30"/>
  <c r="J109" i="30"/>
  <c r="N108" i="30"/>
  <c r="M108" i="30"/>
  <c r="L108" i="30"/>
  <c r="K108" i="30"/>
  <c r="J108" i="30"/>
  <c r="N105" i="30"/>
  <c r="M105" i="30"/>
  <c r="L105" i="30"/>
  <c r="K105" i="30"/>
  <c r="J105" i="30"/>
  <c r="N104" i="30"/>
  <c r="M104" i="30"/>
  <c r="L104" i="30"/>
  <c r="K104" i="30"/>
  <c r="J104" i="30"/>
  <c r="N103" i="30"/>
  <c r="M103" i="30"/>
  <c r="L103" i="30"/>
  <c r="K103" i="30"/>
  <c r="J103" i="30"/>
  <c r="N100" i="30"/>
  <c r="M100" i="30"/>
  <c r="L100" i="30"/>
  <c r="K100" i="30"/>
  <c r="J100" i="30"/>
  <c r="N99" i="30"/>
  <c r="M99" i="30"/>
  <c r="L99" i="30"/>
  <c r="K99" i="30"/>
  <c r="J99" i="30"/>
  <c r="N98" i="30"/>
  <c r="M98" i="30"/>
  <c r="L98" i="30"/>
  <c r="K98" i="30"/>
  <c r="J98" i="30"/>
  <c r="N95" i="30"/>
  <c r="M95" i="30"/>
  <c r="L95" i="30"/>
  <c r="K95" i="30"/>
  <c r="J95" i="30"/>
  <c r="N94" i="30"/>
  <c r="M94" i="30"/>
  <c r="L94" i="30"/>
  <c r="K94" i="30"/>
  <c r="J94" i="30"/>
  <c r="N93" i="30"/>
  <c r="M93" i="30"/>
  <c r="L93" i="30"/>
  <c r="K93" i="30"/>
  <c r="J93" i="30"/>
  <c r="N89" i="30"/>
  <c r="M89" i="30"/>
  <c r="L89" i="30"/>
  <c r="K89" i="30"/>
  <c r="J89" i="30"/>
  <c r="N88" i="30"/>
  <c r="M88" i="30"/>
  <c r="L88" i="30"/>
  <c r="K88" i="30"/>
  <c r="J88" i="30"/>
  <c r="N87" i="30"/>
  <c r="M87" i="30"/>
  <c r="L87" i="30"/>
  <c r="K87" i="30"/>
  <c r="J87" i="30"/>
  <c r="N86" i="30"/>
  <c r="M86" i="30"/>
  <c r="L86" i="30"/>
  <c r="K86" i="30"/>
  <c r="J86" i="30"/>
  <c r="J80" i="30"/>
  <c r="K80" i="30"/>
  <c r="L80" i="30"/>
  <c r="M80" i="30"/>
  <c r="N80" i="30"/>
  <c r="J81" i="30"/>
  <c r="K81" i="30"/>
  <c r="L81" i="30"/>
  <c r="M81" i="30"/>
  <c r="N81" i="30"/>
  <c r="J82" i="30"/>
  <c r="K82" i="30"/>
  <c r="L82" i="30"/>
  <c r="M82" i="30"/>
  <c r="N82" i="30"/>
  <c r="J83" i="30"/>
  <c r="K83" i="30"/>
  <c r="L83" i="30"/>
  <c r="M83" i="30"/>
  <c r="N83" i="30"/>
  <c r="J45" i="22"/>
  <c r="I45" i="22"/>
  <c r="J42" i="22"/>
  <c r="J56" i="22" s="1"/>
  <c r="I42" i="22"/>
  <c r="J41" i="22"/>
  <c r="I41" i="22"/>
  <c r="L32" i="31" l="1"/>
  <c r="N32" i="31"/>
  <c r="O32" i="31"/>
  <c r="M32" i="31"/>
  <c r="K32" i="31"/>
  <c r="P32" i="31"/>
  <c r="L39" i="32"/>
  <c r="O39" i="32"/>
  <c r="K39" i="32"/>
  <c r="M39" i="32"/>
  <c r="P39" i="32"/>
  <c r="N39" i="32"/>
  <c r="J64" i="32"/>
  <c r="J50" i="33"/>
  <c r="J55" i="33"/>
  <c r="J45" i="33"/>
  <c r="J59" i="32"/>
  <c r="K61" i="32" s="1"/>
  <c r="L61" i="32" s="1"/>
  <c r="M61" i="32" s="1"/>
  <c r="N61" i="32" s="1"/>
  <c r="O61" i="32" s="1"/>
  <c r="P61" i="32" s="1"/>
  <c r="J65" i="32"/>
  <c r="J76" i="32"/>
  <c r="J67" i="32"/>
  <c r="J50" i="31"/>
  <c r="L52" i="31" s="1"/>
  <c r="J45" i="31"/>
  <c r="L47" i="31" s="1"/>
  <c r="J55" i="31"/>
  <c r="L57" i="31" s="1"/>
  <c r="K54" i="21"/>
  <c r="K78" i="32"/>
  <c r="M47" i="31" l="1"/>
  <c r="J48" i="21"/>
  <c r="L78" i="32"/>
  <c r="K48" i="21" s="1"/>
  <c r="K70" i="32"/>
  <c r="L70" i="32" s="1"/>
  <c r="J39" i="21"/>
  <c r="K72" i="32"/>
  <c r="J45" i="21" s="1"/>
  <c r="K71" i="32"/>
  <c r="K69" i="32"/>
  <c r="L69" i="32" s="1"/>
  <c r="K79" i="32"/>
  <c r="L79" i="32" s="1"/>
  <c r="J42" i="21"/>
  <c r="K31" i="21"/>
  <c r="M57" i="31"/>
  <c r="M52" i="31" l="1"/>
  <c r="K28" i="21"/>
  <c r="L72" i="32"/>
  <c r="M72" i="32" s="1"/>
  <c r="M78" i="32"/>
  <c r="L48" i="21" s="1"/>
  <c r="M57" i="33"/>
  <c r="K60" i="21"/>
  <c r="N47" i="33"/>
  <c r="L54" i="21"/>
  <c r="K57" i="21"/>
  <c r="K39" i="21"/>
  <c r="J43" i="21"/>
  <c r="J49" i="21"/>
  <c r="J44" i="21"/>
  <c r="L71" i="32"/>
  <c r="K49" i="21"/>
  <c r="M79" i="32"/>
  <c r="K45" i="21"/>
  <c r="K43" i="21"/>
  <c r="M70" i="32"/>
  <c r="K42" i="21"/>
  <c r="M69" i="32"/>
  <c r="K34" i="21"/>
  <c r="N57" i="31"/>
  <c r="L34" i="21"/>
  <c r="N52" i="31"/>
  <c r="L31" i="21"/>
  <c r="N47" i="31"/>
  <c r="L28" i="21"/>
  <c r="H25" i="22"/>
  <c r="F30" i="22" s="1"/>
  <c r="H20" i="22"/>
  <c r="H45" i="22" s="1"/>
  <c r="H18" i="22"/>
  <c r="H42" i="22" s="1"/>
  <c r="H17" i="22"/>
  <c r="H41" i="22" s="1"/>
  <c r="J15" i="22"/>
  <c r="J38" i="22" s="1"/>
  <c r="I15" i="22"/>
  <c r="I38" i="22" s="1"/>
  <c r="H15" i="22"/>
  <c r="H38" i="22" s="1"/>
  <c r="O33" i="22" l="1"/>
  <c r="P33" i="22"/>
  <c r="N33" i="22"/>
  <c r="M33" i="22"/>
  <c r="K33" i="22"/>
  <c r="L59" i="22" s="1"/>
  <c r="L33" i="22"/>
  <c r="N78" i="32"/>
  <c r="O47" i="33"/>
  <c r="M54" i="21"/>
  <c r="N52" i="33"/>
  <c r="L57" i="21"/>
  <c r="N57" i="33"/>
  <c r="L60" i="21"/>
  <c r="K44" i="21"/>
  <c r="M71" i="32"/>
  <c r="N79" i="32"/>
  <c r="L49" i="21"/>
  <c r="O78" i="32"/>
  <c r="M48" i="21"/>
  <c r="N72" i="32"/>
  <c r="L45" i="21"/>
  <c r="N70" i="32"/>
  <c r="L43" i="21"/>
  <c r="N69" i="32"/>
  <c r="L42" i="21"/>
  <c r="O57" i="31"/>
  <c r="M34" i="21"/>
  <c r="O52" i="31"/>
  <c r="M31" i="21"/>
  <c r="O47" i="31"/>
  <c r="M28" i="21"/>
  <c r="J55" i="22"/>
  <c r="L58" i="22" s="1"/>
  <c r="J62" i="22"/>
  <c r="L64" i="22" s="1"/>
  <c r="J50" i="22"/>
  <c r="L52" i="22" s="1"/>
  <c r="M52" i="22" l="1"/>
  <c r="N52" i="22" s="1"/>
  <c r="L39" i="21"/>
  <c r="O52" i="33"/>
  <c r="M57" i="21"/>
  <c r="O57" i="33"/>
  <c r="M60" i="21"/>
  <c r="P47" i="33"/>
  <c r="O54" i="21" s="1"/>
  <c r="N54" i="21"/>
  <c r="N71" i="32"/>
  <c r="L44" i="21"/>
  <c r="P78" i="32"/>
  <c r="O48" i="21" s="1"/>
  <c r="N48" i="21"/>
  <c r="O79" i="32"/>
  <c r="M49" i="21"/>
  <c r="O70" i="32"/>
  <c r="M43" i="21"/>
  <c r="O72" i="32"/>
  <c r="M45" i="21"/>
  <c r="O69" i="32"/>
  <c r="M42" i="21"/>
  <c r="P57" i="31"/>
  <c r="O34" i="21" s="1"/>
  <c r="N34" i="21"/>
  <c r="P52" i="31"/>
  <c r="O31" i="21" s="1"/>
  <c r="N31" i="21"/>
  <c r="P47" i="31"/>
  <c r="O28" i="21" s="1"/>
  <c r="N28" i="21"/>
  <c r="K16" i="21"/>
  <c r="M59" i="22"/>
  <c r="K20" i="21"/>
  <c r="L16" i="21" l="1"/>
  <c r="M39" i="21"/>
  <c r="P57" i="33"/>
  <c r="O60" i="21" s="1"/>
  <c r="N60" i="21"/>
  <c r="P52" i="33"/>
  <c r="O57" i="21" s="1"/>
  <c r="N57" i="21"/>
  <c r="O71" i="32"/>
  <c r="M44" i="21"/>
  <c r="P79" i="32"/>
  <c r="O49" i="21" s="1"/>
  <c r="N49" i="21"/>
  <c r="P72" i="32"/>
  <c r="O45" i="21" s="1"/>
  <c r="N45" i="21"/>
  <c r="P70" i="32"/>
  <c r="O43" i="21" s="1"/>
  <c r="N43" i="21"/>
  <c r="P69" i="32"/>
  <c r="O42" i="21" s="1"/>
  <c r="N42" i="21"/>
  <c r="M58" i="22"/>
  <c r="K19" i="21"/>
  <c r="M64" i="22"/>
  <c r="K23" i="21"/>
  <c r="N59" i="22"/>
  <c r="L20" i="21"/>
  <c r="N39" i="21" l="1"/>
  <c r="O39" i="21"/>
  <c r="P71" i="32"/>
  <c r="O44" i="21" s="1"/>
  <c r="N44" i="21"/>
  <c r="N64" i="22"/>
  <c r="L23" i="21"/>
  <c r="O52" i="22"/>
  <c r="M16" i="21"/>
  <c r="N58" i="22"/>
  <c r="L19" i="21"/>
  <c r="O59" i="22"/>
  <c r="M20" i="21"/>
  <c r="P52" i="22" l="1"/>
  <c r="O16" i="21" s="1"/>
  <c r="N16" i="21"/>
  <c r="O58" i="22"/>
  <c r="M19" i="21"/>
  <c r="O64" i="22"/>
  <c r="M23" i="21"/>
  <c r="P59" i="22"/>
  <c r="O20" i="21" s="1"/>
  <c r="N20" i="21"/>
  <c r="P58" i="22" l="1"/>
  <c r="O19" i="21" s="1"/>
  <c r="N19" i="21"/>
  <c r="P64" i="22"/>
  <c r="O23" i="21" s="1"/>
  <c r="N23"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Auteur</author>
  </authors>
  <commentList>
    <comment ref="I24" authorId="0" shapeId="0" xr:uid="{DE618FC3-87B6-434F-A5F4-D5E0F97FBC05}">
      <text>
        <r>
          <rPr>
            <sz val="9"/>
            <color indexed="81"/>
            <rFont val="Tahoma"/>
            <family val="2"/>
          </rPr>
          <t>De ACM heeft hier de eenmalig post "VSO verwijderkosten gasaansluiting KV" van tab 7B cel J16 uit verwijderd. Dit is namelijk een eenmalige post die een veelvoud groter is dan de andere opbrengsten. Het verwijderen van deze post verbetert de vergelijking tussen de peiljaren en de te schatten waarden.</t>
        </r>
      </text>
    </comment>
  </commentList>
</comments>
</file>

<file path=xl/sharedStrings.xml><?xml version="1.0" encoding="utf-8"?>
<sst xmlns="http://schemas.openxmlformats.org/spreadsheetml/2006/main" count="1218" uniqueCount="274">
  <si>
    <t>Overige opmerkingen</t>
  </si>
  <si>
    <t>Titelblad</t>
  </si>
  <si>
    <t>Over dit bestand</t>
  </si>
  <si>
    <t>Zaaknummer</t>
  </si>
  <si>
    <t>Titel</t>
  </si>
  <si>
    <t>Ondertitel</t>
  </si>
  <si>
    <t>Hoort bij besluit(en):</t>
  </si>
  <si>
    <t>Hoort bij onderzoek/publicatie ACM:</t>
  </si>
  <si>
    <t>Kenmerk besluit(en)</t>
  </si>
  <si>
    <t>Samenhang met andere rekenbestanden</t>
  </si>
  <si>
    <t>Overig opmerkingen</t>
  </si>
  <si>
    <t>Over de status van dit bestand</t>
  </si>
  <si>
    <t>Disclaimer</t>
  </si>
  <si>
    <t>Toelichting bij de werking van dit model</t>
  </si>
  <si>
    <t>Legenda voor gebruik van celkleuren en tabkleuren</t>
  </si>
  <si>
    <t>Beschrijving</t>
  </si>
  <si>
    <t>Waarde die zonder berekening wordt overgenomen uit een andere cel</t>
  </si>
  <si>
    <t>Berekende waarde</t>
  </si>
  <si>
    <t>Cel is niet van toepassing (dus leeg, niet nul), maar er wordt door een formule wel naar verwezen</t>
  </si>
  <si>
    <t>Bronnenoverzicht en specifieke toepassingen</t>
  </si>
  <si>
    <t>Bronnenoverzicht</t>
  </si>
  <si>
    <t>Exacte bestandsnaam</t>
  </si>
  <si>
    <t>Eenheid</t>
  </si>
  <si>
    <t>Constante</t>
  </si>
  <si>
    <t>Beschrijving gegevens</t>
  </si>
  <si>
    <t>Toelichting bij bijzonderheden</t>
  </si>
  <si>
    <t>Data</t>
  </si>
  <si>
    <t>Berekening</t>
  </si>
  <si>
    <t>Resultaat</t>
  </si>
  <si>
    <t>Tabkleur</t>
  </si>
  <si>
    <t>Tabblad met input</t>
  </si>
  <si>
    <t>Tabblad met berekeningen</t>
  </si>
  <si>
    <t>Input --&gt;</t>
  </si>
  <si>
    <t>Celkleur getallen</t>
  </si>
  <si>
    <t>Tabbladen die het model vormen</t>
  </si>
  <si>
    <t>Toelichting</t>
  </si>
  <si>
    <t>Tabbladen ten behoeve van begrip</t>
  </si>
  <si>
    <t>Tabblad met resultaten/output</t>
  </si>
  <si>
    <t>Leeg tabblad dat wordt gebruikt als index/markering voor een serie tabbladen (kleur: licht grijs)</t>
  </si>
  <si>
    <t>Omschrijving</t>
  </si>
  <si>
    <t>Bronverwijzing</t>
  </si>
  <si>
    <t>Opmerking</t>
  </si>
  <si>
    <t>Rijtotaal</t>
  </si>
  <si>
    <t>In rekenmodellen probeert ACM zoveel mogelijk eenvoudige navolgbare berekeningen te maken en geen ingewikkelde functies of toepassingen te gebruiken.</t>
  </si>
  <si>
    <t>Wanneer toch gebruik wordt gemaakt van cel- en rangenamen, macro's of andere bijzondere functies in Excel wordt de werking ervan hier toegelicht</t>
  </si>
  <si>
    <t>Duiding van specifieke Excel-toepassingen en overige bijzonderheden</t>
  </si>
  <si>
    <t>Toelichting bij dit bestand</t>
  </si>
  <si>
    <t>Nr.</t>
  </si>
  <si>
    <t xml:space="preserve">Verkorte naam </t>
  </si>
  <si>
    <t>Beschrijving berekening</t>
  </si>
  <si>
    <t>Beschrijving resultaat</t>
  </si>
  <si>
    <t>Zoals gebruikt in dit bestand</t>
  </si>
  <si>
    <t>Zaaknummer en/of kenmerk ACM</t>
  </si>
  <si>
    <t>In onderstaand overzicht houdt ACM bij welke bronnen gebruikt zijn voor de data en berekeningen in dit bestand.</t>
  </si>
  <si>
    <t>Ieder inputblad heeft een kolom 'bronverwijzing', waarin gebruikte bronnen met een verkorte naam worden aangeduid. Deze bronnen worden verder toegelicht in deze tabel.</t>
  </si>
  <si>
    <t>Indien van toepassing</t>
  </si>
  <si>
    <t>Mogelijkheden van bezwaar en beroep staan open tegen het besluit waarbij dit bestand hoort (zie kenmerken hierboven)</t>
  </si>
  <si>
    <t>Data en input (bron wordt vermeld)</t>
  </si>
  <si>
    <t>Berekende waarde die wordt opgehaald op een ander tabblad, incl. (eind)resultaat van berekening</t>
  </si>
  <si>
    <t>Gestandaardiseerde tabbladen, omvat tenminste: 'Titelblad', 'Toelichting' en 'Bronnen en toepassingen' (kleur: ACM-lichtpaars)</t>
  </si>
  <si>
    <t>Definitief? (ja/nee)</t>
  </si>
  <si>
    <t>Indien publicatie, datum van dit bestand:</t>
  </si>
  <si>
    <t>Indien definitief, wordt bestand openbaar en/of gepubliceerd? (ja/nee)</t>
  </si>
  <si>
    <t>Juridisch integraal onderdeel van bovenstaande besluit(en) (ja/nee)?</t>
  </si>
  <si>
    <t>Indien publicatie, bevat bedrijfsvertrouwelijke gegevens? (ja/nee)</t>
  </si>
  <si>
    <t>[ EINDE TABBLAD ]</t>
  </si>
  <si>
    <t>Naam bestand</t>
  </si>
  <si>
    <t>Dit blad dient als scheidingstabblad en moet leeg blijven</t>
  </si>
  <si>
    <t>Op dit blad mogen geen teksten, gegevens of berekeningen worden opgenomen</t>
  </si>
  <si>
    <t>Tabblad 1 - Resultaat</t>
  </si>
  <si>
    <t>Deze berekening is ontwikkeld in het standaardsjabloon van ACM Directie Toezicht Energie, versie 6 (april 2024)</t>
  </si>
  <si>
    <t>Categorie</t>
  </si>
  <si>
    <t>Wettelijke taak</t>
  </si>
  <si>
    <t>2023</t>
  </si>
  <si>
    <t>2024</t>
  </si>
  <si>
    <t>2025</t>
  </si>
  <si>
    <t>2026</t>
  </si>
  <si>
    <t>2027</t>
  </si>
  <si>
    <t>2028</t>
  </si>
  <si>
    <t>2029</t>
  </si>
  <si>
    <t>2030</t>
  </si>
  <si>
    <t>2031</t>
  </si>
  <si>
    <t>Gerealiseerde operationele kosten</t>
  </si>
  <si>
    <t xml:space="preserve">Realisatie algemene operationele kosten </t>
  </si>
  <si>
    <t>AD</t>
  </si>
  <si>
    <t>EUR, pp jaar</t>
  </si>
  <si>
    <t>TD</t>
  </si>
  <si>
    <t>Realisatie inkoopkosten netverliezen</t>
  </si>
  <si>
    <t>MD</t>
  </si>
  <si>
    <t>Gerealiseerde niet-tariefopbrengsten</t>
  </si>
  <si>
    <t>Realisatie niet-tariefopbrengsten</t>
  </si>
  <si>
    <t xml:space="preserve">Gerealiseerde afboekingen </t>
  </si>
  <si>
    <t>Realisatie afboekingen desinvesteringen</t>
  </si>
  <si>
    <t>Gerealiseerde volumes</t>
  </si>
  <si>
    <t>Gerealiseerde volumes periodieke aansluitvergoeding aansluitingen ≤ 40 m3(n)/uur</t>
  </si>
  <si>
    <t>artikel 2.3 lid 1</t>
  </si>
  <si>
    <t>0 ≤ 10 m3(n)/uur</t>
  </si>
  <si>
    <t># aansluitingen</t>
  </si>
  <si>
    <t>&gt; 10 ≤ 16 m3(n)/uur</t>
  </si>
  <si>
    <t>&gt; 16 ≤ 25 m3(n)/uur</t>
  </si>
  <si>
    <t>&gt; 25 ≤ 40 m3(n)/uur</t>
  </si>
  <si>
    <t>artikel 2.3 lid 2</t>
  </si>
  <si>
    <t>Gerealiseerde volumes periodieke aansluitvergoeding aansluitingen &gt; 40 m3(n)/uur</t>
  </si>
  <si>
    <t>artikel 2.4 lid 1</t>
  </si>
  <si>
    <t>&gt; 40 ≤ 100 m3(n)/uur</t>
  </si>
  <si>
    <t>&gt; 100 ≤ 400 m3(n)/uur</t>
  </si>
  <si>
    <t>&gt; 400 ≤ 650 m3(n)/uur</t>
  </si>
  <si>
    <t>artikel 2.4 lid 2</t>
  </si>
  <si>
    <t>artikel 2.4 lid 3</t>
  </si>
  <si>
    <t>&gt; 400 ≤ 1600 m3(n)/uur</t>
  </si>
  <si>
    <t>artikel 2.4 lid 4</t>
  </si>
  <si>
    <t>Gerealiseerde volumes transportdienst</t>
  </si>
  <si>
    <t>Kleinverbruik (t/m 40 m3/h)</t>
  </si>
  <si>
    <t>=&lt; 10 m3(n)h, jaarverbruik &lt; 500 Nm3</t>
  </si>
  <si>
    <t>=&lt; 10 m3(n)h, jaarverbruik vanaf 500 Nm3 en &lt; 4.000 Nm3</t>
  </si>
  <si>
    <t>=&lt; 10 m3(n)h, jaarverbruik vanaf 4.000 Nm3</t>
  </si>
  <si>
    <t>&gt; 10 en =&lt; 16 m3(n)h</t>
  </si>
  <si>
    <t>&gt; 16 en =&lt; 25 m3(n)h</t>
  </si>
  <si>
    <t>&gt; 25 en =&lt; 40 m3(n)h</t>
  </si>
  <si>
    <t>Profielgrootverbruik ( &gt;40 m3/h)</t>
  </si>
  <si>
    <t>&gt; 40 en =&lt; 65 m3(n)h</t>
  </si>
  <si>
    <t>&gt; 65 en =&lt; 100 m3(n)h</t>
  </si>
  <si>
    <t>&gt; 100 en =&lt; 160 m3(n)h</t>
  </si>
  <si>
    <t>&gt; 160 en =&lt; 250 m3(n)h</t>
  </si>
  <si>
    <t>&gt; 250 m3(n)h</t>
  </si>
  <si>
    <t>Telemetriegrootverbruik (&lt; 16 bar)</t>
  </si>
  <si>
    <t>Vastrecht (TOVT)</t>
  </si>
  <si>
    <t>Capaciteitsafhankelijk tarief (TAVTc) lage druk</t>
  </si>
  <si>
    <t># gecontracteerde capaciteit</t>
  </si>
  <si>
    <t>Capaciteitsafhankelijk tarief (TAVTc) hoge druk</t>
  </si>
  <si>
    <t>Capaciteitsafhankelijk tarief (TAVTc) standaard</t>
  </si>
  <si>
    <t>Gerealiseerde volumes meetdienst</t>
  </si>
  <si>
    <t>Aantal meters tariefgereguleerde meetdomein van het type ≤ G6</t>
  </si>
  <si>
    <t>#</t>
  </si>
  <si>
    <t>Aantal meters tariefgereguleerde meetdomein van het type G10 en G16</t>
  </si>
  <si>
    <t>Aantal meters tariefgereguleerde meetdomein van het type G25</t>
  </si>
  <si>
    <t>Parameters</t>
  </si>
  <si>
    <t>CPI</t>
  </si>
  <si>
    <t>Jaar-op-jaar stijging CPI</t>
  </si>
  <si>
    <t>%</t>
  </si>
  <si>
    <t>CBS StatLine</t>
  </si>
  <si>
    <t>De ACM gebruikt de toename van de CPI van het kalenderjaar t.o.v. de CPI van het voorgaande kalenderjaar</t>
  </si>
  <si>
    <t>Gerealiseerde investeringen</t>
  </si>
  <si>
    <t>Realisatie investeringen TD</t>
  </si>
  <si>
    <t>Investeringen met afschrijftermijn 55 jaar</t>
  </si>
  <si>
    <t>Investeringen met afschrijftermijn 5 jaar</t>
  </si>
  <si>
    <t>Investeringen met afschrijftermijn 30 jaar</t>
  </si>
  <si>
    <t>Investeringen met afschrijftermijn 45 jaar</t>
  </si>
  <si>
    <t>Realisatie investeringen AD</t>
  </si>
  <si>
    <t>Investeringen met afschrijftermijn 39 jaar</t>
  </si>
  <si>
    <t>Realisatie investeringen MD</t>
  </si>
  <si>
    <t>Investeringen met afschrijftermijn 12 jaar</t>
  </si>
  <si>
    <t>Berekening geschatte CPI 2027-2031</t>
  </si>
  <si>
    <t>Gemiddelde CPI o.b.v. peiljaren 2023-2025</t>
  </si>
  <si>
    <t>Geschatte CPI 2027-2031</t>
  </si>
  <si>
    <t>Berekening gerealiseerde niet-tariefopbrengsten in prijspeil 2025</t>
  </si>
  <si>
    <t>Berekening gerealiseerde afboekingen in prijspeil 2025</t>
  </si>
  <si>
    <t>Berekening gerealiseerde investeringen in prijspeil 2025</t>
  </si>
  <si>
    <t>EUR, pp 2025</t>
  </si>
  <si>
    <t>Ophalen gegevens gerealiseerde volumes</t>
  </si>
  <si>
    <t>Realisatie operationele kosten TD</t>
  </si>
  <si>
    <t>Realisatie operationele kosten AD</t>
  </si>
  <si>
    <t>Realisatie operationele kosten MD</t>
  </si>
  <si>
    <t>Gemiddelde algemene operationele kosten o.b.v. 2023-2025</t>
  </si>
  <si>
    <t>Gemiddelde inkoopkosten netverliezen o.b.v. 2023-2025</t>
  </si>
  <si>
    <t>Schatting operationele kosten 2027-2031</t>
  </si>
  <si>
    <t>Schatting operationele kosten AD</t>
  </si>
  <si>
    <t>Schatting operationele kosten TD</t>
  </si>
  <si>
    <t>Schatting operationele kosten MD</t>
  </si>
  <si>
    <t>Gerealiseerde operationele kosten in prijspeil 2025</t>
  </si>
  <si>
    <t>Schatting algemene operationele kosten 2027-2031</t>
  </si>
  <si>
    <t>Schatting niet-tariefopbrengsten 2027-2031</t>
  </si>
  <si>
    <t>Schatting niet-tariefopbrengsten AD</t>
  </si>
  <si>
    <t>Gemiddelde niet-tariefopbrengsten o.b.v. 2023-2025</t>
  </si>
  <si>
    <t>Schatting niet-tariefopbrengsten TD</t>
  </si>
  <si>
    <t>Schatting niet-tariefopbrengsten MD</t>
  </si>
  <si>
    <t>Schatting afboekingen 2027-2031</t>
  </si>
  <si>
    <t>Schatting afboekingen AD</t>
  </si>
  <si>
    <t>Gemiddelde afboekingen o.b.v. 2023-2025</t>
  </si>
  <si>
    <t>Schatting afboekingen MD</t>
  </si>
  <si>
    <t>Schatting afboekingen TD</t>
  </si>
  <si>
    <t>Schatting investeringen 2027-2031</t>
  </si>
  <si>
    <t>Schatting investeringen AD</t>
  </si>
  <si>
    <t>Gemiddelde investeringen o.b.v. 2023-2025 met afschrijftermijn 5 jaar</t>
  </si>
  <si>
    <t>Gemiddelde investeringen o.b.v. 2023-2025 met afschrijftermijn 39 jaar</t>
  </si>
  <si>
    <t>Schatting investeringen 2027-2031 met afschrijftermijn 39 jaar</t>
  </si>
  <si>
    <t>Schatting investeringen 2027-2031 met afschrijftermijn 5 jaar</t>
  </si>
  <si>
    <t>Gemiddelde investeringen o.b.v. 2023-2025 met afschrijftermijn 30 jaar</t>
  </si>
  <si>
    <t>Gemiddelde investeringen o.b.v. 2023-2025 met afschrijftermijn 45 jaar</t>
  </si>
  <si>
    <t>Gemiddelde investeringen o.b.v. 2023-2025 met afschrijftermijn 55 jaar</t>
  </si>
  <si>
    <t>Schatting investeringen 2027-2031 met afschrijftermijn 30 jaar</t>
  </si>
  <si>
    <t>Schatting investeringen 2027-2031 met afschrijftermijn 45 jaar</t>
  </si>
  <si>
    <t>Schatting investeringen 2027-2031 met afschrijftermijn 55 jaar</t>
  </si>
  <si>
    <t>Schatting investeringen TD</t>
  </si>
  <si>
    <t>Gemiddelde investeringen o.b.v. 2023-2025 met afschrijftermijn 12 jaar</t>
  </si>
  <si>
    <t>Schatting investeringen 2027-2031 met afschrijftermijn 12 jaar</t>
  </si>
  <si>
    <t>Schatting inkoopkosten netverliezen 2027-2031</t>
  </si>
  <si>
    <t>Schatting algemene operationele kosten</t>
  </si>
  <si>
    <t>Schatting inkoopkosten netverliezen</t>
  </si>
  <si>
    <t>Schatting niet-tariefopbrengsten</t>
  </si>
  <si>
    <t>Schatting investeringen MD</t>
  </si>
  <si>
    <t>Schatting investeringen met afschrijftermijn 39 jaar</t>
  </si>
  <si>
    <t>Schatting investeringen met afschrijftermijn 5 jaar</t>
  </si>
  <si>
    <t>Schatting investeringen met afschrijftermijn 45 jaar</t>
  </si>
  <si>
    <t>Schatting investeringen met afschrijftermijn 55 jaar</t>
  </si>
  <si>
    <t>Schatting investeringen met afschrijftermijn 30 jaar</t>
  </si>
  <si>
    <t>Schatting investeringen met afschrijftermijn 12 jaar</t>
  </si>
  <si>
    <t>Schatting niet-afboekingen MD</t>
  </si>
  <si>
    <t>Schatting afboekingen</t>
  </si>
  <si>
    <t>Rekenvolumes periodieke aansluitvergoeding aansluitingen ≤ 40 m3(n)/uur</t>
  </si>
  <si>
    <t>Rekenvolumes 2027-2031</t>
  </si>
  <si>
    <t>Rekenvolumes periodieke aansluitvergoeding aansluitingen &gt; 40 m3(n)/uur</t>
  </si>
  <si>
    <t>Rekenvolumes transportdienst</t>
  </si>
  <si>
    <t>Rekenvolumes meetdienst</t>
  </si>
  <si>
    <t>Realisatie algemene operationele kosten (excl. inkoopkosten netverliezen)</t>
  </si>
  <si>
    <t>Tabblad 2 - Historische data</t>
  </si>
  <si>
    <t>Op dit tabblad worden historische gegevens opgehaald die nodig zijn voor de schattingen voor het inkomstenbesluit G 2027-2031, waaronder:
- Algemene operationele kosten
- Inkoopkosten netverliezen
- Niet-tariefopbrengsten
- Afboekingen desinvesteringen
- Investeringen
- Volumes
Deze gegevens worden uitgesplitst naar het transportdomein, het aansluitdomein, en het meetdomein, voor zover dat mogelijk is.</t>
  </si>
  <si>
    <t>De ACM gebruikt de meest recente raming van het Centraal Plan Bureau als inflatiecijfer voor 2026 en 2027.</t>
  </si>
  <si>
    <t>Tabblad 3 - Berekening schattingen OPEX 2027-2031</t>
  </si>
  <si>
    <t>Tabblad 4 - Berekening schattingen niet-tariefopbrengsten 2027-2031</t>
  </si>
  <si>
    <t>Tabblad 5 - Berekening schattingen investeringen 2027-2031</t>
  </si>
  <si>
    <t>Tabblad 6 - Berekening schattingen afboekingen 2027-2031</t>
  </si>
  <si>
    <t>De ACM volgt het methodebesluit DSB-G 2027-2031 voor de schattingen van de rekenvolumes 2027-2031.
Het methodebesluit schrijft voor dat de rekenvolumes voor 2027-2031 gelijk staan aan de volumes in 2025. Deze methodiek is gevolgd om de rekenvolumes voor 2027-2031 vast te stellen.</t>
  </si>
  <si>
    <t>n.v.t.</t>
  </si>
  <si>
    <t>De ACM volgt het methodebesluit DSB-G 2027-2031 voor de schattingen van de afboekingen 2027-2031.
Het methodebesluit schrijft voor dat de afboekingen voor 2027-2031 worden geschat op basis van de peiljaren 2023-2025 en de (geschatte) inflatie tot en met 2031. De ACM past hiervoor twee stappen toe:
(1) De ACM heeft in deze berekening het gemiddelde genomen van de jaren 2023-2025, waarbij de jaren 2023 en 2024 eerst naar prijspeil 2025 zijn gebracht door de bedragen met de inflatie te vermeerderen.
(2) Het resultaat uit stap (1) wordt vervolgens vermeerderd met de geschatte inflatie van 2026-2031 om tot de schattingen te komen.</t>
  </si>
  <si>
    <t>Gemiddelde CPI o.b.v. ramingen CPB voor 2026-2027</t>
  </si>
  <si>
    <t>CPI ramingen CPB voor 2026-2027</t>
  </si>
  <si>
    <t>De ACM volgt het methodebesluit DSB-G 2027-2031 voor de schattingen van de OPEX 2027-2031.
Het methodebesluit schrijft voor dat de OPEX voor 2027-2031 worden geschat op basis van de peiljaren 2023-2025 en de (geschatte) inflatie tot en met 2031. De ACM past hiervoor twee stappen toe:
(1) De ACM heeft in deze berekening het gemiddelde genomen van de jaren 2023-2025, waarbij de jaren 2023 en 2024 eerst naar prijspeil 2025 zijn gebracht door de bedragen met de inflatie te vermeerderen.
(2) Het resultaat uit stap (1) wordt vervolgens vermeerderd met de geschatte inflatie van 2026-2031 om tot de schattingen te komen.</t>
  </si>
  <si>
    <t>De ACM volgt het methodebesluit DSB-G 2027-2031 voor de schattingen van de niet-tariefopbrengsten 2027-2031.
Het methodebesluit schrijft voor dat de niet-tariefopbrengsten voor 2027-2031 worden geschat op basis van de peiljaren 2023-2025 en de (geschatte) inflatie tot en met 2031. De ACM past hiervoor twee stappen toe:
(1) De ACM heeft in deze berekening het gemiddelde genomen van de jaren 2023-2025, waarbij de jaren 2023 en 2024 eerst naar prijspeil 2025 zijn gebracht door de bedragen met de inflatie te vermeerderen.
(2) Het resultaat uit stap (1) wordt vervolgens vermeerderd met de geschatte inflatie van 2026-2031 om tot de schattingen te komen.</t>
  </si>
  <si>
    <t>De ACM volgt het methodebesluit DSB-G 2027-2031 voor de schattingen van de investeringen 2027-2031.
Het methodebesluit schrijft voor dat de investeringen voor 2027-2031 worden geschat op basis van de peiljaren 2023-2025 en de (geschatte) inflatie tot en met 2031. De ACM past hiervoor twee stappen toe:
(1) De ACM heeft in deze berekening het gemiddelde genomen van de jaren 2023-2025, waarbij de jaren 2023 en 2024 eerst naar prijspeil 2025 zijn gebracht door de bedragen met de inflatie te vermeerderen.
(2) Het resultaat uit stap (1) wordt vervolgens vermeerderd met de geschatte inflatie van 2026-2031 om tot de schattingen te komen.</t>
  </si>
  <si>
    <t>Schatting netverliezen niet gebaseerd op peiljaren 2023 en 2024.</t>
  </si>
  <si>
    <t>Concept-Macro Economische Verkenning (cMEV) 2027 - CPB</t>
  </si>
  <si>
    <t>Dit tabblad toont de schattingen van de ACM voor Westland in 2027-2031. De ACM gebruikt deze schattingen om de toegestane inkomsten en rekenvolumes voor Westland vast te stellen in het inkomstenbesluit Westland gas 2027-2031.</t>
  </si>
  <si>
    <t>Tabblad 7 - Berekening schattingen rekenvolumes 2027-2031</t>
  </si>
  <si>
    <t>Gemiddelde algemene operationele kosten o.b.v. 2023-2025 (excl. inkoopkosten netverliezen)</t>
  </si>
  <si>
    <t>Schatting algemene operationele kosten 2027-2031 (excl. inkoopkosten netverliezen)</t>
  </si>
  <si>
    <t>Schatting algemene operationele kosten (excl. inkoopkosten netverliezen)</t>
  </si>
  <si>
    <t>ACM/26/201248</t>
  </si>
  <si>
    <t>N.v.t.</t>
  </si>
  <si>
    <t>Nee</t>
  </si>
  <si>
    <t>Ja</t>
  </si>
  <si>
    <t>Reguleringsdata Westland G 2023</t>
  </si>
  <si>
    <t>Reguleringsdata Westland G 2024</t>
  </si>
  <si>
    <t>Reguleringsdata Westland G 2025</t>
  </si>
  <si>
    <t>ACM/IN/914730, volgnummer 3</t>
  </si>
  <si>
    <t>NG-RD(i)-23-01 v4 nav vragenronde 2.xlsm</t>
  </si>
  <si>
    <t>ACM/IN/1118780, volgnummer 3</t>
  </si>
  <si>
    <t>NG-RD(i)-24-01_v1.xlsm</t>
  </si>
  <si>
    <t>ACM/IN/994711, volgnummer 5</t>
  </si>
  <si>
    <t>Hyperlink</t>
  </si>
  <si>
    <t>CBS Statline</t>
  </si>
  <si>
    <t>CPB Concept-Macro Economische Verkenning (cMEV)</t>
  </si>
  <si>
    <t>Reguleringsdata Westland 2023-2025 - Tabel 3B</t>
  </si>
  <si>
    <t>Reguleringsdata Westland 2023-2025 - Tabel 3A</t>
  </si>
  <si>
    <t>Reguleringsdata Westland 2023-2025 - Tabel 8B</t>
  </si>
  <si>
    <t>Reguleringsdata Westland 2023-2025 - Tabel 7B</t>
  </si>
  <si>
    <t>Reguleringsdata Westland 2023-2025 - Tabel 7A</t>
  </si>
  <si>
    <t>Reguleringsdata Westland 2023-2025 - Tabel 2D</t>
  </si>
  <si>
    <t>Reguleringsdata Westland 2023-2025 - Tabel 2B</t>
  </si>
  <si>
    <t>Reguleringsdata Westland 2023-2025 - Tabel 8A</t>
  </si>
  <si>
    <t>Reguleringsdata Westland 2023-2025 - Tabel 2C</t>
  </si>
  <si>
    <t>Reguleringsdata Westland 2023-2025 - Tabel 2A</t>
  </si>
  <si>
    <t>De ACM past voor de schattingen van de inkoopkosten netverliezen een afwijkende berekeningsmethodiek toe. De schattingen worden alleen gebaseerd op de historische gegevens uit 2025. De ACM legt deze keuze verder uit in het inkomstenbesluit Westland G 2027-2031.</t>
  </si>
  <si>
    <t>Inkomstenbesluit Westland gas 2027-2031</t>
  </si>
  <si>
    <t>De uitkomsten van dit bestand worden gebruikt voor de inkomstenberekeningen voor het inkomstenbesluit Westland gas 2027-2031</t>
  </si>
  <si>
    <t xml:space="preserve">Bij inhoudelijke verschillen tussen de berekening in dit bestand en de berekening zoals die volgt uit het bijbehorende besluit, is het besluit leidend. </t>
  </si>
  <si>
    <t>NG-RD(i)-25-01 v0.06.xlsm</t>
  </si>
  <si>
    <t>Reguleringsdata Westland 2025 - Tabel 5A</t>
  </si>
  <si>
    <t>Reguleringsdata Westland 2025 - Tabel 4A</t>
  </si>
  <si>
    <t>Reguleringsdata Westland 2025 - Tabel 8B</t>
  </si>
  <si>
    <t>Dit bestand bevat de berekening van de schattingen voor Westland Infra Netbeheer B.V. voor elektriciteit voor de reguleringsperiode 2027-2031.</t>
  </si>
  <si>
    <t>Deze schattingen worden gebruikt om de toegestane inkomsten voor Westland in 2027-2031 vast te stellen in het inkomstenbesluit Westland gas 2027-2031.</t>
  </si>
  <si>
    <t>Schattingen ACM voor inkomstenbesluit Westland gas 2027-2031</t>
  </si>
  <si>
    <t>ACM/UIT/1121627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</si>
</sst>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0.0%"/>
  </numFmts>
  <fonts count="31" x14ac:knownFonts="1">
    <font>
      <sz val="10"/>
      <color theme="1"/>
      <name val="Arial"/>
      <family val="2"/>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sz val="10"/>
      <name val="Arial"/>
      <family val="2"/>
    </font>
    <font>
      <b/>
      <sz val="14"/>
      <color theme="0"/>
      <name val="Arial"/>
      <family val="2"/>
    </font>
    <font>
      <i/>
      <sz val="10"/>
      <name val="Arial"/>
      <family val="2"/>
    </font>
    <font>
      <b/>
      <sz val="10"/>
      <color rgb="FFFF0000"/>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u/>
      <sz val="10"/>
      <name val="Arial"/>
      <family val="2"/>
    </font>
    <font>
      <sz val="10"/>
      <name val="Calibri"/>
      <family val="2"/>
      <scheme val="minor"/>
    </font>
    <font>
      <sz val="9"/>
      <color indexed="81"/>
      <name val="Tahoma"/>
      <family val="2"/>
    </font>
  </fonts>
  <fills count="4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FF00FF"/>
        <bgColor indexed="64"/>
      </patternFill>
    </fill>
    <fill>
      <patternFill patternType="solid">
        <fgColor rgb="FFFFCCFF"/>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99FF99"/>
        <bgColor indexed="64"/>
      </patternFill>
    </fill>
    <fill>
      <patternFill patternType="solid">
        <fgColor rgb="FFE1FFE1"/>
        <bgColor indexed="64"/>
      </patternFill>
    </fill>
    <fill>
      <patternFill patternType="solid">
        <fgColor rgb="FFCCCCFF"/>
        <bgColor indexed="64"/>
      </patternFill>
    </fill>
    <fill>
      <patternFill patternType="solid">
        <fgColor theme="0"/>
        <bgColor indexed="64"/>
      </patternFill>
    </fill>
  </fills>
  <borders count="1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67">
    <xf numFmtId="0" fontId="0" fillId="0" borderId="0">
      <alignment vertical="top"/>
    </xf>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0" borderId="0">
      <alignment vertical="top"/>
    </xf>
    <xf numFmtId="49" fontId="8" fillId="5" borderId="1">
      <alignment vertical="top"/>
    </xf>
    <xf numFmtId="49" fontId="6" fillId="16" borderId="1">
      <alignment vertical="top"/>
    </xf>
    <xf numFmtId="49" fontId="6" fillId="0" borderId="0">
      <alignment vertical="top"/>
    </xf>
    <xf numFmtId="41" fontId="5" fillId="9" borderId="0">
      <alignment vertical="top"/>
    </xf>
    <xf numFmtId="41" fontId="5" fillId="8" borderId="0">
      <alignment vertical="top"/>
    </xf>
    <xf numFmtId="41" fontId="5" fillId="7" borderId="0">
      <alignment vertical="top"/>
    </xf>
    <xf numFmtId="41" fontId="5" fillId="43" borderId="0">
      <alignment vertical="top"/>
    </xf>
    <xf numFmtId="41" fontId="5" fillId="6" borderId="0">
      <alignment vertical="top"/>
    </xf>
    <xf numFmtId="41" fontId="5" fillId="10" borderId="0">
      <alignment vertical="top"/>
    </xf>
    <xf numFmtId="49" fontId="10" fillId="0" borderId="0">
      <alignment vertical="top"/>
    </xf>
    <xf numFmtId="49" fontId="9" fillId="0" borderId="0">
      <alignment vertical="top"/>
    </xf>
    <xf numFmtId="0" fontId="14" fillId="12" borderId="3" applyNumberFormat="0" applyAlignment="0" applyProtection="0"/>
    <xf numFmtId="0" fontId="15" fillId="13" borderId="4" applyNumberFormat="0" applyAlignment="0" applyProtection="0"/>
    <xf numFmtId="0" fontId="16" fillId="13" borderId="3" applyNumberFormat="0" applyAlignment="0" applyProtection="0"/>
    <xf numFmtId="0" fontId="17" fillId="0" borderId="5" applyNumberFormat="0" applyFill="0" applyAlignment="0" applyProtection="0"/>
    <xf numFmtId="0" fontId="11" fillId="14" borderId="6" applyNumberFormat="0" applyAlignment="0" applyProtection="0"/>
    <xf numFmtId="0" fontId="13" fillId="15" borderId="7" applyNumberFormat="0" applyFont="0" applyAlignment="0" applyProtection="0"/>
    <xf numFmtId="0" fontId="18" fillId="0" borderId="0" applyNumberFormat="0" applyFill="0" applyBorder="0" applyAlignment="0" applyProtection="0"/>
    <xf numFmtId="43" fontId="13" fillId="0" borderId="0" applyFont="0" applyFill="0" applyBorder="0" applyAlignment="0" applyProtection="0"/>
    <xf numFmtId="41" fontId="13" fillId="0" borderId="0" applyFont="0" applyFill="0" applyBorder="0" applyAlignment="0" applyProtection="0"/>
    <xf numFmtId="44" fontId="13" fillId="0" borderId="0" applyFont="0" applyFill="0" applyBorder="0" applyAlignment="0" applyProtection="0"/>
    <xf numFmtId="42" fontId="13" fillId="0" borderId="0" applyFont="0" applyFill="0" applyBorder="0" applyAlignment="0" applyProtection="0"/>
    <xf numFmtId="9" fontId="13" fillId="0" borderId="0" applyFon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0" borderId="9" applyNumberFormat="0" applyFill="0" applyAlignment="0" applyProtection="0"/>
    <xf numFmtId="0" fontId="23" fillId="0" borderId="10" applyNumberFormat="0" applyFill="0" applyAlignment="0" applyProtection="0"/>
    <xf numFmtId="0" fontId="23" fillId="0" borderId="0" applyNumberFormat="0" applyFill="0" applyBorder="0" applyAlignment="0" applyProtection="0"/>
    <xf numFmtId="0" fontId="12" fillId="0" borderId="0" applyNumberFormat="0" applyFill="0" applyBorder="0" applyAlignment="0" applyProtection="0"/>
    <xf numFmtId="0" fontId="24" fillId="0" borderId="0" applyNumberFormat="0" applyFill="0" applyBorder="0" applyAlignment="0" applyProtection="0"/>
    <xf numFmtId="0" fontId="25" fillId="0" borderId="11" applyNumberFormat="0" applyFill="0" applyAlignment="0" applyProtection="0"/>
    <xf numFmtId="0" fontId="2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26" fillId="40" borderId="0" applyNumberFormat="0" applyBorder="0" applyAlignment="0" applyProtection="0"/>
    <xf numFmtId="0" fontId="27" fillId="0" borderId="0" applyNumberFormat="0" applyFill="0" applyBorder="0" applyAlignment="0" applyProtection="0"/>
    <xf numFmtId="49" fontId="19" fillId="0" borderId="0" applyFill="0" applyBorder="0" applyAlignment="0" applyProtection="0"/>
    <xf numFmtId="43" fontId="5" fillId="41" borderId="0" applyNumberFormat="0">
      <alignment vertical="top"/>
    </xf>
    <xf numFmtId="10" fontId="5" fillId="0" borderId="0" applyFont="0" applyFill="0" applyBorder="0" applyAlignment="0" applyProtection="0">
      <alignment vertical="top"/>
    </xf>
    <xf numFmtId="41" fontId="5" fillId="42" borderId="0">
      <alignment vertical="top"/>
    </xf>
    <xf numFmtId="41" fontId="5" fillId="44" borderId="0">
      <alignment vertical="top"/>
    </xf>
    <xf numFmtId="0" fontId="5" fillId="0" borderId="0"/>
  </cellStyleXfs>
  <cellXfs count="50">
    <xf numFmtId="0" fontId="0" fillId="0" borderId="0" xfId="0">
      <alignment vertical="top"/>
    </xf>
    <xf numFmtId="0" fontId="6" fillId="0" borderId="0" xfId="4" applyFont="1">
      <alignment vertical="top"/>
    </xf>
    <xf numFmtId="0" fontId="5" fillId="0" borderId="0" xfId="4">
      <alignment vertical="top"/>
    </xf>
    <xf numFmtId="0" fontId="7" fillId="0" borderId="0" xfId="4" applyFont="1">
      <alignment vertical="top"/>
    </xf>
    <xf numFmtId="0" fontId="10" fillId="0" borderId="0" xfId="4" applyFont="1">
      <alignment vertical="top"/>
    </xf>
    <xf numFmtId="0" fontId="5" fillId="0" borderId="2" xfId="4" applyBorder="1">
      <alignment vertical="top"/>
    </xf>
    <xf numFmtId="49" fontId="8" fillId="5" borderId="1" xfId="5">
      <alignment vertical="top"/>
    </xf>
    <xf numFmtId="49" fontId="6" fillId="16" borderId="1" xfId="6">
      <alignment vertical="top"/>
    </xf>
    <xf numFmtId="0" fontId="7" fillId="0" borderId="2" xfId="4" applyFont="1" applyBorder="1" applyAlignment="1">
      <alignment horizontal="left" vertical="top" wrapText="1"/>
    </xf>
    <xf numFmtId="0" fontId="5" fillId="0" borderId="2" xfId="4" applyBorder="1" applyAlignment="1">
      <alignment horizontal="left" vertical="top" wrapText="1"/>
    </xf>
    <xf numFmtId="49" fontId="7" fillId="16" borderId="2" xfId="6" applyFont="1" applyBorder="1">
      <alignment vertical="top"/>
    </xf>
    <xf numFmtId="0" fontId="8" fillId="5" borderId="1" xfId="5" applyNumberFormat="1">
      <alignment vertical="top"/>
    </xf>
    <xf numFmtId="0" fontId="12" fillId="0" borderId="0" xfId="4" applyFont="1">
      <alignment vertical="top"/>
    </xf>
    <xf numFmtId="49" fontId="11" fillId="5" borderId="2" xfId="5" applyFont="1" applyBorder="1">
      <alignment vertical="top"/>
    </xf>
    <xf numFmtId="0" fontId="5" fillId="11" borderId="0" xfId="4" applyFill="1">
      <alignment vertical="top"/>
    </xf>
    <xf numFmtId="49" fontId="5" fillId="16" borderId="2" xfId="6" applyFont="1" applyBorder="1">
      <alignment vertical="top"/>
    </xf>
    <xf numFmtId="49" fontId="6" fillId="0" borderId="0" xfId="7">
      <alignment vertical="top"/>
    </xf>
    <xf numFmtId="49" fontId="9" fillId="0" borderId="0" xfId="15">
      <alignment vertical="top"/>
    </xf>
    <xf numFmtId="41" fontId="5" fillId="9" borderId="0" xfId="8">
      <alignment vertical="top"/>
    </xf>
    <xf numFmtId="9" fontId="5" fillId="0" borderId="0" xfId="4" applyNumberFormat="1">
      <alignment vertical="top"/>
    </xf>
    <xf numFmtId="41" fontId="5" fillId="7" borderId="0" xfId="10">
      <alignment vertical="top"/>
    </xf>
    <xf numFmtId="41" fontId="5" fillId="43" borderId="0" xfId="11">
      <alignment vertical="top"/>
    </xf>
    <xf numFmtId="41" fontId="5" fillId="10" borderId="0" xfId="13">
      <alignment vertical="top"/>
    </xf>
    <xf numFmtId="41" fontId="5" fillId="8" borderId="0" xfId="9">
      <alignment vertical="top"/>
    </xf>
    <xf numFmtId="0" fontId="9" fillId="11" borderId="0" xfId="4" applyFont="1" applyFill="1">
      <alignment vertical="top"/>
    </xf>
    <xf numFmtId="49" fontId="5" fillId="0" borderId="0" xfId="7" applyFont="1">
      <alignment vertical="top"/>
    </xf>
    <xf numFmtId="0" fontId="5" fillId="41" borderId="0" xfId="62" applyNumberFormat="1">
      <alignment vertical="top"/>
    </xf>
    <xf numFmtId="49" fontId="6" fillId="0" borderId="0" xfId="6" applyFill="1" applyBorder="1">
      <alignment vertical="top"/>
    </xf>
    <xf numFmtId="49" fontId="5" fillId="45" borderId="0" xfId="6" applyFont="1" applyFill="1" applyBorder="1">
      <alignment vertical="top"/>
    </xf>
    <xf numFmtId="49" fontId="5" fillId="0" borderId="0" xfId="6" applyFont="1" applyFill="1" applyBorder="1">
      <alignment vertical="top"/>
    </xf>
    <xf numFmtId="41" fontId="5" fillId="41" borderId="0" xfId="62" applyNumberFormat="1">
      <alignment vertical="top"/>
    </xf>
    <xf numFmtId="41" fontId="5" fillId="0" borderId="0" xfId="11" applyFill="1">
      <alignment vertical="top"/>
    </xf>
    <xf numFmtId="0" fontId="5" fillId="45" borderId="0" xfId="4" applyFill="1">
      <alignment vertical="top"/>
    </xf>
    <xf numFmtId="41" fontId="5" fillId="0" borderId="0" xfId="62" applyNumberFormat="1" applyFill="1">
      <alignment vertical="top"/>
    </xf>
    <xf numFmtId="0" fontId="28" fillId="0" borderId="0" xfId="4" applyFont="1">
      <alignment vertical="top"/>
    </xf>
    <xf numFmtId="41" fontId="5" fillId="0" borderId="0" xfId="64" applyFill="1">
      <alignment vertical="top"/>
    </xf>
    <xf numFmtId="49" fontId="28" fillId="0" borderId="0" xfId="7" applyFont="1">
      <alignment vertical="top"/>
    </xf>
    <xf numFmtId="39" fontId="5" fillId="0" borderId="0" xfId="66" quotePrefix="1" applyNumberFormat="1"/>
    <xf numFmtId="39" fontId="5" fillId="0" borderId="0" xfId="66" applyNumberFormat="1"/>
    <xf numFmtId="39" fontId="29" fillId="0" borderId="0" xfId="66" applyNumberFormat="1" applyFont="1"/>
    <xf numFmtId="164" fontId="5" fillId="43" borderId="0" xfId="11" applyNumberFormat="1">
      <alignment vertical="top"/>
    </xf>
    <xf numFmtId="164" fontId="5" fillId="41" borderId="0" xfId="62" applyNumberFormat="1">
      <alignment vertical="top"/>
    </xf>
    <xf numFmtId="10" fontId="5" fillId="10" borderId="0" xfId="63" applyFill="1">
      <alignment vertical="top"/>
    </xf>
    <xf numFmtId="10" fontId="5" fillId="8" borderId="0" xfId="9" applyNumberFormat="1">
      <alignment vertical="top"/>
    </xf>
    <xf numFmtId="49" fontId="5" fillId="0" borderId="0" xfId="15" applyFont="1">
      <alignment vertical="top"/>
    </xf>
    <xf numFmtId="49" fontId="5" fillId="16" borderId="0" xfId="6" applyFont="1" applyBorder="1">
      <alignment vertical="top"/>
    </xf>
    <xf numFmtId="49" fontId="19" fillId="0" borderId="2" xfId="61" applyBorder="1" applyAlignment="1">
      <alignment vertical="top"/>
    </xf>
    <xf numFmtId="14" fontId="5" fillId="0" borderId="2" xfId="4" applyNumberFormat="1" applyBorder="1" applyAlignment="1">
      <alignment horizontal="left" vertical="top" wrapText="1"/>
    </xf>
    <xf numFmtId="0" fontId="5" fillId="0" borderId="0" xfId="4" applyAlignment="1">
      <alignment horizontal="left" vertical="top" wrapText="1"/>
    </xf>
    <xf numFmtId="0" fontId="7" fillId="0" borderId="0" xfId="4" applyFont="1" applyAlignment="1">
      <alignment horizontal="left" vertical="top" wrapText="1"/>
    </xf>
  </cellXfs>
  <cellStyles count="67">
    <cellStyle name="_kop1 Bladtitel" xfId="5" xr:uid="{00000000-0005-0000-0000-000000000000}"/>
    <cellStyle name="_kop2 Bloktitel" xfId="6" xr:uid="{00000000-0005-0000-0000-000001000000}"/>
    <cellStyle name="_kop3 Subkop" xfId="7" xr:uid="{00000000-0005-0000-0000-000002000000}"/>
    <cellStyle name="20% - Accent1" xfId="37" builtinId="30" hidden="1"/>
    <cellStyle name="20% - Accent2" xfId="41" builtinId="34" hidden="1"/>
    <cellStyle name="20% - Accent3" xfId="45" builtinId="38" hidden="1"/>
    <cellStyle name="20% - Accent4" xfId="49" builtinId="42" hidden="1"/>
    <cellStyle name="20% - Accent5" xfId="53" builtinId="46" hidden="1"/>
    <cellStyle name="20% - Accent6" xfId="57" builtinId="50" hidden="1"/>
    <cellStyle name="40% - Accent1" xfId="38" builtinId="31" hidden="1"/>
    <cellStyle name="40% - Accent2" xfId="42" builtinId="35" hidden="1"/>
    <cellStyle name="40% - Accent3" xfId="46" builtinId="39" hidden="1"/>
    <cellStyle name="40% - Accent4" xfId="50" builtinId="43" hidden="1"/>
    <cellStyle name="40% - Accent5" xfId="54" builtinId="47" hidden="1"/>
    <cellStyle name="40% - Accent6" xfId="58" builtinId="51" hidden="1"/>
    <cellStyle name="60% - Accent1" xfId="39" builtinId="32" hidden="1"/>
    <cellStyle name="60% - Accent2" xfId="43" builtinId="36" hidden="1"/>
    <cellStyle name="60% - Accent3" xfId="47" builtinId="40" hidden="1"/>
    <cellStyle name="60% - Accent4" xfId="51" builtinId="44" hidden="1"/>
    <cellStyle name="60% - Accent5" xfId="55" builtinId="48" hidden="1"/>
    <cellStyle name="60% - Accent6" xfId="59" builtinId="52" hidden="1"/>
    <cellStyle name="Accent1" xfId="36" builtinId="29" hidden="1"/>
    <cellStyle name="Accent2" xfId="40" builtinId="33" hidden="1"/>
    <cellStyle name="Accent3" xfId="44" builtinId="37" hidden="1"/>
    <cellStyle name="Accent4" xfId="48" builtinId="41" hidden="1"/>
    <cellStyle name="Accent5" xfId="52" builtinId="45" hidden="1"/>
    <cellStyle name="Accent6" xfId="56" builtinId="49" hidden="1"/>
    <cellStyle name="Berekening" xfId="18" builtinId="22" hidden="1"/>
    <cellStyle name="Cel (tussen)resultaat" xfId="8" xr:uid="{00000000-0005-0000-0000-00001C000000}"/>
    <cellStyle name="Cel Berekening" xfId="9" xr:uid="{00000000-0005-0000-0000-00001D000000}"/>
    <cellStyle name="Cel Bijzonderheid" xfId="10" xr:uid="{00000000-0005-0000-0000-00001E000000}"/>
    <cellStyle name="Cel Dataverzoek" xfId="64" xr:uid="{00000000-0005-0000-0000-00001F000000}"/>
    <cellStyle name="Cel Input" xfId="11" xr:uid="{00000000-0005-0000-0000-000020000000}"/>
    <cellStyle name="Cel input database" xfId="65" xr:uid="{D3BE9B27-7433-43F4-96C8-5DBCFAF23CCF}"/>
    <cellStyle name="Cel n.v.t. (leeg)" xfId="62" xr:uid="{00000000-0005-0000-0000-000021000000}"/>
    <cellStyle name="Cel PM extern" xfId="12" xr:uid="{00000000-0005-0000-0000-000022000000}"/>
    <cellStyle name="Cel Verwijzing" xfId="13" xr:uid="{00000000-0005-0000-0000-000023000000}"/>
    <cellStyle name="Controlecel" xfId="20" builtinId="23" hidden="1"/>
    <cellStyle name="Gekoppelde cel" xfId="19" builtinId="24" hidden="1"/>
    <cellStyle name="Gevolgde hyperlink" xfId="60" builtinId="9" hidden="1"/>
    <cellStyle name="Goed" xfId="1" builtinId="26" hidden="1"/>
    <cellStyle name="Hyperlink" xfId="22" builtinId="8" hidden="1"/>
    <cellStyle name="Hyperlink" xfId="61" builtinId="8" customBuiltin="1"/>
    <cellStyle name="Invoer" xfId="16" builtinId="20" hidden="1"/>
    <cellStyle name="Komma" xfId="23" builtinId="3" hidden="1"/>
    <cellStyle name="Komma [0]" xfId="24" builtinId="6" hidden="1"/>
    <cellStyle name="Kop 1" xfId="29" builtinId="16" hidden="1"/>
    <cellStyle name="Kop 2" xfId="30" builtinId="17" hidden="1"/>
    <cellStyle name="Kop 3" xfId="31" builtinId="18" hidden="1"/>
    <cellStyle name="Kop 4" xfId="32" builtinId="19" hidden="1"/>
    <cellStyle name="Neutraal" xfId="3" builtinId="28" hidden="1"/>
    <cellStyle name="Notitie" xfId="21" builtinId="10" hidden="1"/>
    <cellStyle name="Ongeldig" xfId="2" builtinId="27" hidden="1"/>
    <cellStyle name="Opm. INTERN" xfId="14" xr:uid="{00000000-0005-0000-0000-000035000000}"/>
    <cellStyle name="Procent" xfId="27" builtinId="5" hidden="1"/>
    <cellStyle name="Procent" xfId="63" builtinId="5"/>
    <cellStyle name="Standaard" xfId="0" builtinId="0" customBuiltin="1"/>
    <cellStyle name="Standaard ACM-DE" xfId="4" xr:uid="{00000000-0005-0000-0000-000039000000}"/>
    <cellStyle name="Standaard_Tabellen - CIV2" xfId="66" xr:uid="{8ADB2C33-CBD7-41F9-B2B3-29CA98E85714}"/>
    <cellStyle name="Titel" xfId="28" builtinId="15" hidden="1"/>
    <cellStyle name="Toelichting" xfId="15" xr:uid="{00000000-0005-0000-0000-00003B000000}"/>
    <cellStyle name="Totaal" xfId="35" builtinId="25" hidden="1"/>
    <cellStyle name="Uitvoer" xfId="17" builtinId="21" hidden="1"/>
    <cellStyle name="Valuta" xfId="25" builtinId="4" hidden="1"/>
    <cellStyle name="Valuta [0]" xfId="26" builtinId="7" hidden="1"/>
    <cellStyle name="Verklarende tekst" xfId="34" builtinId="53" hidden="1"/>
    <cellStyle name="Waarschuwingstekst" xfId="33" builtinId="11" hidden="1"/>
  </cellStyles>
  <dxfs count="0"/>
  <tableStyles count="0" defaultTableStyle="TableStyleMedium2" defaultPivotStyle="PivotStyleLight16"/>
  <colors>
    <mruColors>
      <color rgb="FFE1FFE1"/>
      <color rgb="FF99FF99"/>
      <color rgb="FFFFFFCC"/>
      <color rgb="FFCCC8D9"/>
      <color rgb="FFCCFFCC"/>
      <color rgb="FFCCFFFF"/>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customXml" Target="../customXml/item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66674</xdr:colOff>
      <xdr:row>3</xdr:row>
      <xdr:rowOff>133351</xdr:rowOff>
    </xdr:from>
    <xdr:to>
      <xdr:col>1</xdr:col>
      <xdr:colOff>1882588</xdr:colOff>
      <xdr:row>10</xdr:row>
      <xdr:rowOff>94480</xdr:rowOff>
    </xdr:to>
    <xdr:pic>
      <xdr:nvPicPr>
        <xdr:cNvPr id="2" name="Afbeelding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447674" y="671233"/>
          <a:ext cx="1815914" cy="105930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opendata.cbs.nl/" TargetMode="External"/><Relationship Id="rId1" Type="http://schemas.openxmlformats.org/officeDocument/2006/relationships/hyperlink" Target="https://www.cpb.nl/raming/concept-macro-economische-verkenning-cmev-2027"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C8D9"/>
  </sheetPr>
  <dimension ref="B2:D43"/>
  <sheetViews>
    <sheetView showGridLines="0" tabSelected="1" zoomScale="85" zoomScaleNormal="85" workbookViewId="0">
      <pane ySplit="3" topLeftCell="A15" activePane="bottomLeft" state="frozen"/>
      <selection activeCell="O39" sqref="O39"/>
      <selection pane="bottomLeft" activeCell="C21" sqref="C21"/>
    </sheetView>
  </sheetViews>
  <sheetFormatPr defaultColWidth="9.1796875" defaultRowHeight="12.5" x14ac:dyDescent="0.25"/>
  <cols>
    <col min="1" max="1" width="5.7265625" style="2" customWidth="1"/>
    <col min="2" max="2" width="43.7265625" style="2" customWidth="1"/>
    <col min="3" max="3" width="91.81640625" style="2" customWidth="1"/>
    <col min="4" max="4" width="5.7265625" style="2" customWidth="1"/>
    <col min="5" max="16384" width="9.1796875" style="2"/>
  </cols>
  <sheetData>
    <row r="2" spans="2:3" s="6" customFormat="1" ht="18" x14ac:dyDescent="0.25">
      <c r="B2" s="6" t="s">
        <v>1</v>
      </c>
    </row>
    <row r="6" spans="2:3" x14ac:dyDescent="0.25">
      <c r="B6" s="3"/>
    </row>
    <row r="13" spans="2:3" s="7" customFormat="1" ht="13" x14ac:dyDescent="0.25">
      <c r="B13" s="7" t="s">
        <v>2</v>
      </c>
    </row>
    <row r="15" spans="2:3" x14ac:dyDescent="0.25">
      <c r="B15" s="8" t="s">
        <v>3</v>
      </c>
      <c r="C15" s="9" t="s">
        <v>237</v>
      </c>
    </row>
    <row r="16" spans="2:3" x14ac:dyDescent="0.25">
      <c r="B16" s="8" t="s">
        <v>4</v>
      </c>
      <c r="C16" s="9" t="s">
        <v>272</v>
      </c>
    </row>
    <row r="17" spans="2:3" x14ac:dyDescent="0.25">
      <c r="B17" s="8" t="s">
        <v>5</v>
      </c>
      <c r="C17" s="9" t="s">
        <v>223</v>
      </c>
    </row>
    <row r="18" spans="2:3" x14ac:dyDescent="0.25">
      <c r="B18" s="8" t="s">
        <v>6</v>
      </c>
      <c r="C18" s="9" t="s">
        <v>263</v>
      </c>
    </row>
    <row r="19" spans="2:3" x14ac:dyDescent="0.25">
      <c r="B19" s="8" t="s">
        <v>7</v>
      </c>
      <c r="C19" s="9" t="s">
        <v>223</v>
      </c>
    </row>
    <row r="20" spans="2:3" x14ac:dyDescent="0.25">
      <c r="B20" s="8" t="s">
        <v>8</v>
      </c>
      <c r="C20" s="9" t="s">
        <v>273</v>
      </c>
    </row>
    <row r="21" spans="2:3" ht="25" x14ac:dyDescent="0.25">
      <c r="B21" s="8" t="s">
        <v>9</v>
      </c>
      <c r="C21" s="9" t="s">
        <v>264</v>
      </c>
    </row>
    <row r="22" spans="2:3" x14ac:dyDescent="0.25">
      <c r="B22" s="8" t="s">
        <v>10</v>
      </c>
      <c r="C22" s="9" t="s">
        <v>238</v>
      </c>
    </row>
    <row r="24" spans="2:3" ht="13" x14ac:dyDescent="0.25">
      <c r="B24" s="17" t="s">
        <v>70</v>
      </c>
    </row>
    <row r="27" spans="2:3" s="7" customFormat="1" ht="13" x14ac:dyDescent="0.25">
      <c r="B27" s="7" t="s">
        <v>11</v>
      </c>
    </row>
    <row r="29" spans="2:3" x14ac:dyDescent="0.25">
      <c r="B29" s="9" t="s">
        <v>60</v>
      </c>
      <c r="C29" s="9" t="s">
        <v>240</v>
      </c>
    </row>
    <row r="30" spans="2:3" ht="25" x14ac:dyDescent="0.25">
      <c r="B30" s="9" t="s">
        <v>62</v>
      </c>
      <c r="C30" s="9" t="s">
        <v>240</v>
      </c>
    </row>
    <row r="31" spans="2:3" x14ac:dyDescent="0.25">
      <c r="B31" s="9" t="s">
        <v>61</v>
      </c>
      <c r="C31" s="47">
        <v>46279</v>
      </c>
    </row>
    <row r="32" spans="2:3" ht="25" x14ac:dyDescent="0.25">
      <c r="B32" s="9" t="s">
        <v>63</v>
      </c>
      <c r="C32" s="9" t="s">
        <v>240</v>
      </c>
    </row>
    <row r="33" spans="2:4" ht="25" x14ac:dyDescent="0.25">
      <c r="B33" s="9" t="s">
        <v>64</v>
      </c>
      <c r="C33" s="9" t="s">
        <v>239</v>
      </c>
    </row>
    <row r="34" spans="2:4" x14ac:dyDescent="0.25">
      <c r="B34" s="8" t="s">
        <v>10</v>
      </c>
      <c r="C34" s="9" t="s">
        <v>238</v>
      </c>
    </row>
    <row r="36" spans="2:4" ht="13" x14ac:dyDescent="0.25">
      <c r="B36" s="48" t="s">
        <v>56</v>
      </c>
      <c r="C36" s="49"/>
      <c r="D36" s="4"/>
    </row>
    <row r="38" spans="2:4" s="7" customFormat="1" ht="13" x14ac:dyDescent="0.25">
      <c r="B38" s="7" t="s">
        <v>12</v>
      </c>
    </row>
    <row r="40" spans="2:4" x14ac:dyDescent="0.25">
      <c r="B40" s="2" t="s">
        <v>265</v>
      </c>
    </row>
    <row r="43" spans="2:4" ht="13" x14ac:dyDescent="0.25">
      <c r="B43" s="17" t="s">
        <v>65</v>
      </c>
    </row>
  </sheetData>
  <mergeCells count="1">
    <mergeCell ref="B36:C36"/>
  </mergeCell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0F24F-8A52-4FFE-8A43-47FA65612322}">
  <sheetPr>
    <tabColor rgb="FFFFFFCC"/>
  </sheetPr>
  <dimension ref="A2:R82"/>
  <sheetViews>
    <sheetView showGridLines="0" zoomScale="85" zoomScaleNormal="85" workbookViewId="0">
      <pane xSplit="4" ySplit="11" topLeftCell="E12" activePane="bottomRight" state="frozen"/>
      <selection activeCell="L11" sqref="L11:P11"/>
      <selection pane="topRight" activeCell="L11" sqref="L11:P11"/>
      <selection pane="bottomLeft" activeCell="L11" sqref="L11:P11"/>
      <selection pane="bottomRight" activeCell="E12" sqref="E12"/>
    </sheetView>
  </sheetViews>
  <sheetFormatPr defaultColWidth="9.1796875" defaultRowHeight="12.5" x14ac:dyDescent="0.25"/>
  <cols>
    <col min="1" max="1" width="5.7265625" style="2" customWidth="1"/>
    <col min="2" max="2" width="59.26953125" style="2" customWidth="1"/>
    <col min="3" max="3" width="5.7265625" style="2" customWidth="1"/>
    <col min="4" max="4" width="25.1796875" style="2" customWidth="1"/>
    <col min="5" max="5" width="2.7265625" style="2" customWidth="1"/>
    <col min="6" max="6" width="13.7265625" style="2" customWidth="1"/>
    <col min="7" max="7" width="2.7265625" style="2" customWidth="1"/>
    <col min="8" max="16" width="12.54296875" style="2" customWidth="1"/>
    <col min="17" max="17" width="2.7265625" style="2" customWidth="1"/>
    <col min="18" max="18" width="30.7265625" style="2" customWidth="1"/>
    <col min="19" max="32" width="13.7265625" style="2" customWidth="1"/>
    <col min="33" max="16384" width="9.1796875" style="2"/>
  </cols>
  <sheetData>
    <row r="2" spans="2:18" s="11" customFormat="1" ht="18" x14ac:dyDescent="0.25">
      <c r="B2" s="11" t="s">
        <v>220</v>
      </c>
    </row>
    <row r="4" spans="2:18" ht="13" x14ac:dyDescent="0.25">
      <c r="B4" s="16" t="s">
        <v>49</v>
      </c>
    </row>
    <row r="5" spans="2:18" ht="114" customHeight="1" x14ac:dyDescent="0.25">
      <c r="B5" s="48" t="s">
        <v>229</v>
      </c>
      <c r="C5" s="48"/>
      <c r="D5" s="48"/>
      <c r="F5" s="12"/>
    </row>
    <row r="6" spans="2:18" x14ac:dyDescent="0.25">
      <c r="F6" s="12"/>
    </row>
    <row r="7" spans="2:18" ht="13" x14ac:dyDescent="0.25">
      <c r="B7" s="17" t="s">
        <v>25</v>
      </c>
      <c r="F7" s="12"/>
    </row>
    <row r="8" spans="2:18" x14ac:dyDescent="0.25">
      <c r="B8" s="2" t="s">
        <v>223</v>
      </c>
    </row>
    <row r="10" spans="2:18" s="7" customFormat="1" ht="13" x14ac:dyDescent="0.25">
      <c r="B10" s="7" t="s">
        <v>39</v>
      </c>
      <c r="D10" s="7" t="s">
        <v>22</v>
      </c>
      <c r="F10" s="7" t="s">
        <v>23</v>
      </c>
      <c r="H10" s="7" t="s">
        <v>73</v>
      </c>
      <c r="I10" s="7" t="s">
        <v>74</v>
      </c>
      <c r="J10" s="7" t="s">
        <v>75</v>
      </c>
      <c r="K10" s="7" t="s">
        <v>76</v>
      </c>
      <c r="L10" s="7" t="s">
        <v>77</v>
      </c>
      <c r="M10" s="7" t="s">
        <v>78</v>
      </c>
      <c r="N10" s="7" t="s">
        <v>79</v>
      </c>
      <c r="O10" s="7" t="s">
        <v>80</v>
      </c>
      <c r="P10" s="7" t="s">
        <v>81</v>
      </c>
      <c r="R10" s="7" t="s">
        <v>41</v>
      </c>
    </row>
    <row r="13" spans="2:18" s="7" customFormat="1" ht="13" x14ac:dyDescent="0.25">
      <c r="B13" s="7" t="s">
        <v>142</v>
      </c>
    </row>
    <row r="14" spans="2:18" x14ac:dyDescent="0.25">
      <c r="H14" s="31"/>
      <c r="I14" s="31"/>
      <c r="J14" s="31"/>
      <c r="K14" s="31"/>
      <c r="L14" s="31"/>
      <c r="M14" s="31"/>
      <c r="N14" s="31"/>
      <c r="O14" s="31"/>
      <c r="P14" s="31"/>
    </row>
    <row r="15" spans="2:18" ht="13" x14ac:dyDescent="0.25">
      <c r="B15" s="1" t="s">
        <v>148</v>
      </c>
      <c r="H15" s="31"/>
      <c r="I15" s="31"/>
      <c r="J15" s="31"/>
      <c r="K15" s="31"/>
      <c r="L15" s="31"/>
      <c r="M15" s="31"/>
      <c r="N15" s="31"/>
      <c r="O15" s="31"/>
      <c r="P15" s="31"/>
    </row>
    <row r="16" spans="2:18" x14ac:dyDescent="0.25">
      <c r="B16" s="2" t="s">
        <v>149</v>
      </c>
      <c r="C16" s="2" t="s">
        <v>84</v>
      </c>
      <c r="D16" s="2" t="s">
        <v>85</v>
      </c>
      <c r="H16" s="22">
        <f>'2. Historische data'!H41</f>
        <v>1164791.2803800127</v>
      </c>
      <c r="I16" s="22">
        <f>'2. Historische data'!I41</f>
        <v>886932.42499999993</v>
      </c>
      <c r="J16" s="22">
        <f>'2. Historische data'!J41</f>
        <v>1018512.2142509093</v>
      </c>
      <c r="K16" s="30"/>
      <c r="L16" s="30"/>
      <c r="M16" s="30"/>
      <c r="N16" s="30"/>
      <c r="O16" s="30"/>
      <c r="P16" s="30"/>
    </row>
    <row r="17" spans="2:16" x14ac:dyDescent="0.25">
      <c r="H17" s="31"/>
      <c r="I17" s="31"/>
      <c r="J17" s="31"/>
      <c r="K17" s="31"/>
      <c r="L17" s="31"/>
      <c r="M17" s="31"/>
      <c r="N17" s="31"/>
      <c r="O17" s="31"/>
      <c r="P17" s="31"/>
    </row>
    <row r="18" spans="2:16" ht="13" x14ac:dyDescent="0.25">
      <c r="B18" s="1" t="s">
        <v>143</v>
      </c>
      <c r="H18" s="31"/>
      <c r="I18" s="31"/>
      <c r="J18" s="31"/>
      <c r="K18" s="31"/>
      <c r="L18" s="31"/>
      <c r="M18" s="31"/>
      <c r="N18" s="31"/>
      <c r="O18" s="31"/>
      <c r="P18" s="31"/>
    </row>
    <row r="19" spans="2:16" x14ac:dyDescent="0.25">
      <c r="B19" s="2" t="s">
        <v>145</v>
      </c>
      <c r="C19" s="2" t="s">
        <v>86</v>
      </c>
      <c r="D19" s="2" t="s">
        <v>85</v>
      </c>
      <c r="H19" s="22">
        <f>'2. Historische data'!H44</f>
        <v>143829.57272727272</v>
      </c>
      <c r="I19" s="22">
        <f>'2. Historische data'!I44</f>
        <v>284357.63636363635</v>
      </c>
      <c r="J19" s="22">
        <f>'2. Historische data'!J44</f>
        <v>484402.49090909091</v>
      </c>
      <c r="K19" s="30"/>
      <c r="L19" s="30"/>
      <c r="M19" s="30"/>
      <c r="N19" s="30"/>
      <c r="O19" s="30"/>
      <c r="P19" s="30"/>
    </row>
    <row r="20" spans="2:16" x14ac:dyDescent="0.25">
      <c r="B20" s="2" t="s">
        <v>146</v>
      </c>
      <c r="C20" s="2" t="s">
        <v>86</v>
      </c>
      <c r="D20" s="2" t="s">
        <v>85</v>
      </c>
      <c r="H20" s="22">
        <f>'2. Historische data'!H45</f>
        <v>15070.327272727272</v>
      </c>
      <c r="I20" s="22">
        <f>'2. Historische data'!I45</f>
        <v>1039.1636363636362</v>
      </c>
      <c r="J20" s="22">
        <f>'2. Historische data'!J45</f>
        <v>39170.328181818186</v>
      </c>
      <c r="K20" s="30"/>
      <c r="L20" s="30"/>
      <c r="M20" s="30"/>
      <c r="N20" s="30"/>
      <c r="O20" s="30"/>
      <c r="P20" s="30"/>
    </row>
    <row r="21" spans="2:16" x14ac:dyDescent="0.25">
      <c r="B21" s="2" t="s">
        <v>147</v>
      </c>
      <c r="C21" s="2" t="s">
        <v>86</v>
      </c>
      <c r="D21" s="2" t="s">
        <v>85</v>
      </c>
      <c r="H21" s="22">
        <f>'2. Historische data'!H46</f>
        <v>694800.14554545516</v>
      </c>
      <c r="I21" s="22">
        <f>'2. Historische data'!I46</f>
        <v>805464.05089272745</v>
      </c>
      <c r="J21" s="22">
        <f>'2. Historische data'!J46</f>
        <v>846298.8395799998</v>
      </c>
      <c r="K21" s="30"/>
      <c r="L21" s="30"/>
      <c r="M21" s="30"/>
      <c r="N21" s="30"/>
      <c r="O21" s="30"/>
      <c r="P21" s="30"/>
    </row>
    <row r="22" spans="2:16" x14ac:dyDescent="0.25">
      <c r="B22" s="2" t="s">
        <v>144</v>
      </c>
      <c r="C22" s="2" t="s">
        <v>86</v>
      </c>
      <c r="D22" s="2" t="s">
        <v>85</v>
      </c>
      <c r="H22" s="22">
        <f>'2. Historische data'!H47</f>
        <v>1542776.2930545453</v>
      </c>
      <c r="I22" s="22">
        <f>'2. Historische data'!I47</f>
        <v>550886.89428545453</v>
      </c>
      <c r="J22" s="22">
        <f>'2. Historische data'!J47</f>
        <v>2259456.3113745451</v>
      </c>
      <c r="K22" s="30"/>
      <c r="L22" s="30"/>
      <c r="M22" s="30"/>
      <c r="N22" s="30"/>
      <c r="O22" s="30"/>
      <c r="P22" s="30"/>
    </row>
    <row r="23" spans="2:16" x14ac:dyDescent="0.25">
      <c r="H23" s="31"/>
      <c r="I23" s="31"/>
      <c r="J23" s="31"/>
      <c r="K23" s="31"/>
      <c r="L23" s="31"/>
      <c r="M23" s="31"/>
      <c r="N23" s="31"/>
      <c r="O23" s="31"/>
      <c r="P23" s="31"/>
    </row>
    <row r="24" spans="2:16" ht="13" x14ac:dyDescent="0.25">
      <c r="B24" s="1" t="s">
        <v>150</v>
      </c>
      <c r="H24" s="31"/>
      <c r="I24" s="31"/>
      <c r="J24" s="31"/>
      <c r="K24" s="31"/>
      <c r="L24" s="31"/>
      <c r="M24" s="31"/>
      <c r="N24" s="31"/>
      <c r="O24" s="31"/>
      <c r="P24" s="31"/>
    </row>
    <row r="25" spans="2:16" x14ac:dyDescent="0.25">
      <c r="B25" s="2" t="s">
        <v>145</v>
      </c>
      <c r="C25" s="2" t="s">
        <v>88</v>
      </c>
      <c r="D25" s="2" t="s">
        <v>85</v>
      </c>
      <c r="H25" s="22">
        <f>'2. Historische data'!H50</f>
        <v>81635.018181818174</v>
      </c>
      <c r="I25" s="22">
        <f>'2. Historische data'!I50</f>
        <v>0</v>
      </c>
      <c r="J25" s="22">
        <f>'2. Historische data'!J50</f>
        <v>0</v>
      </c>
      <c r="K25" s="30"/>
      <c r="L25" s="30"/>
      <c r="M25" s="30"/>
      <c r="N25" s="30"/>
      <c r="O25" s="30"/>
      <c r="P25" s="30"/>
    </row>
    <row r="26" spans="2:16" x14ac:dyDescent="0.25">
      <c r="B26" s="2" t="s">
        <v>151</v>
      </c>
      <c r="C26" s="2" t="s">
        <v>88</v>
      </c>
      <c r="D26" s="2" t="s">
        <v>85</v>
      </c>
      <c r="H26" s="22">
        <f>'2. Historische data'!H51</f>
        <v>228025.32026194144</v>
      </c>
      <c r="I26" s="22">
        <f>'2. Historische data'!I51</f>
        <v>176707.09982911823</v>
      </c>
      <c r="J26" s="22">
        <f>'2. Historische data'!J51</f>
        <v>194479.80070892407</v>
      </c>
      <c r="K26" s="30"/>
      <c r="L26" s="30"/>
      <c r="M26" s="30"/>
      <c r="N26" s="30"/>
      <c r="O26" s="30"/>
      <c r="P26" s="30"/>
    </row>
    <row r="27" spans="2:16" x14ac:dyDescent="0.25">
      <c r="H27" s="31"/>
      <c r="I27" s="31"/>
      <c r="J27" s="31"/>
      <c r="K27" s="31"/>
      <c r="L27" s="31"/>
      <c r="M27" s="31"/>
      <c r="N27" s="31"/>
      <c r="O27" s="31"/>
      <c r="P27" s="31"/>
    </row>
    <row r="28" spans="2:16" s="7" customFormat="1" ht="13" x14ac:dyDescent="0.25">
      <c r="B28" s="7" t="s">
        <v>136</v>
      </c>
    </row>
    <row r="30" spans="2:16" ht="13" x14ac:dyDescent="0.25">
      <c r="B30" s="1" t="s">
        <v>137</v>
      </c>
    </row>
    <row r="31" spans="2:16" x14ac:dyDescent="0.25">
      <c r="B31" s="2" t="s">
        <v>138</v>
      </c>
      <c r="D31" s="2" t="s">
        <v>139</v>
      </c>
      <c r="H31" s="42">
        <f>'2. Historische data'!H119</f>
        <v>3.7999999999999999E-2</v>
      </c>
      <c r="I31" s="42">
        <f>'2. Historische data'!I119</f>
        <v>3.3000000000000002E-2</v>
      </c>
      <c r="J31" s="42">
        <f>'2. Historische data'!J119</f>
        <v>3.3000000000000002E-2</v>
      </c>
      <c r="K31" s="41"/>
      <c r="L31" s="41"/>
      <c r="M31" s="41"/>
      <c r="N31" s="41"/>
      <c r="O31" s="41"/>
      <c r="P31" s="41"/>
    </row>
    <row r="32" spans="2:16" x14ac:dyDescent="0.25">
      <c r="B32" s="2" t="s">
        <v>226</v>
      </c>
      <c r="D32" s="2" t="s">
        <v>139</v>
      </c>
      <c r="H32" s="41"/>
      <c r="I32" s="41"/>
      <c r="J32" s="41"/>
      <c r="K32" s="42">
        <f>'2. Historische data'!K120</f>
        <v>3.3000000000000002E-2</v>
      </c>
      <c r="L32" s="42">
        <f>'2. Historische data'!L120</f>
        <v>2.8000000000000001E-2</v>
      </c>
      <c r="M32" s="41"/>
      <c r="N32" s="41"/>
      <c r="O32" s="41"/>
      <c r="P32" s="41"/>
    </row>
    <row r="34" spans="2:16" s="7" customFormat="1" ht="13" x14ac:dyDescent="0.25">
      <c r="B34" s="7" t="s">
        <v>152</v>
      </c>
    </row>
    <row r="36" spans="2:16" x14ac:dyDescent="0.25">
      <c r="B36" s="2" t="s">
        <v>153</v>
      </c>
      <c r="D36" s="2" t="s">
        <v>139</v>
      </c>
      <c r="F36" s="43">
        <f>AVERAGE(H31:J31)</f>
        <v>3.4666666666666672E-2</v>
      </c>
    </row>
    <row r="37" spans="2:16" x14ac:dyDescent="0.25">
      <c r="B37" s="2" t="s">
        <v>225</v>
      </c>
      <c r="D37" s="2" t="s">
        <v>139</v>
      </c>
      <c r="F37" s="43">
        <f>AVERAGE(K32:L32)</f>
        <v>3.0499999999999999E-2</v>
      </c>
    </row>
    <row r="39" spans="2:16" x14ac:dyDescent="0.25">
      <c r="B39" s="2" t="s">
        <v>154</v>
      </c>
      <c r="D39" s="2" t="s">
        <v>139</v>
      </c>
      <c r="H39" s="41"/>
      <c r="I39" s="41"/>
      <c r="J39" s="41"/>
      <c r="K39" s="43">
        <f t="shared" ref="K39:P39" si="0">AVERAGE($F$37,$F$36)</f>
        <v>3.2583333333333339E-2</v>
      </c>
      <c r="L39" s="43">
        <f t="shared" si="0"/>
        <v>3.2583333333333339E-2</v>
      </c>
      <c r="M39" s="43">
        <f t="shared" si="0"/>
        <v>3.2583333333333339E-2</v>
      </c>
      <c r="N39" s="43">
        <f t="shared" si="0"/>
        <v>3.2583333333333339E-2</v>
      </c>
      <c r="O39" s="43">
        <f t="shared" si="0"/>
        <v>3.2583333333333339E-2</v>
      </c>
      <c r="P39" s="43">
        <f t="shared" si="0"/>
        <v>3.2583333333333339E-2</v>
      </c>
    </row>
    <row r="41" spans="2:16" s="7" customFormat="1" ht="13" x14ac:dyDescent="0.25">
      <c r="B41" s="7" t="s">
        <v>157</v>
      </c>
    </row>
    <row r="42" spans="2:16" x14ac:dyDescent="0.25">
      <c r="H42" s="31"/>
      <c r="I42" s="31"/>
      <c r="J42" s="31"/>
      <c r="K42" s="31"/>
      <c r="L42" s="31"/>
      <c r="M42" s="31"/>
      <c r="N42" s="31"/>
      <c r="O42" s="31"/>
      <c r="P42" s="31"/>
    </row>
    <row r="43" spans="2:16" ht="13" x14ac:dyDescent="0.25">
      <c r="B43" s="1" t="s">
        <v>148</v>
      </c>
      <c r="H43" s="31"/>
      <c r="I43" s="31"/>
      <c r="J43" s="31"/>
      <c r="K43" s="31"/>
      <c r="L43" s="31"/>
      <c r="M43" s="31"/>
      <c r="N43" s="31"/>
      <c r="O43" s="31"/>
      <c r="P43" s="31"/>
    </row>
    <row r="44" spans="2:16" x14ac:dyDescent="0.25">
      <c r="B44" s="2" t="s">
        <v>149</v>
      </c>
      <c r="C44" s="2" t="s">
        <v>84</v>
      </c>
      <c r="D44" s="2" t="s">
        <v>158</v>
      </c>
      <c r="H44" s="23">
        <f>H16*(1+$I$31)*(1+$J$31)</f>
        <v>1242935.9625894274</v>
      </c>
      <c r="I44" s="23">
        <f>I16*(1+$J$31)</f>
        <v>916201.19502499991</v>
      </c>
      <c r="J44" s="23">
        <f>J16</f>
        <v>1018512.2142509093</v>
      </c>
      <c r="K44" s="30"/>
      <c r="L44" s="30"/>
      <c r="M44" s="30"/>
      <c r="N44" s="30"/>
      <c r="O44" s="30"/>
      <c r="P44" s="30"/>
    </row>
    <row r="45" spans="2:16" x14ac:dyDescent="0.25">
      <c r="H45" s="31"/>
      <c r="I45" s="31"/>
      <c r="J45" s="31"/>
      <c r="K45" s="31"/>
      <c r="L45" s="31"/>
      <c r="M45" s="31"/>
      <c r="N45" s="31"/>
      <c r="O45" s="31"/>
      <c r="P45" s="31"/>
    </row>
    <row r="46" spans="2:16" ht="13" x14ac:dyDescent="0.25">
      <c r="B46" s="1" t="s">
        <v>143</v>
      </c>
      <c r="H46" s="31"/>
      <c r="I46" s="31"/>
      <c r="J46" s="31"/>
      <c r="K46" s="31"/>
      <c r="L46" s="31"/>
      <c r="M46" s="31"/>
      <c r="N46" s="31"/>
      <c r="O46" s="31"/>
      <c r="P46" s="31"/>
    </row>
    <row r="47" spans="2:16" x14ac:dyDescent="0.25">
      <c r="B47" s="2" t="s">
        <v>145</v>
      </c>
      <c r="C47" s="2" t="s">
        <v>86</v>
      </c>
      <c r="D47" s="2" t="s">
        <v>158</v>
      </c>
      <c r="H47" s="23">
        <f>H19*(1+$I$31)*(1+$J$31)</f>
        <v>153478.95493197269</v>
      </c>
      <c r="I47" s="23">
        <f>I19*(1+$J$31)</f>
        <v>293741.43836363632</v>
      </c>
      <c r="J47" s="23">
        <f>J19</f>
        <v>484402.49090909091</v>
      </c>
      <c r="K47" s="30"/>
      <c r="L47" s="30"/>
      <c r="M47" s="30"/>
      <c r="N47" s="30"/>
      <c r="O47" s="30"/>
      <c r="P47" s="30"/>
    </row>
    <row r="48" spans="2:16" x14ac:dyDescent="0.25">
      <c r="B48" s="2" t="s">
        <v>146</v>
      </c>
      <c r="C48" s="2" t="s">
        <v>86</v>
      </c>
      <c r="D48" s="2" t="s">
        <v>158</v>
      </c>
      <c r="H48" s="23">
        <f>H20*(1+$I$31)*(1+$J$31)</f>
        <v>16081.380459127271</v>
      </c>
      <c r="I48" s="23">
        <f>I20*(1+$J$31)</f>
        <v>1073.456036363636</v>
      </c>
      <c r="J48" s="23">
        <f>J20</f>
        <v>39170.328181818186</v>
      </c>
      <c r="K48" s="30"/>
      <c r="L48" s="30"/>
      <c r="M48" s="30"/>
      <c r="N48" s="30"/>
      <c r="O48" s="30"/>
      <c r="P48" s="30"/>
    </row>
    <row r="49" spans="1:18" x14ac:dyDescent="0.25">
      <c r="B49" s="2" t="s">
        <v>147</v>
      </c>
      <c r="C49" s="2" t="s">
        <v>86</v>
      </c>
      <c r="D49" s="2" t="s">
        <v>158</v>
      </c>
      <c r="H49" s="23">
        <f>H21*(1+$I$31)*(1+$J$31)</f>
        <v>741413.592509954</v>
      </c>
      <c r="I49" s="23">
        <f>I21*(1+$J$31)</f>
        <v>832044.36457218742</v>
      </c>
      <c r="J49" s="23">
        <f>J21</f>
        <v>846298.8395799998</v>
      </c>
      <c r="K49" s="30"/>
      <c r="L49" s="30"/>
      <c r="M49" s="30"/>
      <c r="N49" s="30"/>
      <c r="O49" s="30"/>
      <c r="P49" s="30"/>
    </row>
    <row r="50" spans="1:18" x14ac:dyDescent="0.25">
      <c r="B50" s="2" t="s">
        <v>144</v>
      </c>
      <c r="C50" s="2" t="s">
        <v>86</v>
      </c>
      <c r="D50" s="2" t="s">
        <v>158</v>
      </c>
      <c r="H50" s="23">
        <f>H22*(1+$I$31)*(1+$J$31)</f>
        <v>1646279.6117792814</v>
      </c>
      <c r="I50" s="23">
        <f>I22*(1+$J$31)</f>
        <v>569066.16179687448</v>
      </c>
      <c r="J50" s="23">
        <f>J22</f>
        <v>2259456.3113745451</v>
      </c>
      <c r="K50" s="30"/>
      <c r="L50" s="30"/>
      <c r="M50" s="30"/>
      <c r="N50" s="30"/>
      <c r="O50" s="30"/>
      <c r="P50" s="30"/>
    </row>
    <row r="51" spans="1:18" x14ac:dyDescent="0.25">
      <c r="H51" s="31"/>
      <c r="I51" s="31"/>
      <c r="J51" s="31"/>
      <c r="K51" s="31"/>
      <c r="L51" s="31"/>
      <c r="M51" s="31"/>
      <c r="N51" s="31"/>
      <c r="O51" s="31"/>
      <c r="P51" s="31"/>
    </row>
    <row r="52" spans="1:18" ht="13" x14ac:dyDescent="0.25">
      <c r="B52" s="1" t="s">
        <v>150</v>
      </c>
      <c r="H52" s="31"/>
      <c r="I52" s="31"/>
      <c r="J52" s="31"/>
      <c r="K52" s="31"/>
      <c r="L52" s="31"/>
      <c r="M52" s="31"/>
      <c r="N52" s="31"/>
      <c r="O52" s="31"/>
      <c r="P52" s="31"/>
    </row>
    <row r="53" spans="1:18" x14ac:dyDescent="0.25">
      <c r="B53" s="2" t="s">
        <v>145</v>
      </c>
      <c r="C53" s="2" t="s">
        <v>88</v>
      </c>
      <c r="D53" s="2" t="s">
        <v>158</v>
      </c>
      <c r="H53" s="23">
        <f>H25*(1+$I$31)*(1+$J$31)</f>
        <v>87111.829916618153</v>
      </c>
      <c r="I53" s="23">
        <f>I25*(1+$J$31)</f>
        <v>0</v>
      </c>
      <c r="J53" s="23">
        <f>J25</f>
        <v>0</v>
      </c>
      <c r="K53" s="30"/>
      <c r="L53" s="30"/>
      <c r="M53" s="30"/>
      <c r="N53" s="30"/>
      <c r="O53" s="30"/>
      <c r="P53" s="30"/>
    </row>
    <row r="54" spans="1:18" x14ac:dyDescent="0.25">
      <c r="B54" s="2" t="s">
        <v>151</v>
      </c>
      <c r="C54" s="2" t="s">
        <v>88</v>
      </c>
      <c r="D54" s="2" t="s">
        <v>158</v>
      </c>
      <c r="H54" s="23">
        <f>H26*(1+$I$31)*(1+$J$31)</f>
        <v>243323.31097299478</v>
      </c>
      <c r="I54" s="23">
        <f>I26*(1+$J$31)</f>
        <v>182538.43412347912</v>
      </c>
      <c r="J54" s="23">
        <f>J26</f>
        <v>194479.80070892407</v>
      </c>
      <c r="K54" s="30"/>
      <c r="L54" s="30"/>
      <c r="M54" s="30"/>
      <c r="N54" s="30"/>
      <c r="O54" s="30"/>
      <c r="P54" s="30"/>
    </row>
    <row r="56" spans="1:18" s="7" customFormat="1" ht="13" x14ac:dyDescent="0.25">
      <c r="B56" s="7" t="s">
        <v>181</v>
      </c>
    </row>
    <row r="57" spans="1:18" x14ac:dyDescent="0.25">
      <c r="B57" s="25"/>
      <c r="H57" s="31"/>
      <c r="I57" s="31"/>
      <c r="J57" s="31"/>
      <c r="K57" s="31"/>
      <c r="L57" s="31"/>
      <c r="M57" s="31"/>
      <c r="N57" s="31"/>
      <c r="O57" s="31"/>
      <c r="P57" s="31"/>
    </row>
    <row r="58" spans="1:18" ht="13" x14ac:dyDescent="0.25">
      <c r="B58" s="16" t="s">
        <v>182</v>
      </c>
      <c r="H58" s="31"/>
      <c r="I58" s="31"/>
      <c r="J58" s="31"/>
      <c r="K58" s="31"/>
      <c r="L58" s="31"/>
      <c r="M58" s="31"/>
      <c r="N58" s="31"/>
      <c r="O58" s="31"/>
      <c r="P58" s="31"/>
    </row>
    <row r="59" spans="1:18" ht="13" x14ac:dyDescent="0.25">
      <c r="A59" s="28"/>
      <c r="B59" s="25" t="s">
        <v>184</v>
      </c>
      <c r="C59" s="2" t="s">
        <v>84</v>
      </c>
      <c r="D59" s="2" t="s">
        <v>158</v>
      </c>
      <c r="H59" s="30"/>
      <c r="I59" s="30"/>
      <c r="J59" s="23">
        <f>AVERAGE(H44:J44)</f>
        <v>1059216.4572884454</v>
      </c>
      <c r="K59" s="30"/>
      <c r="L59" s="30"/>
      <c r="M59" s="30"/>
      <c r="N59" s="30"/>
      <c r="O59" s="30"/>
      <c r="P59" s="30"/>
      <c r="R59" s="27"/>
    </row>
    <row r="60" spans="1:18" x14ac:dyDescent="0.25">
      <c r="B60" s="25"/>
      <c r="H60" s="31"/>
      <c r="I60" s="31"/>
      <c r="J60" s="31"/>
      <c r="K60" s="31"/>
      <c r="L60" s="31"/>
      <c r="M60" s="31"/>
      <c r="N60" s="31"/>
      <c r="O60" s="31"/>
      <c r="P60" s="31"/>
    </row>
    <row r="61" spans="1:18" ht="13" x14ac:dyDescent="0.25">
      <c r="A61" s="28"/>
      <c r="B61" s="25" t="s">
        <v>185</v>
      </c>
      <c r="C61" s="2" t="s">
        <v>84</v>
      </c>
      <c r="D61" s="2" t="s">
        <v>85</v>
      </c>
      <c r="H61" s="30"/>
      <c r="I61" s="30"/>
      <c r="J61" s="30"/>
      <c r="K61" s="18">
        <f>J59*(1+K$39)</f>
        <v>1093729.2601884273</v>
      </c>
      <c r="L61" s="18">
        <f>K61*(1+L$39)</f>
        <v>1129366.605249567</v>
      </c>
      <c r="M61" s="18">
        <f>L61*(1+M$39)</f>
        <v>1166165.1338039488</v>
      </c>
      <c r="N61" s="18">
        <f t="shared" ref="N61:P61" si="1">M61*(1+N$39)</f>
        <v>1204162.6810803942</v>
      </c>
      <c r="O61" s="18">
        <f t="shared" si="1"/>
        <v>1243398.315105597</v>
      </c>
      <c r="P61" s="18">
        <f t="shared" si="1"/>
        <v>1283912.3768727877</v>
      </c>
      <c r="R61" s="27"/>
    </row>
    <row r="62" spans="1:18" x14ac:dyDescent="0.25">
      <c r="B62" s="25"/>
      <c r="H62" s="31"/>
      <c r="I62" s="31"/>
      <c r="J62" s="31"/>
      <c r="K62" s="31"/>
      <c r="L62" s="31"/>
      <c r="M62" s="31"/>
      <c r="N62" s="31"/>
      <c r="O62" s="31"/>
      <c r="P62" s="31"/>
    </row>
    <row r="63" spans="1:18" ht="13" x14ac:dyDescent="0.25">
      <c r="B63" s="16" t="s">
        <v>193</v>
      </c>
      <c r="H63" s="31"/>
      <c r="I63" s="31"/>
      <c r="J63" s="31"/>
      <c r="K63" s="31"/>
      <c r="L63" s="31"/>
      <c r="M63" s="31"/>
      <c r="N63" s="31"/>
      <c r="O63" s="31"/>
      <c r="P63" s="31"/>
    </row>
    <row r="64" spans="1:18" ht="13" x14ac:dyDescent="0.25">
      <c r="A64" s="28"/>
      <c r="B64" s="25" t="s">
        <v>183</v>
      </c>
      <c r="C64" s="2" t="s">
        <v>86</v>
      </c>
      <c r="D64" s="2" t="s">
        <v>158</v>
      </c>
      <c r="H64" s="30"/>
      <c r="I64" s="30"/>
      <c r="J64" s="23">
        <f>AVERAGE(H47:J47)</f>
        <v>310540.96140156663</v>
      </c>
      <c r="K64" s="30"/>
      <c r="L64" s="30"/>
      <c r="M64" s="30"/>
      <c r="N64" s="30"/>
      <c r="O64" s="30"/>
      <c r="P64" s="30"/>
      <c r="R64" s="27"/>
    </row>
    <row r="65" spans="1:18" ht="13" x14ac:dyDescent="0.25">
      <c r="A65" s="28"/>
      <c r="B65" s="25" t="s">
        <v>187</v>
      </c>
      <c r="C65" s="2" t="s">
        <v>86</v>
      </c>
      <c r="D65" s="2" t="s">
        <v>158</v>
      </c>
      <c r="H65" s="30"/>
      <c r="I65" s="30"/>
      <c r="J65" s="23">
        <f t="shared" ref="J65:J67" si="2">AVERAGE(H48:J48)</f>
        <v>18775.054892436365</v>
      </c>
      <c r="K65" s="30"/>
      <c r="L65" s="30"/>
      <c r="M65" s="30"/>
      <c r="N65" s="30"/>
      <c r="O65" s="30"/>
      <c r="P65" s="30"/>
      <c r="R65" s="27"/>
    </row>
    <row r="66" spans="1:18" ht="13" x14ac:dyDescent="0.25">
      <c r="A66" s="28"/>
      <c r="B66" s="25" t="s">
        <v>188</v>
      </c>
      <c r="C66" s="2" t="s">
        <v>86</v>
      </c>
      <c r="D66" s="2" t="s">
        <v>158</v>
      </c>
      <c r="H66" s="30"/>
      <c r="I66" s="30"/>
      <c r="J66" s="23">
        <f t="shared" si="2"/>
        <v>806585.59888738033</v>
      </c>
      <c r="K66" s="30"/>
      <c r="L66" s="30"/>
      <c r="M66" s="30"/>
      <c r="N66" s="30"/>
      <c r="O66" s="30"/>
      <c r="P66" s="30"/>
      <c r="R66" s="27"/>
    </row>
    <row r="67" spans="1:18" ht="13" x14ac:dyDescent="0.25">
      <c r="A67" s="28"/>
      <c r="B67" s="25" t="s">
        <v>189</v>
      </c>
      <c r="C67" s="2" t="s">
        <v>86</v>
      </c>
      <c r="D67" s="2" t="s">
        <v>158</v>
      </c>
      <c r="H67" s="30"/>
      <c r="I67" s="30"/>
      <c r="J67" s="23">
        <f t="shared" si="2"/>
        <v>1491600.6949835669</v>
      </c>
      <c r="K67" s="30"/>
      <c r="L67" s="30"/>
      <c r="M67" s="30"/>
      <c r="N67" s="30"/>
      <c r="O67" s="30"/>
      <c r="P67" s="30"/>
      <c r="R67" s="27"/>
    </row>
    <row r="68" spans="1:18" ht="13" x14ac:dyDescent="0.25">
      <c r="A68" s="28"/>
      <c r="B68" s="25"/>
      <c r="R68" s="27"/>
    </row>
    <row r="69" spans="1:18" ht="13" x14ac:dyDescent="0.25">
      <c r="A69" s="28"/>
      <c r="B69" s="25" t="s">
        <v>186</v>
      </c>
      <c r="C69" s="2" t="s">
        <v>86</v>
      </c>
      <c r="D69" s="2" t="s">
        <v>85</v>
      </c>
      <c r="H69" s="30"/>
      <c r="I69" s="30"/>
      <c r="J69" s="30"/>
      <c r="K69" s="18">
        <f>J64*(1+K$39)</f>
        <v>320659.42106056772</v>
      </c>
      <c r="L69" s="18">
        <f t="shared" ref="L69:P72" si="3">K69*(1+L$39)</f>
        <v>331107.57386345789</v>
      </c>
      <c r="M69" s="18">
        <f t="shared" si="3"/>
        <v>341896.16231184226</v>
      </c>
      <c r="N69" s="18">
        <f t="shared" si="3"/>
        <v>353036.2789338365</v>
      </c>
      <c r="O69" s="18">
        <f t="shared" si="3"/>
        <v>364539.37768909737</v>
      </c>
      <c r="P69" s="18">
        <f t="shared" si="3"/>
        <v>376417.28574546718</v>
      </c>
      <c r="R69" s="27"/>
    </row>
    <row r="70" spans="1:18" ht="13" x14ac:dyDescent="0.25">
      <c r="A70" s="28"/>
      <c r="B70" s="25" t="s">
        <v>190</v>
      </c>
      <c r="C70" s="2" t="s">
        <v>86</v>
      </c>
      <c r="D70" s="2" t="s">
        <v>85</v>
      </c>
      <c r="H70" s="30"/>
      <c r="I70" s="30"/>
      <c r="J70" s="30"/>
      <c r="K70" s="18">
        <f t="shared" ref="K70:K72" si="4">J65*(1+K$39)</f>
        <v>19386.80876434825</v>
      </c>
      <c r="L70" s="18">
        <f t="shared" si="3"/>
        <v>20018.495616586599</v>
      </c>
      <c r="M70" s="18">
        <f t="shared" si="3"/>
        <v>20670.764932093713</v>
      </c>
      <c r="N70" s="18">
        <f t="shared" si="3"/>
        <v>21344.287356131103</v>
      </c>
      <c r="O70" s="18">
        <f t="shared" si="3"/>
        <v>22039.755385818375</v>
      </c>
      <c r="P70" s="18">
        <f t="shared" si="3"/>
        <v>22757.884082139626</v>
      </c>
      <c r="R70" s="27"/>
    </row>
    <row r="71" spans="1:18" ht="13" x14ac:dyDescent="0.25">
      <c r="A71" s="28"/>
      <c r="B71" s="25" t="s">
        <v>191</v>
      </c>
      <c r="C71" s="2" t="s">
        <v>86</v>
      </c>
      <c r="D71" s="2" t="s">
        <v>85</v>
      </c>
      <c r="H71" s="30"/>
      <c r="I71" s="30"/>
      <c r="J71" s="30"/>
      <c r="K71" s="18">
        <f t="shared" si="4"/>
        <v>832866.84631779417</v>
      </c>
      <c r="L71" s="18">
        <f t="shared" si="3"/>
        <v>860004.42439364898</v>
      </c>
      <c r="M71" s="18">
        <f t="shared" si="3"/>
        <v>888026.23522180878</v>
      </c>
      <c r="N71" s="18">
        <f t="shared" si="3"/>
        <v>916961.09005278617</v>
      </c>
      <c r="O71" s="18">
        <f t="shared" si="3"/>
        <v>946838.7389036729</v>
      </c>
      <c r="P71" s="18">
        <f t="shared" si="3"/>
        <v>977689.9011462843</v>
      </c>
      <c r="R71" s="27"/>
    </row>
    <row r="72" spans="1:18" ht="13" x14ac:dyDescent="0.25">
      <c r="A72" s="28"/>
      <c r="B72" s="25" t="s">
        <v>192</v>
      </c>
      <c r="C72" s="2" t="s">
        <v>86</v>
      </c>
      <c r="D72" s="2" t="s">
        <v>85</v>
      </c>
      <c r="H72" s="30"/>
      <c r="I72" s="30"/>
      <c r="J72" s="30"/>
      <c r="K72" s="18">
        <f t="shared" si="4"/>
        <v>1540202.0176284483</v>
      </c>
      <c r="L72" s="18">
        <f t="shared" si="3"/>
        <v>1590386.9333695087</v>
      </c>
      <c r="M72" s="18">
        <f t="shared" si="3"/>
        <v>1642207.0409484652</v>
      </c>
      <c r="N72" s="18">
        <f t="shared" si="3"/>
        <v>1695715.6203660362</v>
      </c>
      <c r="O72" s="18">
        <f t="shared" si="3"/>
        <v>1750967.6876629631</v>
      </c>
      <c r="P72" s="18">
        <f t="shared" si="3"/>
        <v>1808020.0514859813</v>
      </c>
      <c r="R72" s="27"/>
    </row>
    <row r="73" spans="1:18" x14ac:dyDescent="0.25">
      <c r="B73" s="25"/>
      <c r="H73" s="31"/>
      <c r="I73" s="31"/>
      <c r="J73" s="31"/>
      <c r="K73" s="31"/>
      <c r="L73" s="31"/>
      <c r="M73" s="31"/>
      <c r="N73" s="31"/>
      <c r="O73" s="31"/>
      <c r="P73" s="31"/>
    </row>
    <row r="74" spans="1:18" ht="13" x14ac:dyDescent="0.25">
      <c r="B74" s="16" t="s">
        <v>200</v>
      </c>
      <c r="H74" s="31"/>
      <c r="I74" s="31"/>
      <c r="J74" s="31"/>
      <c r="K74" s="31"/>
      <c r="L74" s="31"/>
      <c r="M74" s="31"/>
      <c r="N74" s="31"/>
      <c r="O74" s="31"/>
      <c r="P74" s="31"/>
    </row>
    <row r="75" spans="1:18" ht="13" x14ac:dyDescent="0.25">
      <c r="A75" s="28"/>
      <c r="B75" s="25" t="s">
        <v>183</v>
      </c>
      <c r="C75" s="2" t="s">
        <v>88</v>
      </c>
      <c r="D75" s="2" t="s">
        <v>158</v>
      </c>
      <c r="H75" s="30"/>
      <c r="I75" s="30"/>
      <c r="J75" s="23">
        <f>AVERAGE(H53:J53)</f>
        <v>29037.276638872718</v>
      </c>
      <c r="K75" s="30"/>
      <c r="L75" s="30"/>
      <c r="M75" s="30"/>
      <c r="N75" s="30"/>
      <c r="O75" s="30"/>
      <c r="P75" s="30"/>
      <c r="R75" s="27"/>
    </row>
    <row r="76" spans="1:18" ht="13" x14ac:dyDescent="0.25">
      <c r="A76" s="28"/>
      <c r="B76" s="25" t="s">
        <v>194</v>
      </c>
      <c r="C76" s="2" t="s">
        <v>88</v>
      </c>
      <c r="D76" s="2" t="s">
        <v>158</v>
      </c>
      <c r="H76" s="30"/>
      <c r="I76" s="30"/>
      <c r="J76" s="23">
        <f>AVERAGE(H54:J54)</f>
        <v>206780.51526846597</v>
      </c>
      <c r="K76" s="30"/>
      <c r="L76" s="30"/>
      <c r="M76" s="30"/>
      <c r="N76" s="30"/>
      <c r="O76" s="30"/>
      <c r="P76" s="30"/>
      <c r="R76" s="27"/>
    </row>
    <row r="77" spans="1:18" x14ac:dyDescent="0.25">
      <c r="B77" s="25"/>
      <c r="H77" s="31"/>
      <c r="I77" s="31"/>
      <c r="J77" s="31"/>
    </row>
    <row r="78" spans="1:18" x14ac:dyDescent="0.25">
      <c r="B78" s="25" t="s">
        <v>186</v>
      </c>
      <c r="C78" s="2" t="s">
        <v>88</v>
      </c>
      <c r="D78" s="2" t="s">
        <v>85</v>
      </c>
      <c r="H78" s="30"/>
      <c r="I78" s="30"/>
      <c r="J78" s="30"/>
      <c r="K78" s="18">
        <f>J75*(1+K$39)</f>
        <v>29983.407902689323</v>
      </c>
      <c r="L78" s="18">
        <f t="shared" ref="L78:P79" si="5">K78*(1+L$39)</f>
        <v>30960.367276851954</v>
      </c>
      <c r="M78" s="18">
        <f t="shared" si="5"/>
        <v>31969.159243956048</v>
      </c>
      <c r="N78" s="18">
        <f t="shared" si="5"/>
        <v>33010.821015988287</v>
      </c>
      <c r="O78" s="18">
        <f t="shared" si="5"/>
        <v>34086.423600759241</v>
      </c>
      <c r="P78" s="18">
        <f t="shared" si="5"/>
        <v>35197.072903083979</v>
      </c>
    </row>
    <row r="79" spans="1:18" x14ac:dyDescent="0.25">
      <c r="B79" s="25" t="s">
        <v>195</v>
      </c>
      <c r="C79" s="2" t="s">
        <v>88</v>
      </c>
      <c r="D79" s="2" t="s">
        <v>85</v>
      </c>
      <c r="H79" s="30"/>
      <c r="I79" s="30"/>
      <c r="J79" s="30"/>
      <c r="K79" s="18">
        <f>J76*(1+K$39)</f>
        <v>213518.11372429683</v>
      </c>
      <c r="L79" s="18">
        <f>K79*(1+L$39)</f>
        <v>220475.24559648018</v>
      </c>
      <c r="M79" s="18">
        <f t="shared" si="5"/>
        <v>227659.06401549885</v>
      </c>
      <c r="N79" s="18">
        <f t="shared" si="5"/>
        <v>235076.95518467054</v>
      </c>
      <c r="O79" s="18">
        <f t="shared" si="5"/>
        <v>242736.54597443773</v>
      </c>
      <c r="P79" s="18">
        <f t="shared" si="5"/>
        <v>250645.71176410484</v>
      </c>
    </row>
    <row r="82" spans="2:2" ht="13" x14ac:dyDescent="0.25">
      <c r="B82" s="17" t="s">
        <v>65</v>
      </c>
    </row>
  </sheetData>
  <mergeCells count="1">
    <mergeCell ref="B5:D5"/>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3475F-18D9-4627-865A-C6B4FFE6C82F}">
  <sheetPr>
    <tabColor rgb="FFFFFFCC"/>
  </sheetPr>
  <dimension ref="A2:R60"/>
  <sheetViews>
    <sheetView showGridLines="0" zoomScale="85" zoomScaleNormal="85" workbookViewId="0">
      <pane xSplit="4" ySplit="11" topLeftCell="E12" activePane="bottomRight" state="frozen"/>
      <selection activeCell="L11" sqref="L11:P11"/>
      <selection pane="topRight" activeCell="L11" sqref="L11:P11"/>
      <selection pane="bottomLeft" activeCell="L11" sqref="L11:P11"/>
      <selection pane="bottomRight" activeCell="E12" sqref="E12"/>
    </sheetView>
  </sheetViews>
  <sheetFormatPr defaultColWidth="9.1796875" defaultRowHeight="12.5" x14ac:dyDescent="0.25"/>
  <cols>
    <col min="1" max="1" width="5.7265625" style="2" customWidth="1"/>
    <col min="2" max="2" width="59.26953125" style="2" customWidth="1"/>
    <col min="3" max="3" width="5.7265625" style="2" customWidth="1"/>
    <col min="4" max="4" width="25.1796875" style="2" customWidth="1"/>
    <col min="5" max="5" width="2.7265625" style="2" customWidth="1"/>
    <col min="6" max="6" width="13.7265625" style="2" customWidth="1"/>
    <col min="7" max="7" width="2.7265625" style="2" customWidth="1"/>
    <col min="8" max="16" width="12.54296875" style="2" customWidth="1"/>
    <col min="17" max="17" width="2.7265625" style="2" customWidth="1"/>
    <col min="18" max="18" width="30.7265625" style="2" customWidth="1"/>
    <col min="19" max="32" width="13.7265625" style="2" customWidth="1"/>
    <col min="33" max="16384" width="9.1796875" style="2"/>
  </cols>
  <sheetData>
    <row r="2" spans="1:18" s="11" customFormat="1" ht="18" x14ac:dyDescent="0.25">
      <c r="B2" s="11" t="s">
        <v>221</v>
      </c>
    </row>
    <row r="4" spans="1:18" ht="13" x14ac:dyDescent="0.25">
      <c r="B4" s="16" t="s">
        <v>49</v>
      </c>
    </row>
    <row r="5" spans="1:18" ht="114" customHeight="1" x14ac:dyDescent="0.25">
      <c r="B5" s="48" t="s">
        <v>224</v>
      </c>
      <c r="C5" s="48"/>
      <c r="D5" s="48"/>
      <c r="F5" s="12"/>
    </row>
    <row r="6" spans="1:18" x14ac:dyDescent="0.25">
      <c r="F6" s="12"/>
    </row>
    <row r="7" spans="1:18" ht="13" x14ac:dyDescent="0.25">
      <c r="B7" s="17" t="s">
        <v>25</v>
      </c>
      <c r="F7" s="12"/>
    </row>
    <row r="8" spans="1:18" x14ac:dyDescent="0.25">
      <c r="B8" s="2" t="s">
        <v>223</v>
      </c>
    </row>
    <row r="10" spans="1:18" s="7" customFormat="1" ht="13" x14ac:dyDescent="0.25">
      <c r="B10" s="7" t="s">
        <v>39</v>
      </c>
      <c r="D10" s="7" t="s">
        <v>22</v>
      </c>
      <c r="F10" s="7" t="s">
        <v>23</v>
      </c>
      <c r="H10" s="7" t="s">
        <v>73</v>
      </c>
      <c r="I10" s="7" t="s">
        <v>74</v>
      </c>
      <c r="J10" s="7" t="s">
        <v>75</v>
      </c>
      <c r="K10" s="7" t="s">
        <v>76</v>
      </c>
      <c r="L10" s="7" t="s">
        <v>77</v>
      </c>
      <c r="M10" s="7" t="s">
        <v>78</v>
      </c>
      <c r="N10" s="7" t="s">
        <v>79</v>
      </c>
      <c r="O10" s="7" t="s">
        <v>80</v>
      </c>
      <c r="P10" s="7" t="s">
        <v>81</v>
      </c>
      <c r="R10" s="7" t="s">
        <v>41</v>
      </c>
    </row>
    <row r="13" spans="1:18" s="7" customFormat="1" ht="13" x14ac:dyDescent="0.25">
      <c r="B13" s="7" t="s">
        <v>91</v>
      </c>
    </row>
    <row r="14" spans="1:18" x14ac:dyDescent="0.25">
      <c r="A14" s="32"/>
      <c r="H14" s="31"/>
      <c r="I14" s="31"/>
      <c r="J14" s="31"/>
      <c r="K14" s="31"/>
      <c r="L14" s="31"/>
      <c r="M14" s="31"/>
      <c r="N14" s="31"/>
      <c r="O14" s="31"/>
      <c r="P14" s="31"/>
    </row>
    <row r="15" spans="1:18" ht="12.4" customHeight="1" x14ac:dyDescent="0.25">
      <c r="B15" s="2" t="s">
        <v>92</v>
      </c>
      <c r="C15" s="2" t="s">
        <v>84</v>
      </c>
      <c r="D15" s="2" t="s">
        <v>85</v>
      </c>
      <c r="H15" s="22">
        <f>'2. Historische data'!H32</f>
        <v>0</v>
      </c>
      <c r="I15" s="22">
        <f>'2. Historische data'!I32</f>
        <v>0</v>
      </c>
      <c r="J15" s="22">
        <f>'2. Historische data'!J32</f>
        <v>0</v>
      </c>
      <c r="K15" s="30"/>
      <c r="L15" s="30"/>
      <c r="M15" s="30"/>
      <c r="N15" s="30"/>
      <c r="O15" s="30"/>
      <c r="P15" s="30"/>
      <c r="R15" s="27"/>
    </row>
    <row r="16" spans="1:18" ht="12.4" customHeight="1" x14ac:dyDescent="0.25">
      <c r="R16" s="27"/>
    </row>
    <row r="17" spans="1:18" ht="12.4" customHeight="1" x14ac:dyDescent="0.25">
      <c r="B17" s="2" t="s">
        <v>92</v>
      </c>
      <c r="C17" s="2" t="s">
        <v>86</v>
      </c>
      <c r="D17" s="2" t="s">
        <v>85</v>
      </c>
      <c r="H17" s="22">
        <f>'2. Historische data'!H34</f>
        <v>0</v>
      </c>
      <c r="I17" s="22">
        <f>'2. Historische data'!I34</f>
        <v>0</v>
      </c>
      <c r="J17" s="22">
        <f>'2. Historische data'!J34</f>
        <v>0</v>
      </c>
      <c r="K17" s="30"/>
      <c r="L17" s="30"/>
      <c r="M17" s="30"/>
      <c r="N17" s="30"/>
      <c r="O17" s="30"/>
      <c r="P17" s="30"/>
      <c r="R17" s="27"/>
    </row>
    <row r="18" spans="1:18" ht="12.4" customHeight="1" x14ac:dyDescent="0.25">
      <c r="A18" s="32"/>
    </row>
    <row r="19" spans="1:18" ht="12.4" customHeight="1" x14ac:dyDescent="0.25">
      <c r="A19" s="32"/>
      <c r="B19" s="2" t="s">
        <v>92</v>
      </c>
      <c r="C19" s="2" t="s">
        <v>88</v>
      </c>
      <c r="D19" s="2" t="s">
        <v>85</v>
      </c>
      <c r="H19" s="22">
        <f>'2. Historische data'!H36</f>
        <v>0</v>
      </c>
      <c r="I19" s="22">
        <f>'2. Historische data'!I36</f>
        <v>0</v>
      </c>
      <c r="J19" s="22">
        <f>'2. Historische data'!J36</f>
        <v>0</v>
      </c>
      <c r="K19" s="30"/>
      <c r="L19" s="30"/>
      <c r="M19" s="30"/>
      <c r="N19" s="30"/>
      <c r="O19" s="30"/>
      <c r="P19" s="30"/>
    </row>
    <row r="20" spans="1:18" x14ac:dyDescent="0.25">
      <c r="H20" s="31"/>
      <c r="I20" s="31"/>
      <c r="J20" s="31"/>
      <c r="K20" s="31"/>
      <c r="L20" s="31"/>
      <c r="M20" s="31"/>
      <c r="N20" s="31"/>
      <c r="O20" s="31"/>
      <c r="P20" s="31"/>
    </row>
    <row r="21" spans="1:18" s="7" customFormat="1" ht="13" x14ac:dyDescent="0.25">
      <c r="B21" s="7" t="s">
        <v>136</v>
      </c>
    </row>
    <row r="23" spans="1:18" ht="13" x14ac:dyDescent="0.25">
      <c r="B23" s="1" t="s">
        <v>137</v>
      </c>
    </row>
    <row r="24" spans="1:18" x14ac:dyDescent="0.25">
      <c r="B24" s="2" t="s">
        <v>138</v>
      </c>
      <c r="D24" s="2" t="s">
        <v>139</v>
      </c>
      <c r="H24" s="42">
        <f>'2. Historische data'!H119</f>
        <v>3.7999999999999999E-2</v>
      </c>
      <c r="I24" s="42">
        <f>'2. Historische data'!I119</f>
        <v>3.3000000000000002E-2</v>
      </c>
      <c r="J24" s="42">
        <f>'2. Historische data'!J119</f>
        <v>3.3000000000000002E-2</v>
      </c>
      <c r="K24" s="41"/>
      <c r="L24" s="41"/>
      <c r="M24" s="41"/>
      <c r="N24" s="41"/>
      <c r="O24" s="41"/>
      <c r="P24" s="41"/>
    </row>
    <row r="25" spans="1:18" x14ac:dyDescent="0.25">
      <c r="B25" s="2" t="s">
        <v>226</v>
      </c>
      <c r="D25" s="2" t="s">
        <v>139</v>
      </c>
      <c r="H25" s="41"/>
      <c r="I25" s="41"/>
      <c r="J25" s="41"/>
      <c r="K25" s="42">
        <f>'2. Historische data'!K120</f>
        <v>3.3000000000000002E-2</v>
      </c>
      <c r="L25" s="42">
        <f>'2. Historische data'!L120</f>
        <v>2.8000000000000001E-2</v>
      </c>
      <c r="M25" s="41"/>
      <c r="N25" s="41"/>
      <c r="O25" s="41"/>
      <c r="P25" s="41"/>
    </row>
    <row r="27" spans="1:18" s="7" customFormat="1" ht="13" x14ac:dyDescent="0.25">
      <c r="B27" s="7" t="s">
        <v>152</v>
      </c>
    </row>
    <row r="29" spans="1:18" x14ac:dyDescent="0.25">
      <c r="B29" s="2" t="s">
        <v>153</v>
      </c>
      <c r="D29" s="2" t="s">
        <v>139</v>
      </c>
      <c r="F29" s="43">
        <f>AVERAGE(H24:J24)</f>
        <v>3.4666666666666672E-2</v>
      </c>
    </row>
    <row r="30" spans="1:18" x14ac:dyDescent="0.25">
      <c r="B30" s="2" t="s">
        <v>225</v>
      </c>
      <c r="D30" s="2" t="s">
        <v>139</v>
      </c>
      <c r="F30" s="43">
        <f>AVERAGE(K25:L25)</f>
        <v>3.0499999999999999E-2</v>
      </c>
    </row>
    <row r="32" spans="1:18" x14ac:dyDescent="0.25">
      <c r="B32" s="2" t="s">
        <v>154</v>
      </c>
      <c r="D32" s="2" t="s">
        <v>139</v>
      </c>
      <c r="H32" s="41"/>
      <c r="I32" s="41"/>
      <c r="J32" s="41"/>
      <c r="K32" s="43">
        <f>AVERAGE($F$30,$F$29)</f>
        <v>3.2583333333333339E-2</v>
      </c>
      <c r="L32" s="43">
        <f t="shared" ref="L32:P32" si="0">AVERAGE($F$30,$F$29)</f>
        <v>3.2583333333333339E-2</v>
      </c>
      <c r="M32" s="43">
        <f t="shared" si="0"/>
        <v>3.2583333333333339E-2</v>
      </c>
      <c r="N32" s="43">
        <f t="shared" si="0"/>
        <v>3.2583333333333339E-2</v>
      </c>
      <c r="O32" s="43">
        <f t="shared" si="0"/>
        <v>3.2583333333333339E-2</v>
      </c>
      <c r="P32" s="43">
        <f t="shared" si="0"/>
        <v>3.2583333333333339E-2</v>
      </c>
    </row>
    <row r="34" spans="1:18" s="7" customFormat="1" ht="13" x14ac:dyDescent="0.25">
      <c r="B34" s="7" t="s">
        <v>156</v>
      </c>
    </row>
    <row r="35" spans="1:18" x14ac:dyDescent="0.25">
      <c r="A35" s="32"/>
      <c r="H35" s="31"/>
      <c r="I35" s="31"/>
      <c r="J35" s="31"/>
      <c r="K35" s="31"/>
      <c r="L35" s="31"/>
      <c r="M35" s="31"/>
      <c r="N35" s="31"/>
      <c r="O35" s="31"/>
      <c r="P35" s="31"/>
    </row>
    <row r="36" spans="1:18" ht="12.4" customHeight="1" x14ac:dyDescent="0.25">
      <c r="B36" s="2" t="s">
        <v>92</v>
      </c>
      <c r="C36" s="2" t="s">
        <v>84</v>
      </c>
      <c r="D36" s="2" t="s">
        <v>158</v>
      </c>
      <c r="H36" s="23">
        <f>H15*(1+$I$24)*(1+$J$24)</f>
        <v>0</v>
      </c>
      <c r="I36" s="23">
        <f>I15*(1+$J$24)</f>
        <v>0</v>
      </c>
      <c r="J36" s="23">
        <f>J15</f>
        <v>0</v>
      </c>
      <c r="K36" s="30"/>
      <c r="L36" s="30"/>
      <c r="M36" s="30"/>
      <c r="N36" s="30"/>
      <c r="O36" s="30"/>
      <c r="P36" s="30"/>
      <c r="R36" s="27"/>
    </row>
    <row r="37" spans="1:18" ht="12.4" customHeight="1" x14ac:dyDescent="0.25">
      <c r="R37" s="27"/>
    </row>
    <row r="38" spans="1:18" ht="12.4" customHeight="1" x14ac:dyDescent="0.25">
      <c r="B38" s="2" t="s">
        <v>92</v>
      </c>
      <c r="C38" s="2" t="s">
        <v>86</v>
      </c>
      <c r="D38" s="2" t="s">
        <v>158</v>
      </c>
      <c r="H38" s="23">
        <f>H17*(1+$I$24)*(1+$J$24)</f>
        <v>0</v>
      </c>
      <c r="I38" s="23">
        <f>I17*(1+$J$24)</f>
        <v>0</v>
      </c>
      <c r="J38" s="23">
        <f>J17</f>
        <v>0</v>
      </c>
      <c r="K38" s="30"/>
      <c r="L38" s="30"/>
      <c r="M38" s="30"/>
      <c r="N38" s="30"/>
      <c r="O38" s="30"/>
      <c r="P38" s="30"/>
      <c r="R38" s="27"/>
    </row>
    <row r="39" spans="1:18" ht="12.4" customHeight="1" x14ac:dyDescent="0.25">
      <c r="A39" s="32"/>
    </row>
    <row r="40" spans="1:18" ht="12.4" customHeight="1" x14ac:dyDescent="0.25">
      <c r="A40" s="32"/>
      <c r="B40" s="2" t="s">
        <v>92</v>
      </c>
      <c r="C40" s="2" t="s">
        <v>88</v>
      </c>
      <c r="D40" s="2" t="s">
        <v>158</v>
      </c>
      <c r="H40" s="23">
        <f>H19*(1+$I$24)*(1+$J$24)</f>
        <v>0</v>
      </c>
      <c r="I40" s="23">
        <f>I19*(1+$J$24)</f>
        <v>0</v>
      </c>
      <c r="J40" s="23">
        <f>J19</f>
        <v>0</v>
      </c>
      <c r="K40" s="30"/>
      <c r="L40" s="30"/>
      <c r="M40" s="30"/>
      <c r="N40" s="30"/>
      <c r="O40" s="30"/>
      <c r="P40" s="30"/>
    </row>
    <row r="41" spans="1:18" x14ac:dyDescent="0.25">
      <c r="H41" s="31"/>
      <c r="I41" s="31"/>
      <c r="J41" s="31"/>
      <c r="K41" s="31"/>
      <c r="L41" s="31"/>
      <c r="M41" s="31"/>
      <c r="N41" s="31"/>
      <c r="O41" s="31"/>
      <c r="P41" s="31"/>
    </row>
    <row r="42" spans="1:18" s="7" customFormat="1" ht="13" x14ac:dyDescent="0.25">
      <c r="B42" s="7" t="s">
        <v>176</v>
      </c>
    </row>
    <row r="43" spans="1:18" x14ac:dyDescent="0.25">
      <c r="B43" s="25"/>
      <c r="H43" s="31"/>
      <c r="I43" s="31"/>
      <c r="J43" s="31"/>
      <c r="K43" s="31"/>
      <c r="L43" s="31"/>
      <c r="M43" s="31"/>
      <c r="N43" s="31"/>
      <c r="O43" s="31"/>
      <c r="P43" s="31"/>
    </row>
    <row r="44" spans="1:18" ht="13" x14ac:dyDescent="0.25">
      <c r="B44" s="16" t="s">
        <v>177</v>
      </c>
      <c r="H44" s="31"/>
      <c r="I44" s="31"/>
      <c r="J44" s="31"/>
      <c r="K44" s="31"/>
      <c r="L44" s="31"/>
      <c r="M44" s="31"/>
      <c r="N44" s="31"/>
      <c r="O44" s="31"/>
      <c r="P44" s="31"/>
    </row>
    <row r="45" spans="1:18" ht="13" x14ac:dyDescent="0.25">
      <c r="A45" s="28"/>
      <c r="B45" s="25" t="s">
        <v>178</v>
      </c>
      <c r="C45" s="2" t="s">
        <v>84</v>
      </c>
      <c r="D45" s="2" t="s">
        <v>158</v>
      </c>
      <c r="H45" s="30"/>
      <c r="I45" s="30"/>
      <c r="J45" s="23">
        <f>AVERAGE(H36:J36)</f>
        <v>0</v>
      </c>
      <c r="K45" s="30"/>
      <c r="L45" s="30"/>
      <c r="M45" s="30"/>
      <c r="N45" s="30"/>
      <c r="O45" s="30"/>
      <c r="P45" s="30"/>
      <c r="R45" s="27"/>
    </row>
    <row r="46" spans="1:18" x14ac:dyDescent="0.25">
      <c r="B46" s="25"/>
      <c r="H46" s="31"/>
      <c r="I46" s="31"/>
      <c r="J46" s="31"/>
      <c r="K46" s="31"/>
      <c r="L46" s="31"/>
      <c r="M46" s="31"/>
      <c r="N46" s="31"/>
      <c r="O46" s="31"/>
      <c r="P46" s="31"/>
    </row>
    <row r="47" spans="1:18" ht="13" x14ac:dyDescent="0.25">
      <c r="A47" s="28"/>
      <c r="B47" s="25" t="s">
        <v>176</v>
      </c>
      <c r="C47" s="2" t="s">
        <v>84</v>
      </c>
      <c r="D47" s="2" t="s">
        <v>85</v>
      </c>
      <c r="H47" s="30"/>
      <c r="I47" s="30"/>
      <c r="J47" s="30"/>
      <c r="K47" s="30"/>
      <c r="L47" s="18">
        <f>J45*(1+K$32)*(1+L$32)</f>
        <v>0</v>
      </c>
      <c r="M47" s="18">
        <f>L47*(1+M$32)</f>
        <v>0</v>
      </c>
      <c r="N47" s="18">
        <f t="shared" ref="N47:O47" si="1">M47*(1+N$32)</f>
        <v>0</v>
      </c>
      <c r="O47" s="18">
        <f t="shared" si="1"/>
        <v>0</v>
      </c>
      <c r="P47" s="18">
        <f>O47*(1+P$32)</f>
        <v>0</v>
      </c>
      <c r="R47" s="27"/>
    </row>
    <row r="48" spans="1:18" x14ac:dyDescent="0.25">
      <c r="B48" s="25"/>
      <c r="H48" s="31"/>
      <c r="I48" s="31"/>
      <c r="J48" s="31"/>
      <c r="K48" s="31"/>
      <c r="L48" s="31"/>
      <c r="M48" s="31"/>
      <c r="N48" s="31"/>
      <c r="O48" s="31"/>
      <c r="P48" s="31"/>
    </row>
    <row r="49" spans="1:18" ht="13" x14ac:dyDescent="0.25">
      <c r="B49" s="16" t="s">
        <v>180</v>
      </c>
      <c r="H49" s="31"/>
      <c r="I49" s="31"/>
      <c r="J49" s="31"/>
      <c r="K49" s="31"/>
      <c r="L49" s="31"/>
      <c r="M49" s="31"/>
      <c r="N49" s="31"/>
      <c r="O49" s="31"/>
      <c r="P49" s="31"/>
    </row>
    <row r="50" spans="1:18" ht="13" x14ac:dyDescent="0.25">
      <c r="A50" s="28"/>
      <c r="B50" s="25" t="s">
        <v>178</v>
      </c>
      <c r="C50" s="2" t="s">
        <v>86</v>
      </c>
      <c r="D50" s="2" t="s">
        <v>158</v>
      </c>
      <c r="H50" s="30"/>
      <c r="I50" s="30"/>
      <c r="J50" s="23">
        <f>AVERAGE(H38:J38)</f>
        <v>0</v>
      </c>
      <c r="K50" s="30"/>
      <c r="L50" s="30"/>
      <c r="M50" s="30"/>
      <c r="N50" s="30"/>
      <c r="O50" s="30"/>
      <c r="P50" s="30"/>
      <c r="R50" s="27"/>
    </row>
    <row r="51" spans="1:18" x14ac:dyDescent="0.25">
      <c r="B51" s="25"/>
      <c r="H51" s="31"/>
      <c r="I51" s="31"/>
      <c r="J51" s="31"/>
      <c r="K51" s="31"/>
      <c r="L51" s="31"/>
      <c r="M51" s="31"/>
      <c r="N51" s="31"/>
      <c r="O51" s="31"/>
      <c r="P51" s="31"/>
    </row>
    <row r="52" spans="1:18" ht="13" x14ac:dyDescent="0.25">
      <c r="A52" s="28"/>
      <c r="B52" s="25" t="s">
        <v>176</v>
      </c>
      <c r="C52" s="2" t="s">
        <v>86</v>
      </c>
      <c r="D52" s="2" t="s">
        <v>85</v>
      </c>
      <c r="H52" s="30"/>
      <c r="I52" s="30"/>
      <c r="J52" s="30"/>
      <c r="K52" s="30"/>
      <c r="L52" s="18">
        <f>J50*(1+K$32)*(1+L$32)</f>
        <v>0</v>
      </c>
      <c r="M52" s="18">
        <f>L52*(1+M$32)</f>
        <v>0</v>
      </c>
      <c r="N52" s="18">
        <f t="shared" ref="N52:O52" si="2">M52*(1+N$32)</f>
        <v>0</v>
      </c>
      <c r="O52" s="18">
        <f t="shared" si="2"/>
        <v>0</v>
      </c>
      <c r="P52" s="18">
        <f>O52*(1+P$32)</f>
        <v>0</v>
      </c>
      <c r="R52" s="27"/>
    </row>
    <row r="53" spans="1:18" x14ac:dyDescent="0.25">
      <c r="B53" s="25"/>
      <c r="H53" s="31"/>
      <c r="I53" s="31"/>
      <c r="J53" s="31"/>
      <c r="K53" s="31"/>
      <c r="L53" s="31"/>
      <c r="M53" s="31"/>
      <c r="N53" s="31"/>
      <c r="O53" s="31"/>
      <c r="P53" s="31"/>
    </row>
    <row r="54" spans="1:18" ht="13" x14ac:dyDescent="0.25">
      <c r="B54" s="16" t="s">
        <v>179</v>
      </c>
      <c r="H54" s="31"/>
      <c r="I54" s="31"/>
      <c r="J54" s="31"/>
      <c r="K54" s="31"/>
      <c r="L54" s="31"/>
      <c r="M54" s="31"/>
      <c r="N54" s="31"/>
      <c r="O54" s="31"/>
      <c r="P54" s="31"/>
    </row>
    <row r="55" spans="1:18" ht="13" x14ac:dyDescent="0.25">
      <c r="A55" s="28"/>
      <c r="B55" s="25" t="s">
        <v>178</v>
      </c>
      <c r="C55" s="2" t="s">
        <v>88</v>
      </c>
      <c r="D55" s="2" t="s">
        <v>158</v>
      </c>
      <c r="H55" s="30"/>
      <c r="I55" s="30"/>
      <c r="J55" s="23">
        <f>AVERAGE(H40:J40)</f>
        <v>0</v>
      </c>
      <c r="K55" s="30"/>
      <c r="L55" s="30"/>
      <c r="M55" s="30"/>
      <c r="N55" s="30"/>
      <c r="O55" s="30"/>
      <c r="P55" s="30"/>
      <c r="R55" s="27"/>
    </row>
    <row r="56" spans="1:18" x14ac:dyDescent="0.25">
      <c r="A56" s="28"/>
      <c r="B56" s="25"/>
    </row>
    <row r="57" spans="1:18" ht="13" x14ac:dyDescent="0.25">
      <c r="A57" s="28"/>
      <c r="B57" s="25" t="s">
        <v>176</v>
      </c>
      <c r="C57" s="2" t="s">
        <v>88</v>
      </c>
      <c r="D57" s="2" t="s">
        <v>85</v>
      </c>
      <c r="H57" s="30"/>
      <c r="I57" s="30"/>
      <c r="J57" s="30"/>
      <c r="K57" s="30"/>
      <c r="L57" s="18">
        <f>J55*(1+K$32)*(1+L$32)</f>
        <v>0</v>
      </c>
      <c r="M57" s="18">
        <f t="shared" ref="M57:O57" si="3">L57*(1+M$32)</f>
        <v>0</v>
      </c>
      <c r="N57" s="18">
        <f t="shared" si="3"/>
        <v>0</v>
      </c>
      <c r="O57" s="18">
        <f t="shared" si="3"/>
        <v>0</v>
      </c>
      <c r="P57" s="18">
        <f>O57*(1+P$32)</f>
        <v>0</v>
      </c>
      <c r="R57" s="27"/>
    </row>
    <row r="58" spans="1:18" x14ac:dyDescent="0.25">
      <c r="B58" s="25"/>
      <c r="H58" s="31"/>
      <c r="I58" s="31"/>
      <c r="J58" s="31"/>
      <c r="K58" s="31"/>
      <c r="L58" s="31"/>
      <c r="M58" s="31"/>
      <c r="N58" s="31"/>
      <c r="O58" s="31"/>
      <c r="P58" s="31"/>
    </row>
    <row r="60" spans="1:18" ht="13" x14ac:dyDescent="0.25">
      <c r="B60" s="17" t="s">
        <v>65</v>
      </c>
    </row>
  </sheetData>
  <mergeCells count="1">
    <mergeCell ref="B5:D5"/>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2CE61-203E-430C-9BA3-F1F24F088558}">
  <sheetPr>
    <tabColor rgb="FFFFFFCC"/>
  </sheetPr>
  <dimension ref="A2:P141"/>
  <sheetViews>
    <sheetView showGridLines="0" zoomScale="85" zoomScaleNormal="85" workbookViewId="0">
      <pane xSplit="4" ySplit="11" topLeftCell="E12" activePane="bottomRight" state="frozen"/>
      <selection activeCell="L11" sqref="L11:P11"/>
      <selection pane="topRight" activeCell="L11" sqref="L11:P11"/>
      <selection pane="bottomLeft" activeCell="L11" sqref="L11:P11"/>
      <selection pane="bottomRight" activeCell="E12" sqref="E12"/>
    </sheetView>
  </sheetViews>
  <sheetFormatPr defaultColWidth="9.1796875" defaultRowHeight="12.5" x14ac:dyDescent="0.25"/>
  <cols>
    <col min="1" max="1" width="5.7265625" style="2" customWidth="1"/>
    <col min="2" max="2" width="60.26953125" style="2" customWidth="1"/>
    <col min="3" max="3" width="5.7265625" style="2" customWidth="1"/>
    <col min="4" max="4" width="24.54296875" style="2" customWidth="1"/>
    <col min="5" max="5" width="2.7265625" style="2" customWidth="1"/>
    <col min="6" max="6" width="13.7265625" style="2" customWidth="1"/>
    <col min="7" max="7" width="2.7265625" style="2" customWidth="1"/>
    <col min="8" max="14" width="12.54296875" style="2" customWidth="1"/>
    <col min="15" max="15" width="2.7265625" style="2" customWidth="1"/>
    <col min="16" max="16" width="30.7265625" style="2" customWidth="1"/>
    <col min="17" max="30" width="13.7265625" style="2" customWidth="1"/>
    <col min="31" max="16384" width="9.1796875" style="2"/>
  </cols>
  <sheetData>
    <row r="2" spans="1:16" s="11" customFormat="1" ht="18" x14ac:dyDescent="0.25">
      <c r="B2" s="11" t="s">
        <v>233</v>
      </c>
    </row>
    <row r="4" spans="1:16" ht="13" x14ac:dyDescent="0.25">
      <c r="B4" s="16" t="s">
        <v>49</v>
      </c>
    </row>
    <row r="5" spans="1:16" ht="40.5" customHeight="1" x14ac:dyDescent="0.25">
      <c r="B5" s="48" t="s">
        <v>222</v>
      </c>
      <c r="C5" s="48"/>
      <c r="D5" s="48"/>
      <c r="F5" s="12"/>
    </row>
    <row r="6" spans="1:16" x14ac:dyDescent="0.25">
      <c r="F6" s="12"/>
    </row>
    <row r="7" spans="1:16" ht="13" x14ac:dyDescent="0.25">
      <c r="B7" s="17" t="s">
        <v>25</v>
      </c>
      <c r="F7" s="12"/>
    </row>
    <row r="8" spans="1:16" x14ac:dyDescent="0.25">
      <c r="B8" s="2" t="s">
        <v>223</v>
      </c>
    </row>
    <row r="10" spans="1:16" s="7" customFormat="1" ht="13" x14ac:dyDescent="0.25">
      <c r="B10" s="7" t="s">
        <v>39</v>
      </c>
      <c r="D10" s="7" t="s">
        <v>22</v>
      </c>
      <c r="F10" s="7" t="s">
        <v>23</v>
      </c>
      <c r="H10" s="7" t="s">
        <v>75</v>
      </c>
      <c r="I10" s="7" t="s">
        <v>76</v>
      </c>
      <c r="J10" s="7" t="s">
        <v>77</v>
      </c>
      <c r="K10" s="7" t="s">
        <v>78</v>
      </c>
      <c r="L10" s="7" t="s">
        <v>79</v>
      </c>
      <c r="M10" s="7" t="s">
        <v>80</v>
      </c>
      <c r="N10" s="7" t="s">
        <v>81</v>
      </c>
      <c r="P10" s="7" t="s">
        <v>41</v>
      </c>
    </row>
    <row r="13" spans="1:16" s="7" customFormat="1" ht="13" x14ac:dyDescent="0.25">
      <c r="B13" s="7" t="s">
        <v>159</v>
      </c>
    </row>
    <row r="14" spans="1:16" x14ac:dyDescent="0.25">
      <c r="H14" s="31"/>
      <c r="I14" s="31"/>
      <c r="J14" s="31"/>
      <c r="K14" s="31"/>
      <c r="L14" s="31"/>
      <c r="M14" s="31"/>
      <c r="N14" s="31"/>
    </row>
    <row r="15" spans="1:16" ht="13" x14ac:dyDescent="0.25">
      <c r="B15" s="16" t="s">
        <v>94</v>
      </c>
      <c r="F15" s="27"/>
    </row>
    <row r="16" spans="1:16" ht="13" x14ac:dyDescent="0.25">
      <c r="A16" s="32"/>
      <c r="B16" s="34" t="s">
        <v>95</v>
      </c>
      <c r="F16" s="27"/>
      <c r="H16" s="33"/>
      <c r="I16" s="33"/>
      <c r="J16" s="35"/>
      <c r="K16" s="35"/>
      <c r="L16" s="35"/>
      <c r="M16" s="35"/>
      <c r="N16" s="35"/>
    </row>
    <row r="17" spans="1:14" ht="13" x14ac:dyDescent="0.25">
      <c r="A17" s="32"/>
      <c r="B17" s="2" t="s">
        <v>96</v>
      </c>
      <c r="C17" s="2" t="s">
        <v>84</v>
      </c>
      <c r="D17" s="2" t="s">
        <v>97</v>
      </c>
      <c r="F17" s="27"/>
      <c r="H17" s="22">
        <f>'2. Historische data'!J57</f>
        <v>53169.909828815456</v>
      </c>
      <c r="I17" s="30"/>
      <c r="J17" s="30"/>
      <c r="K17" s="30"/>
      <c r="L17" s="30"/>
      <c r="M17" s="30"/>
      <c r="N17" s="30"/>
    </row>
    <row r="18" spans="1:14" ht="13" x14ac:dyDescent="0.25">
      <c r="A18" s="32"/>
      <c r="B18" s="2" t="s">
        <v>98</v>
      </c>
      <c r="C18" s="2" t="s">
        <v>84</v>
      </c>
      <c r="D18" s="2" t="s">
        <v>97</v>
      </c>
      <c r="F18" s="27"/>
      <c r="H18" s="22">
        <f>'2. Historische data'!J58</f>
        <v>347.09027869312814</v>
      </c>
      <c r="I18" s="30"/>
      <c r="J18" s="30"/>
      <c r="K18" s="30"/>
      <c r="L18" s="30"/>
      <c r="M18" s="30"/>
      <c r="N18" s="30"/>
    </row>
    <row r="19" spans="1:14" ht="13" x14ac:dyDescent="0.25">
      <c r="A19" s="32"/>
      <c r="B19" s="2" t="s">
        <v>99</v>
      </c>
      <c r="C19" s="2" t="s">
        <v>84</v>
      </c>
      <c r="D19" s="2" t="s">
        <v>97</v>
      </c>
      <c r="F19" s="27"/>
      <c r="H19" s="22">
        <f>'2. Historische data'!J59</f>
        <v>339.36775261076036</v>
      </c>
      <c r="I19" s="30"/>
      <c r="J19" s="30"/>
      <c r="K19" s="30"/>
      <c r="L19" s="30"/>
      <c r="M19" s="30"/>
      <c r="N19" s="30"/>
    </row>
    <row r="20" spans="1:14" ht="13" x14ac:dyDescent="0.25">
      <c r="A20" s="32"/>
      <c r="B20" s="2" t="s">
        <v>100</v>
      </c>
      <c r="C20" s="2" t="s">
        <v>84</v>
      </c>
      <c r="D20" s="2" t="s">
        <v>97</v>
      </c>
      <c r="F20" s="27"/>
      <c r="H20" s="22">
        <f>'2. Historische data'!J60</f>
        <v>262.98054074415791</v>
      </c>
      <c r="I20" s="30"/>
      <c r="J20" s="30"/>
      <c r="K20" s="30"/>
      <c r="L20" s="30"/>
      <c r="M20" s="30"/>
      <c r="N20" s="30"/>
    </row>
    <row r="21" spans="1:14" ht="13" x14ac:dyDescent="0.25">
      <c r="A21" s="32"/>
      <c r="F21" s="27"/>
      <c r="H21" s="33"/>
      <c r="I21" s="33"/>
      <c r="J21" s="35"/>
      <c r="K21" s="35"/>
      <c r="L21" s="35"/>
      <c r="M21" s="35"/>
      <c r="N21" s="35"/>
    </row>
    <row r="22" spans="1:14" ht="13" x14ac:dyDescent="0.25">
      <c r="A22" s="32"/>
      <c r="B22" s="34" t="s">
        <v>101</v>
      </c>
      <c r="F22" s="27"/>
      <c r="H22" s="33"/>
      <c r="I22" s="33"/>
      <c r="J22" s="35"/>
      <c r="K22" s="35"/>
      <c r="L22" s="35"/>
      <c r="M22" s="35"/>
      <c r="N22" s="35"/>
    </row>
    <row r="23" spans="1:14" ht="13" x14ac:dyDescent="0.25">
      <c r="A23" s="32"/>
      <c r="B23" s="2" t="s">
        <v>96</v>
      </c>
      <c r="C23" s="2" t="s">
        <v>84</v>
      </c>
      <c r="D23" s="2" t="s">
        <v>97</v>
      </c>
      <c r="F23" s="27"/>
      <c r="H23" s="22">
        <f>'2. Historische data'!J63</f>
        <v>0</v>
      </c>
      <c r="I23" s="30"/>
      <c r="J23" s="30"/>
      <c r="K23" s="30"/>
      <c r="L23" s="30"/>
      <c r="M23" s="30"/>
      <c r="N23" s="30"/>
    </row>
    <row r="24" spans="1:14" ht="13" x14ac:dyDescent="0.25">
      <c r="A24" s="32"/>
      <c r="B24" s="2" t="s">
        <v>98</v>
      </c>
      <c r="C24" s="2" t="s">
        <v>84</v>
      </c>
      <c r="D24" s="2" t="s">
        <v>97</v>
      </c>
      <c r="F24" s="27"/>
      <c r="H24" s="22">
        <f>'2. Historische data'!J64</f>
        <v>0</v>
      </c>
      <c r="I24" s="30"/>
      <c r="J24" s="30"/>
      <c r="K24" s="30"/>
      <c r="L24" s="30"/>
      <c r="M24" s="30"/>
      <c r="N24" s="30"/>
    </row>
    <row r="25" spans="1:14" ht="13" x14ac:dyDescent="0.25">
      <c r="A25" s="32"/>
      <c r="B25" s="2" t="s">
        <v>99</v>
      </c>
      <c r="C25" s="2" t="s">
        <v>84</v>
      </c>
      <c r="D25" s="2" t="s">
        <v>97</v>
      </c>
      <c r="F25" s="27"/>
      <c r="H25" s="22">
        <f>'2. Historische data'!J65</f>
        <v>0</v>
      </c>
      <c r="I25" s="30"/>
      <c r="J25" s="30"/>
      <c r="K25" s="30"/>
      <c r="L25" s="30"/>
      <c r="M25" s="30"/>
      <c r="N25" s="30"/>
    </row>
    <row r="26" spans="1:14" ht="13" x14ac:dyDescent="0.25">
      <c r="A26" s="32"/>
      <c r="B26" s="2" t="s">
        <v>100</v>
      </c>
      <c r="C26" s="2" t="s">
        <v>84</v>
      </c>
      <c r="D26" s="2" t="s">
        <v>97</v>
      </c>
      <c r="F26" s="27"/>
      <c r="H26" s="22">
        <f>'2. Historische data'!J66</f>
        <v>0</v>
      </c>
      <c r="I26" s="30"/>
      <c r="J26" s="30"/>
      <c r="K26" s="30"/>
      <c r="L26" s="30"/>
      <c r="M26" s="30"/>
      <c r="N26" s="30"/>
    </row>
    <row r="27" spans="1:14" ht="13" x14ac:dyDescent="0.25">
      <c r="A27" s="32"/>
      <c r="F27" s="27"/>
      <c r="H27" s="33"/>
      <c r="I27" s="33"/>
      <c r="J27" s="35"/>
      <c r="K27" s="35"/>
      <c r="L27" s="35"/>
      <c r="M27" s="35"/>
      <c r="N27" s="35"/>
    </row>
    <row r="28" spans="1:14" ht="13" x14ac:dyDescent="0.25">
      <c r="A28" s="32"/>
      <c r="B28" s="1" t="s">
        <v>102</v>
      </c>
      <c r="F28" s="27"/>
    </row>
    <row r="29" spans="1:14" ht="13" x14ac:dyDescent="0.25">
      <c r="A29" s="32"/>
      <c r="B29" s="34" t="s">
        <v>103</v>
      </c>
      <c r="F29" s="27"/>
    </row>
    <row r="30" spans="1:14" ht="13" x14ac:dyDescent="0.25">
      <c r="A30" s="32"/>
      <c r="B30" s="2" t="s">
        <v>104</v>
      </c>
      <c r="C30" s="2" t="s">
        <v>84</v>
      </c>
      <c r="D30" s="2" t="s">
        <v>97</v>
      </c>
      <c r="F30" s="27"/>
      <c r="H30" s="22">
        <f>'2. Historische data'!J70</f>
        <v>0</v>
      </c>
      <c r="I30" s="30"/>
      <c r="J30" s="30"/>
      <c r="K30" s="30"/>
      <c r="L30" s="30"/>
      <c r="M30" s="30"/>
      <c r="N30" s="30"/>
    </row>
    <row r="31" spans="1:14" ht="13" x14ac:dyDescent="0.25">
      <c r="A31" s="32"/>
      <c r="B31" s="2" t="s">
        <v>105</v>
      </c>
      <c r="C31" s="2" t="s">
        <v>84</v>
      </c>
      <c r="D31" s="2" t="s">
        <v>97</v>
      </c>
      <c r="F31" s="27"/>
      <c r="H31" s="22">
        <f>'2. Historische data'!J71</f>
        <v>0</v>
      </c>
      <c r="I31" s="30"/>
      <c r="J31" s="30"/>
      <c r="K31" s="30"/>
      <c r="L31" s="30"/>
      <c r="M31" s="30"/>
      <c r="N31" s="30"/>
    </row>
    <row r="32" spans="1:14" ht="13" x14ac:dyDescent="0.25">
      <c r="A32" s="32"/>
      <c r="B32" s="2" t="s">
        <v>106</v>
      </c>
      <c r="C32" s="2" t="s">
        <v>84</v>
      </c>
      <c r="D32" s="2" t="s">
        <v>97</v>
      </c>
      <c r="F32" s="27"/>
      <c r="H32" s="22">
        <f>'2. Historische data'!J72</f>
        <v>0</v>
      </c>
      <c r="I32" s="30"/>
      <c r="J32" s="30"/>
      <c r="K32" s="30"/>
      <c r="L32" s="30"/>
      <c r="M32" s="30"/>
      <c r="N32" s="30"/>
    </row>
    <row r="33" spans="1:14" ht="13" x14ac:dyDescent="0.25">
      <c r="A33" s="32"/>
      <c r="F33" s="27"/>
      <c r="H33" s="33"/>
      <c r="I33" s="33"/>
      <c r="J33" s="35"/>
      <c r="K33" s="35"/>
      <c r="L33" s="35"/>
      <c r="M33" s="35"/>
      <c r="N33" s="35"/>
    </row>
    <row r="34" spans="1:14" ht="13" x14ac:dyDescent="0.25">
      <c r="A34" s="32"/>
      <c r="B34" s="34" t="s">
        <v>107</v>
      </c>
      <c r="F34" s="27"/>
      <c r="H34" s="33"/>
      <c r="I34" s="33"/>
      <c r="J34" s="35"/>
      <c r="K34" s="35"/>
      <c r="L34" s="35"/>
      <c r="M34" s="35"/>
      <c r="N34" s="35"/>
    </row>
    <row r="35" spans="1:14" ht="13" x14ac:dyDescent="0.25">
      <c r="A35" s="32"/>
      <c r="B35" s="2" t="s">
        <v>104</v>
      </c>
      <c r="C35" s="2" t="s">
        <v>84</v>
      </c>
      <c r="D35" s="2" t="s">
        <v>97</v>
      </c>
      <c r="F35" s="27"/>
      <c r="H35" s="22">
        <f>'2. Historische data'!J75</f>
        <v>99.664279504808462</v>
      </c>
      <c r="I35" s="30"/>
      <c r="J35" s="30"/>
      <c r="K35" s="30"/>
      <c r="L35" s="30"/>
      <c r="M35" s="30"/>
      <c r="N35" s="30"/>
    </row>
    <row r="36" spans="1:14" ht="13" x14ac:dyDescent="0.25">
      <c r="A36" s="32"/>
      <c r="B36" s="2" t="s">
        <v>105</v>
      </c>
      <c r="C36" s="2" t="s">
        <v>84</v>
      </c>
      <c r="D36" s="2" t="s">
        <v>97</v>
      </c>
      <c r="F36" s="27"/>
      <c r="H36" s="22">
        <f>'2. Historische data'!J76</f>
        <v>23.986099379021059</v>
      </c>
      <c r="I36" s="30"/>
      <c r="J36" s="30"/>
      <c r="K36" s="30"/>
      <c r="L36" s="30"/>
      <c r="M36" s="30"/>
      <c r="N36" s="30"/>
    </row>
    <row r="37" spans="1:14" ht="13" x14ac:dyDescent="0.25">
      <c r="A37" s="32"/>
      <c r="B37" s="2" t="s">
        <v>106</v>
      </c>
      <c r="C37" s="2" t="s">
        <v>84</v>
      </c>
      <c r="D37" s="2" t="s">
        <v>97</v>
      </c>
      <c r="F37" s="27"/>
      <c r="H37" s="22">
        <f>'2. Historische data'!J77</f>
        <v>0</v>
      </c>
      <c r="I37" s="30"/>
      <c r="J37" s="30"/>
      <c r="K37" s="30"/>
      <c r="L37" s="30"/>
      <c r="M37" s="30"/>
      <c r="N37" s="30"/>
    </row>
    <row r="38" spans="1:14" ht="13" x14ac:dyDescent="0.25">
      <c r="A38" s="32"/>
      <c r="F38" s="27"/>
      <c r="H38" s="33"/>
      <c r="I38" s="33"/>
      <c r="J38" s="35"/>
      <c r="K38" s="35"/>
      <c r="L38" s="35"/>
      <c r="M38" s="35"/>
      <c r="N38" s="35"/>
    </row>
    <row r="39" spans="1:14" ht="13" x14ac:dyDescent="0.25">
      <c r="A39" s="32"/>
      <c r="B39" s="34" t="s">
        <v>108</v>
      </c>
      <c r="F39" s="27"/>
      <c r="H39" s="33"/>
      <c r="I39" s="33"/>
      <c r="J39" s="35"/>
      <c r="K39" s="35"/>
      <c r="L39" s="35"/>
      <c r="M39" s="35"/>
      <c r="N39" s="35"/>
    </row>
    <row r="40" spans="1:14" ht="13" x14ac:dyDescent="0.25">
      <c r="A40" s="32"/>
      <c r="B40" s="2" t="s">
        <v>104</v>
      </c>
      <c r="C40" s="2" t="s">
        <v>84</v>
      </c>
      <c r="D40" s="2" t="s">
        <v>97</v>
      </c>
      <c r="F40" s="27"/>
      <c r="H40" s="22">
        <f>'2. Historische data'!J80</f>
        <v>101.58074410273363</v>
      </c>
      <c r="I40" s="30"/>
      <c r="J40" s="30"/>
      <c r="K40" s="30"/>
      <c r="L40" s="30"/>
      <c r="M40" s="30"/>
      <c r="N40" s="30"/>
    </row>
    <row r="41" spans="1:14" ht="13" x14ac:dyDescent="0.25">
      <c r="A41" s="32"/>
      <c r="B41" s="2" t="s">
        <v>105</v>
      </c>
      <c r="C41" s="2" t="s">
        <v>84</v>
      </c>
      <c r="D41" s="2" t="s">
        <v>97</v>
      </c>
      <c r="F41" s="27"/>
      <c r="H41" s="22">
        <f>'2. Historische data'!J81</f>
        <v>480.32278893689647</v>
      </c>
      <c r="I41" s="30"/>
      <c r="J41" s="30"/>
      <c r="K41" s="30"/>
      <c r="L41" s="30"/>
      <c r="M41" s="30"/>
      <c r="N41" s="30"/>
    </row>
    <row r="42" spans="1:14" ht="13" x14ac:dyDescent="0.25">
      <c r="A42" s="32"/>
      <c r="B42" s="2" t="s">
        <v>109</v>
      </c>
      <c r="C42" s="2" t="s">
        <v>84</v>
      </c>
      <c r="D42" s="2" t="s">
        <v>97</v>
      </c>
      <c r="F42" s="27"/>
      <c r="H42" s="22">
        <f>'2. Historische data'!J82</f>
        <v>71.462827760106222</v>
      </c>
      <c r="I42" s="30"/>
      <c r="J42" s="30"/>
      <c r="K42" s="30"/>
      <c r="L42" s="30"/>
      <c r="M42" s="30"/>
      <c r="N42" s="30"/>
    </row>
    <row r="43" spans="1:14" ht="13" x14ac:dyDescent="0.25">
      <c r="A43" s="32"/>
      <c r="F43" s="27"/>
      <c r="H43" s="33"/>
      <c r="I43" s="33"/>
      <c r="J43" s="35"/>
      <c r="K43" s="35"/>
      <c r="L43" s="35"/>
      <c r="M43" s="35"/>
      <c r="N43" s="35"/>
    </row>
    <row r="44" spans="1:14" ht="13" x14ac:dyDescent="0.25">
      <c r="A44" s="32"/>
      <c r="B44" s="34" t="s">
        <v>110</v>
      </c>
      <c r="F44" s="27"/>
      <c r="H44" s="33"/>
      <c r="I44" s="33"/>
      <c r="J44" s="35"/>
      <c r="K44" s="35"/>
      <c r="L44" s="35"/>
      <c r="M44" s="35"/>
      <c r="N44" s="35"/>
    </row>
    <row r="45" spans="1:14" ht="13" x14ac:dyDescent="0.25">
      <c r="A45" s="32"/>
      <c r="B45" s="2" t="s">
        <v>104</v>
      </c>
      <c r="C45" s="2" t="s">
        <v>84</v>
      </c>
      <c r="D45" s="2" t="s">
        <v>97</v>
      </c>
      <c r="F45" s="27"/>
      <c r="H45" s="22">
        <f>'2. Historische data'!J85</f>
        <v>11.890449598039902</v>
      </c>
      <c r="I45" s="30"/>
      <c r="J45" s="30"/>
      <c r="K45" s="30"/>
      <c r="L45" s="30"/>
      <c r="M45" s="30"/>
      <c r="N45" s="30"/>
    </row>
    <row r="46" spans="1:14" ht="13" x14ac:dyDescent="0.25">
      <c r="A46" s="32"/>
      <c r="B46" s="2" t="s">
        <v>105</v>
      </c>
      <c r="C46" s="2" t="s">
        <v>84</v>
      </c>
      <c r="D46" s="2" t="s">
        <v>97</v>
      </c>
      <c r="F46" s="27"/>
      <c r="H46" s="22">
        <f>'2. Historische data'!J86</f>
        <v>131.12510432865284</v>
      </c>
      <c r="I46" s="30"/>
      <c r="J46" s="30"/>
      <c r="K46" s="30"/>
      <c r="L46" s="30"/>
      <c r="M46" s="30"/>
      <c r="N46" s="30"/>
    </row>
    <row r="47" spans="1:14" ht="13" x14ac:dyDescent="0.25">
      <c r="A47" s="32"/>
      <c r="B47" s="2" t="s">
        <v>109</v>
      </c>
      <c r="C47" s="2" t="s">
        <v>84</v>
      </c>
      <c r="D47" s="2" t="s">
        <v>97</v>
      </c>
      <c r="F47" s="27"/>
      <c r="H47" s="22">
        <f>'2. Historische data'!J87</f>
        <v>126.69130789358363</v>
      </c>
      <c r="I47" s="30"/>
      <c r="J47" s="30"/>
      <c r="K47" s="30"/>
      <c r="L47" s="30"/>
      <c r="M47" s="30"/>
      <c r="N47" s="30"/>
    </row>
    <row r="48" spans="1:14" x14ac:dyDescent="0.25">
      <c r="A48" s="32"/>
    </row>
    <row r="49" spans="1:14" ht="13" x14ac:dyDescent="0.25">
      <c r="A49" s="32"/>
      <c r="B49" s="1" t="s">
        <v>111</v>
      </c>
      <c r="H49" s="27"/>
    </row>
    <row r="50" spans="1:14" x14ac:dyDescent="0.25">
      <c r="A50" s="32"/>
      <c r="B50" s="36" t="s">
        <v>112</v>
      </c>
    </row>
    <row r="51" spans="1:14" ht="13" x14ac:dyDescent="0.25">
      <c r="A51" s="32"/>
      <c r="B51" s="37" t="s">
        <v>113</v>
      </c>
      <c r="C51" s="2" t="s">
        <v>86</v>
      </c>
      <c r="D51" s="2" t="s">
        <v>97</v>
      </c>
      <c r="F51" s="27"/>
      <c r="H51" s="22">
        <f>'2. Historische data'!J91</f>
        <v>10722.074902907885</v>
      </c>
      <c r="I51" s="30"/>
      <c r="J51" s="30"/>
      <c r="K51" s="30"/>
      <c r="L51" s="30"/>
      <c r="M51" s="30"/>
      <c r="N51" s="30"/>
    </row>
    <row r="52" spans="1:14" ht="13" x14ac:dyDescent="0.25">
      <c r="A52" s="32"/>
      <c r="B52" s="37" t="s">
        <v>114</v>
      </c>
      <c r="C52" s="2" t="s">
        <v>86</v>
      </c>
      <c r="D52" s="2" t="s">
        <v>97</v>
      </c>
      <c r="F52" s="27"/>
      <c r="H52" s="22">
        <f>'2. Historische data'!J92</f>
        <v>41850.005720764842</v>
      </c>
      <c r="I52" s="30"/>
      <c r="J52" s="30"/>
      <c r="K52" s="30"/>
      <c r="L52" s="30"/>
      <c r="M52" s="30"/>
      <c r="N52" s="30"/>
    </row>
    <row r="53" spans="1:14" ht="13" x14ac:dyDescent="0.25">
      <c r="A53" s="32"/>
      <c r="B53" s="37" t="s">
        <v>115</v>
      </c>
      <c r="C53" s="2" t="s">
        <v>86</v>
      </c>
      <c r="D53" s="2" t="s">
        <v>97</v>
      </c>
      <c r="F53" s="27"/>
      <c r="H53" s="22">
        <f>'2. Historische data'!J93</f>
        <v>597.8292051427203</v>
      </c>
      <c r="I53" s="30"/>
      <c r="J53" s="30"/>
      <c r="K53" s="30"/>
      <c r="L53" s="30"/>
      <c r="M53" s="30"/>
      <c r="N53" s="30"/>
    </row>
    <row r="54" spans="1:14" ht="13" x14ac:dyDescent="0.25">
      <c r="A54" s="32"/>
      <c r="B54" s="38" t="s">
        <v>116</v>
      </c>
      <c r="C54" s="2" t="s">
        <v>86</v>
      </c>
      <c r="D54" s="2" t="s">
        <v>97</v>
      </c>
      <c r="F54" s="27"/>
      <c r="H54" s="22">
        <f>'2. Historische data'!J94</f>
        <v>347.09027869312814</v>
      </c>
      <c r="I54" s="30"/>
      <c r="J54" s="30"/>
      <c r="K54" s="30"/>
      <c r="L54" s="30"/>
      <c r="M54" s="30"/>
      <c r="N54" s="30"/>
    </row>
    <row r="55" spans="1:14" ht="13" x14ac:dyDescent="0.25">
      <c r="A55" s="32"/>
      <c r="B55" s="38" t="s">
        <v>117</v>
      </c>
      <c r="C55" s="2" t="s">
        <v>86</v>
      </c>
      <c r="D55" s="2" t="s">
        <v>97</v>
      </c>
      <c r="F55" s="27"/>
      <c r="H55" s="22">
        <f>'2. Historische data'!J95</f>
        <v>339.36775261076036</v>
      </c>
      <c r="I55" s="30"/>
      <c r="J55" s="30"/>
      <c r="K55" s="30"/>
      <c r="L55" s="30"/>
      <c r="M55" s="30"/>
      <c r="N55" s="30"/>
    </row>
    <row r="56" spans="1:14" ht="13" x14ac:dyDescent="0.25">
      <c r="A56" s="32"/>
      <c r="B56" s="38" t="s">
        <v>118</v>
      </c>
      <c r="C56" s="2" t="s">
        <v>86</v>
      </c>
      <c r="D56" s="2" t="s">
        <v>97</v>
      </c>
      <c r="F56" s="27"/>
      <c r="H56" s="22">
        <f>'2. Historische data'!J96</f>
        <v>262.98054074415791</v>
      </c>
      <c r="I56" s="30"/>
      <c r="J56" s="30"/>
      <c r="K56" s="30"/>
      <c r="L56" s="30"/>
      <c r="M56" s="30"/>
      <c r="N56" s="30"/>
    </row>
    <row r="57" spans="1:14" ht="13" x14ac:dyDescent="0.3">
      <c r="A57" s="32"/>
      <c r="B57" s="39"/>
      <c r="F57" s="27"/>
    </row>
    <row r="58" spans="1:14" ht="13" x14ac:dyDescent="0.25">
      <c r="A58" s="32"/>
      <c r="B58" s="36" t="s">
        <v>119</v>
      </c>
      <c r="F58" s="27"/>
    </row>
    <row r="59" spans="1:14" ht="13" x14ac:dyDescent="0.25">
      <c r="A59" s="32"/>
      <c r="B59" s="37" t="s">
        <v>120</v>
      </c>
      <c r="C59" s="2" t="s">
        <v>86</v>
      </c>
      <c r="D59" s="2" t="s">
        <v>97</v>
      </c>
      <c r="F59" s="27"/>
      <c r="H59" s="22">
        <f>'2. Historische data'!J99</f>
        <v>102.38876416643046</v>
      </c>
      <c r="I59" s="30"/>
      <c r="J59" s="30"/>
      <c r="K59" s="30"/>
      <c r="L59" s="30"/>
      <c r="M59" s="30"/>
      <c r="N59" s="30"/>
    </row>
    <row r="60" spans="1:14" ht="13" x14ac:dyDescent="0.25">
      <c r="A60" s="32"/>
      <c r="B60" s="37" t="s">
        <v>121</v>
      </c>
      <c r="C60" s="2" t="s">
        <v>86</v>
      </c>
      <c r="D60" s="2" t="s">
        <v>97</v>
      </c>
      <c r="F60" s="27"/>
      <c r="H60" s="22">
        <f>'2. Historische data'!J100</f>
        <v>152.1585943238567</v>
      </c>
      <c r="I60" s="30"/>
      <c r="J60" s="30"/>
      <c r="K60" s="30"/>
      <c r="L60" s="30"/>
      <c r="M60" s="30"/>
      <c r="N60" s="30"/>
    </row>
    <row r="61" spans="1:14" ht="13" x14ac:dyDescent="0.25">
      <c r="A61" s="32"/>
      <c r="B61" s="37" t="s">
        <v>122</v>
      </c>
      <c r="C61" s="2" t="s">
        <v>86</v>
      </c>
      <c r="D61" s="2" t="s">
        <v>97</v>
      </c>
      <c r="F61" s="27"/>
      <c r="H61" s="22">
        <f>'2. Historische data'!J101</f>
        <v>119.91239120608135</v>
      </c>
      <c r="I61" s="30"/>
      <c r="J61" s="30"/>
      <c r="K61" s="30"/>
      <c r="L61" s="30"/>
      <c r="M61" s="30"/>
      <c r="N61" s="30"/>
    </row>
    <row r="62" spans="1:14" ht="13" x14ac:dyDescent="0.25">
      <c r="A62" s="32"/>
      <c r="B62" s="37" t="s">
        <v>123</v>
      </c>
      <c r="C62" s="2" t="s">
        <v>86</v>
      </c>
      <c r="D62" s="2" t="s">
        <v>97</v>
      </c>
      <c r="F62" s="27"/>
      <c r="H62" s="22">
        <f>'2. Historische data'!J102</f>
        <v>51.849960576747321</v>
      </c>
      <c r="I62" s="30"/>
      <c r="J62" s="30"/>
      <c r="K62" s="30"/>
      <c r="L62" s="30"/>
      <c r="M62" s="30"/>
      <c r="N62" s="30"/>
    </row>
    <row r="63" spans="1:14" ht="13" x14ac:dyDescent="0.25">
      <c r="A63" s="32"/>
      <c r="B63" s="37" t="s">
        <v>124</v>
      </c>
      <c r="C63" s="2" t="s">
        <v>86</v>
      </c>
      <c r="D63" s="2" t="s">
        <v>97</v>
      </c>
      <c r="F63" s="27"/>
      <c r="H63" s="22">
        <f>'2. Historische data'!J103</f>
        <v>8.5330675046618971</v>
      </c>
      <c r="I63" s="30"/>
      <c r="J63" s="30"/>
      <c r="K63" s="30"/>
      <c r="L63" s="30"/>
      <c r="M63" s="30"/>
      <c r="N63" s="30"/>
    </row>
    <row r="64" spans="1:14" ht="13" x14ac:dyDescent="0.25">
      <c r="A64" s="32"/>
      <c r="F64" s="27"/>
      <c r="H64" s="33"/>
      <c r="I64" s="33"/>
      <c r="J64" s="35"/>
      <c r="K64" s="35"/>
      <c r="L64" s="35"/>
      <c r="M64" s="35"/>
      <c r="N64" s="35"/>
    </row>
    <row r="65" spans="1:14" ht="13" x14ac:dyDescent="0.25">
      <c r="A65" s="32"/>
      <c r="B65" s="36" t="s">
        <v>125</v>
      </c>
      <c r="F65" s="27"/>
    </row>
    <row r="66" spans="1:14" ht="13" x14ac:dyDescent="0.25">
      <c r="A66" s="32"/>
      <c r="B66" s="37" t="s">
        <v>126</v>
      </c>
      <c r="C66" s="2" t="s">
        <v>86</v>
      </c>
      <c r="D66" s="2" t="s">
        <v>97</v>
      </c>
      <c r="F66" s="27"/>
      <c r="H66" s="22">
        <f>'2. Historische data'!J106</f>
        <v>693.50010675396777</v>
      </c>
      <c r="I66" s="30"/>
      <c r="J66" s="30"/>
      <c r="K66" s="30"/>
      <c r="L66" s="30"/>
      <c r="M66" s="30"/>
      <c r="N66" s="30"/>
    </row>
    <row r="67" spans="1:14" ht="13" x14ac:dyDescent="0.25">
      <c r="A67" s="32"/>
      <c r="B67" s="37" t="s">
        <v>127</v>
      </c>
      <c r="C67" s="2" t="s">
        <v>86</v>
      </c>
      <c r="D67" s="2" t="s">
        <v>128</v>
      </c>
      <c r="F67" s="27"/>
      <c r="H67" s="22">
        <f>'2. Historische data'!J107</f>
        <v>0</v>
      </c>
      <c r="I67" s="30"/>
      <c r="J67" s="30"/>
      <c r="K67" s="30"/>
      <c r="L67" s="30"/>
      <c r="M67" s="30"/>
      <c r="N67" s="30"/>
    </row>
    <row r="68" spans="1:14" ht="13" x14ac:dyDescent="0.25">
      <c r="A68" s="32"/>
      <c r="B68" s="37" t="s">
        <v>129</v>
      </c>
      <c r="C68" s="2" t="s">
        <v>86</v>
      </c>
      <c r="D68" s="2" t="s">
        <v>128</v>
      </c>
      <c r="F68" s="27"/>
      <c r="H68" s="22">
        <f>'2. Historische data'!J108</f>
        <v>0</v>
      </c>
      <c r="I68" s="30"/>
      <c r="J68" s="30"/>
      <c r="K68" s="30"/>
      <c r="L68" s="30"/>
      <c r="M68" s="30"/>
      <c r="N68" s="30"/>
    </row>
    <row r="69" spans="1:14" ht="13" x14ac:dyDescent="0.25">
      <c r="A69" s="32"/>
      <c r="B69" s="37" t="s">
        <v>130</v>
      </c>
      <c r="C69" s="2" t="s">
        <v>86</v>
      </c>
      <c r="D69" s="2" t="s">
        <v>128</v>
      </c>
      <c r="F69" s="27"/>
      <c r="H69" s="22">
        <f>'2. Historische data'!J109</f>
        <v>306154.84858060785</v>
      </c>
      <c r="I69" s="30"/>
      <c r="J69" s="30"/>
      <c r="K69" s="30"/>
      <c r="L69" s="30"/>
      <c r="M69" s="30"/>
      <c r="N69" s="30"/>
    </row>
    <row r="70" spans="1:14" ht="13" x14ac:dyDescent="0.25">
      <c r="A70" s="32"/>
      <c r="B70" s="37"/>
      <c r="F70" s="27"/>
      <c r="H70" s="27"/>
      <c r="I70" s="27"/>
      <c r="J70" s="27"/>
      <c r="K70" s="27"/>
      <c r="L70" s="27"/>
      <c r="M70" s="27"/>
      <c r="N70" s="27"/>
    </row>
    <row r="71" spans="1:14" ht="13" x14ac:dyDescent="0.25">
      <c r="A71" s="32"/>
      <c r="B71" s="1" t="s">
        <v>131</v>
      </c>
      <c r="F71" s="27"/>
      <c r="H71" s="27"/>
      <c r="I71" s="27"/>
      <c r="J71" s="27"/>
      <c r="K71" s="27"/>
      <c r="L71" s="27"/>
      <c r="M71" s="27"/>
      <c r="N71" s="27"/>
    </row>
    <row r="72" spans="1:14" ht="13" x14ac:dyDescent="0.25">
      <c r="A72" s="32"/>
      <c r="B72" s="37" t="s">
        <v>132</v>
      </c>
      <c r="C72" s="2" t="s">
        <v>88</v>
      </c>
      <c r="D72" s="2" t="s">
        <v>133</v>
      </c>
      <c r="F72" s="27"/>
      <c r="H72" s="22">
        <f>'2. Historische data'!J112</f>
        <v>53169.909828815456</v>
      </c>
      <c r="I72" s="30"/>
      <c r="J72" s="30"/>
      <c r="K72" s="30"/>
      <c r="L72" s="30"/>
      <c r="M72" s="30"/>
      <c r="N72" s="30"/>
    </row>
    <row r="73" spans="1:14" ht="13" x14ac:dyDescent="0.25">
      <c r="A73" s="32"/>
      <c r="B73" s="37" t="s">
        <v>134</v>
      </c>
      <c r="C73" s="2" t="s">
        <v>88</v>
      </c>
      <c r="D73" s="2" t="s">
        <v>133</v>
      </c>
      <c r="F73" s="27"/>
      <c r="H73" s="22">
        <f>'2. Historische data'!J113</f>
        <v>686.45803130388845</v>
      </c>
      <c r="I73" s="30"/>
      <c r="J73" s="30"/>
      <c r="K73" s="30"/>
      <c r="L73" s="30"/>
      <c r="M73" s="30"/>
      <c r="N73" s="30"/>
    </row>
    <row r="74" spans="1:14" ht="13" x14ac:dyDescent="0.25">
      <c r="A74" s="32"/>
      <c r="B74" s="37" t="s">
        <v>135</v>
      </c>
      <c r="C74" s="2" t="s">
        <v>88</v>
      </c>
      <c r="D74" s="2" t="s">
        <v>133</v>
      </c>
      <c r="F74" s="27"/>
      <c r="H74" s="22">
        <f>'2. Historische data'!J114</f>
        <v>265.02160235734698</v>
      </c>
      <c r="I74" s="30"/>
      <c r="J74" s="30"/>
      <c r="K74" s="30"/>
      <c r="L74" s="30"/>
      <c r="M74" s="30"/>
      <c r="N74" s="30"/>
    </row>
    <row r="75" spans="1:14" ht="13" x14ac:dyDescent="0.25">
      <c r="F75" s="27"/>
      <c r="H75" s="33"/>
      <c r="I75" s="33"/>
      <c r="J75" s="35"/>
      <c r="K75" s="35"/>
      <c r="L75" s="35"/>
      <c r="M75" s="35"/>
      <c r="N75" s="35"/>
    </row>
    <row r="76" spans="1:14" s="7" customFormat="1" ht="13" x14ac:dyDescent="0.25">
      <c r="B76" s="7" t="s">
        <v>210</v>
      </c>
    </row>
    <row r="77" spans="1:14" x14ac:dyDescent="0.25">
      <c r="H77" s="31"/>
      <c r="I77" s="31"/>
      <c r="J77" s="31"/>
      <c r="K77" s="31"/>
      <c r="L77" s="31"/>
      <c r="M77" s="31"/>
      <c r="N77" s="31"/>
    </row>
    <row r="78" spans="1:14" ht="13" x14ac:dyDescent="0.25">
      <c r="B78" s="16" t="s">
        <v>209</v>
      </c>
      <c r="F78" s="27"/>
    </row>
    <row r="79" spans="1:14" ht="13" x14ac:dyDescent="0.25">
      <c r="A79" s="32"/>
      <c r="B79" s="34" t="s">
        <v>95</v>
      </c>
      <c r="F79" s="27"/>
      <c r="H79" s="33"/>
      <c r="I79" s="33"/>
      <c r="J79" s="35"/>
      <c r="K79" s="35"/>
      <c r="L79" s="35"/>
      <c r="M79" s="35"/>
      <c r="N79" s="35"/>
    </row>
    <row r="80" spans="1:14" ht="13" x14ac:dyDescent="0.25">
      <c r="A80" s="32"/>
      <c r="B80" s="2" t="s">
        <v>96</v>
      </c>
      <c r="C80" s="2" t="s">
        <v>84</v>
      </c>
      <c r="D80" s="2" t="s">
        <v>97</v>
      </c>
      <c r="F80" s="27"/>
      <c r="H80" s="30"/>
      <c r="I80" s="30"/>
      <c r="J80" s="18">
        <f t="shared" ref="J80:N80" si="0">$H17</f>
        <v>53169.909828815456</v>
      </c>
      <c r="K80" s="18">
        <f t="shared" si="0"/>
        <v>53169.909828815456</v>
      </c>
      <c r="L80" s="18">
        <f t="shared" si="0"/>
        <v>53169.909828815456</v>
      </c>
      <c r="M80" s="18">
        <f t="shared" si="0"/>
        <v>53169.909828815456</v>
      </c>
      <c r="N80" s="18">
        <f t="shared" si="0"/>
        <v>53169.909828815456</v>
      </c>
    </row>
    <row r="81" spans="1:14" ht="13" x14ac:dyDescent="0.25">
      <c r="A81" s="32"/>
      <c r="B81" s="2" t="s">
        <v>98</v>
      </c>
      <c r="C81" s="2" t="s">
        <v>84</v>
      </c>
      <c r="D81" s="2" t="s">
        <v>97</v>
      </c>
      <c r="F81" s="27"/>
      <c r="H81" s="30"/>
      <c r="I81" s="30"/>
      <c r="J81" s="18">
        <f t="shared" ref="J81:N83" si="1">$H18</f>
        <v>347.09027869312814</v>
      </c>
      <c r="K81" s="18">
        <f t="shared" si="1"/>
        <v>347.09027869312814</v>
      </c>
      <c r="L81" s="18">
        <f t="shared" si="1"/>
        <v>347.09027869312814</v>
      </c>
      <c r="M81" s="18">
        <f t="shared" si="1"/>
        <v>347.09027869312814</v>
      </c>
      <c r="N81" s="18">
        <f t="shared" si="1"/>
        <v>347.09027869312814</v>
      </c>
    </row>
    <row r="82" spans="1:14" ht="13" x14ac:dyDescent="0.25">
      <c r="A82" s="32"/>
      <c r="B82" s="2" t="s">
        <v>99</v>
      </c>
      <c r="C82" s="2" t="s">
        <v>84</v>
      </c>
      <c r="D82" s="2" t="s">
        <v>97</v>
      </c>
      <c r="F82" s="27"/>
      <c r="H82" s="30"/>
      <c r="I82" s="30"/>
      <c r="J82" s="18">
        <f t="shared" si="1"/>
        <v>339.36775261076036</v>
      </c>
      <c r="K82" s="18">
        <f t="shared" si="1"/>
        <v>339.36775261076036</v>
      </c>
      <c r="L82" s="18">
        <f t="shared" si="1"/>
        <v>339.36775261076036</v>
      </c>
      <c r="M82" s="18">
        <f t="shared" si="1"/>
        <v>339.36775261076036</v>
      </c>
      <c r="N82" s="18">
        <f t="shared" si="1"/>
        <v>339.36775261076036</v>
      </c>
    </row>
    <row r="83" spans="1:14" ht="13" x14ac:dyDescent="0.25">
      <c r="A83" s="32"/>
      <c r="B83" s="2" t="s">
        <v>100</v>
      </c>
      <c r="C83" s="2" t="s">
        <v>84</v>
      </c>
      <c r="D83" s="2" t="s">
        <v>97</v>
      </c>
      <c r="F83" s="27"/>
      <c r="H83" s="30"/>
      <c r="I83" s="30"/>
      <c r="J83" s="18">
        <f t="shared" si="1"/>
        <v>262.98054074415791</v>
      </c>
      <c r="K83" s="18">
        <f t="shared" si="1"/>
        <v>262.98054074415791</v>
      </c>
      <c r="L83" s="18">
        <f t="shared" si="1"/>
        <v>262.98054074415791</v>
      </c>
      <c r="M83" s="18">
        <f t="shared" si="1"/>
        <v>262.98054074415791</v>
      </c>
      <c r="N83" s="18">
        <f t="shared" si="1"/>
        <v>262.98054074415791</v>
      </c>
    </row>
    <row r="84" spans="1:14" ht="13" x14ac:dyDescent="0.25">
      <c r="A84" s="32"/>
      <c r="F84" s="27"/>
      <c r="H84" s="33"/>
      <c r="I84" s="33"/>
      <c r="J84" s="35"/>
      <c r="K84" s="35"/>
      <c r="L84" s="35"/>
      <c r="M84" s="35"/>
      <c r="N84" s="35"/>
    </row>
    <row r="85" spans="1:14" ht="13" x14ac:dyDescent="0.25">
      <c r="A85" s="32"/>
      <c r="B85" s="34" t="s">
        <v>101</v>
      </c>
      <c r="F85" s="27"/>
      <c r="H85" s="33"/>
      <c r="I85" s="33"/>
      <c r="J85" s="35"/>
      <c r="K85" s="35"/>
      <c r="L85" s="35"/>
      <c r="M85" s="35"/>
      <c r="N85" s="35"/>
    </row>
    <row r="86" spans="1:14" ht="13" x14ac:dyDescent="0.25">
      <c r="A86" s="32"/>
      <c r="B86" s="2" t="s">
        <v>96</v>
      </c>
      <c r="C86" s="2" t="s">
        <v>84</v>
      </c>
      <c r="D86" s="2" t="s">
        <v>97</v>
      </c>
      <c r="F86" s="27"/>
      <c r="H86" s="30"/>
      <c r="I86" s="30"/>
      <c r="J86" s="18">
        <f t="shared" ref="J86:N86" si="2">$H23</f>
        <v>0</v>
      </c>
      <c r="K86" s="18">
        <f t="shared" si="2"/>
        <v>0</v>
      </c>
      <c r="L86" s="18">
        <f t="shared" si="2"/>
        <v>0</v>
      </c>
      <c r="M86" s="18">
        <f t="shared" si="2"/>
        <v>0</v>
      </c>
      <c r="N86" s="18">
        <f t="shared" si="2"/>
        <v>0</v>
      </c>
    </row>
    <row r="87" spans="1:14" ht="13" x14ac:dyDescent="0.25">
      <c r="A87" s="32"/>
      <c r="B87" s="2" t="s">
        <v>98</v>
      </c>
      <c r="C87" s="2" t="s">
        <v>84</v>
      </c>
      <c r="D87" s="2" t="s">
        <v>97</v>
      </c>
      <c r="F87" s="27"/>
      <c r="H87" s="30"/>
      <c r="I87" s="30"/>
      <c r="J87" s="18">
        <f t="shared" ref="J87:N87" si="3">$H24</f>
        <v>0</v>
      </c>
      <c r="K87" s="18">
        <f t="shared" si="3"/>
        <v>0</v>
      </c>
      <c r="L87" s="18">
        <f t="shared" si="3"/>
        <v>0</v>
      </c>
      <c r="M87" s="18">
        <f t="shared" si="3"/>
        <v>0</v>
      </c>
      <c r="N87" s="18">
        <f t="shared" si="3"/>
        <v>0</v>
      </c>
    </row>
    <row r="88" spans="1:14" ht="13" x14ac:dyDescent="0.25">
      <c r="A88" s="32"/>
      <c r="B88" s="2" t="s">
        <v>99</v>
      </c>
      <c r="C88" s="2" t="s">
        <v>84</v>
      </c>
      <c r="D88" s="2" t="s">
        <v>97</v>
      </c>
      <c r="F88" s="27"/>
      <c r="H88" s="30"/>
      <c r="I88" s="30"/>
      <c r="J88" s="18">
        <f t="shared" ref="J88:N88" si="4">$H25</f>
        <v>0</v>
      </c>
      <c r="K88" s="18">
        <f t="shared" si="4"/>
        <v>0</v>
      </c>
      <c r="L88" s="18">
        <f t="shared" si="4"/>
        <v>0</v>
      </c>
      <c r="M88" s="18">
        <f t="shared" si="4"/>
        <v>0</v>
      </c>
      <c r="N88" s="18">
        <f t="shared" si="4"/>
        <v>0</v>
      </c>
    </row>
    <row r="89" spans="1:14" ht="13" x14ac:dyDescent="0.25">
      <c r="A89" s="32"/>
      <c r="B89" s="2" t="s">
        <v>100</v>
      </c>
      <c r="C89" s="2" t="s">
        <v>84</v>
      </c>
      <c r="D89" s="2" t="s">
        <v>97</v>
      </c>
      <c r="F89" s="27"/>
      <c r="H89" s="30"/>
      <c r="I89" s="30"/>
      <c r="J89" s="18">
        <f t="shared" ref="J89:N89" si="5">$H26</f>
        <v>0</v>
      </c>
      <c r="K89" s="18">
        <f t="shared" si="5"/>
        <v>0</v>
      </c>
      <c r="L89" s="18">
        <f t="shared" si="5"/>
        <v>0</v>
      </c>
      <c r="M89" s="18">
        <f t="shared" si="5"/>
        <v>0</v>
      </c>
      <c r="N89" s="18">
        <f t="shared" si="5"/>
        <v>0</v>
      </c>
    </row>
    <row r="90" spans="1:14" ht="13" x14ac:dyDescent="0.25">
      <c r="A90" s="32"/>
      <c r="F90" s="27"/>
      <c r="H90" s="33"/>
      <c r="I90" s="33"/>
      <c r="J90" s="35"/>
      <c r="K90" s="35"/>
      <c r="L90" s="35"/>
      <c r="M90" s="35"/>
      <c r="N90" s="35"/>
    </row>
    <row r="91" spans="1:14" ht="13" x14ac:dyDescent="0.25">
      <c r="A91" s="32"/>
      <c r="B91" s="1" t="s">
        <v>211</v>
      </c>
      <c r="F91" s="27"/>
    </row>
    <row r="92" spans="1:14" ht="13" x14ac:dyDescent="0.25">
      <c r="A92" s="32"/>
      <c r="B92" s="34" t="s">
        <v>103</v>
      </c>
      <c r="F92" s="27"/>
    </row>
    <row r="93" spans="1:14" ht="13" x14ac:dyDescent="0.25">
      <c r="A93" s="32"/>
      <c r="B93" s="2" t="s">
        <v>104</v>
      </c>
      <c r="C93" s="2" t="s">
        <v>84</v>
      </c>
      <c r="D93" s="2" t="s">
        <v>97</v>
      </c>
      <c r="F93" s="27"/>
      <c r="H93" s="30"/>
      <c r="I93" s="30"/>
      <c r="J93" s="18">
        <f t="shared" ref="J93:N93" si="6">$H30</f>
        <v>0</v>
      </c>
      <c r="K93" s="18">
        <f t="shared" si="6"/>
        <v>0</v>
      </c>
      <c r="L93" s="18">
        <f t="shared" si="6"/>
        <v>0</v>
      </c>
      <c r="M93" s="18">
        <f t="shared" si="6"/>
        <v>0</v>
      </c>
      <c r="N93" s="18">
        <f t="shared" si="6"/>
        <v>0</v>
      </c>
    </row>
    <row r="94" spans="1:14" ht="13" x14ac:dyDescent="0.25">
      <c r="A94" s="32"/>
      <c r="B94" s="2" t="s">
        <v>105</v>
      </c>
      <c r="C94" s="2" t="s">
        <v>84</v>
      </c>
      <c r="D94" s="2" t="s">
        <v>97</v>
      </c>
      <c r="F94" s="27"/>
      <c r="H94" s="30"/>
      <c r="I94" s="30"/>
      <c r="J94" s="18">
        <f t="shared" ref="J94:N94" si="7">$H31</f>
        <v>0</v>
      </c>
      <c r="K94" s="18">
        <f t="shared" si="7"/>
        <v>0</v>
      </c>
      <c r="L94" s="18">
        <f t="shared" si="7"/>
        <v>0</v>
      </c>
      <c r="M94" s="18">
        <f t="shared" si="7"/>
        <v>0</v>
      </c>
      <c r="N94" s="18">
        <f t="shared" si="7"/>
        <v>0</v>
      </c>
    </row>
    <row r="95" spans="1:14" ht="13" x14ac:dyDescent="0.25">
      <c r="A95" s="32"/>
      <c r="B95" s="2" t="s">
        <v>106</v>
      </c>
      <c r="C95" s="2" t="s">
        <v>84</v>
      </c>
      <c r="D95" s="2" t="s">
        <v>97</v>
      </c>
      <c r="F95" s="27"/>
      <c r="H95" s="30"/>
      <c r="I95" s="30"/>
      <c r="J95" s="18">
        <f t="shared" ref="J95:N95" si="8">$H32</f>
        <v>0</v>
      </c>
      <c r="K95" s="18">
        <f t="shared" si="8"/>
        <v>0</v>
      </c>
      <c r="L95" s="18">
        <f t="shared" si="8"/>
        <v>0</v>
      </c>
      <c r="M95" s="18">
        <f t="shared" si="8"/>
        <v>0</v>
      </c>
      <c r="N95" s="18">
        <f t="shared" si="8"/>
        <v>0</v>
      </c>
    </row>
    <row r="96" spans="1:14" ht="13" x14ac:dyDescent="0.25">
      <c r="A96" s="32"/>
      <c r="F96" s="27"/>
      <c r="H96" s="33"/>
      <c r="I96" s="33"/>
      <c r="J96" s="35"/>
      <c r="K96" s="35"/>
      <c r="L96" s="35"/>
      <c r="M96" s="35"/>
      <c r="N96" s="35"/>
    </row>
    <row r="97" spans="1:14" ht="13" x14ac:dyDescent="0.25">
      <c r="A97" s="32"/>
      <c r="B97" s="34" t="s">
        <v>107</v>
      </c>
      <c r="F97" s="27"/>
      <c r="H97" s="33"/>
      <c r="I97" s="33"/>
      <c r="J97" s="35"/>
      <c r="K97" s="35"/>
      <c r="L97" s="35"/>
      <c r="M97" s="35"/>
      <c r="N97" s="35"/>
    </row>
    <row r="98" spans="1:14" ht="13" x14ac:dyDescent="0.25">
      <c r="A98" s="32"/>
      <c r="B98" s="2" t="s">
        <v>104</v>
      </c>
      <c r="C98" s="2" t="s">
        <v>84</v>
      </c>
      <c r="D98" s="2" t="s">
        <v>97</v>
      </c>
      <c r="F98" s="27"/>
      <c r="H98" s="30"/>
      <c r="I98" s="30"/>
      <c r="J98" s="18">
        <f t="shared" ref="J98:N98" si="9">$H35</f>
        <v>99.664279504808462</v>
      </c>
      <c r="K98" s="18">
        <f t="shared" si="9"/>
        <v>99.664279504808462</v>
      </c>
      <c r="L98" s="18">
        <f t="shared" si="9"/>
        <v>99.664279504808462</v>
      </c>
      <c r="M98" s="18">
        <f t="shared" si="9"/>
        <v>99.664279504808462</v>
      </c>
      <c r="N98" s="18">
        <f t="shared" si="9"/>
        <v>99.664279504808462</v>
      </c>
    </row>
    <row r="99" spans="1:14" ht="13" x14ac:dyDescent="0.25">
      <c r="A99" s="32"/>
      <c r="B99" s="2" t="s">
        <v>105</v>
      </c>
      <c r="C99" s="2" t="s">
        <v>84</v>
      </c>
      <c r="D99" s="2" t="s">
        <v>97</v>
      </c>
      <c r="F99" s="27"/>
      <c r="H99" s="30"/>
      <c r="I99" s="30"/>
      <c r="J99" s="18">
        <f t="shared" ref="J99:N99" si="10">$H36</f>
        <v>23.986099379021059</v>
      </c>
      <c r="K99" s="18">
        <f t="shared" si="10"/>
        <v>23.986099379021059</v>
      </c>
      <c r="L99" s="18">
        <f t="shared" si="10"/>
        <v>23.986099379021059</v>
      </c>
      <c r="M99" s="18">
        <f t="shared" si="10"/>
        <v>23.986099379021059</v>
      </c>
      <c r="N99" s="18">
        <f t="shared" si="10"/>
        <v>23.986099379021059</v>
      </c>
    </row>
    <row r="100" spans="1:14" ht="13" x14ac:dyDescent="0.25">
      <c r="A100" s="32"/>
      <c r="B100" s="2" t="s">
        <v>106</v>
      </c>
      <c r="C100" s="2" t="s">
        <v>84</v>
      </c>
      <c r="D100" s="2" t="s">
        <v>97</v>
      </c>
      <c r="F100" s="27"/>
      <c r="H100" s="30"/>
      <c r="I100" s="30"/>
      <c r="J100" s="18">
        <f t="shared" ref="J100:N100" si="11">$H37</f>
        <v>0</v>
      </c>
      <c r="K100" s="18">
        <f t="shared" si="11"/>
        <v>0</v>
      </c>
      <c r="L100" s="18">
        <f t="shared" si="11"/>
        <v>0</v>
      </c>
      <c r="M100" s="18">
        <f t="shared" si="11"/>
        <v>0</v>
      </c>
      <c r="N100" s="18">
        <f t="shared" si="11"/>
        <v>0</v>
      </c>
    </row>
    <row r="101" spans="1:14" ht="13" x14ac:dyDescent="0.25">
      <c r="A101" s="32"/>
      <c r="F101" s="27"/>
      <c r="H101" s="33"/>
      <c r="I101" s="33"/>
      <c r="J101" s="35"/>
      <c r="K101" s="35"/>
      <c r="L101" s="35"/>
      <c r="M101" s="35"/>
      <c r="N101" s="35"/>
    </row>
    <row r="102" spans="1:14" ht="13" x14ac:dyDescent="0.25">
      <c r="A102" s="32"/>
      <c r="B102" s="34" t="s">
        <v>108</v>
      </c>
      <c r="F102" s="27"/>
      <c r="H102" s="33"/>
      <c r="I102" s="33"/>
      <c r="J102" s="35"/>
      <c r="K102" s="35"/>
      <c r="L102" s="35"/>
      <c r="M102" s="35"/>
      <c r="N102" s="35"/>
    </row>
    <row r="103" spans="1:14" ht="13" x14ac:dyDescent="0.25">
      <c r="A103" s="32"/>
      <c r="B103" s="2" t="s">
        <v>104</v>
      </c>
      <c r="C103" s="2" t="s">
        <v>84</v>
      </c>
      <c r="D103" s="2" t="s">
        <v>97</v>
      </c>
      <c r="F103" s="27"/>
      <c r="H103" s="30"/>
      <c r="I103" s="30"/>
      <c r="J103" s="18">
        <f t="shared" ref="J103:N103" si="12">$H40</f>
        <v>101.58074410273363</v>
      </c>
      <c r="K103" s="18">
        <f t="shared" si="12"/>
        <v>101.58074410273363</v>
      </c>
      <c r="L103" s="18">
        <f t="shared" si="12"/>
        <v>101.58074410273363</v>
      </c>
      <c r="M103" s="18">
        <f t="shared" si="12"/>
        <v>101.58074410273363</v>
      </c>
      <c r="N103" s="18">
        <f t="shared" si="12"/>
        <v>101.58074410273363</v>
      </c>
    </row>
    <row r="104" spans="1:14" ht="13" x14ac:dyDescent="0.25">
      <c r="A104" s="32"/>
      <c r="B104" s="2" t="s">
        <v>105</v>
      </c>
      <c r="C104" s="2" t="s">
        <v>84</v>
      </c>
      <c r="D104" s="2" t="s">
        <v>97</v>
      </c>
      <c r="F104" s="27"/>
      <c r="H104" s="30"/>
      <c r="I104" s="30"/>
      <c r="J104" s="18">
        <f t="shared" ref="J104:N104" si="13">$H41</f>
        <v>480.32278893689647</v>
      </c>
      <c r="K104" s="18">
        <f t="shared" si="13"/>
        <v>480.32278893689647</v>
      </c>
      <c r="L104" s="18">
        <f t="shared" si="13"/>
        <v>480.32278893689647</v>
      </c>
      <c r="M104" s="18">
        <f t="shared" si="13"/>
        <v>480.32278893689647</v>
      </c>
      <c r="N104" s="18">
        <f t="shared" si="13"/>
        <v>480.32278893689647</v>
      </c>
    </row>
    <row r="105" spans="1:14" ht="13" x14ac:dyDescent="0.25">
      <c r="A105" s="32"/>
      <c r="B105" s="2" t="s">
        <v>109</v>
      </c>
      <c r="C105" s="2" t="s">
        <v>84</v>
      </c>
      <c r="D105" s="2" t="s">
        <v>97</v>
      </c>
      <c r="F105" s="27"/>
      <c r="H105" s="30"/>
      <c r="I105" s="30"/>
      <c r="J105" s="18">
        <f t="shared" ref="J105:N105" si="14">$H42</f>
        <v>71.462827760106222</v>
      </c>
      <c r="K105" s="18">
        <f t="shared" si="14"/>
        <v>71.462827760106222</v>
      </c>
      <c r="L105" s="18">
        <f t="shared" si="14"/>
        <v>71.462827760106222</v>
      </c>
      <c r="M105" s="18">
        <f t="shared" si="14"/>
        <v>71.462827760106222</v>
      </c>
      <c r="N105" s="18">
        <f t="shared" si="14"/>
        <v>71.462827760106222</v>
      </c>
    </row>
    <row r="106" spans="1:14" ht="13" x14ac:dyDescent="0.25">
      <c r="A106" s="32"/>
      <c r="F106" s="27"/>
      <c r="H106" s="33"/>
      <c r="I106" s="33"/>
      <c r="J106" s="35"/>
      <c r="K106" s="35"/>
      <c r="L106" s="35"/>
      <c r="M106" s="35"/>
      <c r="N106" s="35"/>
    </row>
    <row r="107" spans="1:14" ht="13" x14ac:dyDescent="0.25">
      <c r="A107" s="32"/>
      <c r="B107" s="34" t="s">
        <v>110</v>
      </c>
      <c r="F107" s="27"/>
      <c r="H107" s="33"/>
      <c r="I107" s="33"/>
      <c r="J107" s="35"/>
      <c r="K107" s="35"/>
      <c r="L107" s="35"/>
      <c r="M107" s="35"/>
      <c r="N107" s="35"/>
    </row>
    <row r="108" spans="1:14" ht="13" x14ac:dyDescent="0.25">
      <c r="A108" s="32"/>
      <c r="B108" s="2" t="s">
        <v>104</v>
      </c>
      <c r="C108" s="2" t="s">
        <v>84</v>
      </c>
      <c r="D108" s="2" t="s">
        <v>97</v>
      </c>
      <c r="F108" s="27"/>
      <c r="H108" s="30"/>
      <c r="I108" s="30"/>
      <c r="J108" s="18">
        <f t="shared" ref="J108:N108" si="15">$H45</f>
        <v>11.890449598039902</v>
      </c>
      <c r="K108" s="18">
        <f t="shared" si="15"/>
        <v>11.890449598039902</v>
      </c>
      <c r="L108" s="18">
        <f t="shared" si="15"/>
        <v>11.890449598039902</v>
      </c>
      <c r="M108" s="18">
        <f t="shared" si="15"/>
        <v>11.890449598039902</v>
      </c>
      <c r="N108" s="18">
        <f t="shared" si="15"/>
        <v>11.890449598039902</v>
      </c>
    </row>
    <row r="109" spans="1:14" ht="13" x14ac:dyDescent="0.25">
      <c r="A109" s="32"/>
      <c r="B109" s="2" t="s">
        <v>105</v>
      </c>
      <c r="C109" s="2" t="s">
        <v>84</v>
      </c>
      <c r="D109" s="2" t="s">
        <v>97</v>
      </c>
      <c r="F109" s="27"/>
      <c r="H109" s="30"/>
      <c r="I109" s="30"/>
      <c r="J109" s="18">
        <f t="shared" ref="J109:N109" si="16">$H46</f>
        <v>131.12510432865284</v>
      </c>
      <c r="K109" s="18">
        <f t="shared" si="16"/>
        <v>131.12510432865284</v>
      </c>
      <c r="L109" s="18">
        <f t="shared" si="16"/>
        <v>131.12510432865284</v>
      </c>
      <c r="M109" s="18">
        <f t="shared" si="16"/>
        <v>131.12510432865284</v>
      </c>
      <c r="N109" s="18">
        <f t="shared" si="16"/>
        <v>131.12510432865284</v>
      </c>
    </row>
    <row r="110" spans="1:14" ht="13" x14ac:dyDescent="0.25">
      <c r="A110" s="32"/>
      <c r="B110" s="2" t="s">
        <v>109</v>
      </c>
      <c r="C110" s="2" t="s">
        <v>84</v>
      </c>
      <c r="D110" s="2" t="s">
        <v>97</v>
      </c>
      <c r="F110" s="27"/>
      <c r="H110" s="30"/>
      <c r="I110" s="30"/>
      <c r="J110" s="18">
        <f t="shared" ref="J110:N110" si="17">$H47</f>
        <v>126.69130789358363</v>
      </c>
      <c r="K110" s="18">
        <f t="shared" si="17"/>
        <v>126.69130789358363</v>
      </c>
      <c r="L110" s="18">
        <f t="shared" si="17"/>
        <v>126.69130789358363</v>
      </c>
      <c r="M110" s="18">
        <f t="shared" si="17"/>
        <v>126.69130789358363</v>
      </c>
      <c r="N110" s="18">
        <f t="shared" si="17"/>
        <v>126.69130789358363</v>
      </c>
    </row>
    <row r="111" spans="1:14" x14ac:dyDescent="0.25">
      <c r="A111" s="32"/>
    </row>
    <row r="112" spans="1:14" ht="13" x14ac:dyDescent="0.25">
      <c r="A112" s="32"/>
      <c r="B112" s="1" t="s">
        <v>212</v>
      </c>
      <c r="H112" s="27"/>
      <c r="I112" s="27"/>
    </row>
    <row r="113" spans="1:14" x14ac:dyDescent="0.25">
      <c r="A113" s="32"/>
      <c r="B113" s="36" t="s">
        <v>112</v>
      </c>
    </row>
    <row r="114" spans="1:14" ht="13" x14ac:dyDescent="0.25">
      <c r="A114" s="32"/>
      <c r="B114" s="37" t="s">
        <v>113</v>
      </c>
      <c r="C114" s="2" t="s">
        <v>86</v>
      </c>
      <c r="D114" s="2" t="s">
        <v>97</v>
      </c>
      <c r="F114" s="27"/>
      <c r="H114" s="30"/>
      <c r="I114" s="30"/>
      <c r="J114" s="18">
        <f t="shared" ref="J114:N114" si="18">$H51</f>
        <v>10722.074902907885</v>
      </c>
      <c r="K114" s="18">
        <f t="shared" si="18"/>
        <v>10722.074902907885</v>
      </c>
      <c r="L114" s="18">
        <f t="shared" si="18"/>
        <v>10722.074902907885</v>
      </c>
      <c r="M114" s="18">
        <f t="shared" si="18"/>
        <v>10722.074902907885</v>
      </c>
      <c r="N114" s="18">
        <f t="shared" si="18"/>
        <v>10722.074902907885</v>
      </c>
    </row>
    <row r="115" spans="1:14" ht="13" x14ac:dyDescent="0.25">
      <c r="A115" s="32"/>
      <c r="B115" s="37" t="s">
        <v>114</v>
      </c>
      <c r="C115" s="2" t="s">
        <v>86</v>
      </c>
      <c r="D115" s="2" t="s">
        <v>97</v>
      </c>
      <c r="F115" s="27"/>
      <c r="H115" s="30"/>
      <c r="I115" s="30"/>
      <c r="J115" s="18">
        <f t="shared" ref="J115:N115" si="19">$H52</f>
        <v>41850.005720764842</v>
      </c>
      <c r="K115" s="18">
        <f t="shared" si="19"/>
        <v>41850.005720764842</v>
      </c>
      <c r="L115" s="18">
        <f t="shared" si="19"/>
        <v>41850.005720764842</v>
      </c>
      <c r="M115" s="18">
        <f t="shared" si="19"/>
        <v>41850.005720764842</v>
      </c>
      <c r="N115" s="18">
        <f t="shared" si="19"/>
        <v>41850.005720764842</v>
      </c>
    </row>
    <row r="116" spans="1:14" ht="13" x14ac:dyDescent="0.25">
      <c r="A116" s="32"/>
      <c r="B116" s="37" t="s">
        <v>115</v>
      </c>
      <c r="C116" s="2" t="s">
        <v>86</v>
      </c>
      <c r="D116" s="2" t="s">
        <v>97</v>
      </c>
      <c r="F116" s="27"/>
      <c r="H116" s="30"/>
      <c r="I116" s="30"/>
      <c r="J116" s="18">
        <f t="shared" ref="J116:N116" si="20">$H53</f>
        <v>597.8292051427203</v>
      </c>
      <c r="K116" s="18">
        <f t="shared" si="20"/>
        <v>597.8292051427203</v>
      </c>
      <c r="L116" s="18">
        <f t="shared" si="20"/>
        <v>597.8292051427203</v>
      </c>
      <c r="M116" s="18">
        <f t="shared" si="20"/>
        <v>597.8292051427203</v>
      </c>
      <c r="N116" s="18">
        <f t="shared" si="20"/>
        <v>597.8292051427203</v>
      </c>
    </row>
    <row r="117" spans="1:14" ht="13" x14ac:dyDescent="0.25">
      <c r="A117" s="32"/>
      <c r="B117" s="38" t="s">
        <v>116</v>
      </c>
      <c r="C117" s="2" t="s">
        <v>86</v>
      </c>
      <c r="D117" s="2" t="s">
        <v>97</v>
      </c>
      <c r="F117" s="27"/>
      <c r="H117" s="30"/>
      <c r="I117" s="30"/>
      <c r="J117" s="18">
        <f t="shared" ref="J117:N117" si="21">$H54</f>
        <v>347.09027869312814</v>
      </c>
      <c r="K117" s="18">
        <f t="shared" si="21"/>
        <v>347.09027869312814</v>
      </c>
      <c r="L117" s="18">
        <f t="shared" si="21"/>
        <v>347.09027869312814</v>
      </c>
      <c r="M117" s="18">
        <f t="shared" si="21"/>
        <v>347.09027869312814</v>
      </c>
      <c r="N117" s="18">
        <f t="shared" si="21"/>
        <v>347.09027869312814</v>
      </c>
    </row>
    <row r="118" spans="1:14" ht="13" x14ac:dyDescent="0.25">
      <c r="A118" s="32"/>
      <c r="B118" s="38" t="s">
        <v>117</v>
      </c>
      <c r="C118" s="2" t="s">
        <v>86</v>
      </c>
      <c r="D118" s="2" t="s">
        <v>97</v>
      </c>
      <c r="F118" s="27"/>
      <c r="H118" s="30"/>
      <c r="I118" s="30"/>
      <c r="J118" s="18">
        <f t="shared" ref="J118:N118" si="22">$H55</f>
        <v>339.36775261076036</v>
      </c>
      <c r="K118" s="18">
        <f t="shared" si="22"/>
        <v>339.36775261076036</v>
      </c>
      <c r="L118" s="18">
        <f t="shared" si="22"/>
        <v>339.36775261076036</v>
      </c>
      <c r="M118" s="18">
        <f t="shared" si="22"/>
        <v>339.36775261076036</v>
      </c>
      <c r="N118" s="18">
        <f t="shared" si="22"/>
        <v>339.36775261076036</v>
      </c>
    </row>
    <row r="119" spans="1:14" ht="13" x14ac:dyDescent="0.25">
      <c r="A119" s="32"/>
      <c r="B119" s="38" t="s">
        <v>118</v>
      </c>
      <c r="C119" s="2" t="s">
        <v>86</v>
      </c>
      <c r="D119" s="2" t="s">
        <v>97</v>
      </c>
      <c r="F119" s="27"/>
      <c r="H119" s="30"/>
      <c r="I119" s="30"/>
      <c r="J119" s="18">
        <f t="shared" ref="J119:N119" si="23">$H56</f>
        <v>262.98054074415791</v>
      </c>
      <c r="K119" s="18">
        <f t="shared" si="23"/>
        <v>262.98054074415791</v>
      </c>
      <c r="L119" s="18">
        <f t="shared" si="23"/>
        <v>262.98054074415791</v>
      </c>
      <c r="M119" s="18">
        <f t="shared" si="23"/>
        <v>262.98054074415791</v>
      </c>
      <c r="N119" s="18">
        <f t="shared" si="23"/>
        <v>262.98054074415791</v>
      </c>
    </row>
    <row r="120" spans="1:14" ht="13" x14ac:dyDescent="0.3">
      <c r="A120" s="32"/>
      <c r="B120" s="39"/>
      <c r="F120" s="27"/>
    </row>
    <row r="121" spans="1:14" ht="13" x14ac:dyDescent="0.25">
      <c r="A121" s="32"/>
      <c r="B121" s="36" t="s">
        <v>119</v>
      </c>
      <c r="F121" s="27"/>
    </row>
    <row r="122" spans="1:14" ht="13" x14ac:dyDescent="0.25">
      <c r="A122" s="32"/>
      <c r="B122" s="37" t="s">
        <v>120</v>
      </c>
      <c r="C122" s="2" t="s">
        <v>86</v>
      </c>
      <c r="D122" s="2" t="s">
        <v>97</v>
      </c>
      <c r="F122" s="27"/>
      <c r="H122" s="30"/>
      <c r="I122" s="30"/>
      <c r="J122" s="18">
        <f t="shared" ref="J122:N122" si="24">$H59</f>
        <v>102.38876416643046</v>
      </c>
      <c r="K122" s="18">
        <f t="shared" si="24"/>
        <v>102.38876416643046</v>
      </c>
      <c r="L122" s="18">
        <f t="shared" si="24"/>
        <v>102.38876416643046</v>
      </c>
      <c r="M122" s="18">
        <f t="shared" si="24"/>
        <v>102.38876416643046</v>
      </c>
      <c r="N122" s="18">
        <f t="shared" si="24"/>
        <v>102.38876416643046</v>
      </c>
    </row>
    <row r="123" spans="1:14" ht="13" x14ac:dyDescent="0.25">
      <c r="A123" s="32"/>
      <c r="B123" s="37" t="s">
        <v>121</v>
      </c>
      <c r="C123" s="2" t="s">
        <v>86</v>
      </c>
      <c r="D123" s="2" t="s">
        <v>97</v>
      </c>
      <c r="F123" s="27"/>
      <c r="H123" s="30"/>
      <c r="I123" s="30"/>
      <c r="J123" s="18">
        <f t="shared" ref="J123:N123" si="25">$H60</f>
        <v>152.1585943238567</v>
      </c>
      <c r="K123" s="18">
        <f t="shared" si="25"/>
        <v>152.1585943238567</v>
      </c>
      <c r="L123" s="18">
        <f t="shared" si="25"/>
        <v>152.1585943238567</v>
      </c>
      <c r="M123" s="18">
        <f t="shared" si="25"/>
        <v>152.1585943238567</v>
      </c>
      <c r="N123" s="18">
        <f t="shared" si="25"/>
        <v>152.1585943238567</v>
      </c>
    </row>
    <row r="124" spans="1:14" ht="13" x14ac:dyDescent="0.25">
      <c r="A124" s="32"/>
      <c r="B124" s="37" t="s">
        <v>122</v>
      </c>
      <c r="C124" s="2" t="s">
        <v>86</v>
      </c>
      <c r="D124" s="2" t="s">
        <v>97</v>
      </c>
      <c r="F124" s="27"/>
      <c r="H124" s="30"/>
      <c r="I124" s="30"/>
      <c r="J124" s="18">
        <f t="shared" ref="J124:N124" si="26">$H61</f>
        <v>119.91239120608135</v>
      </c>
      <c r="K124" s="18">
        <f t="shared" si="26"/>
        <v>119.91239120608135</v>
      </c>
      <c r="L124" s="18">
        <f t="shared" si="26"/>
        <v>119.91239120608135</v>
      </c>
      <c r="M124" s="18">
        <f t="shared" si="26"/>
        <v>119.91239120608135</v>
      </c>
      <c r="N124" s="18">
        <f t="shared" si="26"/>
        <v>119.91239120608135</v>
      </c>
    </row>
    <row r="125" spans="1:14" ht="13" x14ac:dyDescent="0.25">
      <c r="A125" s="32"/>
      <c r="B125" s="37" t="s">
        <v>123</v>
      </c>
      <c r="C125" s="2" t="s">
        <v>86</v>
      </c>
      <c r="D125" s="2" t="s">
        <v>97</v>
      </c>
      <c r="F125" s="27"/>
      <c r="H125" s="30"/>
      <c r="I125" s="30"/>
      <c r="J125" s="18">
        <f t="shared" ref="J125:N125" si="27">$H62</f>
        <v>51.849960576747321</v>
      </c>
      <c r="K125" s="18">
        <f t="shared" si="27"/>
        <v>51.849960576747321</v>
      </c>
      <c r="L125" s="18">
        <f t="shared" si="27"/>
        <v>51.849960576747321</v>
      </c>
      <c r="M125" s="18">
        <f t="shared" si="27"/>
        <v>51.849960576747321</v>
      </c>
      <c r="N125" s="18">
        <f t="shared" si="27"/>
        <v>51.849960576747321</v>
      </c>
    </row>
    <row r="126" spans="1:14" ht="13" x14ac:dyDescent="0.25">
      <c r="A126" s="32"/>
      <c r="B126" s="37" t="s">
        <v>124</v>
      </c>
      <c r="C126" s="2" t="s">
        <v>86</v>
      </c>
      <c r="D126" s="2" t="s">
        <v>97</v>
      </c>
      <c r="F126" s="27"/>
      <c r="H126" s="30"/>
      <c r="I126" s="30"/>
      <c r="J126" s="18">
        <f t="shared" ref="J126:N126" si="28">$H63</f>
        <v>8.5330675046618971</v>
      </c>
      <c r="K126" s="18">
        <f t="shared" si="28"/>
        <v>8.5330675046618971</v>
      </c>
      <c r="L126" s="18">
        <f t="shared" si="28"/>
        <v>8.5330675046618971</v>
      </c>
      <c r="M126" s="18">
        <f t="shared" si="28"/>
        <v>8.5330675046618971</v>
      </c>
      <c r="N126" s="18">
        <f t="shared" si="28"/>
        <v>8.5330675046618971</v>
      </c>
    </row>
    <row r="127" spans="1:14" ht="13" x14ac:dyDescent="0.25">
      <c r="A127" s="32"/>
      <c r="F127" s="27"/>
      <c r="H127" s="33"/>
      <c r="I127" s="33"/>
      <c r="J127" s="35"/>
      <c r="K127" s="35"/>
      <c r="L127" s="35"/>
      <c r="M127" s="35"/>
      <c r="N127" s="35"/>
    </row>
    <row r="128" spans="1:14" ht="13" x14ac:dyDescent="0.25">
      <c r="A128" s="32"/>
      <c r="B128" s="36" t="s">
        <v>125</v>
      </c>
      <c r="F128" s="27"/>
    </row>
    <row r="129" spans="1:14" ht="13" x14ac:dyDescent="0.25">
      <c r="A129" s="32"/>
      <c r="B129" s="37" t="s">
        <v>126</v>
      </c>
      <c r="C129" s="2" t="s">
        <v>86</v>
      </c>
      <c r="D129" s="2" t="s">
        <v>97</v>
      </c>
      <c r="F129" s="27"/>
      <c r="H129" s="30"/>
      <c r="I129" s="30"/>
      <c r="J129" s="18">
        <f t="shared" ref="J129:N129" si="29">$H66</f>
        <v>693.50010675396777</v>
      </c>
      <c r="K129" s="18">
        <f t="shared" si="29"/>
        <v>693.50010675396777</v>
      </c>
      <c r="L129" s="18">
        <f t="shared" si="29"/>
        <v>693.50010675396777</v>
      </c>
      <c r="M129" s="18">
        <f t="shared" si="29"/>
        <v>693.50010675396777</v>
      </c>
      <c r="N129" s="18">
        <f t="shared" si="29"/>
        <v>693.50010675396777</v>
      </c>
    </row>
    <row r="130" spans="1:14" ht="13" x14ac:dyDescent="0.25">
      <c r="A130" s="32"/>
      <c r="B130" s="37" t="s">
        <v>127</v>
      </c>
      <c r="C130" s="2" t="s">
        <v>86</v>
      </c>
      <c r="D130" s="2" t="s">
        <v>128</v>
      </c>
      <c r="F130" s="27"/>
      <c r="H130" s="30"/>
      <c r="I130" s="30"/>
      <c r="J130" s="18">
        <f t="shared" ref="J130:N130" si="30">$H67</f>
        <v>0</v>
      </c>
      <c r="K130" s="18">
        <f t="shared" si="30"/>
        <v>0</v>
      </c>
      <c r="L130" s="18">
        <f t="shared" si="30"/>
        <v>0</v>
      </c>
      <c r="M130" s="18">
        <f t="shared" si="30"/>
        <v>0</v>
      </c>
      <c r="N130" s="18">
        <f t="shared" si="30"/>
        <v>0</v>
      </c>
    </row>
    <row r="131" spans="1:14" ht="13" x14ac:dyDescent="0.25">
      <c r="A131" s="32"/>
      <c r="B131" s="37" t="s">
        <v>129</v>
      </c>
      <c r="C131" s="2" t="s">
        <v>86</v>
      </c>
      <c r="D131" s="2" t="s">
        <v>128</v>
      </c>
      <c r="F131" s="27"/>
      <c r="H131" s="30"/>
      <c r="I131" s="30"/>
      <c r="J131" s="18">
        <f t="shared" ref="J131:N131" si="31">$H68</f>
        <v>0</v>
      </c>
      <c r="K131" s="18">
        <f t="shared" si="31"/>
        <v>0</v>
      </c>
      <c r="L131" s="18">
        <f t="shared" si="31"/>
        <v>0</v>
      </c>
      <c r="M131" s="18">
        <f t="shared" si="31"/>
        <v>0</v>
      </c>
      <c r="N131" s="18">
        <f t="shared" si="31"/>
        <v>0</v>
      </c>
    </row>
    <row r="132" spans="1:14" ht="13" x14ac:dyDescent="0.25">
      <c r="A132" s="32"/>
      <c r="B132" s="37" t="s">
        <v>130</v>
      </c>
      <c r="C132" s="2" t="s">
        <v>86</v>
      </c>
      <c r="D132" s="2" t="s">
        <v>128</v>
      </c>
      <c r="F132" s="27"/>
      <c r="H132" s="30"/>
      <c r="I132" s="30"/>
      <c r="J132" s="18">
        <f t="shared" ref="J132:N132" si="32">$H69</f>
        <v>306154.84858060785</v>
      </c>
      <c r="K132" s="18">
        <f t="shared" si="32"/>
        <v>306154.84858060785</v>
      </c>
      <c r="L132" s="18">
        <f t="shared" si="32"/>
        <v>306154.84858060785</v>
      </c>
      <c r="M132" s="18">
        <f t="shared" si="32"/>
        <v>306154.84858060785</v>
      </c>
      <c r="N132" s="18">
        <f t="shared" si="32"/>
        <v>306154.84858060785</v>
      </c>
    </row>
    <row r="133" spans="1:14" ht="13" x14ac:dyDescent="0.25">
      <c r="A133" s="32"/>
      <c r="B133" s="37"/>
      <c r="F133" s="27"/>
      <c r="H133" s="27"/>
      <c r="I133" s="27"/>
      <c r="J133" s="27"/>
      <c r="K133" s="27"/>
      <c r="L133" s="27"/>
      <c r="M133" s="27"/>
      <c r="N133" s="27"/>
    </row>
    <row r="134" spans="1:14" ht="13" x14ac:dyDescent="0.25">
      <c r="A134" s="32"/>
      <c r="B134" s="1" t="s">
        <v>213</v>
      </c>
      <c r="F134" s="27"/>
      <c r="H134" s="27"/>
      <c r="I134" s="27"/>
      <c r="J134" s="27"/>
      <c r="K134" s="27"/>
      <c r="L134" s="27"/>
      <c r="M134" s="27"/>
      <c r="N134" s="27"/>
    </row>
    <row r="135" spans="1:14" ht="13" x14ac:dyDescent="0.25">
      <c r="A135" s="32"/>
      <c r="B135" s="37" t="s">
        <v>132</v>
      </c>
      <c r="C135" s="2" t="s">
        <v>88</v>
      </c>
      <c r="D135" s="2" t="s">
        <v>133</v>
      </c>
      <c r="F135" s="27"/>
      <c r="H135" s="30"/>
      <c r="I135" s="30"/>
      <c r="J135" s="18">
        <f t="shared" ref="J135:N135" si="33">$H72</f>
        <v>53169.909828815456</v>
      </c>
      <c r="K135" s="18">
        <f t="shared" si="33"/>
        <v>53169.909828815456</v>
      </c>
      <c r="L135" s="18">
        <f t="shared" si="33"/>
        <v>53169.909828815456</v>
      </c>
      <c r="M135" s="18">
        <f t="shared" si="33"/>
        <v>53169.909828815456</v>
      </c>
      <c r="N135" s="18">
        <f t="shared" si="33"/>
        <v>53169.909828815456</v>
      </c>
    </row>
    <row r="136" spans="1:14" ht="13" x14ac:dyDescent="0.25">
      <c r="A136" s="32"/>
      <c r="B136" s="37" t="s">
        <v>134</v>
      </c>
      <c r="C136" s="2" t="s">
        <v>88</v>
      </c>
      <c r="D136" s="2" t="s">
        <v>133</v>
      </c>
      <c r="F136" s="27"/>
      <c r="H136" s="30"/>
      <c r="I136" s="30"/>
      <c r="J136" s="18">
        <f t="shared" ref="J136:N136" si="34">$H73</f>
        <v>686.45803130388845</v>
      </c>
      <c r="K136" s="18">
        <f t="shared" si="34"/>
        <v>686.45803130388845</v>
      </c>
      <c r="L136" s="18">
        <f t="shared" si="34"/>
        <v>686.45803130388845</v>
      </c>
      <c r="M136" s="18">
        <f t="shared" si="34"/>
        <v>686.45803130388845</v>
      </c>
      <c r="N136" s="18">
        <f t="shared" si="34"/>
        <v>686.45803130388845</v>
      </c>
    </row>
    <row r="137" spans="1:14" ht="13" x14ac:dyDescent="0.25">
      <c r="A137" s="32"/>
      <c r="B137" s="37" t="s">
        <v>135</v>
      </c>
      <c r="C137" s="2" t="s">
        <v>88</v>
      </c>
      <c r="D137" s="2" t="s">
        <v>133</v>
      </c>
      <c r="F137" s="27"/>
      <c r="H137" s="30"/>
      <c r="I137" s="30"/>
      <c r="J137" s="18">
        <f t="shared" ref="J137:N137" si="35">$H74</f>
        <v>265.02160235734698</v>
      </c>
      <c r="K137" s="18">
        <f t="shared" si="35"/>
        <v>265.02160235734698</v>
      </c>
      <c r="L137" s="18">
        <f t="shared" si="35"/>
        <v>265.02160235734698</v>
      </c>
      <c r="M137" s="18">
        <f t="shared" si="35"/>
        <v>265.02160235734698</v>
      </c>
      <c r="N137" s="18">
        <f t="shared" si="35"/>
        <v>265.02160235734698</v>
      </c>
    </row>
    <row r="138" spans="1:14" ht="13" x14ac:dyDescent="0.25">
      <c r="F138" s="27"/>
      <c r="H138" s="33"/>
      <c r="I138" s="33"/>
      <c r="J138" s="35"/>
      <c r="K138" s="35"/>
      <c r="L138" s="35"/>
      <c r="M138" s="35"/>
      <c r="N138" s="35"/>
    </row>
    <row r="140" spans="1:14" ht="13" x14ac:dyDescent="0.25">
      <c r="B140" s="17" t="s">
        <v>65</v>
      </c>
    </row>
    <row r="141" spans="1:14" ht="13" x14ac:dyDescent="0.25">
      <c r="B141" s="17"/>
    </row>
  </sheetData>
  <mergeCells count="1">
    <mergeCell ref="B5:D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C8D9"/>
  </sheetPr>
  <dimension ref="B2:H35"/>
  <sheetViews>
    <sheetView showGridLines="0" zoomScale="85" zoomScaleNormal="85" workbookViewId="0">
      <pane ySplit="3" topLeftCell="A4" activePane="bottomLeft" state="frozen"/>
      <selection activeCell="O39" sqref="O39"/>
      <selection pane="bottomLeft" activeCell="A4" sqref="A4"/>
    </sheetView>
  </sheetViews>
  <sheetFormatPr defaultColWidth="9.1796875" defaultRowHeight="12.5" x14ac:dyDescent="0.25"/>
  <cols>
    <col min="1" max="1" width="5.7265625" style="2" customWidth="1"/>
    <col min="2" max="2" width="35.26953125" style="2" customWidth="1"/>
    <col min="3" max="3" width="2.7265625" style="2" customWidth="1"/>
    <col min="4" max="4" width="86.1796875" style="2" customWidth="1"/>
    <col min="5" max="5" width="29.81640625" style="2" customWidth="1"/>
    <col min="6" max="6" width="24.7265625" style="2" customWidth="1"/>
    <col min="7" max="7" width="37.26953125" style="2" customWidth="1"/>
    <col min="8" max="16384" width="9.1796875" style="2"/>
  </cols>
  <sheetData>
    <row r="2" spans="2:8" s="6" customFormat="1" ht="18" x14ac:dyDescent="0.25">
      <c r="B2" s="6" t="s">
        <v>46</v>
      </c>
    </row>
    <row r="5" spans="2:8" s="7" customFormat="1" ht="13" x14ac:dyDescent="0.25">
      <c r="B5" s="7" t="s">
        <v>13</v>
      </c>
    </row>
    <row r="7" spans="2:8" x14ac:dyDescent="0.25">
      <c r="B7" s="2" t="s">
        <v>270</v>
      </c>
    </row>
    <row r="8" spans="2:8" x14ac:dyDescent="0.25">
      <c r="B8" s="2" t="s">
        <v>271</v>
      </c>
      <c r="H8" s="19"/>
    </row>
    <row r="10" spans="2:8" s="7" customFormat="1" ht="13" x14ac:dyDescent="0.25">
      <c r="B10" s="7" t="s">
        <v>14</v>
      </c>
    </row>
    <row r="12" spans="2:8" ht="13" x14ac:dyDescent="0.25">
      <c r="B12" s="16" t="s">
        <v>33</v>
      </c>
      <c r="D12" s="16" t="s">
        <v>15</v>
      </c>
      <c r="F12" s="4"/>
    </row>
    <row r="14" spans="2:8" x14ac:dyDescent="0.25">
      <c r="B14" s="21">
        <v>123</v>
      </c>
      <c r="D14" s="2" t="s">
        <v>57</v>
      </c>
    </row>
    <row r="15" spans="2:8" x14ac:dyDescent="0.25">
      <c r="B15" s="22">
        <f>B14</f>
        <v>123</v>
      </c>
      <c r="D15" s="2" t="s">
        <v>16</v>
      </c>
    </row>
    <row r="16" spans="2:8" x14ac:dyDescent="0.25">
      <c r="B16" s="23">
        <f>B15+B14</f>
        <v>246</v>
      </c>
      <c r="D16" s="2" t="s">
        <v>17</v>
      </c>
    </row>
    <row r="17" spans="2:6" ht="13" x14ac:dyDescent="0.25">
      <c r="B17" s="18">
        <f>B15+B16</f>
        <v>369</v>
      </c>
      <c r="D17" s="2" t="s">
        <v>58</v>
      </c>
      <c r="E17" s="4"/>
      <c r="F17" s="4"/>
    </row>
    <row r="18" spans="2:6" ht="13" x14ac:dyDescent="0.25">
      <c r="B18" s="26"/>
      <c r="D18" s="2" t="s">
        <v>18</v>
      </c>
      <c r="E18" s="4"/>
    </row>
    <row r="20" spans="2:6" ht="13" x14ac:dyDescent="0.25">
      <c r="B20" s="16" t="s">
        <v>29</v>
      </c>
    </row>
    <row r="21" spans="2:6" ht="13" x14ac:dyDescent="0.25">
      <c r="B21" s="1"/>
    </row>
    <row r="22" spans="2:6" ht="13" x14ac:dyDescent="0.25">
      <c r="B22" s="17" t="s">
        <v>34</v>
      </c>
    </row>
    <row r="23" spans="2:6" x14ac:dyDescent="0.25">
      <c r="B23" s="18" t="s">
        <v>28</v>
      </c>
      <c r="D23" s="2" t="s">
        <v>37</v>
      </c>
    </row>
    <row r="24" spans="2:6" x14ac:dyDescent="0.25">
      <c r="B24" s="21" t="s">
        <v>26</v>
      </c>
      <c r="D24" s="2" t="s">
        <v>30</v>
      </c>
    </row>
    <row r="25" spans="2:6" x14ac:dyDescent="0.25">
      <c r="B25" s="23" t="s">
        <v>27</v>
      </c>
      <c r="D25" s="2" t="s">
        <v>31</v>
      </c>
    </row>
    <row r="27" spans="2:6" ht="13" x14ac:dyDescent="0.25">
      <c r="B27" s="17" t="s">
        <v>36</v>
      </c>
    </row>
    <row r="28" spans="2:6" x14ac:dyDescent="0.25">
      <c r="B28" s="14" t="s">
        <v>32</v>
      </c>
      <c r="D28" s="2" t="s">
        <v>38</v>
      </c>
    </row>
    <row r="29" spans="2:6" x14ac:dyDescent="0.25">
      <c r="B29" s="45" t="s">
        <v>35</v>
      </c>
      <c r="D29" s="2" t="s">
        <v>59</v>
      </c>
    </row>
    <row r="35" spans="2:2" ht="13" x14ac:dyDescent="0.25">
      <c r="B35" s="17" t="s">
        <v>65</v>
      </c>
    </row>
  </sheetData>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C8D9"/>
  </sheetPr>
  <dimension ref="B2:F29"/>
  <sheetViews>
    <sheetView showGridLines="0" zoomScale="85" zoomScaleNormal="85" workbookViewId="0">
      <pane ySplit="3" topLeftCell="A4" activePane="bottomLeft" state="frozen"/>
      <selection activeCell="B6" sqref="B6"/>
      <selection pane="bottomLeft" activeCell="A4" sqref="A4"/>
    </sheetView>
  </sheetViews>
  <sheetFormatPr defaultColWidth="9.1796875" defaultRowHeight="12.5" x14ac:dyDescent="0.25"/>
  <cols>
    <col min="1" max="1" width="5.7265625" style="2" customWidth="1"/>
    <col min="2" max="2" width="7.54296875" style="2" customWidth="1"/>
    <col min="3" max="3" width="47.81640625" style="2" bestFit="1" customWidth="1"/>
    <col min="4" max="4" width="43.26953125" style="2" bestFit="1" customWidth="1"/>
    <col min="5" max="5" width="36.26953125" style="2" customWidth="1"/>
    <col min="6" max="6" width="49.7265625" style="2" customWidth="1"/>
    <col min="7" max="7" width="5.7265625" style="2" customWidth="1"/>
    <col min="8" max="16384" width="9.1796875" style="2"/>
  </cols>
  <sheetData>
    <row r="2" spans="2:6" s="6" customFormat="1" ht="18" x14ac:dyDescent="0.25">
      <c r="B2" s="6" t="s">
        <v>19</v>
      </c>
    </row>
    <row r="5" spans="2:6" s="7" customFormat="1" ht="13" x14ac:dyDescent="0.25">
      <c r="B5" s="7" t="s">
        <v>20</v>
      </c>
    </row>
    <row r="7" spans="2:6" ht="13" x14ac:dyDescent="0.25">
      <c r="B7" s="17" t="s">
        <v>53</v>
      </c>
    </row>
    <row r="8" spans="2:6" ht="13" x14ac:dyDescent="0.25">
      <c r="B8" s="17" t="s">
        <v>54</v>
      </c>
    </row>
    <row r="10" spans="2:6" ht="13" x14ac:dyDescent="0.25">
      <c r="B10" s="13" t="s">
        <v>47</v>
      </c>
      <c r="C10" s="13" t="s">
        <v>48</v>
      </c>
      <c r="D10" s="13" t="s">
        <v>66</v>
      </c>
      <c r="E10" s="13" t="s">
        <v>52</v>
      </c>
      <c r="F10" s="13" t="s">
        <v>0</v>
      </c>
    </row>
    <row r="11" spans="2:6" x14ac:dyDescent="0.25">
      <c r="B11" s="10"/>
      <c r="C11" s="15" t="s">
        <v>51</v>
      </c>
      <c r="D11" s="15" t="s">
        <v>21</v>
      </c>
      <c r="E11" s="15" t="s">
        <v>55</v>
      </c>
      <c r="F11" s="15"/>
    </row>
    <row r="12" spans="2:6" x14ac:dyDescent="0.25">
      <c r="B12" s="5">
        <v>1</v>
      </c>
      <c r="C12" s="5" t="s">
        <v>241</v>
      </c>
      <c r="D12" s="5" t="s">
        <v>245</v>
      </c>
      <c r="E12" s="5" t="s">
        <v>244</v>
      </c>
      <c r="F12" s="5"/>
    </row>
    <row r="13" spans="2:6" x14ac:dyDescent="0.25">
      <c r="B13" s="5">
        <v>2</v>
      </c>
      <c r="C13" s="5" t="s">
        <v>242</v>
      </c>
      <c r="D13" s="5" t="s">
        <v>247</v>
      </c>
      <c r="E13" s="5" t="s">
        <v>248</v>
      </c>
      <c r="F13" s="5"/>
    </row>
    <row r="14" spans="2:6" x14ac:dyDescent="0.25">
      <c r="B14" s="5">
        <v>3</v>
      </c>
      <c r="C14" s="5" t="s">
        <v>243</v>
      </c>
      <c r="D14" s="5" t="s">
        <v>266</v>
      </c>
      <c r="E14" s="5" t="s">
        <v>246</v>
      </c>
      <c r="F14" s="5"/>
    </row>
    <row r="15" spans="2:6" x14ac:dyDescent="0.25">
      <c r="B15" s="5">
        <v>4</v>
      </c>
      <c r="C15" s="5" t="s">
        <v>250</v>
      </c>
      <c r="D15" s="5"/>
      <c r="E15" s="46" t="s">
        <v>249</v>
      </c>
      <c r="F15" s="5"/>
    </row>
    <row r="16" spans="2:6" x14ac:dyDescent="0.25">
      <c r="B16" s="5">
        <v>5</v>
      </c>
      <c r="C16" s="5" t="s">
        <v>251</v>
      </c>
      <c r="D16" s="5"/>
      <c r="E16" s="46" t="s">
        <v>249</v>
      </c>
      <c r="F16" s="5"/>
    </row>
    <row r="17" spans="2:6" x14ac:dyDescent="0.25">
      <c r="B17" s="5">
        <v>6</v>
      </c>
      <c r="C17" s="5"/>
      <c r="D17" s="5"/>
      <c r="E17" s="5"/>
      <c r="F17" s="5"/>
    </row>
    <row r="20" spans="2:6" s="7" customFormat="1" ht="13" x14ac:dyDescent="0.25">
      <c r="B20" s="7" t="s">
        <v>45</v>
      </c>
    </row>
    <row r="22" spans="2:6" ht="13" x14ac:dyDescent="0.25">
      <c r="B22" s="17" t="s">
        <v>43</v>
      </c>
    </row>
    <row r="23" spans="2:6" ht="13" x14ac:dyDescent="0.25">
      <c r="B23" s="17" t="s">
        <v>44</v>
      </c>
    </row>
    <row r="29" spans="2:6" ht="13" x14ac:dyDescent="0.25">
      <c r="B29" s="17" t="s">
        <v>65</v>
      </c>
    </row>
  </sheetData>
  <hyperlinks>
    <hyperlink ref="E16" r:id="rId1" display="hyperlink" xr:uid="{93DCDDF6-630F-4786-9841-3B3FB52EC013}"/>
    <hyperlink ref="E15" r:id="rId2" location="/CBS/nl/dataset/70936ned/table?ts=1631782812900" xr:uid="{09237590-8176-464C-AD4E-8FB0701742C3}"/>
  </hyperlinks>
  <pageMargins left="0.75" right="0.75" top="1" bottom="1" header="0.5" footer="0.5"/>
  <pageSetup paperSize="9" orientation="portrait"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FF"/>
  </sheetPr>
  <dimension ref="A2:Q130"/>
  <sheetViews>
    <sheetView showGridLines="0" zoomScale="85" zoomScaleNormal="85" workbookViewId="0">
      <pane xSplit="4" ySplit="11" topLeftCell="E12" activePane="bottomRight" state="frozen"/>
      <selection activeCell="B6" sqref="B6"/>
      <selection pane="topRight" activeCell="B6" sqref="B6"/>
      <selection pane="bottomLeft" activeCell="B6" sqref="B6"/>
      <selection pane="bottomRight" activeCell="E12" sqref="E12"/>
    </sheetView>
  </sheetViews>
  <sheetFormatPr defaultColWidth="9.1796875" defaultRowHeight="12.5" x14ac:dyDescent="0.25"/>
  <cols>
    <col min="1" max="1" width="5.7265625" style="2" customWidth="1"/>
    <col min="2" max="2" width="60.81640625" style="2" customWidth="1"/>
    <col min="3" max="3" width="15.81640625" style="2" customWidth="1"/>
    <col min="4" max="4" width="24.81640625" style="2" bestFit="1" customWidth="1"/>
    <col min="5" max="5" width="2.7265625" style="2" customWidth="1"/>
    <col min="6" max="6" width="13.7265625" style="2" customWidth="1"/>
    <col min="7" max="7" width="2.7265625" style="2" customWidth="1"/>
    <col min="8" max="8" width="13.7265625" style="2" customWidth="1"/>
    <col min="9" max="9" width="2.7265625" style="2" customWidth="1"/>
    <col min="10" max="15" width="12.54296875" style="2" customWidth="1"/>
    <col min="16" max="16" width="2.7265625" style="2" customWidth="1"/>
    <col min="17" max="17" width="30.81640625" style="2" customWidth="1"/>
    <col min="18" max="31" width="13.7265625" style="2" customWidth="1"/>
    <col min="32" max="16384" width="9.1796875" style="2"/>
  </cols>
  <sheetData>
    <row r="2" spans="2:17" s="11" customFormat="1" ht="18" x14ac:dyDescent="0.25">
      <c r="B2" s="11" t="s">
        <v>69</v>
      </c>
    </row>
    <row r="4" spans="2:17" ht="13" x14ac:dyDescent="0.25">
      <c r="B4" s="16" t="s">
        <v>50</v>
      </c>
    </row>
    <row r="5" spans="2:17" ht="29.25" customHeight="1" x14ac:dyDescent="0.25">
      <c r="B5" s="48" t="s">
        <v>232</v>
      </c>
      <c r="C5" s="48"/>
      <c r="D5" s="48"/>
      <c r="F5" s="12"/>
    </row>
    <row r="6" spans="2:17" x14ac:dyDescent="0.25">
      <c r="F6" s="12"/>
    </row>
    <row r="7" spans="2:17" ht="13" x14ac:dyDescent="0.25">
      <c r="B7" s="17" t="s">
        <v>25</v>
      </c>
      <c r="F7" s="12"/>
    </row>
    <row r="8" spans="2:17" x14ac:dyDescent="0.25">
      <c r="B8" s="44" t="s">
        <v>223</v>
      </c>
    </row>
    <row r="10" spans="2:17" s="7" customFormat="1" ht="13" x14ac:dyDescent="0.25">
      <c r="B10" s="7" t="s">
        <v>39</v>
      </c>
      <c r="C10" s="7" t="s">
        <v>72</v>
      </c>
      <c r="D10" s="7" t="s">
        <v>22</v>
      </c>
      <c r="F10" s="7" t="s">
        <v>23</v>
      </c>
      <c r="H10" s="7" t="s">
        <v>42</v>
      </c>
      <c r="J10" s="7" t="s">
        <v>76</v>
      </c>
      <c r="K10" s="7" t="s">
        <v>77</v>
      </c>
      <c r="L10" s="7" t="s">
        <v>78</v>
      </c>
      <c r="M10" s="7" t="s">
        <v>79</v>
      </c>
      <c r="N10" s="7" t="s">
        <v>80</v>
      </c>
      <c r="O10" s="7" t="s">
        <v>81</v>
      </c>
      <c r="Q10" s="7" t="s">
        <v>41</v>
      </c>
    </row>
    <row r="11" spans="2:17" ht="13" x14ac:dyDescent="0.25">
      <c r="C11" s="27"/>
    </row>
    <row r="12" spans="2:17" ht="13" x14ac:dyDescent="0.25">
      <c r="C12" s="27"/>
    </row>
    <row r="13" spans="2:17" s="7" customFormat="1" ht="13" x14ac:dyDescent="0.25">
      <c r="B13" s="7" t="s">
        <v>165</v>
      </c>
    </row>
    <row r="15" spans="2:17" ht="13" x14ac:dyDescent="0.25">
      <c r="B15" s="27" t="s">
        <v>166</v>
      </c>
    </row>
    <row r="16" spans="2:17" x14ac:dyDescent="0.25">
      <c r="B16" s="25" t="s">
        <v>197</v>
      </c>
      <c r="C16" s="2" t="s">
        <v>84</v>
      </c>
      <c r="D16" s="2" t="s">
        <v>85</v>
      </c>
      <c r="J16" s="30"/>
      <c r="K16" s="18">
        <f>'3. OPEX'!L52</f>
        <v>2107610.9199834834</v>
      </c>
      <c r="L16" s="18">
        <f>'3. OPEX'!M52</f>
        <v>2176283.9091262785</v>
      </c>
      <c r="M16" s="18">
        <f>'3. OPEX'!N52</f>
        <v>2247194.49316531</v>
      </c>
      <c r="N16" s="18">
        <f>'3. OPEX'!O52</f>
        <v>2320415.5804009466</v>
      </c>
      <c r="O16" s="18">
        <f>'3. OPEX'!P52</f>
        <v>2396022.4547290108</v>
      </c>
    </row>
    <row r="18" spans="2:15" ht="13" x14ac:dyDescent="0.25">
      <c r="B18" s="27" t="s">
        <v>167</v>
      </c>
    </row>
    <row r="19" spans="2:15" x14ac:dyDescent="0.25">
      <c r="B19" s="25" t="s">
        <v>236</v>
      </c>
      <c r="C19" s="2" t="s">
        <v>86</v>
      </c>
      <c r="D19" s="2" t="s">
        <v>85</v>
      </c>
      <c r="J19" s="30"/>
      <c r="K19" s="18">
        <f>'3. OPEX'!L58</f>
        <v>8852632.9482408296</v>
      </c>
      <c r="L19" s="18">
        <f>'3. OPEX'!M58</f>
        <v>9141081.2384710107</v>
      </c>
      <c r="M19" s="18">
        <f>'3. OPEX'!N58</f>
        <v>9438928.1354911923</v>
      </c>
      <c r="N19" s="18">
        <f>'3. OPEX'!O58</f>
        <v>9746479.8772392813</v>
      </c>
      <c r="O19" s="18">
        <f>'3. OPEX'!P58</f>
        <v>10064052.679905996</v>
      </c>
    </row>
    <row r="20" spans="2:15" x14ac:dyDescent="0.25">
      <c r="B20" s="25" t="s">
        <v>198</v>
      </c>
      <c r="C20" s="2" t="s">
        <v>86</v>
      </c>
      <c r="D20" s="2" t="s">
        <v>85</v>
      </c>
      <c r="J20" s="30"/>
      <c r="K20" s="18">
        <f>'3. OPEX'!L59</f>
        <v>2478469.8585646218</v>
      </c>
      <c r="L20" s="18">
        <f>'3. OPEX'!M59</f>
        <v>2559226.6681228527</v>
      </c>
      <c r="M20" s="18">
        <f>'3. OPEX'!N59</f>
        <v>2642614.8037258559</v>
      </c>
      <c r="N20" s="18">
        <f>'3. OPEX'!O59</f>
        <v>2728720.0027472568</v>
      </c>
      <c r="O20" s="18">
        <f>'3. OPEX'!P59</f>
        <v>2817630.7961701052</v>
      </c>
    </row>
    <row r="22" spans="2:15" ht="13" x14ac:dyDescent="0.25">
      <c r="B22" s="27" t="s">
        <v>168</v>
      </c>
    </row>
    <row r="23" spans="2:15" x14ac:dyDescent="0.25">
      <c r="B23" s="25" t="s">
        <v>83</v>
      </c>
      <c r="C23" s="2" t="s">
        <v>88</v>
      </c>
      <c r="D23" s="2" t="s">
        <v>85</v>
      </c>
      <c r="J23" s="30"/>
      <c r="K23" s="18">
        <f>'3. OPEX'!L64</f>
        <v>901822.85027915018</v>
      </c>
      <c r="L23" s="18">
        <f>'3. OPEX'!M64</f>
        <v>931207.24481741257</v>
      </c>
      <c r="M23" s="18">
        <f>'3. OPEX'!N64</f>
        <v>961549.08087771339</v>
      </c>
      <c r="N23" s="18">
        <f>'3. OPEX'!O64</f>
        <v>992879.55509631231</v>
      </c>
      <c r="O23" s="18">
        <f>'3. OPEX'!P64</f>
        <v>1025230.8805998672</v>
      </c>
    </row>
    <row r="25" spans="2:15" s="7" customFormat="1" ht="13" x14ac:dyDescent="0.25">
      <c r="B25" s="7" t="s">
        <v>171</v>
      </c>
    </row>
    <row r="27" spans="2:15" ht="13" x14ac:dyDescent="0.25">
      <c r="B27" s="27" t="s">
        <v>172</v>
      </c>
    </row>
    <row r="28" spans="2:15" x14ac:dyDescent="0.25">
      <c r="B28" s="29" t="s">
        <v>199</v>
      </c>
      <c r="C28" s="2" t="s">
        <v>84</v>
      </c>
      <c r="D28" s="2" t="s">
        <v>85</v>
      </c>
      <c r="J28" s="30"/>
      <c r="K28" s="18">
        <f>'4. Niet-tariefopbrengsten'!L47</f>
        <v>361643.39901997487</v>
      </c>
      <c r="L28" s="18">
        <f>'4. Niet-tariefopbrengsten'!M47</f>
        <v>373426.94643804239</v>
      </c>
      <c r="M28" s="18">
        <f>'4. Niet-tariefopbrengsten'!N47</f>
        <v>385594.44110948197</v>
      </c>
      <c r="N28" s="18">
        <f>'4. Niet-tariefopbrengsten'!O47</f>
        <v>398158.39331563259</v>
      </c>
      <c r="O28" s="18">
        <f>'4. Niet-tariefopbrengsten'!P47</f>
        <v>411131.72096450033</v>
      </c>
    </row>
    <row r="30" spans="2:15" ht="13" x14ac:dyDescent="0.25">
      <c r="B30" s="27" t="s">
        <v>174</v>
      </c>
    </row>
    <row r="31" spans="2:15" x14ac:dyDescent="0.25">
      <c r="B31" s="29" t="s">
        <v>199</v>
      </c>
      <c r="C31" s="2" t="s">
        <v>86</v>
      </c>
      <c r="D31" s="2" t="s">
        <v>85</v>
      </c>
      <c r="J31" s="30"/>
      <c r="K31" s="18">
        <f>'4. Niet-tariefopbrengsten'!L52</f>
        <v>32400.669462745856</v>
      </c>
      <c r="L31" s="18">
        <f>'4. Niet-tariefopbrengsten'!M52</f>
        <v>33456.391276073664</v>
      </c>
      <c r="M31" s="18">
        <f>'4. Niet-tariefopbrengsten'!N52</f>
        <v>34546.512025152399</v>
      </c>
      <c r="N31" s="18">
        <f>'4. Niet-tariefopbrengsten'!O52</f>
        <v>35672.152541971947</v>
      </c>
      <c r="O31" s="18">
        <f>'4. Niet-tariefopbrengsten'!P52</f>
        <v>36834.470178964533</v>
      </c>
    </row>
    <row r="33" spans="2:15" ht="13" x14ac:dyDescent="0.25">
      <c r="B33" s="27" t="s">
        <v>175</v>
      </c>
    </row>
    <row r="34" spans="2:15" x14ac:dyDescent="0.25">
      <c r="B34" s="29" t="s">
        <v>199</v>
      </c>
      <c r="C34" s="2" t="s">
        <v>88</v>
      </c>
      <c r="D34" s="2" t="s">
        <v>85</v>
      </c>
      <c r="J34" s="30"/>
      <c r="K34" s="18">
        <f>'4. Niet-tariefopbrengsten'!L57</f>
        <v>0</v>
      </c>
      <c r="L34" s="18">
        <f>'4. Niet-tariefopbrengsten'!M57</f>
        <v>0</v>
      </c>
      <c r="M34" s="18">
        <f>'4. Niet-tariefopbrengsten'!N57</f>
        <v>0</v>
      </c>
      <c r="N34" s="18">
        <f>'4. Niet-tariefopbrengsten'!O57</f>
        <v>0</v>
      </c>
      <c r="O34" s="18">
        <f>'4. Niet-tariefopbrengsten'!P57</f>
        <v>0</v>
      </c>
    </row>
    <row r="36" spans="2:15" s="7" customFormat="1" ht="13" x14ac:dyDescent="0.25">
      <c r="B36" s="7" t="s">
        <v>181</v>
      </c>
    </row>
    <row r="38" spans="2:15" ht="13" x14ac:dyDescent="0.25">
      <c r="B38" s="27" t="s">
        <v>182</v>
      </c>
    </row>
    <row r="39" spans="2:15" x14ac:dyDescent="0.25">
      <c r="B39" s="29" t="s">
        <v>201</v>
      </c>
      <c r="C39" s="2" t="s">
        <v>84</v>
      </c>
      <c r="D39" s="2" t="s">
        <v>85</v>
      </c>
      <c r="J39" s="18">
        <f>'5. Investeringen'!K61</f>
        <v>1093729.2601884273</v>
      </c>
      <c r="K39" s="18">
        <f>'5. Investeringen'!L61</f>
        <v>1129366.605249567</v>
      </c>
      <c r="L39" s="18">
        <f>'5. Investeringen'!M61</f>
        <v>1166165.1338039488</v>
      </c>
      <c r="M39" s="18">
        <f>'5. Investeringen'!N61</f>
        <v>1204162.6810803942</v>
      </c>
      <c r="N39" s="18">
        <f>'5. Investeringen'!O61</f>
        <v>1243398.315105597</v>
      </c>
      <c r="O39" s="18">
        <f>'5. Investeringen'!P61</f>
        <v>1283912.3768727877</v>
      </c>
    </row>
    <row r="41" spans="2:15" ht="13" x14ac:dyDescent="0.25">
      <c r="B41" s="27" t="s">
        <v>193</v>
      </c>
    </row>
    <row r="42" spans="2:15" x14ac:dyDescent="0.25">
      <c r="B42" s="29" t="s">
        <v>202</v>
      </c>
      <c r="C42" s="2" t="s">
        <v>86</v>
      </c>
      <c r="D42" s="2" t="s">
        <v>85</v>
      </c>
      <c r="J42" s="18">
        <f>'5. Investeringen'!K69</f>
        <v>320659.42106056772</v>
      </c>
      <c r="K42" s="18">
        <f>'5. Investeringen'!L69</f>
        <v>331107.57386345789</v>
      </c>
      <c r="L42" s="18">
        <f>'5. Investeringen'!M69</f>
        <v>341896.16231184226</v>
      </c>
      <c r="M42" s="18">
        <f>'5. Investeringen'!N69</f>
        <v>353036.2789338365</v>
      </c>
      <c r="N42" s="18">
        <f>'5. Investeringen'!O69</f>
        <v>364539.37768909737</v>
      </c>
      <c r="O42" s="18">
        <f>'5. Investeringen'!P69</f>
        <v>376417.28574546718</v>
      </c>
    </row>
    <row r="43" spans="2:15" x14ac:dyDescent="0.25">
      <c r="B43" s="29" t="s">
        <v>205</v>
      </c>
      <c r="C43" s="2" t="s">
        <v>86</v>
      </c>
      <c r="D43" s="2" t="s">
        <v>85</v>
      </c>
      <c r="J43" s="18">
        <f>'5. Investeringen'!K70</f>
        <v>19386.80876434825</v>
      </c>
      <c r="K43" s="18">
        <f>'5. Investeringen'!L70</f>
        <v>20018.495616586599</v>
      </c>
      <c r="L43" s="18">
        <f>'5. Investeringen'!M70</f>
        <v>20670.764932093713</v>
      </c>
      <c r="M43" s="18">
        <f>'5. Investeringen'!N70</f>
        <v>21344.287356131103</v>
      </c>
      <c r="N43" s="18">
        <f>'5. Investeringen'!O70</f>
        <v>22039.755385818375</v>
      </c>
      <c r="O43" s="18">
        <f>'5. Investeringen'!P70</f>
        <v>22757.884082139626</v>
      </c>
    </row>
    <row r="44" spans="2:15" x14ac:dyDescent="0.25">
      <c r="B44" s="29" t="s">
        <v>203</v>
      </c>
      <c r="C44" s="2" t="s">
        <v>86</v>
      </c>
      <c r="D44" s="2" t="s">
        <v>85</v>
      </c>
      <c r="J44" s="18">
        <f>'5. Investeringen'!K71</f>
        <v>832866.84631779417</v>
      </c>
      <c r="K44" s="18">
        <f>'5. Investeringen'!L71</f>
        <v>860004.42439364898</v>
      </c>
      <c r="L44" s="18">
        <f>'5. Investeringen'!M71</f>
        <v>888026.23522180878</v>
      </c>
      <c r="M44" s="18">
        <f>'5. Investeringen'!N71</f>
        <v>916961.09005278617</v>
      </c>
      <c r="N44" s="18">
        <f>'5. Investeringen'!O71</f>
        <v>946838.7389036729</v>
      </c>
      <c r="O44" s="18">
        <f>'5. Investeringen'!P71</f>
        <v>977689.9011462843</v>
      </c>
    </row>
    <row r="45" spans="2:15" x14ac:dyDescent="0.25">
      <c r="B45" s="29" t="s">
        <v>204</v>
      </c>
      <c r="C45" s="2" t="s">
        <v>86</v>
      </c>
      <c r="D45" s="2" t="s">
        <v>85</v>
      </c>
      <c r="J45" s="18">
        <f>'5. Investeringen'!K72</f>
        <v>1540202.0176284483</v>
      </c>
      <c r="K45" s="18">
        <f>'5. Investeringen'!L72</f>
        <v>1590386.9333695087</v>
      </c>
      <c r="L45" s="18">
        <f>'5. Investeringen'!M72</f>
        <v>1642207.0409484652</v>
      </c>
      <c r="M45" s="18">
        <f>'5. Investeringen'!N72</f>
        <v>1695715.6203660362</v>
      </c>
      <c r="N45" s="18">
        <f>'5. Investeringen'!O72</f>
        <v>1750967.6876629631</v>
      </c>
      <c r="O45" s="18">
        <f>'5. Investeringen'!P72</f>
        <v>1808020.0514859813</v>
      </c>
    </row>
    <row r="47" spans="2:15" ht="13" x14ac:dyDescent="0.25">
      <c r="B47" s="27" t="s">
        <v>200</v>
      </c>
    </row>
    <row r="48" spans="2:15" x14ac:dyDescent="0.25">
      <c r="B48" s="29" t="s">
        <v>202</v>
      </c>
      <c r="C48" s="2" t="s">
        <v>88</v>
      </c>
      <c r="D48" s="2" t="s">
        <v>85</v>
      </c>
      <c r="J48" s="18">
        <f>'5. Investeringen'!K78</f>
        <v>29983.407902689323</v>
      </c>
      <c r="K48" s="18">
        <f>'5. Investeringen'!L78</f>
        <v>30960.367276851954</v>
      </c>
      <c r="L48" s="18">
        <f>'5. Investeringen'!M78</f>
        <v>31969.159243956048</v>
      </c>
      <c r="M48" s="18">
        <f>'5. Investeringen'!N78</f>
        <v>33010.821015988287</v>
      </c>
      <c r="N48" s="18">
        <f>'5. Investeringen'!O78</f>
        <v>34086.423600759241</v>
      </c>
      <c r="O48" s="18">
        <f>'5. Investeringen'!P78</f>
        <v>35197.072903083979</v>
      </c>
    </row>
    <row r="49" spans="2:17" x14ac:dyDescent="0.25">
      <c r="B49" s="29" t="s">
        <v>206</v>
      </c>
      <c r="C49" s="2" t="s">
        <v>88</v>
      </c>
      <c r="D49" s="2" t="s">
        <v>85</v>
      </c>
      <c r="J49" s="18">
        <f>'5. Investeringen'!K79</f>
        <v>213518.11372429683</v>
      </c>
      <c r="K49" s="18">
        <f>'5. Investeringen'!L79</f>
        <v>220475.24559648018</v>
      </c>
      <c r="L49" s="18">
        <f>'5. Investeringen'!M79</f>
        <v>227659.06401549885</v>
      </c>
      <c r="M49" s="18">
        <f>'5. Investeringen'!N79</f>
        <v>235076.95518467054</v>
      </c>
      <c r="N49" s="18">
        <f>'5. Investeringen'!O79</f>
        <v>242736.54597443773</v>
      </c>
      <c r="O49" s="18">
        <f>'5. Investeringen'!P79</f>
        <v>250645.71176410484</v>
      </c>
    </row>
    <row r="51" spans="2:17" s="7" customFormat="1" ht="13" x14ac:dyDescent="0.25">
      <c r="B51" s="7" t="s">
        <v>176</v>
      </c>
    </row>
    <row r="53" spans="2:17" ht="13" x14ac:dyDescent="0.25">
      <c r="B53" s="27" t="s">
        <v>177</v>
      </c>
    </row>
    <row r="54" spans="2:17" x14ac:dyDescent="0.25">
      <c r="B54" s="25" t="s">
        <v>208</v>
      </c>
      <c r="C54" s="2" t="s">
        <v>84</v>
      </c>
      <c r="D54" s="2" t="s">
        <v>85</v>
      </c>
      <c r="J54" s="30"/>
      <c r="K54" s="18">
        <f>'6. Afboekingen'!L47</f>
        <v>0</v>
      </c>
      <c r="L54" s="18">
        <f>'6. Afboekingen'!M47</f>
        <v>0</v>
      </c>
      <c r="M54" s="18">
        <f>'6. Afboekingen'!N47</f>
        <v>0</v>
      </c>
      <c r="N54" s="18">
        <f>'6. Afboekingen'!O47</f>
        <v>0</v>
      </c>
      <c r="O54" s="18">
        <f>'6. Afboekingen'!P47</f>
        <v>0</v>
      </c>
    </row>
    <row r="56" spans="2:17" ht="13" x14ac:dyDescent="0.25">
      <c r="B56" s="27" t="s">
        <v>180</v>
      </c>
    </row>
    <row r="57" spans="2:17" x14ac:dyDescent="0.25">
      <c r="B57" s="25" t="s">
        <v>208</v>
      </c>
      <c r="C57" s="2" t="s">
        <v>86</v>
      </c>
      <c r="D57" s="2" t="s">
        <v>85</v>
      </c>
      <c r="J57" s="30"/>
      <c r="K57" s="18">
        <f>'6. Afboekingen'!L52</f>
        <v>0</v>
      </c>
      <c r="L57" s="18">
        <f>'6. Afboekingen'!M52</f>
        <v>0</v>
      </c>
      <c r="M57" s="18">
        <f>'6. Afboekingen'!N52</f>
        <v>0</v>
      </c>
      <c r="N57" s="18">
        <f>'6. Afboekingen'!O52</f>
        <v>0</v>
      </c>
      <c r="O57" s="18">
        <f>'6. Afboekingen'!P52</f>
        <v>0</v>
      </c>
    </row>
    <row r="59" spans="2:17" ht="13" x14ac:dyDescent="0.25">
      <c r="B59" s="27" t="s">
        <v>207</v>
      </c>
    </row>
    <row r="60" spans="2:17" x14ac:dyDescent="0.25">
      <c r="B60" s="25" t="s">
        <v>208</v>
      </c>
      <c r="C60" s="2" t="s">
        <v>88</v>
      </c>
      <c r="D60" s="2" t="s">
        <v>85</v>
      </c>
      <c r="J60" s="30"/>
      <c r="K60" s="18">
        <f>'6. Afboekingen'!L57</f>
        <v>0</v>
      </c>
      <c r="L60" s="18">
        <f>'6. Afboekingen'!M57</f>
        <v>0</v>
      </c>
      <c r="M60" s="18">
        <f>'6. Afboekingen'!N57</f>
        <v>0</v>
      </c>
      <c r="N60" s="18">
        <f>'6. Afboekingen'!O57</f>
        <v>0</v>
      </c>
      <c r="O60" s="18">
        <f>'6. Afboekingen'!P57</f>
        <v>0</v>
      </c>
    </row>
    <row r="62" spans="2:17" s="7" customFormat="1" ht="13" x14ac:dyDescent="0.25">
      <c r="B62" s="7" t="s">
        <v>210</v>
      </c>
    </row>
    <row r="63" spans="2:17" x14ac:dyDescent="0.25">
      <c r="H63" s="31"/>
      <c r="I63" s="31"/>
      <c r="J63" s="31"/>
      <c r="K63" s="31"/>
      <c r="L63" s="31"/>
      <c r="M63" s="31"/>
      <c r="N63" s="31"/>
      <c r="O63" s="31"/>
      <c r="P63" s="31"/>
      <c r="Q63" s="31"/>
    </row>
    <row r="64" spans="2:17" ht="13" x14ac:dyDescent="0.25">
      <c r="B64" s="16" t="s">
        <v>209</v>
      </c>
      <c r="F64" s="27"/>
    </row>
    <row r="65" spans="1:17" ht="13" x14ac:dyDescent="0.25">
      <c r="A65" s="32"/>
      <c r="B65" s="34" t="s">
        <v>95</v>
      </c>
      <c r="F65" s="27"/>
      <c r="H65" s="33"/>
      <c r="I65" s="33"/>
      <c r="J65" s="33"/>
      <c r="K65" s="33"/>
      <c r="L65" s="33"/>
      <c r="M65" s="35"/>
      <c r="N65" s="35"/>
      <c r="O65" s="35"/>
      <c r="P65" s="35"/>
      <c r="Q65" s="35"/>
    </row>
    <row r="66" spans="1:17" ht="13" x14ac:dyDescent="0.25">
      <c r="A66" s="32"/>
      <c r="B66" s="2" t="s">
        <v>96</v>
      </c>
      <c r="C66" s="2" t="s">
        <v>84</v>
      </c>
      <c r="D66" s="2" t="s">
        <v>97</v>
      </c>
      <c r="F66" s="27"/>
      <c r="H66" s="27"/>
      <c r="I66" s="27"/>
      <c r="J66" s="30"/>
      <c r="K66" s="18">
        <f>'7. Rekenvolumes'!J80</f>
        <v>53169.909828815456</v>
      </c>
      <c r="L66" s="18">
        <f>'7. Rekenvolumes'!K80</f>
        <v>53169.909828815456</v>
      </c>
      <c r="M66" s="18">
        <f>'7. Rekenvolumes'!L80</f>
        <v>53169.909828815456</v>
      </c>
      <c r="N66" s="18">
        <f>'7. Rekenvolumes'!M80</f>
        <v>53169.909828815456</v>
      </c>
      <c r="O66" s="18">
        <f>'7. Rekenvolumes'!N80</f>
        <v>53169.909828815456</v>
      </c>
      <c r="P66" s="27"/>
      <c r="Q66" s="27"/>
    </row>
    <row r="67" spans="1:17" ht="13" x14ac:dyDescent="0.25">
      <c r="A67" s="32"/>
      <c r="B67" s="2" t="s">
        <v>98</v>
      </c>
      <c r="C67" s="2" t="s">
        <v>84</v>
      </c>
      <c r="D67" s="2" t="s">
        <v>97</v>
      </c>
      <c r="F67" s="27"/>
      <c r="H67" s="27"/>
      <c r="I67" s="27"/>
      <c r="J67" s="30"/>
      <c r="K67" s="18">
        <f>'7. Rekenvolumes'!J81</f>
        <v>347.09027869312814</v>
      </c>
      <c r="L67" s="18">
        <f>'7. Rekenvolumes'!K81</f>
        <v>347.09027869312814</v>
      </c>
      <c r="M67" s="18">
        <f>'7. Rekenvolumes'!L81</f>
        <v>347.09027869312814</v>
      </c>
      <c r="N67" s="18">
        <f>'7. Rekenvolumes'!M81</f>
        <v>347.09027869312814</v>
      </c>
      <c r="O67" s="18">
        <f>'7. Rekenvolumes'!N81</f>
        <v>347.09027869312814</v>
      </c>
      <c r="P67" s="27"/>
      <c r="Q67" s="27"/>
    </row>
    <row r="68" spans="1:17" ht="13" x14ac:dyDescent="0.25">
      <c r="A68" s="32"/>
      <c r="B68" s="2" t="s">
        <v>99</v>
      </c>
      <c r="C68" s="2" t="s">
        <v>84</v>
      </c>
      <c r="D68" s="2" t="s">
        <v>97</v>
      </c>
      <c r="F68" s="27"/>
      <c r="H68" s="27"/>
      <c r="I68" s="27"/>
      <c r="J68" s="30"/>
      <c r="K68" s="18">
        <f>'7. Rekenvolumes'!J82</f>
        <v>339.36775261076036</v>
      </c>
      <c r="L68" s="18">
        <f>'7. Rekenvolumes'!K82</f>
        <v>339.36775261076036</v>
      </c>
      <c r="M68" s="18">
        <f>'7. Rekenvolumes'!L82</f>
        <v>339.36775261076036</v>
      </c>
      <c r="N68" s="18">
        <f>'7. Rekenvolumes'!M82</f>
        <v>339.36775261076036</v>
      </c>
      <c r="O68" s="18">
        <f>'7. Rekenvolumes'!N82</f>
        <v>339.36775261076036</v>
      </c>
      <c r="P68" s="27"/>
      <c r="Q68" s="27"/>
    </row>
    <row r="69" spans="1:17" ht="13" x14ac:dyDescent="0.25">
      <c r="A69" s="32"/>
      <c r="B69" s="2" t="s">
        <v>100</v>
      </c>
      <c r="C69" s="2" t="s">
        <v>84</v>
      </c>
      <c r="D69" s="2" t="s">
        <v>97</v>
      </c>
      <c r="F69" s="27"/>
      <c r="H69" s="27"/>
      <c r="I69" s="27"/>
      <c r="J69" s="30"/>
      <c r="K69" s="18">
        <f>'7. Rekenvolumes'!J83</f>
        <v>262.98054074415791</v>
      </c>
      <c r="L69" s="18">
        <f>'7. Rekenvolumes'!K83</f>
        <v>262.98054074415791</v>
      </c>
      <c r="M69" s="18">
        <f>'7. Rekenvolumes'!L83</f>
        <v>262.98054074415791</v>
      </c>
      <c r="N69" s="18">
        <f>'7. Rekenvolumes'!M83</f>
        <v>262.98054074415791</v>
      </c>
      <c r="O69" s="18">
        <f>'7. Rekenvolumes'!N83</f>
        <v>262.98054074415791</v>
      </c>
      <c r="P69" s="27"/>
      <c r="Q69" s="27"/>
    </row>
    <row r="70" spans="1:17" ht="13" x14ac:dyDescent="0.25">
      <c r="A70" s="32"/>
      <c r="F70" s="27"/>
      <c r="H70" s="27"/>
      <c r="I70" s="27"/>
      <c r="J70" s="33"/>
      <c r="K70" s="35"/>
      <c r="L70" s="35"/>
      <c r="M70" s="35"/>
      <c r="N70" s="35"/>
      <c r="O70" s="35"/>
      <c r="P70" s="27"/>
      <c r="Q70" s="27"/>
    </row>
    <row r="71" spans="1:17" ht="13" x14ac:dyDescent="0.25">
      <c r="A71" s="32"/>
      <c r="B71" s="34" t="s">
        <v>101</v>
      </c>
      <c r="F71" s="27"/>
      <c r="H71" s="27"/>
      <c r="I71" s="27"/>
      <c r="J71" s="33"/>
      <c r="K71" s="35"/>
      <c r="L71" s="35"/>
      <c r="M71" s="35"/>
      <c r="N71" s="35"/>
      <c r="O71" s="35"/>
      <c r="P71" s="27"/>
      <c r="Q71" s="27"/>
    </row>
    <row r="72" spans="1:17" ht="13" x14ac:dyDescent="0.25">
      <c r="A72" s="32"/>
      <c r="B72" s="2" t="s">
        <v>96</v>
      </c>
      <c r="C72" s="2" t="s">
        <v>84</v>
      </c>
      <c r="D72" s="2" t="s">
        <v>97</v>
      </c>
      <c r="F72" s="27"/>
      <c r="H72" s="27"/>
      <c r="I72" s="27"/>
      <c r="J72" s="30"/>
      <c r="K72" s="18">
        <f>'7. Rekenvolumes'!J86</f>
        <v>0</v>
      </c>
      <c r="L72" s="18">
        <f>'7. Rekenvolumes'!K86</f>
        <v>0</v>
      </c>
      <c r="M72" s="18">
        <f>'7. Rekenvolumes'!L86</f>
        <v>0</v>
      </c>
      <c r="N72" s="18">
        <f>'7. Rekenvolumes'!M86</f>
        <v>0</v>
      </c>
      <c r="O72" s="18">
        <f>'7. Rekenvolumes'!N86</f>
        <v>0</v>
      </c>
      <c r="P72" s="27"/>
      <c r="Q72" s="27"/>
    </row>
    <row r="73" spans="1:17" ht="13" x14ac:dyDescent="0.25">
      <c r="A73" s="32"/>
      <c r="B73" s="2" t="s">
        <v>98</v>
      </c>
      <c r="C73" s="2" t="s">
        <v>84</v>
      </c>
      <c r="D73" s="2" t="s">
        <v>97</v>
      </c>
      <c r="F73" s="27"/>
      <c r="H73" s="27"/>
      <c r="I73" s="27"/>
      <c r="J73" s="30"/>
      <c r="K73" s="18">
        <f>'7. Rekenvolumes'!J87</f>
        <v>0</v>
      </c>
      <c r="L73" s="18">
        <f>'7. Rekenvolumes'!K87</f>
        <v>0</v>
      </c>
      <c r="M73" s="18">
        <f>'7. Rekenvolumes'!L87</f>
        <v>0</v>
      </c>
      <c r="N73" s="18">
        <f>'7. Rekenvolumes'!M87</f>
        <v>0</v>
      </c>
      <c r="O73" s="18">
        <f>'7. Rekenvolumes'!N87</f>
        <v>0</v>
      </c>
      <c r="P73" s="27"/>
      <c r="Q73" s="27"/>
    </row>
    <row r="74" spans="1:17" ht="13" x14ac:dyDescent="0.25">
      <c r="A74" s="32"/>
      <c r="B74" s="2" t="s">
        <v>99</v>
      </c>
      <c r="C74" s="2" t="s">
        <v>84</v>
      </c>
      <c r="D74" s="2" t="s">
        <v>97</v>
      </c>
      <c r="F74" s="27"/>
      <c r="H74" s="27"/>
      <c r="I74" s="27"/>
      <c r="J74" s="30"/>
      <c r="K74" s="18">
        <f>'7. Rekenvolumes'!J88</f>
        <v>0</v>
      </c>
      <c r="L74" s="18">
        <f>'7. Rekenvolumes'!K88</f>
        <v>0</v>
      </c>
      <c r="M74" s="18">
        <f>'7. Rekenvolumes'!L88</f>
        <v>0</v>
      </c>
      <c r="N74" s="18">
        <f>'7. Rekenvolumes'!M88</f>
        <v>0</v>
      </c>
      <c r="O74" s="18">
        <f>'7. Rekenvolumes'!N88</f>
        <v>0</v>
      </c>
      <c r="P74" s="27"/>
      <c r="Q74" s="27"/>
    </row>
    <row r="75" spans="1:17" ht="13" x14ac:dyDescent="0.25">
      <c r="A75" s="32"/>
      <c r="B75" s="2" t="s">
        <v>100</v>
      </c>
      <c r="C75" s="2" t="s">
        <v>84</v>
      </c>
      <c r="D75" s="2" t="s">
        <v>97</v>
      </c>
      <c r="F75" s="27"/>
      <c r="H75" s="27"/>
      <c r="I75" s="27"/>
      <c r="J75" s="30"/>
      <c r="K75" s="18">
        <f>'7. Rekenvolumes'!J89</f>
        <v>0</v>
      </c>
      <c r="L75" s="18">
        <f>'7. Rekenvolumes'!K89</f>
        <v>0</v>
      </c>
      <c r="M75" s="18">
        <f>'7. Rekenvolumes'!L89</f>
        <v>0</v>
      </c>
      <c r="N75" s="18">
        <f>'7. Rekenvolumes'!M89</f>
        <v>0</v>
      </c>
      <c r="O75" s="18">
        <f>'7. Rekenvolumes'!N89</f>
        <v>0</v>
      </c>
      <c r="P75" s="27"/>
      <c r="Q75" s="27"/>
    </row>
    <row r="76" spans="1:17" ht="13" x14ac:dyDescent="0.25">
      <c r="A76" s="32"/>
      <c r="F76" s="27"/>
      <c r="H76" s="27"/>
      <c r="I76" s="27"/>
      <c r="J76" s="33"/>
      <c r="K76" s="35"/>
      <c r="L76" s="35"/>
      <c r="M76" s="35"/>
      <c r="N76" s="35"/>
      <c r="O76" s="35"/>
      <c r="P76" s="27"/>
      <c r="Q76" s="27"/>
    </row>
    <row r="77" spans="1:17" ht="13" x14ac:dyDescent="0.25">
      <c r="A77" s="32"/>
      <c r="B77" s="1" t="s">
        <v>211</v>
      </c>
      <c r="F77" s="27"/>
      <c r="H77" s="27"/>
      <c r="I77" s="27"/>
      <c r="P77" s="27"/>
      <c r="Q77" s="27"/>
    </row>
    <row r="78" spans="1:17" ht="13" x14ac:dyDescent="0.25">
      <c r="A78" s="32"/>
      <c r="B78" s="34" t="s">
        <v>103</v>
      </c>
      <c r="F78" s="27"/>
      <c r="H78" s="27"/>
      <c r="I78" s="27"/>
      <c r="P78" s="27"/>
      <c r="Q78" s="27"/>
    </row>
    <row r="79" spans="1:17" ht="13" x14ac:dyDescent="0.25">
      <c r="A79" s="32"/>
      <c r="B79" s="2" t="s">
        <v>104</v>
      </c>
      <c r="C79" s="2" t="s">
        <v>84</v>
      </c>
      <c r="D79" s="2" t="s">
        <v>97</v>
      </c>
      <c r="F79" s="27"/>
      <c r="H79" s="27"/>
      <c r="I79" s="27"/>
      <c r="J79" s="30"/>
      <c r="K79" s="18">
        <f>'7. Rekenvolumes'!J93</f>
        <v>0</v>
      </c>
      <c r="L79" s="18">
        <f>'7. Rekenvolumes'!K93</f>
        <v>0</v>
      </c>
      <c r="M79" s="18">
        <f>'7. Rekenvolumes'!L93</f>
        <v>0</v>
      </c>
      <c r="N79" s="18">
        <f>'7. Rekenvolumes'!M93</f>
        <v>0</v>
      </c>
      <c r="O79" s="18">
        <f>'7. Rekenvolumes'!N93</f>
        <v>0</v>
      </c>
      <c r="P79" s="27"/>
      <c r="Q79" s="27"/>
    </row>
    <row r="80" spans="1:17" ht="13" x14ac:dyDescent="0.25">
      <c r="A80" s="32"/>
      <c r="B80" s="2" t="s">
        <v>105</v>
      </c>
      <c r="C80" s="2" t="s">
        <v>84</v>
      </c>
      <c r="D80" s="2" t="s">
        <v>97</v>
      </c>
      <c r="F80" s="27"/>
      <c r="H80" s="27"/>
      <c r="I80" s="27"/>
      <c r="J80" s="30"/>
      <c r="K80" s="18">
        <f>'7. Rekenvolumes'!J94</f>
        <v>0</v>
      </c>
      <c r="L80" s="18">
        <f>'7. Rekenvolumes'!K94</f>
        <v>0</v>
      </c>
      <c r="M80" s="18">
        <f>'7. Rekenvolumes'!L94</f>
        <v>0</v>
      </c>
      <c r="N80" s="18">
        <f>'7. Rekenvolumes'!M94</f>
        <v>0</v>
      </c>
      <c r="O80" s="18">
        <f>'7. Rekenvolumes'!N94</f>
        <v>0</v>
      </c>
      <c r="P80" s="27"/>
      <c r="Q80" s="27"/>
    </row>
    <row r="81" spans="1:17" ht="13" x14ac:dyDescent="0.25">
      <c r="A81" s="32"/>
      <c r="B81" s="2" t="s">
        <v>106</v>
      </c>
      <c r="C81" s="2" t="s">
        <v>84</v>
      </c>
      <c r="D81" s="2" t="s">
        <v>97</v>
      </c>
      <c r="F81" s="27"/>
      <c r="H81" s="27"/>
      <c r="I81" s="27"/>
      <c r="J81" s="30"/>
      <c r="K81" s="18">
        <f>'7. Rekenvolumes'!J95</f>
        <v>0</v>
      </c>
      <c r="L81" s="18">
        <f>'7. Rekenvolumes'!K95</f>
        <v>0</v>
      </c>
      <c r="M81" s="18">
        <f>'7. Rekenvolumes'!L95</f>
        <v>0</v>
      </c>
      <c r="N81" s="18">
        <f>'7. Rekenvolumes'!M95</f>
        <v>0</v>
      </c>
      <c r="O81" s="18">
        <f>'7. Rekenvolumes'!N95</f>
        <v>0</v>
      </c>
      <c r="P81" s="27"/>
      <c r="Q81" s="27"/>
    </row>
    <row r="82" spans="1:17" ht="13" x14ac:dyDescent="0.25">
      <c r="A82" s="32"/>
      <c r="F82" s="27"/>
      <c r="H82" s="27"/>
      <c r="I82" s="27"/>
      <c r="J82" s="33"/>
      <c r="K82" s="35"/>
      <c r="L82" s="35"/>
      <c r="M82" s="35"/>
      <c r="N82" s="35"/>
      <c r="O82" s="35"/>
      <c r="P82" s="27"/>
      <c r="Q82" s="27"/>
    </row>
    <row r="83" spans="1:17" ht="13" x14ac:dyDescent="0.25">
      <c r="A83" s="32"/>
      <c r="B83" s="34" t="s">
        <v>107</v>
      </c>
      <c r="F83" s="27"/>
      <c r="H83" s="27"/>
      <c r="I83" s="27"/>
      <c r="J83" s="33"/>
      <c r="K83" s="35"/>
      <c r="L83" s="35"/>
      <c r="M83" s="35"/>
      <c r="N83" s="35"/>
      <c r="O83" s="35"/>
      <c r="P83" s="27"/>
      <c r="Q83" s="27"/>
    </row>
    <row r="84" spans="1:17" ht="13" x14ac:dyDescent="0.25">
      <c r="A84" s="32"/>
      <c r="B84" s="2" t="s">
        <v>104</v>
      </c>
      <c r="C84" s="2" t="s">
        <v>84</v>
      </c>
      <c r="D84" s="2" t="s">
        <v>97</v>
      </c>
      <c r="F84" s="27"/>
      <c r="H84" s="27"/>
      <c r="I84" s="27"/>
      <c r="J84" s="30"/>
      <c r="K84" s="18">
        <f>'7. Rekenvolumes'!J98</f>
        <v>99.664279504808462</v>
      </c>
      <c r="L84" s="18">
        <f>'7. Rekenvolumes'!K98</f>
        <v>99.664279504808462</v>
      </c>
      <c r="M84" s="18">
        <f>'7. Rekenvolumes'!L98</f>
        <v>99.664279504808462</v>
      </c>
      <c r="N84" s="18">
        <f>'7. Rekenvolumes'!M98</f>
        <v>99.664279504808462</v>
      </c>
      <c r="O84" s="18">
        <f>'7. Rekenvolumes'!N98</f>
        <v>99.664279504808462</v>
      </c>
      <c r="P84" s="27"/>
      <c r="Q84" s="27"/>
    </row>
    <row r="85" spans="1:17" ht="13" x14ac:dyDescent="0.25">
      <c r="A85" s="32"/>
      <c r="B85" s="2" t="s">
        <v>105</v>
      </c>
      <c r="C85" s="2" t="s">
        <v>84</v>
      </c>
      <c r="D85" s="2" t="s">
        <v>97</v>
      </c>
      <c r="F85" s="27"/>
      <c r="H85" s="27"/>
      <c r="I85" s="27"/>
      <c r="J85" s="30"/>
      <c r="K85" s="18">
        <f>'7. Rekenvolumes'!J99</f>
        <v>23.986099379021059</v>
      </c>
      <c r="L85" s="18">
        <f>'7. Rekenvolumes'!K99</f>
        <v>23.986099379021059</v>
      </c>
      <c r="M85" s="18">
        <f>'7. Rekenvolumes'!L99</f>
        <v>23.986099379021059</v>
      </c>
      <c r="N85" s="18">
        <f>'7. Rekenvolumes'!M99</f>
        <v>23.986099379021059</v>
      </c>
      <c r="O85" s="18">
        <f>'7. Rekenvolumes'!N99</f>
        <v>23.986099379021059</v>
      </c>
      <c r="P85" s="27"/>
      <c r="Q85" s="27"/>
    </row>
    <row r="86" spans="1:17" ht="13" x14ac:dyDescent="0.25">
      <c r="A86" s="32"/>
      <c r="B86" s="2" t="s">
        <v>106</v>
      </c>
      <c r="C86" s="2" t="s">
        <v>84</v>
      </c>
      <c r="D86" s="2" t="s">
        <v>97</v>
      </c>
      <c r="F86" s="27"/>
      <c r="H86" s="27"/>
      <c r="I86" s="27"/>
      <c r="J86" s="30"/>
      <c r="K86" s="18">
        <f>'7. Rekenvolumes'!J100</f>
        <v>0</v>
      </c>
      <c r="L86" s="18">
        <f>'7. Rekenvolumes'!K100</f>
        <v>0</v>
      </c>
      <c r="M86" s="18">
        <f>'7. Rekenvolumes'!L100</f>
        <v>0</v>
      </c>
      <c r="N86" s="18">
        <f>'7. Rekenvolumes'!M100</f>
        <v>0</v>
      </c>
      <c r="O86" s="18">
        <f>'7. Rekenvolumes'!N100</f>
        <v>0</v>
      </c>
      <c r="P86" s="27"/>
      <c r="Q86" s="27"/>
    </row>
    <row r="87" spans="1:17" ht="13" x14ac:dyDescent="0.25">
      <c r="A87" s="32"/>
      <c r="F87" s="27"/>
      <c r="H87" s="27"/>
      <c r="I87" s="27"/>
      <c r="J87" s="33"/>
      <c r="K87" s="35"/>
      <c r="L87" s="35"/>
      <c r="M87" s="35"/>
      <c r="N87" s="35"/>
      <c r="O87" s="35"/>
      <c r="P87" s="27"/>
      <c r="Q87" s="27"/>
    </row>
    <row r="88" spans="1:17" ht="13" x14ac:dyDescent="0.25">
      <c r="A88" s="32"/>
      <c r="B88" s="34" t="s">
        <v>108</v>
      </c>
      <c r="F88" s="27"/>
      <c r="H88" s="27"/>
      <c r="I88" s="27"/>
      <c r="J88" s="33"/>
      <c r="K88" s="35"/>
      <c r="L88" s="35"/>
      <c r="M88" s="35"/>
      <c r="N88" s="35"/>
      <c r="O88" s="35"/>
      <c r="P88" s="27"/>
      <c r="Q88" s="27"/>
    </row>
    <row r="89" spans="1:17" ht="13" x14ac:dyDescent="0.25">
      <c r="A89" s="32"/>
      <c r="B89" s="2" t="s">
        <v>104</v>
      </c>
      <c r="C89" s="2" t="s">
        <v>84</v>
      </c>
      <c r="D89" s="2" t="s">
        <v>97</v>
      </c>
      <c r="F89" s="27"/>
      <c r="H89" s="27"/>
      <c r="I89" s="27"/>
      <c r="J89" s="30"/>
      <c r="K89" s="18">
        <f>'7. Rekenvolumes'!J103</f>
        <v>101.58074410273363</v>
      </c>
      <c r="L89" s="18">
        <f>'7. Rekenvolumes'!K103</f>
        <v>101.58074410273363</v>
      </c>
      <c r="M89" s="18">
        <f>'7. Rekenvolumes'!L103</f>
        <v>101.58074410273363</v>
      </c>
      <c r="N89" s="18">
        <f>'7. Rekenvolumes'!M103</f>
        <v>101.58074410273363</v>
      </c>
      <c r="O89" s="18">
        <f>'7. Rekenvolumes'!N103</f>
        <v>101.58074410273363</v>
      </c>
      <c r="P89" s="27"/>
      <c r="Q89" s="27"/>
    </row>
    <row r="90" spans="1:17" ht="13" x14ac:dyDescent="0.25">
      <c r="A90" s="32"/>
      <c r="B90" s="2" t="s">
        <v>105</v>
      </c>
      <c r="C90" s="2" t="s">
        <v>84</v>
      </c>
      <c r="D90" s="2" t="s">
        <v>97</v>
      </c>
      <c r="F90" s="27"/>
      <c r="H90" s="27"/>
      <c r="I90" s="27"/>
      <c r="J90" s="30"/>
      <c r="K90" s="18">
        <f>'7. Rekenvolumes'!J104</f>
        <v>480.32278893689647</v>
      </c>
      <c r="L90" s="18">
        <f>'7. Rekenvolumes'!K104</f>
        <v>480.32278893689647</v>
      </c>
      <c r="M90" s="18">
        <f>'7. Rekenvolumes'!L104</f>
        <v>480.32278893689647</v>
      </c>
      <c r="N90" s="18">
        <f>'7. Rekenvolumes'!M104</f>
        <v>480.32278893689647</v>
      </c>
      <c r="O90" s="18">
        <f>'7. Rekenvolumes'!N104</f>
        <v>480.32278893689647</v>
      </c>
      <c r="P90" s="27"/>
      <c r="Q90" s="27"/>
    </row>
    <row r="91" spans="1:17" ht="13" x14ac:dyDescent="0.25">
      <c r="A91" s="32"/>
      <c r="B91" s="2" t="s">
        <v>109</v>
      </c>
      <c r="C91" s="2" t="s">
        <v>84</v>
      </c>
      <c r="D91" s="2" t="s">
        <v>97</v>
      </c>
      <c r="F91" s="27"/>
      <c r="H91" s="27"/>
      <c r="I91" s="27"/>
      <c r="J91" s="30"/>
      <c r="K91" s="18">
        <f>'7. Rekenvolumes'!J105</f>
        <v>71.462827760106222</v>
      </c>
      <c r="L91" s="18">
        <f>'7. Rekenvolumes'!K105</f>
        <v>71.462827760106222</v>
      </c>
      <c r="M91" s="18">
        <f>'7. Rekenvolumes'!L105</f>
        <v>71.462827760106222</v>
      </c>
      <c r="N91" s="18">
        <f>'7. Rekenvolumes'!M105</f>
        <v>71.462827760106222</v>
      </c>
      <c r="O91" s="18">
        <f>'7. Rekenvolumes'!N105</f>
        <v>71.462827760106222</v>
      </c>
      <c r="P91" s="27"/>
      <c r="Q91" s="27"/>
    </row>
    <row r="92" spans="1:17" ht="13" x14ac:dyDescent="0.25">
      <c r="A92" s="32"/>
      <c r="F92" s="27"/>
      <c r="H92" s="27"/>
      <c r="I92" s="27"/>
      <c r="J92" s="33"/>
      <c r="K92" s="35"/>
      <c r="L92" s="35"/>
      <c r="M92" s="35"/>
      <c r="N92" s="35"/>
      <c r="O92" s="35"/>
      <c r="P92" s="27"/>
      <c r="Q92" s="27"/>
    </row>
    <row r="93" spans="1:17" ht="13" x14ac:dyDescent="0.25">
      <c r="A93" s="32"/>
      <c r="B93" s="34" t="s">
        <v>110</v>
      </c>
      <c r="F93" s="27"/>
      <c r="H93" s="27"/>
      <c r="I93" s="27"/>
      <c r="J93" s="33"/>
      <c r="K93" s="35"/>
      <c r="L93" s="35"/>
      <c r="M93" s="35"/>
      <c r="N93" s="35"/>
      <c r="O93" s="35"/>
      <c r="P93" s="27"/>
      <c r="Q93" s="27"/>
    </row>
    <row r="94" spans="1:17" ht="13" x14ac:dyDescent="0.25">
      <c r="A94" s="32"/>
      <c r="B94" s="2" t="s">
        <v>104</v>
      </c>
      <c r="C94" s="2" t="s">
        <v>84</v>
      </c>
      <c r="D94" s="2" t="s">
        <v>97</v>
      </c>
      <c r="F94" s="27"/>
      <c r="H94" s="27"/>
      <c r="I94" s="27"/>
      <c r="J94" s="30"/>
      <c r="K94" s="18">
        <f>'7. Rekenvolumes'!J108</f>
        <v>11.890449598039902</v>
      </c>
      <c r="L94" s="18">
        <f>'7. Rekenvolumes'!K108</f>
        <v>11.890449598039902</v>
      </c>
      <c r="M94" s="18">
        <f>'7. Rekenvolumes'!L108</f>
        <v>11.890449598039902</v>
      </c>
      <c r="N94" s="18">
        <f>'7. Rekenvolumes'!M108</f>
        <v>11.890449598039902</v>
      </c>
      <c r="O94" s="18">
        <f>'7. Rekenvolumes'!N108</f>
        <v>11.890449598039902</v>
      </c>
      <c r="P94" s="27"/>
      <c r="Q94" s="27"/>
    </row>
    <row r="95" spans="1:17" ht="13" x14ac:dyDescent="0.25">
      <c r="A95" s="32"/>
      <c r="B95" s="2" t="s">
        <v>105</v>
      </c>
      <c r="C95" s="2" t="s">
        <v>84</v>
      </c>
      <c r="D95" s="2" t="s">
        <v>97</v>
      </c>
      <c r="F95" s="27"/>
      <c r="H95" s="27"/>
      <c r="I95" s="27"/>
      <c r="J95" s="30"/>
      <c r="K95" s="18">
        <f>'7. Rekenvolumes'!J109</f>
        <v>131.12510432865284</v>
      </c>
      <c r="L95" s="18">
        <f>'7. Rekenvolumes'!K109</f>
        <v>131.12510432865284</v>
      </c>
      <c r="M95" s="18">
        <f>'7. Rekenvolumes'!L109</f>
        <v>131.12510432865284</v>
      </c>
      <c r="N95" s="18">
        <f>'7. Rekenvolumes'!M109</f>
        <v>131.12510432865284</v>
      </c>
      <c r="O95" s="18">
        <f>'7. Rekenvolumes'!N109</f>
        <v>131.12510432865284</v>
      </c>
      <c r="P95" s="27"/>
      <c r="Q95" s="27"/>
    </row>
    <row r="96" spans="1:17" ht="13" x14ac:dyDescent="0.25">
      <c r="A96" s="32"/>
      <c r="B96" s="2" t="s">
        <v>109</v>
      </c>
      <c r="C96" s="2" t="s">
        <v>84</v>
      </c>
      <c r="D96" s="2" t="s">
        <v>97</v>
      </c>
      <c r="F96" s="27"/>
      <c r="H96" s="27"/>
      <c r="I96" s="27"/>
      <c r="J96" s="30"/>
      <c r="K96" s="18">
        <f>'7. Rekenvolumes'!J110</f>
        <v>126.69130789358363</v>
      </c>
      <c r="L96" s="18">
        <f>'7. Rekenvolumes'!K110</f>
        <v>126.69130789358363</v>
      </c>
      <c r="M96" s="18">
        <f>'7. Rekenvolumes'!L110</f>
        <v>126.69130789358363</v>
      </c>
      <c r="N96" s="18">
        <f>'7. Rekenvolumes'!M110</f>
        <v>126.69130789358363</v>
      </c>
      <c r="O96" s="18">
        <f>'7. Rekenvolumes'!N110</f>
        <v>126.69130789358363</v>
      </c>
      <c r="P96" s="27"/>
      <c r="Q96" s="27"/>
    </row>
    <row r="97" spans="1:17" ht="13" x14ac:dyDescent="0.25">
      <c r="A97" s="32"/>
      <c r="H97" s="27"/>
      <c r="I97" s="27"/>
      <c r="P97" s="27"/>
      <c r="Q97" s="27"/>
    </row>
    <row r="98" spans="1:17" ht="13" x14ac:dyDescent="0.25">
      <c r="A98" s="32"/>
      <c r="B98" s="1" t="s">
        <v>212</v>
      </c>
      <c r="H98" s="27"/>
      <c r="I98" s="27"/>
      <c r="P98" s="27"/>
      <c r="Q98" s="27"/>
    </row>
    <row r="99" spans="1:17" ht="13" x14ac:dyDescent="0.25">
      <c r="A99" s="32"/>
      <c r="B99" s="36" t="s">
        <v>112</v>
      </c>
      <c r="H99" s="27"/>
      <c r="I99" s="27"/>
      <c r="P99" s="27"/>
      <c r="Q99" s="27"/>
    </row>
    <row r="100" spans="1:17" ht="13" x14ac:dyDescent="0.25">
      <c r="A100" s="32"/>
      <c r="B100" s="37" t="s">
        <v>113</v>
      </c>
      <c r="C100" s="2" t="s">
        <v>86</v>
      </c>
      <c r="D100" s="2" t="s">
        <v>97</v>
      </c>
      <c r="F100" s="27"/>
      <c r="H100" s="27"/>
      <c r="I100" s="27"/>
      <c r="J100" s="30"/>
      <c r="K100" s="18">
        <f>'7. Rekenvolumes'!J114</f>
        <v>10722.074902907885</v>
      </c>
      <c r="L100" s="18">
        <f>'7. Rekenvolumes'!K114</f>
        <v>10722.074902907885</v>
      </c>
      <c r="M100" s="18">
        <f>'7. Rekenvolumes'!L114</f>
        <v>10722.074902907885</v>
      </c>
      <c r="N100" s="18">
        <f>'7. Rekenvolumes'!M114</f>
        <v>10722.074902907885</v>
      </c>
      <c r="O100" s="18">
        <f>'7. Rekenvolumes'!N114</f>
        <v>10722.074902907885</v>
      </c>
      <c r="P100" s="27"/>
      <c r="Q100" s="27"/>
    </row>
    <row r="101" spans="1:17" ht="13" x14ac:dyDescent="0.25">
      <c r="A101" s="32"/>
      <c r="B101" s="37" t="s">
        <v>114</v>
      </c>
      <c r="C101" s="2" t="s">
        <v>86</v>
      </c>
      <c r="D101" s="2" t="s">
        <v>97</v>
      </c>
      <c r="F101" s="27"/>
      <c r="H101" s="27"/>
      <c r="I101" s="27"/>
      <c r="J101" s="30"/>
      <c r="K101" s="18">
        <f>'7. Rekenvolumes'!J115</f>
        <v>41850.005720764842</v>
      </c>
      <c r="L101" s="18">
        <f>'7. Rekenvolumes'!K115</f>
        <v>41850.005720764842</v>
      </c>
      <c r="M101" s="18">
        <f>'7. Rekenvolumes'!L115</f>
        <v>41850.005720764842</v>
      </c>
      <c r="N101" s="18">
        <f>'7. Rekenvolumes'!M115</f>
        <v>41850.005720764842</v>
      </c>
      <c r="O101" s="18">
        <f>'7. Rekenvolumes'!N115</f>
        <v>41850.005720764842</v>
      </c>
      <c r="P101" s="27"/>
      <c r="Q101" s="27"/>
    </row>
    <row r="102" spans="1:17" ht="13" x14ac:dyDescent="0.25">
      <c r="A102" s="32"/>
      <c r="B102" s="37" t="s">
        <v>115</v>
      </c>
      <c r="C102" s="2" t="s">
        <v>86</v>
      </c>
      <c r="D102" s="2" t="s">
        <v>97</v>
      </c>
      <c r="F102" s="27"/>
      <c r="H102" s="27"/>
      <c r="I102" s="27"/>
      <c r="J102" s="30"/>
      <c r="K102" s="18">
        <f>'7. Rekenvolumes'!J116</f>
        <v>597.8292051427203</v>
      </c>
      <c r="L102" s="18">
        <f>'7. Rekenvolumes'!K116</f>
        <v>597.8292051427203</v>
      </c>
      <c r="M102" s="18">
        <f>'7. Rekenvolumes'!L116</f>
        <v>597.8292051427203</v>
      </c>
      <c r="N102" s="18">
        <f>'7. Rekenvolumes'!M116</f>
        <v>597.8292051427203</v>
      </c>
      <c r="O102" s="18">
        <f>'7. Rekenvolumes'!N116</f>
        <v>597.8292051427203</v>
      </c>
      <c r="P102" s="27"/>
      <c r="Q102" s="27"/>
    </row>
    <row r="103" spans="1:17" ht="13" x14ac:dyDescent="0.25">
      <c r="A103" s="32"/>
      <c r="B103" s="38" t="s">
        <v>116</v>
      </c>
      <c r="C103" s="2" t="s">
        <v>86</v>
      </c>
      <c r="D103" s="2" t="s">
        <v>97</v>
      </c>
      <c r="F103" s="27"/>
      <c r="H103" s="27"/>
      <c r="I103" s="27"/>
      <c r="J103" s="30"/>
      <c r="K103" s="18">
        <f>'7. Rekenvolumes'!J117</f>
        <v>347.09027869312814</v>
      </c>
      <c r="L103" s="18">
        <f>'7. Rekenvolumes'!K117</f>
        <v>347.09027869312814</v>
      </c>
      <c r="M103" s="18">
        <f>'7. Rekenvolumes'!L117</f>
        <v>347.09027869312814</v>
      </c>
      <c r="N103" s="18">
        <f>'7. Rekenvolumes'!M117</f>
        <v>347.09027869312814</v>
      </c>
      <c r="O103" s="18">
        <f>'7. Rekenvolumes'!N117</f>
        <v>347.09027869312814</v>
      </c>
      <c r="P103" s="27"/>
      <c r="Q103" s="27"/>
    </row>
    <row r="104" spans="1:17" ht="13" x14ac:dyDescent="0.25">
      <c r="A104" s="32"/>
      <c r="B104" s="38" t="s">
        <v>117</v>
      </c>
      <c r="C104" s="2" t="s">
        <v>86</v>
      </c>
      <c r="D104" s="2" t="s">
        <v>97</v>
      </c>
      <c r="F104" s="27"/>
      <c r="H104" s="27"/>
      <c r="I104" s="27"/>
      <c r="J104" s="30"/>
      <c r="K104" s="18">
        <f>'7. Rekenvolumes'!J118</f>
        <v>339.36775261076036</v>
      </c>
      <c r="L104" s="18">
        <f>'7. Rekenvolumes'!K118</f>
        <v>339.36775261076036</v>
      </c>
      <c r="M104" s="18">
        <f>'7. Rekenvolumes'!L118</f>
        <v>339.36775261076036</v>
      </c>
      <c r="N104" s="18">
        <f>'7. Rekenvolumes'!M118</f>
        <v>339.36775261076036</v>
      </c>
      <c r="O104" s="18">
        <f>'7. Rekenvolumes'!N118</f>
        <v>339.36775261076036</v>
      </c>
      <c r="P104" s="27"/>
      <c r="Q104" s="27"/>
    </row>
    <row r="105" spans="1:17" ht="13" x14ac:dyDescent="0.25">
      <c r="A105" s="32"/>
      <c r="B105" s="38" t="s">
        <v>118</v>
      </c>
      <c r="C105" s="2" t="s">
        <v>86</v>
      </c>
      <c r="D105" s="2" t="s">
        <v>97</v>
      </c>
      <c r="F105" s="27"/>
      <c r="H105" s="27"/>
      <c r="I105" s="27"/>
      <c r="J105" s="30"/>
      <c r="K105" s="18">
        <f>'7. Rekenvolumes'!J119</f>
        <v>262.98054074415791</v>
      </c>
      <c r="L105" s="18">
        <f>'7. Rekenvolumes'!K119</f>
        <v>262.98054074415791</v>
      </c>
      <c r="M105" s="18">
        <f>'7. Rekenvolumes'!L119</f>
        <v>262.98054074415791</v>
      </c>
      <c r="N105" s="18">
        <f>'7. Rekenvolumes'!M119</f>
        <v>262.98054074415791</v>
      </c>
      <c r="O105" s="18">
        <f>'7. Rekenvolumes'!N119</f>
        <v>262.98054074415791</v>
      </c>
      <c r="P105" s="27"/>
      <c r="Q105" s="27"/>
    </row>
    <row r="106" spans="1:17" ht="13" x14ac:dyDescent="0.3">
      <c r="A106" s="32"/>
      <c r="B106" s="39"/>
      <c r="F106" s="27"/>
      <c r="H106" s="27"/>
      <c r="I106" s="27"/>
      <c r="P106" s="27"/>
      <c r="Q106" s="27"/>
    </row>
    <row r="107" spans="1:17" ht="13" x14ac:dyDescent="0.25">
      <c r="A107" s="32"/>
      <c r="B107" s="36" t="s">
        <v>119</v>
      </c>
      <c r="F107" s="27"/>
      <c r="H107" s="27"/>
      <c r="I107" s="27"/>
      <c r="P107" s="27"/>
      <c r="Q107" s="27"/>
    </row>
    <row r="108" spans="1:17" ht="13" x14ac:dyDescent="0.25">
      <c r="A108" s="32"/>
      <c r="B108" s="37" t="s">
        <v>120</v>
      </c>
      <c r="C108" s="2" t="s">
        <v>86</v>
      </c>
      <c r="D108" s="2" t="s">
        <v>97</v>
      </c>
      <c r="F108" s="27"/>
      <c r="H108" s="27"/>
      <c r="I108" s="27"/>
      <c r="J108" s="30"/>
      <c r="K108" s="18">
        <f>'7. Rekenvolumes'!J122</f>
        <v>102.38876416643046</v>
      </c>
      <c r="L108" s="18">
        <f>'7. Rekenvolumes'!K122</f>
        <v>102.38876416643046</v>
      </c>
      <c r="M108" s="18">
        <f>'7. Rekenvolumes'!L122</f>
        <v>102.38876416643046</v>
      </c>
      <c r="N108" s="18">
        <f>'7. Rekenvolumes'!M122</f>
        <v>102.38876416643046</v>
      </c>
      <c r="O108" s="18">
        <f>'7. Rekenvolumes'!N122</f>
        <v>102.38876416643046</v>
      </c>
      <c r="P108" s="27"/>
      <c r="Q108" s="27"/>
    </row>
    <row r="109" spans="1:17" ht="13" x14ac:dyDescent="0.25">
      <c r="A109" s="32"/>
      <c r="B109" s="37" t="s">
        <v>121</v>
      </c>
      <c r="C109" s="2" t="s">
        <v>86</v>
      </c>
      <c r="D109" s="2" t="s">
        <v>97</v>
      </c>
      <c r="F109" s="27"/>
      <c r="H109" s="27"/>
      <c r="I109" s="27"/>
      <c r="J109" s="30"/>
      <c r="K109" s="18">
        <f>'7. Rekenvolumes'!J123</f>
        <v>152.1585943238567</v>
      </c>
      <c r="L109" s="18">
        <f>'7. Rekenvolumes'!K123</f>
        <v>152.1585943238567</v>
      </c>
      <c r="M109" s="18">
        <f>'7. Rekenvolumes'!L123</f>
        <v>152.1585943238567</v>
      </c>
      <c r="N109" s="18">
        <f>'7. Rekenvolumes'!M123</f>
        <v>152.1585943238567</v>
      </c>
      <c r="O109" s="18">
        <f>'7. Rekenvolumes'!N123</f>
        <v>152.1585943238567</v>
      </c>
      <c r="P109" s="27"/>
      <c r="Q109" s="27"/>
    </row>
    <row r="110" spans="1:17" ht="13" x14ac:dyDescent="0.25">
      <c r="A110" s="32"/>
      <c r="B110" s="37" t="s">
        <v>122</v>
      </c>
      <c r="C110" s="2" t="s">
        <v>86</v>
      </c>
      <c r="D110" s="2" t="s">
        <v>97</v>
      </c>
      <c r="F110" s="27"/>
      <c r="H110" s="27"/>
      <c r="I110" s="27"/>
      <c r="J110" s="30"/>
      <c r="K110" s="18">
        <f>'7. Rekenvolumes'!J124</f>
        <v>119.91239120608135</v>
      </c>
      <c r="L110" s="18">
        <f>'7. Rekenvolumes'!K124</f>
        <v>119.91239120608135</v>
      </c>
      <c r="M110" s="18">
        <f>'7. Rekenvolumes'!L124</f>
        <v>119.91239120608135</v>
      </c>
      <c r="N110" s="18">
        <f>'7. Rekenvolumes'!M124</f>
        <v>119.91239120608135</v>
      </c>
      <c r="O110" s="18">
        <f>'7. Rekenvolumes'!N124</f>
        <v>119.91239120608135</v>
      </c>
      <c r="P110" s="27"/>
      <c r="Q110" s="27"/>
    </row>
    <row r="111" spans="1:17" ht="13" x14ac:dyDescent="0.25">
      <c r="A111" s="32"/>
      <c r="B111" s="37" t="s">
        <v>123</v>
      </c>
      <c r="C111" s="2" t="s">
        <v>86</v>
      </c>
      <c r="D111" s="2" t="s">
        <v>97</v>
      </c>
      <c r="F111" s="27"/>
      <c r="H111" s="27"/>
      <c r="I111" s="27"/>
      <c r="J111" s="30"/>
      <c r="K111" s="18">
        <f>'7. Rekenvolumes'!J125</f>
        <v>51.849960576747321</v>
      </c>
      <c r="L111" s="18">
        <f>'7. Rekenvolumes'!K125</f>
        <v>51.849960576747321</v>
      </c>
      <c r="M111" s="18">
        <f>'7. Rekenvolumes'!L125</f>
        <v>51.849960576747321</v>
      </c>
      <c r="N111" s="18">
        <f>'7. Rekenvolumes'!M125</f>
        <v>51.849960576747321</v>
      </c>
      <c r="O111" s="18">
        <f>'7. Rekenvolumes'!N125</f>
        <v>51.849960576747321</v>
      </c>
      <c r="P111" s="27"/>
      <c r="Q111" s="27"/>
    </row>
    <row r="112" spans="1:17" ht="13" x14ac:dyDescent="0.25">
      <c r="A112" s="32"/>
      <c r="B112" s="37" t="s">
        <v>124</v>
      </c>
      <c r="C112" s="2" t="s">
        <v>86</v>
      </c>
      <c r="D112" s="2" t="s">
        <v>97</v>
      </c>
      <c r="F112" s="27"/>
      <c r="H112" s="27"/>
      <c r="I112" s="27"/>
      <c r="J112" s="30"/>
      <c r="K112" s="18">
        <f>'7. Rekenvolumes'!J126</f>
        <v>8.5330675046618971</v>
      </c>
      <c r="L112" s="18">
        <f>'7. Rekenvolumes'!K126</f>
        <v>8.5330675046618971</v>
      </c>
      <c r="M112" s="18">
        <f>'7. Rekenvolumes'!L126</f>
        <v>8.5330675046618971</v>
      </c>
      <c r="N112" s="18">
        <f>'7. Rekenvolumes'!M126</f>
        <v>8.5330675046618971</v>
      </c>
      <c r="O112" s="18">
        <f>'7. Rekenvolumes'!N126</f>
        <v>8.5330675046618971</v>
      </c>
      <c r="P112" s="27"/>
      <c r="Q112" s="27"/>
    </row>
    <row r="113" spans="1:17" ht="13" x14ac:dyDescent="0.25">
      <c r="A113" s="32"/>
      <c r="F113" s="27"/>
      <c r="H113" s="27"/>
      <c r="I113" s="27"/>
      <c r="J113" s="33"/>
      <c r="K113" s="35"/>
      <c r="L113" s="35"/>
      <c r="M113" s="35"/>
      <c r="N113" s="35"/>
      <c r="O113" s="35"/>
      <c r="P113" s="27"/>
      <c r="Q113" s="27"/>
    </row>
    <row r="114" spans="1:17" ht="13" x14ac:dyDescent="0.25">
      <c r="A114" s="32"/>
      <c r="B114" s="36" t="s">
        <v>125</v>
      </c>
      <c r="F114" s="27"/>
      <c r="H114" s="27"/>
      <c r="I114" s="27"/>
      <c r="P114" s="27"/>
      <c r="Q114" s="27"/>
    </row>
    <row r="115" spans="1:17" ht="13" x14ac:dyDescent="0.25">
      <c r="A115" s="32"/>
      <c r="B115" s="37" t="s">
        <v>126</v>
      </c>
      <c r="C115" s="2" t="s">
        <v>86</v>
      </c>
      <c r="D115" s="2" t="s">
        <v>97</v>
      </c>
      <c r="F115" s="27"/>
      <c r="H115" s="27"/>
      <c r="I115" s="27"/>
      <c r="J115" s="30"/>
      <c r="K115" s="18">
        <f>'7. Rekenvolumes'!J129</f>
        <v>693.50010675396777</v>
      </c>
      <c r="L115" s="18">
        <f>'7. Rekenvolumes'!K129</f>
        <v>693.50010675396777</v>
      </c>
      <c r="M115" s="18">
        <f>'7. Rekenvolumes'!L129</f>
        <v>693.50010675396777</v>
      </c>
      <c r="N115" s="18">
        <f>'7. Rekenvolumes'!M129</f>
        <v>693.50010675396777</v>
      </c>
      <c r="O115" s="18">
        <f>'7. Rekenvolumes'!N129</f>
        <v>693.50010675396777</v>
      </c>
      <c r="P115" s="27"/>
      <c r="Q115" s="27"/>
    </row>
    <row r="116" spans="1:17" ht="13" x14ac:dyDescent="0.25">
      <c r="A116" s="32"/>
      <c r="B116" s="37" t="s">
        <v>127</v>
      </c>
      <c r="C116" s="2" t="s">
        <v>86</v>
      </c>
      <c r="D116" s="2" t="s">
        <v>128</v>
      </c>
      <c r="F116" s="27"/>
      <c r="H116" s="27"/>
      <c r="I116" s="27"/>
      <c r="J116" s="30"/>
      <c r="K116" s="18">
        <f>'7. Rekenvolumes'!J130</f>
        <v>0</v>
      </c>
      <c r="L116" s="18">
        <f>'7. Rekenvolumes'!K130</f>
        <v>0</v>
      </c>
      <c r="M116" s="18">
        <f>'7. Rekenvolumes'!L130</f>
        <v>0</v>
      </c>
      <c r="N116" s="18">
        <f>'7. Rekenvolumes'!M130</f>
        <v>0</v>
      </c>
      <c r="O116" s="18">
        <f>'7. Rekenvolumes'!N130</f>
        <v>0</v>
      </c>
      <c r="P116" s="27"/>
      <c r="Q116" s="27"/>
    </row>
    <row r="117" spans="1:17" ht="13" x14ac:dyDescent="0.25">
      <c r="A117" s="32"/>
      <c r="B117" s="37" t="s">
        <v>129</v>
      </c>
      <c r="C117" s="2" t="s">
        <v>86</v>
      </c>
      <c r="D117" s="2" t="s">
        <v>128</v>
      </c>
      <c r="F117" s="27"/>
      <c r="H117" s="27"/>
      <c r="I117" s="27"/>
      <c r="J117" s="30"/>
      <c r="K117" s="18">
        <f>'7. Rekenvolumes'!J131</f>
        <v>0</v>
      </c>
      <c r="L117" s="18">
        <f>'7. Rekenvolumes'!K131</f>
        <v>0</v>
      </c>
      <c r="M117" s="18">
        <f>'7. Rekenvolumes'!L131</f>
        <v>0</v>
      </c>
      <c r="N117" s="18">
        <f>'7. Rekenvolumes'!M131</f>
        <v>0</v>
      </c>
      <c r="O117" s="18">
        <f>'7. Rekenvolumes'!N131</f>
        <v>0</v>
      </c>
      <c r="P117" s="27"/>
      <c r="Q117" s="27"/>
    </row>
    <row r="118" spans="1:17" ht="13" x14ac:dyDescent="0.25">
      <c r="A118" s="32"/>
      <c r="B118" s="37" t="s">
        <v>130</v>
      </c>
      <c r="C118" s="2" t="s">
        <v>86</v>
      </c>
      <c r="D118" s="2" t="s">
        <v>128</v>
      </c>
      <c r="F118" s="27"/>
      <c r="H118" s="27"/>
      <c r="I118" s="27"/>
      <c r="J118" s="30"/>
      <c r="K118" s="18">
        <f>'7. Rekenvolumes'!J132</f>
        <v>306154.84858060785</v>
      </c>
      <c r="L118" s="18">
        <f>'7. Rekenvolumes'!K132</f>
        <v>306154.84858060785</v>
      </c>
      <c r="M118" s="18">
        <f>'7. Rekenvolumes'!L132</f>
        <v>306154.84858060785</v>
      </c>
      <c r="N118" s="18">
        <f>'7. Rekenvolumes'!M132</f>
        <v>306154.84858060785</v>
      </c>
      <c r="O118" s="18">
        <f>'7. Rekenvolumes'!N132</f>
        <v>306154.84858060785</v>
      </c>
      <c r="P118" s="27"/>
      <c r="Q118" s="27"/>
    </row>
    <row r="119" spans="1:17" ht="13" x14ac:dyDescent="0.25">
      <c r="A119" s="32"/>
      <c r="B119" s="37"/>
      <c r="F119" s="27"/>
      <c r="H119" s="27"/>
      <c r="I119" s="27"/>
      <c r="J119" s="27"/>
      <c r="K119" s="27"/>
      <c r="L119" s="27"/>
      <c r="M119" s="27"/>
      <c r="N119" s="27"/>
      <c r="O119" s="27"/>
      <c r="P119" s="27"/>
      <c r="Q119" s="27"/>
    </row>
    <row r="120" spans="1:17" ht="13" x14ac:dyDescent="0.25">
      <c r="A120" s="32"/>
      <c r="B120" s="1" t="s">
        <v>213</v>
      </c>
      <c r="F120" s="27"/>
      <c r="H120" s="27"/>
      <c r="I120" s="27"/>
      <c r="J120" s="27"/>
      <c r="K120" s="27"/>
      <c r="L120" s="27"/>
      <c r="M120" s="27"/>
      <c r="N120" s="27"/>
      <c r="O120" s="27"/>
      <c r="P120" s="27"/>
      <c r="Q120" s="27"/>
    </row>
    <row r="121" spans="1:17" ht="13" x14ac:dyDescent="0.25">
      <c r="A121" s="32"/>
      <c r="B121" s="37" t="s">
        <v>132</v>
      </c>
      <c r="C121" s="2" t="s">
        <v>88</v>
      </c>
      <c r="D121" s="2" t="s">
        <v>133</v>
      </c>
      <c r="F121" s="27"/>
      <c r="H121" s="27"/>
      <c r="I121" s="27"/>
      <c r="J121" s="30"/>
      <c r="K121" s="18">
        <f>'7. Rekenvolumes'!J135</f>
        <v>53169.909828815456</v>
      </c>
      <c r="L121" s="18">
        <f>'7. Rekenvolumes'!K135</f>
        <v>53169.909828815456</v>
      </c>
      <c r="M121" s="18">
        <f>'7. Rekenvolumes'!L135</f>
        <v>53169.909828815456</v>
      </c>
      <c r="N121" s="18">
        <f>'7. Rekenvolumes'!M135</f>
        <v>53169.909828815456</v>
      </c>
      <c r="O121" s="18">
        <f>'7. Rekenvolumes'!N135</f>
        <v>53169.909828815456</v>
      </c>
      <c r="P121" s="27"/>
      <c r="Q121" s="27"/>
    </row>
    <row r="122" spans="1:17" ht="13" x14ac:dyDescent="0.25">
      <c r="A122" s="32"/>
      <c r="B122" s="37" t="s">
        <v>134</v>
      </c>
      <c r="C122" s="2" t="s">
        <v>88</v>
      </c>
      <c r="D122" s="2" t="s">
        <v>133</v>
      </c>
      <c r="F122" s="27"/>
      <c r="H122" s="27"/>
      <c r="I122" s="27"/>
      <c r="J122" s="30"/>
      <c r="K122" s="18">
        <f>'7. Rekenvolumes'!J136</f>
        <v>686.45803130388845</v>
      </c>
      <c r="L122" s="18">
        <f>'7. Rekenvolumes'!K136</f>
        <v>686.45803130388845</v>
      </c>
      <c r="M122" s="18">
        <f>'7. Rekenvolumes'!L136</f>
        <v>686.45803130388845</v>
      </c>
      <c r="N122" s="18">
        <f>'7. Rekenvolumes'!M136</f>
        <v>686.45803130388845</v>
      </c>
      <c r="O122" s="18">
        <f>'7. Rekenvolumes'!N136</f>
        <v>686.45803130388845</v>
      </c>
      <c r="P122" s="27"/>
      <c r="Q122" s="27"/>
    </row>
    <row r="123" spans="1:17" ht="13" x14ac:dyDescent="0.25">
      <c r="A123" s="32"/>
      <c r="B123" s="37" t="s">
        <v>135</v>
      </c>
      <c r="C123" s="2" t="s">
        <v>88</v>
      </c>
      <c r="D123" s="2" t="s">
        <v>133</v>
      </c>
      <c r="F123" s="27"/>
      <c r="H123" s="27"/>
      <c r="I123" s="27"/>
      <c r="J123" s="30"/>
      <c r="K123" s="18">
        <f>'7. Rekenvolumes'!J137</f>
        <v>265.02160235734698</v>
      </c>
      <c r="L123" s="18">
        <f>'7. Rekenvolumes'!K137</f>
        <v>265.02160235734698</v>
      </c>
      <c r="M123" s="18">
        <f>'7. Rekenvolumes'!L137</f>
        <v>265.02160235734698</v>
      </c>
      <c r="N123" s="18">
        <f>'7. Rekenvolumes'!M137</f>
        <v>265.02160235734698</v>
      </c>
      <c r="O123" s="18">
        <f>'7. Rekenvolumes'!N137</f>
        <v>265.02160235734698</v>
      </c>
      <c r="P123" s="27"/>
      <c r="Q123" s="27"/>
    </row>
    <row r="124" spans="1:17" ht="13" x14ac:dyDescent="0.25">
      <c r="F124" s="27"/>
      <c r="H124" s="27"/>
      <c r="I124" s="27"/>
      <c r="J124" s="33"/>
      <c r="K124" s="33"/>
      <c r="L124" s="33"/>
      <c r="M124" s="35"/>
      <c r="N124" s="35"/>
      <c r="O124" s="35"/>
      <c r="P124" s="27"/>
      <c r="Q124" s="27"/>
    </row>
    <row r="125" spans="1:17" ht="13" x14ac:dyDescent="0.25">
      <c r="H125" s="27"/>
      <c r="I125" s="27"/>
      <c r="P125" s="27"/>
      <c r="Q125" s="27"/>
    </row>
    <row r="126" spans="1:17" ht="13" x14ac:dyDescent="0.25">
      <c r="B126" s="17" t="s">
        <v>65</v>
      </c>
      <c r="H126" s="27"/>
      <c r="I126" s="27"/>
      <c r="P126" s="27"/>
      <c r="Q126" s="27"/>
    </row>
    <row r="127" spans="1:17" ht="13" x14ac:dyDescent="0.25">
      <c r="H127" s="27"/>
      <c r="I127" s="27"/>
      <c r="P127" s="27"/>
      <c r="Q127" s="27"/>
    </row>
    <row r="128" spans="1:17" ht="13" x14ac:dyDescent="0.25">
      <c r="P128" s="27"/>
      <c r="Q128" s="27"/>
    </row>
    <row r="129" spans="16:17" ht="13" x14ac:dyDescent="0.25">
      <c r="P129" s="27"/>
      <c r="Q129" s="27"/>
    </row>
    <row r="130" spans="16:17" ht="13" x14ac:dyDescent="0.25">
      <c r="P130" s="27"/>
      <c r="Q130" s="27"/>
    </row>
  </sheetData>
  <mergeCells count="1">
    <mergeCell ref="B5:D5"/>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05B6E-9B78-4017-AF35-2D4803EABDDD}">
  <sheetPr>
    <tabColor theme="0" tint="-4.9989318521683403E-2"/>
  </sheetPr>
  <dimension ref="B2:B3"/>
  <sheetViews>
    <sheetView showGridLines="0" zoomScale="85" zoomScaleNormal="85" workbookViewId="0"/>
  </sheetViews>
  <sheetFormatPr defaultColWidth="9.1796875" defaultRowHeight="12.5" x14ac:dyDescent="0.25"/>
  <cols>
    <col min="1" max="1" width="5.7265625" style="14" customWidth="1"/>
    <col min="2" max="16384" width="9.1796875" style="14"/>
  </cols>
  <sheetData>
    <row r="2" spans="2:2" ht="13" x14ac:dyDescent="0.25">
      <c r="B2" s="24" t="s">
        <v>67</v>
      </c>
    </row>
    <row r="3" spans="2:2" ht="13" x14ac:dyDescent="0.25">
      <c r="B3" s="24" t="s">
        <v>68</v>
      </c>
    </row>
  </sheetData>
  <pageMargins left="0.7" right="0.7" top="0.75" bottom="0.75" header="0.3" footer="0.3"/>
  <pageSetup paperSize="9" orientation="portrait" r:id="rId1"/>
  <headerFooter>
    <oddFooter>&amp;C&amp;1#&amp;"Calibri"&amp;10&amp;K000000C2 - Internal Information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600EE-5AD2-4F97-A2B7-2EC151FEC4EA}">
  <sheetPr>
    <tabColor rgb="FFE1FFE1"/>
  </sheetPr>
  <dimension ref="A2:T124"/>
  <sheetViews>
    <sheetView showGridLines="0" zoomScale="85" zoomScaleNormal="85" workbookViewId="0">
      <pane xSplit="4" ySplit="11" topLeftCell="E12" activePane="bottomRight" state="frozen"/>
      <selection pane="topRight" activeCell="E1" sqref="E1"/>
      <selection pane="bottomLeft" activeCell="A12" sqref="A12"/>
      <selection pane="bottomRight" activeCell="E12" sqref="E12"/>
    </sheetView>
  </sheetViews>
  <sheetFormatPr defaultColWidth="9.26953125" defaultRowHeight="12.5" x14ac:dyDescent="0.25"/>
  <cols>
    <col min="1" max="1" width="5.7265625" style="2" customWidth="1"/>
    <col min="2" max="2" width="62.1796875" style="2" customWidth="1"/>
    <col min="3" max="3" width="16.7265625" style="2" customWidth="1"/>
    <col min="4" max="4" width="26.453125" style="2" bestFit="1" customWidth="1"/>
    <col min="5" max="5" width="2.7265625" style="2" customWidth="1"/>
    <col min="6" max="6" width="13.7265625" style="2" customWidth="1"/>
    <col min="7" max="7" width="2.7265625" style="2" customWidth="1"/>
    <col min="8" max="9" width="13" style="2" bestFit="1" customWidth="1"/>
    <col min="10" max="16" width="13" style="2" customWidth="1"/>
    <col min="17" max="17" width="2.7265625" style="2" customWidth="1"/>
    <col min="18" max="18" width="49.453125" style="2" customWidth="1"/>
    <col min="19" max="19" width="2.7265625" style="2" customWidth="1"/>
    <col min="20" max="20" width="30.7265625" style="2" customWidth="1"/>
    <col min="21" max="21" width="2.7265625" style="2" customWidth="1"/>
    <col min="22" max="36" width="13.7265625" style="2" customWidth="1"/>
    <col min="37" max="16384" width="9.26953125" style="2"/>
  </cols>
  <sheetData>
    <row r="2" spans="1:20" s="11" customFormat="1" ht="18" x14ac:dyDescent="0.25">
      <c r="B2" s="11" t="s">
        <v>215</v>
      </c>
    </row>
    <row r="4" spans="1:20" ht="13" x14ac:dyDescent="0.25">
      <c r="B4" s="16" t="s">
        <v>24</v>
      </c>
    </row>
    <row r="5" spans="1:20" ht="113.25" customHeight="1" x14ac:dyDescent="0.25">
      <c r="B5" s="48" t="s">
        <v>216</v>
      </c>
      <c r="C5" s="48"/>
      <c r="D5" s="48"/>
    </row>
    <row r="7" spans="1:20" ht="13" x14ac:dyDescent="0.25">
      <c r="B7" s="17" t="s">
        <v>25</v>
      </c>
    </row>
    <row r="8" spans="1:20" x14ac:dyDescent="0.25">
      <c r="B8" s="2" t="s">
        <v>223</v>
      </c>
    </row>
    <row r="10" spans="1:20" s="7" customFormat="1" ht="13" x14ac:dyDescent="0.25">
      <c r="B10" s="7" t="s">
        <v>71</v>
      </c>
      <c r="C10" s="7" t="s">
        <v>72</v>
      </c>
      <c r="D10" s="7" t="s">
        <v>22</v>
      </c>
      <c r="F10" s="7" t="s">
        <v>23</v>
      </c>
      <c r="H10" s="7" t="s">
        <v>73</v>
      </c>
      <c r="I10" s="7" t="s">
        <v>74</v>
      </c>
      <c r="J10" s="7" t="s">
        <v>75</v>
      </c>
      <c r="K10" s="7" t="s">
        <v>76</v>
      </c>
      <c r="L10" s="7" t="s">
        <v>77</v>
      </c>
      <c r="M10" s="7" t="s">
        <v>78</v>
      </c>
      <c r="N10" s="7" t="s">
        <v>79</v>
      </c>
      <c r="O10" s="7" t="s">
        <v>80</v>
      </c>
      <c r="P10" s="7" t="s">
        <v>81</v>
      </c>
      <c r="R10" s="7" t="s">
        <v>40</v>
      </c>
      <c r="T10" s="7" t="s">
        <v>41</v>
      </c>
    </row>
    <row r="11" spans="1:20" s="27" customFormat="1" ht="13" x14ac:dyDescent="0.25"/>
    <row r="12" spans="1:20" s="27" customFormat="1" ht="13" x14ac:dyDescent="0.25">
      <c r="A12" s="28"/>
    </row>
    <row r="13" spans="1:20" s="7" customFormat="1" ht="13" x14ac:dyDescent="0.25">
      <c r="B13" s="7" t="s">
        <v>82</v>
      </c>
    </row>
    <row r="14" spans="1:20" s="27" customFormat="1" ht="13" x14ac:dyDescent="0.25">
      <c r="A14" s="29"/>
    </row>
    <row r="15" spans="1:20" x14ac:dyDescent="0.25">
      <c r="A15" s="28"/>
      <c r="B15" s="25" t="s">
        <v>83</v>
      </c>
      <c r="C15" s="2" t="s">
        <v>84</v>
      </c>
      <c r="D15" s="2" t="s">
        <v>85</v>
      </c>
      <c r="H15" s="21">
        <v>1680768.968338775</v>
      </c>
      <c r="I15" s="21">
        <v>2067884.2271698075</v>
      </c>
      <c r="J15" s="21">
        <v>2000438.0869401097</v>
      </c>
      <c r="K15" s="30"/>
      <c r="L15" s="30"/>
      <c r="M15" s="30"/>
      <c r="N15" s="30"/>
      <c r="O15" s="30"/>
      <c r="P15" s="30"/>
      <c r="R15" s="2" t="s">
        <v>252</v>
      </c>
    </row>
    <row r="16" spans="1:20" s="27" customFormat="1" ht="13" x14ac:dyDescent="0.25">
      <c r="A16" s="29"/>
      <c r="B16" s="2"/>
      <c r="C16" s="2"/>
      <c r="D16" s="2"/>
      <c r="R16" s="2"/>
    </row>
    <row r="17" spans="1:18" x14ac:dyDescent="0.25">
      <c r="A17" s="28"/>
      <c r="B17" s="25" t="s">
        <v>214</v>
      </c>
      <c r="C17" s="2" t="s">
        <v>86</v>
      </c>
      <c r="D17" s="2" t="s">
        <v>85</v>
      </c>
      <c r="H17" s="21">
        <v>6936370.6419698512</v>
      </c>
      <c r="I17" s="21">
        <v>8698041.5965348333</v>
      </c>
      <c r="J17" s="21">
        <v>8521463.9640293717</v>
      </c>
      <c r="K17" s="30"/>
      <c r="L17" s="30"/>
      <c r="M17" s="30"/>
      <c r="N17" s="30"/>
      <c r="O17" s="30"/>
      <c r="P17" s="30"/>
      <c r="R17" s="2" t="s">
        <v>253</v>
      </c>
    </row>
    <row r="18" spans="1:18" x14ac:dyDescent="0.25">
      <c r="A18" s="28"/>
      <c r="B18" s="25" t="s">
        <v>87</v>
      </c>
      <c r="C18" s="2" t="s">
        <v>86</v>
      </c>
      <c r="D18" s="2" t="s">
        <v>85</v>
      </c>
      <c r="H18" s="21">
        <v>7966766.8799999999</v>
      </c>
      <c r="I18" s="21">
        <v>3918850.03</v>
      </c>
      <c r="J18" s="21">
        <v>2324520.71</v>
      </c>
      <c r="K18" s="30"/>
      <c r="L18" s="30"/>
      <c r="M18" s="30"/>
      <c r="N18" s="30"/>
      <c r="O18" s="30"/>
      <c r="P18" s="30"/>
      <c r="R18" s="2" t="s">
        <v>253</v>
      </c>
    </row>
    <row r="19" spans="1:18" s="27" customFormat="1" ht="13" x14ac:dyDescent="0.25">
      <c r="A19" s="28"/>
      <c r="B19" s="2"/>
      <c r="C19" s="2"/>
      <c r="D19" s="2"/>
      <c r="R19" s="2"/>
    </row>
    <row r="20" spans="1:18" x14ac:dyDescent="0.25">
      <c r="A20" s="28"/>
      <c r="B20" s="25" t="s">
        <v>83</v>
      </c>
      <c r="C20" s="2" t="s">
        <v>88</v>
      </c>
      <c r="D20" s="2" t="s">
        <v>85</v>
      </c>
      <c r="H20" s="21">
        <v>873642.91640935966</v>
      </c>
      <c r="I20" s="21">
        <v>762216.84135009558</v>
      </c>
      <c r="J20" s="21">
        <v>817794.72756119864</v>
      </c>
      <c r="K20" s="30"/>
      <c r="L20" s="30"/>
      <c r="M20" s="30"/>
      <c r="N20" s="30"/>
      <c r="O20" s="30"/>
      <c r="P20" s="30"/>
      <c r="R20" s="2" t="s">
        <v>254</v>
      </c>
    </row>
    <row r="21" spans="1:18" x14ac:dyDescent="0.25">
      <c r="B21" s="25"/>
      <c r="H21" s="31"/>
      <c r="I21" s="31"/>
      <c r="J21" s="31"/>
      <c r="K21" s="31"/>
      <c r="L21" s="31"/>
      <c r="M21" s="31"/>
      <c r="N21" s="31"/>
      <c r="O21" s="31"/>
      <c r="P21" s="31"/>
    </row>
    <row r="22" spans="1:18" s="7" customFormat="1" ht="13" x14ac:dyDescent="0.25">
      <c r="B22" s="7" t="s">
        <v>89</v>
      </c>
    </row>
    <row r="23" spans="1:18" x14ac:dyDescent="0.25">
      <c r="B23" s="25"/>
      <c r="H23" s="31"/>
      <c r="I23" s="31"/>
      <c r="J23" s="31"/>
      <c r="K23" s="31"/>
      <c r="L23" s="31"/>
      <c r="M23" s="31"/>
      <c r="N23" s="31"/>
      <c r="O23" s="31"/>
      <c r="P23" s="31"/>
    </row>
    <row r="24" spans="1:18" ht="12.4" customHeight="1" x14ac:dyDescent="0.25">
      <c r="A24" s="32"/>
      <c r="B24" s="2" t="s">
        <v>90</v>
      </c>
      <c r="C24" s="2" t="s">
        <v>84</v>
      </c>
      <c r="D24" s="2" t="s">
        <v>85</v>
      </c>
      <c r="H24" s="21">
        <v>247095.48140152928</v>
      </c>
      <c r="I24" s="20">
        <v>453358.54176188866</v>
      </c>
      <c r="J24" s="21">
        <v>285547.95475110039</v>
      </c>
      <c r="K24" s="30"/>
      <c r="L24" s="30"/>
      <c r="M24" s="30"/>
      <c r="N24" s="30"/>
      <c r="O24" s="30"/>
      <c r="P24" s="30"/>
      <c r="R24" s="2" t="s">
        <v>255</v>
      </c>
    </row>
    <row r="25" spans="1:18" x14ac:dyDescent="0.25">
      <c r="A25" s="32"/>
      <c r="H25" s="31"/>
      <c r="I25" s="31"/>
      <c r="J25" s="33"/>
      <c r="K25" s="33"/>
      <c r="L25" s="33"/>
      <c r="M25" s="33"/>
      <c r="N25" s="33"/>
      <c r="O25" s="33"/>
      <c r="P25" s="33"/>
    </row>
    <row r="26" spans="1:18" x14ac:dyDescent="0.25">
      <c r="A26" s="32"/>
      <c r="B26" s="2" t="s">
        <v>90</v>
      </c>
      <c r="C26" s="2" t="s">
        <v>86</v>
      </c>
      <c r="D26" s="2" t="s">
        <v>85</v>
      </c>
      <c r="H26" s="21">
        <v>19135.368980663014</v>
      </c>
      <c r="I26" s="21">
        <v>28776.891767247376</v>
      </c>
      <c r="J26" s="21">
        <v>41018.67417275373</v>
      </c>
      <c r="K26" s="30"/>
      <c r="L26" s="30"/>
      <c r="M26" s="30"/>
      <c r="N26" s="30"/>
      <c r="O26" s="30"/>
      <c r="P26" s="30"/>
      <c r="R26" s="2" t="s">
        <v>256</v>
      </c>
    </row>
    <row r="27" spans="1:18" x14ac:dyDescent="0.25">
      <c r="A27" s="32"/>
      <c r="H27" s="31"/>
      <c r="I27" s="31"/>
      <c r="J27" s="33"/>
      <c r="K27" s="33"/>
      <c r="L27" s="33"/>
      <c r="M27" s="33"/>
      <c r="N27" s="33"/>
      <c r="O27" s="33"/>
      <c r="P27" s="33"/>
    </row>
    <row r="28" spans="1:18" x14ac:dyDescent="0.25">
      <c r="A28" s="28"/>
      <c r="B28" s="2" t="s">
        <v>90</v>
      </c>
      <c r="C28" s="2" t="s">
        <v>88</v>
      </c>
      <c r="D28" s="2" t="s">
        <v>85</v>
      </c>
      <c r="H28" s="21">
        <v>0</v>
      </c>
      <c r="I28" s="21">
        <v>0</v>
      </c>
      <c r="J28" s="21">
        <v>0</v>
      </c>
      <c r="K28" s="30"/>
      <c r="L28" s="30"/>
      <c r="M28" s="30"/>
      <c r="N28" s="30"/>
      <c r="O28" s="30"/>
      <c r="P28" s="30"/>
      <c r="R28" s="2" t="s">
        <v>254</v>
      </c>
    </row>
    <row r="29" spans="1:18" x14ac:dyDescent="0.25">
      <c r="H29" s="31"/>
      <c r="I29" s="31"/>
      <c r="J29" s="31"/>
      <c r="K29" s="31"/>
      <c r="L29" s="31"/>
      <c r="M29" s="31"/>
      <c r="N29" s="31"/>
      <c r="O29" s="31"/>
      <c r="P29" s="31"/>
    </row>
    <row r="30" spans="1:18" s="7" customFormat="1" ht="13" x14ac:dyDescent="0.25">
      <c r="B30" s="7" t="s">
        <v>91</v>
      </c>
    </row>
    <row r="31" spans="1:18" x14ac:dyDescent="0.25">
      <c r="A31" s="32"/>
      <c r="H31" s="31"/>
      <c r="I31" s="31"/>
      <c r="J31" s="31"/>
      <c r="K31" s="31"/>
      <c r="L31" s="31"/>
      <c r="M31" s="31"/>
      <c r="N31" s="31"/>
      <c r="O31" s="31"/>
      <c r="P31" s="31"/>
    </row>
    <row r="32" spans="1:18" ht="12.4" customHeight="1" x14ac:dyDescent="0.25">
      <c r="B32" s="2" t="s">
        <v>92</v>
      </c>
      <c r="C32" s="2" t="s">
        <v>84</v>
      </c>
      <c r="D32" s="2" t="s">
        <v>85</v>
      </c>
      <c r="H32" s="21">
        <v>0</v>
      </c>
      <c r="I32" s="21">
        <v>0</v>
      </c>
      <c r="J32" s="21">
        <v>0</v>
      </c>
      <c r="K32" s="30"/>
      <c r="L32" s="30"/>
      <c r="M32" s="30"/>
      <c r="N32" s="30"/>
      <c r="O32" s="30"/>
      <c r="P32" s="30"/>
      <c r="R32" s="2" t="s">
        <v>257</v>
      </c>
    </row>
    <row r="33" spans="1:18" ht="12.4" customHeight="1" x14ac:dyDescent="0.25"/>
    <row r="34" spans="1:18" ht="12.4" customHeight="1" x14ac:dyDescent="0.25">
      <c r="B34" s="2" t="s">
        <v>92</v>
      </c>
      <c r="C34" s="2" t="s">
        <v>86</v>
      </c>
      <c r="D34" s="2" t="s">
        <v>85</v>
      </c>
      <c r="H34" s="21">
        <v>0</v>
      </c>
      <c r="I34" s="21">
        <v>0</v>
      </c>
      <c r="J34" s="21">
        <v>0</v>
      </c>
      <c r="K34" s="30"/>
      <c r="L34" s="30"/>
      <c r="M34" s="30"/>
      <c r="N34" s="30"/>
      <c r="O34" s="30"/>
      <c r="P34" s="30"/>
      <c r="R34" s="2" t="s">
        <v>258</v>
      </c>
    </row>
    <row r="35" spans="1:18" ht="12.4" customHeight="1" x14ac:dyDescent="0.25">
      <c r="A35" s="32"/>
      <c r="R35" s="12"/>
    </row>
    <row r="36" spans="1:18" ht="12.4" customHeight="1" x14ac:dyDescent="0.25">
      <c r="A36" s="32"/>
      <c r="B36" s="2" t="s">
        <v>92</v>
      </c>
      <c r="C36" s="2" t="s">
        <v>88</v>
      </c>
      <c r="D36" s="2" t="s">
        <v>85</v>
      </c>
      <c r="H36" s="21">
        <v>0</v>
      </c>
      <c r="I36" s="21">
        <v>0</v>
      </c>
      <c r="J36" s="21">
        <v>0</v>
      </c>
      <c r="K36" s="30"/>
      <c r="L36" s="30"/>
      <c r="M36" s="30"/>
      <c r="N36" s="30"/>
      <c r="O36" s="30"/>
      <c r="P36" s="30"/>
      <c r="R36" s="2" t="s">
        <v>259</v>
      </c>
    </row>
    <row r="37" spans="1:18" x14ac:dyDescent="0.25">
      <c r="H37" s="31"/>
      <c r="I37" s="31"/>
      <c r="J37" s="31"/>
      <c r="K37" s="31"/>
      <c r="L37" s="31"/>
      <c r="M37" s="31"/>
      <c r="N37" s="31"/>
      <c r="O37" s="31"/>
      <c r="P37" s="31"/>
    </row>
    <row r="38" spans="1:18" s="7" customFormat="1" ht="13" x14ac:dyDescent="0.25">
      <c r="B38" s="7" t="s">
        <v>142</v>
      </c>
    </row>
    <row r="39" spans="1:18" x14ac:dyDescent="0.25">
      <c r="H39" s="31"/>
      <c r="I39" s="31"/>
      <c r="J39" s="31"/>
      <c r="K39" s="31"/>
      <c r="L39" s="31"/>
      <c r="M39" s="31"/>
      <c r="N39" s="31"/>
      <c r="O39" s="31"/>
      <c r="P39" s="31"/>
    </row>
    <row r="40" spans="1:18" ht="13" x14ac:dyDescent="0.25">
      <c r="B40" s="1" t="s">
        <v>148</v>
      </c>
      <c r="H40" s="31"/>
      <c r="I40" s="31"/>
      <c r="J40" s="31"/>
      <c r="K40" s="31"/>
      <c r="L40" s="31"/>
      <c r="M40" s="31"/>
      <c r="N40" s="31"/>
      <c r="O40" s="31"/>
      <c r="P40" s="31"/>
    </row>
    <row r="41" spans="1:18" x14ac:dyDescent="0.25">
      <c r="B41" s="2" t="s">
        <v>149</v>
      </c>
      <c r="C41" s="2" t="s">
        <v>84</v>
      </c>
      <c r="D41" s="2" t="s">
        <v>85</v>
      </c>
      <c r="H41" s="21">
        <v>1164791.2803800127</v>
      </c>
      <c r="I41" s="21">
        <v>886932.42499999993</v>
      </c>
      <c r="J41" s="21">
        <v>1018512.2142509093</v>
      </c>
      <c r="K41" s="30"/>
      <c r="L41" s="30"/>
      <c r="M41" s="30"/>
      <c r="N41" s="30"/>
      <c r="O41" s="30"/>
      <c r="P41" s="30"/>
      <c r="R41" s="2" t="s">
        <v>260</v>
      </c>
    </row>
    <row r="42" spans="1:18" x14ac:dyDescent="0.25">
      <c r="H42" s="31"/>
      <c r="I42" s="31"/>
      <c r="J42" s="31"/>
      <c r="K42" s="31"/>
      <c r="L42" s="31"/>
      <c r="M42" s="31"/>
      <c r="N42" s="31"/>
      <c r="O42" s="31"/>
      <c r="P42" s="31"/>
    </row>
    <row r="43" spans="1:18" ht="13" x14ac:dyDescent="0.25">
      <c r="B43" s="1" t="s">
        <v>143</v>
      </c>
      <c r="H43" s="31"/>
      <c r="I43" s="31"/>
      <c r="J43" s="31"/>
      <c r="K43" s="31"/>
      <c r="L43" s="31"/>
      <c r="M43" s="31"/>
      <c r="N43" s="31"/>
      <c r="O43" s="31"/>
      <c r="P43" s="31"/>
    </row>
    <row r="44" spans="1:18" x14ac:dyDescent="0.25">
      <c r="B44" s="2" t="s">
        <v>145</v>
      </c>
      <c r="C44" s="2" t="s">
        <v>86</v>
      </c>
      <c r="D44" s="2" t="s">
        <v>85</v>
      </c>
      <c r="H44" s="21">
        <v>143829.57272727272</v>
      </c>
      <c r="I44" s="21">
        <v>284357.63636363635</v>
      </c>
      <c r="J44" s="21">
        <v>484402.49090909091</v>
      </c>
      <c r="K44" s="30"/>
      <c r="L44" s="30"/>
      <c r="M44" s="30"/>
      <c r="N44" s="30"/>
      <c r="O44" s="30"/>
      <c r="P44" s="30"/>
      <c r="R44" s="2" t="s">
        <v>261</v>
      </c>
    </row>
    <row r="45" spans="1:18" x14ac:dyDescent="0.25">
      <c r="B45" s="2" t="s">
        <v>146</v>
      </c>
      <c r="C45" s="2" t="s">
        <v>86</v>
      </c>
      <c r="D45" s="2" t="s">
        <v>85</v>
      </c>
      <c r="H45" s="21">
        <v>15070.327272727272</v>
      </c>
      <c r="I45" s="21">
        <v>1039.1636363636362</v>
      </c>
      <c r="J45" s="21">
        <v>39170.328181818186</v>
      </c>
      <c r="K45" s="30"/>
      <c r="L45" s="30"/>
      <c r="M45" s="30"/>
      <c r="N45" s="30"/>
      <c r="O45" s="30"/>
      <c r="P45" s="30"/>
      <c r="R45" s="2" t="s">
        <v>261</v>
      </c>
    </row>
    <row r="46" spans="1:18" x14ac:dyDescent="0.25">
      <c r="B46" s="2" t="s">
        <v>147</v>
      </c>
      <c r="C46" s="2" t="s">
        <v>86</v>
      </c>
      <c r="D46" s="2" t="s">
        <v>85</v>
      </c>
      <c r="H46" s="21">
        <v>694800.14554545516</v>
      </c>
      <c r="I46" s="21">
        <v>805464.05089272745</v>
      </c>
      <c r="J46" s="21">
        <v>846298.8395799998</v>
      </c>
      <c r="K46" s="30"/>
      <c r="L46" s="30"/>
      <c r="M46" s="30"/>
      <c r="N46" s="30"/>
      <c r="O46" s="30"/>
      <c r="P46" s="30"/>
      <c r="R46" s="2" t="s">
        <v>261</v>
      </c>
    </row>
    <row r="47" spans="1:18" x14ac:dyDescent="0.25">
      <c r="B47" s="2" t="s">
        <v>144</v>
      </c>
      <c r="C47" s="2" t="s">
        <v>86</v>
      </c>
      <c r="D47" s="2" t="s">
        <v>85</v>
      </c>
      <c r="H47" s="21">
        <v>1542776.2930545453</v>
      </c>
      <c r="I47" s="21">
        <v>550886.89428545453</v>
      </c>
      <c r="J47" s="21">
        <v>2259456.3113745451</v>
      </c>
      <c r="K47" s="30"/>
      <c r="L47" s="30"/>
      <c r="M47" s="30"/>
      <c r="N47" s="30"/>
      <c r="O47" s="30"/>
      <c r="P47" s="30"/>
      <c r="R47" s="2" t="s">
        <v>261</v>
      </c>
    </row>
    <row r="48" spans="1:18" x14ac:dyDescent="0.25">
      <c r="H48" s="31"/>
      <c r="I48" s="31"/>
      <c r="J48" s="31"/>
      <c r="K48" s="31"/>
      <c r="L48" s="31"/>
      <c r="M48" s="31"/>
      <c r="N48" s="31"/>
      <c r="O48" s="31"/>
      <c r="P48" s="31"/>
    </row>
    <row r="49" spans="1:18" ht="13" x14ac:dyDescent="0.25">
      <c r="B49" s="1" t="s">
        <v>150</v>
      </c>
      <c r="H49" s="31"/>
      <c r="I49" s="31"/>
      <c r="J49" s="31"/>
      <c r="K49" s="31"/>
      <c r="L49" s="31"/>
      <c r="M49" s="31"/>
      <c r="N49" s="31"/>
      <c r="O49" s="31"/>
      <c r="P49" s="31"/>
    </row>
    <row r="50" spans="1:18" x14ac:dyDescent="0.25">
      <c r="B50" s="2" t="s">
        <v>145</v>
      </c>
      <c r="C50" s="2" t="s">
        <v>88</v>
      </c>
      <c r="D50" s="2" t="s">
        <v>85</v>
      </c>
      <c r="H50" s="21">
        <v>81635.018181818174</v>
      </c>
      <c r="I50" s="21">
        <v>0</v>
      </c>
      <c r="J50" s="21">
        <v>0</v>
      </c>
      <c r="K50" s="30"/>
      <c r="L50" s="30"/>
      <c r="M50" s="30"/>
      <c r="N50" s="30"/>
      <c r="O50" s="30"/>
      <c r="P50" s="30"/>
      <c r="R50" s="2" t="s">
        <v>259</v>
      </c>
    </row>
    <row r="51" spans="1:18" x14ac:dyDescent="0.25">
      <c r="B51" s="2" t="s">
        <v>151</v>
      </c>
      <c r="C51" s="2" t="s">
        <v>88</v>
      </c>
      <c r="D51" s="2" t="s">
        <v>85</v>
      </c>
      <c r="H51" s="21">
        <v>228025.32026194144</v>
      </c>
      <c r="I51" s="21">
        <v>176707.09982911823</v>
      </c>
      <c r="J51" s="21">
        <v>194479.80070892407</v>
      </c>
      <c r="K51" s="30"/>
      <c r="L51" s="30"/>
      <c r="M51" s="30"/>
      <c r="N51" s="30"/>
      <c r="O51" s="30"/>
      <c r="P51" s="30"/>
      <c r="R51" s="2" t="s">
        <v>259</v>
      </c>
    </row>
    <row r="52" spans="1:18" x14ac:dyDescent="0.25">
      <c r="H52" s="31"/>
      <c r="I52" s="31"/>
      <c r="J52" s="31"/>
      <c r="K52" s="31"/>
      <c r="L52" s="31"/>
      <c r="M52" s="31"/>
      <c r="N52" s="31"/>
      <c r="O52" s="31"/>
      <c r="P52" s="31"/>
    </row>
    <row r="53" spans="1:18" s="7" customFormat="1" ht="13" x14ac:dyDescent="0.25">
      <c r="B53" s="7" t="s">
        <v>93</v>
      </c>
    </row>
    <row r="54" spans="1:18" x14ac:dyDescent="0.25">
      <c r="H54" s="31"/>
      <c r="I54" s="31"/>
      <c r="J54" s="31"/>
      <c r="K54" s="31"/>
      <c r="L54" s="31"/>
      <c r="M54" s="31"/>
      <c r="N54" s="31"/>
      <c r="O54" s="31"/>
      <c r="P54" s="31"/>
    </row>
    <row r="55" spans="1:18" ht="13" x14ac:dyDescent="0.25">
      <c r="B55" s="16" t="s">
        <v>94</v>
      </c>
      <c r="F55" s="27"/>
    </row>
    <row r="56" spans="1:18" ht="13" x14ac:dyDescent="0.25">
      <c r="A56" s="32"/>
      <c r="B56" s="34" t="s">
        <v>95</v>
      </c>
      <c r="F56" s="27"/>
      <c r="G56" s="27"/>
      <c r="H56" s="33"/>
      <c r="I56" s="33"/>
      <c r="J56" s="33"/>
      <c r="K56" s="33"/>
      <c r="L56" s="35"/>
      <c r="M56" s="35"/>
      <c r="N56" s="35"/>
      <c r="O56" s="35"/>
      <c r="P56" s="35"/>
    </row>
    <row r="57" spans="1:18" ht="13" x14ac:dyDescent="0.25">
      <c r="A57" s="32"/>
      <c r="B57" s="2" t="s">
        <v>96</v>
      </c>
      <c r="C57" s="2" t="s">
        <v>84</v>
      </c>
      <c r="D57" s="2" t="s">
        <v>97</v>
      </c>
      <c r="F57" s="27"/>
      <c r="G57" s="27"/>
      <c r="H57" s="30"/>
      <c r="I57" s="30"/>
      <c r="J57" s="21">
        <v>53169.909828815456</v>
      </c>
      <c r="K57" s="30"/>
      <c r="L57" s="30"/>
      <c r="M57" s="30"/>
      <c r="N57" s="30"/>
      <c r="O57" s="30"/>
      <c r="P57" s="30"/>
      <c r="R57" s="2" t="s">
        <v>267</v>
      </c>
    </row>
    <row r="58" spans="1:18" ht="13" x14ac:dyDescent="0.25">
      <c r="A58" s="32"/>
      <c r="B58" s="2" t="s">
        <v>98</v>
      </c>
      <c r="C58" s="2" t="s">
        <v>84</v>
      </c>
      <c r="D58" s="2" t="s">
        <v>97</v>
      </c>
      <c r="F58" s="27"/>
      <c r="G58" s="27"/>
      <c r="H58" s="30"/>
      <c r="I58" s="30"/>
      <c r="J58" s="21">
        <v>347.09027869312814</v>
      </c>
      <c r="K58" s="30"/>
      <c r="L58" s="30"/>
      <c r="M58" s="30"/>
      <c r="N58" s="30"/>
      <c r="O58" s="30"/>
      <c r="P58" s="30"/>
      <c r="R58" s="2" t="s">
        <v>267</v>
      </c>
    </row>
    <row r="59" spans="1:18" ht="13" x14ac:dyDescent="0.25">
      <c r="A59" s="32"/>
      <c r="B59" s="2" t="s">
        <v>99</v>
      </c>
      <c r="C59" s="2" t="s">
        <v>84</v>
      </c>
      <c r="D59" s="2" t="s">
        <v>97</v>
      </c>
      <c r="F59" s="27"/>
      <c r="H59" s="30"/>
      <c r="I59" s="30"/>
      <c r="J59" s="21">
        <v>339.36775261076036</v>
      </c>
      <c r="K59" s="30"/>
      <c r="L59" s="30"/>
      <c r="M59" s="30"/>
      <c r="N59" s="30"/>
      <c r="O59" s="30"/>
      <c r="P59" s="30"/>
      <c r="R59" s="2" t="s">
        <v>267</v>
      </c>
    </row>
    <row r="60" spans="1:18" ht="13" x14ac:dyDescent="0.25">
      <c r="A60" s="32"/>
      <c r="B60" s="2" t="s">
        <v>100</v>
      </c>
      <c r="C60" s="2" t="s">
        <v>84</v>
      </c>
      <c r="D60" s="2" t="s">
        <v>97</v>
      </c>
      <c r="F60" s="27"/>
      <c r="H60" s="30"/>
      <c r="I60" s="30"/>
      <c r="J60" s="21">
        <v>262.98054074415791</v>
      </c>
      <c r="K60" s="30"/>
      <c r="L60" s="30"/>
      <c r="M60" s="30"/>
      <c r="N60" s="30"/>
      <c r="O60" s="30"/>
      <c r="P60" s="30"/>
      <c r="R60" s="2" t="s">
        <v>267</v>
      </c>
    </row>
    <row r="61" spans="1:18" ht="13" x14ac:dyDescent="0.25">
      <c r="A61" s="32"/>
      <c r="F61" s="27"/>
      <c r="G61" s="27"/>
      <c r="H61" s="33"/>
      <c r="I61" s="33"/>
      <c r="J61" s="33"/>
      <c r="K61" s="33"/>
      <c r="L61" s="35"/>
      <c r="M61" s="35"/>
      <c r="N61" s="35"/>
      <c r="O61" s="35"/>
      <c r="P61" s="35"/>
    </row>
    <row r="62" spans="1:18" ht="13" x14ac:dyDescent="0.25">
      <c r="A62" s="32"/>
      <c r="B62" s="34" t="s">
        <v>101</v>
      </c>
      <c r="F62" s="27"/>
      <c r="G62" s="27"/>
      <c r="H62" s="33"/>
      <c r="I62" s="33"/>
      <c r="J62" s="33"/>
      <c r="K62" s="33"/>
      <c r="L62" s="35"/>
      <c r="M62" s="35"/>
      <c r="N62" s="35"/>
      <c r="O62" s="35"/>
      <c r="P62" s="35"/>
    </row>
    <row r="63" spans="1:18" ht="13" x14ac:dyDescent="0.25">
      <c r="A63" s="32"/>
      <c r="B63" s="2" t="s">
        <v>96</v>
      </c>
      <c r="C63" s="2" t="s">
        <v>84</v>
      </c>
      <c r="D63" s="2" t="s">
        <v>97</v>
      </c>
      <c r="F63" s="27"/>
      <c r="G63" s="27"/>
      <c r="H63" s="30"/>
      <c r="I63" s="30"/>
      <c r="J63" s="21">
        <v>0</v>
      </c>
      <c r="K63" s="30"/>
      <c r="L63" s="30"/>
      <c r="M63" s="30"/>
      <c r="N63" s="30"/>
      <c r="O63" s="30"/>
      <c r="P63" s="30"/>
      <c r="R63" s="2" t="s">
        <v>267</v>
      </c>
    </row>
    <row r="64" spans="1:18" ht="13" x14ac:dyDescent="0.25">
      <c r="A64" s="32"/>
      <c r="B64" s="2" t="s">
        <v>98</v>
      </c>
      <c r="C64" s="2" t="s">
        <v>84</v>
      </c>
      <c r="D64" s="2" t="s">
        <v>97</v>
      </c>
      <c r="F64" s="27"/>
      <c r="H64" s="30"/>
      <c r="I64" s="30"/>
      <c r="J64" s="21">
        <v>0</v>
      </c>
      <c r="K64" s="30"/>
      <c r="L64" s="30"/>
      <c r="M64" s="30"/>
      <c r="N64" s="30"/>
      <c r="O64" s="30"/>
      <c r="P64" s="30"/>
      <c r="R64" s="2" t="s">
        <v>267</v>
      </c>
    </row>
    <row r="65" spans="1:18" ht="13" x14ac:dyDescent="0.25">
      <c r="A65" s="32"/>
      <c r="B65" s="2" t="s">
        <v>99</v>
      </c>
      <c r="C65" s="2" t="s">
        <v>84</v>
      </c>
      <c r="D65" s="2" t="s">
        <v>97</v>
      </c>
      <c r="F65" s="27"/>
      <c r="H65" s="30"/>
      <c r="I65" s="30"/>
      <c r="J65" s="21">
        <v>0</v>
      </c>
      <c r="K65" s="30"/>
      <c r="L65" s="30"/>
      <c r="M65" s="30"/>
      <c r="N65" s="30"/>
      <c r="O65" s="30"/>
      <c r="P65" s="30"/>
      <c r="R65" s="2" t="s">
        <v>267</v>
      </c>
    </row>
    <row r="66" spans="1:18" ht="13" x14ac:dyDescent="0.25">
      <c r="A66" s="32"/>
      <c r="B66" s="2" t="s">
        <v>100</v>
      </c>
      <c r="C66" s="2" t="s">
        <v>84</v>
      </c>
      <c r="D66" s="2" t="s">
        <v>97</v>
      </c>
      <c r="F66" s="27"/>
      <c r="G66" s="27"/>
      <c r="H66" s="30"/>
      <c r="I66" s="30"/>
      <c r="J66" s="21">
        <v>0</v>
      </c>
      <c r="K66" s="30"/>
      <c r="L66" s="30"/>
      <c r="M66" s="30"/>
      <c r="N66" s="30"/>
      <c r="O66" s="30"/>
      <c r="P66" s="30"/>
      <c r="R66" s="2" t="s">
        <v>267</v>
      </c>
    </row>
    <row r="67" spans="1:18" ht="13" x14ac:dyDescent="0.25">
      <c r="A67" s="32"/>
      <c r="F67" s="27"/>
      <c r="G67" s="27"/>
      <c r="H67" s="33"/>
      <c r="I67" s="33"/>
      <c r="J67" s="33"/>
      <c r="K67" s="33"/>
      <c r="L67" s="35"/>
      <c r="M67" s="35"/>
      <c r="N67" s="35"/>
      <c r="O67" s="35"/>
      <c r="P67" s="35"/>
    </row>
    <row r="68" spans="1:18" ht="13" x14ac:dyDescent="0.25">
      <c r="A68" s="32"/>
      <c r="B68" s="1" t="s">
        <v>102</v>
      </c>
      <c r="F68" s="27"/>
    </row>
    <row r="69" spans="1:18" ht="13" x14ac:dyDescent="0.25">
      <c r="A69" s="32"/>
      <c r="B69" s="34" t="s">
        <v>103</v>
      </c>
      <c r="F69" s="27"/>
    </row>
    <row r="70" spans="1:18" ht="13" x14ac:dyDescent="0.25">
      <c r="A70" s="32"/>
      <c r="B70" s="2" t="s">
        <v>104</v>
      </c>
      <c r="C70" s="2" t="s">
        <v>84</v>
      </c>
      <c r="D70" s="2" t="s">
        <v>97</v>
      </c>
      <c r="F70" s="27"/>
      <c r="H70" s="30"/>
      <c r="I70" s="30"/>
      <c r="J70" s="21">
        <v>0</v>
      </c>
      <c r="K70" s="30"/>
      <c r="L70" s="30"/>
      <c r="M70" s="30"/>
      <c r="N70" s="30"/>
      <c r="O70" s="30"/>
      <c r="P70" s="30"/>
      <c r="R70" s="2" t="s">
        <v>267</v>
      </c>
    </row>
    <row r="71" spans="1:18" ht="13" x14ac:dyDescent="0.25">
      <c r="A71" s="32"/>
      <c r="B71" s="2" t="s">
        <v>105</v>
      </c>
      <c r="C71" s="2" t="s">
        <v>84</v>
      </c>
      <c r="D71" s="2" t="s">
        <v>97</v>
      </c>
      <c r="F71" s="27"/>
      <c r="H71" s="30"/>
      <c r="I71" s="30"/>
      <c r="J71" s="21">
        <v>0</v>
      </c>
      <c r="K71" s="30"/>
      <c r="L71" s="30"/>
      <c r="M71" s="30"/>
      <c r="N71" s="30"/>
      <c r="O71" s="30"/>
      <c r="P71" s="30"/>
      <c r="R71" s="2" t="s">
        <v>267</v>
      </c>
    </row>
    <row r="72" spans="1:18" ht="13" x14ac:dyDescent="0.25">
      <c r="A72" s="32"/>
      <c r="B72" s="2" t="s">
        <v>106</v>
      </c>
      <c r="C72" s="2" t="s">
        <v>84</v>
      </c>
      <c r="D72" s="2" t="s">
        <v>97</v>
      </c>
      <c r="F72" s="27"/>
      <c r="G72" s="27"/>
      <c r="H72" s="30"/>
      <c r="I72" s="30"/>
      <c r="J72" s="21">
        <v>0</v>
      </c>
      <c r="K72" s="30"/>
      <c r="L72" s="30"/>
      <c r="M72" s="30"/>
      <c r="N72" s="30"/>
      <c r="O72" s="30"/>
      <c r="P72" s="30"/>
      <c r="R72" s="2" t="s">
        <v>267</v>
      </c>
    </row>
    <row r="73" spans="1:18" ht="13" x14ac:dyDescent="0.25">
      <c r="A73" s="32"/>
      <c r="F73" s="27"/>
      <c r="G73" s="27"/>
      <c r="H73" s="33"/>
      <c r="I73" s="33"/>
      <c r="J73" s="33"/>
      <c r="K73" s="33"/>
      <c r="L73" s="35"/>
      <c r="M73" s="35"/>
      <c r="N73" s="35"/>
      <c r="O73" s="35"/>
      <c r="P73" s="35"/>
    </row>
    <row r="74" spans="1:18" ht="13" x14ac:dyDescent="0.25">
      <c r="A74" s="32"/>
      <c r="B74" s="34" t="s">
        <v>107</v>
      </c>
      <c r="F74" s="27"/>
      <c r="G74" s="27"/>
      <c r="H74" s="33"/>
      <c r="I74" s="33"/>
      <c r="J74" s="33"/>
      <c r="K74" s="33"/>
      <c r="L74" s="35"/>
      <c r="M74" s="35"/>
      <c r="N74" s="35"/>
      <c r="O74" s="35"/>
      <c r="P74" s="35"/>
    </row>
    <row r="75" spans="1:18" ht="13" x14ac:dyDescent="0.25">
      <c r="A75" s="32"/>
      <c r="B75" s="2" t="s">
        <v>104</v>
      </c>
      <c r="C75" s="2" t="s">
        <v>84</v>
      </c>
      <c r="D75" s="2" t="s">
        <v>97</v>
      </c>
      <c r="F75" s="27"/>
      <c r="G75" s="27"/>
      <c r="H75" s="30"/>
      <c r="I75" s="30"/>
      <c r="J75" s="21">
        <v>99.664279504808462</v>
      </c>
      <c r="K75" s="30"/>
      <c r="L75" s="30"/>
      <c r="M75" s="30"/>
      <c r="N75" s="30"/>
      <c r="O75" s="30"/>
      <c r="P75" s="30"/>
      <c r="R75" s="2" t="s">
        <v>267</v>
      </c>
    </row>
    <row r="76" spans="1:18" ht="13" x14ac:dyDescent="0.25">
      <c r="A76" s="32"/>
      <c r="B76" s="2" t="s">
        <v>105</v>
      </c>
      <c r="C76" s="2" t="s">
        <v>84</v>
      </c>
      <c r="D76" s="2" t="s">
        <v>97</v>
      </c>
      <c r="F76" s="27"/>
      <c r="H76" s="30"/>
      <c r="I76" s="30"/>
      <c r="J76" s="21">
        <v>23.986099379021059</v>
      </c>
      <c r="K76" s="30"/>
      <c r="L76" s="30"/>
      <c r="M76" s="30"/>
      <c r="N76" s="30"/>
      <c r="O76" s="30"/>
      <c r="P76" s="30"/>
      <c r="R76" s="2" t="s">
        <v>267</v>
      </c>
    </row>
    <row r="77" spans="1:18" ht="13" x14ac:dyDescent="0.25">
      <c r="A77" s="32"/>
      <c r="B77" s="2" t="s">
        <v>106</v>
      </c>
      <c r="C77" s="2" t="s">
        <v>84</v>
      </c>
      <c r="D77" s="2" t="s">
        <v>97</v>
      </c>
      <c r="F77" s="27"/>
      <c r="H77" s="30"/>
      <c r="I77" s="30"/>
      <c r="J77" s="21">
        <v>0</v>
      </c>
      <c r="K77" s="30"/>
      <c r="L77" s="30"/>
      <c r="M77" s="30"/>
      <c r="N77" s="30"/>
      <c r="O77" s="30"/>
      <c r="P77" s="30"/>
      <c r="R77" s="2" t="s">
        <v>267</v>
      </c>
    </row>
    <row r="78" spans="1:18" ht="13" x14ac:dyDescent="0.25">
      <c r="A78" s="32"/>
      <c r="F78" s="27"/>
      <c r="G78" s="27"/>
      <c r="H78" s="33"/>
      <c r="I78" s="33"/>
      <c r="J78" s="33"/>
      <c r="K78" s="33"/>
      <c r="L78" s="35"/>
      <c r="M78" s="35"/>
      <c r="N78" s="35"/>
      <c r="O78" s="35"/>
      <c r="P78" s="35"/>
    </row>
    <row r="79" spans="1:18" ht="13" x14ac:dyDescent="0.25">
      <c r="A79" s="32"/>
      <c r="B79" s="34" t="s">
        <v>108</v>
      </c>
      <c r="F79" s="27"/>
      <c r="G79" s="27"/>
      <c r="H79" s="33"/>
      <c r="I79" s="33"/>
      <c r="J79" s="33"/>
      <c r="K79" s="33"/>
      <c r="L79" s="35"/>
      <c r="M79" s="35"/>
      <c r="N79" s="35"/>
      <c r="O79" s="35"/>
      <c r="P79" s="35"/>
    </row>
    <row r="80" spans="1:18" ht="13" x14ac:dyDescent="0.25">
      <c r="A80" s="32"/>
      <c r="B80" s="2" t="s">
        <v>104</v>
      </c>
      <c r="C80" s="2" t="s">
        <v>84</v>
      </c>
      <c r="D80" s="2" t="s">
        <v>97</v>
      </c>
      <c r="F80" s="27"/>
      <c r="G80" s="27"/>
      <c r="H80" s="30"/>
      <c r="I80" s="30"/>
      <c r="J80" s="21">
        <v>101.58074410273363</v>
      </c>
      <c r="K80" s="30"/>
      <c r="L80" s="30"/>
      <c r="M80" s="30"/>
      <c r="N80" s="30"/>
      <c r="O80" s="30"/>
      <c r="P80" s="30"/>
      <c r="R80" s="2" t="s">
        <v>267</v>
      </c>
    </row>
    <row r="81" spans="1:18" ht="13" x14ac:dyDescent="0.25">
      <c r="A81" s="32"/>
      <c r="B81" s="2" t="s">
        <v>105</v>
      </c>
      <c r="C81" s="2" t="s">
        <v>84</v>
      </c>
      <c r="D81" s="2" t="s">
        <v>97</v>
      </c>
      <c r="F81" s="27"/>
      <c r="G81" s="27"/>
      <c r="H81" s="30"/>
      <c r="I81" s="30"/>
      <c r="J81" s="21">
        <v>480.32278893689647</v>
      </c>
      <c r="K81" s="30"/>
      <c r="L81" s="30"/>
      <c r="M81" s="30"/>
      <c r="N81" s="30"/>
      <c r="O81" s="30"/>
      <c r="P81" s="30"/>
      <c r="R81" s="2" t="s">
        <v>267</v>
      </c>
    </row>
    <row r="82" spans="1:18" ht="13" x14ac:dyDescent="0.25">
      <c r="A82" s="32"/>
      <c r="B82" s="2" t="s">
        <v>109</v>
      </c>
      <c r="C82" s="2" t="s">
        <v>84</v>
      </c>
      <c r="D82" s="2" t="s">
        <v>97</v>
      </c>
      <c r="F82" s="27"/>
      <c r="H82" s="30"/>
      <c r="I82" s="30"/>
      <c r="J82" s="21">
        <v>71.462827760106222</v>
      </c>
      <c r="K82" s="30"/>
      <c r="L82" s="30"/>
      <c r="M82" s="30"/>
      <c r="N82" s="30"/>
      <c r="O82" s="30"/>
      <c r="P82" s="30"/>
      <c r="R82" s="2" t="s">
        <v>267</v>
      </c>
    </row>
    <row r="83" spans="1:18" ht="13" x14ac:dyDescent="0.25">
      <c r="A83" s="32"/>
      <c r="F83" s="27"/>
      <c r="H83" s="33"/>
      <c r="I83" s="33"/>
      <c r="J83" s="33"/>
      <c r="K83" s="33"/>
      <c r="L83" s="35"/>
      <c r="M83" s="35"/>
      <c r="N83" s="35"/>
      <c r="O83" s="35"/>
      <c r="P83" s="35"/>
    </row>
    <row r="84" spans="1:18" ht="13" x14ac:dyDescent="0.25">
      <c r="A84" s="32"/>
      <c r="B84" s="34" t="s">
        <v>110</v>
      </c>
      <c r="F84" s="27"/>
      <c r="G84" s="27"/>
      <c r="H84" s="33"/>
      <c r="I84" s="33"/>
      <c r="J84" s="33"/>
      <c r="K84" s="33"/>
      <c r="L84" s="35"/>
      <c r="M84" s="35"/>
      <c r="N84" s="35"/>
      <c r="O84" s="35"/>
      <c r="P84" s="35"/>
    </row>
    <row r="85" spans="1:18" ht="13" x14ac:dyDescent="0.25">
      <c r="A85" s="32"/>
      <c r="B85" s="2" t="s">
        <v>104</v>
      </c>
      <c r="C85" s="2" t="s">
        <v>84</v>
      </c>
      <c r="D85" s="2" t="s">
        <v>97</v>
      </c>
      <c r="F85" s="27"/>
      <c r="G85" s="27"/>
      <c r="H85" s="30"/>
      <c r="I85" s="30"/>
      <c r="J85" s="21">
        <v>11.890449598039902</v>
      </c>
      <c r="K85" s="30"/>
      <c r="L85" s="30"/>
      <c r="M85" s="30"/>
      <c r="N85" s="30"/>
      <c r="O85" s="30"/>
      <c r="P85" s="30"/>
      <c r="R85" s="2" t="s">
        <v>267</v>
      </c>
    </row>
    <row r="86" spans="1:18" ht="13" x14ac:dyDescent="0.25">
      <c r="A86" s="32"/>
      <c r="B86" s="2" t="s">
        <v>105</v>
      </c>
      <c r="C86" s="2" t="s">
        <v>84</v>
      </c>
      <c r="D86" s="2" t="s">
        <v>97</v>
      </c>
      <c r="F86" s="27"/>
      <c r="G86" s="27"/>
      <c r="H86" s="30"/>
      <c r="I86" s="30"/>
      <c r="J86" s="21">
        <v>131.12510432865284</v>
      </c>
      <c r="K86" s="30"/>
      <c r="L86" s="30"/>
      <c r="M86" s="30"/>
      <c r="N86" s="30"/>
      <c r="O86" s="30"/>
      <c r="P86" s="30"/>
      <c r="R86" s="2" t="s">
        <v>267</v>
      </c>
    </row>
    <row r="87" spans="1:18" ht="13" x14ac:dyDescent="0.25">
      <c r="A87" s="32"/>
      <c r="B87" s="2" t="s">
        <v>109</v>
      </c>
      <c r="C87" s="2" t="s">
        <v>84</v>
      </c>
      <c r="D87" s="2" t="s">
        <v>97</v>
      </c>
      <c r="F87" s="27"/>
      <c r="G87" s="27"/>
      <c r="H87" s="30"/>
      <c r="I87" s="30"/>
      <c r="J87" s="21">
        <v>126.69130789358363</v>
      </c>
      <c r="K87" s="30"/>
      <c r="L87" s="30"/>
      <c r="M87" s="30"/>
      <c r="N87" s="30"/>
      <c r="O87" s="30"/>
      <c r="P87" s="30"/>
      <c r="R87" s="2" t="s">
        <v>267</v>
      </c>
    </row>
    <row r="88" spans="1:18" x14ac:dyDescent="0.25">
      <c r="A88" s="32"/>
    </row>
    <row r="89" spans="1:18" ht="13" x14ac:dyDescent="0.25">
      <c r="A89" s="32"/>
      <c r="B89" s="1" t="s">
        <v>111</v>
      </c>
    </row>
    <row r="90" spans="1:18" x14ac:dyDescent="0.25">
      <c r="A90" s="32"/>
      <c r="B90" s="36" t="s">
        <v>112</v>
      </c>
    </row>
    <row r="91" spans="1:18" ht="13" x14ac:dyDescent="0.25">
      <c r="A91" s="32"/>
      <c r="B91" s="37" t="s">
        <v>113</v>
      </c>
      <c r="C91" s="2" t="s">
        <v>86</v>
      </c>
      <c r="D91" s="2" t="s">
        <v>97</v>
      </c>
      <c r="F91" s="27"/>
      <c r="H91" s="30"/>
      <c r="I91" s="30"/>
      <c r="J91" s="21">
        <v>10722.074902907885</v>
      </c>
      <c r="K91" s="30"/>
      <c r="L91" s="30"/>
      <c r="M91" s="30"/>
      <c r="N91" s="30"/>
      <c r="O91" s="30"/>
      <c r="P91" s="30"/>
      <c r="R91" s="2" t="s">
        <v>268</v>
      </c>
    </row>
    <row r="92" spans="1:18" ht="13" x14ac:dyDescent="0.25">
      <c r="A92" s="32"/>
      <c r="B92" s="37" t="s">
        <v>114</v>
      </c>
      <c r="C92" s="2" t="s">
        <v>86</v>
      </c>
      <c r="D92" s="2" t="s">
        <v>97</v>
      </c>
      <c r="F92" s="27"/>
      <c r="H92" s="30"/>
      <c r="I92" s="30"/>
      <c r="J92" s="21">
        <v>41850.005720764842</v>
      </c>
      <c r="K92" s="30"/>
      <c r="L92" s="30"/>
      <c r="M92" s="30"/>
      <c r="N92" s="30"/>
      <c r="O92" s="30"/>
      <c r="P92" s="30"/>
      <c r="R92" s="2" t="s">
        <v>268</v>
      </c>
    </row>
    <row r="93" spans="1:18" ht="13" x14ac:dyDescent="0.25">
      <c r="A93" s="32"/>
      <c r="B93" s="37" t="s">
        <v>115</v>
      </c>
      <c r="C93" s="2" t="s">
        <v>86</v>
      </c>
      <c r="D93" s="2" t="s">
        <v>97</v>
      </c>
      <c r="F93" s="27"/>
      <c r="H93" s="30"/>
      <c r="I93" s="30"/>
      <c r="J93" s="21">
        <v>597.8292051427203</v>
      </c>
      <c r="K93" s="30"/>
      <c r="L93" s="30"/>
      <c r="M93" s="30"/>
      <c r="N93" s="30"/>
      <c r="O93" s="30"/>
      <c r="P93" s="30"/>
      <c r="R93" s="2" t="s">
        <v>268</v>
      </c>
    </row>
    <row r="94" spans="1:18" ht="13" x14ac:dyDescent="0.25">
      <c r="A94" s="32"/>
      <c r="B94" s="38" t="s">
        <v>116</v>
      </c>
      <c r="C94" s="2" t="s">
        <v>86</v>
      </c>
      <c r="D94" s="2" t="s">
        <v>97</v>
      </c>
      <c r="F94" s="27"/>
      <c r="H94" s="30"/>
      <c r="I94" s="30"/>
      <c r="J94" s="21">
        <v>347.09027869312814</v>
      </c>
      <c r="K94" s="30"/>
      <c r="L94" s="30"/>
      <c r="M94" s="30"/>
      <c r="N94" s="30"/>
      <c r="O94" s="30"/>
      <c r="P94" s="30"/>
      <c r="R94" s="2" t="s">
        <v>268</v>
      </c>
    </row>
    <row r="95" spans="1:18" ht="13" x14ac:dyDescent="0.25">
      <c r="A95" s="32"/>
      <c r="B95" s="38" t="s">
        <v>117</v>
      </c>
      <c r="C95" s="2" t="s">
        <v>86</v>
      </c>
      <c r="D95" s="2" t="s">
        <v>97</v>
      </c>
      <c r="F95" s="27"/>
      <c r="H95" s="30"/>
      <c r="I95" s="30"/>
      <c r="J95" s="21">
        <v>339.36775261076036</v>
      </c>
      <c r="K95" s="30"/>
      <c r="L95" s="30"/>
      <c r="M95" s="30"/>
      <c r="N95" s="30"/>
      <c r="O95" s="30"/>
      <c r="P95" s="30"/>
      <c r="R95" s="2" t="s">
        <v>268</v>
      </c>
    </row>
    <row r="96" spans="1:18" ht="13" x14ac:dyDescent="0.25">
      <c r="A96" s="32"/>
      <c r="B96" s="38" t="s">
        <v>118</v>
      </c>
      <c r="C96" s="2" t="s">
        <v>86</v>
      </c>
      <c r="D96" s="2" t="s">
        <v>97</v>
      </c>
      <c r="F96" s="27"/>
      <c r="H96" s="30"/>
      <c r="I96" s="30"/>
      <c r="J96" s="21">
        <v>262.98054074415791</v>
      </c>
      <c r="K96" s="30"/>
      <c r="L96" s="30"/>
      <c r="M96" s="30"/>
      <c r="N96" s="30"/>
      <c r="O96" s="30"/>
      <c r="P96" s="30"/>
      <c r="R96" s="2" t="s">
        <v>268</v>
      </c>
    </row>
    <row r="97" spans="1:18" ht="13" x14ac:dyDescent="0.3">
      <c r="A97" s="32"/>
      <c r="B97" s="39"/>
      <c r="F97" s="27"/>
    </row>
    <row r="98" spans="1:18" ht="13" x14ac:dyDescent="0.25">
      <c r="A98" s="32"/>
      <c r="B98" s="36" t="s">
        <v>119</v>
      </c>
      <c r="F98" s="27"/>
    </row>
    <row r="99" spans="1:18" ht="13" x14ac:dyDescent="0.25">
      <c r="A99" s="32"/>
      <c r="B99" s="37" t="s">
        <v>120</v>
      </c>
      <c r="C99" s="2" t="s">
        <v>86</v>
      </c>
      <c r="D99" s="2" t="s">
        <v>97</v>
      </c>
      <c r="F99" s="27"/>
      <c r="G99" s="27"/>
      <c r="H99" s="30"/>
      <c r="I99" s="30"/>
      <c r="J99" s="21">
        <v>102.38876416643046</v>
      </c>
      <c r="K99" s="30"/>
      <c r="L99" s="30"/>
      <c r="M99" s="30"/>
      <c r="N99" s="30"/>
      <c r="O99" s="30"/>
      <c r="P99" s="30"/>
      <c r="R99" s="2" t="s">
        <v>268</v>
      </c>
    </row>
    <row r="100" spans="1:18" ht="13" x14ac:dyDescent="0.25">
      <c r="A100" s="32"/>
      <c r="B100" s="37" t="s">
        <v>121</v>
      </c>
      <c r="C100" s="2" t="s">
        <v>86</v>
      </c>
      <c r="D100" s="2" t="s">
        <v>97</v>
      </c>
      <c r="F100" s="27"/>
      <c r="G100" s="27"/>
      <c r="H100" s="30"/>
      <c r="I100" s="30"/>
      <c r="J100" s="21">
        <v>152.1585943238567</v>
      </c>
      <c r="K100" s="30"/>
      <c r="L100" s="30"/>
      <c r="M100" s="30"/>
      <c r="N100" s="30"/>
      <c r="O100" s="30"/>
      <c r="P100" s="30"/>
      <c r="R100" s="2" t="s">
        <v>268</v>
      </c>
    </row>
    <row r="101" spans="1:18" ht="13" x14ac:dyDescent="0.25">
      <c r="A101" s="32"/>
      <c r="B101" s="37" t="s">
        <v>122</v>
      </c>
      <c r="C101" s="2" t="s">
        <v>86</v>
      </c>
      <c r="D101" s="2" t="s">
        <v>97</v>
      </c>
      <c r="F101" s="27"/>
      <c r="G101" s="27"/>
      <c r="H101" s="30"/>
      <c r="I101" s="30"/>
      <c r="J101" s="21">
        <v>119.91239120608135</v>
      </c>
      <c r="K101" s="30"/>
      <c r="L101" s="30"/>
      <c r="M101" s="30"/>
      <c r="N101" s="30"/>
      <c r="O101" s="30"/>
      <c r="P101" s="30"/>
      <c r="R101" s="2" t="s">
        <v>268</v>
      </c>
    </row>
    <row r="102" spans="1:18" ht="13" x14ac:dyDescent="0.25">
      <c r="A102" s="32"/>
      <c r="B102" s="37" t="s">
        <v>123</v>
      </c>
      <c r="C102" s="2" t="s">
        <v>86</v>
      </c>
      <c r="D102" s="2" t="s">
        <v>97</v>
      </c>
      <c r="F102" s="27"/>
      <c r="G102" s="27"/>
      <c r="H102" s="30"/>
      <c r="I102" s="30"/>
      <c r="J102" s="21">
        <v>51.849960576747321</v>
      </c>
      <c r="K102" s="30"/>
      <c r="L102" s="30"/>
      <c r="M102" s="30"/>
      <c r="N102" s="30"/>
      <c r="O102" s="30"/>
      <c r="P102" s="30"/>
      <c r="R102" s="2" t="s">
        <v>268</v>
      </c>
    </row>
    <row r="103" spans="1:18" ht="13" x14ac:dyDescent="0.25">
      <c r="A103" s="32"/>
      <c r="B103" s="37" t="s">
        <v>124</v>
      </c>
      <c r="C103" s="2" t="s">
        <v>86</v>
      </c>
      <c r="D103" s="2" t="s">
        <v>97</v>
      </c>
      <c r="F103" s="27"/>
      <c r="G103" s="27"/>
      <c r="H103" s="30"/>
      <c r="I103" s="30"/>
      <c r="J103" s="21">
        <v>8.5330675046618971</v>
      </c>
      <c r="K103" s="30"/>
      <c r="L103" s="30"/>
      <c r="M103" s="30"/>
      <c r="N103" s="30"/>
      <c r="O103" s="30"/>
      <c r="P103" s="30"/>
      <c r="R103" s="2" t="s">
        <v>268</v>
      </c>
    </row>
    <row r="104" spans="1:18" ht="13" x14ac:dyDescent="0.25">
      <c r="A104" s="32"/>
      <c r="F104" s="27"/>
      <c r="G104" s="27"/>
      <c r="H104" s="33"/>
      <c r="I104" s="33"/>
      <c r="J104" s="33"/>
      <c r="K104" s="33"/>
      <c r="L104" s="35"/>
      <c r="M104" s="35"/>
      <c r="N104" s="35"/>
      <c r="O104" s="35"/>
      <c r="P104" s="35"/>
    </row>
    <row r="105" spans="1:18" ht="13" x14ac:dyDescent="0.25">
      <c r="A105" s="32"/>
      <c r="B105" s="36" t="s">
        <v>125</v>
      </c>
      <c r="F105" s="27"/>
    </row>
    <row r="106" spans="1:18" ht="13" x14ac:dyDescent="0.25">
      <c r="A106" s="32"/>
      <c r="B106" s="37" t="s">
        <v>126</v>
      </c>
      <c r="C106" s="2" t="s">
        <v>86</v>
      </c>
      <c r="D106" s="2" t="s">
        <v>97</v>
      </c>
      <c r="F106" s="27"/>
      <c r="H106" s="30"/>
      <c r="I106" s="30"/>
      <c r="J106" s="21">
        <v>693.50010675396777</v>
      </c>
      <c r="K106" s="30"/>
      <c r="L106" s="30"/>
      <c r="M106" s="30"/>
      <c r="N106" s="30"/>
      <c r="O106" s="30"/>
      <c r="P106" s="30"/>
      <c r="R106" s="2" t="s">
        <v>268</v>
      </c>
    </row>
    <row r="107" spans="1:18" ht="13" x14ac:dyDescent="0.25">
      <c r="A107" s="32"/>
      <c r="B107" s="37" t="s">
        <v>127</v>
      </c>
      <c r="C107" s="2" t="s">
        <v>86</v>
      </c>
      <c r="D107" s="2" t="s">
        <v>128</v>
      </c>
      <c r="F107" s="27"/>
      <c r="G107" s="27"/>
      <c r="H107" s="30"/>
      <c r="I107" s="30"/>
      <c r="J107" s="21">
        <v>0</v>
      </c>
      <c r="K107" s="30"/>
      <c r="L107" s="30"/>
      <c r="M107" s="30"/>
      <c r="N107" s="30"/>
      <c r="O107" s="30"/>
      <c r="P107" s="30"/>
      <c r="R107" s="2" t="s">
        <v>268</v>
      </c>
    </row>
    <row r="108" spans="1:18" ht="13" x14ac:dyDescent="0.25">
      <c r="A108" s="32"/>
      <c r="B108" s="37" t="s">
        <v>129</v>
      </c>
      <c r="C108" s="2" t="s">
        <v>86</v>
      </c>
      <c r="D108" s="2" t="s">
        <v>128</v>
      </c>
      <c r="F108" s="27"/>
      <c r="G108" s="27"/>
      <c r="H108" s="30"/>
      <c r="I108" s="30"/>
      <c r="J108" s="21">
        <v>0</v>
      </c>
      <c r="K108" s="30"/>
      <c r="L108" s="30"/>
      <c r="M108" s="30"/>
      <c r="N108" s="30"/>
      <c r="O108" s="30"/>
      <c r="P108" s="30"/>
      <c r="R108" s="2" t="s">
        <v>268</v>
      </c>
    </row>
    <row r="109" spans="1:18" ht="13" x14ac:dyDescent="0.25">
      <c r="A109" s="32"/>
      <c r="B109" s="37" t="s">
        <v>130</v>
      </c>
      <c r="C109" s="2" t="s">
        <v>86</v>
      </c>
      <c r="D109" s="2" t="s">
        <v>128</v>
      </c>
      <c r="F109" s="27"/>
      <c r="G109" s="27"/>
      <c r="H109" s="30"/>
      <c r="I109" s="30"/>
      <c r="J109" s="21">
        <v>306154.84858060785</v>
      </c>
      <c r="K109" s="30"/>
      <c r="L109" s="30"/>
      <c r="M109" s="30"/>
      <c r="N109" s="30"/>
      <c r="O109" s="30"/>
      <c r="P109" s="30"/>
      <c r="R109" s="2" t="s">
        <v>268</v>
      </c>
    </row>
    <row r="110" spans="1:18" ht="13" x14ac:dyDescent="0.25">
      <c r="A110" s="32"/>
      <c r="B110" s="37"/>
      <c r="F110" s="27"/>
      <c r="G110" s="27"/>
      <c r="H110" s="27"/>
      <c r="I110" s="27"/>
      <c r="J110" s="27"/>
      <c r="K110" s="27"/>
      <c r="L110" s="27"/>
      <c r="M110" s="27"/>
      <c r="N110" s="27"/>
      <c r="O110" s="27"/>
      <c r="P110" s="27"/>
      <c r="Q110" s="27"/>
    </row>
    <row r="111" spans="1:18" ht="13" x14ac:dyDescent="0.25">
      <c r="A111" s="32"/>
      <c r="B111" s="1" t="s">
        <v>131</v>
      </c>
      <c r="F111" s="27"/>
      <c r="G111" s="27"/>
      <c r="H111" s="27"/>
      <c r="I111" s="27"/>
      <c r="J111" s="27"/>
      <c r="K111" s="27"/>
      <c r="L111" s="27"/>
      <c r="M111" s="27"/>
      <c r="N111" s="27"/>
      <c r="O111" s="27"/>
      <c r="P111" s="27"/>
      <c r="Q111" s="27"/>
    </row>
    <row r="112" spans="1:18" ht="13" x14ac:dyDescent="0.25">
      <c r="A112" s="32"/>
      <c r="B112" s="37" t="s">
        <v>132</v>
      </c>
      <c r="C112" s="2" t="s">
        <v>88</v>
      </c>
      <c r="D112" s="2" t="s">
        <v>133</v>
      </c>
      <c r="F112" s="27"/>
      <c r="G112" s="27"/>
      <c r="H112" s="30"/>
      <c r="I112" s="30"/>
      <c r="J112" s="21">
        <v>53169.909828815456</v>
      </c>
      <c r="K112" s="30"/>
      <c r="L112" s="30"/>
      <c r="M112" s="30"/>
      <c r="N112" s="30"/>
      <c r="O112" s="30"/>
      <c r="P112" s="30"/>
      <c r="Q112" s="27"/>
      <c r="R112" s="2" t="s">
        <v>269</v>
      </c>
    </row>
    <row r="113" spans="1:20" ht="13" x14ac:dyDescent="0.25">
      <c r="A113" s="32"/>
      <c r="B113" s="37" t="s">
        <v>134</v>
      </c>
      <c r="C113" s="2" t="s">
        <v>88</v>
      </c>
      <c r="D113" s="2" t="s">
        <v>133</v>
      </c>
      <c r="F113" s="27"/>
      <c r="G113" s="27"/>
      <c r="H113" s="30"/>
      <c r="I113" s="30"/>
      <c r="J113" s="21">
        <v>686.45803130388845</v>
      </c>
      <c r="K113" s="30"/>
      <c r="L113" s="30"/>
      <c r="M113" s="30"/>
      <c r="N113" s="30"/>
      <c r="O113" s="30"/>
      <c r="P113" s="30"/>
      <c r="Q113" s="27"/>
      <c r="R113" s="2" t="s">
        <v>269</v>
      </c>
    </row>
    <row r="114" spans="1:20" ht="13" x14ac:dyDescent="0.25">
      <c r="A114" s="32"/>
      <c r="B114" s="37" t="s">
        <v>135</v>
      </c>
      <c r="C114" s="2" t="s">
        <v>88</v>
      </c>
      <c r="D114" s="2" t="s">
        <v>133</v>
      </c>
      <c r="F114" s="27"/>
      <c r="G114" s="27"/>
      <c r="H114" s="30"/>
      <c r="I114" s="30"/>
      <c r="J114" s="21">
        <v>265.02160235734698</v>
      </c>
      <c r="K114" s="30"/>
      <c r="L114" s="30"/>
      <c r="M114" s="30"/>
      <c r="N114" s="30"/>
      <c r="O114" s="30"/>
      <c r="P114" s="30"/>
      <c r="Q114" s="27"/>
      <c r="R114" s="2" t="s">
        <v>269</v>
      </c>
    </row>
    <row r="115" spans="1:20" ht="13" x14ac:dyDescent="0.25">
      <c r="F115" s="27"/>
      <c r="G115" s="27"/>
      <c r="H115" s="33"/>
      <c r="I115" s="33"/>
      <c r="J115" s="33"/>
      <c r="K115" s="33"/>
      <c r="L115" s="35"/>
      <c r="M115" s="35"/>
      <c r="N115" s="35"/>
      <c r="O115" s="35"/>
      <c r="P115" s="35"/>
    </row>
    <row r="116" spans="1:20" s="7" customFormat="1" ht="13" x14ac:dyDescent="0.25">
      <c r="B116" s="7" t="s">
        <v>136</v>
      </c>
    </row>
    <row r="118" spans="1:20" ht="13" x14ac:dyDescent="0.25">
      <c r="B118" s="1" t="s">
        <v>137</v>
      </c>
    </row>
    <row r="119" spans="1:20" x14ac:dyDescent="0.25">
      <c r="B119" s="2" t="s">
        <v>138</v>
      </c>
      <c r="D119" s="2" t="s">
        <v>139</v>
      </c>
      <c r="H119" s="40">
        <v>3.7999999999999999E-2</v>
      </c>
      <c r="I119" s="40">
        <v>3.3000000000000002E-2</v>
      </c>
      <c r="J119" s="40">
        <v>3.3000000000000002E-2</v>
      </c>
      <c r="K119" s="41"/>
      <c r="L119" s="41"/>
      <c r="M119" s="41"/>
      <c r="N119" s="41"/>
      <c r="O119" s="41"/>
      <c r="P119" s="41"/>
      <c r="R119" s="2" t="s">
        <v>140</v>
      </c>
      <c r="T119" s="2" t="s">
        <v>141</v>
      </c>
    </row>
    <row r="120" spans="1:20" x14ac:dyDescent="0.25">
      <c r="B120" s="2" t="s">
        <v>226</v>
      </c>
      <c r="D120" s="2" t="s">
        <v>139</v>
      </c>
      <c r="H120" s="41"/>
      <c r="I120" s="41"/>
      <c r="J120" s="41"/>
      <c r="K120" s="40">
        <v>3.3000000000000002E-2</v>
      </c>
      <c r="L120" s="40">
        <v>2.8000000000000001E-2</v>
      </c>
      <c r="M120" s="41"/>
      <c r="N120" s="41"/>
      <c r="O120" s="41"/>
      <c r="P120" s="41"/>
      <c r="R120" s="2" t="s">
        <v>231</v>
      </c>
      <c r="T120" s="2" t="s">
        <v>217</v>
      </c>
    </row>
    <row r="123" spans="1:20" ht="13" x14ac:dyDescent="0.25">
      <c r="B123" s="17" t="s">
        <v>65</v>
      </c>
    </row>
    <row r="124" spans="1:20" ht="13" x14ac:dyDescent="0.25">
      <c r="C124" s="1"/>
    </row>
  </sheetData>
  <mergeCells count="1">
    <mergeCell ref="B5:D5"/>
  </mergeCells>
  <pageMargins left="0.7" right="0.7" top="0.75" bottom="0.75"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2:B3"/>
  <sheetViews>
    <sheetView showGridLines="0" zoomScale="85" zoomScaleNormal="85" workbookViewId="0"/>
  </sheetViews>
  <sheetFormatPr defaultColWidth="9.1796875" defaultRowHeight="12.5" x14ac:dyDescent="0.25"/>
  <cols>
    <col min="1" max="1" width="5.7265625" style="14" customWidth="1"/>
    <col min="2" max="16384" width="9.1796875" style="14"/>
  </cols>
  <sheetData>
    <row r="2" spans="2:2" ht="13" x14ac:dyDescent="0.25">
      <c r="B2" s="24" t="s">
        <v>67</v>
      </c>
    </row>
    <row r="3" spans="2:2" ht="13" x14ac:dyDescent="0.25">
      <c r="B3" s="24" t="s">
        <v>68</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CC"/>
  </sheetPr>
  <dimension ref="A2:R67"/>
  <sheetViews>
    <sheetView showGridLines="0" zoomScale="85" zoomScaleNormal="85" workbookViewId="0">
      <pane xSplit="4" ySplit="11" topLeftCell="E12" activePane="bottomRight" state="frozen"/>
      <selection activeCell="L11" sqref="L11:P11"/>
      <selection pane="topRight" activeCell="L11" sqref="L11:P11"/>
      <selection pane="bottomLeft" activeCell="L11" sqref="L11:P11"/>
      <selection pane="bottomRight" activeCell="E12" sqref="E12"/>
    </sheetView>
  </sheetViews>
  <sheetFormatPr defaultColWidth="9.1796875" defaultRowHeight="12.5" x14ac:dyDescent="0.25"/>
  <cols>
    <col min="1" max="1" width="5.7265625" style="2" customWidth="1"/>
    <col min="2" max="2" width="76.453125" style="2" customWidth="1"/>
    <col min="3" max="3" width="5.7265625" style="2" customWidth="1"/>
    <col min="4" max="4" width="25.1796875" style="2" customWidth="1"/>
    <col min="5" max="5" width="2.7265625" style="2" customWidth="1"/>
    <col min="6" max="6" width="13.7265625" style="2" customWidth="1"/>
    <col min="7" max="7" width="2.7265625" style="2" customWidth="1"/>
    <col min="8" max="16" width="12.54296875" style="2" customWidth="1"/>
    <col min="17" max="17" width="2.7265625" style="2" customWidth="1"/>
    <col min="18" max="18" width="30.7265625" style="2" customWidth="1"/>
    <col min="19" max="32" width="13.7265625" style="2" customWidth="1"/>
    <col min="33" max="16384" width="9.1796875" style="2"/>
  </cols>
  <sheetData>
    <row r="2" spans="1:18" s="11" customFormat="1" ht="18" x14ac:dyDescent="0.25">
      <c r="B2" s="11" t="s">
        <v>218</v>
      </c>
    </row>
    <row r="4" spans="1:18" ht="13" x14ac:dyDescent="0.25">
      <c r="B4" s="16" t="s">
        <v>49</v>
      </c>
    </row>
    <row r="5" spans="1:18" ht="114" customHeight="1" x14ac:dyDescent="0.25">
      <c r="B5" s="48" t="s">
        <v>227</v>
      </c>
      <c r="C5" s="48"/>
      <c r="D5" s="48"/>
      <c r="F5" s="12"/>
    </row>
    <row r="6" spans="1:18" x14ac:dyDescent="0.25">
      <c r="F6" s="12"/>
    </row>
    <row r="7" spans="1:18" ht="13" x14ac:dyDescent="0.25">
      <c r="B7" s="17" t="s">
        <v>25</v>
      </c>
      <c r="F7" s="12"/>
    </row>
    <row r="8" spans="1:18" ht="40.5" customHeight="1" x14ac:dyDescent="0.25">
      <c r="B8" s="48" t="s">
        <v>262</v>
      </c>
      <c r="C8" s="48"/>
      <c r="D8" s="48"/>
    </row>
    <row r="10" spans="1:18" s="7" customFormat="1" ht="13" x14ac:dyDescent="0.25">
      <c r="B10" s="7" t="s">
        <v>39</v>
      </c>
      <c r="D10" s="7" t="s">
        <v>22</v>
      </c>
      <c r="F10" s="7" t="s">
        <v>23</v>
      </c>
      <c r="H10" s="7" t="s">
        <v>73</v>
      </c>
      <c r="I10" s="7" t="s">
        <v>74</v>
      </c>
      <c r="J10" s="7" t="s">
        <v>75</v>
      </c>
      <c r="K10" s="7" t="s">
        <v>76</v>
      </c>
      <c r="L10" s="7" t="s">
        <v>77</v>
      </c>
      <c r="M10" s="7" t="s">
        <v>78</v>
      </c>
      <c r="N10" s="7" t="s">
        <v>79</v>
      </c>
      <c r="O10" s="7" t="s">
        <v>80</v>
      </c>
      <c r="P10" s="7" t="s">
        <v>81</v>
      </c>
      <c r="R10" s="7" t="s">
        <v>41</v>
      </c>
    </row>
    <row r="13" spans="1:18" s="7" customFormat="1" ht="13" x14ac:dyDescent="0.25">
      <c r="B13" s="7" t="s">
        <v>82</v>
      </c>
    </row>
    <row r="14" spans="1:18" s="27" customFormat="1" ht="13" x14ac:dyDescent="0.25">
      <c r="A14" s="29"/>
    </row>
    <row r="15" spans="1:18" ht="13" x14ac:dyDescent="0.25">
      <c r="A15" s="28"/>
      <c r="B15" s="25" t="s">
        <v>83</v>
      </c>
      <c r="C15" s="2" t="s">
        <v>84</v>
      </c>
      <c r="D15" s="2" t="s">
        <v>85</v>
      </c>
      <c r="H15" s="22">
        <f>'2. Historische data'!H15</f>
        <v>1680768.968338775</v>
      </c>
      <c r="I15" s="22">
        <f>'2. Historische data'!I15</f>
        <v>2067884.2271698075</v>
      </c>
      <c r="J15" s="22">
        <f>'2. Historische data'!J15</f>
        <v>2000438.0869401097</v>
      </c>
      <c r="K15" s="30"/>
      <c r="L15" s="30"/>
      <c r="M15" s="30"/>
      <c r="N15" s="30"/>
      <c r="O15" s="30"/>
      <c r="P15" s="30"/>
      <c r="R15" s="27"/>
    </row>
    <row r="16" spans="1:18" s="27" customFormat="1" ht="13" x14ac:dyDescent="0.25">
      <c r="A16" s="29"/>
      <c r="B16" s="2"/>
      <c r="C16" s="2"/>
      <c r="D16" s="2"/>
    </row>
    <row r="17" spans="1:18" ht="13" x14ac:dyDescent="0.25">
      <c r="A17" s="28"/>
      <c r="B17" s="25" t="s">
        <v>214</v>
      </c>
      <c r="C17" s="2" t="s">
        <v>86</v>
      </c>
      <c r="D17" s="2" t="s">
        <v>85</v>
      </c>
      <c r="H17" s="22">
        <f>'2. Historische data'!H17</f>
        <v>6936370.6419698512</v>
      </c>
      <c r="I17" s="22">
        <f>'2. Historische data'!I17</f>
        <v>8698041.5965348333</v>
      </c>
      <c r="J17" s="22">
        <f>'2. Historische data'!J17</f>
        <v>8521463.9640293717</v>
      </c>
      <c r="K17" s="30"/>
      <c r="L17" s="30"/>
      <c r="M17" s="30"/>
      <c r="N17" s="30"/>
      <c r="O17" s="30"/>
      <c r="P17" s="30"/>
      <c r="R17" s="27"/>
    </row>
    <row r="18" spans="1:18" ht="13" x14ac:dyDescent="0.25">
      <c r="A18" s="28"/>
      <c r="B18" s="25" t="s">
        <v>87</v>
      </c>
      <c r="C18" s="2" t="s">
        <v>86</v>
      </c>
      <c r="D18" s="2" t="s">
        <v>85</v>
      </c>
      <c r="H18" s="22">
        <f>'2. Historische data'!H18</f>
        <v>7966766.8799999999</v>
      </c>
      <c r="I18" s="22">
        <f>'2. Historische data'!I18</f>
        <v>3918850.03</v>
      </c>
      <c r="J18" s="22">
        <f>'2. Historische data'!J18</f>
        <v>2324520.71</v>
      </c>
      <c r="K18" s="30"/>
      <c r="L18" s="30"/>
      <c r="M18" s="30"/>
      <c r="N18" s="30"/>
      <c r="O18" s="30"/>
      <c r="P18" s="30"/>
      <c r="R18" s="27"/>
    </row>
    <row r="19" spans="1:18" s="27" customFormat="1" ht="13" x14ac:dyDescent="0.25">
      <c r="A19" s="28"/>
      <c r="B19" s="2"/>
      <c r="C19" s="2"/>
      <c r="D19" s="2"/>
    </row>
    <row r="20" spans="1:18" ht="13" x14ac:dyDescent="0.25">
      <c r="A20" s="28"/>
      <c r="B20" s="25" t="s">
        <v>83</v>
      </c>
      <c r="C20" s="2" t="s">
        <v>88</v>
      </c>
      <c r="D20" s="2" t="s">
        <v>85</v>
      </c>
      <c r="H20" s="22">
        <f>'2. Historische data'!H20</f>
        <v>873642.91640935966</v>
      </c>
      <c r="I20" s="22">
        <f>'2. Historische data'!I20</f>
        <v>762216.84135009558</v>
      </c>
      <c r="J20" s="22">
        <f>'2. Historische data'!J20</f>
        <v>817794.72756119864</v>
      </c>
      <c r="K20" s="30"/>
      <c r="L20" s="30"/>
      <c r="M20" s="30"/>
      <c r="N20" s="30"/>
      <c r="O20" s="30"/>
      <c r="P20" s="30"/>
      <c r="R20" s="27"/>
    </row>
    <row r="21" spans="1:18" x14ac:dyDescent="0.25">
      <c r="B21" s="25"/>
      <c r="H21" s="31"/>
      <c r="I21" s="31"/>
      <c r="J21" s="31"/>
      <c r="K21" s="31"/>
      <c r="L21" s="31"/>
      <c r="M21" s="31"/>
      <c r="N21" s="31"/>
      <c r="O21" s="31"/>
      <c r="P21" s="31"/>
    </row>
    <row r="22" spans="1:18" s="7" customFormat="1" ht="13" x14ac:dyDescent="0.25">
      <c r="B22" s="7" t="s">
        <v>136</v>
      </c>
    </row>
    <row r="24" spans="1:18" ht="13" x14ac:dyDescent="0.25">
      <c r="B24" s="1" t="s">
        <v>137</v>
      </c>
    </row>
    <row r="25" spans="1:18" x14ac:dyDescent="0.25">
      <c r="B25" s="2" t="s">
        <v>138</v>
      </c>
      <c r="D25" s="2" t="s">
        <v>139</v>
      </c>
      <c r="H25" s="42">
        <f>'2. Historische data'!H119</f>
        <v>3.7999999999999999E-2</v>
      </c>
      <c r="I25" s="42">
        <f>'2. Historische data'!I119</f>
        <v>3.3000000000000002E-2</v>
      </c>
      <c r="J25" s="42">
        <f>'2. Historische data'!J119</f>
        <v>3.3000000000000002E-2</v>
      </c>
      <c r="K25" s="41"/>
      <c r="L25" s="41"/>
      <c r="M25" s="41"/>
      <c r="N25" s="41"/>
      <c r="O25" s="41"/>
      <c r="P25" s="41"/>
    </row>
    <row r="26" spans="1:18" x14ac:dyDescent="0.25">
      <c r="B26" s="2" t="s">
        <v>226</v>
      </c>
      <c r="D26" s="2" t="s">
        <v>139</v>
      </c>
      <c r="H26" s="41"/>
      <c r="I26" s="41"/>
      <c r="J26" s="41"/>
      <c r="K26" s="42">
        <f>'2. Historische data'!K120</f>
        <v>3.3000000000000002E-2</v>
      </c>
      <c r="L26" s="42">
        <f>'2. Historische data'!L120</f>
        <v>2.8000000000000001E-2</v>
      </c>
      <c r="M26" s="41"/>
      <c r="N26" s="41"/>
      <c r="O26" s="41"/>
      <c r="P26" s="41"/>
    </row>
    <row r="28" spans="1:18" s="7" customFormat="1" ht="13" x14ac:dyDescent="0.25">
      <c r="B28" s="7" t="s">
        <v>152</v>
      </c>
    </row>
    <row r="30" spans="1:18" x14ac:dyDescent="0.25">
      <c r="B30" s="2" t="s">
        <v>153</v>
      </c>
      <c r="D30" s="2" t="s">
        <v>139</v>
      </c>
      <c r="F30" s="43">
        <f>AVERAGE(H25:J25)</f>
        <v>3.4666666666666672E-2</v>
      </c>
    </row>
    <row r="31" spans="1:18" x14ac:dyDescent="0.25">
      <c r="B31" s="2" t="s">
        <v>225</v>
      </c>
      <c r="D31" s="2" t="s">
        <v>139</v>
      </c>
      <c r="F31" s="43">
        <f>AVERAGE(K26:L26)</f>
        <v>3.0499999999999999E-2</v>
      </c>
    </row>
    <row r="33" spans="1:18" x14ac:dyDescent="0.25">
      <c r="B33" s="2" t="s">
        <v>154</v>
      </c>
      <c r="D33" s="2" t="s">
        <v>139</v>
      </c>
      <c r="H33" s="41"/>
      <c r="I33" s="41"/>
      <c r="J33" s="41"/>
      <c r="K33" s="43">
        <f>AVERAGE($F$31,$F$30)</f>
        <v>3.2583333333333339E-2</v>
      </c>
      <c r="L33" s="43">
        <f t="shared" ref="L33:P33" si="0">AVERAGE($F$31,$F$30)</f>
        <v>3.2583333333333339E-2</v>
      </c>
      <c r="M33" s="43">
        <f t="shared" si="0"/>
        <v>3.2583333333333339E-2</v>
      </c>
      <c r="N33" s="43">
        <f t="shared" si="0"/>
        <v>3.2583333333333339E-2</v>
      </c>
      <c r="O33" s="43">
        <f t="shared" si="0"/>
        <v>3.2583333333333339E-2</v>
      </c>
      <c r="P33" s="43">
        <f t="shared" si="0"/>
        <v>3.2583333333333339E-2</v>
      </c>
    </row>
    <row r="35" spans="1:18" s="7" customFormat="1" ht="13" x14ac:dyDescent="0.25">
      <c r="B35" s="7" t="s">
        <v>169</v>
      </c>
    </row>
    <row r="36" spans="1:18" s="27" customFormat="1" ht="13" x14ac:dyDescent="0.25">
      <c r="A36" s="29"/>
    </row>
    <row r="37" spans="1:18" s="27" customFormat="1" ht="13" x14ac:dyDescent="0.25">
      <c r="A37" s="29"/>
      <c r="B37" s="27" t="s">
        <v>161</v>
      </c>
    </row>
    <row r="38" spans="1:18" ht="13" x14ac:dyDescent="0.25">
      <c r="A38" s="28"/>
      <c r="B38" s="25" t="s">
        <v>83</v>
      </c>
      <c r="C38" s="2" t="s">
        <v>84</v>
      </c>
      <c r="D38" s="2" t="s">
        <v>158</v>
      </c>
      <c r="H38" s="23">
        <f>H15*(1+$I$25)*(1+$J$25)</f>
        <v>1793530.0776556546</v>
      </c>
      <c r="I38" s="23">
        <f>I15*(1+$J$25)</f>
        <v>2136124.4066664111</v>
      </c>
      <c r="J38" s="23">
        <f>J15</f>
        <v>2000438.0869401097</v>
      </c>
      <c r="K38" s="30"/>
      <c r="L38" s="30"/>
      <c r="M38" s="30"/>
      <c r="N38" s="30"/>
      <c r="O38" s="30"/>
      <c r="P38" s="30"/>
      <c r="R38" s="27"/>
    </row>
    <row r="39" spans="1:18" s="27" customFormat="1" ht="13" x14ac:dyDescent="0.25">
      <c r="A39" s="29"/>
      <c r="B39" s="2"/>
      <c r="C39" s="2"/>
      <c r="D39" s="2"/>
    </row>
    <row r="40" spans="1:18" s="27" customFormat="1" ht="13" x14ac:dyDescent="0.25">
      <c r="A40" s="29"/>
      <c r="B40" s="27" t="s">
        <v>160</v>
      </c>
    </row>
    <row r="41" spans="1:18" ht="13" x14ac:dyDescent="0.25">
      <c r="A41" s="28"/>
      <c r="B41" s="25" t="s">
        <v>214</v>
      </c>
      <c r="C41" s="2" t="s">
        <v>86</v>
      </c>
      <c r="D41" s="2" t="s">
        <v>158</v>
      </c>
      <c r="H41" s="23">
        <f>H17*(1+$I$25)*(1+$J$25)</f>
        <v>7401724.8119689645</v>
      </c>
      <c r="I41" s="23">
        <f>I17*(1+$J$25)</f>
        <v>8985076.9692204818</v>
      </c>
      <c r="J41" s="23">
        <f>J17</f>
        <v>8521463.9640293717</v>
      </c>
      <c r="K41" s="30"/>
      <c r="L41" s="30"/>
      <c r="M41" s="30"/>
      <c r="N41" s="30"/>
      <c r="O41" s="30"/>
      <c r="P41" s="30"/>
      <c r="R41" s="27"/>
    </row>
    <row r="42" spans="1:18" x14ac:dyDescent="0.25">
      <c r="A42" s="28"/>
      <c r="B42" s="25" t="s">
        <v>87</v>
      </c>
      <c r="C42" s="2" t="s">
        <v>86</v>
      </c>
      <c r="D42" s="2" t="s">
        <v>158</v>
      </c>
      <c r="H42" s="23">
        <f>H18*(1+$I$25)*(1+$J$25)</f>
        <v>8501249.3032123186</v>
      </c>
      <c r="I42" s="23">
        <f>I18*(1+$J$25)</f>
        <v>4048172.0809899997</v>
      </c>
      <c r="J42" s="23">
        <f>J18</f>
        <v>2324520.71</v>
      </c>
      <c r="K42" s="30"/>
      <c r="L42" s="30"/>
      <c r="M42" s="30"/>
      <c r="N42" s="30"/>
      <c r="O42" s="30"/>
      <c r="P42" s="30"/>
    </row>
    <row r="43" spans="1:18" s="27" customFormat="1" ht="13" x14ac:dyDescent="0.25">
      <c r="A43" s="28"/>
      <c r="B43" s="2"/>
      <c r="C43" s="2"/>
      <c r="D43" s="2"/>
    </row>
    <row r="44" spans="1:18" s="27" customFormat="1" ht="13" x14ac:dyDescent="0.25">
      <c r="A44" s="29"/>
      <c r="B44" s="27" t="s">
        <v>162</v>
      </c>
    </row>
    <row r="45" spans="1:18" ht="13" x14ac:dyDescent="0.25">
      <c r="A45" s="28"/>
      <c r="B45" s="25" t="s">
        <v>83</v>
      </c>
      <c r="C45" s="2" t="s">
        <v>88</v>
      </c>
      <c r="D45" s="2" t="s">
        <v>158</v>
      </c>
      <c r="H45" s="23">
        <f>H20*(1+$I$25)*(1+$J$25)</f>
        <v>932254.74602834706</v>
      </c>
      <c r="I45" s="23">
        <f>I20*(1+$J$25)</f>
        <v>787369.99711464869</v>
      </c>
      <c r="J45" s="23">
        <f>J20</f>
        <v>817794.72756119864</v>
      </c>
      <c r="K45" s="30"/>
      <c r="L45" s="30"/>
      <c r="M45" s="30"/>
      <c r="N45" s="30"/>
      <c r="O45" s="30"/>
      <c r="P45" s="30"/>
      <c r="R45" s="27"/>
    </row>
    <row r="46" spans="1:18" x14ac:dyDescent="0.25">
      <c r="B46" s="25"/>
      <c r="H46" s="31"/>
      <c r="I46" s="31"/>
      <c r="J46" s="31"/>
      <c r="K46" s="31"/>
      <c r="L46" s="31"/>
      <c r="M46" s="31"/>
      <c r="N46" s="31"/>
      <c r="O46" s="31"/>
      <c r="P46" s="31"/>
    </row>
    <row r="47" spans="1:18" s="7" customFormat="1" ht="13" x14ac:dyDescent="0.25">
      <c r="B47" s="7" t="s">
        <v>165</v>
      </c>
    </row>
    <row r="48" spans="1:18" x14ac:dyDescent="0.25">
      <c r="B48" s="25"/>
      <c r="H48" s="31"/>
      <c r="I48" s="31"/>
      <c r="J48" s="31"/>
      <c r="K48" s="31"/>
      <c r="L48" s="31"/>
      <c r="M48" s="31"/>
      <c r="N48" s="31"/>
      <c r="O48" s="31"/>
      <c r="P48" s="31"/>
    </row>
    <row r="49" spans="1:18" ht="13" x14ac:dyDescent="0.25">
      <c r="B49" s="16" t="s">
        <v>166</v>
      </c>
      <c r="H49" s="31"/>
      <c r="I49" s="31"/>
      <c r="J49" s="31"/>
      <c r="K49" s="31"/>
      <c r="L49" s="31"/>
      <c r="M49" s="31"/>
      <c r="N49" s="31"/>
      <c r="O49" s="31"/>
      <c r="P49" s="31"/>
    </row>
    <row r="50" spans="1:18" ht="13" x14ac:dyDescent="0.25">
      <c r="A50" s="28"/>
      <c r="B50" s="25" t="s">
        <v>163</v>
      </c>
      <c r="C50" s="2" t="s">
        <v>84</v>
      </c>
      <c r="D50" s="2" t="s">
        <v>158</v>
      </c>
      <c r="H50" s="30"/>
      <c r="I50" s="30"/>
      <c r="J50" s="23">
        <f>AVERAGE(H38:J38)</f>
        <v>1976697.5237540584</v>
      </c>
      <c r="K50" s="30"/>
      <c r="L50" s="30"/>
      <c r="M50" s="30"/>
      <c r="N50" s="30"/>
      <c r="O50" s="30"/>
      <c r="P50" s="30"/>
      <c r="R50" s="27"/>
    </row>
    <row r="51" spans="1:18" x14ac:dyDescent="0.25">
      <c r="B51" s="25"/>
      <c r="H51" s="31"/>
      <c r="I51" s="31"/>
      <c r="J51" s="31"/>
      <c r="K51" s="31"/>
      <c r="L51" s="31"/>
      <c r="M51" s="31"/>
      <c r="N51" s="31"/>
      <c r="O51" s="31"/>
      <c r="P51" s="31"/>
    </row>
    <row r="52" spans="1:18" ht="13" x14ac:dyDescent="0.25">
      <c r="A52" s="28"/>
      <c r="B52" s="25" t="s">
        <v>170</v>
      </c>
      <c r="C52" s="2" t="s">
        <v>84</v>
      </c>
      <c r="D52" s="2" t="s">
        <v>85</v>
      </c>
      <c r="H52" s="30"/>
      <c r="I52" s="30"/>
      <c r="J52" s="30"/>
      <c r="K52" s="30"/>
      <c r="L52" s="18">
        <f>J50*(1+K$33)*(1+L$33)</f>
        <v>2107610.9199834834</v>
      </c>
      <c r="M52" s="18">
        <f>L52*(1+M$33)</f>
        <v>2176283.9091262785</v>
      </c>
      <c r="N52" s="18">
        <f>M52*(1+N$33)</f>
        <v>2247194.49316531</v>
      </c>
      <c r="O52" s="18">
        <f>N52*(1+O$33)</f>
        <v>2320415.5804009466</v>
      </c>
      <c r="P52" s="18">
        <f>O52*(1+P$33)</f>
        <v>2396022.4547290108</v>
      </c>
      <c r="R52" s="27"/>
    </row>
    <row r="53" spans="1:18" x14ac:dyDescent="0.25">
      <c r="B53" s="25"/>
      <c r="H53" s="31"/>
      <c r="I53" s="31"/>
      <c r="J53" s="31"/>
      <c r="K53" s="31"/>
      <c r="L53" s="31"/>
      <c r="M53" s="31"/>
      <c r="N53" s="31"/>
      <c r="O53" s="31"/>
      <c r="P53" s="31"/>
    </row>
    <row r="54" spans="1:18" ht="13" x14ac:dyDescent="0.25">
      <c r="B54" s="16" t="s">
        <v>167</v>
      </c>
      <c r="H54" s="31"/>
      <c r="I54" s="31"/>
      <c r="J54" s="31"/>
      <c r="K54" s="31"/>
      <c r="L54" s="31"/>
      <c r="M54" s="31"/>
      <c r="N54" s="31"/>
      <c r="O54" s="31"/>
      <c r="P54" s="31"/>
    </row>
    <row r="55" spans="1:18" ht="13" x14ac:dyDescent="0.25">
      <c r="A55" s="28"/>
      <c r="B55" s="25" t="s">
        <v>234</v>
      </c>
      <c r="C55" s="2" t="s">
        <v>86</v>
      </c>
      <c r="D55" s="2" t="s">
        <v>158</v>
      </c>
      <c r="H55" s="30"/>
      <c r="I55" s="30"/>
      <c r="J55" s="23">
        <f>AVERAGE(H41:J41)</f>
        <v>8302755.2484062724</v>
      </c>
      <c r="K55" s="30"/>
      <c r="L55" s="30"/>
      <c r="M55" s="30"/>
      <c r="N55" s="30"/>
      <c r="O55" s="30"/>
      <c r="P55" s="30"/>
      <c r="R55" s="27"/>
    </row>
    <row r="56" spans="1:18" x14ac:dyDescent="0.25">
      <c r="A56" s="28"/>
      <c r="B56" s="25" t="s">
        <v>164</v>
      </c>
      <c r="C56" s="2" t="s">
        <v>86</v>
      </c>
      <c r="D56" s="2" t="s">
        <v>158</v>
      </c>
      <c r="H56" s="30"/>
      <c r="I56" s="30"/>
      <c r="J56" s="20">
        <f>J42</f>
        <v>2324520.71</v>
      </c>
      <c r="K56" s="30"/>
      <c r="L56" s="30"/>
      <c r="M56" s="30"/>
      <c r="N56" s="30"/>
      <c r="O56" s="30"/>
      <c r="P56" s="30"/>
      <c r="R56" s="29" t="s">
        <v>230</v>
      </c>
    </row>
    <row r="57" spans="1:18" x14ac:dyDescent="0.25">
      <c r="B57" s="25"/>
      <c r="H57" s="31"/>
      <c r="I57" s="31"/>
      <c r="J57" s="31"/>
      <c r="K57" s="31"/>
    </row>
    <row r="58" spans="1:18" ht="13" x14ac:dyDescent="0.25">
      <c r="A58" s="28"/>
      <c r="B58" s="25" t="s">
        <v>235</v>
      </c>
      <c r="C58" s="2" t="s">
        <v>86</v>
      </c>
      <c r="D58" s="2" t="s">
        <v>85</v>
      </c>
      <c r="H58" s="30"/>
      <c r="I58" s="30"/>
      <c r="J58" s="30"/>
      <c r="K58" s="30"/>
      <c r="L58" s="18">
        <f>J55*(1+K$33)*(1+L$33)</f>
        <v>8852632.9482408296</v>
      </c>
      <c r="M58" s="18">
        <f t="shared" ref="M58:P59" si="1">L58*(1+M$33)</f>
        <v>9141081.2384710107</v>
      </c>
      <c r="N58" s="18">
        <f t="shared" si="1"/>
        <v>9438928.1354911923</v>
      </c>
      <c r="O58" s="18">
        <f t="shared" si="1"/>
        <v>9746479.8772392813</v>
      </c>
      <c r="P58" s="18">
        <f t="shared" si="1"/>
        <v>10064052.679905996</v>
      </c>
      <c r="R58" s="27"/>
    </row>
    <row r="59" spans="1:18" x14ac:dyDescent="0.25">
      <c r="A59" s="28"/>
      <c r="B59" s="25" t="s">
        <v>196</v>
      </c>
      <c r="C59" s="2" t="s">
        <v>86</v>
      </c>
      <c r="D59" s="2" t="s">
        <v>85</v>
      </c>
      <c r="H59" s="30"/>
      <c r="I59" s="30"/>
      <c r="J59" s="30"/>
      <c r="K59" s="30"/>
      <c r="L59" s="18">
        <f>J56*(1+K$33)*(1+L$33)</f>
        <v>2478469.8585646218</v>
      </c>
      <c r="M59" s="18">
        <f t="shared" si="1"/>
        <v>2559226.6681228527</v>
      </c>
      <c r="N59" s="18">
        <f t="shared" si="1"/>
        <v>2642614.8037258559</v>
      </c>
      <c r="O59" s="18">
        <f t="shared" si="1"/>
        <v>2728720.0027472568</v>
      </c>
      <c r="P59" s="18">
        <f t="shared" si="1"/>
        <v>2817630.7961701052</v>
      </c>
    </row>
    <row r="60" spans="1:18" x14ac:dyDescent="0.25">
      <c r="B60" s="25"/>
      <c r="H60" s="31"/>
      <c r="I60" s="31"/>
      <c r="J60" s="31"/>
      <c r="K60" s="31"/>
      <c r="L60" s="31"/>
      <c r="M60" s="31"/>
      <c r="N60" s="31"/>
      <c r="O60" s="31"/>
      <c r="P60" s="31"/>
    </row>
    <row r="61" spans="1:18" ht="13" x14ac:dyDescent="0.25">
      <c r="B61" s="16" t="s">
        <v>168</v>
      </c>
      <c r="H61" s="31"/>
      <c r="I61" s="31"/>
      <c r="J61" s="31"/>
      <c r="K61" s="31"/>
      <c r="L61" s="31"/>
      <c r="M61" s="31"/>
      <c r="N61" s="31"/>
      <c r="O61" s="31"/>
      <c r="P61" s="31"/>
    </row>
    <row r="62" spans="1:18" ht="13" x14ac:dyDescent="0.25">
      <c r="A62" s="28"/>
      <c r="B62" s="25" t="s">
        <v>163</v>
      </c>
      <c r="C62" s="2" t="s">
        <v>88</v>
      </c>
      <c r="D62" s="2" t="s">
        <v>158</v>
      </c>
      <c r="H62" s="30"/>
      <c r="I62" s="30"/>
      <c r="J62" s="23">
        <f>AVERAGE(H45:J45)</f>
        <v>845806.49023473135</v>
      </c>
      <c r="K62" s="30"/>
      <c r="L62" s="30"/>
      <c r="M62" s="30"/>
      <c r="N62" s="30"/>
      <c r="O62" s="30"/>
      <c r="P62" s="30"/>
      <c r="R62" s="27"/>
    </row>
    <row r="63" spans="1:18" x14ac:dyDescent="0.25">
      <c r="B63" s="25"/>
      <c r="H63" s="31"/>
      <c r="I63" s="31"/>
      <c r="J63" s="31"/>
      <c r="K63" s="31"/>
      <c r="L63" s="31"/>
      <c r="M63" s="31"/>
      <c r="N63" s="31"/>
      <c r="O63" s="31"/>
      <c r="P63" s="31"/>
    </row>
    <row r="64" spans="1:18" ht="13" x14ac:dyDescent="0.25">
      <c r="A64" s="28"/>
      <c r="B64" s="25" t="s">
        <v>170</v>
      </c>
      <c r="C64" s="2" t="s">
        <v>88</v>
      </c>
      <c r="D64" s="2" t="s">
        <v>85</v>
      </c>
      <c r="H64" s="30"/>
      <c r="I64" s="30"/>
      <c r="J64" s="30"/>
      <c r="K64" s="30"/>
      <c r="L64" s="18">
        <f>J62*(1+K$33)*(1+L$33)</f>
        <v>901822.85027915018</v>
      </c>
      <c r="M64" s="18">
        <f>L64*(1+M$33)</f>
        <v>931207.24481741257</v>
      </c>
      <c r="N64" s="18">
        <f>M64*(1+N$33)</f>
        <v>961549.08087771339</v>
      </c>
      <c r="O64" s="18">
        <f>N64*(1+O$33)</f>
        <v>992879.55509631231</v>
      </c>
      <c r="P64" s="18">
        <f>O64*(1+P$33)</f>
        <v>1025230.8805998672</v>
      </c>
      <c r="R64" s="27"/>
    </row>
    <row r="65" spans="2:16" x14ac:dyDescent="0.25">
      <c r="B65" s="25"/>
      <c r="H65" s="31"/>
      <c r="I65" s="31"/>
      <c r="J65" s="31"/>
      <c r="K65" s="31"/>
      <c r="L65" s="31"/>
      <c r="M65" s="31"/>
      <c r="N65" s="31"/>
      <c r="O65" s="31"/>
      <c r="P65" s="31"/>
    </row>
    <row r="67" spans="2:16" ht="13" x14ac:dyDescent="0.25">
      <c r="B67" s="17" t="s">
        <v>65</v>
      </c>
    </row>
  </sheetData>
  <mergeCells count="2">
    <mergeCell ref="B5:D5"/>
    <mergeCell ref="B8:D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F6F2D-6CD2-4FE9-A85F-22E4AA558B2C}">
  <sheetPr>
    <tabColor rgb="FFFFFFCC"/>
  </sheetPr>
  <dimension ref="A2:R60"/>
  <sheetViews>
    <sheetView showGridLines="0" zoomScale="85" zoomScaleNormal="85" workbookViewId="0">
      <pane xSplit="4" ySplit="11" topLeftCell="E12" activePane="bottomRight" state="frozen"/>
      <selection activeCell="L11" sqref="L11:P11"/>
      <selection pane="topRight" activeCell="L11" sqref="L11:P11"/>
      <selection pane="bottomLeft" activeCell="L11" sqref="L11:P11"/>
      <selection pane="bottomRight" activeCell="E12" sqref="E12"/>
    </sheetView>
  </sheetViews>
  <sheetFormatPr defaultColWidth="9.1796875" defaultRowHeight="12.5" x14ac:dyDescent="0.25"/>
  <cols>
    <col min="1" max="1" width="5.7265625" style="2" customWidth="1"/>
    <col min="2" max="2" width="59.26953125" style="2" customWidth="1"/>
    <col min="3" max="3" width="5.7265625" style="2" customWidth="1"/>
    <col min="4" max="4" width="25.1796875" style="2" customWidth="1"/>
    <col min="5" max="5" width="2.7265625" style="2" customWidth="1"/>
    <col min="6" max="6" width="13.7265625" style="2" customWidth="1"/>
    <col min="7" max="7" width="2.7265625" style="2" customWidth="1"/>
    <col min="8" max="16" width="12.54296875" style="2" customWidth="1"/>
    <col min="17" max="17" width="2.7265625" style="2" customWidth="1"/>
    <col min="18" max="18" width="30.7265625" style="2" customWidth="1"/>
    <col min="19" max="32" width="13.7265625" style="2" customWidth="1"/>
    <col min="33" max="16384" width="9.1796875" style="2"/>
  </cols>
  <sheetData>
    <row r="2" spans="1:18" s="11" customFormat="1" ht="18" x14ac:dyDescent="0.25">
      <c r="B2" s="11" t="s">
        <v>219</v>
      </c>
    </row>
    <row r="4" spans="1:18" ht="13" x14ac:dyDescent="0.25">
      <c r="B4" s="16" t="s">
        <v>49</v>
      </c>
    </row>
    <row r="5" spans="1:18" ht="124.5" customHeight="1" x14ac:dyDescent="0.25">
      <c r="B5" s="48" t="s">
        <v>228</v>
      </c>
      <c r="C5" s="48"/>
      <c r="D5" s="48"/>
      <c r="F5" s="12"/>
    </row>
    <row r="6" spans="1:18" x14ac:dyDescent="0.25">
      <c r="F6" s="12"/>
    </row>
    <row r="7" spans="1:18" ht="13" x14ac:dyDescent="0.25">
      <c r="B7" s="17" t="s">
        <v>25</v>
      </c>
      <c r="F7" s="12"/>
    </row>
    <row r="8" spans="1:18" x14ac:dyDescent="0.25">
      <c r="B8" s="2" t="s">
        <v>223</v>
      </c>
    </row>
    <row r="10" spans="1:18" s="7" customFormat="1" ht="13" x14ac:dyDescent="0.25">
      <c r="B10" s="7" t="s">
        <v>39</v>
      </c>
      <c r="D10" s="7" t="s">
        <v>22</v>
      </c>
      <c r="F10" s="7" t="s">
        <v>23</v>
      </c>
      <c r="H10" s="7" t="s">
        <v>73</v>
      </c>
      <c r="I10" s="7" t="s">
        <v>74</v>
      </c>
      <c r="J10" s="7" t="s">
        <v>75</v>
      </c>
      <c r="K10" s="7" t="s">
        <v>76</v>
      </c>
      <c r="L10" s="7" t="s">
        <v>77</v>
      </c>
      <c r="M10" s="7" t="s">
        <v>78</v>
      </c>
      <c r="N10" s="7" t="s">
        <v>79</v>
      </c>
      <c r="O10" s="7" t="s">
        <v>80</v>
      </c>
      <c r="P10" s="7" t="s">
        <v>81</v>
      </c>
      <c r="R10" s="7" t="s">
        <v>41</v>
      </c>
    </row>
    <row r="13" spans="1:18" s="7" customFormat="1" ht="13" x14ac:dyDescent="0.25">
      <c r="B13" s="7" t="s">
        <v>89</v>
      </c>
    </row>
    <row r="14" spans="1:18" x14ac:dyDescent="0.25">
      <c r="B14" s="25"/>
      <c r="H14" s="31"/>
      <c r="I14" s="31"/>
      <c r="J14" s="31"/>
      <c r="K14" s="31"/>
      <c r="L14" s="31"/>
      <c r="M14" s="31"/>
      <c r="N14" s="31"/>
      <c r="O14" s="31"/>
      <c r="P14" s="31"/>
    </row>
    <row r="15" spans="1:18" ht="12.4" customHeight="1" x14ac:dyDescent="0.25">
      <c r="A15" s="32"/>
      <c r="B15" s="2" t="s">
        <v>90</v>
      </c>
      <c r="C15" s="2" t="s">
        <v>84</v>
      </c>
      <c r="D15" s="2" t="s">
        <v>85</v>
      </c>
      <c r="H15" s="22">
        <f>'2. Historische data'!H24</f>
        <v>247095.48140152928</v>
      </c>
      <c r="I15" s="22">
        <f>'2. Historische data'!I24</f>
        <v>453358.54176188866</v>
      </c>
      <c r="J15" s="22">
        <f>'2. Historische data'!J24</f>
        <v>285547.95475110039</v>
      </c>
      <c r="K15" s="30"/>
      <c r="L15" s="30"/>
      <c r="M15" s="30"/>
      <c r="N15" s="30"/>
      <c r="O15" s="30"/>
      <c r="P15" s="30"/>
      <c r="R15" s="27"/>
    </row>
    <row r="16" spans="1:18" ht="13" x14ac:dyDescent="0.25">
      <c r="A16" s="32"/>
      <c r="H16" s="31"/>
      <c r="I16" s="31"/>
      <c r="J16" s="31"/>
      <c r="K16" s="33"/>
      <c r="L16" s="33"/>
      <c r="M16" s="33"/>
      <c r="N16" s="33"/>
      <c r="O16" s="33"/>
      <c r="P16" s="33"/>
      <c r="R16" s="27"/>
    </row>
    <row r="17" spans="1:18" ht="13" x14ac:dyDescent="0.25">
      <c r="A17" s="32"/>
      <c r="B17" s="2" t="s">
        <v>90</v>
      </c>
      <c r="C17" s="2" t="s">
        <v>86</v>
      </c>
      <c r="D17" s="2" t="s">
        <v>85</v>
      </c>
      <c r="H17" s="22">
        <f>'2. Historische data'!H26</f>
        <v>19135.368980663014</v>
      </c>
      <c r="I17" s="22">
        <f>'2. Historische data'!I26</f>
        <v>28776.891767247376</v>
      </c>
      <c r="J17" s="22">
        <f>'2. Historische data'!J26</f>
        <v>41018.67417275373</v>
      </c>
      <c r="K17" s="30"/>
      <c r="L17" s="30"/>
      <c r="M17" s="30"/>
      <c r="N17" s="30"/>
      <c r="O17" s="30"/>
      <c r="P17" s="30"/>
      <c r="R17" s="27"/>
    </row>
    <row r="18" spans="1:18" ht="13" x14ac:dyDescent="0.25">
      <c r="A18" s="32"/>
      <c r="H18" s="31"/>
      <c r="I18" s="31"/>
      <c r="J18" s="31"/>
      <c r="K18" s="33"/>
      <c r="L18" s="33"/>
      <c r="M18" s="33"/>
      <c r="N18" s="33"/>
      <c r="O18" s="33"/>
      <c r="P18" s="33"/>
      <c r="R18" s="27"/>
    </row>
    <row r="19" spans="1:18" ht="13" x14ac:dyDescent="0.25">
      <c r="A19" s="28"/>
      <c r="B19" s="2" t="s">
        <v>90</v>
      </c>
      <c r="C19" s="2" t="s">
        <v>88</v>
      </c>
      <c r="D19" s="2" t="s">
        <v>85</v>
      </c>
      <c r="H19" s="22">
        <f>'2. Historische data'!H28</f>
        <v>0</v>
      </c>
      <c r="I19" s="22">
        <f>'2. Historische data'!I28</f>
        <v>0</v>
      </c>
      <c r="J19" s="22">
        <f>'2. Historische data'!J28</f>
        <v>0</v>
      </c>
      <c r="K19" s="30"/>
      <c r="L19" s="30"/>
      <c r="M19" s="30"/>
      <c r="N19" s="30"/>
      <c r="O19" s="30"/>
      <c r="P19" s="30"/>
      <c r="R19" s="27"/>
    </row>
    <row r="20" spans="1:18" x14ac:dyDescent="0.25">
      <c r="H20" s="31"/>
      <c r="I20" s="31"/>
      <c r="J20" s="31"/>
      <c r="K20" s="31"/>
      <c r="L20" s="31"/>
      <c r="M20" s="31"/>
      <c r="N20" s="31"/>
      <c r="O20" s="31"/>
      <c r="P20" s="31"/>
    </row>
    <row r="21" spans="1:18" s="7" customFormat="1" ht="13" x14ac:dyDescent="0.25">
      <c r="B21" s="7" t="s">
        <v>136</v>
      </c>
    </row>
    <row r="23" spans="1:18" ht="13" x14ac:dyDescent="0.25">
      <c r="B23" s="1" t="s">
        <v>137</v>
      </c>
    </row>
    <row r="24" spans="1:18" x14ac:dyDescent="0.25">
      <c r="B24" s="2" t="s">
        <v>138</v>
      </c>
      <c r="D24" s="2" t="s">
        <v>139</v>
      </c>
      <c r="H24" s="42">
        <f>'2. Historische data'!H119</f>
        <v>3.7999999999999999E-2</v>
      </c>
      <c r="I24" s="42">
        <f>'2. Historische data'!I119</f>
        <v>3.3000000000000002E-2</v>
      </c>
      <c r="J24" s="42">
        <f>'2. Historische data'!J119</f>
        <v>3.3000000000000002E-2</v>
      </c>
      <c r="K24" s="41"/>
      <c r="L24" s="41"/>
      <c r="M24" s="41"/>
      <c r="N24" s="41"/>
      <c r="O24" s="41"/>
      <c r="P24" s="41"/>
    </row>
    <row r="25" spans="1:18" x14ac:dyDescent="0.25">
      <c r="B25" s="2" t="s">
        <v>226</v>
      </c>
      <c r="D25" s="2" t="s">
        <v>139</v>
      </c>
      <c r="H25" s="41"/>
      <c r="I25" s="41"/>
      <c r="J25" s="41"/>
      <c r="K25" s="42">
        <f>'2. Historische data'!K120</f>
        <v>3.3000000000000002E-2</v>
      </c>
      <c r="L25" s="42">
        <f>'2. Historische data'!L120</f>
        <v>2.8000000000000001E-2</v>
      </c>
      <c r="M25" s="41"/>
      <c r="N25" s="41"/>
      <c r="O25" s="41"/>
      <c r="P25" s="41"/>
    </row>
    <row r="27" spans="1:18" s="7" customFormat="1" ht="13" x14ac:dyDescent="0.25">
      <c r="B27" s="7" t="s">
        <v>152</v>
      </c>
    </row>
    <row r="29" spans="1:18" x14ac:dyDescent="0.25">
      <c r="B29" s="2" t="s">
        <v>153</v>
      </c>
      <c r="D29" s="2" t="s">
        <v>139</v>
      </c>
      <c r="F29" s="43">
        <f>AVERAGE(H24:J24)</f>
        <v>3.4666666666666672E-2</v>
      </c>
    </row>
    <row r="30" spans="1:18" x14ac:dyDescent="0.25">
      <c r="B30" s="2" t="s">
        <v>225</v>
      </c>
      <c r="D30" s="2" t="s">
        <v>139</v>
      </c>
      <c r="F30" s="43">
        <f>AVERAGE(K25:L25)</f>
        <v>3.0499999999999999E-2</v>
      </c>
    </row>
    <row r="32" spans="1:18" x14ac:dyDescent="0.25">
      <c r="B32" s="2" t="s">
        <v>154</v>
      </c>
      <c r="D32" s="2" t="s">
        <v>139</v>
      </c>
      <c r="H32" s="41"/>
      <c r="I32" s="41"/>
      <c r="J32" s="41"/>
      <c r="K32" s="43">
        <f>AVERAGE($F$30,$F$29)</f>
        <v>3.2583333333333339E-2</v>
      </c>
      <c r="L32" s="43">
        <f t="shared" ref="L32:P32" si="0">AVERAGE($F$30,$F$29)</f>
        <v>3.2583333333333339E-2</v>
      </c>
      <c r="M32" s="43">
        <f t="shared" si="0"/>
        <v>3.2583333333333339E-2</v>
      </c>
      <c r="N32" s="43">
        <f t="shared" si="0"/>
        <v>3.2583333333333339E-2</v>
      </c>
      <c r="O32" s="43">
        <f t="shared" si="0"/>
        <v>3.2583333333333339E-2</v>
      </c>
      <c r="P32" s="43">
        <f t="shared" si="0"/>
        <v>3.2583333333333339E-2</v>
      </c>
    </row>
    <row r="34" spans="1:18" s="7" customFormat="1" ht="13" x14ac:dyDescent="0.25">
      <c r="B34" s="7" t="s">
        <v>155</v>
      </c>
    </row>
    <row r="35" spans="1:18" x14ac:dyDescent="0.25">
      <c r="B35" s="25"/>
      <c r="H35" s="31"/>
      <c r="I35" s="31"/>
      <c r="J35" s="31"/>
      <c r="K35" s="31"/>
      <c r="L35" s="31"/>
      <c r="M35" s="31"/>
      <c r="N35" s="31"/>
      <c r="O35" s="31"/>
      <c r="P35" s="31"/>
    </row>
    <row r="36" spans="1:18" ht="12.4" customHeight="1" x14ac:dyDescent="0.25">
      <c r="A36" s="32"/>
      <c r="B36" s="2" t="s">
        <v>90</v>
      </c>
      <c r="C36" s="2" t="s">
        <v>84</v>
      </c>
      <c r="D36" s="2" t="s">
        <v>158</v>
      </c>
      <c r="H36" s="23">
        <f>H15*(1+$I$24)*(1+$J$24)</f>
        <v>263672.87015327642</v>
      </c>
      <c r="I36" s="23">
        <f>I15*(1+$J$24)</f>
        <v>468319.37364003097</v>
      </c>
      <c r="J36" s="23">
        <f>J15</f>
        <v>285547.95475110039</v>
      </c>
      <c r="K36" s="30"/>
      <c r="L36" s="30"/>
      <c r="M36" s="30"/>
      <c r="N36" s="30"/>
      <c r="O36" s="30"/>
      <c r="P36" s="30"/>
      <c r="R36" s="27"/>
    </row>
    <row r="37" spans="1:18" ht="13" x14ac:dyDescent="0.25">
      <c r="A37" s="32"/>
      <c r="H37" s="31"/>
      <c r="I37" s="31"/>
      <c r="J37" s="31"/>
      <c r="K37" s="33"/>
      <c r="L37" s="33"/>
      <c r="M37" s="33"/>
      <c r="N37" s="33"/>
      <c r="O37" s="33"/>
      <c r="P37" s="33"/>
      <c r="R37" s="27"/>
    </row>
    <row r="38" spans="1:18" ht="13" x14ac:dyDescent="0.25">
      <c r="A38" s="32"/>
      <c r="B38" s="2" t="s">
        <v>90</v>
      </c>
      <c r="C38" s="2" t="s">
        <v>86</v>
      </c>
      <c r="D38" s="2" t="s">
        <v>158</v>
      </c>
      <c r="H38" s="23">
        <f>H17*(1+$I$24)*(1+$J$24)</f>
        <v>20419.141750206712</v>
      </c>
      <c r="I38" s="23">
        <f>I17*(1+$J$24)</f>
        <v>29726.529195566538</v>
      </c>
      <c r="J38" s="23">
        <f>J17</f>
        <v>41018.67417275373</v>
      </c>
      <c r="K38" s="30"/>
      <c r="L38" s="30"/>
      <c r="M38" s="30"/>
      <c r="N38" s="30"/>
      <c r="O38" s="30"/>
      <c r="P38" s="30"/>
      <c r="R38" s="27"/>
    </row>
    <row r="39" spans="1:18" ht="13" x14ac:dyDescent="0.25">
      <c r="A39" s="32"/>
      <c r="H39" s="31"/>
      <c r="I39" s="31"/>
      <c r="J39" s="31"/>
      <c r="K39" s="33"/>
      <c r="L39" s="33"/>
      <c r="M39" s="33"/>
      <c r="N39" s="33"/>
      <c r="O39" s="33"/>
      <c r="P39" s="33"/>
      <c r="R39" s="27"/>
    </row>
    <row r="40" spans="1:18" ht="13" x14ac:dyDescent="0.25">
      <c r="A40" s="28"/>
      <c r="B40" s="2" t="s">
        <v>90</v>
      </c>
      <c r="C40" s="2" t="s">
        <v>88</v>
      </c>
      <c r="D40" s="2" t="s">
        <v>158</v>
      </c>
      <c r="H40" s="23">
        <f>H19*(1+$I$24)*(1+$J$24)</f>
        <v>0</v>
      </c>
      <c r="I40" s="23">
        <f>I19*(1+$J$24)</f>
        <v>0</v>
      </c>
      <c r="J40" s="23">
        <f>J19</f>
        <v>0</v>
      </c>
      <c r="K40" s="30"/>
      <c r="L40" s="30"/>
      <c r="M40" s="30"/>
      <c r="N40" s="30"/>
      <c r="O40" s="30"/>
      <c r="P40" s="30"/>
      <c r="R40" s="27"/>
    </row>
    <row r="41" spans="1:18" x14ac:dyDescent="0.25">
      <c r="H41" s="31"/>
      <c r="I41" s="31"/>
      <c r="J41" s="31"/>
      <c r="K41" s="31"/>
      <c r="L41" s="31"/>
      <c r="M41" s="31"/>
      <c r="N41" s="31"/>
      <c r="O41" s="31"/>
      <c r="P41" s="31"/>
    </row>
    <row r="42" spans="1:18" s="7" customFormat="1" ht="13" x14ac:dyDescent="0.25">
      <c r="B42" s="7" t="s">
        <v>171</v>
      </c>
    </row>
    <row r="43" spans="1:18" x14ac:dyDescent="0.25">
      <c r="B43" s="25"/>
      <c r="H43" s="31"/>
      <c r="I43" s="31"/>
      <c r="J43" s="31"/>
      <c r="K43" s="31"/>
      <c r="L43" s="31"/>
      <c r="M43" s="31"/>
      <c r="N43" s="31"/>
      <c r="O43" s="31"/>
      <c r="P43" s="31"/>
    </row>
    <row r="44" spans="1:18" ht="13" x14ac:dyDescent="0.25">
      <c r="B44" s="16" t="s">
        <v>172</v>
      </c>
      <c r="H44" s="31"/>
      <c r="I44" s="31"/>
      <c r="J44" s="31"/>
      <c r="K44" s="31"/>
      <c r="L44" s="31"/>
      <c r="M44" s="31"/>
      <c r="N44" s="31"/>
      <c r="O44" s="31"/>
      <c r="P44" s="31"/>
    </row>
    <row r="45" spans="1:18" ht="13" x14ac:dyDescent="0.25">
      <c r="A45" s="28"/>
      <c r="B45" s="25" t="s">
        <v>173</v>
      </c>
      <c r="C45" s="2" t="s">
        <v>84</v>
      </c>
      <c r="D45" s="2" t="s">
        <v>158</v>
      </c>
      <c r="H45" s="30"/>
      <c r="I45" s="30"/>
      <c r="J45" s="23">
        <f>AVERAGE(H36:J36)</f>
        <v>339180.06618146924</v>
      </c>
      <c r="K45" s="30"/>
      <c r="L45" s="30"/>
      <c r="M45" s="30"/>
      <c r="N45" s="30"/>
      <c r="O45" s="30"/>
      <c r="P45" s="30"/>
      <c r="R45" s="27"/>
    </row>
    <row r="46" spans="1:18" x14ac:dyDescent="0.25">
      <c r="B46" s="25"/>
      <c r="H46" s="31"/>
      <c r="I46" s="31"/>
      <c r="J46" s="31"/>
      <c r="K46" s="31"/>
      <c r="L46" s="31"/>
      <c r="M46" s="31"/>
      <c r="N46" s="31"/>
      <c r="O46" s="31"/>
      <c r="P46" s="31"/>
    </row>
    <row r="47" spans="1:18" ht="13" x14ac:dyDescent="0.25">
      <c r="A47" s="28"/>
      <c r="B47" s="25" t="s">
        <v>171</v>
      </c>
      <c r="C47" s="2" t="s">
        <v>84</v>
      </c>
      <c r="D47" s="2" t="s">
        <v>85</v>
      </c>
      <c r="H47" s="30"/>
      <c r="I47" s="30"/>
      <c r="J47" s="30"/>
      <c r="K47" s="30"/>
      <c r="L47" s="18">
        <f>J45*(1+K$32)*(1+L$32)</f>
        <v>361643.39901997487</v>
      </c>
      <c r="M47" s="18">
        <f>L47*(1+M$32)</f>
        <v>373426.94643804239</v>
      </c>
      <c r="N47" s="18">
        <f>M47*(1+N$32)</f>
        <v>385594.44110948197</v>
      </c>
      <c r="O47" s="18">
        <f>N47*(1+O$32)</f>
        <v>398158.39331563259</v>
      </c>
      <c r="P47" s="18">
        <f>O47*(1+P$32)</f>
        <v>411131.72096450033</v>
      </c>
      <c r="R47" s="27"/>
    </row>
    <row r="48" spans="1:18" x14ac:dyDescent="0.25">
      <c r="B48" s="25"/>
      <c r="H48" s="31"/>
      <c r="I48" s="31"/>
      <c r="J48" s="31"/>
      <c r="K48" s="31"/>
      <c r="L48" s="31"/>
      <c r="M48" s="31"/>
      <c r="N48" s="31"/>
      <c r="O48" s="31"/>
      <c r="P48" s="31"/>
    </row>
    <row r="49" spans="1:18" ht="13" x14ac:dyDescent="0.25">
      <c r="B49" s="16" t="s">
        <v>174</v>
      </c>
      <c r="H49" s="31"/>
      <c r="I49" s="31"/>
      <c r="J49" s="31"/>
      <c r="K49" s="31"/>
      <c r="L49" s="31"/>
      <c r="M49" s="31"/>
      <c r="N49" s="31"/>
      <c r="O49" s="31"/>
      <c r="P49" s="31"/>
    </row>
    <row r="50" spans="1:18" ht="13" x14ac:dyDescent="0.25">
      <c r="A50" s="28"/>
      <c r="B50" s="25" t="s">
        <v>173</v>
      </c>
      <c r="C50" s="2" t="s">
        <v>86</v>
      </c>
      <c r="D50" s="2" t="s">
        <v>158</v>
      </c>
      <c r="H50" s="30"/>
      <c r="I50" s="30"/>
      <c r="J50" s="23">
        <f>AVERAGE(H38:J38)</f>
        <v>30388.115039508994</v>
      </c>
      <c r="K50" s="30"/>
      <c r="L50" s="30"/>
      <c r="M50" s="30"/>
      <c r="N50" s="30"/>
      <c r="O50" s="30"/>
      <c r="P50" s="30"/>
      <c r="R50" s="27"/>
    </row>
    <row r="51" spans="1:18" x14ac:dyDescent="0.25">
      <c r="B51" s="25"/>
      <c r="H51" s="31"/>
      <c r="I51" s="31"/>
      <c r="J51" s="31"/>
      <c r="K51" s="31"/>
      <c r="L51" s="31"/>
      <c r="M51" s="31"/>
      <c r="N51" s="31"/>
      <c r="O51" s="31"/>
      <c r="P51" s="31"/>
    </row>
    <row r="52" spans="1:18" ht="13" x14ac:dyDescent="0.25">
      <c r="A52" s="28"/>
      <c r="B52" s="25" t="s">
        <v>171</v>
      </c>
      <c r="C52" s="2" t="s">
        <v>86</v>
      </c>
      <c r="D52" s="2" t="s">
        <v>85</v>
      </c>
      <c r="H52" s="30"/>
      <c r="I52" s="30"/>
      <c r="J52" s="30"/>
      <c r="K52" s="30"/>
      <c r="L52" s="18">
        <f>J50*(1+K$32)*(1+L$32)</f>
        <v>32400.669462745856</v>
      </c>
      <c r="M52" s="18">
        <f t="shared" ref="M52:O52" si="1">L52*(1+M$32)</f>
        <v>33456.391276073664</v>
      </c>
      <c r="N52" s="18">
        <f t="shared" si="1"/>
        <v>34546.512025152399</v>
      </c>
      <c r="O52" s="18">
        <f t="shared" si="1"/>
        <v>35672.152541971947</v>
      </c>
      <c r="P52" s="18">
        <f>O52*(1+P$32)</f>
        <v>36834.470178964533</v>
      </c>
      <c r="R52" s="27"/>
    </row>
    <row r="53" spans="1:18" x14ac:dyDescent="0.25">
      <c r="B53" s="25"/>
      <c r="H53" s="31"/>
      <c r="I53" s="31"/>
      <c r="J53" s="31"/>
      <c r="K53" s="31"/>
      <c r="L53" s="31"/>
      <c r="M53" s="31"/>
      <c r="N53" s="31"/>
      <c r="O53" s="31"/>
      <c r="P53" s="31"/>
    </row>
    <row r="54" spans="1:18" ht="13" x14ac:dyDescent="0.25">
      <c r="B54" s="16" t="s">
        <v>175</v>
      </c>
      <c r="H54" s="31"/>
      <c r="I54" s="31"/>
      <c r="J54" s="31"/>
      <c r="K54" s="31"/>
      <c r="L54" s="31"/>
      <c r="M54" s="31"/>
      <c r="N54" s="31"/>
      <c r="O54" s="31"/>
      <c r="P54" s="31"/>
    </row>
    <row r="55" spans="1:18" ht="13" x14ac:dyDescent="0.25">
      <c r="A55" s="28"/>
      <c r="B55" s="25" t="s">
        <v>173</v>
      </c>
      <c r="C55" s="2" t="s">
        <v>88</v>
      </c>
      <c r="D55" s="2" t="s">
        <v>158</v>
      </c>
      <c r="H55" s="30"/>
      <c r="I55" s="30"/>
      <c r="J55" s="23">
        <f>AVERAGE(H40:J40)</f>
        <v>0</v>
      </c>
      <c r="K55" s="30"/>
      <c r="L55" s="30"/>
      <c r="M55" s="30"/>
      <c r="N55" s="30"/>
      <c r="O55" s="30"/>
      <c r="P55" s="30"/>
      <c r="R55" s="27"/>
    </row>
    <row r="56" spans="1:18" x14ac:dyDescent="0.25">
      <c r="B56" s="25"/>
      <c r="H56" s="31"/>
      <c r="I56" s="31"/>
      <c r="J56" s="31"/>
    </row>
    <row r="57" spans="1:18" ht="13" x14ac:dyDescent="0.25">
      <c r="A57" s="28"/>
      <c r="B57" s="25" t="s">
        <v>171</v>
      </c>
      <c r="C57" s="2" t="s">
        <v>88</v>
      </c>
      <c r="D57" s="2" t="s">
        <v>85</v>
      </c>
      <c r="H57" s="30"/>
      <c r="I57" s="30"/>
      <c r="J57" s="30"/>
      <c r="K57" s="30"/>
      <c r="L57" s="18">
        <f>J55*(1+K$32)*(1+L$32)</f>
        <v>0</v>
      </c>
      <c r="M57" s="18">
        <f t="shared" ref="M57:O57" si="2">L57*(1+M$32)</f>
        <v>0</v>
      </c>
      <c r="N57" s="18">
        <f t="shared" si="2"/>
        <v>0</v>
      </c>
      <c r="O57" s="18">
        <f t="shared" si="2"/>
        <v>0</v>
      </c>
      <c r="P57" s="18">
        <f>O57*(1+P$32)</f>
        <v>0</v>
      </c>
      <c r="R57" s="27"/>
    </row>
    <row r="58" spans="1:18" x14ac:dyDescent="0.25">
      <c r="B58" s="25"/>
      <c r="H58" s="31"/>
      <c r="I58" s="31"/>
      <c r="J58" s="31"/>
      <c r="K58" s="31"/>
      <c r="L58" s="31"/>
      <c r="M58" s="31"/>
      <c r="N58" s="31"/>
      <c r="O58" s="31"/>
      <c r="P58" s="31"/>
    </row>
    <row r="60" spans="1:18" ht="13" x14ac:dyDescent="0.25">
      <c r="B60" s="17" t="s">
        <v>65</v>
      </c>
    </row>
  </sheetData>
  <mergeCells count="1">
    <mergeCell ref="B5:D5"/>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ACM Word Document" ma:contentTypeID="0x0101002A59D213CA403546A4193AF39C4CF72001006663820194C4B546941ACFB21F7CEBDE" ma:contentTypeVersion="9" ma:contentTypeDescription="" ma:contentTypeScope="" ma:versionID="1fd8dd4db62a616e62d3023e2f48a278">
  <xsd:schema xmlns:xsd="http://www.w3.org/2001/XMLSchema" xmlns:xs="http://www.w3.org/2001/XMLSchema" xmlns:p="http://schemas.microsoft.com/office/2006/metadata/properties" xmlns:ns2="de7ae6dc-ac48-4e23-b5f4-085091b96a6e" xmlns:ns3="5e7bef76-b888-41a2-a261-5f525b37d47e" targetNamespace="http://schemas.microsoft.com/office/2006/metadata/properties" ma:root="true" ma:fieldsID="d7a411fdcd1ad4a1d5ecfdfe44759372" ns2:_="" ns3:_="">
    <xsd:import namespace="de7ae6dc-ac48-4e23-b5f4-085091b96a6e"/>
    <xsd:import namespace="5e7bef76-b888-41a2-a261-5f525b37d47e"/>
    <xsd:element name="properties">
      <xsd:complexType>
        <xsd:sequence>
          <xsd:element name="documentManagement">
            <xsd:complexType>
              <xsd:all>
                <xsd:element ref="ns2:Document_x0020_status" minOccurs="0"/>
                <xsd:element ref="ns2:TaxKeywordTaxHTField" minOccurs="0"/>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ae6dc-ac48-4e23-b5f4-085091b96a6e" elementFormDefault="qualified">
    <xsd:import namespace="http://schemas.microsoft.com/office/2006/documentManagement/types"/>
    <xsd:import namespace="http://schemas.microsoft.com/office/infopath/2007/PartnerControls"/>
    <xsd:element name="Document_x0020_status" ma:index="8" nillable="true" ma:displayName="Document status" ma:default="Concept" ma:format="RadioButtons" ma:internalName="Document_x0020_status">
      <xsd:simpleType>
        <xsd:restriction base="dms:Choice">
          <xsd:enumeration value="Concept"/>
          <xsd:enumeration value="Definitief"/>
          <xsd:enumeration value="Gearchiveerd"/>
        </xsd:restriction>
      </xsd:simpleType>
    </xsd:element>
    <xsd:element name="TaxKeywordTaxHTField" ma:index="9" nillable="true" ma:taxonomy="true" ma:internalName="TaxKeywordTaxHTField" ma:taxonomyFieldName="TaxKeyword" ma:displayName="Enterprise Keywords" ma:fieldId="{23f27201-bee3-471e-b2e7-b64fd8b7ca38}" ma:taxonomyMulti="true" ma:sspId="6e34cd31-bfd2-42c2-81ba-d74df6e92547"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8b5c4d77-5df6-4038-99b4-130c61950066}" ma:internalName="TaxCatchAll" ma:showField="CatchAllData" ma:web="5e7bef76-b888-41a2-a261-5f525b37d47e">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b5c4d77-5df6-4038-99b4-130c61950066}" ma:internalName="TaxCatchAllLabel" ma:readOnly="true" ma:showField="CatchAllDataLabel" ma:web="5e7bef76-b888-41a2-a261-5f525b37d47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7bef76-b888-41a2-a261-5f525b37d47e"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5e7bef76-b888-41a2-a261-5f525b37d47e">ECT67VDXDTCW-1622398196-211</_dlc_DocId>
    <_dlc_DocIdUrl xmlns="5e7bef76-b888-41a2-a261-5f525b37d47e">
      <Url>https://intranet.acm.local/project/Inkomstenbesluiten DSBs/_layouts/15/DocIdRedir.aspx?ID=ECT67VDXDTCW-1622398196-211</Url>
      <Description>ECT67VDXDTCW-1622398196-211</Description>
    </_dlc_DocIdUrl>
    <Document_x0020_status xmlns="de7ae6dc-ac48-4e23-b5f4-085091b96a6e">Concept</Document_x0020_status>
    <TaxKeywordTaxHTField xmlns="de7ae6dc-ac48-4e23-b5f4-085091b96a6e">
      <Terms xmlns="http://schemas.microsoft.com/office/infopath/2007/PartnerControls"/>
    </TaxKeywordTaxHTField>
    <TaxCatchAll xmlns="de7ae6dc-ac48-4e23-b5f4-085091b96a6e"/>
  </documentManagement>
</p:properties>
</file>

<file path=customXml/item5.xml><?xml version="1.0" encoding="utf-8"?>
<?mso-contentType ?>
<SharedContentType xmlns="Microsoft.SharePoint.Taxonomy.ContentTypeSync" SourceId="6e34cd31-bfd2-42c2-81ba-d74df6e92547" ContentTypeId="0x0101002A59D213CA403546A4193AF39C4CF72001" PreviousValue="false"/>
</file>

<file path=customXml/itemProps1.xml><?xml version="1.0" encoding="utf-8"?>
<ds:datastoreItem xmlns:ds="http://schemas.openxmlformats.org/officeDocument/2006/customXml" ds:itemID="{A0D0FCD5-D323-4EC1-A1A2-444B7D745304}"/>
</file>

<file path=customXml/itemProps2.xml><?xml version="1.0" encoding="utf-8"?>
<ds:datastoreItem xmlns:ds="http://schemas.openxmlformats.org/officeDocument/2006/customXml" ds:itemID="{C2253C4A-4584-4EF3-9B7A-6301348457A8}">
  <ds:schemaRefs>
    <ds:schemaRef ds:uri="http://schemas.microsoft.com/sharepoint/v3/contenttype/forms"/>
  </ds:schemaRefs>
</ds:datastoreItem>
</file>

<file path=customXml/itemProps3.xml><?xml version="1.0" encoding="utf-8"?>
<ds:datastoreItem xmlns:ds="http://schemas.openxmlformats.org/officeDocument/2006/customXml" ds:itemID="{BACF5907-5A9C-413A-AB63-8A8AE74C2D68}">
  <ds:schemaRefs>
    <ds:schemaRef ds:uri="http://schemas.microsoft.com/sharepoint/events"/>
  </ds:schemaRefs>
</ds:datastoreItem>
</file>

<file path=customXml/itemProps4.xml><?xml version="1.0" encoding="utf-8"?>
<ds:datastoreItem xmlns:ds="http://schemas.openxmlformats.org/officeDocument/2006/customXml" ds:itemID="{46DC4B28-42FD-4275-AD39-0DAE99CBE63F}">
  <ds:schemaRefs>
    <ds:schemaRef ds:uri="http://purl.org/dc/terms/"/>
    <ds:schemaRef ds:uri="http://schemas.microsoft.com/office/2006/documentManagement/types"/>
    <ds:schemaRef ds:uri="http://purl.org/dc/elements/1.1/"/>
    <ds:schemaRef ds:uri="http://schemas.microsoft.com/office/2006/metadata/properties"/>
    <ds:schemaRef ds:uri="5e7bef76-b888-41a2-a261-5f525b37d47e"/>
    <ds:schemaRef ds:uri="http://schemas.microsoft.com/office/infopath/2007/PartnerControls"/>
    <ds:schemaRef ds:uri="http://schemas.openxmlformats.org/package/2006/metadata/core-properties"/>
    <ds:schemaRef ds:uri="94b38974-1436-4631-a0be-797faa579778"/>
    <ds:schemaRef ds:uri="http://www.w3.org/XML/1998/namespace"/>
    <ds:schemaRef ds:uri="http://purl.org/dc/dcmitype/"/>
    <ds:schemaRef ds:uri="de7ae6dc-ac48-4e23-b5f4-085091b96a6e"/>
  </ds:schemaRefs>
</ds:datastoreItem>
</file>

<file path=customXml/itemProps5.xml><?xml version="1.0" encoding="utf-8"?>
<ds:datastoreItem xmlns:ds="http://schemas.openxmlformats.org/officeDocument/2006/customXml" ds:itemID="{092E276D-658C-4319-9483-BB249E9B194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12</vt:i4>
      </vt:variant>
    </vt:vector>
  </HeadingPairs>
  <TitlesOfParts>
    <vt:vector size="12" baseType="lpstr">
      <vt:lpstr>Titelblad</vt:lpstr>
      <vt:lpstr>Toelichting</vt:lpstr>
      <vt:lpstr>Bronnen en toepassingen</vt:lpstr>
      <vt:lpstr>1. Resultaat</vt:lpstr>
      <vt:lpstr>Input (Data door ACM) --&gt;</vt:lpstr>
      <vt:lpstr>2. Historische data</vt:lpstr>
      <vt:lpstr>Berekeningen --&gt;</vt:lpstr>
      <vt:lpstr>3. OPEX</vt:lpstr>
      <vt:lpstr>4. Niet-tariefopbrengsten</vt:lpstr>
      <vt:lpstr>5. Investeringen</vt:lpstr>
      <vt:lpstr>6. Afboekingen</vt:lpstr>
      <vt:lpstr>7. Rekenvolumes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2021-06-08T09:19:18Z</dcterms:created>
  <dcterms:modified xsi:type="dcterms:W3CDTF">2026-09-09T15:43:52Z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0x0101002A59D213CA403546A4193AF39C4CF72001006663820194C4B546941ACFB21F7CEBDE</vt:lpwstr>
  </property>
  <property fmtid="{D5CDD505-2E9C-101B-9397-08002B2CF9AE}" pid="3" name="_dlc_DocIdItemGuid">
    <vt:lpwstr>00e9a556-4f4a-441c-b278-f7e1ecc595e1</vt:lpwstr>
  </property>
  <property fmtid="{D5CDD505-2E9C-101B-9397-08002B2CF9AE}" pid="4" name="TaxKeyword">
    <vt:lpwstr/>
  </property>
</Properties>
</file>