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D5B26CA-5E3B-47C5-9C18-762A87E85E2C}" xr6:coauthVersionLast="47" xr6:coauthVersionMax="47" xr10:uidLastSave="{00000000-0000-0000-0000-000000000000}"/>
  <bookViews>
    <workbookView xWindow="-110" yWindow="-110" windowWidth="19420" windowHeight="11500" tabRatio="836" xr2:uid="{00000000-000D-0000-FFFF-FFFF00000000}"/>
  </bookViews>
  <sheets>
    <sheet name="Titelblad" sheetId="9" r:id="rId1"/>
    <sheet name="Toelichting" sheetId="10" r:id="rId2"/>
    <sheet name="Bronnen en toepassingen" sheetId="11" r:id="rId3"/>
    <sheet name="1. Resultaat" sheetId="21" r:id="rId4"/>
    <sheet name="Inputdata --&gt;" sheetId="25" r:id="rId5"/>
    <sheet name="2. Historische data" sheetId="27" r:id="rId6"/>
    <sheet name="Berekeningen --&gt;" sheetId="15" r:id="rId7"/>
    <sheet name="3. OPEX" sheetId="28" r:id="rId8"/>
    <sheet name="4. Niet-tariefopbrengsten" sheetId="29" r:id="rId9"/>
    <sheet name="5. Investeringen" sheetId="30" r:id="rId10"/>
    <sheet name="6. Rekenvolumes" sheetId="3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8" i="30" l="1"/>
  <c r="M38" i="30"/>
  <c r="N38" i="30"/>
  <c r="O38" i="30"/>
  <c r="P38" i="30"/>
  <c r="K38" i="30"/>
  <c r="L31" i="30"/>
  <c r="M48" i="29"/>
  <c r="L48" i="29"/>
  <c r="L43" i="29"/>
  <c r="M43" i="29"/>
  <c r="L30" i="29"/>
  <c r="M30" i="29"/>
  <c r="N30" i="29"/>
  <c r="O30" i="29"/>
  <c r="P30" i="29"/>
  <c r="K30" i="29"/>
  <c r="L23" i="29"/>
  <c r="N70" i="28"/>
  <c r="O70" i="28" s="1"/>
  <c r="P70" i="28" s="1"/>
  <c r="N60" i="28"/>
  <c r="O60" i="28"/>
  <c r="P60" i="28" s="1"/>
  <c r="N65" i="28"/>
  <c r="O65" i="28"/>
  <c r="P65" i="28" s="1"/>
  <c r="M65" i="28"/>
  <c r="L65" i="28"/>
  <c r="L60" i="28"/>
  <c r="F39" i="28"/>
  <c r="O42" i="28" s="1"/>
  <c r="H47" i="28"/>
  <c r="I47" i="28"/>
  <c r="I50" i="28"/>
  <c r="J58" i="28"/>
  <c r="J63" i="28"/>
  <c r="L42" i="28"/>
  <c r="M42" i="28"/>
  <c r="N42" i="28"/>
  <c r="P42" i="28"/>
  <c r="K42" i="28"/>
  <c r="F40" i="28"/>
  <c r="L35" i="28"/>
  <c r="K23" i="29" l="1"/>
  <c r="F28" i="29" s="1"/>
  <c r="I22" i="29"/>
  <c r="J22" i="29"/>
  <c r="H22" i="29"/>
  <c r="K31" i="30"/>
  <c r="F36" i="30" s="1"/>
  <c r="I30" i="30"/>
  <c r="J30" i="30"/>
  <c r="H30" i="30"/>
  <c r="J29" i="28"/>
  <c r="O77" i="28" s="1"/>
  <c r="L29" i="21" s="1"/>
  <c r="J28" i="28"/>
  <c r="P76" i="28" s="1"/>
  <c r="M28" i="21" s="1"/>
  <c r="J27" i="28"/>
  <c r="P75" i="28" s="1"/>
  <c r="M27" i="21" s="1"/>
  <c r="H114" i="32"/>
  <c r="J217" i="32" s="1"/>
  <c r="I154" i="21" s="1"/>
  <c r="H111" i="32"/>
  <c r="J214" i="32" s="1"/>
  <c r="I151" i="21" s="1"/>
  <c r="H110" i="32"/>
  <c r="L213" i="32" s="1"/>
  <c r="K150" i="21" s="1"/>
  <c r="H107" i="32"/>
  <c r="H106" i="32"/>
  <c r="N209" i="32" s="1"/>
  <c r="M146" i="21" s="1"/>
  <c r="H105" i="32"/>
  <c r="J208" i="32" s="1"/>
  <c r="I145" i="21" s="1"/>
  <c r="H104" i="32"/>
  <c r="L207" i="32" s="1"/>
  <c r="K144" i="21" s="1"/>
  <c r="H103" i="32"/>
  <c r="H102" i="32"/>
  <c r="M205" i="32" s="1"/>
  <c r="L142" i="21" s="1"/>
  <c r="H101" i="32"/>
  <c r="L204" i="32" s="1"/>
  <c r="K141" i="21" s="1"/>
  <c r="H98" i="32"/>
  <c r="K201" i="32" s="1"/>
  <c r="J138" i="21" s="1"/>
  <c r="H97" i="32"/>
  <c r="H94" i="32"/>
  <c r="J197" i="32" s="1"/>
  <c r="I134" i="21" s="1"/>
  <c r="H93" i="32"/>
  <c r="K196" i="32" s="1"/>
  <c r="J133" i="21" s="1"/>
  <c r="H92" i="32"/>
  <c r="K195" i="32" s="1"/>
  <c r="J132" i="21" s="1"/>
  <c r="H91" i="32"/>
  <c r="H88" i="32"/>
  <c r="N191" i="32" s="1"/>
  <c r="M128" i="21" s="1"/>
  <c r="H87" i="32"/>
  <c r="J190" i="32" s="1"/>
  <c r="I127" i="21" s="1"/>
  <c r="H86" i="32"/>
  <c r="K189" i="32" s="1"/>
  <c r="J126" i="21" s="1"/>
  <c r="H85" i="32"/>
  <c r="H82" i="32"/>
  <c r="L185" i="32" s="1"/>
  <c r="K122" i="21" s="1"/>
  <c r="H81" i="32"/>
  <c r="J184" i="32" s="1"/>
  <c r="I121" i="21" s="1"/>
  <c r="H80" i="32"/>
  <c r="K183" i="32" s="1"/>
  <c r="J120" i="21" s="1"/>
  <c r="H79" i="32"/>
  <c r="H76" i="32"/>
  <c r="M179" i="32" s="1"/>
  <c r="L116" i="21" s="1"/>
  <c r="H75" i="32"/>
  <c r="J178" i="32" s="1"/>
  <c r="I115" i="21" s="1"/>
  <c r="H74" i="32"/>
  <c r="K177" i="32" s="1"/>
  <c r="J114" i="21" s="1"/>
  <c r="H73" i="32"/>
  <c r="H70" i="32"/>
  <c r="J173" i="32" s="1"/>
  <c r="I110" i="21" s="1"/>
  <c r="H69" i="32"/>
  <c r="J172" i="32" s="1"/>
  <c r="I109" i="21" s="1"/>
  <c r="H68" i="32"/>
  <c r="K171" i="32" s="1"/>
  <c r="J108" i="21" s="1"/>
  <c r="H65" i="32"/>
  <c r="H64" i="32"/>
  <c r="M167" i="32" s="1"/>
  <c r="L104" i="21" s="1"/>
  <c r="H63" i="32"/>
  <c r="N166" i="32" s="1"/>
  <c r="M103" i="21" s="1"/>
  <c r="H60" i="32"/>
  <c r="K163" i="32" s="1"/>
  <c r="J100" i="21" s="1"/>
  <c r="H59" i="32"/>
  <c r="H58" i="32"/>
  <c r="J161" i="32" s="1"/>
  <c r="I98" i="21" s="1"/>
  <c r="H55" i="32"/>
  <c r="L158" i="32" s="1"/>
  <c r="K95" i="21" s="1"/>
  <c r="H54" i="32"/>
  <c r="K157" i="32" s="1"/>
  <c r="J94" i="21" s="1"/>
  <c r="H53" i="32"/>
  <c r="H50" i="32"/>
  <c r="M153" i="32" s="1"/>
  <c r="L90" i="21" s="1"/>
  <c r="H49" i="32"/>
  <c r="L152" i="32" s="1"/>
  <c r="K89" i="21" s="1"/>
  <c r="H48" i="32"/>
  <c r="K151" i="32" s="1"/>
  <c r="J88" i="21" s="1"/>
  <c r="H45" i="32"/>
  <c r="H44" i="32"/>
  <c r="J147" i="32" s="1"/>
  <c r="I84" i="21" s="1"/>
  <c r="H43" i="32"/>
  <c r="K146" i="32" s="1"/>
  <c r="J83" i="21" s="1"/>
  <c r="H39" i="32"/>
  <c r="K142" i="32" s="1"/>
  <c r="J79" i="21" s="1"/>
  <c r="H36" i="32"/>
  <c r="H35" i="32"/>
  <c r="N138" i="32" s="1"/>
  <c r="M75" i="21" s="1"/>
  <c r="H34" i="32"/>
  <c r="J137" i="32" s="1"/>
  <c r="I74" i="21" s="1"/>
  <c r="H33" i="32"/>
  <c r="K136" i="32" s="1"/>
  <c r="J73" i="21" s="1"/>
  <c r="H32" i="32"/>
  <c r="H31" i="32"/>
  <c r="L134" i="32" s="1"/>
  <c r="K71" i="21" s="1"/>
  <c r="H30" i="32"/>
  <c r="J133" i="32" s="1"/>
  <c r="I70" i="21" s="1"/>
  <c r="H29" i="32"/>
  <c r="K132" i="32" s="1"/>
  <c r="J69" i="21" s="1"/>
  <c r="H28" i="32"/>
  <c r="H27" i="32"/>
  <c r="H26" i="32"/>
  <c r="J129" i="32" s="1"/>
  <c r="I66" i="21" s="1"/>
  <c r="H23" i="32"/>
  <c r="K126" i="32" s="1"/>
  <c r="J63" i="21" s="1"/>
  <c r="H22" i="32"/>
  <c r="H21" i="32"/>
  <c r="L124" i="32" s="1"/>
  <c r="K61" i="21" s="1"/>
  <c r="H20" i="32"/>
  <c r="L123" i="32" s="1"/>
  <c r="K60" i="21" s="1"/>
  <c r="H19" i="32"/>
  <c r="K122" i="32" s="1"/>
  <c r="J59" i="21" s="1"/>
  <c r="H16" i="32"/>
  <c r="J25" i="30"/>
  <c r="J52" i="30" s="1"/>
  <c r="I25" i="30"/>
  <c r="H25" i="30"/>
  <c r="J24" i="30"/>
  <c r="J51" i="30" s="1"/>
  <c r="I24" i="30"/>
  <c r="H24" i="30"/>
  <c r="H17" i="30"/>
  <c r="I17" i="30"/>
  <c r="J17" i="30"/>
  <c r="J44" i="30" s="1"/>
  <c r="H18" i="30"/>
  <c r="I18" i="30"/>
  <c r="J18" i="30"/>
  <c r="J45" i="30" s="1"/>
  <c r="H19" i="30"/>
  <c r="I19" i="30"/>
  <c r="J19" i="30"/>
  <c r="J46" i="30" s="1"/>
  <c r="H20" i="30"/>
  <c r="I20" i="30"/>
  <c r="J20" i="30"/>
  <c r="J47" i="30" s="1"/>
  <c r="H21" i="30"/>
  <c r="I21" i="30"/>
  <c r="J21" i="30"/>
  <c r="J48" i="30" s="1"/>
  <c r="I16" i="30"/>
  <c r="J16" i="30"/>
  <c r="J43" i="30" s="1"/>
  <c r="H16" i="30"/>
  <c r="J17" i="29"/>
  <c r="J36" i="29" s="1"/>
  <c r="I17" i="29"/>
  <c r="H17" i="29"/>
  <c r="I15" i="29"/>
  <c r="J15" i="29"/>
  <c r="J34" i="29" s="1"/>
  <c r="H15" i="29"/>
  <c r="K35" i="28"/>
  <c r="I34" i="28"/>
  <c r="J34" i="28"/>
  <c r="H34" i="28"/>
  <c r="I22" i="28"/>
  <c r="J22" i="28"/>
  <c r="J53" i="28" s="1"/>
  <c r="H22" i="28"/>
  <c r="J19" i="28"/>
  <c r="J50" i="28" s="1"/>
  <c r="I19" i="28"/>
  <c r="H19" i="28"/>
  <c r="I16" i="28"/>
  <c r="J16" i="28"/>
  <c r="J47" i="28" s="1"/>
  <c r="H16" i="28"/>
  <c r="I36" i="29" l="1"/>
  <c r="H34" i="29"/>
  <c r="H51" i="30"/>
  <c r="I43" i="30"/>
  <c r="J57" i="30" s="1"/>
  <c r="I46" i="30"/>
  <c r="H45" i="30"/>
  <c r="I52" i="30"/>
  <c r="F35" i="30"/>
  <c r="O76" i="28"/>
  <c r="L28" i="21" s="1"/>
  <c r="N75" i="28"/>
  <c r="K27" i="21" s="1"/>
  <c r="L75" i="28"/>
  <c r="I27" i="21" s="1"/>
  <c r="O75" i="28"/>
  <c r="L27" i="21" s="1"/>
  <c r="L76" i="28"/>
  <c r="I28" i="21" s="1"/>
  <c r="M76" i="28"/>
  <c r="J28" i="21" s="1"/>
  <c r="M75" i="28"/>
  <c r="J27" i="21" s="1"/>
  <c r="N76" i="28"/>
  <c r="K28" i="21" s="1"/>
  <c r="P77" i="28"/>
  <c r="M29" i="21" s="1"/>
  <c r="L77" i="28"/>
  <c r="I29" i="21" s="1"/>
  <c r="F27" i="29"/>
  <c r="M77" i="28"/>
  <c r="J29" i="21" s="1"/>
  <c r="I34" i="29"/>
  <c r="H43" i="30"/>
  <c r="I48" i="30"/>
  <c r="H47" i="30"/>
  <c r="I44" i="30"/>
  <c r="N77" i="28"/>
  <c r="K29" i="21" s="1"/>
  <c r="H48" i="30"/>
  <c r="I45" i="30"/>
  <c r="J59" i="30" s="1"/>
  <c r="H44" i="30"/>
  <c r="H36" i="29"/>
  <c r="J46" i="29" s="1"/>
  <c r="H52" i="30"/>
  <c r="I47" i="30"/>
  <c r="H46" i="30"/>
  <c r="I51" i="30"/>
  <c r="J72" i="30" s="1"/>
  <c r="N178" i="32"/>
  <c r="M115" i="21" s="1"/>
  <c r="L214" i="32"/>
  <c r="K151" i="21" s="1"/>
  <c r="L172" i="32"/>
  <c r="K109" i="21" s="1"/>
  <c r="J166" i="32"/>
  <c r="I103" i="21" s="1"/>
  <c r="J196" i="32"/>
  <c r="I133" i="21" s="1"/>
  <c r="J152" i="32"/>
  <c r="I89" i="21" s="1"/>
  <c r="M132" i="32"/>
  <c r="L69" i="21" s="1"/>
  <c r="N213" i="32"/>
  <c r="M150" i="21" s="1"/>
  <c r="N207" i="32"/>
  <c r="M144" i="21" s="1"/>
  <c r="M195" i="32"/>
  <c r="L132" i="21" s="1"/>
  <c r="L184" i="32"/>
  <c r="K121" i="21" s="1"/>
  <c r="L178" i="32"/>
  <c r="K115" i="21" s="1"/>
  <c r="K172" i="32"/>
  <c r="J109" i="21" s="1"/>
  <c r="N151" i="32"/>
  <c r="M88" i="21" s="1"/>
  <c r="N129" i="32"/>
  <c r="M66" i="21" s="1"/>
  <c r="J189" i="32"/>
  <c r="I126" i="21" s="1"/>
  <c r="K213" i="32"/>
  <c r="J150" i="21" s="1"/>
  <c r="J204" i="32"/>
  <c r="I141" i="21" s="1"/>
  <c r="N190" i="32"/>
  <c r="M127" i="21" s="1"/>
  <c r="M183" i="32"/>
  <c r="L120" i="21" s="1"/>
  <c r="J177" i="32"/>
  <c r="I114" i="21" s="1"/>
  <c r="L171" i="32"/>
  <c r="K108" i="21" s="1"/>
  <c r="K158" i="32"/>
  <c r="J95" i="21" s="1"/>
  <c r="J146" i="32"/>
  <c r="I83" i="21" s="1"/>
  <c r="J126" i="32"/>
  <c r="I63" i="21" s="1"/>
  <c r="M214" i="32"/>
  <c r="L151" i="21" s="1"/>
  <c r="M208" i="32"/>
  <c r="L145" i="21" s="1"/>
  <c r="N201" i="32"/>
  <c r="M138" i="21" s="1"/>
  <c r="N189" i="32"/>
  <c r="M126" i="21" s="1"/>
  <c r="L183" i="32"/>
  <c r="K120" i="21" s="1"/>
  <c r="L166" i="32"/>
  <c r="K103" i="21" s="1"/>
  <c r="J158" i="32"/>
  <c r="I95" i="21" s="1"/>
  <c r="N136" i="32"/>
  <c r="M73" i="21" s="1"/>
  <c r="K123" i="32"/>
  <c r="J60" i="21" s="1"/>
  <c r="K209" i="32"/>
  <c r="J146" i="21" s="1"/>
  <c r="N205" i="32"/>
  <c r="M142" i="21" s="1"/>
  <c r="L197" i="32"/>
  <c r="K134" i="21" s="1"/>
  <c r="J185" i="32"/>
  <c r="I122" i="21" s="1"/>
  <c r="N153" i="32"/>
  <c r="M90" i="21" s="1"/>
  <c r="L147" i="32"/>
  <c r="K84" i="21" s="1"/>
  <c r="M138" i="32"/>
  <c r="L75" i="21" s="1"/>
  <c r="J134" i="32"/>
  <c r="I71" i="21" s="1"/>
  <c r="N217" i="32"/>
  <c r="M154" i="21" s="1"/>
  <c r="N167" i="32"/>
  <c r="M104" i="21" s="1"/>
  <c r="L161" i="32"/>
  <c r="K98" i="21" s="1"/>
  <c r="M142" i="32"/>
  <c r="L79" i="21" s="1"/>
  <c r="N137" i="32"/>
  <c r="M74" i="21" s="1"/>
  <c r="J136" i="32"/>
  <c r="I73" i="21" s="1"/>
  <c r="L133" i="32"/>
  <c r="K70" i="21" s="1"/>
  <c r="L132" i="32"/>
  <c r="K69" i="21" s="1"/>
  <c r="L129" i="32"/>
  <c r="K66" i="21" s="1"/>
  <c r="J123" i="32"/>
  <c r="I60" i="21" s="1"/>
  <c r="K217" i="32"/>
  <c r="J154" i="21" s="1"/>
  <c r="K214" i="32"/>
  <c r="J151" i="21" s="1"/>
  <c r="J213" i="32"/>
  <c r="I150" i="21" s="1"/>
  <c r="L208" i="32"/>
  <c r="K145" i="21" s="1"/>
  <c r="K207" i="32"/>
  <c r="J144" i="21" s="1"/>
  <c r="N204" i="32"/>
  <c r="M141" i="21" s="1"/>
  <c r="J201" i="32"/>
  <c r="I138" i="21" s="1"/>
  <c r="L196" i="32"/>
  <c r="K133" i="21" s="1"/>
  <c r="L195" i="32"/>
  <c r="K132" i="21" s="1"/>
  <c r="L190" i="32"/>
  <c r="K127" i="21" s="1"/>
  <c r="K184" i="32"/>
  <c r="J121" i="21" s="1"/>
  <c r="N179" i="32"/>
  <c r="M116" i="21" s="1"/>
  <c r="L173" i="32"/>
  <c r="K110" i="21" s="1"/>
  <c r="N163" i="32"/>
  <c r="M100" i="21" s="1"/>
  <c r="M157" i="32"/>
  <c r="L94" i="21" s="1"/>
  <c r="N152" i="32"/>
  <c r="M89" i="21" s="1"/>
  <c r="J151" i="32"/>
  <c r="I88" i="21" s="1"/>
  <c r="L146" i="32"/>
  <c r="K83" i="21" s="1"/>
  <c r="L142" i="32"/>
  <c r="K79" i="21" s="1"/>
  <c r="L137" i="32"/>
  <c r="K74" i="21" s="1"/>
  <c r="K133" i="32"/>
  <c r="J70" i="21" s="1"/>
  <c r="N130" i="32"/>
  <c r="M67" i="21" s="1"/>
  <c r="M122" i="32"/>
  <c r="L59" i="21" s="1"/>
  <c r="M191" i="32"/>
  <c r="L128" i="21" s="1"/>
  <c r="K208" i="32"/>
  <c r="J145" i="21" s="1"/>
  <c r="J207" i="32"/>
  <c r="I144" i="21" s="1"/>
  <c r="N177" i="32"/>
  <c r="M114" i="21" s="1"/>
  <c r="M171" i="32"/>
  <c r="L108" i="21" s="1"/>
  <c r="J163" i="32"/>
  <c r="I100" i="21" s="1"/>
  <c r="L157" i="32"/>
  <c r="K94" i="21" s="1"/>
  <c r="N126" i="32"/>
  <c r="M63" i="21" s="1"/>
  <c r="L122" i="32"/>
  <c r="K59" i="21" s="1"/>
  <c r="M119" i="32"/>
  <c r="L56" i="21" s="1"/>
  <c r="J119" i="32"/>
  <c r="I56" i="21" s="1"/>
  <c r="K119" i="32"/>
  <c r="J56" i="21" s="1"/>
  <c r="L119" i="32"/>
  <c r="K56" i="21" s="1"/>
  <c r="M125" i="32"/>
  <c r="L62" i="21" s="1"/>
  <c r="L125" i="32"/>
  <c r="K62" i="21" s="1"/>
  <c r="N125" i="32"/>
  <c r="M62" i="21" s="1"/>
  <c r="J125" i="32"/>
  <c r="I62" i="21" s="1"/>
  <c r="M131" i="32"/>
  <c r="L68" i="21" s="1"/>
  <c r="J131" i="32"/>
  <c r="I68" i="21" s="1"/>
  <c r="K131" i="32"/>
  <c r="J68" i="21" s="1"/>
  <c r="L131" i="32"/>
  <c r="K68" i="21" s="1"/>
  <c r="M135" i="32"/>
  <c r="L72" i="21" s="1"/>
  <c r="L135" i="32"/>
  <c r="K72" i="21" s="1"/>
  <c r="N135" i="32"/>
  <c r="M72" i="21" s="1"/>
  <c r="M139" i="32"/>
  <c r="L76" i="21" s="1"/>
  <c r="J139" i="32"/>
  <c r="I76" i="21" s="1"/>
  <c r="K139" i="32"/>
  <c r="J76" i="21" s="1"/>
  <c r="M148" i="32"/>
  <c r="L85" i="21" s="1"/>
  <c r="L148" i="32"/>
  <c r="K85" i="21" s="1"/>
  <c r="N148" i="32"/>
  <c r="M85" i="21" s="1"/>
  <c r="M156" i="32"/>
  <c r="L93" i="21" s="1"/>
  <c r="J156" i="32"/>
  <c r="I93" i="21" s="1"/>
  <c r="K156" i="32"/>
  <c r="J93" i="21" s="1"/>
  <c r="M162" i="32"/>
  <c r="L99" i="21" s="1"/>
  <c r="L162" i="32"/>
  <c r="K99" i="21" s="1"/>
  <c r="N162" i="32"/>
  <c r="M99" i="21" s="1"/>
  <c r="M168" i="32"/>
  <c r="L105" i="21" s="1"/>
  <c r="J168" i="32"/>
  <c r="I105" i="21" s="1"/>
  <c r="K168" i="32"/>
  <c r="J105" i="21" s="1"/>
  <c r="M176" i="32"/>
  <c r="L113" i="21" s="1"/>
  <c r="L176" i="32"/>
  <c r="K113" i="21" s="1"/>
  <c r="N176" i="32"/>
  <c r="M113" i="21" s="1"/>
  <c r="M182" i="32"/>
  <c r="L119" i="21" s="1"/>
  <c r="J182" i="32"/>
  <c r="I119" i="21" s="1"/>
  <c r="K182" i="32"/>
  <c r="J119" i="21" s="1"/>
  <c r="M188" i="32"/>
  <c r="L125" i="21" s="1"/>
  <c r="L188" i="32"/>
  <c r="K125" i="21" s="1"/>
  <c r="N188" i="32"/>
  <c r="M125" i="21" s="1"/>
  <c r="M194" i="32"/>
  <c r="L131" i="21" s="1"/>
  <c r="J194" i="32"/>
  <c r="I131" i="21" s="1"/>
  <c r="K194" i="32"/>
  <c r="J131" i="21" s="1"/>
  <c r="M200" i="32"/>
  <c r="L137" i="21" s="1"/>
  <c r="L200" i="32"/>
  <c r="K137" i="21" s="1"/>
  <c r="N200" i="32"/>
  <c r="M137" i="21" s="1"/>
  <c r="J206" i="32"/>
  <c r="I143" i="21" s="1"/>
  <c r="N206" i="32"/>
  <c r="M143" i="21" s="1"/>
  <c r="K206" i="32"/>
  <c r="J143" i="21" s="1"/>
  <c r="J210" i="32"/>
  <c r="I147" i="21" s="1"/>
  <c r="N210" i="32"/>
  <c r="M147" i="21" s="1"/>
  <c r="K210" i="32"/>
  <c r="J147" i="21" s="1"/>
  <c r="L206" i="32"/>
  <c r="K143" i="21" s="1"/>
  <c r="L194" i="32"/>
  <c r="K131" i="21" s="1"/>
  <c r="L182" i="32"/>
  <c r="K119" i="21" s="1"/>
  <c r="L168" i="32"/>
  <c r="K105" i="21" s="1"/>
  <c r="L156" i="32"/>
  <c r="K93" i="21" s="1"/>
  <c r="L139" i="32"/>
  <c r="K76" i="21" s="1"/>
  <c r="K125" i="32"/>
  <c r="J62" i="21" s="1"/>
  <c r="M210" i="32"/>
  <c r="L147" i="21" s="1"/>
  <c r="K200" i="32"/>
  <c r="J137" i="21" s="1"/>
  <c r="K188" i="32"/>
  <c r="J125" i="21" s="1"/>
  <c r="K176" i="32"/>
  <c r="J113" i="21" s="1"/>
  <c r="K162" i="32"/>
  <c r="J99" i="21" s="1"/>
  <c r="K148" i="32"/>
  <c r="J85" i="21" s="1"/>
  <c r="K135" i="32"/>
  <c r="J72" i="21" s="1"/>
  <c r="K124" i="32"/>
  <c r="J61" i="21" s="1"/>
  <c r="M124" i="32"/>
  <c r="L61" i="21" s="1"/>
  <c r="N124" i="32"/>
  <c r="M61" i="21" s="1"/>
  <c r="J124" i="32"/>
  <c r="I61" i="21" s="1"/>
  <c r="K130" i="32"/>
  <c r="J67" i="21" s="1"/>
  <c r="J130" i="32"/>
  <c r="I67" i="21" s="1"/>
  <c r="L130" i="32"/>
  <c r="K67" i="21" s="1"/>
  <c r="M130" i="32"/>
  <c r="L67" i="21" s="1"/>
  <c r="K134" i="32"/>
  <c r="J71" i="21" s="1"/>
  <c r="M134" i="32"/>
  <c r="L71" i="21" s="1"/>
  <c r="N134" i="32"/>
  <c r="M71" i="21" s="1"/>
  <c r="K138" i="32"/>
  <c r="J75" i="21" s="1"/>
  <c r="J138" i="32"/>
  <c r="I75" i="21" s="1"/>
  <c r="L138" i="32"/>
  <c r="K75" i="21" s="1"/>
  <c r="K147" i="32"/>
  <c r="J84" i="21" s="1"/>
  <c r="M147" i="32"/>
  <c r="L84" i="21" s="1"/>
  <c r="N147" i="32"/>
  <c r="M84" i="21" s="1"/>
  <c r="K153" i="32"/>
  <c r="J90" i="21" s="1"/>
  <c r="J153" i="32"/>
  <c r="I90" i="21" s="1"/>
  <c r="L153" i="32"/>
  <c r="K90" i="21" s="1"/>
  <c r="K161" i="32"/>
  <c r="J98" i="21" s="1"/>
  <c r="M161" i="32"/>
  <c r="L98" i="21" s="1"/>
  <c r="N161" i="32"/>
  <c r="M98" i="21" s="1"/>
  <c r="K167" i="32"/>
  <c r="J104" i="21" s="1"/>
  <c r="J167" i="32"/>
  <c r="I104" i="21" s="1"/>
  <c r="L167" i="32"/>
  <c r="K104" i="21" s="1"/>
  <c r="K173" i="32"/>
  <c r="J110" i="21" s="1"/>
  <c r="M173" i="32"/>
  <c r="L110" i="21" s="1"/>
  <c r="N173" i="32"/>
  <c r="M110" i="21" s="1"/>
  <c r="K179" i="32"/>
  <c r="J116" i="21" s="1"/>
  <c r="J179" i="32"/>
  <c r="I116" i="21" s="1"/>
  <c r="L179" i="32"/>
  <c r="K116" i="21" s="1"/>
  <c r="K185" i="32"/>
  <c r="J122" i="21" s="1"/>
  <c r="M185" i="32"/>
  <c r="L122" i="21" s="1"/>
  <c r="N185" i="32"/>
  <c r="M122" i="21" s="1"/>
  <c r="K191" i="32"/>
  <c r="J128" i="21" s="1"/>
  <c r="J191" i="32"/>
  <c r="I128" i="21" s="1"/>
  <c r="L191" i="32"/>
  <c r="K128" i="21" s="1"/>
  <c r="K197" i="32"/>
  <c r="J134" i="21" s="1"/>
  <c r="M197" i="32"/>
  <c r="L134" i="21" s="1"/>
  <c r="N197" i="32"/>
  <c r="M134" i="21" s="1"/>
  <c r="K205" i="32"/>
  <c r="J142" i="21" s="1"/>
  <c r="J205" i="32"/>
  <c r="I142" i="21" s="1"/>
  <c r="L205" i="32"/>
  <c r="K142" i="21" s="1"/>
  <c r="L209" i="32"/>
  <c r="K146" i="21" s="1"/>
  <c r="M209" i="32"/>
  <c r="L146" i="21" s="1"/>
  <c r="L217" i="32"/>
  <c r="K154" i="21" s="1"/>
  <c r="M217" i="32"/>
  <c r="L154" i="21" s="1"/>
  <c r="L210" i="32"/>
  <c r="K147" i="21" s="1"/>
  <c r="J209" i="32"/>
  <c r="I146" i="21" s="1"/>
  <c r="M206" i="32"/>
  <c r="L143" i="21" s="1"/>
  <c r="J200" i="32"/>
  <c r="I137" i="21" s="1"/>
  <c r="N194" i="32"/>
  <c r="M131" i="21" s="1"/>
  <c r="J188" i="32"/>
  <c r="I125" i="21" s="1"/>
  <c r="N182" i="32"/>
  <c r="M119" i="21" s="1"/>
  <c r="J176" i="32"/>
  <c r="I113" i="21" s="1"/>
  <c r="N168" i="32"/>
  <c r="M105" i="21" s="1"/>
  <c r="J162" i="32"/>
  <c r="I99" i="21" s="1"/>
  <c r="N156" i="32"/>
  <c r="M93" i="21" s="1"/>
  <c r="J148" i="32"/>
  <c r="I85" i="21" s="1"/>
  <c r="N139" i="32"/>
  <c r="M76" i="21" s="1"/>
  <c r="J135" i="32"/>
  <c r="I72" i="21" s="1"/>
  <c r="N131" i="32"/>
  <c r="M68" i="21" s="1"/>
  <c r="N119" i="32"/>
  <c r="M56" i="21" s="1"/>
  <c r="M213" i="32"/>
  <c r="L150" i="21" s="1"/>
  <c r="M207" i="32"/>
  <c r="L144" i="21" s="1"/>
  <c r="M201" i="32"/>
  <c r="L138" i="21" s="1"/>
  <c r="J195" i="32"/>
  <c r="I132" i="21" s="1"/>
  <c r="M189" i="32"/>
  <c r="L126" i="21" s="1"/>
  <c r="J183" i="32"/>
  <c r="I120" i="21" s="1"/>
  <c r="M177" i="32"/>
  <c r="L114" i="21" s="1"/>
  <c r="J171" i="32"/>
  <c r="I108" i="21" s="1"/>
  <c r="M163" i="32"/>
  <c r="L100" i="21" s="1"/>
  <c r="J157" i="32"/>
  <c r="I94" i="21" s="1"/>
  <c r="M151" i="32"/>
  <c r="L88" i="21" s="1"/>
  <c r="J142" i="32"/>
  <c r="I79" i="21" s="1"/>
  <c r="M136" i="32"/>
  <c r="L73" i="21" s="1"/>
  <c r="J132" i="32"/>
  <c r="I69" i="21" s="1"/>
  <c r="M126" i="32"/>
  <c r="L63" i="21" s="1"/>
  <c r="J122" i="32"/>
  <c r="I59" i="21" s="1"/>
  <c r="M123" i="32"/>
  <c r="L60" i="21" s="1"/>
  <c r="M129" i="32"/>
  <c r="L66" i="21" s="1"/>
  <c r="M133" i="32"/>
  <c r="L70" i="21" s="1"/>
  <c r="M137" i="32"/>
  <c r="L74" i="21" s="1"/>
  <c r="M146" i="32"/>
  <c r="L83" i="21" s="1"/>
  <c r="M152" i="32"/>
  <c r="L89" i="21" s="1"/>
  <c r="M158" i="32"/>
  <c r="L95" i="21" s="1"/>
  <c r="M166" i="32"/>
  <c r="L103" i="21" s="1"/>
  <c r="M172" i="32"/>
  <c r="L109" i="21" s="1"/>
  <c r="M178" i="32"/>
  <c r="L115" i="21" s="1"/>
  <c r="M184" i="32"/>
  <c r="L121" i="21" s="1"/>
  <c r="M190" i="32"/>
  <c r="L127" i="21" s="1"/>
  <c r="M196" i="32"/>
  <c r="L133" i="21" s="1"/>
  <c r="M204" i="32"/>
  <c r="L141" i="21" s="1"/>
  <c r="N214" i="32"/>
  <c r="M151" i="21" s="1"/>
  <c r="N208" i="32"/>
  <c r="M145" i="21" s="1"/>
  <c r="K204" i="32"/>
  <c r="J141" i="21" s="1"/>
  <c r="L201" i="32"/>
  <c r="K138" i="21" s="1"/>
  <c r="N196" i="32"/>
  <c r="M133" i="21" s="1"/>
  <c r="N195" i="32"/>
  <c r="M132" i="21" s="1"/>
  <c r="K190" i="32"/>
  <c r="J127" i="21" s="1"/>
  <c r="L189" i="32"/>
  <c r="K126" i="21" s="1"/>
  <c r="N184" i="32"/>
  <c r="M121" i="21" s="1"/>
  <c r="N183" i="32"/>
  <c r="M120" i="21" s="1"/>
  <c r="K178" i="32"/>
  <c r="J115" i="21" s="1"/>
  <c r="L177" i="32"/>
  <c r="K114" i="21" s="1"/>
  <c r="N172" i="32"/>
  <c r="M109" i="21" s="1"/>
  <c r="N171" i="32"/>
  <c r="M108" i="21" s="1"/>
  <c r="K166" i="32"/>
  <c r="J103" i="21" s="1"/>
  <c r="L163" i="32"/>
  <c r="K100" i="21" s="1"/>
  <c r="N158" i="32"/>
  <c r="M95" i="21" s="1"/>
  <c r="N157" i="32"/>
  <c r="M94" i="21" s="1"/>
  <c r="K152" i="32"/>
  <c r="J89" i="21" s="1"/>
  <c r="L151" i="32"/>
  <c r="K88" i="21" s="1"/>
  <c r="N146" i="32"/>
  <c r="M83" i="21" s="1"/>
  <c r="N142" i="32"/>
  <c r="M79" i="21" s="1"/>
  <c r="K137" i="32"/>
  <c r="J74" i="21" s="1"/>
  <c r="L136" i="32"/>
  <c r="K73" i="21" s="1"/>
  <c r="N133" i="32"/>
  <c r="M70" i="21" s="1"/>
  <c r="N132" i="32"/>
  <c r="M69" i="21" s="1"/>
  <c r="K129" i="32"/>
  <c r="J66" i="21" s="1"/>
  <c r="L126" i="32"/>
  <c r="K63" i="21" s="1"/>
  <c r="N123" i="32"/>
  <c r="M60" i="21" s="1"/>
  <c r="N122" i="32"/>
  <c r="M59" i="21" s="1"/>
  <c r="H50" i="28"/>
  <c r="J41" i="29"/>
  <c r="I53" i="28"/>
  <c r="H53" i="28"/>
  <c r="J73" i="30" l="1"/>
  <c r="J58" i="30"/>
  <c r="J62" i="30"/>
  <c r="K69" i="30" s="1"/>
  <c r="J61" i="30"/>
  <c r="K68" i="30" s="1"/>
  <c r="J60" i="30"/>
  <c r="I37" i="21"/>
  <c r="K76" i="30"/>
  <c r="K66" i="30"/>
  <c r="K64" i="30"/>
  <c r="K67" i="30"/>
  <c r="K75" i="30"/>
  <c r="K65" i="30"/>
  <c r="J68" i="28"/>
  <c r="I34" i="21" l="1"/>
  <c r="H47" i="21"/>
  <c r="L69" i="30"/>
  <c r="H45" i="21"/>
  <c r="L67" i="30"/>
  <c r="H43" i="21"/>
  <c r="L65" i="30"/>
  <c r="H42" i="21"/>
  <c r="L64" i="30"/>
  <c r="I42" i="21" s="1"/>
  <c r="H50" i="21"/>
  <c r="L75" i="30"/>
  <c r="H44" i="21"/>
  <c r="L66" i="30"/>
  <c r="H46" i="21"/>
  <c r="L68" i="30"/>
  <c r="H51" i="21"/>
  <c r="L76" i="30"/>
  <c r="I51" i="21" s="1"/>
  <c r="L70" i="28"/>
  <c r="I16" i="21"/>
  <c r="M76" i="30" l="1"/>
  <c r="M64" i="30"/>
  <c r="N64" i="30" s="1"/>
  <c r="I45" i="21"/>
  <c r="M67" i="30"/>
  <c r="N67" i="30" s="1"/>
  <c r="I46" i="21"/>
  <c r="M68" i="30"/>
  <c r="N68" i="30" s="1"/>
  <c r="I50" i="21"/>
  <c r="M75" i="30"/>
  <c r="I43" i="21"/>
  <c r="M65" i="30"/>
  <c r="J43" i="21" s="1"/>
  <c r="I47" i="21"/>
  <c r="M69" i="30"/>
  <c r="J47" i="21" s="1"/>
  <c r="M70" i="28"/>
  <c r="I22" i="21"/>
  <c r="M66" i="30"/>
  <c r="J44" i="21" s="1"/>
  <c r="I44" i="21"/>
  <c r="J34" i="21"/>
  <c r="N43" i="29"/>
  <c r="I19" i="21"/>
  <c r="J51" i="21"/>
  <c r="N76" i="30"/>
  <c r="N65" i="30"/>
  <c r="N48" i="29"/>
  <c r="J37" i="21"/>
  <c r="M60" i="28"/>
  <c r="J16" i="21" s="1"/>
  <c r="J46" i="21" l="1"/>
  <c r="J42" i="21"/>
  <c r="J22" i="21"/>
  <c r="N66" i="30"/>
  <c r="K44" i="21" s="1"/>
  <c r="J19" i="21"/>
  <c r="N69" i="30"/>
  <c r="O69" i="30" s="1"/>
  <c r="J45" i="21"/>
  <c r="K34" i="21"/>
  <c r="O43" i="29"/>
  <c r="P43" i="29" s="1"/>
  <c r="J50" i="21"/>
  <c r="N75" i="30"/>
  <c r="O76" i="30"/>
  <c r="K51" i="21"/>
  <c r="O68" i="30"/>
  <c r="K46" i="21"/>
  <c r="O65" i="30"/>
  <c r="K43" i="21"/>
  <c r="O64" i="30"/>
  <c r="K42" i="21"/>
  <c r="O67" i="30"/>
  <c r="K45" i="21"/>
  <c r="O48" i="29"/>
  <c r="K37" i="21"/>
  <c r="O66" i="30"/>
  <c r="K19" i="21"/>
  <c r="K22" i="21"/>
  <c r="K47" i="21" l="1"/>
  <c r="O75" i="30"/>
  <c r="K50" i="21"/>
  <c r="M34" i="21"/>
  <c r="L34" i="21"/>
  <c r="K16" i="21"/>
  <c r="L51" i="21"/>
  <c r="P76" i="30"/>
  <c r="M51" i="21" s="1"/>
  <c r="P69" i="30"/>
  <c r="M47" i="21" s="1"/>
  <c r="L47" i="21"/>
  <c r="P67" i="30"/>
  <c r="M45" i="21" s="1"/>
  <c r="L45" i="21"/>
  <c r="P65" i="30"/>
  <c r="M43" i="21" s="1"/>
  <c r="L43" i="21"/>
  <c r="P66" i="30"/>
  <c r="M44" i="21" s="1"/>
  <c r="L44" i="21"/>
  <c r="P48" i="29"/>
  <c r="M37" i="21" s="1"/>
  <c r="L37" i="21"/>
  <c r="P64" i="30"/>
  <c r="M42" i="21" s="1"/>
  <c r="L42" i="21"/>
  <c r="P68" i="30"/>
  <c r="M46" i="21" s="1"/>
  <c r="L46" i="21"/>
  <c r="M22" i="21"/>
  <c r="L22" i="21"/>
  <c r="M16" i="21"/>
  <c r="L16" i="21"/>
  <c r="M19" i="21"/>
  <c r="L19" i="21"/>
  <c r="L50" i="21" l="1"/>
  <c r="P75" i="30"/>
  <c r="M50" i="21" s="1"/>
  <c r="B15" i="10" l="1"/>
  <c r="B16" i="10" l="1"/>
  <c r="B17" i="10" l="1"/>
</calcChain>
</file>

<file path=xl/sharedStrings.xml><?xml version="1.0" encoding="utf-8"?>
<sst xmlns="http://schemas.openxmlformats.org/spreadsheetml/2006/main" count="1516" uniqueCount="275">
  <si>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</si>
  <si>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</si>
  <si>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</si>
  <si>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</si>
  <si>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</si>
  <si>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</si>
  <si>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</si>
  <si>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</si>
  <si>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</si>
  <si>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</si>
  <si>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</si>
  <si>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</si>
  <si>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</si>
  <si>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</si>
  <si>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</si>
  <si>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</si>
  <si>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</si>
  <si>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</si>
  <si>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</si>
  <si>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</si>
  <si>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</si>
  <si>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</si>
  <si>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</si>
  <si>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</si>
  <si>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</si>
  <si>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</si>
  <si>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</si>
  <si>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</si>
  <si>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</si>
  <si>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</si>
  <si>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</si>
  <si>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</si>
  <si>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</si>
  <si>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</si>
  <si>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</si>
  <si>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</si>
  <si>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</si>
  <si>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</si>
  <si>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</si>
  <si>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</si>
  <si>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</si>
  <si>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</si>
  <si>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</si>
  <si>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</si>
  <si>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</si>
  <si>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</si>
  <si>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</si>
  <si>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</si>
  <si>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</si>
  <si>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</si>
  <si>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</si>
  <si>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</si>
  <si>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</si>
  <si>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</si>
  <si>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</si>
  <si>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</si>
  <si>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</si>
  <si>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</si>
  <si>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</si>
  <si>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</si>
  <si>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</si>
  <si>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</si>
  <si>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</si>
  <si>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</si>
  <si>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</si>
  <si>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</si>
  <si>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Dit blad dient als scheidingstabblad en moet leeg blijven</t>
  </si>
  <si>
    <t>Op dit blad mogen geen teksten, gegevens of berekeningen worden opgenomen</t>
  </si>
  <si>
    <t>Tabblad 1 - Resultaat</t>
  </si>
  <si>
    <t>Deze berekening is ontwikkeld in het standaardsjabloon van ACM Directie Toezicht Energie, versie 6 (april 2024)</t>
  </si>
  <si>
    <t>N.v.t.</t>
  </si>
  <si>
    <t>Categorie</t>
  </si>
  <si>
    <t>Wettelijke taak</t>
  </si>
  <si>
    <t>2023</t>
  </si>
  <si>
    <t>2024</t>
  </si>
  <si>
    <t>2025</t>
  </si>
  <si>
    <t>2026</t>
  </si>
  <si>
    <t>2027</t>
  </si>
  <si>
    <t>2028</t>
  </si>
  <si>
    <t>2029</t>
  </si>
  <si>
    <t>2030</t>
  </si>
  <si>
    <t>2031</t>
  </si>
  <si>
    <t>Gerealiseerde operationele kosten</t>
  </si>
  <si>
    <t xml:space="preserve">Realisatie algemene operationele kosten </t>
  </si>
  <si>
    <t>EUR, pp jaar</t>
  </si>
  <si>
    <t>Realisatie inkoopkosten energie en vermogen</t>
  </si>
  <si>
    <t>TD</t>
  </si>
  <si>
    <t>MD</t>
  </si>
  <si>
    <t>kW_contract</t>
  </si>
  <si>
    <t>#</t>
  </si>
  <si>
    <t>Vastrecht transportdienst</t>
  </si>
  <si>
    <t>Gerealiseerde niet-tariefopbrengsten</t>
  </si>
  <si>
    <t>Realisatie niet-tariefopbrengsten</t>
  </si>
  <si>
    <t>Gerealiseerde volumes</t>
  </si>
  <si>
    <t>Gerealiseerde volumes aansluitdienst - periodieke aansluitvergoeding</t>
  </si>
  <si>
    <t>PAV t/m 1*6A (per aansluiting)</t>
  </si>
  <si>
    <t>AD</t>
  </si>
  <si>
    <t>PAV &gt; 1*6A en &lt;= 3*80A (per aansluiting)</t>
  </si>
  <si>
    <t xml:space="preserve"> ≤3*25A + ≤1*80A </t>
  </si>
  <si>
    <t xml:space="preserve"> &gt;3*25A ≤ 3*35A </t>
  </si>
  <si>
    <t xml:space="preserve"> &gt;3*35A ≤ 3*50A </t>
  </si>
  <si>
    <t xml:space="preserve"> &gt;3*50A ≤ 3*63A </t>
  </si>
  <si>
    <t xml:space="preserve"> &gt;3*63A ≤ 3*80A </t>
  </si>
  <si>
    <t>PAV &gt; 3*80A (per aansluiting)</t>
  </si>
  <si>
    <t xml:space="preserve"> &gt;3*80A ≤ 3*200A af sec. zijde LS </t>
  </si>
  <si>
    <t xml:space="preserve"> &gt;3*200A ≤ 3*250A af sec. zijde LS </t>
  </si>
  <si>
    <t xml:space="preserve"> &gt;3*250A ≤ 3*400A af sec. zijde LS </t>
  </si>
  <si>
    <t xml:space="preserve"> &gt;3*400A ≤ 3*480A af sec. zijde LS </t>
  </si>
  <si>
    <t xml:space="preserve"> &gt;3*480A ≤ 3*500A af sec. zijde LS </t>
  </si>
  <si>
    <t xml:space="preserve"> &gt;3*500A ≤ 3*750A af sec. zijde LS </t>
  </si>
  <si>
    <t xml:space="preserve"> &gt;3*750A ≤ 3*1200A af sec. zijde LS </t>
  </si>
  <si>
    <t xml:space="preserve"> &gt;3*1200A ≤ 3*1500A af sec. zijde LS </t>
  </si>
  <si>
    <t xml:space="preserve"> &gt;3*1500A ≤ 3*1600A af sec. zijde LS </t>
  </si>
  <si>
    <t xml:space="preserve"> ≥ 1MW ≤ 2,4MVA </t>
  </si>
  <si>
    <t xml:space="preserve"> &gt;2,4MVA ≤ 10MVA </t>
  </si>
  <si>
    <t>Periodieke aansluitvergoeding meerlengte per meter &gt; 25 meter</t>
  </si>
  <si>
    <t xml:space="preserve"> &gt;2,4 MVA en t/m 10 MVA      </t>
  </si>
  <si>
    <t>meters</t>
  </si>
  <si>
    <t>Realisatie volumes transportdienst</t>
  </si>
  <si>
    <t>Afnemers HS (110-150 kV)</t>
  </si>
  <si>
    <t>kW gecontracteerd per jaar</t>
  </si>
  <si>
    <t>kW max per maand</t>
  </si>
  <si>
    <t>Afnemers HS (110-150 kV) maximaal 600 uur per jaar</t>
  </si>
  <si>
    <t>kW max per week</t>
  </si>
  <si>
    <t>Afnemers TS (25-50 kV)</t>
  </si>
  <si>
    <t>Afnemers TS (25-50 kV) maximaal 600 uur per jaar</t>
  </si>
  <si>
    <t>Afnemers Trafo HS+TS/MS</t>
  </si>
  <si>
    <t xml:space="preserve">Afnemers Trafo HS+TS/MS maximaal 600 uur per jaar </t>
  </si>
  <si>
    <t>Afnemers MS (1-20 kV) - Transport</t>
  </si>
  <si>
    <t>kW gecontracteerd</t>
  </si>
  <si>
    <t>kWh tarief normaal</t>
  </si>
  <si>
    <t>Afnemers MS (1-20 kV) - Distributie</t>
  </si>
  <si>
    <t>Afnemers Trafo MS/LS</t>
  </si>
  <si>
    <t>Afnemers LS</t>
  </si>
  <si>
    <t>kWh tarief laag</t>
  </si>
  <si>
    <t>Kleinverbruikers (t/m 3*80 A op LS)</t>
  </si>
  <si>
    <t>Vastrecht transportdienst t/m 1*6A LS geschakeld</t>
  </si>
  <si>
    <t>Vastrecht transportdienst t/m 3*80A LS</t>
  </si>
  <si>
    <t>Kleinverbruikers (t/m 3*80 A op LS) capaciteitstarieven</t>
  </si>
  <si>
    <t>&gt; 3*63A t/m 3*80A</t>
  </si>
  <si>
    <t>&gt; 3*50A t/m 3*63A</t>
  </si>
  <si>
    <t>&gt; 3*35A t/m 3*50A</t>
  </si>
  <si>
    <t>&gt; 3*25A t/m 3*35A</t>
  </si>
  <si>
    <t>1-fase &gt;1*10A en 3-fase t/m 3*25A</t>
  </si>
  <si>
    <t>1-fase aansluitingen t/m 1*10A (1)</t>
  </si>
  <si>
    <t>t/m 1*6A op het geschakeld net</t>
  </si>
  <si>
    <t>(1) Met uitzondering van de 1*6A aansluitingen op het geschakeld net.</t>
  </si>
  <si>
    <t>Blindvermogen</t>
  </si>
  <si>
    <t>kVArh blindvermogen MS en hoger</t>
  </si>
  <si>
    <t>kVArh blindvermogen lager dan MS</t>
  </si>
  <si>
    <t>Realisatie volume meetdienst</t>
  </si>
  <si>
    <t>Aantal meters tariefgereguleerde meetdienst</t>
  </si>
  <si>
    <t>Parameters</t>
  </si>
  <si>
    <t>CPI</t>
  </si>
  <si>
    <t>Jaar-op-jaar stijging CPI</t>
  </si>
  <si>
    <t>%</t>
  </si>
  <si>
    <t>CBS StatLine</t>
  </si>
  <si>
    <t>De ACM gebruikt de toename van de CPI van het kalenderjaar t.o.v. de CPI van het voorgaande kalenderjaar</t>
  </si>
  <si>
    <t>Gerealiseerde investeringen</t>
  </si>
  <si>
    <t>Realisatie investeringen MD</t>
  </si>
  <si>
    <t>Realisatie investeringen AD + TD</t>
  </si>
  <si>
    <t>Investeringen met afschrijftermijn 5 jaar</t>
  </si>
  <si>
    <t>Investeringen met afschrijftermijn 11 jaar</t>
  </si>
  <si>
    <t>Investeringen met afschrijftermijn 10 jaar</t>
  </si>
  <si>
    <t>Investeringen met afschrijftermijn 30 jaar</t>
  </si>
  <si>
    <t>Investeringen met afschrijftermijn 40 jaar</t>
  </si>
  <si>
    <t>Investeringen met afschrijftermijn 50 jaar</t>
  </si>
  <si>
    <t>Investeringen zonder afschrijftermijn</t>
  </si>
  <si>
    <t>Berekening geschatte CPI 2027-2031</t>
  </si>
  <si>
    <t>Gemiddelde CPI o.b.v. peiljaren 2023-2025</t>
  </si>
  <si>
    <t>Geschatte CPI 2027-2031</t>
  </si>
  <si>
    <t>Gerealiseerde operationele kosten in prijspeil 2025</t>
  </si>
  <si>
    <t>EUR, pp 2025</t>
  </si>
  <si>
    <t>Realisatie operationele kosten TD</t>
  </si>
  <si>
    <t>Realisatie operationele kosten MD</t>
  </si>
  <si>
    <t>Schatting operationele kosten 2027-2031</t>
  </si>
  <si>
    <t>Gemiddelde algemene operationele kosten o.b.v. 2023-2025</t>
  </si>
  <si>
    <t>Schatting algemene operationele kosten 2027-2031</t>
  </si>
  <si>
    <t>Schatting operationele kosten TD</t>
  </si>
  <si>
    <t>Schatting operationele kosten MD</t>
  </si>
  <si>
    <t>Berekening gerealiseerde niet-tariefopbrengsten in prijspeil 2025</t>
  </si>
  <si>
    <t>Schatting niet-tariefopbrengsten 2027-2031</t>
  </si>
  <si>
    <t>Schatting niet-tariefopbrengsten AD</t>
  </si>
  <si>
    <t>Gemiddelde niet-tariefopbrengsten o.b.v. 2023-2025</t>
  </si>
  <si>
    <t>Schatting niet-tariefopbrengsten MD</t>
  </si>
  <si>
    <t>Berekening gerealiseerde investeringen in prijspeil 2025</t>
  </si>
  <si>
    <t>Schatting investeringen 2027-2031</t>
  </si>
  <si>
    <t>Gemiddelde investeringen o.b.v. 2023-2025 met afschrijftermijn 5 jaar</t>
  </si>
  <si>
    <t>Gemiddelde investeringen o.b.v. 2023-2025 met afschrijftermijn 30 jaar</t>
  </si>
  <si>
    <t>Schatting investeringen 2027-2031 met afschrijftermijn 5 jaar</t>
  </si>
  <si>
    <t>Schatting investeringen 2027-2031 met afschrijftermijn 30 jaar</t>
  </si>
  <si>
    <t>Ophalen gegevens gerealiseerde volumes</t>
  </si>
  <si>
    <t>AD + TD</t>
  </si>
  <si>
    <t>Realisatie operationele kosten AD + TD</t>
  </si>
  <si>
    <t>Gemiddelde inkoopkosten energie en vermogen o.b.v. 2023-2025</t>
  </si>
  <si>
    <t>Schatting inkoopkosten energie en vermogen 2027-2031</t>
  </si>
  <si>
    <t>Schatting operationele kosten AD + TD</t>
  </si>
  <si>
    <t>Schatting investeringen 2027-2031 met afschrijftermijn 10 jaar</t>
  </si>
  <si>
    <t>Schatting investeringen 2027-2031 met afschrijftermijn 40 jaar</t>
  </si>
  <si>
    <t>Schatting investeringen 2027-2031 met afschrijftermijn 50 jaar</t>
  </si>
  <si>
    <t>Schatting investeringen 2027-2031 zonder afschrijftermijn</t>
  </si>
  <si>
    <t>Schatting investeringen AD + TD</t>
  </si>
  <si>
    <t>Gemiddelde investeringen o.b.v. 2023-2025 met afschrijftermijn 11 jaar</t>
  </si>
  <si>
    <t>Schatting investeringen 2027-2031 met afschrijftermijn 11 jaar</t>
  </si>
  <si>
    <t>Gemiddelde investeringen o.b.v. 2023-2025 met afschrijftermijn 10 jaar</t>
  </si>
  <si>
    <t>Gemiddelde investeringen o.b.v. 2023-2025 met afschrijftermijn 40 jaar</t>
  </si>
  <si>
    <t>Gemiddelde investeringen o.b.v. 2023-2025 met afschrijftermijn 50 jaar</t>
  </si>
  <si>
    <t>Gemiddelde investeringen o.b.v. 2023-2025 zonder afschrijftermijn</t>
  </si>
  <si>
    <t>Schatting investeringen MD</t>
  </si>
  <si>
    <t>Schatting niet-tariefopbrengsten</t>
  </si>
  <si>
    <t>Schatting investeringen met afschrijftermijn 5 jaar</t>
  </si>
  <si>
    <t>Schatting niet-tariefopbrengsten AD + TD</t>
  </si>
  <si>
    <t>Schatting investeringen met afschrijftermijn 11 jaar</t>
  </si>
  <si>
    <t>Rekenvolumes 2027-2031</t>
  </si>
  <si>
    <t>Gerealiseerde volumes inkoopkosten transport bij TenneT</t>
  </si>
  <si>
    <t>Realisatie volumes inkoopkosten transport</t>
  </si>
  <si>
    <t>Schatting volumes inkoopkosten transport bij TenneT</t>
  </si>
  <si>
    <t>Schatting volumes inkoopkosten transport</t>
  </si>
  <si>
    <t>Schatting volumes inkoopkosten transport bij TenneT 2027-2031</t>
  </si>
  <si>
    <t>Schatting algemene operationele kosten</t>
  </si>
  <si>
    <t>Schatting inkoopkosten energie en vermogen</t>
  </si>
  <si>
    <t>NE-RD(i)-25-01_v1.xlsm</t>
  </si>
  <si>
    <t>ACM/IN/1118780, volgnummer 2</t>
  </si>
  <si>
    <t>n.v.t.</t>
  </si>
  <si>
    <t>Dit tabblad toont de schattingen van de ACM voor Westland in 2027-2031. De ACM gebruikt deze schattingen om de toegestane inkomsten en rekenvolumes voor Westland vast te stellen in het inkomstenbesluit Westland elektriciteit 2027-2031.</t>
  </si>
  <si>
    <t>Tabblad 2 - Historische data</t>
  </si>
  <si>
    <t>Tabblad 3 - Berekening schattingen OPEX 2027-2031</t>
  </si>
  <si>
    <t>Tabblad 4 - Berekening schattingen niet-tariefopbrengsten 2027-2031</t>
  </si>
  <si>
    <t>Tabblad 5 - Berekening schattingen investeringen 2027-2031</t>
  </si>
  <si>
    <t>Tabblad 6 - Berekening schattingen rekenvolumes 2027-2031</t>
  </si>
  <si>
    <t>De ACM volgt het methodebesluit DSB-E 2027-2031 voor de schattingen van de rekenvolumes 2027-2031.
Het methodebesluit schrijft voor dat de rekenvolumes voor 2027-2031 gelijk staan aan de volumes in 2025. Deze methodiek is gevolgd om de rekenvolumes voor 2027-2031 vast te stellen.</t>
  </si>
  <si>
    <t>De ACM volgt het methodebesluit DSB-E 2027-2031 voor de schattingen van de investeringen 2027-2031.
Het methodebesluit schrijft voor dat de investeringen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</si>
  <si>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De ACM volgt het methodebesluit DSB-E 2027-2031 voor de schattingen van de niet-tariefopbrengsten 2027-2031.
Het methodebesluit schrijft voor dat de niet-tariefopbrengsten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</si>
  <si>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De ACM volgt het methodebesluit DSB-E 2027-2031 voor de schattingen van de OPEX 2027-2031.
Het methodebesluit schrijft voor dat de OPEX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</si>
  <si>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(1) Met uitzondering van de 1*6A aansluitingen op het geschakeld net</t>
  </si>
  <si>
    <t>CPI ramingen CPB voor 2026-2027</t>
  </si>
  <si>
    <t>Concept-Macro Economische Verkenning (cMEV) 2027 - CPB</t>
  </si>
  <si>
    <t>De ACM gebruikt de meest recente raming van het Centraal Plan Bureau als inflatiecijfer voor 2026 en 2027.</t>
  </si>
  <si>
    <t>Gemiddelde CPI o.b.v. ramingen CPB voor 2026-2027</t>
  </si>
  <si>
    <t>Schatting energie en vermogen niet gebaseerd op peiljaren 2023 en 2024.</t>
  </si>
  <si>
    <t>kw_max</t>
  </si>
  <si>
    <t>Realisatie algemene operationele kosten</t>
  </si>
  <si>
    <t>Algemene operationele kosten zijn excl. inkoopkosten energie en vermogen en inkoopkosten transport.</t>
  </si>
  <si>
    <t>ACM/26/201272</t>
  </si>
  <si>
    <t>Nee</t>
  </si>
  <si>
    <t>Ja</t>
  </si>
  <si>
    <t>Reguleringsdata Westland E 2023</t>
  </si>
  <si>
    <t>Reguleringsdata Westland E 2024</t>
  </si>
  <si>
    <t>Reguleringsdata Westland E 2025</t>
  </si>
  <si>
    <t>NE-RD(i)-23-01 v4 vragenronde 1.xlsm</t>
  </si>
  <si>
    <t>ACM/IN/994711, volgnummer 3</t>
  </si>
  <si>
    <t>NE-RD(i)-24-01_v1.xlsm</t>
  </si>
  <si>
    <t>CBS Statline</t>
  </si>
  <si>
    <t>Hyperlink</t>
  </si>
  <si>
    <t>CPB Concept-Macro Economische Verkenning (cMEV)</t>
  </si>
  <si>
    <t>De ACM past voor de schattingen van de inkoopkosten energie en vermogen een afwijkende berekeningsmethodiek toe. De schattingen worden alleen gebaseerd op de historische gegevens uit 2025. De ACM legt deze keuze verder uit in het inkomstenbesluit Westland E 2027-2031.</t>
  </si>
  <si>
    <t>kW_max</t>
  </si>
  <si>
    <t>Reguleringsdata Westland 2023-2025 - Tabel 3A</t>
  </si>
  <si>
    <t>Reguleringsdata Westland 2023-2025 - Tabel 3B</t>
  </si>
  <si>
    <t>Reguleringsdata Westland 2023-2025 - Tabel 8A</t>
  </si>
  <si>
    <t>Reguleringsdata Westland 2023-2025 - Tabel 8B</t>
  </si>
  <si>
    <t>Reguleringsdata Westland 2023-2025 - Tabel 7A</t>
  </si>
  <si>
    <t>Reguleringsdata Westland 2023-2025 - Tabel 2A</t>
  </si>
  <si>
    <t>Reguleringsdata Westland 2025 - Tabel 5A</t>
  </si>
  <si>
    <t>Reguleringsdata Westland 2025 - Tabel 4A</t>
  </si>
  <si>
    <t>Reguleringsdata Westland 2025 - Tabel 8B</t>
  </si>
  <si>
    <t>Op dit tabblad worden historische gegevens opgehaald die nodig zijn voor de schattingen voor het inkomstenbesluit E 2027-2031, waaronder:
- Algemene operationele kosten
- Inkoopkosten energie en vermogen
- Inkoopvolumes transport TenneT
- Niet-tariefopbrengsten
- Investeringen
- Volumes
Deze gegevens worden uitgesplitst naar het transportdomein, het aansluitdomein, en het meetdomein, voor zover dat mogelijk is.</t>
  </si>
  <si>
    <t>ACM/IN/894286, volgnummer 6</t>
  </si>
  <si>
    <t>Deze schattingen worden gebruikt om de toegestane inkomsten voor Westland in 2027-2031 vast te stellen in het inkomstenbesluit Westland elektriciteit 2027-2031.</t>
  </si>
  <si>
    <t>Dit bestand bevat de berekening van de schattingen voor Westland Infra Netbeheer B.V. voor elektriciteit voor de reguleringsperiode 2027-2031.</t>
  </si>
  <si>
    <t>Inkomstenbesluit Westland elektriciteit 2027-2031</t>
  </si>
  <si>
    <t>Schattingen ACM voor inkomstenbesluit Westland elektriciteit 2027-2031</t>
  </si>
  <si>
    <t xml:space="preserve">Bij inhoudelijke verschillen tussen de berekening in dit bestand en de berekening zoals die volgt uit het bijbehorende besluit, is het besluit leidend. </t>
  </si>
  <si>
    <t>De uitkomsten van dit bestand worden gebruikt voor de inkomstenberekeningen voor het inkomstenbesluit Westland elektriciteit 2027-2031</t>
  </si>
  <si>
    <t>ACM/UIT/1121623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</si>
</sst>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s>
  <fonts count="29"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u/>
      <sz val="10"/>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6">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cellStyleXfs>
  <cellXfs count="49">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11" borderId="0" xfId="4" applyFill="1">
      <alignment vertical="top"/>
    </xf>
    <xf numFmtId="49" fontId="5" fillId="16" borderId="2" xfId="6" applyFont="1" applyBorder="1">
      <alignment vertical="top"/>
    </xf>
    <xf numFmtId="49" fontId="6" fillId="0" borderId="0" xfId="7">
      <alignment vertical="top"/>
    </xf>
    <xf numFmtId="49" fontId="9" fillId="0" borderId="0" xfId="15">
      <alignment vertical="top"/>
    </xf>
    <xf numFmtId="41" fontId="5" fillId="9" borderId="0" xfId="8">
      <alignment vertical="top"/>
    </xf>
    <xf numFmtId="9" fontId="5" fillId="0" borderId="0" xfId="4" applyNumberFormat="1">
      <alignment vertical="top"/>
    </xf>
    <xf numFmtId="41" fontId="5" fillId="7" borderId="0" xfId="10">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49" fontId="6" fillId="0" borderId="0" xfId="6" applyFill="1" applyBorder="1">
      <alignment vertical="top"/>
    </xf>
    <xf numFmtId="41" fontId="5" fillId="41" borderId="0" xfId="62" applyNumberFormat="1">
      <alignment vertical="top"/>
    </xf>
    <xf numFmtId="41" fontId="5" fillId="0" borderId="0" xfId="11" applyFill="1">
      <alignment vertical="top"/>
    </xf>
    <xf numFmtId="0" fontId="12" fillId="45" borderId="0" xfId="4" applyFont="1" applyFill="1">
      <alignment vertical="top"/>
    </xf>
    <xf numFmtId="49" fontId="28" fillId="0" borderId="0" xfId="7" applyFont="1">
      <alignment vertical="top"/>
    </xf>
    <xf numFmtId="41" fontId="5" fillId="0" borderId="0" xfId="64" applyFill="1">
      <alignment vertical="top"/>
    </xf>
    <xf numFmtId="41" fontId="5" fillId="0" borderId="0" xfId="62" applyNumberFormat="1" applyFill="1">
      <alignment vertical="top"/>
    </xf>
    <xf numFmtId="41" fontId="6" fillId="0" borderId="0" xfId="64" applyFont="1" applyFill="1">
      <alignment vertical="top"/>
    </xf>
    <xf numFmtId="41" fontId="6" fillId="0" borderId="0" xfId="62" applyNumberFormat="1" applyFont="1" applyFill="1">
      <alignment vertical="top"/>
    </xf>
    <xf numFmtId="164" fontId="5" fillId="43" borderId="0" xfId="11" applyNumberFormat="1">
      <alignment vertical="top"/>
    </xf>
    <xf numFmtId="164" fontId="5" fillId="41" borderId="0" xfId="62" applyNumberFormat="1">
      <alignment vertical="top"/>
    </xf>
    <xf numFmtId="49" fontId="5" fillId="0" borderId="0" xfId="6" applyFont="1" applyFill="1" applyBorder="1">
      <alignment vertical="top"/>
    </xf>
    <xf numFmtId="49" fontId="5" fillId="45" borderId="0" xfId="6" applyFont="1" applyFill="1" applyBorder="1">
      <alignment vertical="top"/>
    </xf>
    <xf numFmtId="10" fontId="5" fillId="10" borderId="0" xfId="63" applyFill="1">
      <alignment vertical="top"/>
    </xf>
    <xf numFmtId="10" fontId="5" fillId="8" borderId="0" xfId="9" applyNumberFormat="1">
      <alignment vertical="top"/>
    </xf>
    <xf numFmtId="0" fontId="5" fillId="45" borderId="0" xfId="4" applyFill="1">
      <alignment vertical="top"/>
    </xf>
    <xf numFmtId="49" fontId="5" fillId="0" borderId="0" xfId="15" applyFont="1">
      <alignment vertical="top"/>
    </xf>
    <xf numFmtId="49" fontId="5" fillId="16" borderId="0" xfId="6" applyFont="1" applyBorder="1">
      <alignment vertical="top"/>
    </xf>
    <xf numFmtId="49" fontId="19" fillId="0" borderId="2" xfId="61" applyBorder="1" applyAlignment="1">
      <alignment vertical="top"/>
    </xf>
    <xf numFmtId="14" fontId="5" fillId="0" borderId="2" xfId="4" applyNumberFormat="1" applyBorder="1" applyAlignment="1">
      <alignment horizontal="left" vertical="top" wrapText="1"/>
    </xf>
    <xf numFmtId="0" fontId="5" fillId="0" borderId="0" xfId="4" applyAlignment="1">
      <alignment horizontal="left" vertical="top" wrapText="1"/>
    </xf>
  </cellXfs>
  <cellStyles count="66">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4" xr:uid="{00000000-0005-0000-0000-00001F000000}"/>
    <cellStyle name="Cel Input" xfId="11" xr:uid="{00000000-0005-0000-0000-000020000000}"/>
    <cellStyle name="Cel input database" xfId="65" xr:uid="{D3BE9B27-7433-43F4-96C8-5DBCFAF23CCF}"/>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pendata.cbs.nl/" TargetMode="External"/><Relationship Id="rId1" Type="http://schemas.openxmlformats.org/officeDocument/2006/relationships/hyperlink" Target="https://www.cpb.nl/raming/concept-macro-economische-verkenning-cmev-202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D45"/>
  <sheetViews>
    <sheetView showGridLines="0" tabSelected="1" zoomScale="85" zoomScaleNormal="85" workbookViewId="0">
      <pane ySplit="3" topLeftCell="A15" activePane="bottomLeft" state="frozen"/>
      <selection activeCell="O39" sqref="O39"/>
      <selection pane="bottomLeft" activeCell="C21" sqref="C21"/>
    </sheetView>
  </sheetViews>
  <sheetFormatPr defaultColWidth="9.1796875" defaultRowHeight="12.5" x14ac:dyDescent="0.25"/>
  <cols>
    <col min="1" max="1" width="5.7265625" style="2" customWidth="1"/>
    <col min="2" max="2" width="43.7265625" style="2" customWidth="1"/>
    <col min="3" max="3" width="91.81640625" style="2" customWidth="1"/>
    <col min="4" max="4" width="5.7265625" style="2" customWidth="1"/>
    <col min="5" max="16384" width="9.1796875" style="2"/>
  </cols>
  <sheetData>
    <row r="2" spans="2:3" s="7" customFormat="1" ht="18" x14ac:dyDescent="0.25">
      <c r="B2" s="7" t="s">
        <v>1</v>
      </c>
    </row>
    <row r="6" spans="2:3" x14ac:dyDescent="0.25">
      <c r="B6" s="3"/>
    </row>
    <row r="13" spans="2:3" s="8" customFormat="1" ht="13" x14ac:dyDescent="0.25">
      <c r="B13" s="8" t="s">
        <v>2</v>
      </c>
    </row>
    <row r="15" spans="2:3" x14ac:dyDescent="0.25">
      <c r="B15" s="9" t="s">
        <v>3</v>
      </c>
      <c r="C15" s="10" t="s">
        <v>243</v>
      </c>
    </row>
    <row r="16" spans="2:3" x14ac:dyDescent="0.25">
      <c r="B16" s="9" t="s">
        <v>4</v>
      </c>
      <c r="C16" s="10" t="s">
        <v>271</v>
      </c>
    </row>
    <row r="17" spans="2:3" x14ac:dyDescent="0.25">
      <c r="B17" s="9" t="s">
        <v>5</v>
      </c>
      <c r="C17" s="10" t="s">
        <v>223</v>
      </c>
    </row>
    <row r="18" spans="2:3" x14ac:dyDescent="0.25">
      <c r="B18" s="9" t="s">
        <v>6</v>
      </c>
      <c r="C18" s="10" t="s">
        <v>270</v>
      </c>
    </row>
    <row r="19" spans="2:3" x14ac:dyDescent="0.25">
      <c r="B19" s="9" t="s">
        <v>7</v>
      </c>
      <c r="C19" s="10" t="s">
        <v>223</v>
      </c>
    </row>
    <row r="20" spans="2:3" x14ac:dyDescent="0.25">
      <c r="B20" s="9" t="s">
        <v>8</v>
      </c>
      <c r="C20" s="10" t="s">
        <v>274</v>
      </c>
    </row>
    <row r="21" spans="2:3" ht="25" x14ac:dyDescent="0.25">
      <c r="B21" s="9" t="s">
        <v>9</v>
      </c>
      <c r="C21" s="10" t="s">
        <v>273</v>
      </c>
    </row>
    <row r="22" spans="2:3" x14ac:dyDescent="0.25">
      <c r="B22" s="9" t="s">
        <v>10</v>
      </c>
      <c r="C22" s="10" t="s">
        <v>70</v>
      </c>
    </row>
    <row r="24" spans="2:3" ht="13" x14ac:dyDescent="0.25">
      <c r="B24" s="18" t="s">
        <v>69</v>
      </c>
    </row>
    <row r="27" spans="2:3" s="8" customFormat="1" ht="13" x14ac:dyDescent="0.25">
      <c r="B27" s="8" t="s">
        <v>11</v>
      </c>
    </row>
    <row r="29" spans="2:3" x14ac:dyDescent="0.25">
      <c r="B29" s="10" t="s">
        <v>59</v>
      </c>
      <c r="C29" s="10" t="s">
        <v>245</v>
      </c>
    </row>
    <row r="30" spans="2:3" ht="25" x14ac:dyDescent="0.25">
      <c r="B30" s="10" t="s">
        <v>61</v>
      </c>
      <c r="C30" s="10" t="s">
        <v>245</v>
      </c>
    </row>
    <row r="31" spans="2:3" x14ac:dyDescent="0.25">
      <c r="B31" s="10" t="s">
        <v>60</v>
      </c>
      <c r="C31" s="47">
        <v>46279</v>
      </c>
    </row>
    <row r="32" spans="2:3" ht="25" x14ac:dyDescent="0.25">
      <c r="B32" s="10" t="s">
        <v>62</v>
      </c>
      <c r="C32" s="10" t="s">
        <v>245</v>
      </c>
    </row>
    <row r="33" spans="2:4" ht="25" x14ac:dyDescent="0.25">
      <c r="B33" s="10" t="s">
        <v>63</v>
      </c>
      <c r="C33" s="10" t="s">
        <v>244</v>
      </c>
    </row>
    <row r="34" spans="2:4" x14ac:dyDescent="0.25">
      <c r="B34" s="10" t="s">
        <v>10</v>
      </c>
      <c r="C34" s="10" t="s">
        <v>70</v>
      </c>
    </row>
    <row r="36" spans="2:4" ht="12.75" customHeight="1" x14ac:dyDescent="0.25">
      <c r="B36" s="48" t="s">
        <v>55</v>
      </c>
      <c r="C36" s="48"/>
      <c r="D36" s="5"/>
    </row>
    <row r="38" spans="2:4" s="8" customFormat="1" ht="13" x14ac:dyDescent="0.25">
      <c r="B38" s="8" t="s">
        <v>12</v>
      </c>
    </row>
    <row r="40" spans="2:4" x14ac:dyDescent="0.25">
      <c r="B40" s="2" t="s">
        <v>272</v>
      </c>
    </row>
    <row r="43" spans="2:4" ht="13" x14ac:dyDescent="0.25">
      <c r="B43" s="18" t="s">
        <v>64</v>
      </c>
    </row>
    <row r="44" spans="2:4" ht="13" x14ac:dyDescent="0.25">
      <c r="B44" s="4"/>
    </row>
    <row r="45" spans="2:4" ht="13" x14ac:dyDescent="0.25">
      <c r="B45" s="18"/>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429A8-E07B-4B79-9251-40AAE71CD845}">
  <sheetPr>
    <tabColor rgb="FFFFFFCC"/>
  </sheetPr>
  <dimension ref="A2:R76"/>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15" style="2" bestFit="1" customWidth="1"/>
    <col min="4" max="4" width="18.726562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2:18" s="12" customFormat="1" ht="18" x14ac:dyDescent="0.25">
      <c r="B2" s="12" t="s">
        <v>228</v>
      </c>
    </row>
    <row r="4" spans="2:18" ht="13" x14ac:dyDescent="0.25">
      <c r="B4" s="17" t="s">
        <v>48</v>
      </c>
    </row>
    <row r="5" spans="2:18" ht="114" customHeight="1" x14ac:dyDescent="0.25">
      <c r="B5" s="48" t="s">
        <v>231</v>
      </c>
      <c r="C5" s="48"/>
      <c r="D5" s="48"/>
      <c r="F5" s="13"/>
    </row>
    <row r="6" spans="2:18" x14ac:dyDescent="0.25">
      <c r="F6" s="13"/>
    </row>
    <row r="7" spans="2:18" ht="13" x14ac:dyDescent="0.25">
      <c r="B7" s="18" t="s">
        <v>25</v>
      </c>
      <c r="F7" s="13"/>
    </row>
    <row r="8" spans="2:18" x14ac:dyDescent="0.25">
      <c r="B8" s="2" t="s">
        <v>223</v>
      </c>
    </row>
    <row r="10" spans="2:18" s="8" customFormat="1" ht="13" x14ac:dyDescent="0.25">
      <c r="B10" s="8" t="s">
        <v>39</v>
      </c>
      <c r="C10" s="8" t="s">
        <v>72</v>
      </c>
      <c r="D10" s="8" t="s">
        <v>22</v>
      </c>
      <c r="F10" s="8" t="s">
        <v>23</v>
      </c>
      <c r="H10" s="8" t="s">
        <v>73</v>
      </c>
      <c r="I10" s="8" t="s">
        <v>74</v>
      </c>
      <c r="J10" s="8" t="s">
        <v>75</v>
      </c>
      <c r="K10" s="8" t="s">
        <v>76</v>
      </c>
      <c r="L10" s="8" t="s">
        <v>77</v>
      </c>
      <c r="M10" s="8" t="s">
        <v>78</v>
      </c>
      <c r="N10" s="8" t="s">
        <v>79</v>
      </c>
      <c r="O10" s="8" t="s">
        <v>80</v>
      </c>
      <c r="P10" s="8" t="s">
        <v>81</v>
      </c>
      <c r="R10" s="8" t="s">
        <v>41</v>
      </c>
    </row>
    <row r="13" spans="2:18" s="8" customFormat="1" ht="13" x14ac:dyDescent="0.25">
      <c r="B13" s="8" t="s">
        <v>158</v>
      </c>
    </row>
    <row r="14" spans="2:18" x14ac:dyDescent="0.25">
      <c r="H14" s="30"/>
      <c r="I14" s="30"/>
      <c r="J14" s="30"/>
      <c r="K14" s="30"/>
      <c r="L14" s="30"/>
      <c r="M14" s="30"/>
      <c r="N14" s="30"/>
      <c r="O14" s="30"/>
      <c r="P14" s="30"/>
    </row>
    <row r="15" spans="2:18" ht="13" x14ac:dyDescent="0.25">
      <c r="B15" s="1" t="s">
        <v>160</v>
      </c>
      <c r="H15" s="30"/>
      <c r="I15" s="30"/>
      <c r="J15" s="30"/>
      <c r="K15" s="30"/>
      <c r="L15" s="30"/>
      <c r="M15" s="30"/>
      <c r="N15" s="30"/>
      <c r="O15" s="30"/>
      <c r="P15" s="30"/>
    </row>
    <row r="16" spans="2:18" x14ac:dyDescent="0.25">
      <c r="B16" s="2" t="s">
        <v>161</v>
      </c>
      <c r="C16" s="2" t="s">
        <v>192</v>
      </c>
      <c r="D16" s="2" t="s">
        <v>84</v>
      </c>
      <c r="H16" s="23">
        <f>'2. Historische data'!H40</f>
        <v>623019.86363636365</v>
      </c>
      <c r="I16" s="23">
        <f>'2. Historische data'!I40</f>
        <v>719092.34545454534</v>
      </c>
      <c r="J16" s="23">
        <f>'2. Historische data'!J40</f>
        <v>1117895.509090909</v>
      </c>
      <c r="K16" s="29"/>
      <c r="L16" s="29"/>
      <c r="M16" s="29"/>
      <c r="N16" s="29"/>
      <c r="O16" s="29"/>
      <c r="P16" s="29"/>
    </row>
    <row r="17" spans="2:16" x14ac:dyDescent="0.25">
      <c r="B17" s="2" t="s">
        <v>163</v>
      </c>
      <c r="C17" s="2" t="s">
        <v>192</v>
      </c>
      <c r="D17" s="2" t="s">
        <v>84</v>
      </c>
      <c r="H17" s="23">
        <f>'2. Historische data'!H41</f>
        <v>72749.036363636362</v>
      </c>
      <c r="I17" s="23">
        <f>'2. Historische data'!I41</f>
        <v>65974.418181818182</v>
      </c>
      <c r="J17" s="23">
        <f>'2. Historische data'!J41</f>
        <v>80440.345454545459</v>
      </c>
      <c r="K17" s="29"/>
      <c r="L17" s="29"/>
      <c r="M17" s="29"/>
      <c r="N17" s="29"/>
      <c r="O17" s="29"/>
      <c r="P17" s="29"/>
    </row>
    <row r="18" spans="2:16" x14ac:dyDescent="0.25">
      <c r="B18" s="2" t="s">
        <v>164</v>
      </c>
      <c r="C18" s="2" t="s">
        <v>192</v>
      </c>
      <c r="D18" s="2" t="s">
        <v>84</v>
      </c>
      <c r="H18" s="23">
        <f>'2. Historische data'!H42</f>
        <v>8040.6459736504421</v>
      </c>
      <c r="I18" s="23">
        <f>'2. Historische data'!I42</f>
        <v>3562.1949071798444</v>
      </c>
      <c r="J18" s="23">
        <f>'2. Historische data'!J42</f>
        <v>4519.1341633474121</v>
      </c>
      <c r="K18" s="29"/>
      <c r="L18" s="29"/>
      <c r="M18" s="29"/>
      <c r="N18" s="29"/>
      <c r="O18" s="29"/>
      <c r="P18" s="29"/>
    </row>
    <row r="19" spans="2:16" x14ac:dyDescent="0.25">
      <c r="B19" s="2" t="s">
        <v>165</v>
      </c>
      <c r="C19" s="2" t="s">
        <v>192</v>
      </c>
      <c r="D19" s="2" t="s">
        <v>84</v>
      </c>
      <c r="H19" s="23">
        <f>'2. Historische data'!H43</f>
        <v>2528325.3498794599</v>
      </c>
      <c r="I19" s="23">
        <f>'2. Historische data'!I43</f>
        <v>5335847.1315122247</v>
      </c>
      <c r="J19" s="23">
        <f>'2. Historische data'!J43</f>
        <v>3765042.6641632537</v>
      </c>
      <c r="K19" s="29"/>
      <c r="L19" s="29"/>
      <c r="M19" s="29"/>
      <c r="N19" s="29"/>
      <c r="O19" s="29"/>
      <c r="P19" s="29"/>
    </row>
    <row r="20" spans="2:16" x14ac:dyDescent="0.25">
      <c r="B20" s="2" t="s">
        <v>166</v>
      </c>
      <c r="C20" s="2" t="s">
        <v>192</v>
      </c>
      <c r="D20" s="2" t="s">
        <v>84</v>
      </c>
      <c r="H20" s="23">
        <f>'2. Historische data'!H44</f>
        <v>6603680.1217588503</v>
      </c>
      <c r="I20" s="23">
        <f>'2. Historische data'!I44</f>
        <v>14937017.621708183</v>
      </c>
      <c r="J20" s="23">
        <f>'2. Historische data'!J44</f>
        <v>9458301.5535753146</v>
      </c>
      <c r="K20" s="29"/>
      <c r="L20" s="29"/>
      <c r="M20" s="29"/>
      <c r="N20" s="29"/>
      <c r="O20" s="29"/>
      <c r="P20" s="29"/>
    </row>
    <row r="21" spans="2:16" x14ac:dyDescent="0.25">
      <c r="B21" s="2" t="s">
        <v>167</v>
      </c>
      <c r="C21" s="2" t="s">
        <v>192</v>
      </c>
      <c r="D21" s="2" t="s">
        <v>84</v>
      </c>
      <c r="H21" s="23">
        <f>'2. Historische data'!H45</f>
        <v>0</v>
      </c>
      <c r="I21" s="23">
        <f>'2. Historische data'!I45</f>
        <v>0</v>
      </c>
      <c r="J21" s="23">
        <f>'2. Historische data'!J45</f>
        <v>1053.4450999999999</v>
      </c>
      <c r="K21" s="29"/>
      <c r="L21" s="29"/>
      <c r="M21" s="29"/>
      <c r="N21" s="29"/>
      <c r="O21" s="29"/>
      <c r="P21" s="29"/>
    </row>
    <row r="22" spans="2:16" x14ac:dyDescent="0.25">
      <c r="H22" s="30"/>
      <c r="I22" s="30"/>
      <c r="J22" s="30"/>
      <c r="K22" s="30"/>
      <c r="L22" s="30"/>
      <c r="M22" s="30"/>
      <c r="N22" s="30"/>
      <c r="O22" s="30"/>
      <c r="P22" s="30"/>
    </row>
    <row r="23" spans="2:16" ht="13" x14ac:dyDescent="0.25">
      <c r="B23" s="1" t="s">
        <v>159</v>
      </c>
      <c r="H23" s="30"/>
      <c r="I23" s="30"/>
      <c r="J23" s="30"/>
      <c r="K23" s="30"/>
      <c r="L23" s="30"/>
      <c r="M23" s="30"/>
      <c r="N23" s="30"/>
      <c r="O23" s="30"/>
      <c r="P23" s="30"/>
    </row>
    <row r="24" spans="2:16" x14ac:dyDescent="0.25">
      <c r="B24" s="2" t="s">
        <v>161</v>
      </c>
      <c r="C24" s="2" t="s">
        <v>87</v>
      </c>
      <c r="D24" s="2" t="s">
        <v>84</v>
      </c>
      <c r="H24" s="23">
        <f>'2. Historische data'!H48</f>
        <v>83711.772727272706</v>
      </c>
      <c r="I24" s="23">
        <f>'2. Historische data'!I48</f>
        <v>0</v>
      </c>
      <c r="J24" s="23">
        <f>'2. Historische data'!J48</f>
        <v>0</v>
      </c>
      <c r="K24" s="29"/>
      <c r="L24" s="29"/>
      <c r="M24" s="29"/>
      <c r="N24" s="29"/>
      <c r="O24" s="29"/>
      <c r="P24" s="29"/>
    </row>
    <row r="25" spans="2:16" x14ac:dyDescent="0.25">
      <c r="B25" s="2" t="s">
        <v>162</v>
      </c>
      <c r="C25" s="2" t="s">
        <v>87</v>
      </c>
      <c r="D25" s="2" t="s">
        <v>84</v>
      </c>
      <c r="H25" s="23">
        <f>'2. Historische data'!H49</f>
        <v>255758.09347939829</v>
      </c>
      <c r="I25" s="23">
        <f>'2. Historische data'!I49</f>
        <v>222088.85149330943</v>
      </c>
      <c r="J25" s="23">
        <f>'2. Historische data'!J49</f>
        <v>340267.79323005676</v>
      </c>
      <c r="K25" s="29"/>
      <c r="L25" s="29"/>
      <c r="M25" s="29"/>
      <c r="N25" s="29"/>
      <c r="O25" s="29"/>
      <c r="P25" s="29"/>
    </row>
    <row r="26" spans="2:16" x14ac:dyDescent="0.25">
      <c r="H26" s="30"/>
      <c r="I26" s="30"/>
      <c r="J26" s="30"/>
      <c r="K26" s="30"/>
      <c r="L26" s="30"/>
      <c r="M26" s="30"/>
      <c r="N26" s="30"/>
      <c r="O26" s="30"/>
      <c r="P26" s="30"/>
    </row>
    <row r="27" spans="2:16" s="8" customFormat="1" ht="13" x14ac:dyDescent="0.25">
      <c r="B27" s="8" t="s">
        <v>152</v>
      </c>
    </row>
    <row r="29" spans="2:16" ht="13" x14ac:dyDescent="0.25">
      <c r="B29" s="1" t="s">
        <v>153</v>
      </c>
    </row>
    <row r="30" spans="2:16" x14ac:dyDescent="0.25">
      <c r="B30" s="2" t="s">
        <v>154</v>
      </c>
      <c r="D30" s="2" t="s">
        <v>155</v>
      </c>
      <c r="H30" s="41">
        <f>'2. Historische data'!H157</f>
        <v>3.7999999999999999E-2</v>
      </c>
      <c r="I30" s="41">
        <f>'2. Historische data'!I157</f>
        <v>3.3000000000000002E-2</v>
      </c>
      <c r="J30" s="41">
        <f>'2. Historische data'!J157</f>
        <v>3.3000000000000002E-2</v>
      </c>
      <c r="K30" s="38"/>
      <c r="L30" s="38"/>
      <c r="M30" s="38"/>
      <c r="N30" s="38"/>
      <c r="O30" s="38"/>
      <c r="P30" s="38"/>
    </row>
    <row r="31" spans="2:16" x14ac:dyDescent="0.25">
      <c r="B31" s="2" t="s">
        <v>235</v>
      </c>
      <c r="D31" s="2" t="s">
        <v>155</v>
      </c>
      <c r="H31" s="38"/>
      <c r="I31" s="38"/>
      <c r="J31" s="38"/>
      <c r="K31" s="41">
        <f>'2. Historische data'!K158</f>
        <v>3.3000000000000002E-2</v>
      </c>
      <c r="L31" s="41">
        <f>'2. Historische data'!L158</f>
        <v>2.8000000000000001E-2</v>
      </c>
      <c r="M31" s="38"/>
      <c r="N31" s="38"/>
      <c r="O31" s="38"/>
      <c r="P31" s="38"/>
    </row>
    <row r="33" spans="2:16" s="8" customFormat="1" ht="13" x14ac:dyDescent="0.25">
      <c r="B33" s="8" t="s">
        <v>168</v>
      </c>
    </row>
    <row r="35" spans="2:16" x14ac:dyDescent="0.25">
      <c r="B35" s="2" t="s">
        <v>169</v>
      </c>
      <c r="D35" s="2" t="s">
        <v>155</v>
      </c>
      <c r="F35" s="42">
        <f>AVERAGE(H30:J30)</f>
        <v>3.4666666666666672E-2</v>
      </c>
    </row>
    <row r="36" spans="2:16" x14ac:dyDescent="0.25">
      <c r="B36" s="2" t="s">
        <v>238</v>
      </c>
      <c r="D36" s="2" t="s">
        <v>155</v>
      </c>
      <c r="F36" s="42">
        <f>AVERAGE(K31:L31)</f>
        <v>3.0499999999999999E-2</v>
      </c>
    </row>
    <row r="38" spans="2:16" x14ac:dyDescent="0.25">
      <c r="B38" s="2" t="s">
        <v>170</v>
      </c>
      <c r="D38" s="2" t="s">
        <v>155</v>
      </c>
      <c r="H38" s="38"/>
      <c r="I38" s="38"/>
      <c r="J38" s="38"/>
      <c r="K38" s="42">
        <f>AVERAGE($F$36,$F$35)</f>
        <v>3.2583333333333339E-2</v>
      </c>
      <c r="L38" s="42">
        <f t="shared" ref="L38:P38" si="0">AVERAGE($F$36,$F$35)</f>
        <v>3.2583333333333339E-2</v>
      </c>
      <c r="M38" s="42">
        <f t="shared" si="0"/>
        <v>3.2583333333333339E-2</v>
      </c>
      <c r="N38" s="42">
        <f t="shared" si="0"/>
        <v>3.2583333333333339E-2</v>
      </c>
      <c r="O38" s="42">
        <f t="shared" si="0"/>
        <v>3.2583333333333339E-2</v>
      </c>
      <c r="P38" s="42">
        <f t="shared" si="0"/>
        <v>3.2583333333333339E-2</v>
      </c>
    </row>
    <row r="40" spans="2:16" s="8" customFormat="1" ht="13" x14ac:dyDescent="0.25">
      <c r="B40" s="8" t="s">
        <v>185</v>
      </c>
    </row>
    <row r="41" spans="2:16" x14ac:dyDescent="0.25">
      <c r="H41" s="30"/>
      <c r="I41" s="30"/>
      <c r="J41" s="30"/>
      <c r="K41" s="30"/>
      <c r="L41" s="30"/>
      <c r="M41" s="30"/>
      <c r="N41" s="30"/>
      <c r="O41" s="30"/>
      <c r="P41" s="30"/>
    </row>
    <row r="42" spans="2:16" ht="13" x14ac:dyDescent="0.25">
      <c r="B42" s="1" t="s">
        <v>160</v>
      </c>
      <c r="H42" s="30"/>
      <c r="I42" s="30"/>
      <c r="J42" s="30"/>
      <c r="K42" s="30"/>
      <c r="L42" s="30"/>
      <c r="M42" s="30"/>
      <c r="N42" s="30"/>
      <c r="O42" s="30"/>
      <c r="P42" s="30"/>
    </row>
    <row r="43" spans="2:16" x14ac:dyDescent="0.25">
      <c r="B43" s="2" t="s">
        <v>161</v>
      </c>
      <c r="C43" s="2" t="s">
        <v>192</v>
      </c>
      <c r="D43" s="2" t="s">
        <v>172</v>
      </c>
      <c r="H43" s="24">
        <f t="shared" ref="H43:H48" si="1">H16*(1+$I$30)*(1+$J$30)</f>
        <v>664817.64326786355</v>
      </c>
      <c r="I43" s="24">
        <f t="shared" ref="I43:I48" si="2">I16*(1+$J$30)</f>
        <v>742822.39285454527</v>
      </c>
      <c r="J43" s="24">
        <f t="shared" ref="J43:J48" si="3">J16</f>
        <v>1117895.509090909</v>
      </c>
      <c r="K43" s="29"/>
      <c r="L43" s="29"/>
      <c r="M43" s="29"/>
      <c r="N43" s="29"/>
      <c r="O43" s="29"/>
      <c r="P43" s="29"/>
    </row>
    <row r="44" spans="2:16" x14ac:dyDescent="0.25">
      <c r="B44" s="2" t="s">
        <v>163</v>
      </c>
      <c r="C44" s="2" t="s">
        <v>192</v>
      </c>
      <c r="D44" s="2" t="s">
        <v>172</v>
      </c>
      <c r="H44" s="24">
        <f t="shared" si="1"/>
        <v>77629.696464236345</v>
      </c>
      <c r="I44" s="24">
        <f t="shared" si="2"/>
        <v>68151.573981818176</v>
      </c>
      <c r="J44" s="24">
        <f t="shared" si="3"/>
        <v>80440.345454545459</v>
      </c>
      <c r="K44" s="29"/>
      <c r="L44" s="29"/>
      <c r="M44" s="29"/>
      <c r="N44" s="29"/>
      <c r="O44" s="29"/>
      <c r="P44" s="29"/>
    </row>
    <row r="45" spans="2:16" x14ac:dyDescent="0.25">
      <c r="B45" s="2" t="s">
        <v>164</v>
      </c>
      <c r="C45" s="2" t="s">
        <v>192</v>
      </c>
      <c r="D45" s="2" t="s">
        <v>172</v>
      </c>
      <c r="H45" s="24">
        <f t="shared" si="1"/>
        <v>8580.0848713766754</v>
      </c>
      <c r="I45" s="24">
        <f t="shared" si="2"/>
        <v>3679.7473391167791</v>
      </c>
      <c r="J45" s="24">
        <f t="shared" si="3"/>
        <v>4519.1341633474121</v>
      </c>
      <c r="K45" s="29"/>
      <c r="L45" s="29"/>
      <c r="M45" s="29"/>
      <c r="N45" s="29"/>
      <c r="O45" s="29"/>
      <c r="P45" s="29"/>
    </row>
    <row r="46" spans="2:16" x14ac:dyDescent="0.25">
      <c r="B46" s="2" t="s">
        <v>165</v>
      </c>
      <c r="C46" s="2" t="s">
        <v>192</v>
      </c>
      <c r="D46" s="2" t="s">
        <v>172</v>
      </c>
      <c r="H46" s="24">
        <f t="shared" si="1"/>
        <v>2697948.1692775227</v>
      </c>
      <c r="I46" s="24">
        <f t="shared" si="2"/>
        <v>5511930.0868521277</v>
      </c>
      <c r="J46" s="24">
        <f t="shared" si="3"/>
        <v>3765042.6641632537</v>
      </c>
      <c r="K46" s="29"/>
      <c r="L46" s="29"/>
      <c r="M46" s="29"/>
      <c r="N46" s="29"/>
      <c r="O46" s="29"/>
      <c r="P46" s="29"/>
    </row>
    <row r="47" spans="2:16" x14ac:dyDescent="0.25">
      <c r="B47" s="2" t="s">
        <v>166</v>
      </c>
      <c r="C47" s="2" t="s">
        <v>192</v>
      </c>
      <c r="D47" s="2" t="s">
        <v>172</v>
      </c>
      <c r="H47" s="24">
        <f t="shared" si="1"/>
        <v>7046714.4174475288</v>
      </c>
      <c r="I47" s="24">
        <f t="shared" si="2"/>
        <v>15429939.203224551</v>
      </c>
      <c r="J47" s="24">
        <f t="shared" si="3"/>
        <v>9458301.5535753146</v>
      </c>
      <c r="K47" s="29"/>
      <c r="L47" s="29"/>
      <c r="M47" s="29"/>
      <c r="N47" s="29"/>
      <c r="O47" s="29"/>
      <c r="P47" s="29"/>
    </row>
    <row r="48" spans="2:16" x14ac:dyDescent="0.25">
      <c r="B48" s="2" t="s">
        <v>167</v>
      </c>
      <c r="C48" s="2" t="s">
        <v>192</v>
      </c>
      <c r="D48" s="2" t="s">
        <v>172</v>
      </c>
      <c r="H48" s="24">
        <f t="shared" si="1"/>
        <v>0</v>
      </c>
      <c r="I48" s="24">
        <f t="shared" si="2"/>
        <v>0</v>
      </c>
      <c r="J48" s="24">
        <f t="shared" si="3"/>
        <v>1053.4450999999999</v>
      </c>
      <c r="K48" s="29"/>
      <c r="L48" s="29"/>
      <c r="M48" s="29"/>
      <c r="N48" s="29"/>
      <c r="O48" s="29"/>
      <c r="P48" s="29"/>
    </row>
    <row r="49" spans="1:18" x14ac:dyDescent="0.25">
      <c r="H49" s="30"/>
      <c r="I49" s="30"/>
      <c r="J49" s="30"/>
      <c r="K49" s="30"/>
      <c r="L49" s="30"/>
      <c r="M49" s="30"/>
      <c r="N49" s="30"/>
      <c r="O49" s="30"/>
      <c r="P49" s="30"/>
      <c r="Q49" s="30"/>
      <c r="R49" s="30"/>
    </row>
    <row r="50" spans="1:18" ht="13" x14ac:dyDescent="0.25">
      <c r="B50" s="1" t="s">
        <v>159</v>
      </c>
      <c r="H50" s="30"/>
      <c r="I50" s="30"/>
      <c r="J50" s="30"/>
      <c r="K50" s="30"/>
      <c r="L50" s="30"/>
      <c r="M50" s="30"/>
      <c r="N50" s="30"/>
      <c r="O50" s="30"/>
      <c r="P50" s="30"/>
    </row>
    <row r="51" spans="1:18" x14ac:dyDescent="0.25">
      <c r="B51" s="2" t="s">
        <v>161</v>
      </c>
      <c r="C51" s="2" t="s">
        <v>87</v>
      </c>
      <c r="D51" s="2" t="s">
        <v>172</v>
      </c>
      <c r="H51" s="24">
        <f>H24*(1+$I$30)*(1+$J$30)</f>
        <v>89327.911847772688</v>
      </c>
      <c r="I51" s="24">
        <f>I24*(1+$J$30)</f>
        <v>0</v>
      </c>
      <c r="J51" s="24">
        <f>J24</f>
        <v>0</v>
      </c>
      <c r="K51" s="29"/>
      <c r="L51" s="29"/>
      <c r="M51" s="29"/>
      <c r="N51" s="29"/>
      <c r="O51" s="29"/>
      <c r="P51" s="29"/>
    </row>
    <row r="52" spans="1:18" x14ac:dyDescent="0.25">
      <c r="B52" s="2" t="s">
        <v>162</v>
      </c>
      <c r="C52" s="2" t="s">
        <v>87</v>
      </c>
      <c r="D52" s="2" t="s">
        <v>172</v>
      </c>
      <c r="H52" s="24">
        <f>H25*(1+$I$30)*(1+$J$30)</f>
        <v>272916.64821283764</v>
      </c>
      <c r="I52" s="24">
        <f>I25*(1+$J$30)</f>
        <v>229417.78359258862</v>
      </c>
      <c r="J52" s="24">
        <f>J25</f>
        <v>340267.79323005676</v>
      </c>
      <c r="K52" s="29"/>
      <c r="L52" s="29"/>
      <c r="M52" s="29"/>
      <c r="N52" s="29"/>
      <c r="O52" s="29"/>
      <c r="P52" s="29"/>
    </row>
    <row r="54" spans="1:18" s="8" customFormat="1" ht="13" x14ac:dyDescent="0.25">
      <c r="B54" s="8" t="s">
        <v>186</v>
      </c>
    </row>
    <row r="55" spans="1:18" x14ac:dyDescent="0.25">
      <c r="B55" s="26"/>
      <c r="H55" s="30"/>
      <c r="I55" s="30"/>
      <c r="J55" s="30"/>
      <c r="K55" s="30"/>
      <c r="L55" s="30"/>
      <c r="M55" s="30"/>
      <c r="N55" s="30"/>
      <c r="O55" s="30"/>
      <c r="P55" s="30"/>
    </row>
    <row r="56" spans="1:18" ht="13" x14ac:dyDescent="0.25">
      <c r="B56" s="1" t="s">
        <v>201</v>
      </c>
      <c r="H56" s="30"/>
      <c r="I56" s="30"/>
      <c r="J56" s="30"/>
      <c r="K56" s="30"/>
      <c r="L56" s="30"/>
      <c r="M56" s="30"/>
      <c r="N56" s="30"/>
      <c r="O56" s="30"/>
      <c r="P56" s="30"/>
    </row>
    <row r="57" spans="1:18" ht="13" x14ac:dyDescent="0.25">
      <c r="A57" s="40"/>
      <c r="B57" s="26" t="s">
        <v>187</v>
      </c>
      <c r="C57" s="2" t="s">
        <v>192</v>
      </c>
      <c r="D57" s="2" t="s">
        <v>172</v>
      </c>
      <c r="H57" s="29"/>
      <c r="I57" s="29"/>
      <c r="J57" s="24">
        <f>AVERAGE(H43:J43)</f>
        <v>841845.18173777254</v>
      </c>
      <c r="K57" s="29"/>
      <c r="L57" s="29"/>
      <c r="M57" s="29"/>
      <c r="N57" s="29"/>
      <c r="O57" s="29"/>
      <c r="P57" s="29"/>
      <c r="R57" s="28"/>
    </row>
    <row r="58" spans="1:18" x14ac:dyDescent="0.25">
      <c r="B58" s="26" t="s">
        <v>204</v>
      </c>
      <c r="C58" s="2" t="s">
        <v>192</v>
      </c>
      <c r="D58" s="2" t="s">
        <v>172</v>
      </c>
      <c r="H58" s="29"/>
      <c r="I58" s="29"/>
      <c r="J58" s="24">
        <f t="shared" ref="J58:J62" si="4">AVERAGE(H44:J44)</f>
        <v>75407.205300199988</v>
      </c>
      <c r="K58" s="29"/>
      <c r="L58" s="29"/>
      <c r="M58" s="29"/>
      <c r="N58" s="29"/>
      <c r="O58" s="29"/>
      <c r="P58" s="29"/>
    </row>
    <row r="59" spans="1:18" ht="13" x14ac:dyDescent="0.25">
      <c r="A59" s="40"/>
      <c r="B59" s="26" t="s">
        <v>188</v>
      </c>
      <c r="C59" s="2" t="s">
        <v>192</v>
      </c>
      <c r="D59" s="2" t="s">
        <v>172</v>
      </c>
      <c r="H59" s="29"/>
      <c r="I59" s="29"/>
      <c r="J59" s="24">
        <f t="shared" si="4"/>
        <v>5592.9887912802888</v>
      </c>
      <c r="K59" s="29"/>
      <c r="L59" s="29"/>
      <c r="M59" s="29"/>
      <c r="N59" s="29"/>
      <c r="O59" s="29"/>
      <c r="P59" s="29"/>
      <c r="R59" s="28"/>
    </row>
    <row r="60" spans="1:18" x14ac:dyDescent="0.25">
      <c r="B60" s="26" t="s">
        <v>205</v>
      </c>
      <c r="C60" s="2" t="s">
        <v>192</v>
      </c>
      <c r="D60" s="2" t="s">
        <v>172</v>
      </c>
      <c r="H60" s="29"/>
      <c r="I60" s="29"/>
      <c r="J60" s="24">
        <f t="shared" si="4"/>
        <v>3991640.3067643014</v>
      </c>
      <c r="K60" s="29"/>
      <c r="L60" s="29"/>
      <c r="M60" s="29"/>
      <c r="N60" s="29"/>
      <c r="O60" s="29"/>
      <c r="P60" s="29"/>
    </row>
    <row r="61" spans="1:18" x14ac:dyDescent="0.25">
      <c r="B61" s="26" t="s">
        <v>206</v>
      </c>
      <c r="C61" s="2" t="s">
        <v>192</v>
      </c>
      <c r="D61" s="2" t="s">
        <v>172</v>
      </c>
      <c r="H61" s="29"/>
      <c r="I61" s="29"/>
      <c r="J61" s="24">
        <f t="shared" si="4"/>
        <v>10644985.058082465</v>
      </c>
      <c r="K61" s="29"/>
      <c r="L61" s="29"/>
      <c r="M61" s="29"/>
      <c r="N61" s="29"/>
      <c r="O61" s="29"/>
      <c r="P61" s="29"/>
    </row>
    <row r="62" spans="1:18" ht="13" x14ac:dyDescent="0.25">
      <c r="A62" s="40"/>
      <c r="B62" s="26" t="s">
        <v>207</v>
      </c>
      <c r="C62" s="2" t="s">
        <v>192</v>
      </c>
      <c r="D62" s="2" t="s">
        <v>172</v>
      </c>
      <c r="H62" s="29"/>
      <c r="I62" s="29"/>
      <c r="J62" s="24">
        <f t="shared" si="4"/>
        <v>351.14836666666662</v>
      </c>
      <c r="K62" s="29"/>
      <c r="L62" s="29"/>
      <c r="M62" s="29"/>
      <c r="N62" s="29"/>
      <c r="O62" s="29"/>
      <c r="P62" s="29"/>
      <c r="R62" s="28"/>
    </row>
    <row r="63" spans="1:18" ht="13" x14ac:dyDescent="0.25">
      <c r="A63" s="40"/>
      <c r="B63" s="26"/>
      <c r="R63" s="28"/>
    </row>
    <row r="64" spans="1:18" ht="13" x14ac:dyDescent="0.25">
      <c r="A64" s="40"/>
      <c r="B64" s="26" t="s">
        <v>189</v>
      </c>
      <c r="C64" s="2" t="s">
        <v>192</v>
      </c>
      <c r="D64" s="2" t="s">
        <v>172</v>
      </c>
      <c r="H64" s="29"/>
      <c r="I64" s="29"/>
      <c r="J64" s="29"/>
      <c r="K64" s="19">
        <f>J57*(1+K$38)</f>
        <v>869275.30390939501</v>
      </c>
      <c r="L64" s="19">
        <f>K64*(1+L$38)</f>
        <v>897599.19089510955</v>
      </c>
      <c r="M64" s="19">
        <f>L64*(1+M$38)</f>
        <v>926845.96453177533</v>
      </c>
      <c r="N64" s="19">
        <f>M64*(1+N$38)</f>
        <v>957045.69554276904</v>
      </c>
      <c r="O64" s="19">
        <f>N64*(1+O$38)</f>
        <v>988229.434455871</v>
      </c>
      <c r="P64" s="19">
        <f>O64*(1+P$38)</f>
        <v>1020429.2435285582</v>
      </c>
      <c r="R64" s="28"/>
    </row>
    <row r="65" spans="1:18" x14ac:dyDescent="0.25">
      <c r="B65" s="26" t="s">
        <v>197</v>
      </c>
      <c r="C65" s="2" t="s">
        <v>192</v>
      </c>
      <c r="D65" s="2" t="s">
        <v>172</v>
      </c>
      <c r="H65" s="29"/>
      <c r="I65" s="29"/>
      <c r="J65" s="29"/>
      <c r="K65" s="19">
        <f t="shared" ref="K65:K69" si="5">J58*(1+K$38)</f>
        <v>77864.223406231511</v>
      </c>
      <c r="L65" s="19">
        <f t="shared" ref="L65:P65" si="6">K65*(1+L$38)</f>
        <v>80401.299352217888</v>
      </c>
      <c r="M65" s="19">
        <f t="shared" si="6"/>
        <v>83021.041689444333</v>
      </c>
      <c r="N65" s="19">
        <f t="shared" si="6"/>
        <v>85726.143964492061</v>
      </c>
      <c r="O65" s="19">
        <f t="shared" si="6"/>
        <v>88519.387488668435</v>
      </c>
      <c r="P65" s="19">
        <f t="shared" si="6"/>
        <v>91403.644197674221</v>
      </c>
    </row>
    <row r="66" spans="1:18" ht="13" x14ac:dyDescent="0.25">
      <c r="A66" s="40"/>
      <c r="B66" s="26" t="s">
        <v>190</v>
      </c>
      <c r="C66" s="2" t="s">
        <v>192</v>
      </c>
      <c r="D66" s="2" t="s">
        <v>172</v>
      </c>
      <c r="H66" s="29"/>
      <c r="I66" s="29"/>
      <c r="J66" s="29"/>
      <c r="K66" s="19">
        <f t="shared" si="5"/>
        <v>5775.2270093961715</v>
      </c>
      <c r="L66" s="19">
        <f t="shared" ref="L66:P66" si="7">K66*(1+L$38)</f>
        <v>5963.4031561189968</v>
      </c>
      <c r="M66" s="19">
        <f t="shared" si="7"/>
        <v>6157.7107089558749</v>
      </c>
      <c r="N66" s="19">
        <f t="shared" si="7"/>
        <v>6358.3494495560208</v>
      </c>
      <c r="O66" s="19">
        <f t="shared" si="7"/>
        <v>6565.5256691207214</v>
      </c>
      <c r="P66" s="19">
        <f t="shared" si="7"/>
        <v>6779.452380506239</v>
      </c>
      <c r="R66" s="28"/>
    </row>
    <row r="67" spans="1:18" ht="13" x14ac:dyDescent="0.25">
      <c r="A67" s="40"/>
      <c r="B67" s="26" t="s">
        <v>198</v>
      </c>
      <c r="C67" s="2" t="s">
        <v>192</v>
      </c>
      <c r="D67" s="2" t="s">
        <v>172</v>
      </c>
      <c r="H67" s="29"/>
      <c r="I67" s="29"/>
      <c r="J67" s="29"/>
      <c r="K67" s="19">
        <f t="shared" si="5"/>
        <v>4121701.2534263716</v>
      </c>
      <c r="L67" s="19">
        <f t="shared" ref="L67:P67" si="8">K67*(1+L$38)</f>
        <v>4256000.0192671809</v>
      </c>
      <c r="M67" s="19">
        <f t="shared" si="8"/>
        <v>4394674.6865616366</v>
      </c>
      <c r="N67" s="19">
        <f t="shared" si="8"/>
        <v>4537867.8367654374</v>
      </c>
      <c r="O67" s="19">
        <f t="shared" si="8"/>
        <v>4685726.697113378</v>
      </c>
      <c r="P67" s="19">
        <f t="shared" si="8"/>
        <v>4838403.291994323</v>
      </c>
      <c r="R67" s="28"/>
    </row>
    <row r="68" spans="1:18" ht="13" x14ac:dyDescent="0.25">
      <c r="A68" s="40"/>
      <c r="B68" s="26" t="s">
        <v>199</v>
      </c>
      <c r="C68" s="2" t="s">
        <v>192</v>
      </c>
      <c r="D68" s="2" t="s">
        <v>172</v>
      </c>
      <c r="H68" s="29"/>
      <c r="I68" s="29"/>
      <c r="J68" s="29"/>
      <c r="K68" s="19">
        <f t="shared" si="5"/>
        <v>10991834.15455832</v>
      </c>
      <c r="L68" s="19">
        <f t="shared" ref="L68:P68" si="9">K68*(1+L$38)</f>
        <v>11349984.750761012</v>
      </c>
      <c r="M68" s="19">
        <f t="shared" si="9"/>
        <v>11719805.087223308</v>
      </c>
      <c r="N68" s="19">
        <f t="shared" si="9"/>
        <v>12101675.402982002</v>
      </c>
      <c r="O68" s="19">
        <f t="shared" si="9"/>
        <v>12495988.326529166</v>
      </c>
      <c r="P68" s="19">
        <f t="shared" si="9"/>
        <v>12903149.279501909</v>
      </c>
      <c r="R68" s="28"/>
    </row>
    <row r="69" spans="1:18" ht="13" x14ac:dyDescent="0.25">
      <c r="A69" s="40"/>
      <c r="B69" s="26" t="s">
        <v>200</v>
      </c>
      <c r="C69" s="2" t="s">
        <v>192</v>
      </c>
      <c r="D69" s="2" t="s">
        <v>172</v>
      </c>
      <c r="H69" s="29"/>
      <c r="I69" s="29"/>
      <c r="J69" s="29"/>
      <c r="K69" s="19">
        <f t="shared" si="5"/>
        <v>362.58995094722218</v>
      </c>
      <c r="L69" s="19">
        <f t="shared" ref="L69:P69" si="10">K69*(1+L$38)</f>
        <v>374.40434018225255</v>
      </c>
      <c r="M69" s="19">
        <f t="shared" si="10"/>
        <v>386.60368159985762</v>
      </c>
      <c r="N69" s="19">
        <f t="shared" si="10"/>
        <v>399.20051822531968</v>
      </c>
      <c r="O69" s="19">
        <f t="shared" si="10"/>
        <v>412.20780177749469</v>
      </c>
      <c r="P69" s="19">
        <f t="shared" si="10"/>
        <v>425.63890598541144</v>
      </c>
      <c r="R69" s="28"/>
    </row>
    <row r="70" spans="1:18" x14ac:dyDescent="0.25">
      <c r="B70" s="26"/>
      <c r="H70" s="30"/>
      <c r="I70" s="30"/>
      <c r="J70" s="30"/>
      <c r="K70" s="30"/>
      <c r="L70" s="30"/>
      <c r="M70" s="30"/>
      <c r="N70" s="30"/>
      <c r="O70" s="30"/>
      <c r="P70" s="30"/>
    </row>
    <row r="71" spans="1:18" ht="13" x14ac:dyDescent="0.25">
      <c r="B71" s="17" t="s">
        <v>208</v>
      </c>
      <c r="H71" s="30"/>
      <c r="I71" s="30"/>
      <c r="J71" s="30"/>
      <c r="K71" s="30"/>
      <c r="L71" s="30"/>
      <c r="M71" s="30"/>
      <c r="N71" s="30"/>
      <c r="O71" s="30"/>
      <c r="P71" s="30"/>
    </row>
    <row r="72" spans="1:18" ht="13" x14ac:dyDescent="0.25">
      <c r="A72" s="40"/>
      <c r="B72" s="26" t="s">
        <v>187</v>
      </c>
      <c r="C72" s="2" t="s">
        <v>87</v>
      </c>
      <c r="D72" s="2" t="s">
        <v>172</v>
      </c>
      <c r="H72" s="29"/>
      <c r="I72" s="29"/>
      <c r="J72" s="24">
        <f>AVERAGE(H51:J51)</f>
        <v>29775.970615924231</v>
      </c>
      <c r="K72" s="29"/>
      <c r="L72" s="29"/>
      <c r="M72" s="29"/>
      <c r="N72" s="29"/>
      <c r="O72" s="29"/>
      <c r="P72" s="29"/>
      <c r="R72" s="28"/>
    </row>
    <row r="73" spans="1:18" ht="13" x14ac:dyDescent="0.25">
      <c r="A73" s="40"/>
      <c r="B73" s="26" t="s">
        <v>202</v>
      </c>
      <c r="C73" s="2" t="s">
        <v>87</v>
      </c>
      <c r="D73" s="2" t="s">
        <v>172</v>
      </c>
      <c r="H73" s="29"/>
      <c r="I73" s="29"/>
      <c r="J73" s="24">
        <f>AVERAGE(H52:J52)</f>
        <v>280867.40834516101</v>
      </c>
      <c r="K73" s="29"/>
      <c r="L73" s="29"/>
      <c r="M73" s="29"/>
      <c r="N73" s="29"/>
      <c r="O73" s="29"/>
      <c r="P73" s="29"/>
      <c r="R73" s="28"/>
    </row>
    <row r="74" spans="1:18" x14ac:dyDescent="0.25">
      <c r="B74" s="26"/>
      <c r="H74" s="30"/>
      <c r="I74" s="30"/>
      <c r="J74" s="30"/>
    </row>
    <row r="75" spans="1:18" x14ac:dyDescent="0.25">
      <c r="B75" s="26" t="s">
        <v>189</v>
      </c>
      <c r="C75" s="2" t="s">
        <v>87</v>
      </c>
      <c r="D75" s="2" t="s">
        <v>84</v>
      </c>
      <c r="H75" s="29"/>
      <c r="I75" s="29"/>
      <c r="J75" s="29"/>
      <c r="K75" s="19">
        <f>J72*(1+K$38)</f>
        <v>30746.170991826431</v>
      </c>
      <c r="L75" s="19">
        <f t="shared" ref="L75:P76" si="11">K75*(1+L$38)</f>
        <v>31747.983729976779</v>
      </c>
      <c r="M75" s="19">
        <f t="shared" si="11"/>
        <v>32782.43886651186</v>
      </c>
      <c r="N75" s="19">
        <f t="shared" si="11"/>
        <v>33850.599999579041</v>
      </c>
      <c r="O75" s="19">
        <f t="shared" si="11"/>
        <v>34953.565382898661</v>
      </c>
      <c r="P75" s="19">
        <f t="shared" si="11"/>
        <v>36092.469054958114</v>
      </c>
    </row>
    <row r="76" spans="1:18" x14ac:dyDescent="0.25">
      <c r="B76" s="26" t="s">
        <v>203</v>
      </c>
      <c r="C76" s="2" t="s">
        <v>87</v>
      </c>
      <c r="D76" s="2" t="s">
        <v>84</v>
      </c>
      <c r="H76" s="29"/>
      <c r="I76" s="29"/>
      <c r="J76" s="29"/>
      <c r="K76" s="19">
        <f>J73*(1+K$38)</f>
        <v>290019.00473374088</v>
      </c>
      <c r="L76" s="19">
        <f t="shared" si="11"/>
        <v>299468.79063798196</v>
      </c>
      <c r="M76" s="19">
        <f t="shared" si="11"/>
        <v>309226.48206626956</v>
      </c>
      <c r="N76" s="19">
        <f t="shared" si="11"/>
        <v>319302.11160692887</v>
      </c>
      <c r="O76" s="19">
        <f t="shared" si="11"/>
        <v>329706.03874345467</v>
      </c>
      <c r="P76" s="19">
        <f t="shared" si="11"/>
        <v>340448.96050584561</v>
      </c>
    </row>
  </sheetData>
  <mergeCells count="1">
    <mergeCell ref="B5:D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5255-4C2A-4CCA-8D9A-F32B984B4747}">
  <sheetPr>
    <tabColor rgb="FFFFFFCC"/>
  </sheetPr>
  <dimension ref="A2:P218"/>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68.26953125" style="2" customWidth="1"/>
    <col min="3" max="3" width="15" style="2" bestFit="1" customWidth="1"/>
    <col min="4" max="4" width="16.1796875" style="2" customWidth="1"/>
    <col min="5" max="5" width="2.7265625" style="2" customWidth="1"/>
    <col min="6" max="6" width="13.7265625" style="2" customWidth="1"/>
    <col min="7" max="7" width="2.7265625" style="2" customWidth="1"/>
    <col min="8" max="14" width="12.54296875" style="2" customWidth="1"/>
    <col min="15" max="15" width="2.7265625" style="2" customWidth="1"/>
    <col min="16" max="16" width="30.7265625" style="2" customWidth="1"/>
    <col min="17" max="30" width="13.7265625" style="2" customWidth="1"/>
    <col min="31" max="16384" width="9.1796875" style="2"/>
  </cols>
  <sheetData>
    <row r="2" spans="1:16" s="12" customFormat="1" ht="18" x14ac:dyDescent="0.25">
      <c r="B2" s="12" t="s">
        <v>229</v>
      </c>
    </row>
    <row r="4" spans="1:16" ht="13" x14ac:dyDescent="0.25">
      <c r="B4" s="17" t="s">
        <v>48</v>
      </c>
    </row>
    <row r="5" spans="1:16" ht="39" customHeight="1" x14ac:dyDescent="0.25">
      <c r="B5" s="48" t="s">
        <v>230</v>
      </c>
      <c r="C5" s="48"/>
      <c r="D5" s="48"/>
      <c r="F5" s="13"/>
    </row>
    <row r="6" spans="1:16" x14ac:dyDescent="0.25">
      <c r="F6" s="13"/>
    </row>
    <row r="7" spans="1:16" ht="13" x14ac:dyDescent="0.25">
      <c r="B7" s="18" t="s">
        <v>25</v>
      </c>
      <c r="F7" s="13"/>
    </row>
    <row r="8" spans="1:16" x14ac:dyDescent="0.25">
      <c r="B8" s="2" t="s">
        <v>223</v>
      </c>
    </row>
    <row r="10" spans="1:16" s="8" customFormat="1" ht="13" x14ac:dyDescent="0.25">
      <c r="B10" s="8" t="s">
        <v>39</v>
      </c>
      <c r="C10" s="8" t="s">
        <v>72</v>
      </c>
      <c r="D10" s="8" t="s">
        <v>22</v>
      </c>
      <c r="F10" s="8" t="s">
        <v>23</v>
      </c>
      <c r="H10" s="8" t="s">
        <v>75</v>
      </c>
      <c r="I10" s="8" t="s">
        <v>76</v>
      </c>
      <c r="J10" s="8" t="s">
        <v>77</v>
      </c>
      <c r="K10" s="8" t="s">
        <v>78</v>
      </c>
      <c r="L10" s="8" t="s">
        <v>79</v>
      </c>
      <c r="M10" s="8" t="s">
        <v>80</v>
      </c>
      <c r="N10" s="8" t="s">
        <v>81</v>
      </c>
      <c r="P10" s="8" t="s">
        <v>41</v>
      </c>
    </row>
    <row r="13" spans="1:16" s="8" customFormat="1" ht="13" x14ac:dyDescent="0.25">
      <c r="B13" s="8" t="s">
        <v>191</v>
      </c>
    </row>
    <row r="14" spans="1:16" x14ac:dyDescent="0.25">
      <c r="H14" s="30"/>
      <c r="I14" s="30"/>
      <c r="J14" s="30"/>
      <c r="K14" s="30"/>
      <c r="L14" s="30"/>
      <c r="M14" s="30"/>
      <c r="N14" s="30"/>
    </row>
    <row r="15" spans="1:16" ht="13" x14ac:dyDescent="0.25">
      <c r="B15" s="1" t="s">
        <v>94</v>
      </c>
      <c r="F15" s="28"/>
    </row>
    <row r="16" spans="1:16" ht="13" x14ac:dyDescent="0.25">
      <c r="A16" s="43"/>
      <c r="B16" s="2" t="s">
        <v>95</v>
      </c>
      <c r="C16" s="2" t="s">
        <v>96</v>
      </c>
      <c r="D16" s="2" t="s">
        <v>89</v>
      </c>
      <c r="F16" s="28"/>
      <c r="H16" s="23">
        <f>'2. Historische data'!J54</f>
        <v>30683.50821656347</v>
      </c>
      <c r="I16" s="29"/>
      <c r="J16" s="29"/>
      <c r="K16" s="29"/>
      <c r="L16" s="29"/>
      <c r="M16" s="29"/>
      <c r="N16" s="29"/>
    </row>
    <row r="17" spans="1:14" ht="13" x14ac:dyDescent="0.25">
      <c r="A17" s="43"/>
      <c r="B17" s="17"/>
      <c r="F17" s="28"/>
    </row>
    <row r="18" spans="1:14" ht="13" x14ac:dyDescent="0.25">
      <c r="A18" s="43"/>
      <c r="B18" s="32" t="s">
        <v>97</v>
      </c>
      <c r="F18" s="28"/>
    </row>
    <row r="19" spans="1:14" ht="13" x14ac:dyDescent="0.25">
      <c r="A19" s="43"/>
      <c r="B19" s="33" t="s">
        <v>98</v>
      </c>
      <c r="C19" s="2" t="s">
        <v>96</v>
      </c>
      <c r="D19" s="2" t="s">
        <v>89</v>
      </c>
      <c r="F19" s="28"/>
      <c r="H19" s="23">
        <f>'2. Historische data'!J57</f>
        <v>60890.136917596123</v>
      </c>
      <c r="I19" s="29"/>
      <c r="J19" s="29"/>
      <c r="K19" s="29"/>
      <c r="L19" s="29"/>
      <c r="M19" s="29"/>
      <c r="N19" s="29"/>
    </row>
    <row r="20" spans="1:14" ht="13" x14ac:dyDescent="0.25">
      <c r="A20" s="43"/>
      <c r="B20" s="33" t="s">
        <v>99</v>
      </c>
      <c r="C20" s="2" t="s">
        <v>96</v>
      </c>
      <c r="D20" s="2" t="s">
        <v>89</v>
      </c>
      <c r="F20" s="28"/>
      <c r="H20" s="23">
        <f>'2. Historische data'!J58</f>
        <v>1628.1942788836061</v>
      </c>
      <c r="I20" s="29"/>
      <c r="J20" s="29"/>
      <c r="K20" s="29"/>
      <c r="L20" s="29"/>
      <c r="M20" s="29"/>
      <c r="N20" s="29"/>
    </row>
    <row r="21" spans="1:14" ht="13" x14ac:dyDescent="0.25">
      <c r="A21" s="43"/>
      <c r="B21" s="33" t="s">
        <v>100</v>
      </c>
      <c r="C21" s="2" t="s">
        <v>96</v>
      </c>
      <c r="D21" s="2" t="s">
        <v>89</v>
      </c>
      <c r="F21" s="28"/>
      <c r="H21" s="23">
        <f>'2. Historische data'!J59</f>
        <v>769.47055181186943</v>
      </c>
      <c r="I21" s="29"/>
      <c r="J21" s="29"/>
      <c r="K21" s="29"/>
      <c r="L21" s="29"/>
      <c r="M21" s="29"/>
      <c r="N21" s="29"/>
    </row>
    <row r="22" spans="1:14" ht="13" x14ac:dyDescent="0.25">
      <c r="A22" s="43"/>
      <c r="B22" s="33" t="s">
        <v>101</v>
      </c>
      <c r="C22" s="2" t="s">
        <v>96</v>
      </c>
      <c r="D22" s="2" t="s">
        <v>89</v>
      </c>
      <c r="F22" s="28"/>
      <c r="H22" s="23">
        <f>'2. Historische data'!J60</f>
        <v>483.07180746251669</v>
      </c>
      <c r="I22" s="29"/>
      <c r="J22" s="29"/>
      <c r="K22" s="29"/>
      <c r="L22" s="29"/>
      <c r="M22" s="29"/>
      <c r="N22" s="29"/>
    </row>
    <row r="23" spans="1:14" ht="13" x14ac:dyDescent="0.25">
      <c r="A23" s="43"/>
      <c r="B23" s="33" t="s">
        <v>102</v>
      </c>
      <c r="C23" s="2" t="s">
        <v>96</v>
      </c>
      <c r="D23" s="2" t="s">
        <v>89</v>
      </c>
      <c r="F23" s="28"/>
      <c r="H23" s="23">
        <f>'2. Historische data'!J61</f>
        <v>642.13674336428085</v>
      </c>
      <c r="I23" s="29"/>
      <c r="J23" s="29"/>
      <c r="K23" s="29"/>
      <c r="L23" s="29"/>
      <c r="M23" s="29"/>
      <c r="N23" s="29"/>
    </row>
    <row r="24" spans="1:14" ht="13" x14ac:dyDescent="0.25">
      <c r="A24" s="43"/>
      <c r="F24" s="28"/>
    </row>
    <row r="25" spans="1:14" ht="13" x14ac:dyDescent="0.25">
      <c r="A25" s="43"/>
      <c r="B25" s="32" t="s">
        <v>103</v>
      </c>
      <c r="F25" s="28"/>
    </row>
    <row r="26" spans="1:14" ht="13" x14ac:dyDescent="0.25">
      <c r="A26" s="43"/>
      <c r="B26" s="2" t="s">
        <v>104</v>
      </c>
      <c r="C26" s="2" t="s">
        <v>96</v>
      </c>
      <c r="D26" s="2" t="s">
        <v>89</v>
      </c>
      <c r="F26" s="28"/>
      <c r="H26" s="23">
        <f>'2. Historische data'!J64</f>
        <v>390.13947594020561</v>
      </c>
      <c r="I26" s="29"/>
      <c r="J26" s="29"/>
      <c r="K26" s="29"/>
      <c r="L26" s="29"/>
      <c r="M26" s="29"/>
      <c r="N26" s="29"/>
    </row>
    <row r="27" spans="1:14" ht="13" x14ac:dyDescent="0.25">
      <c r="A27" s="43"/>
      <c r="B27" s="2" t="s">
        <v>105</v>
      </c>
      <c r="C27" s="2" t="s">
        <v>96</v>
      </c>
      <c r="D27" s="2" t="s">
        <v>89</v>
      </c>
      <c r="F27" s="28"/>
      <c r="H27" s="23">
        <f>'2. Historische data'!J65</f>
        <v>103.38909014776918</v>
      </c>
      <c r="I27" s="29"/>
      <c r="J27" s="29"/>
      <c r="K27" s="29"/>
      <c r="L27" s="29"/>
      <c r="M27" s="29"/>
      <c r="N27" s="29"/>
    </row>
    <row r="28" spans="1:14" ht="13" x14ac:dyDescent="0.25">
      <c r="A28" s="43"/>
      <c r="B28" s="2" t="s">
        <v>106</v>
      </c>
      <c r="C28" s="2" t="s">
        <v>96</v>
      </c>
      <c r="D28" s="2" t="s">
        <v>89</v>
      </c>
      <c r="F28" s="28"/>
      <c r="H28" s="23">
        <f>'2. Historische data'!J66</f>
        <v>172.55645675064216</v>
      </c>
      <c r="I28" s="29"/>
      <c r="J28" s="29"/>
      <c r="K28" s="29"/>
      <c r="L28" s="29"/>
      <c r="M28" s="29"/>
      <c r="N28" s="29"/>
    </row>
    <row r="29" spans="1:14" ht="13" x14ac:dyDescent="0.25">
      <c r="A29" s="43"/>
      <c r="B29" s="2" t="s">
        <v>107</v>
      </c>
      <c r="C29" s="2" t="s">
        <v>96</v>
      </c>
      <c r="D29" s="2" t="s">
        <v>89</v>
      </c>
      <c r="F29" s="28"/>
      <c r="H29" s="23">
        <f>'2. Historische data'!J67</f>
        <v>14.883942314346495</v>
      </c>
      <c r="I29" s="29"/>
      <c r="J29" s="29"/>
      <c r="K29" s="29"/>
      <c r="L29" s="29"/>
      <c r="M29" s="29"/>
      <c r="N29" s="29"/>
    </row>
    <row r="30" spans="1:14" ht="13" x14ac:dyDescent="0.25">
      <c r="A30" s="43"/>
      <c r="B30" s="2" t="s">
        <v>108</v>
      </c>
      <c r="C30" s="2" t="s">
        <v>96</v>
      </c>
      <c r="D30" s="2" t="s">
        <v>89</v>
      </c>
      <c r="F30" s="28"/>
      <c r="H30" s="23">
        <f>'2. Historische data'!J68</f>
        <v>10.999096478140737</v>
      </c>
      <c r="I30" s="29"/>
      <c r="J30" s="29"/>
      <c r="K30" s="29"/>
      <c r="L30" s="29"/>
      <c r="M30" s="29"/>
      <c r="N30" s="29"/>
    </row>
    <row r="31" spans="1:14" ht="13" x14ac:dyDescent="0.25">
      <c r="A31" s="43"/>
      <c r="B31" s="2" t="s">
        <v>109</v>
      </c>
      <c r="C31" s="2" t="s">
        <v>96</v>
      </c>
      <c r="D31" s="2" t="s">
        <v>89</v>
      </c>
      <c r="F31" s="28"/>
      <c r="H31" s="23">
        <f>'2. Historische data'!J69</f>
        <v>86.653894290676718</v>
      </c>
      <c r="I31" s="29"/>
      <c r="J31" s="29"/>
      <c r="K31" s="29"/>
      <c r="L31" s="29"/>
      <c r="M31" s="29"/>
      <c r="N31" s="29"/>
    </row>
    <row r="32" spans="1:14" ht="13" x14ac:dyDescent="0.25">
      <c r="A32" s="43"/>
      <c r="B32" s="2" t="s">
        <v>110</v>
      </c>
      <c r="C32" s="2" t="s">
        <v>96</v>
      </c>
      <c r="D32" s="2" t="s">
        <v>89</v>
      </c>
      <c r="F32" s="28"/>
      <c r="H32" s="23">
        <f>'2. Historische data'!J70</f>
        <v>121.53943224585478</v>
      </c>
      <c r="I32" s="29"/>
      <c r="J32" s="29"/>
      <c r="K32" s="29"/>
      <c r="L32" s="29"/>
      <c r="M32" s="29"/>
      <c r="N32" s="29"/>
    </row>
    <row r="33" spans="1:14" ht="13" x14ac:dyDescent="0.25">
      <c r="A33" s="43"/>
      <c r="B33" s="2" t="s">
        <v>111</v>
      </c>
      <c r="C33" s="2" t="s">
        <v>96</v>
      </c>
      <c r="D33" s="2" t="s">
        <v>89</v>
      </c>
      <c r="F33" s="28"/>
      <c r="H33" s="23">
        <f>'2. Historische data'!J71</f>
        <v>31.407396626300645</v>
      </c>
      <c r="I33" s="29"/>
      <c r="J33" s="29"/>
      <c r="K33" s="29"/>
      <c r="L33" s="29"/>
      <c r="M33" s="29"/>
      <c r="N33" s="29"/>
    </row>
    <row r="34" spans="1:14" ht="13" x14ac:dyDescent="0.25">
      <c r="A34" s="43"/>
      <c r="B34" s="2" t="s">
        <v>112</v>
      </c>
      <c r="C34" s="2" t="s">
        <v>96</v>
      </c>
      <c r="D34" s="2" t="s">
        <v>89</v>
      </c>
      <c r="F34" s="28"/>
      <c r="H34" s="23">
        <f>'2. Historische data'!J72</f>
        <v>97.064435475180161</v>
      </c>
      <c r="I34" s="29"/>
      <c r="J34" s="29"/>
      <c r="K34" s="29"/>
      <c r="L34" s="29"/>
      <c r="M34" s="29"/>
      <c r="N34" s="29"/>
    </row>
    <row r="35" spans="1:14" ht="13" x14ac:dyDescent="0.25">
      <c r="A35" s="43"/>
      <c r="B35" s="33" t="s">
        <v>113</v>
      </c>
      <c r="C35" s="2" t="s">
        <v>96</v>
      </c>
      <c r="D35" s="2" t="s">
        <v>89</v>
      </c>
      <c r="F35" s="28"/>
      <c r="H35" s="23">
        <f>'2. Historische data'!J73</f>
        <v>324.63238119879878</v>
      </c>
      <c r="I35" s="29"/>
      <c r="J35" s="29"/>
      <c r="K35" s="29"/>
      <c r="L35" s="29"/>
      <c r="M35" s="29"/>
      <c r="N35" s="29"/>
    </row>
    <row r="36" spans="1:14" ht="13" x14ac:dyDescent="0.25">
      <c r="A36" s="43"/>
      <c r="B36" s="33" t="s">
        <v>114</v>
      </c>
      <c r="C36" s="2" t="s">
        <v>96</v>
      </c>
      <c r="D36" s="2" t="s">
        <v>89</v>
      </c>
      <c r="F36" s="28"/>
      <c r="H36" s="23">
        <f>'2. Historische data'!J74</f>
        <v>31.584113733888397</v>
      </c>
      <c r="I36" s="29"/>
      <c r="J36" s="29"/>
      <c r="K36" s="29"/>
      <c r="L36" s="29"/>
      <c r="M36" s="29"/>
      <c r="N36" s="29"/>
    </row>
    <row r="37" spans="1:14" ht="13" x14ac:dyDescent="0.25">
      <c r="A37" s="43"/>
      <c r="F37" s="28"/>
    </row>
    <row r="38" spans="1:14" ht="13" x14ac:dyDescent="0.25">
      <c r="A38" s="43"/>
      <c r="B38" s="32" t="s">
        <v>115</v>
      </c>
      <c r="F38" s="28"/>
    </row>
    <row r="39" spans="1:14" ht="13" x14ac:dyDescent="0.25">
      <c r="A39" s="43"/>
      <c r="B39" s="2" t="s">
        <v>116</v>
      </c>
      <c r="C39" s="2" t="s">
        <v>96</v>
      </c>
      <c r="D39" s="2" t="s">
        <v>117</v>
      </c>
      <c r="F39" s="28"/>
      <c r="H39" s="23">
        <f>'2. Historische data'!J77</f>
        <v>17172.804794520547</v>
      </c>
      <c r="I39" s="29"/>
      <c r="J39" s="29"/>
      <c r="K39" s="29"/>
      <c r="L39" s="29"/>
      <c r="M39" s="29"/>
      <c r="N39" s="29"/>
    </row>
    <row r="40" spans="1:14" ht="13" x14ac:dyDescent="0.25">
      <c r="A40" s="43"/>
      <c r="F40" s="28"/>
    </row>
    <row r="41" spans="1:14" ht="13" x14ac:dyDescent="0.25">
      <c r="A41" s="43"/>
      <c r="B41" s="1" t="s">
        <v>118</v>
      </c>
      <c r="F41" s="28"/>
    </row>
    <row r="42" spans="1:14" ht="13" x14ac:dyDescent="0.25">
      <c r="A42" s="43"/>
      <c r="B42" s="32" t="s">
        <v>119</v>
      </c>
      <c r="F42" s="28"/>
      <c r="H42" s="33"/>
      <c r="I42" s="34"/>
      <c r="J42" s="34"/>
      <c r="K42" s="34"/>
      <c r="L42" s="34"/>
      <c r="M42" s="34"/>
      <c r="N42" s="34"/>
    </row>
    <row r="43" spans="1:14" ht="13" x14ac:dyDescent="0.25">
      <c r="A43" s="43"/>
      <c r="B43" s="2" t="s">
        <v>90</v>
      </c>
      <c r="C43" s="2" t="s">
        <v>86</v>
      </c>
      <c r="D43" s="2" t="s">
        <v>89</v>
      </c>
      <c r="F43" s="28"/>
      <c r="H43" s="23">
        <f>'2. Historische data'!J81</f>
        <v>0</v>
      </c>
      <c r="I43" s="29"/>
      <c r="J43" s="29"/>
      <c r="K43" s="29"/>
      <c r="L43" s="29"/>
      <c r="M43" s="29"/>
      <c r="N43" s="29"/>
    </row>
    <row r="44" spans="1:14" ht="13" x14ac:dyDescent="0.25">
      <c r="A44" s="43"/>
      <c r="B44" s="2" t="s">
        <v>120</v>
      </c>
      <c r="C44" s="2" t="s">
        <v>86</v>
      </c>
      <c r="D44" s="2" t="s">
        <v>89</v>
      </c>
      <c r="F44" s="28"/>
      <c r="H44" s="23">
        <f>'2. Historische data'!J82</f>
        <v>0</v>
      </c>
      <c r="I44" s="29"/>
      <c r="J44" s="29"/>
      <c r="K44" s="29"/>
      <c r="L44" s="29"/>
      <c r="M44" s="29"/>
      <c r="N44" s="29"/>
    </row>
    <row r="45" spans="1:14" ht="13" x14ac:dyDescent="0.25">
      <c r="A45" s="43"/>
      <c r="B45" s="2" t="s">
        <v>121</v>
      </c>
      <c r="C45" s="2" t="s">
        <v>86</v>
      </c>
      <c r="D45" s="2" t="s">
        <v>89</v>
      </c>
      <c r="F45" s="28"/>
      <c r="H45" s="23">
        <f>'2. Historische data'!J83</f>
        <v>0</v>
      </c>
      <c r="I45" s="29"/>
      <c r="J45" s="29"/>
      <c r="K45" s="29"/>
      <c r="L45" s="29"/>
      <c r="M45" s="29"/>
      <c r="N45" s="29"/>
    </row>
    <row r="46" spans="1:14" ht="13" x14ac:dyDescent="0.25">
      <c r="A46" s="43"/>
      <c r="F46" s="28"/>
      <c r="H46" s="33"/>
      <c r="I46" s="34"/>
      <c r="J46" s="34"/>
      <c r="K46" s="34"/>
      <c r="L46" s="34"/>
      <c r="M46" s="34"/>
      <c r="N46" s="34"/>
    </row>
    <row r="47" spans="1:14" ht="13" x14ac:dyDescent="0.25">
      <c r="A47" s="43"/>
      <c r="B47" s="32" t="s">
        <v>122</v>
      </c>
      <c r="F47" s="28"/>
      <c r="H47" s="33"/>
      <c r="I47" s="34"/>
      <c r="J47" s="34"/>
      <c r="K47" s="34"/>
      <c r="L47" s="34"/>
      <c r="M47" s="34"/>
      <c r="N47" s="34"/>
    </row>
    <row r="48" spans="1:14" x14ac:dyDescent="0.25">
      <c r="A48" s="43"/>
      <c r="B48" s="2" t="s">
        <v>90</v>
      </c>
      <c r="C48" s="2" t="s">
        <v>86</v>
      </c>
      <c r="D48" s="2" t="s">
        <v>89</v>
      </c>
      <c r="H48" s="23">
        <f>'2. Historische data'!J86</f>
        <v>0</v>
      </c>
      <c r="I48" s="29"/>
      <c r="J48" s="29"/>
      <c r="K48" s="29"/>
      <c r="L48" s="29"/>
      <c r="M48" s="29"/>
      <c r="N48" s="29"/>
    </row>
    <row r="49" spans="1:14" x14ac:dyDescent="0.25">
      <c r="A49" s="43"/>
      <c r="B49" s="2" t="s">
        <v>120</v>
      </c>
      <c r="C49" s="2" t="s">
        <v>86</v>
      </c>
      <c r="D49" s="2" t="s">
        <v>89</v>
      </c>
      <c r="H49" s="23">
        <f>'2. Historische data'!J87</f>
        <v>0</v>
      </c>
      <c r="I49" s="29"/>
      <c r="J49" s="29"/>
      <c r="K49" s="29"/>
      <c r="L49" s="29"/>
      <c r="M49" s="29"/>
      <c r="N49" s="29"/>
    </row>
    <row r="50" spans="1:14" x14ac:dyDescent="0.25">
      <c r="A50" s="43"/>
      <c r="B50" s="2" t="s">
        <v>123</v>
      </c>
      <c r="C50" s="2" t="s">
        <v>86</v>
      </c>
      <c r="D50" s="2" t="s">
        <v>89</v>
      </c>
      <c r="H50" s="23">
        <f>'2. Historische data'!J88</f>
        <v>0</v>
      </c>
      <c r="I50" s="29"/>
      <c r="J50" s="29"/>
      <c r="K50" s="29"/>
      <c r="L50" s="29"/>
      <c r="M50" s="29"/>
      <c r="N50" s="29"/>
    </row>
    <row r="51" spans="1:14" ht="13" x14ac:dyDescent="0.25">
      <c r="A51" s="43"/>
      <c r="F51" s="28"/>
      <c r="H51" s="33"/>
      <c r="I51" s="34"/>
      <c r="J51" s="34"/>
      <c r="K51" s="34"/>
      <c r="L51" s="34"/>
      <c r="M51" s="34"/>
      <c r="N51" s="34"/>
    </row>
    <row r="52" spans="1:14" ht="13" x14ac:dyDescent="0.25">
      <c r="A52" s="43"/>
      <c r="B52" s="32" t="s">
        <v>124</v>
      </c>
      <c r="F52" s="28"/>
      <c r="H52" s="33"/>
      <c r="I52" s="34"/>
      <c r="J52" s="34"/>
      <c r="K52" s="34"/>
      <c r="L52" s="34"/>
      <c r="M52" s="34"/>
      <c r="N52" s="34"/>
    </row>
    <row r="53" spans="1:14" ht="13" x14ac:dyDescent="0.25">
      <c r="A53" s="43"/>
      <c r="B53" s="2" t="s">
        <v>90</v>
      </c>
      <c r="C53" s="2" t="s">
        <v>86</v>
      </c>
      <c r="D53" s="2" t="s">
        <v>89</v>
      </c>
      <c r="F53" s="28"/>
      <c r="H53" s="23">
        <f>'2. Historische data'!J91</f>
        <v>0</v>
      </c>
      <c r="I53" s="29"/>
      <c r="J53" s="29"/>
      <c r="K53" s="29"/>
      <c r="L53" s="29"/>
      <c r="M53" s="29"/>
      <c r="N53" s="29"/>
    </row>
    <row r="54" spans="1:14" ht="13" x14ac:dyDescent="0.25">
      <c r="A54" s="43"/>
      <c r="B54" s="2" t="s">
        <v>120</v>
      </c>
      <c r="C54" s="2" t="s">
        <v>86</v>
      </c>
      <c r="D54" s="2" t="s">
        <v>89</v>
      </c>
      <c r="F54" s="28"/>
      <c r="H54" s="23">
        <f>'2. Historische data'!J92</f>
        <v>0</v>
      </c>
      <c r="I54" s="29"/>
      <c r="J54" s="29"/>
      <c r="K54" s="29"/>
      <c r="L54" s="29"/>
      <c r="M54" s="29"/>
      <c r="N54" s="29"/>
    </row>
    <row r="55" spans="1:14" ht="13" x14ac:dyDescent="0.25">
      <c r="A55" s="43"/>
      <c r="B55" s="2" t="s">
        <v>121</v>
      </c>
      <c r="C55" s="2" t="s">
        <v>86</v>
      </c>
      <c r="D55" s="2" t="s">
        <v>89</v>
      </c>
      <c r="F55" s="28"/>
      <c r="H55" s="23">
        <f>'2. Historische data'!J93</f>
        <v>0</v>
      </c>
      <c r="I55" s="29"/>
      <c r="J55" s="29"/>
      <c r="K55" s="29"/>
      <c r="L55" s="29"/>
      <c r="M55" s="29"/>
      <c r="N55" s="29"/>
    </row>
    <row r="56" spans="1:14" ht="13" x14ac:dyDescent="0.25">
      <c r="A56" s="43"/>
      <c r="F56" s="28"/>
      <c r="H56" s="33"/>
      <c r="I56" s="34"/>
      <c r="J56" s="34"/>
      <c r="K56" s="34"/>
      <c r="L56" s="34"/>
      <c r="M56" s="34"/>
      <c r="N56" s="34"/>
    </row>
    <row r="57" spans="1:14" ht="13" x14ac:dyDescent="0.25">
      <c r="A57" s="43"/>
      <c r="B57" s="32" t="s">
        <v>125</v>
      </c>
      <c r="F57" s="28"/>
      <c r="H57" s="33"/>
      <c r="I57" s="34"/>
      <c r="J57" s="34"/>
      <c r="K57" s="34"/>
      <c r="L57" s="34"/>
      <c r="M57" s="34"/>
      <c r="N57" s="34"/>
    </row>
    <row r="58" spans="1:14" ht="13" x14ac:dyDescent="0.25">
      <c r="A58" s="43"/>
      <c r="B58" s="2" t="s">
        <v>90</v>
      </c>
      <c r="C58" s="2" t="s">
        <v>86</v>
      </c>
      <c r="D58" s="2" t="s">
        <v>89</v>
      </c>
      <c r="F58" s="28"/>
      <c r="H58" s="23">
        <f>'2. Historische data'!J96</f>
        <v>0</v>
      </c>
      <c r="I58" s="29"/>
      <c r="J58" s="29"/>
      <c r="K58" s="29"/>
      <c r="L58" s="29"/>
      <c r="M58" s="29"/>
      <c r="N58" s="29"/>
    </row>
    <row r="59" spans="1:14" ht="13" x14ac:dyDescent="0.25">
      <c r="A59" s="43"/>
      <c r="B59" s="2" t="s">
        <v>120</v>
      </c>
      <c r="C59" s="2" t="s">
        <v>86</v>
      </c>
      <c r="D59" s="2" t="s">
        <v>89</v>
      </c>
      <c r="F59" s="28"/>
      <c r="H59" s="23">
        <f>'2. Historische data'!J97</f>
        <v>0</v>
      </c>
      <c r="I59" s="29"/>
      <c r="J59" s="29"/>
      <c r="K59" s="29"/>
      <c r="L59" s="29"/>
      <c r="M59" s="29"/>
      <c r="N59" s="29"/>
    </row>
    <row r="60" spans="1:14" ht="13" x14ac:dyDescent="0.25">
      <c r="A60" s="43"/>
      <c r="B60" s="2" t="s">
        <v>123</v>
      </c>
      <c r="C60" s="2" t="s">
        <v>86</v>
      </c>
      <c r="D60" s="2" t="s">
        <v>89</v>
      </c>
      <c r="F60" s="28"/>
      <c r="H60" s="23">
        <f>'2. Historische data'!J98</f>
        <v>0</v>
      </c>
      <c r="I60" s="29"/>
      <c r="J60" s="29"/>
      <c r="K60" s="29"/>
      <c r="L60" s="29"/>
      <c r="M60" s="29"/>
      <c r="N60" s="29"/>
    </row>
    <row r="61" spans="1:14" ht="13" x14ac:dyDescent="0.25">
      <c r="A61" s="43"/>
      <c r="F61" s="28"/>
      <c r="H61" s="33"/>
      <c r="I61" s="34"/>
      <c r="J61" s="34"/>
      <c r="K61" s="34"/>
      <c r="L61" s="34"/>
      <c r="M61" s="34"/>
      <c r="N61" s="34"/>
    </row>
    <row r="62" spans="1:14" ht="13" x14ac:dyDescent="0.25">
      <c r="A62" s="43"/>
      <c r="B62" s="32" t="s">
        <v>126</v>
      </c>
      <c r="F62" s="28"/>
      <c r="H62" s="33"/>
      <c r="I62" s="34"/>
      <c r="J62" s="34"/>
      <c r="K62" s="34"/>
      <c r="L62" s="34"/>
      <c r="M62" s="34"/>
      <c r="N62" s="34"/>
    </row>
    <row r="63" spans="1:14" ht="13" x14ac:dyDescent="0.25">
      <c r="A63" s="43"/>
      <c r="B63" s="2" t="s">
        <v>90</v>
      </c>
      <c r="C63" s="2" t="s">
        <v>86</v>
      </c>
      <c r="D63" s="2" t="s">
        <v>89</v>
      </c>
      <c r="F63" s="28"/>
      <c r="H63" s="23">
        <f>'2. Historische data'!J101</f>
        <v>18.581275362318841</v>
      </c>
      <c r="I63" s="29"/>
      <c r="J63" s="29"/>
      <c r="K63" s="29"/>
      <c r="L63" s="29"/>
      <c r="M63" s="29"/>
      <c r="N63" s="29"/>
    </row>
    <row r="64" spans="1:14" ht="13" x14ac:dyDescent="0.25">
      <c r="A64" s="43"/>
      <c r="B64" s="2" t="s">
        <v>120</v>
      </c>
      <c r="C64" s="2" t="s">
        <v>86</v>
      </c>
      <c r="D64" s="2" t="s">
        <v>89</v>
      </c>
      <c r="F64" s="28"/>
      <c r="H64" s="23">
        <f>'2. Historische data'!J102</f>
        <v>130002.81082924368</v>
      </c>
      <c r="I64" s="29"/>
      <c r="J64" s="29"/>
      <c r="K64" s="29"/>
      <c r="L64" s="29"/>
      <c r="M64" s="29"/>
      <c r="N64" s="29"/>
    </row>
    <row r="65" spans="1:14" ht="13" x14ac:dyDescent="0.25">
      <c r="A65" s="43"/>
      <c r="B65" s="2" t="s">
        <v>121</v>
      </c>
      <c r="C65" s="2" t="s">
        <v>86</v>
      </c>
      <c r="D65" s="2" t="s">
        <v>89</v>
      </c>
      <c r="F65" s="28"/>
      <c r="H65" s="23">
        <f>'2. Historische data'!J103</f>
        <v>1052751.3441997019</v>
      </c>
      <c r="I65" s="29"/>
      <c r="J65" s="29"/>
      <c r="K65" s="29"/>
      <c r="L65" s="29"/>
      <c r="M65" s="29"/>
      <c r="N65" s="29"/>
    </row>
    <row r="66" spans="1:14" ht="13" x14ac:dyDescent="0.25">
      <c r="A66" s="43"/>
      <c r="F66" s="28"/>
      <c r="H66" s="33"/>
      <c r="I66" s="34"/>
      <c r="J66" s="34"/>
      <c r="K66" s="34"/>
      <c r="L66" s="34"/>
      <c r="M66" s="34"/>
      <c r="N66" s="34"/>
    </row>
    <row r="67" spans="1:14" ht="13" x14ac:dyDescent="0.25">
      <c r="A67" s="43"/>
      <c r="B67" s="32" t="s">
        <v>127</v>
      </c>
      <c r="F67" s="28"/>
      <c r="H67" s="33"/>
      <c r="I67" s="34"/>
      <c r="J67" s="34"/>
      <c r="K67" s="34"/>
      <c r="L67" s="34"/>
      <c r="M67" s="34"/>
      <c r="N67" s="34"/>
    </row>
    <row r="68" spans="1:14" ht="13" x14ac:dyDescent="0.25">
      <c r="A68" s="43"/>
      <c r="B68" s="2" t="s">
        <v>90</v>
      </c>
      <c r="C68" s="2" t="s">
        <v>86</v>
      </c>
      <c r="D68" s="2" t="s">
        <v>89</v>
      </c>
      <c r="F68" s="28"/>
      <c r="H68" s="23">
        <f>'2. Historische data'!J106</f>
        <v>0</v>
      </c>
      <c r="I68" s="29"/>
      <c r="J68" s="29"/>
      <c r="K68" s="29"/>
      <c r="L68" s="29"/>
      <c r="M68" s="29"/>
      <c r="N68" s="29"/>
    </row>
    <row r="69" spans="1:14" ht="13" x14ac:dyDescent="0.25">
      <c r="A69" s="43"/>
      <c r="B69" s="2" t="s">
        <v>120</v>
      </c>
      <c r="C69" s="2" t="s">
        <v>86</v>
      </c>
      <c r="D69" s="2" t="s">
        <v>89</v>
      </c>
      <c r="F69" s="28"/>
      <c r="H69" s="23">
        <f>'2. Historische data'!J107</f>
        <v>0</v>
      </c>
      <c r="I69" s="29"/>
      <c r="J69" s="29"/>
      <c r="K69" s="29"/>
      <c r="L69" s="29"/>
      <c r="M69" s="29"/>
      <c r="N69" s="29"/>
    </row>
    <row r="70" spans="1:14" ht="13" x14ac:dyDescent="0.25">
      <c r="A70" s="43"/>
      <c r="B70" s="2" t="s">
        <v>123</v>
      </c>
      <c r="C70" s="2" t="s">
        <v>86</v>
      </c>
      <c r="D70" s="2" t="s">
        <v>89</v>
      </c>
      <c r="F70" s="28"/>
      <c r="H70" s="23">
        <f>'2. Historische data'!J108</f>
        <v>0</v>
      </c>
      <c r="I70" s="29"/>
      <c r="J70" s="29"/>
      <c r="K70" s="29"/>
      <c r="L70" s="29"/>
      <c r="M70" s="29"/>
      <c r="N70" s="29"/>
    </row>
    <row r="71" spans="1:14" ht="13" x14ac:dyDescent="0.25">
      <c r="A71" s="43"/>
      <c r="F71" s="28"/>
      <c r="H71" s="33"/>
      <c r="I71" s="34"/>
      <c r="J71" s="34"/>
      <c r="K71" s="34"/>
      <c r="L71" s="34"/>
      <c r="M71" s="34"/>
      <c r="N71" s="34"/>
    </row>
    <row r="72" spans="1:14" ht="13" x14ac:dyDescent="0.25">
      <c r="A72" s="43"/>
      <c r="B72" s="32" t="s">
        <v>128</v>
      </c>
      <c r="F72" s="28"/>
      <c r="H72" s="33"/>
      <c r="I72" s="34"/>
      <c r="J72" s="34"/>
      <c r="K72" s="34"/>
      <c r="L72" s="34"/>
      <c r="M72" s="34"/>
      <c r="N72" s="34"/>
    </row>
    <row r="73" spans="1:14" ht="13" x14ac:dyDescent="0.25">
      <c r="A73" s="43"/>
      <c r="B73" s="2" t="s">
        <v>90</v>
      </c>
      <c r="C73" s="2" t="s">
        <v>86</v>
      </c>
      <c r="D73" s="2" t="s">
        <v>89</v>
      </c>
      <c r="F73" s="28"/>
      <c r="H73" s="23">
        <f>'2. Historische data'!J111</f>
        <v>0</v>
      </c>
      <c r="I73" s="29"/>
      <c r="J73" s="29"/>
      <c r="K73" s="29"/>
      <c r="L73" s="29"/>
      <c r="M73" s="29"/>
      <c r="N73" s="29"/>
    </row>
    <row r="74" spans="1:14" ht="13" x14ac:dyDescent="0.25">
      <c r="A74" s="43"/>
      <c r="B74" s="2" t="s">
        <v>129</v>
      </c>
      <c r="C74" s="2" t="s">
        <v>86</v>
      </c>
      <c r="D74" s="2" t="s">
        <v>89</v>
      </c>
      <c r="F74" s="28"/>
      <c r="H74" s="23">
        <f>'2. Historische data'!J112</f>
        <v>0</v>
      </c>
      <c r="I74" s="29"/>
      <c r="J74" s="29"/>
      <c r="K74" s="29"/>
      <c r="L74" s="29"/>
      <c r="M74" s="29"/>
      <c r="N74" s="29"/>
    </row>
    <row r="75" spans="1:14" ht="13" x14ac:dyDescent="0.25">
      <c r="B75" s="2" t="s">
        <v>121</v>
      </c>
      <c r="C75" s="2" t="s">
        <v>86</v>
      </c>
      <c r="D75" s="2" t="s">
        <v>89</v>
      </c>
      <c r="F75" s="28"/>
      <c r="H75" s="23">
        <f>'2. Historische data'!J113</f>
        <v>0</v>
      </c>
      <c r="I75" s="29"/>
      <c r="J75" s="29"/>
      <c r="K75" s="29"/>
      <c r="L75" s="29"/>
      <c r="M75" s="29"/>
      <c r="N75" s="29"/>
    </row>
    <row r="76" spans="1:14" x14ac:dyDescent="0.25">
      <c r="B76" s="2" t="s">
        <v>130</v>
      </c>
      <c r="C76" s="2" t="s">
        <v>86</v>
      </c>
      <c r="D76" s="2" t="s">
        <v>89</v>
      </c>
      <c r="H76" s="23">
        <f>'2. Historische data'!J114</f>
        <v>0</v>
      </c>
      <c r="I76" s="29"/>
      <c r="J76" s="29"/>
      <c r="K76" s="29"/>
      <c r="L76" s="29"/>
      <c r="M76" s="29"/>
      <c r="N76" s="29"/>
    </row>
    <row r="77" spans="1:14" ht="13" x14ac:dyDescent="0.25">
      <c r="B77" s="17"/>
      <c r="H77" s="33"/>
      <c r="I77" s="34"/>
      <c r="J77" s="34"/>
      <c r="K77" s="34"/>
      <c r="L77" s="34"/>
      <c r="M77" s="34"/>
      <c r="N77" s="34"/>
    </row>
    <row r="78" spans="1:14" ht="13" x14ac:dyDescent="0.25">
      <c r="B78" s="32" t="s">
        <v>131</v>
      </c>
      <c r="F78" s="28"/>
      <c r="H78" s="33"/>
      <c r="I78" s="34"/>
      <c r="J78" s="34"/>
      <c r="K78" s="34"/>
      <c r="L78" s="34"/>
      <c r="M78" s="34"/>
      <c r="N78" s="34"/>
    </row>
    <row r="79" spans="1:14" ht="13" x14ac:dyDescent="0.25">
      <c r="A79" s="43"/>
      <c r="B79" s="2" t="s">
        <v>90</v>
      </c>
      <c r="C79" s="2" t="s">
        <v>86</v>
      </c>
      <c r="D79" s="2" t="s">
        <v>89</v>
      </c>
      <c r="F79" s="28"/>
      <c r="H79" s="23">
        <f>'2. Historische data'!J117</f>
        <v>319.49020408163273</v>
      </c>
      <c r="I79" s="29"/>
      <c r="J79" s="29"/>
      <c r="K79" s="29"/>
      <c r="L79" s="29"/>
      <c r="M79" s="29"/>
      <c r="N79" s="29"/>
    </row>
    <row r="80" spans="1:14" ht="13" x14ac:dyDescent="0.25">
      <c r="A80" s="43"/>
      <c r="B80" s="2" t="s">
        <v>129</v>
      </c>
      <c r="C80" s="2" t="s">
        <v>86</v>
      </c>
      <c r="D80" s="2" t="s">
        <v>89</v>
      </c>
      <c r="F80" s="28"/>
      <c r="H80" s="23">
        <f>'2. Historische data'!J118</f>
        <v>482487.02439361752</v>
      </c>
      <c r="I80" s="29"/>
      <c r="J80" s="29"/>
      <c r="K80" s="29"/>
      <c r="L80" s="29"/>
      <c r="M80" s="29"/>
      <c r="N80" s="29"/>
    </row>
    <row r="81" spans="1:14" ht="13" x14ac:dyDescent="0.25">
      <c r="A81" s="43"/>
      <c r="B81" s="2" t="s">
        <v>121</v>
      </c>
      <c r="C81" s="2" t="s">
        <v>86</v>
      </c>
      <c r="D81" s="2" t="s">
        <v>89</v>
      </c>
      <c r="F81" s="28"/>
      <c r="H81" s="23">
        <f>'2. Historische data'!J119</f>
        <v>2617811.386349787</v>
      </c>
      <c r="I81" s="29"/>
      <c r="J81" s="29"/>
      <c r="K81" s="29"/>
      <c r="L81" s="29"/>
      <c r="M81" s="29"/>
      <c r="N81" s="29"/>
    </row>
    <row r="82" spans="1:14" ht="13" x14ac:dyDescent="0.25">
      <c r="A82" s="43"/>
      <c r="B82" s="2" t="s">
        <v>130</v>
      </c>
      <c r="C82" s="2" t="s">
        <v>86</v>
      </c>
      <c r="D82" s="2" t="s">
        <v>89</v>
      </c>
      <c r="F82" s="28"/>
      <c r="H82" s="23">
        <f>'2. Historische data'!J120</f>
        <v>413476426.84824896</v>
      </c>
      <c r="I82" s="29"/>
      <c r="J82" s="29"/>
      <c r="K82" s="29"/>
      <c r="L82" s="29"/>
      <c r="M82" s="29"/>
      <c r="N82" s="29"/>
    </row>
    <row r="83" spans="1:14" ht="13" x14ac:dyDescent="0.25">
      <c r="A83" s="43"/>
      <c r="B83" s="17"/>
      <c r="F83" s="28"/>
      <c r="H83" s="33"/>
      <c r="I83" s="34"/>
      <c r="J83" s="34"/>
      <c r="K83" s="34"/>
      <c r="L83" s="34"/>
      <c r="M83" s="34"/>
      <c r="N83" s="34"/>
    </row>
    <row r="84" spans="1:14" ht="13" x14ac:dyDescent="0.25">
      <c r="A84" s="43"/>
      <c r="B84" s="32" t="s">
        <v>132</v>
      </c>
      <c r="F84" s="28"/>
      <c r="H84" s="33"/>
      <c r="I84" s="34"/>
      <c r="J84" s="34"/>
      <c r="K84" s="34"/>
      <c r="L84" s="34"/>
      <c r="M84" s="34"/>
      <c r="N84" s="34"/>
    </row>
    <row r="85" spans="1:14" ht="13" x14ac:dyDescent="0.25">
      <c r="A85" s="43"/>
      <c r="B85" s="2" t="s">
        <v>90</v>
      </c>
      <c r="C85" s="2" t="s">
        <v>86</v>
      </c>
      <c r="D85" s="2" t="s">
        <v>89</v>
      </c>
      <c r="F85" s="28"/>
      <c r="H85" s="23">
        <f>'2. Historische data'!J123</f>
        <v>782.77857142857135</v>
      </c>
      <c r="I85" s="29"/>
      <c r="J85" s="29"/>
      <c r="K85" s="29"/>
      <c r="L85" s="29"/>
      <c r="M85" s="29"/>
      <c r="N85" s="29"/>
    </row>
    <row r="86" spans="1:14" ht="13" x14ac:dyDescent="0.25">
      <c r="A86" s="43"/>
      <c r="B86" s="2" t="s">
        <v>129</v>
      </c>
      <c r="C86" s="2" t="s">
        <v>86</v>
      </c>
      <c r="D86" s="2" t="s">
        <v>89</v>
      </c>
      <c r="F86" s="28"/>
      <c r="H86" s="23">
        <f>'2. Historische data'!J124</f>
        <v>158561.04964349576</v>
      </c>
      <c r="I86" s="29"/>
      <c r="J86" s="29"/>
      <c r="K86" s="29"/>
      <c r="L86" s="29"/>
      <c r="M86" s="29"/>
      <c r="N86" s="29"/>
    </row>
    <row r="87" spans="1:14" ht="13" x14ac:dyDescent="0.25">
      <c r="A87" s="43"/>
      <c r="B87" s="2" t="s">
        <v>121</v>
      </c>
      <c r="C87" s="2" t="s">
        <v>86</v>
      </c>
      <c r="D87" s="2" t="s">
        <v>89</v>
      </c>
      <c r="F87" s="28"/>
      <c r="H87" s="23">
        <f>'2. Historische data'!J125</f>
        <v>1074887.0968921389</v>
      </c>
      <c r="I87" s="29"/>
      <c r="J87" s="29"/>
      <c r="K87" s="29"/>
      <c r="L87" s="29"/>
      <c r="M87" s="29"/>
      <c r="N87" s="29"/>
    </row>
    <row r="88" spans="1:14" ht="13" x14ac:dyDescent="0.25">
      <c r="A88" s="43"/>
      <c r="B88" s="2" t="s">
        <v>130</v>
      </c>
      <c r="C88" s="2" t="s">
        <v>86</v>
      </c>
      <c r="D88" s="2" t="s">
        <v>89</v>
      </c>
      <c r="F88" s="28"/>
      <c r="H88" s="23">
        <f>'2. Historische data'!J126</f>
        <v>241230685.48638132</v>
      </c>
      <c r="I88" s="29"/>
      <c r="J88" s="29"/>
      <c r="K88" s="29"/>
      <c r="L88" s="29"/>
      <c r="M88" s="29"/>
      <c r="N88" s="29"/>
    </row>
    <row r="89" spans="1:14" ht="13" x14ac:dyDescent="0.25">
      <c r="A89" s="43"/>
      <c r="B89" s="17"/>
      <c r="F89" s="28"/>
      <c r="H89" s="33"/>
      <c r="I89" s="34"/>
      <c r="J89" s="34"/>
      <c r="K89" s="34"/>
      <c r="L89" s="34"/>
      <c r="M89" s="34"/>
      <c r="N89" s="34"/>
    </row>
    <row r="90" spans="1:14" ht="13" x14ac:dyDescent="0.25">
      <c r="A90" s="43"/>
      <c r="B90" s="32" t="s">
        <v>133</v>
      </c>
      <c r="F90" s="28"/>
      <c r="H90" s="33"/>
      <c r="I90" s="34"/>
      <c r="J90" s="34"/>
      <c r="K90" s="34"/>
      <c r="L90" s="34"/>
      <c r="M90" s="34"/>
      <c r="N90" s="34"/>
    </row>
    <row r="91" spans="1:14" ht="13" x14ac:dyDescent="0.25">
      <c r="A91" s="43"/>
      <c r="B91" s="2" t="s">
        <v>90</v>
      </c>
      <c r="C91" s="2" t="s">
        <v>86</v>
      </c>
      <c r="D91" s="2" t="s">
        <v>89</v>
      </c>
      <c r="F91" s="28"/>
      <c r="H91" s="23">
        <f>'2. Historische data'!J129</f>
        <v>221.90499999999997</v>
      </c>
      <c r="I91" s="29"/>
      <c r="J91" s="29"/>
      <c r="K91" s="29"/>
      <c r="L91" s="29"/>
      <c r="M91" s="29"/>
      <c r="N91" s="29"/>
    </row>
    <row r="92" spans="1:14" ht="13" x14ac:dyDescent="0.25">
      <c r="A92" s="43"/>
      <c r="B92" s="2" t="s">
        <v>129</v>
      </c>
      <c r="C92" s="2" t="s">
        <v>86</v>
      </c>
      <c r="D92" s="2" t="s">
        <v>89</v>
      </c>
      <c r="F92" s="28"/>
      <c r="H92" s="23">
        <f>'2. Historische data'!J130</f>
        <v>6815.6241104206401</v>
      </c>
      <c r="I92" s="29"/>
      <c r="J92" s="29"/>
      <c r="K92" s="29"/>
      <c r="L92" s="29"/>
      <c r="M92" s="29"/>
      <c r="N92" s="29"/>
    </row>
    <row r="93" spans="1:14" ht="13" x14ac:dyDescent="0.25">
      <c r="A93" s="43"/>
      <c r="B93" s="2" t="s">
        <v>134</v>
      </c>
      <c r="C93" s="2" t="s">
        <v>86</v>
      </c>
      <c r="D93" s="2" t="s">
        <v>89</v>
      </c>
      <c r="F93" s="28"/>
      <c r="H93" s="23">
        <f>'2. Historische data'!J131</f>
        <v>4003311.5639810432</v>
      </c>
      <c r="I93" s="29"/>
      <c r="J93" s="29"/>
      <c r="K93" s="29"/>
      <c r="L93" s="29"/>
      <c r="M93" s="29"/>
      <c r="N93" s="29"/>
    </row>
    <row r="94" spans="1:14" ht="13" x14ac:dyDescent="0.25">
      <c r="A94" s="43"/>
      <c r="B94" s="2" t="s">
        <v>130</v>
      </c>
      <c r="C94" s="2" t="s">
        <v>86</v>
      </c>
      <c r="D94" s="2" t="s">
        <v>89</v>
      </c>
      <c r="F94" s="28"/>
      <c r="H94" s="23">
        <f>'2. Historische data'!J132</f>
        <v>4517990.2211302212</v>
      </c>
      <c r="I94" s="29"/>
      <c r="J94" s="29"/>
      <c r="K94" s="29"/>
      <c r="L94" s="29"/>
      <c r="M94" s="29"/>
      <c r="N94" s="29"/>
    </row>
    <row r="95" spans="1:14" ht="13" x14ac:dyDescent="0.25">
      <c r="A95" s="43"/>
      <c r="B95" s="17"/>
      <c r="F95" s="28"/>
      <c r="H95" s="33"/>
      <c r="I95" s="34"/>
      <c r="J95" s="34"/>
      <c r="K95" s="34"/>
      <c r="L95" s="34"/>
      <c r="M95" s="34"/>
      <c r="N95" s="34"/>
    </row>
    <row r="96" spans="1:14" ht="13" x14ac:dyDescent="0.25">
      <c r="A96" s="43"/>
      <c r="B96" s="32" t="s">
        <v>135</v>
      </c>
      <c r="F96" s="28"/>
      <c r="H96" s="33"/>
      <c r="I96" s="34"/>
      <c r="J96" s="34"/>
      <c r="K96" s="34"/>
      <c r="L96" s="34"/>
      <c r="M96" s="34"/>
      <c r="N96" s="34"/>
    </row>
    <row r="97" spans="1:16" ht="13" x14ac:dyDescent="0.25">
      <c r="A97" s="43"/>
      <c r="B97" s="2" t="s">
        <v>136</v>
      </c>
      <c r="C97" s="2" t="s">
        <v>86</v>
      </c>
      <c r="D97" s="2" t="s">
        <v>89</v>
      </c>
      <c r="F97" s="28"/>
      <c r="H97" s="23">
        <f>'2. Historische data'!J135</f>
        <v>30683.50821656347</v>
      </c>
      <c r="I97" s="29"/>
      <c r="J97" s="29"/>
      <c r="K97" s="29"/>
      <c r="L97" s="29"/>
      <c r="M97" s="29"/>
      <c r="N97" s="29"/>
    </row>
    <row r="98" spans="1:16" ht="13" x14ac:dyDescent="0.25">
      <c r="A98" s="43"/>
      <c r="B98" s="2" t="s">
        <v>137</v>
      </c>
      <c r="C98" s="2" t="s">
        <v>86</v>
      </c>
      <c r="D98" s="2" t="s">
        <v>89</v>
      </c>
      <c r="F98" s="28"/>
      <c r="H98" s="23">
        <f>'2. Historische data'!J136</f>
        <v>64766.850169360638</v>
      </c>
      <c r="I98" s="29"/>
      <c r="J98" s="29"/>
      <c r="K98" s="29"/>
      <c r="L98" s="29"/>
      <c r="M98" s="29"/>
      <c r="N98" s="29"/>
    </row>
    <row r="99" spans="1:16" ht="13" x14ac:dyDescent="0.25">
      <c r="A99" s="43"/>
      <c r="B99" s="17"/>
      <c r="F99" s="28"/>
      <c r="H99" s="33"/>
      <c r="I99" s="34"/>
      <c r="J99" s="34"/>
      <c r="K99" s="34"/>
      <c r="L99" s="34"/>
      <c r="M99" s="34"/>
      <c r="N99" s="34"/>
    </row>
    <row r="100" spans="1:16" ht="13" x14ac:dyDescent="0.25">
      <c r="A100" s="43"/>
      <c r="B100" s="32" t="s">
        <v>138</v>
      </c>
      <c r="F100" s="28"/>
      <c r="H100" s="33"/>
      <c r="I100" s="34"/>
      <c r="J100" s="34"/>
      <c r="K100" s="34"/>
      <c r="L100" s="34"/>
      <c r="M100" s="34"/>
      <c r="N100" s="34"/>
    </row>
    <row r="101" spans="1:16" ht="13" x14ac:dyDescent="0.25">
      <c r="A101" s="43"/>
      <c r="B101" s="2" t="s">
        <v>139</v>
      </c>
      <c r="C101" s="2" t="s">
        <v>86</v>
      </c>
      <c r="D101" s="2" t="s">
        <v>89</v>
      </c>
      <c r="F101" s="28"/>
      <c r="H101" s="23">
        <f>'2. Historische data'!J139</f>
        <v>647.1173479513759</v>
      </c>
      <c r="I101" s="29"/>
      <c r="J101" s="29"/>
      <c r="K101" s="29"/>
      <c r="L101" s="29"/>
      <c r="M101" s="29"/>
      <c r="N101" s="29"/>
    </row>
    <row r="102" spans="1:16" ht="13" x14ac:dyDescent="0.25">
      <c r="A102" s="43"/>
      <c r="B102" s="2" t="s">
        <v>140</v>
      </c>
      <c r="C102" s="2" t="s">
        <v>86</v>
      </c>
      <c r="D102" s="2" t="s">
        <v>89</v>
      </c>
      <c r="F102" s="28"/>
      <c r="H102" s="23">
        <f>'2. Historische data'!J140</f>
        <v>489.31312665354471</v>
      </c>
      <c r="I102" s="29"/>
      <c r="J102" s="29"/>
      <c r="K102" s="29"/>
      <c r="L102" s="29"/>
      <c r="M102" s="29"/>
      <c r="N102" s="29"/>
    </row>
    <row r="103" spans="1:16" ht="13" x14ac:dyDescent="0.25">
      <c r="A103" s="43"/>
      <c r="B103" s="2" t="s">
        <v>141</v>
      </c>
      <c r="C103" s="2" t="s">
        <v>86</v>
      </c>
      <c r="D103" s="2" t="s">
        <v>89</v>
      </c>
      <c r="F103" s="28"/>
      <c r="H103" s="23">
        <f>'2. Historische data'!J141</f>
        <v>792.17995860653616</v>
      </c>
      <c r="I103" s="29"/>
      <c r="J103" s="29"/>
      <c r="K103" s="29"/>
      <c r="L103" s="29"/>
      <c r="M103" s="29"/>
      <c r="N103" s="29"/>
    </row>
    <row r="104" spans="1:16" ht="13" x14ac:dyDescent="0.25">
      <c r="A104" s="43"/>
      <c r="B104" s="2" t="s">
        <v>142</v>
      </c>
      <c r="C104" s="2" t="s">
        <v>86</v>
      </c>
      <c r="D104" s="2" t="s">
        <v>89</v>
      </c>
      <c r="F104" s="28"/>
      <c r="H104" s="23">
        <f>'2. Historische data'!J142</f>
        <v>1659.9999940067366</v>
      </c>
      <c r="I104" s="29"/>
      <c r="J104" s="29"/>
      <c r="K104" s="29"/>
      <c r="L104" s="29"/>
      <c r="M104" s="29"/>
      <c r="N104" s="29"/>
    </row>
    <row r="105" spans="1:16" ht="13" x14ac:dyDescent="0.25">
      <c r="A105" s="43"/>
      <c r="B105" s="2" t="s">
        <v>143</v>
      </c>
      <c r="C105" s="2" t="s">
        <v>86</v>
      </c>
      <c r="D105" s="2" t="s">
        <v>89</v>
      </c>
      <c r="F105" s="28"/>
      <c r="H105" s="23">
        <f>'2. Historische data'!J143</f>
        <v>61176.201049632335</v>
      </c>
      <c r="I105" s="29"/>
      <c r="J105" s="29"/>
      <c r="K105" s="29"/>
      <c r="L105" s="29"/>
      <c r="M105" s="29"/>
      <c r="N105" s="29"/>
    </row>
    <row r="106" spans="1:16" ht="13" x14ac:dyDescent="0.25">
      <c r="A106" s="43"/>
      <c r="B106" s="2" t="s">
        <v>144</v>
      </c>
      <c r="C106" s="2" t="s">
        <v>86</v>
      </c>
      <c r="D106" s="2" t="s">
        <v>89</v>
      </c>
      <c r="F106" s="28"/>
      <c r="H106" s="23">
        <f>'2. Historische data'!J144</f>
        <v>1.2714173139705056</v>
      </c>
      <c r="I106" s="29"/>
      <c r="J106" s="29"/>
      <c r="K106" s="29"/>
      <c r="L106" s="29"/>
      <c r="M106" s="29"/>
      <c r="N106" s="29"/>
      <c r="P106" s="26" t="s">
        <v>234</v>
      </c>
    </row>
    <row r="107" spans="1:16" ht="13" x14ac:dyDescent="0.25">
      <c r="A107" s="43"/>
      <c r="B107" s="2" t="s">
        <v>145</v>
      </c>
      <c r="C107" s="2" t="s">
        <v>86</v>
      </c>
      <c r="D107" s="2" t="s">
        <v>89</v>
      </c>
      <c r="F107" s="28"/>
      <c r="H107" s="23">
        <f>'2. Historische data'!J145</f>
        <v>30683.50821656347</v>
      </c>
      <c r="I107" s="29"/>
      <c r="J107" s="29"/>
      <c r="K107" s="29"/>
      <c r="L107" s="29"/>
      <c r="M107" s="29"/>
      <c r="N107" s="29"/>
    </row>
    <row r="108" spans="1:16" ht="13" x14ac:dyDescent="0.25">
      <c r="A108" s="43"/>
      <c r="B108" s="17"/>
      <c r="F108" s="28"/>
      <c r="H108" s="33"/>
      <c r="I108" s="34"/>
      <c r="J108" s="34"/>
      <c r="K108" s="34"/>
      <c r="L108" s="34"/>
      <c r="M108" s="34"/>
      <c r="N108" s="34"/>
    </row>
    <row r="109" spans="1:16" ht="13" x14ac:dyDescent="0.25">
      <c r="A109" s="43"/>
      <c r="B109" s="32" t="s">
        <v>147</v>
      </c>
      <c r="F109" s="28"/>
      <c r="H109" s="33"/>
      <c r="I109" s="34"/>
      <c r="J109" s="34"/>
      <c r="K109" s="34"/>
      <c r="L109" s="34"/>
      <c r="M109" s="34"/>
      <c r="N109" s="34"/>
    </row>
    <row r="110" spans="1:16" x14ac:dyDescent="0.25">
      <c r="A110" s="43"/>
      <c r="B110" s="2" t="s">
        <v>148</v>
      </c>
      <c r="C110" s="2" t="s">
        <v>86</v>
      </c>
      <c r="D110" s="2" t="s">
        <v>89</v>
      </c>
      <c r="H110" s="23">
        <f>'2. Historische data'!J148</f>
        <v>0</v>
      </c>
      <c r="I110" s="29"/>
      <c r="J110" s="29"/>
      <c r="K110" s="29"/>
      <c r="L110" s="29"/>
      <c r="M110" s="29"/>
      <c r="N110" s="29"/>
    </row>
    <row r="111" spans="1:16" x14ac:dyDescent="0.25">
      <c r="A111" s="43"/>
      <c r="B111" s="2" t="s">
        <v>149</v>
      </c>
      <c r="C111" s="2" t="s">
        <v>86</v>
      </c>
      <c r="D111" s="2" t="s">
        <v>89</v>
      </c>
      <c r="H111" s="23">
        <f>'2. Historische data'!J149</f>
        <v>0</v>
      </c>
      <c r="I111" s="29"/>
      <c r="J111" s="29"/>
      <c r="K111" s="29"/>
      <c r="L111" s="29"/>
      <c r="M111" s="29"/>
      <c r="N111" s="29"/>
    </row>
    <row r="112" spans="1:16" ht="13" x14ac:dyDescent="0.25">
      <c r="A112" s="43"/>
      <c r="B112" s="17"/>
      <c r="H112" s="33"/>
      <c r="I112" s="34"/>
      <c r="J112" s="34"/>
      <c r="K112" s="34"/>
      <c r="L112" s="34"/>
      <c r="M112" s="34"/>
      <c r="N112" s="34"/>
    </row>
    <row r="113" spans="1:14" ht="13" x14ac:dyDescent="0.25">
      <c r="A113" s="43"/>
      <c r="B113" s="1" t="s">
        <v>150</v>
      </c>
      <c r="F113" s="28"/>
    </row>
    <row r="114" spans="1:14" ht="13" x14ac:dyDescent="0.25">
      <c r="A114" s="43"/>
      <c r="B114" s="2" t="s">
        <v>151</v>
      </c>
      <c r="C114" s="2" t="s">
        <v>87</v>
      </c>
      <c r="D114" s="2" t="s">
        <v>89</v>
      </c>
      <c r="F114" s="28"/>
      <c r="H114" s="23">
        <f>'2. Historische data'!J152</f>
        <v>64023.735346192632</v>
      </c>
      <c r="I114" s="29"/>
      <c r="J114" s="29"/>
      <c r="K114" s="29"/>
      <c r="L114" s="29"/>
      <c r="M114" s="29"/>
      <c r="N114" s="29"/>
    </row>
    <row r="115" spans="1:14" ht="13" x14ac:dyDescent="0.25">
      <c r="A115" s="43"/>
      <c r="B115" s="17"/>
    </row>
    <row r="116" spans="1:14" s="8" customFormat="1" ht="13" x14ac:dyDescent="0.25">
      <c r="B116" s="8" t="s">
        <v>213</v>
      </c>
    </row>
    <row r="117" spans="1:14" x14ac:dyDescent="0.25">
      <c r="H117" s="30"/>
      <c r="I117" s="30"/>
      <c r="J117" s="30"/>
      <c r="K117" s="30"/>
      <c r="L117" s="30"/>
      <c r="M117" s="30"/>
      <c r="N117" s="30"/>
    </row>
    <row r="118" spans="1:14" ht="13" x14ac:dyDescent="0.25">
      <c r="B118" s="1" t="s">
        <v>94</v>
      </c>
      <c r="F118" s="28"/>
    </row>
    <row r="119" spans="1:14" ht="13" x14ac:dyDescent="0.25">
      <c r="A119" s="43"/>
      <c r="B119" s="2" t="s">
        <v>95</v>
      </c>
      <c r="C119" s="2" t="s">
        <v>96</v>
      </c>
      <c r="D119" s="2" t="s">
        <v>89</v>
      </c>
      <c r="F119" s="28"/>
      <c r="H119" s="29"/>
      <c r="I119" s="29"/>
      <c r="J119" s="19">
        <f>$H16</f>
        <v>30683.50821656347</v>
      </c>
      <c r="K119" s="19">
        <f>$H16</f>
        <v>30683.50821656347</v>
      </c>
      <c r="L119" s="19">
        <f>$H16</f>
        <v>30683.50821656347</v>
      </c>
      <c r="M119" s="19">
        <f>$H16</f>
        <v>30683.50821656347</v>
      </c>
      <c r="N119" s="19">
        <f>$H16</f>
        <v>30683.50821656347</v>
      </c>
    </row>
    <row r="120" spans="1:14" ht="13" x14ac:dyDescent="0.25">
      <c r="A120" s="43"/>
      <c r="B120" s="17"/>
      <c r="F120" s="28"/>
    </row>
    <row r="121" spans="1:14" ht="13" x14ac:dyDescent="0.25">
      <c r="A121" s="43"/>
      <c r="B121" s="32" t="s">
        <v>97</v>
      </c>
      <c r="F121" s="28"/>
    </row>
    <row r="122" spans="1:14" ht="13" x14ac:dyDescent="0.25">
      <c r="A122" s="43"/>
      <c r="B122" s="33" t="s">
        <v>98</v>
      </c>
      <c r="C122" s="2" t="s">
        <v>96</v>
      </c>
      <c r="D122" s="2" t="s">
        <v>89</v>
      </c>
      <c r="F122" s="28"/>
      <c r="H122" s="29"/>
      <c r="I122" s="29"/>
      <c r="J122" s="19">
        <f t="shared" ref="J122:N126" si="0">$H19</f>
        <v>60890.136917596123</v>
      </c>
      <c r="K122" s="19">
        <f t="shared" si="0"/>
        <v>60890.136917596123</v>
      </c>
      <c r="L122" s="19">
        <f t="shared" si="0"/>
        <v>60890.136917596123</v>
      </c>
      <c r="M122" s="19">
        <f t="shared" si="0"/>
        <v>60890.136917596123</v>
      </c>
      <c r="N122" s="19">
        <f t="shared" si="0"/>
        <v>60890.136917596123</v>
      </c>
    </row>
    <row r="123" spans="1:14" ht="13" x14ac:dyDescent="0.25">
      <c r="A123" s="43"/>
      <c r="B123" s="33" t="s">
        <v>99</v>
      </c>
      <c r="C123" s="2" t="s">
        <v>96</v>
      </c>
      <c r="D123" s="2" t="s">
        <v>89</v>
      </c>
      <c r="F123" s="28"/>
      <c r="H123" s="29"/>
      <c r="I123" s="29"/>
      <c r="J123" s="19">
        <f t="shared" si="0"/>
        <v>1628.1942788836061</v>
      </c>
      <c r="K123" s="19">
        <f t="shared" si="0"/>
        <v>1628.1942788836061</v>
      </c>
      <c r="L123" s="19">
        <f t="shared" si="0"/>
        <v>1628.1942788836061</v>
      </c>
      <c r="M123" s="19">
        <f t="shared" si="0"/>
        <v>1628.1942788836061</v>
      </c>
      <c r="N123" s="19">
        <f t="shared" si="0"/>
        <v>1628.1942788836061</v>
      </c>
    </row>
    <row r="124" spans="1:14" ht="13" x14ac:dyDescent="0.25">
      <c r="A124" s="43"/>
      <c r="B124" s="33" t="s">
        <v>100</v>
      </c>
      <c r="C124" s="2" t="s">
        <v>96</v>
      </c>
      <c r="D124" s="2" t="s">
        <v>89</v>
      </c>
      <c r="F124" s="28"/>
      <c r="H124" s="29"/>
      <c r="I124" s="29"/>
      <c r="J124" s="19">
        <f t="shared" si="0"/>
        <v>769.47055181186943</v>
      </c>
      <c r="K124" s="19">
        <f t="shared" si="0"/>
        <v>769.47055181186943</v>
      </c>
      <c r="L124" s="19">
        <f t="shared" si="0"/>
        <v>769.47055181186943</v>
      </c>
      <c r="M124" s="19">
        <f t="shared" si="0"/>
        <v>769.47055181186943</v>
      </c>
      <c r="N124" s="19">
        <f t="shared" si="0"/>
        <v>769.47055181186943</v>
      </c>
    </row>
    <row r="125" spans="1:14" ht="13" x14ac:dyDescent="0.25">
      <c r="A125" s="43"/>
      <c r="B125" s="33" t="s">
        <v>101</v>
      </c>
      <c r="C125" s="2" t="s">
        <v>96</v>
      </c>
      <c r="D125" s="2" t="s">
        <v>89</v>
      </c>
      <c r="F125" s="28"/>
      <c r="H125" s="29"/>
      <c r="I125" s="29"/>
      <c r="J125" s="19">
        <f t="shared" si="0"/>
        <v>483.07180746251669</v>
      </c>
      <c r="K125" s="19">
        <f t="shared" si="0"/>
        <v>483.07180746251669</v>
      </c>
      <c r="L125" s="19">
        <f t="shared" si="0"/>
        <v>483.07180746251669</v>
      </c>
      <c r="M125" s="19">
        <f t="shared" si="0"/>
        <v>483.07180746251669</v>
      </c>
      <c r="N125" s="19">
        <f t="shared" si="0"/>
        <v>483.07180746251669</v>
      </c>
    </row>
    <row r="126" spans="1:14" ht="13" x14ac:dyDescent="0.25">
      <c r="A126" s="43"/>
      <c r="B126" s="33" t="s">
        <v>102</v>
      </c>
      <c r="C126" s="2" t="s">
        <v>96</v>
      </c>
      <c r="D126" s="2" t="s">
        <v>89</v>
      </c>
      <c r="F126" s="28"/>
      <c r="H126" s="29"/>
      <c r="I126" s="29"/>
      <c r="J126" s="19">
        <f t="shared" si="0"/>
        <v>642.13674336428085</v>
      </c>
      <c r="K126" s="19">
        <f t="shared" si="0"/>
        <v>642.13674336428085</v>
      </c>
      <c r="L126" s="19">
        <f t="shared" si="0"/>
        <v>642.13674336428085</v>
      </c>
      <c r="M126" s="19">
        <f t="shared" si="0"/>
        <v>642.13674336428085</v>
      </c>
      <c r="N126" s="19">
        <f t="shared" si="0"/>
        <v>642.13674336428085</v>
      </c>
    </row>
    <row r="127" spans="1:14" ht="13" x14ac:dyDescent="0.25">
      <c r="A127" s="43"/>
      <c r="F127" s="28"/>
    </row>
    <row r="128" spans="1:14" ht="13" x14ac:dyDescent="0.25">
      <c r="A128" s="43"/>
      <c r="B128" s="32" t="s">
        <v>103</v>
      </c>
      <c r="F128" s="28"/>
    </row>
    <row r="129" spans="1:14" ht="13" x14ac:dyDescent="0.25">
      <c r="A129" s="43"/>
      <c r="B129" s="2" t="s">
        <v>104</v>
      </c>
      <c r="C129" s="2" t="s">
        <v>96</v>
      </c>
      <c r="D129" s="2" t="s">
        <v>89</v>
      </c>
      <c r="F129" s="28"/>
      <c r="H129" s="29"/>
      <c r="I129" s="29"/>
      <c r="J129" s="19">
        <f t="shared" ref="J129:N139" si="1">$H26</f>
        <v>390.13947594020561</v>
      </c>
      <c r="K129" s="19">
        <f t="shared" si="1"/>
        <v>390.13947594020561</v>
      </c>
      <c r="L129" s="19">
        <f t="shared" si="1"/>
        <v>390.13947594020561</v>
      </c>
      <c r="M129" s="19">
        <f t="shared" si="1"/>
        <v>390.13947594020561</v>
      </c>
      <c r="N129" s="19">
        <f t="shared" si="1"/>
        <v>390.13947594020561</v>
      </c>
    </row>
    <row r="130" spans="1:14" ht="13" x14ac:dyDescent="0.25">
      <c r="A130" s="43"/>
      <c r="B130" s="2" t="s">
        <v>105</v>
      </c>
      <c r="C130" s="2" t="s">
        <v>96</v>
      </c>
      <c r="D130" s="2" t="s">
        <v>89</v>
      </c>
      <c r="F130" s="28"/>
      <c r="H130" s="29"/>
      <c r="I130" s="29"/>
      <c r="J130" s="19">
        <f t="shared" si="1"/>
        <v>103.38909014776918</v>
      </c>
      <c r="K130" s="19">
        <f t="shared" si="1"/>
        <v>103.38909014776918</v>
      </c>
      <c r="L130" s="19">
        <f t="shared" si="1"/>
        <v>103.38909014776918</v>
      </c>
      <c r="M130" s="19">
        <f t="shared" si="1"/>
        <v>103.38909014776918</v>
      </c>
      <c r="N130" s="19">
        <f t="shared" si="1"/>
        <v>103.38909014776918</v>
      </c>
    </row>
    <row r="131" spans="1:14" ht="13" x14ac:dyDescent="0.25">
      <c r="A131" s="43"/>
      <c r="B131" s="2" t="s">
        <v>106</v>
      </c>
      <c r="C131" s="2" t="s">
        <v>96</v>
      </c>
      <c r="D131" s="2" t="s">
        <v>89</v>
      </c>
      <c r="F131" s="28"/>
      <c r="H131" s="29"/>
      <c r="I131" s="29"/>
      <c r="J131" s="19">
        <f t="shared" si="1"/>
        <v>172.55645675064216</v>
      </c>
      <c r="K131" s="19">
        <f t="shared" si="1"/>
        <v>172.55645675064216</v>
      </c>
      <c r="L131" s="19">
        <f t="shared" si="1"/>
        <v>172.55645675064216</v>
      </c>
      <c r="M131" s="19">
        <f t="shared" si="1"/>
        <v>172.55645675064216</v>
      </c>
      <c r="N131" s="19">
        <f t="shared" si="1"/>
        <v>172.55645675064216</v>
      </c>
    </row>
    <row r="132" spans="1:14" ht="13" x14ac:dyDescent="0.25">
      <c r="A132" s="43"/>
      <c r="B132" s="2" t="s">
        <v>107</v>
      </c>
      <c r="C132" s="2" t="s">
        <v>96</v>
      </c>
      <c r="D132" s="2" t="s">
        <v>89</v>
      </c>
      <c r="F132" s="28"/>
      <c r="H132" s="29"/>
      <c r="I132" s="29"/>
      <c r="J132" s="19">
        <f t="shared" si="1"/>
        <v>14.883942314346495</v>
      </c>
      <c r="K132" s="19">
        <f t="shared" si="1"/>
        <v>14.883942314346495</v>
      </c>
      <c r="L132" s="19">
        <f t="shared" si="1"/>
        <v>14.883942314346495</v>
      </c>
      <c r="M132" s="19">
        <f t="shared" si="1"/>
        <v>14.883942314346495</v>
      </c>
      <c r="N132" s="19">
        <f t="shared" si="1"/>
        <v>14.883942314346495</v>
      </c>
    </row>
    <row r="133" spans="1:14" ht="13" x14ac:dyDescent="0.25">
      <c r="A133" s="43"/>
      <c r="B133" s="2" t="s">
        <v>108</v>
      </c>
      <c r="C133" s="2" t="s">
        <v>96</v>
      </c>
      <c r="D133" s="2" t="s">
        <v>89</v>
      </c>
      <c r="F133" s="28"/>
      <c r="H133" s="29"/>
      <c r="I133" s="29"/>
      <c r="J133" s="19">
        <f t="shared" si="1"/>
        <v>10.999096478140737</v>
      </c>
      <c r="K133" s="19">
        <f t="shared" si="1"/>
        <v>10.999096478140737</v>
      </c>
      <c r="L133" s="19">
        <f t="shared" si="1"/>
        <v>10.999096478140737</v>
      </c>
      <c r="M133" s="19">
        <f t="shared" si="1"/>
        <v>10.999096478140737</v>
      </c>
      <c r="N133" s="19">
        <f t="shared" si="1"/>
        <v>10.999096478140737</v>
      </c>
    </row>
    <row r="134" spans="1:14" ht="13" x14ac:dyDescent="0.25">
      <c r="A134" s="43"/>
      <c r="B134" s="2" t="s">
        <v>109</v>
      </c>
      <c r="C134" s="2" t="s">
        <v>96</v>
      </c>
      <c r="D134" s="2" t="s">
        <v>89</v>
      </c>
      <c r="F134" s="28"/>
      <c r="H134" s="29"/>
      <c r="I134" s="29"/>
      <c r="J134" s="19">
        <f t="shared" si="1"/>
        <v>86.653894290676718</v>
      </c>
      <c r="K134" s="19">
        <f t="shared" si="1"/>
        <v>86.653894290676718</v>
      </c>
      <c r="L134" s="19">
        <f t="shared" si="1"/>
        <v>86.653894290676718</v>
      </c>
      <c r="M134" s="19">
        <f t="shared" si="1"/>
        <v>86.653894290676718</v>
      </c>
      <c r="N134" s="19">
        <f t="shared" si="1"/>
        <v>86.653894290676718</v>
      </c>
    </row>
    <row r="135" spans="1:14" ht="13" x14ac:dyDescent="0.25">
      <c r="A135" s="43"/>
      <c r="B135" s="2" t="s">
        <v>110</v>
      </c>
      <c r="C135" s="2" t="s">
        <v>96</v>
      </c>
      <c r="D135" s="2" t="s">
        <v>89</v>
      </c>
      <c r="F135" s="28"/>
      <c r="H135" s="29"/>
      <c r="I135" s="29"/>
      <c r="J135" s="19">
        <f t="shared" si="1"/>
        <v>121.53943224585478</v>
      </c>
      <c r="K135" s="19">
        <f t="shared" si="1"/>
        <v>121.53943224585478</v>
      </c>
      <c r="L135" s="19">
        <f t="shared" si="1"/>
        <v>121.53943224585478</v>
      </c>
      <c r="M135" s="19">
        <f t="shared" si="1"/>
        <v>121.53943224585478</v>
      </c>
      <c r="N135" s="19">
        <f t="shared" si="1"/>
        <v>121.53943224585478</v>
      </c>
    </row>
    <row r="136" spans="1:14" ht="13" x14ac:dyDescent="0.25">
      <c r="A136" s="43"/>
      <c r="B136" s="2" t="s">
        <v>111</v>
      </c>
      <c r="C136" s="2" t="s">
        <v>96</v>
      </c>
      <c r="D136" s="2" t="s">
        <v>89</v>
      </c>
      <c r="F136" s="28"/>
      <c r="H136" s="29"/>
      <c r="I136" s="29"/>
      <c r="J136" s="19">
        <f t="shared" si="1"/>
        <v>31.407396626300645</v>
      </c>
      <c r="K136" s="19">
        <f t="shared" si="1"/>
        <v>31.407396626300645</v>
      </c>
      <c r="L136" s="19">
        <f t="shared" si="1"/>
        <v>31.407396626300645</v>
      </c>
      <c r="M136" s="19">
        <f t="shared" si="1"/>
        <v>31.407396626300645</v>
      </c>
      <c r="N136" s="19">
        <f t="shared" si="1"/>
        <v>31.407396626300645</v>
      </c>
    </row>
    <row r="137" spans="1:14" ht="13" x14ac:dyDescent="0.25">
      <c r="A137" s="43"/>
      <c r="B137" s="2" t="s">
        <v>112</v>
      </c>
      <c r="C137" s="2" t="s">
        <v>96</v>
      </c>
      <c r="D137" s="2" t="s">
        <v>89</v>
      </c>
      <c r="F137" s="28"/>
      <c r="H137" s="29"/>
      <c r="I137" s="29"/>
      <c r="J137" s="19">
        <f t="shared" si="1"/>
        <v>97.064435475180161</v>
      </c>
      <c r="K137" s="19">
        <f t="shared" si="1"/>
        <v>97.064435475180161</v>
      </c>
      <c r="L137" s="19">
        <f t="shared" si="1"/>
        <v>97.064435475180161</v>
      </c>
      <c r="M137" s="19">
        <f t="shared" si="1"/>
        <v>97.064435475180161</v>
      </c>
      <c r="N137" s="19">
        <f t="shared" si="1"/>
        <v>97.064435475180161</v>
      </c>
    </row>
    <row r="138" spans="1:14" ht="13" x14ac:dyDescent="0.25">
      <c r="A138" s="43"/>
      <c r="B138" s="33" t="s">
        <v>113</v>
      </c>
      <c r="C138" s="2" t="s">
        <v>96</v>
      </c>
      <c r="D138" s="2" t="s">
        <v>89</v>
      </c>
      <c r="F138" s="28"/>
      <c r="H138" s="29"/>
      <c r="I138" s="29"/>
      <c r="J138" s="19">
        <f t="shared" si="1"/>
        <v>324.63238119879878</v>
      </c>
      <c r="K138" s="19">
        <f t="shared" si="1"/>
        <v>324.63238119879878</v>
      </c>
      <c r="L138" s="19">
        <f t="shared" si="1"/>
        <v>324.63238119879878</v>
      </c>
      <c r="M138" s="19">
        <f t="shared" si="1"/>
        <v>324.63238119879878</v>
      </c>
      <c r="N138" s="19">
        <f t="shared" si="1"/>
        <v>324.63238119879878</v>
      </c>
    </row>
    <row r="139" spans="1:14" ht="13" x14ac:dyDescent="0.25">
      <c r="A139" s="43"/>
      <c r="B139" s="33" t="s">
        <v>114</v>
      </c>
      <c r="C139" s="2" t="s">
        <v>96</v>
      </c>
      <c r="D139" s="2" t="s">
        <v>89</v>
      </c>
      <c r="F139" s="28"/>
      <c r="H139" s="29"/>
      <c r="I139" s="29"/>
      <c r="J139" s="19">
        <f t="shared" si="1"/>
        <v>31.584113733888397</v>
      </c>
      <c r="K139" s="19">
        <f t="shared" si="1"/>
        <v>31.584113733888397</v>
      </c>
      <c r="L139" s="19">
        <f t="shared" si="1"/>
        <v>31.584113733888397</v>
      </c>
      <c r="M139" s="19">
        <f t="shared" si="1"/>
        <v>31.584113733888397</v>
      </c>
      <c r="N139" s="19">
        <f t="shared" si="1"/>
        <v>31.584113733888397</v>
      </c>
    </row>
    <row r="140" spans="1:14" ht="13" x14ac:dyDescent="0.25">
      <c r="A140" s="43"/>
      <c r="F140" s="28"/>
      <c r="H140" s="34"/>
      <c r="I140" s="34"/>
    </row>
    <row r="141" spans="1:14" ht="13" x14ac:dyDescent="0.25">
      <c r="A141" s="43"/>
      <c r="B141" s="32" t="s">
        <v>115</v>
      </c>
      <c r="F141" s="28"/>
      <c r="H141" s="34"/>
      <c r="I141" s="34"/>
    </row>
    <row r="142" spans="1:14" ht="13" x14ac:dyDescent="0.25">
      <c r="A142" s="43"/>
      <c r="B142" s="2" t="s">
        <v>116</v>
      </c>
      <c r="C142" s="2" t="s">
        <v>96</v>
      </c>
      <c r="D142" s="2" t="s">
        <v>117</v>
      </c>
      <c r="F142" s="28"/>
      <c r="H142" s="29"/>
      <c r="I142" s="29"/>
      <c r="J142" s="19">
        <f>$H39</f>
        <v>17172.804794520547</v>
      </c>
      <c r="K142" s="19">
        <f>$H39</f>
        <v>17172.804794520547</v>
      </c>
      <c r="L142" s="19">
        <f>$H39</f>
        <v>17172.804794520547</v>
      </c>
      <c r="M142" s="19">
        <f>$H39</f>
        <v>17172.804794520547</v>
      </c>
      <c r="N142" s="19">
        <f>$H39</f>
        <v>17172.804794520547</v>
      </c>
    </row>
    <row r="143" spans="1:14" ht="13" x14ac:dyDescent="0.25">
      <c r="A143" s="43"/>
      <c r="F143" s="28"/>
    </row>
    <row r="144" spans="1:14" ht="13" x14ac:dyDescent="0.25">
      <c r="A144" s="43"/>
      <c r="B144" s="1" t="s">
        <v>118</v>
      </c>
      <c r="F144" s="28"/>
    </row>
    <row r="145" spans="1:14" ht="13" x14ac:dyDescent="0.25">
      <c r="A145" s="43"/>
      <c r="B145" s="32" t="s">
        <v>119</v>
      </c>
      <c r="F145" s="28"/>
      <c r="H145" s="34"/>
      <c r="I145" s="34"/>
      <c r="J145" s="33"/>
      <c r="K145" s="33"/>
      <c r="L145" s="33"/>
      <c r="M145" s="33"/>
      <c r="N145" s="33"/>
    </row>
    <row r="146" spans="1:14" ht="13" x14ac:dyDescent="0.25">
      <c r="A146" s="43"/>
      <c r="B146" s="2" t="s">
        <v>90</v>
      </c>
      <c r="C146" s="2" t="s">
        <v>86</v>
      </c>
      <c r="D146" s="2" t="s">
        <v>89</v>
      </c>
      <c r="F146" s="28"/>
      <c r="H146" s="29"/>
      <c r="I146" s="29"/>
      <c r="J146" s="19">
        <f t="shared" ref="J146:N148" si="2">$H43</f>
        <v>0</v>
      </c>
      <c r="K146" s="19">
        <f t="shared" si="2"/>
        <v>0</v>
      </c>
      <c r="L146" s="19">
        <f t="shared" si="2"/>
        <v>0</v>
      </c>
      <c r="M146" s="19">
        <f t="shared" si="2"/>
        <v>0</v>
      </c>
      <c r="N146" s="19">
        <f t="shared" si="2"/>
        <v>0</v>
      </c>
    </row>
    <row r="147" spans="1:14" ht="13" x14ac:dyDescent="0.25">
      <c r="A147" s="43"/>
      <c r="B147" s="2" t="s">
        <v>120</v>
      </c>
      <c r="C147" s="2" t="s">
        <v>86</v>
      </c>
      <c r="D147" s="2" t="s">
        <v>89</v>
      </c>
      <c r="F147" s="28"/>
      <c r="H147" s="29"/>
      <c r="I147" s="29"/>
      <c r="J147" s="19">
        <f t="shared" si="2"/>
        <v>0</v>
      </c>
      <c r="K147" s="19">
        <f t="shared" si="2"/>
        <v>0</v>
      </c>
      <c r="L147" s="19">
        <f t="shared" si="2"/>
        <v>0</v>
      </c>
      <c r="M147" s="19">
        <f t="shared" si="2"/>
        <v>0</v>
      </c>
      <c r="N147" s="19">
        <f t="shared" si="2"/>
        <v>0</v>
      </c>
    </row>
    <row r="148" spans="1:14" ht="13" x14ac:dyDescent="0.25">
      <c r="A148" s="43"/>
      <c r="B148" s="2" t="s">
        <v>121</v>
      </c>
      <c r="C148" s="2" t="s">
        <v>86</v>
      </c>
      <c r="D148" s="2" t="s">
        <v>89</v>
      </c>
      <c r="F148" s="28"/>
      <c r="H148" s="29"/>
      <c r="I148" s="29"/>
      <c r="J148" s="19">
        <f t="shared" si="2"/>
        <v>0</v>
      </c>
      <c r="K148" s="19">
        <f t="shared" si="2"/>
        <v>0</v>
      </c>
      <c r="L148" s="19">
        <f t="shared" si="2"/>
        <v>0</v>
      </c>
      <c r="M148" s="19">
        <f t="shared" si="2"/>
        <v>0</v>
      </c>
      <c r="N148" s="19">
        <f t="shared" si="2"/>
        <v>0</v>
      </c>
    </row>
    <row r="149" spans="1:14" ht="13" x14ac:dyDescent="0.25">
      <c r="A149" s="43"/>
      <c r="F149" s="28"/>
      <c r="J149" s="33"/>
      <c r="K149" s="33"/>
      <c r="L149" s="33"/>
      <c r="M149" s="33"/>
      <c r="N149" s="33"/>
    </row>
    <row r="150" spans="1:14" ht="13" x14ac:dyDescent="0.25">
      <c r="A150" s="43"/>
      <c r="B150" s="32" t="s">
        <v>122</v>
      </c>
      <c r="F150" s="28"/>
      <c r="J150" s="33"/>
      <c r="K150" s="33"/>
      <c r="L150" s="33"/>
      <c r="M150" s="33"/>
      <c r="N150" s="33"/>
    </row>
    <row r="151" spans="1:14" x14ac:dyDescent="0.25">
      <c r="A151" s="43"/>
      <c r="B151" s="2" t="s">
        <v>90</v>
      </c>
      <c r="C151" s="2" t="s">
        <v>86</v>
      </c>
      <c r="D151" s="2" t="s">
        <v>89</v>
      </c>
      <c r="H151" s="29"/>
      <c r="I151" s="29"/>
      <c r="J151" s="19">
        <f t="shared" ref="J151:N153" si="3">$H48</f>
        <v>0</v>
      </c>
      <c r="K151" s="19">
        <f t="shared" si="3"/>
        <v>0</v>
      </c>
      <c r="L151" s="19">
        <f t="shared" si="3"/>
        <v>0</v>
      </c>
      <c r="M151" s="19">
        <f t="shared" si="3"/>
        <v>0</v>
      </c>
      <c r="N151" s="19">
        <f t="shared" si="3"/>
        <v>0</v>
      </c>
    </row>
    <row r="152" spans="1:14" x14ac:dyDescent="0.25">
      <c r="A152" s="43"/>
      <c r="B152" s="2" t="s">
        <v>120</v>
      </c>
      <c r="C152" s="2" t="s">
        <v>86</v>
      </c>
      <c r="D152" s="2" t="s">
        <v>89</v>
      </c>
      <c r="H152" s="29"/>
      <c r="I152" s="29"/>
      <c r="J152" s="19">
        <f t="shared" si="3"/>
        <v>0</v>
      </c>
      <c r="K152" s="19">
        <f t="shared" si="3"/>
        <v>0</v>
      </c>
      <c r="L152" s="19">
        <f t="shared" si="3"/>
        <v>0</v>
      </c>
      <c r="M152" s="19">
        <f t="shared" si="3"/>
        <v>0</v>
      </c>
      <c r="N152" s="19">
        <f t="shared" si="3"/>
        <v>0</v>
      </c>
    </row>
    <row r="153" spans="1:14" x14ac:dyDescent="0.25">
      <c r="A153" s="43"/>
      <c r="B153" s="2" t="s">
        <v>123</v>
      </c>
      <c r="C153" s="2" t="s">
        <v>86</v>
      </c>
      <c r="D153" s="2" t="s">
        <v>89</v>
      </c>
      <c r="H153" s="29"/>
      <c r="I153" s="29"/>
      <c r="J153" s="19">
        <f t="shared" si="3"/>
        <v>0</v>
      </c>
      <c r="K153" s="19">
        <f t="shared" si="3"/>
        <v>0</v>
      </c>
      <c r="L153" s="19">
        <f t="shared" si="3"/>
        <v>0</v>
      </c>
      <c r="M153" s="19">
        <f t="shared" si="3"/>
        <v>0</v>
      </c>
      <c r="N153" s="19">
        <f t="shared" si="3"/>
        <v>0</v>
      </c>
    </row>
    <row r="154" spans="1:14" ht="13" x14ac:dyDescent="0.25">
      <c r="A154" s="43"/>
      <c r="F154" s="28"/>
      <c r="J154" s="33"/>
      <c r="K154" s="33"/>
      <c r="L154" s="33"/>
      <c r="M154" s="33"/>
      <c r="N154" s="33"/>
    </row>
    <row r="155" spans="1:14" ht="13" x14ac:dyDescent="0.25">
      <c r="A155" s="43"/>
      <c r="B155" s="32" t="s">
        <v>124</v>
      </c>
      <c r="F155" s="28"/>
      <c r="J155" s="33"/>
      <c r="K155" s="33"/>
      <c r="L155" s="33"/>
      <c r="M155" s="33"/>
      <c r="N155" s="33"/>
    </row>
    <row r="156" spans="1:14" ht="13" x14ac:dyDescent="0.25">
      <c r="A156" s="43"/>
      <c r="B156" s="2" t="s">
        <v>90</v>
      </c>
      <c r="C156" s="2" t="s">
        <v>86</v>
      </c>
      <c r="D156" s="2" t="s">
        <v>89</v>
      </c>
      <c r="F156" s="28"/>
      <c r="H156" s="29"/>
      <c r="I156" s="29"/>
      <c r="J156" s="19">
        <f t="shared" ref="J156:N158" si="4">$H53</f>
        <v>0</v>
      </c>
      <c r="K156" s="19">
        <f t="shared" si="4"/>
        <v>0</v>
      </c>
      <c r="L156" s="19">
        <f t="shared" si="4"/>
        <v>0</v>
      </c>
      <c r="M156" s="19">
        <f t="shared" si="4"/>
        <v>0</v>
      </c>
      <c r="N156" s="19">
        <f t="shared" si="4"/>
        <v>0</v>
      </c>
    </row>
    <row r="157" spans="1:14" ht="13" x14ac:dyDescent="0.25">
      <c r="A157" s="43"/>
      <c r="B157" s="2" t="s">
        <v>120</v>
      </c>
      <c r="C157" s="2" t="s">
        <v>86</v>
      </c>
      <c r="D157" s="2" t="s">
        <v>89</v>
      </c>
      <c r="F157" s="28"/>
      <c r="H157" s="29"/>
      <c r="I157" s="29"/>
      <c r="J157" s="19">
        <f t="shared" si="4"/>
        <v>0</v>
      </c>
      <c r="K157" s="19">
        <f t="shared" si="4"/>
        <v>0</v>
      </c>
      <c r="L157" s="19">
        <f t="shared" si="4"/>
        <v>0</v>
      </c>
      <c r="M157" s="19">
        <f t="shared" si="4"/>
        <v>0</v>
      </c>
      <c r="N157" s="19">
        <f t="shared" si="4"/>
        <v>0</v>
      </c>
    </row>
    <row r="158" spans="1:14" ht="13" x14ac:dyDescent="0.25">
      <c r="A158" s="43"/>
      <c r="B158" s="2" t="s">
        <v>121</v>
      </c>
      <c r="C158" s="2" t="s">
        <v>86</v>
      </c>
      <c r="D158" s="2" t="s">
        <v>89</v>
      </c>
      <c r="F158" s="28"/>
      <c r="H158" s="29"/>
      <c r="I158" s="29"/>
      <c r="J158" s="19">
        <f t="shared" si="4"/>
        <v>0</v>
      </c>
      <c r="K158" s="19">
        <f t="shared" si="4"/>
        <v>0</v>
      </c>
      <c r="L158" s="19">
        <f t="shared" si="4"/>
        <v>0</v>
      </c>
      <c r="M158" s="19">
        <f t="shared" si="4"/>
        <v>0</v>
      </c>
      <c r="N158" s="19">
        <f t="shared" si="4"/>
        <v>0</v>
      </c>
    </row>
    <row r="159" spans="1:14" ht="13" x14ac:dyDescent="0.25">
      <c r="A159" s="43"/>
      <c r="F159" s="28"/>
      <c r="J159" s="33"/>
      <c r="K159" s="33"/>
      <c r="L159" s="33"/>
      <c r="M159" s="33"/>
      <c r="N159" s="33"/>
    </row>
    <row r="160" spans="1:14" ht="13" x14ac:dyDescent="0.25">
      <c r="A160" s="43"/>
      <c r="B160" s="32" t="s">
        <v>125</v>
      </c>
      <c r="F160" s="28"/>
      <c r="J160" s="33"/>
      <c r="K160" s="33"/>
      <c r="L160" s="33"/>
      <c r="M160" s="33"/>
      <c r="N160" s="33"/>
    </row>
    <row r="161" spans="1:14" ht="13" x14ac:dyDescent="0.25">
      <c r="A161" s="43"/>
      <c r="B161" s="2" t="s">
        <v>90</v>
      </c>
      <c r="C161" s="2" t="s">
        <v>86</v>
      </c>
      <c r="D161" s="2" t="s">
        <v>89</v>
      </c>
      <c r="F161" s="28"/>
      <c r="H161" s="29"/>
      <c r="I161" s="29"/>
      <c r="J161" s="19">
        <f t="shared" ref="J161:N163" si="5">$H58</f>
        <v>0</v>
      </c>
      <c r="K161" s="19">
        <f t="shared" si="5"/>
        <v>0</v>
      </c>
      <c r="L161" s="19">
        <f t="shared" si="5"/>
        <v>0</v>
      </c>
      <c r="M161" s="19">
        <f t="shared" si="5"/>
        <v>0</v>
      </c>
      <c r="N161" s="19">
        <f t="shared" si="5"/>
        <v>0</v>
      </c>
    </row>
    <row r="162" spans="1:14" ht="13" x14ac:dyDescent="0.25">
      <c r="A162" s="43"/>
      <c r="B162" s="2" t="s">
        <v>120</v>
      </c>
      <c r="C162" s="2" t="s">
        <v>86</v>
      </c>
      <c r="D162" s="2" t="s">
        <v>89</v>
      </c>
      <c r="F162" s="28"/>
      <c r="H162" s="29"/>
      <c r="I162" s="29"/>
      <c r="J162" s="19">
        <f t="shared" si="5"/>
        <v>0</v>
      </c>
      <c r="K162" s="19">
        <f t="shared" si="5"/>
        <v>0</v>
      </c>
      <c r="L162" s="19">
        <f t="shared" si="5"/>
        <v>0</v>
      </c>
      <c r="M162" s="19">
        <f t="shared" si="5"/>
        <v>0</v>
      </c>
      <c r="N162" s="19">
        <f t="shared" si="5"/>
        <v>0</v>
      </c>
    </row>
    <row r="163" spans="1:14" ht="13" x14ac:dyDescent="0.25">
      <c r="A163" s="43"/>
      <c r="B163" s="2" t="s">
        <v>123</v>
      </c>
      <c r="C163" s="2" t="s">
        <v>86</v>
      </c>
      <c r="D163" s="2" t="s">
        <v>89</v>
      </c>
      <c r="F163" s="28"/>
      <c r="H163" s="29"/>
      <c r="I163" s="29"/>
      <c r="J163" s="19">
        <f t="shared" si="5"/>
        <v>0</v>
      </c>
      <c r="K163" s="19">
        <f t="shared" si="5"/>
        <v>0</v>
      </c>
      <c r="L163" s="19">
        <f t="shared" si="5"/>
        <v>0</v>
      </c>
      <c r="M163" s="19">
        <f t="shared" si="5"/>
        <v>0</v>
      </c>
      <c r="N163" s="19">
        <f t="shared" si="5"/>
        <v>0</v>
      </c>
    </row>
    <row r="164" spans="1:14" ht="13" x14ac:dyDescent="0.25">
      <c r="A164" s="43"/>
      <c r="F164" s="28"/>
      <c r="J164" s="33"/>
      <c r="K164" s="33"/>
      <c r="L164" s="33"/>
      <c r="M164" s="33"/>
      <c r="N164" s="33"/>
    </row>
    <row r="165" spans="1:14" ht="13" x14ac:dyDescent="0.25">
      <c r="A165" s="43"/>
      <c r="B165" s="32" t="s">
        <v>126</v>
      </c>
      <c r="F165" s="28"/>
      <c r="J165" s="33"/>
      <c r="K165" s="33"/>
      <c r="L165" s="33"/>
      <c r="M165" s="33"/>
      <c r="N165" s="33"/>
    </row>
    <row r="166" spans="1:14" ht="13" x14ac:dyDescent="0.25">
      <c r="A166" s="43"/>
      <c r="B166" s="2" t="s">
        <v>90</v>
      </c>
      <c r="C166" s="2" t="s">
        <v>86</v>
      </c>
      <c r="D166" s="2" t="s">
        <v>89</v>
      </c>
      <c r="F166" s="28"/>
      <c r="H166" s="29"/>
      <c r="I166" s="29"/>
      <c r="J166" s="19">
        <f t="shared" ref="J166:N168" si="6">$H63</f>
        <v>18.581275362318841</v>
      </c>
      <c r="K166" s="19">
        <f t="shared" si="6"/>
        <v>18.581275362318841</v>
      </c>
      <c r="L166" s="19">
        <f t="shared" si="6"/>
        <v>18.581275362318841</v>
      </c>
      <c r="M166" s="19">
        <f t="shared" si="6"/>
        <v>18.581275362318841</v>
      </c>
      <c r="N166" s="19">
        <f t="shared" si="6"/>
        <v>18.581275362318841</v>
      </c>
    </row>
    <row r="167" spans="1:14" ht="13" x14ac:dyDescent="0.25">
      <c r="A167" s="43"/>
      <c r="B167" s="2" t="s">
        <v>120</v>
      </c>
      <c r="C167" s="2" t="s">
        <v>86</v>
      </c>
      <c r="D167" s="2" t="s">
        <v>89</v>
      </c>
      <c r="F167" s="28"/>
      <c r="H167" s="29"/>
      <c r="I167" s="29"/>
      <c r="J167" s="19">
        <f t="shared" si="6"/>
        <v>130002.81082924368</v>
      </c>
      <c r="K167" s="19">
        <f t="shared" si="6"/>
        <v>130002.81082924368</v>
      </c>
      <c r="L167" s="19">
        <f t="shared" si="6"/>
        <v>130002.81082924368</v>
      </c>
      <c r="M167" s="19">
        <f t="shared" si="6"/>
        <v>130002.81082924368</v>
      </c>
      <c r="N167" s="19">
        <f t="shared" si="6"/>
        <v>130002.81082924368</v>
      </c>
    </row>
    <row r="168" spans="1:14" ht="13" x14ac:dyDescent="0.25">
      <c r="A168" s="43"/>
      <c r="B168" s="2" t="s">
        <v>121</v>
      </c>
      <c r="C168" s="2" t="s">
        <v>86</v>
      </c>
      <c r="D168" s="2" t="s">
        <v>89</v>
      </c>
      <c r="F168" s="28"/>
      <c r="H168" s="29"/>
      <c r="I168" s="29"/>
      <c r="J168" s="19">
        <f t="shared" si="6"/>
        <v>1052751.3441997019</v>
      </c>
      <c r="K168" s="19">
        <f t="shared" si="6"/>
        <v>1052751.3441997019</v>
      </c>
      <c r="L168" s="19">
        <f t="shared" si="6"/>
        <v>1052751.3441997019</v>
      </c>
      <c r="M168" s="19">
        <f t="shared" si="6"/>
        <v>1052751.3441997019</v>
      </c>
      <c r="N168" s="19">
        <f t="shared" si="6"/>
        <v>1052751.3441997019</v>
      </c>
    </row>
    <row r="169" spans="1:14" ht="13" x14ac:dyDescent="0.25">
      <c r="A169" s="43"/>
      <c r="F169" s="28"/>
      <c r="J169" s="33"/>
      <c r="K169" s="33"/>
      <c r="L169" s="33"/>
      <c r="M169" s="33"/>
      <c r="N169" s="33"/>
    </row>
    <row r="170" spans="1:14" ht="13" x14ac:dyDescent="0.25">
      <c r="A170" s="43"/>
      <c r="B170" s="32" t="s">
        <v>127</v>
      </c>
      <c r="F170" s="28"/>
      <c r="J170" s="33"/>
      <c r="K170" s="33"/>
      <c r="L170" s="33"/>
      <c r="M170" s="33"/>
      <c r="N170" s="33"/>
    </row>
    <row r="171" spans="1:14" ht="13" x14ac:dyDescent="0.25">
      <c r="A171" s="43"/>
      <c r="B171" s="2" t="s">
        <v>90</v>
      </c>
      <c r="C171" s="2" t="s">
        <v>86</v>
      </c>
      <c r="D171" s="2" t="s">
        <v>89</v>
      </c>
      <c r="F171" s="28"/>
      <c r="H171" s="29"/>
      <c r="I171" s="29"/>
      <c r="J171" s="19">
        <f t="shared" ref="J171:N173" si="7">$H68</f>
        <v>0</v>
      </c>
      <c r="K171" s="19">
        <f t="shared" si="7"/>
        <v>0</v>
      </c>
      <c r="L171" s="19">
        <f t="shared" si="7"/>
        <v>0</v>
      </c>
      <c r="M171" s="19">
        <f t="shared" si="7"/>
        <v>0</v>
      </c>
      <c r="N171" s="19">
        <f t="shared" si="7"/>
        <v>0</v>
      </c>
    </row>
    <row r="172" spans="1:14" ht="13" x14ac:dyDescent="0.25">
      <c r="A172" s="43"/>
      <c r="B172" s="2" t="s">
        <v>120</v>
      </c>
      <c r="C172" s="2" t="s">
        <v>86</v>
      </c>
      <c r="D172" s="2" t="s">
        <v>89</v>
      </c>
      <c r="F172" s="28"/>
      <c r="H172" s="29"/>
      <c r="I172" s="29"/>
      <c r="J172" s="19">
        <f t="shared" si="7"/>
        <v>0</v>
      </c>
      <c r="K172" s="19">
        <f t="shared" si="7"/>
        <v>0</v>
      </c>
      <c r="L172" s="19">
        <f t="shared" si="7"/>
        <v>0</v>
      </c>
      <c r="M172" s="19">
        <f t="shared" si="7"/>
        <v>0</v>
      </c>
      <c r="N172" s="19">
        <f t="shared" si="7"/>
        <v>0</v>
      </c>
    </row>
    <row r="173" spans="1:14" ht="13" x14ac:dyDescent="0.25">
      <c r="A173" s="43"/>
      <c r="B173" s="2" t="s">
        <v>123</v>
      </c>
      <c r="C173" s="2" t="s">
        <v>86</v>
      </c>
      <c r="D173" s="2" t="s">
        <v>89</v>
      </c>
      <c r="F173" s="28"/>
      <c r="H173" s="29"/>
      <c r="I173" s="29"/>
      <c r="J173" s="19">
        <f t="shared" si="7"/>
        <v>0</v>
      </c>
      <c r="K173" s="19">
        <f t="shared" si="7"/>
        <v>0</v>
      </c>
      <c r="L173" s="19">
        <f t="shared" si="7"/>
        <v>0</v>
      </c>
      <c r="M173" s="19">
        <f t="shared" si="7"/>
        <v>0</v>
      </c>
      <c r="N173" s="19">
        <f t="shared" si="7"/>
        <v>0</v>
      </c>
    </row>
    <row r="174" spans="1:14" ht="13" x14ac:dyDescent="0.25">
      <c r="A174" s="43"/>
      <c r="F174" s="28"/>
      <c r="J174" s="33"/>
      <c r="K174" s="33"/>
      <c r="L174" s="33"/>
      <c r="M174" s="33"/>
      <c r="N174" s="33"/>
    </row>
    <row r="175" spans="1:14" ht="13" x14ac:dyDescent="0.25">
      <c r="A175" s="43"/>
      <c r="B175" s="32" t="s">
        <v>128</v>
      </c>
      <c r="F175" s="28"/>
      <c r="J175" s="33"/>
      <c r="K175" s="33"/>
      <c r="L175" s="33"/>
      <c r="M175" s="33"/>
      <c r="N175" s="33"/>
    </row>
    <row r="176" spans="1:14" ht="13" x14ac:dyDescent="0.25">
      <c r="A176" s="43"/>
      <c r="B176" s="2" t="s">
        <v>90</v>
      </c>
      <c r="C176" s="2" t="s">
        <v>86</v>
      </c>
      <c r="D176" s="2" t="s">
        <v>89</v>
      </c>
      <c r="F176" s="28"/>
      <c r="H176" s="29"/>
      <c r="I176" s="29"/>
      <c r="J176" s="19">
        <f t="shared" ref="J176:N179" si="8">$H73</f>
        <v>0</v>
      </c>
      <c r="K176" s="19">
        <f t="shared" si="8"/>
        <v>0</v>
      </c>
      <c r="L176" s="19">
        <f t="shared" si="8"/>
        <v>0</v>
      </c>
      <c r="M176" s="19">
        <f t="shared" si="8"/>
        <v>0</v>
      </c>
      <c r="N176" s="19">
        <f t="shared" si="8"/>
        <v>0</v>
      </c>
    </row>
    <row r="177" spans="1:14" ht="13" x14ac:dyDescent="0.25">
      <c r="A177" s="43"/>
      <c r="B177" s="2" t="s">
        <v>129</v>
      </c>
      <c r="C177" s="2" t="s">
        <v>86</v>
      </c>
      <c r="D177" s="2" t="s">
        <v>89</v>
      </c>
      <c r="F177" s="28"/>
      <c r="H177" s="29"/>
      <c r="I177" s="29"/>
      <c r="J177" s="19">
        <f t="shared" si="8"/>
        <v>0</v>
      </c>
      <c r="K177" s="19">
        <f t="shared" si="8"/>
        <v>0</v>
      </c>
      <c r="L177" s="19">
        <f t="shared" si="8"/>
        <v>0</v>
      </c>
      <c r="M177" s="19">
        <f t="shared" si="8"/>
        <v>0</v>
      </c>
      <c r="N177" s="19">
        <f t="shared" si="8"/>
        <v>0</v>
      </c>
    </row>
    <row r="178" spans="1:14" ht="13" x14ac:dyDescent="0.25">
      <c r="B178" s="2" t="s">
        <v>121</v>
      </c>
      <c r="C178" s="2" t="s">
        <v>86</v>
      </c>
      <c r="D178" s="2" t="s">
        <v>89</v>
      </c>
      <c r="F178" s="28"/>
      <c r="H178" s="29"/>
      <c r="I178" s="29"/>
      <c r="J178" s="19">
        <f t="shared" si="8"/>
        <v>0</v>
      </c>
      <c r="K178" s="19">
        <f t="shared" si="8"/>
        <v>0</v>
      </c>
      <c r="L178" s="19">
        <f t="shared" si="8"/>
        <v>0</v>
      </c>
      <c r="M178" s="19">
        <f t="shared" si="8"/>
        <v>0</v>
      </c>
      <c r="N178" s="19">
        <f t="shared" si="8"/>
        <v>0</v>
      </c>
    </row>
    <row r="179" spans="1:14" x14ac:dyDescent="0.25">
      <c r="B179" s="2" t="s">
        <v>130</v>
      </c>
      <c r="C179" s="2" t="s">
        <v>86</v>
      </c>
      <c r="D179" s="2" t="s">
        <v>89</v>
      </c>
      <c r="H179" s="29"/>
      <c r="I179" s="29"/>
      <c r="J179" s="19">
        <f t="shared" si="8"/>
        <v>0</v>
      </c>
      <c r="K179" s="19">
        <f t="shared" si="8"/>
        <v>0</v>
      </c>
      <c r="L179" s="19">
        <f t="shared" si="8"/>
        <v>0</v>
      </c>
      <c r="M179" s="19">
        <f t="shared" si="8"/>
        <v>0</v>
      </c>
      <c r="N179" s="19">
        <f t="shared" si="8"/>
        <v>0</v>
      </c>
    </row>
    <row r="180" spans="1:14" ht="13" x14ac:dyDescent="0.25">
      <c r="B180" s="17"/>
      <c r="J180" s="33"/>
      <c r="K180" s="33"/>
      <c r="L180" s="33"/>
      <c r="M180" s="33"/>
      <c r="N180" s="33"/>
    </row>
    <row r="181" spans="1:14" ht="13" x14ac:dyDescent="0.25">
      <c r="B181" s="32" t="s">
        <v>131</v>
      </c>
      <c r="F181" s="28"/>
      <c r="H181" s="34"/>
      <c r="I181" s="34"/>
      <c r="J181" s="33"/>
      <c r="K181" s="33"/>
      <c r="L181" s="33"/>
      <c r="M181" s="33"/>
      <c r="N181" s="33"/>
    </row>
    <row r="182" spans="1:14" ht="13" x14ac:dyDescent="0.25">
      <c r="A182" s="43"/>
      <c r="B182" s="2" t="s">
        <v>90</v>
      </c>
      <c r="C182" s="2" t="s">
        <v>86</v>
      </c>
      <c r="D182" s="2" t="s">
        <v>89</v>
      </c>
      <c r="F182" s="28"/>
      <c r="H182" s="29"/>
      <c r="I182" s="29"/>
      <c r="J182" s="19">
        <f t="shared" ref="J182:N185" si="9">$H79</f>
        <v>319.49020408163273</v>
      </c>
      <c r="K182" s="19">
        <f t="shared" si="9"/>
        <v>319.49020408163273</v>
      </c>
      <c r="L182" s="19">
        <f t="shared" si="9"/>
        <v>319.49020408163273</v>
      </c>
      <c r="M182" s="19">
        <f t="shared" si="9"/>
        <v>319.49020408163273</v>
      </c>
      <c r="N182" s="19">
        <f t="shared" si="9"/>
        <v>319.49020408163273</v>
      </c>
    </row>
    <row r="183" spans="1:14" ht="13" x14ac:dyDescent="0.25">
      <c r="A183" s="43"/>
      <c r="B183" s="2" t="s">
        <v>129</v>
      </c>
      <c r="C183" s="2" t="s">
        <v>86</v>
      </c>
      <c r="D183" s="2" t="s">
        <v>89</v>
      </c>
      <c r="F183" s="28"/>
      <c r="H183" s="29"/>
      <c r="I183" s="29"/>
      <c r="J183" s="19">
        <f t="shared" si="9"/>
        <v>482487.02439361752</v>
      </c>
      <c r="K183" s="19">
        <f t="shared" si="9"/>
        <v>482487.02439361752</v>
      </c>
      <c r="L183" s="19">
        <f t="shared" si="9"/>
        <v>482487.02439361752</v>
      </c>
      <c r="M183" s="19">
        <f t="shared" si="9"/>
        <v>482487.02439361752</v>
      </c>
      <c r="N183" s="19">
        <f t="shared" si="9"/>
        <v>482487.02439361752</v>
      </c>
    </row>
    <row r="184" spans="1:14" ht="13" x14ac:dyDescent="0.25">
      <c r="A184" s="43"/>
      <c r="B184" s="2" t="s">
        <v>121</v>
      </c>
      <c r="C184" s="2" t="s">
        <v>86</v>
      </c>
      <c r="D184" s="2" t="s">
        <v>89</v>
      </c>
      <c r="F184" s="28"/>
      <c r="H184" s="29"/>
      <c r="I184" s="29"/>
      <c r="J184" s="19">
        <f t="shared" si="9"/>
        <v>2617811.386349787</v>
      </c>
      <c r="K184" s="19">
        <f t="shared" si="9"/>
        <v>2617811.386349787</v>
      </c>
      <c r="L184" s="19">
        <f t="shared" si="9"/>
        <v>2617811.386349787</v>
      </c>
      <c r="M184" s="19">
        <f t="shared" si="9"/>
        <v>2617811.386349787</v>
      </c>
      <c r="N184" s="19">
        <f t="shared" si="9"/>
        <v>2617811.386349787</v>
      </c>
    </row>
    <row r="185" spans="1:14" ht="13" x14ac:dyDescent="0.25">
      <c r="A185" s="43"/>
      <c r="B185" s="2" t="s">
        <v>130</v>
      </c>
      <c r="C185" s="2" t="s">
        <v>86</v>
      </c>
      <c r="D185" s="2" t="s">
        <v>89</v>
      </c>
      <c r="F185" s="28"/>
      <c r="H185" s="29"/>
      <c r="I185" s="29"/>
      <c r="J185" s="19">
        <f t="shared" si="9"/>
        <v>413476426.84824896</v>
      </c>
      <c r="K185" s="19">
        <f t="shared" si="9"/>
        <v>413476426.84824896</v>
      </c>
      <c r="L185" s="19">
        <f t="shared" si="9"/>
        <v>413476426.84824896</v>
      </c>
      <c r="M185" s="19">
        <f t="shared" si="9"/>
        <v>413476426.84824896</v>
      </c>
      <c r="N185" s="19">
        <f t="shared" si="9"/>
        <v>413476426.84824896</v>
      </c>
    </row>
    <row r="186" spans="1:14" ht="13" x14ac:dyDescent="0.25">
      <c r="A186" s="43"/>
      <c r="B186" s="17"/>
      <c r="F186" s="28"/>
      <c r="H186" s="34"/>
      <c r="I186" s="34"/>
      <c r="J186" s="33"/>
      <c r="K186" s="33"/>
      <c r="L186" s="33"/>
      <c r="M186" s="33"/>
      <c r="N186" s="33"/>
    </row>
    <row r="187" spans="1:14" ht="13" x14ac:dyDescent="0.25">
      <c r="A187" s="43"/>
      <c r="B187" s="32" t="s">
        <v>132</v>
      </c>
      <c r="F187" s="28"/>
      <c r="H187" s="34"/>
      <c r="I187" s="34"/>
      <c r="J187" s="33"/>
      <c r="K187" s="33"/>
      <c r="L187" s="33"/>
      <c r="M187" s="33"/>
      <c r="N187" s="33"/>
    </row>
    <row r="188" spans="1:14" ht="13" x14ac:dyDescent="0.25">
      <c r="A188" s="43"/>
      <c r="B188" s="2" t="s">
        <v>90</v>
      </c>
      <c r="C188" s="2" t="s">
        <v>86</v>
      </c>
      <c r="D188" s="2" t="s">
        <v>89</v>
      </c>
      <c r="F188" s="28"/>
      <c r="H188" s="29"/>
      <c r="I188" s="29"/>
      <c r="J188" s="19">
        <f t="shared" ref="J188:N191" si="10">$H85</f>
        <v>782.77857142857135</v>
      </c>
      <c r="K188" s="19">
        <f t="shared" si="10"/>
        <v>782.77857142857135</v>
      </c>
      <c r="L188" s="19">
        <f t="shared" si="10"/>
        <v>782.77857142857135</v>
      </c>
      <c r="M188" s="19">
        <f t="shared" si="10"/>
        <v>782.77857142857135</v>
      </c>
      <c r="N188" s="19">
        <f t="shared" si="10"/>
        <v>782.77857142857135</v>
      </c>
    </row>
    <row r="189" spans="1:14" ht="13" x14ac:dyDescent="0.25">
      <c r="A189" s="43"/>
      <c r="B189" s="2" t="s">
        <v>129</v>
      </c>
      <c r="C189" s="2" t="s">
        <v>86</v>
      </c>
      <c r="D189" s="2" t="s">
        <v>89</v>
      </c>
      <c r="F189" s="28"/>
      <c r="H189" s="29"/>
      <c r="I189" s="29"/>
      <c r="J189" s="19">
        <f t="shared" si="10"/>
        <v>158561.04964349576</v>
      </c>
      <c r="K189" s="19">
        <f t="shared" si="10"/>
        <v>158561.04964349576</v>
      </c>
      <c r="L189" s="19">
        <f t="shared" si="10"/>
        <v>158561.04964349576</v>
      </c>
      <c r="M189" s="19">
        <f t="shared" si="10"/>
        <v>158561.04964349576</v>
      </c>
      <c r="N189" s="19">
        <f t="shared" si="10"/>
        <v>158561.04964349576</v>
      </c>
    </row>
    <row r="190" spans="1:14" ht="13" x14ac:dyDescent="0.25">
      <c r="A190" s="43"/>
      <c r="B190" s="2" t="s">
        <v>121</v>
      </c>
      <c r="C190" s="2" t="s">
        <v>86</v>
      </c>
      <c r="D190" s="2" t="s">
        <v>89</v>
      </c>
      <c r="F190" s="28"/>
      <c r="H190" s="29"/>
      <c r="I190" s="29"/>
      <c r="J190" s="19">
        <f t="shared" si="10"/>
        <v>1074887.0968921389</v>
      </c>
      <c r="K190" s="19">
        <f t="shared" si="10"/>
        <v>1074887.0968921389</v>
      </c>
      <c r="L190" s="19">
        <f t="shared" si="10"/>
        <v>1074887.0968921389</v>
      </c>
      <c r="M190" s="19">
        <f t="shared" si="10"/>
        <v>1074887.0968921389</v>
      </c>
      <c r="N190" s="19">
        <f t="shared" si="10"/>
        <v>1074887.0968921389</v>
      </c>
    </row>
    <row r="191" spans="1:14" ht="13" x14ac:dyDescent="0.25">
      <c r="A191" s="43"/>
      <c r="B191" s="2" t="s">
        <v>130</v>
      </c>
      <c r="C191" s="2" t="s">
        <v>86</v>
      </c>
      <c r="D191" s="2" t="s">
        <v>89</v>
      </c>
      <c r="F191" s="28"/>
      <c r="H191" s="29"/>
      <c r="I191" s="29"/>
      <c r="J191" s="19">
        <f t="shared" si="10"/>
        <v>241230685.48638132</v>
      </c>
      <c r="K191" s="19">
        <f t="shared" si="10"/>
        <v>241230685.48638132</v>
      </c>
      <c r="L191" s="19">
        <f t="shared" si="10"/>
        <v>241230685.48638132</v>
      </c>
      <c r="M191" s="19">
        <f t="shared" si="10"/>
        <v>241230685.48638132</v>
      </c>
      <c r="N191" s="19">
        <f t="shared" si="10"/>
        <v>241230685.48638132</v>
      </c>
    </row>
    <row r="192" spans="1:14" ht="13" x14ac:dyDescent="0.25">
      <c r="A192" s="43"/>
      <c r="B192" s="17"/>
      <c r="F192" s="28"/>
      <c r="H192" s="34"/>
      <c r="I192" s="34"/>
      <c r="J192" s="33"/>
      <c r="K192" s="33"/>
      <c r="L192" s="33"/>
      <c r="M192" s="33"/>
      <c r="N192" s="33"/>
    </row>
    <row r="193" spans="1:14" ht="13" x14ac:dyDescent="0.25">
      <c r="A193" s="43"/>
      <c r="B193" s="32" t="s">
        <v>133</v>
      </c>
      <c r="F193" s="28"/>
      <c r="J193" s="33"/>
      <c r="K193" s="33"/>
      <c r="L193" s="33"/>
      <c r="M193" s="33"/>
      <c r="N193" s="33"/>
    </row>
    <row r="194" spans="1:14" ht="13" x14ac:dyDescent="0.25">
      <c r="A194" s="43"/>
      <c r="B194" s="2" t="s">
        <v>90</v>
      </c>
      <c r="C194" s="2" t="s">
        <v>86</v>
      </c>
      <c r="D194" s="2" t="s">
        <v>89</v>
      </c>
      <c r="F194" s="28"/>
      <c r="H194" s="29"/>
      <c r="I194" s="29"/>
      <c r="J194" s="19">
        <f t="shared" ref="J194:N197" si="11">$H91</f>
        <v>221.90499999999997</v>
      </c>
      <c r="K194" s="19">
        <f t="shared" si="11"/>
        <v>221.90499999999997</v>
      </c>
      <c r="L194" s="19">
        <f t="shared" si="11"/>
        <v>221.90499999999997</v>
      </c>
      <c r="M194" s="19">
        <f t="shared" si="11"/>
        <v>221.90499999999997</v>
      </c>
      <c r="N194" s="19">
        <f t="shared" si="11"/>
        <v>221.90499999999997</v>
      </c>
    </row>
    <row r="195" spans="1:14" ht="13" x14ac:dyDescent="0.25">
      <c r="A195" s="43"/>
      <c r="B195" s="2" t="s">
        <v>129</v>
      </c>
      <c r="C195" s="2" t="s">
        <v>86</v>
      </c>
      <c r="D195" s="2" t="s">
        <v>89</v>
      </c>
      <c r="F195" s="28"/>
      <c r="H195" s="29"/>
      <c r="I195" s="29"/>
      <c r="J195" s="19">
        <f t="shared" si="11"/>
        <v>6815.6241104206401</v>
      </c>
      <c r="K195" s="19">
        <f t="shared" si="11"/>
        <v>6815.6241104206401</v>
      </c>
      <c r="L195" s="19">
        <f t="shared" si="11"/>
        <v>6815.6241104206401</v>
      </c>
      <c r="M195" s="19">
        <f t="shared" si="11"/>
        <v>6815.6241104206401</v>
      </c>
      <c r="N195" s="19">
        <f t="shared" si="11"/>
        <v>6815.6241104206401</v>
      </c>
    </row>
    <row r="196" spans="1:14" ht="13" x14ac:dyDescent="0.25">
      <c r="A196" s="43"/>
      <c r="B196" s="2" t="s">
        <v>134</v>
      </c>
      <c r="C196" s="2" t="s">
        <v>86</v>
      </c>
      <c r="D196" s="2" t="s">
        <v>89</v>
      </c>
      <c r="F196" s="28"/>
      <c r="H196" s="29"/>
      <c r="I196" s="29"/>
      <c r="J196" s="19">
        <f t="shared" si="11"/>
        <v>4003311.5639810432</v>
      </c>
      <c r="K196" s="19">
        <f t="shared" si="11"/>
        <v>4003311.5639810432</v>
      </c>
      <c r="L196" s="19">
        <f t="shared" si="11"/>
        <v>4003311.5639810432</v>
      </c>
      <c r="M196" s="19">
        <f t="shared" si="11"/>
        <v>4003311.5639810432</v>
      </c>
      <c r="N196" s="19">
        <f t="shared" si="11"/>
        <v>4003311.5639810432</v>
      </c>
    </row>
    <row r="197" spans="1:14" ht="13" x14ac:dyDescent="0.25">
      <c r="A197" s="43"/>
      <c r="B197" s="2" t="s">
        <v>130</v>
      </c>
      <c r="C197" s="2" t="s">
        <v>86</v>
      </c>
      <c r="D197" s="2" t="s">
        <v>89</v>
      </c>
      <c r="F197" s="28"/>
      <c r="H197" s="29"/>
      <c r="I197" s="29"/>
      <c r="J197" s="19">
        <f t="shared" si="11"/>
        <v>4517990.2211302212</v>
      </c>
      <c r="K197" s="19">
        <f t="shared" si="11"/>
        <v>4517990.2211302212</v>
      </c>
      <c r="L197" s="19">
        <f t="shared" si="11"/>
        <v>4517990.2211302212</v>
      </c>
      <c r="M197" s="19">
        <f t="shared" si="11"/>
        <v>4517990.2211302212</v>
      </c>
      <c r="N197" s="19">
        <f t="shared" si="11"/>
        <v>4517990.2211302212</v>
      </c>
    </row>
    <row r="198" spans="1:14" ht="13" x14ac:dyDescent="0.25">
      <c r="A198" s="43"/>
      <c r="B198" s="17"/>
      <c r="F198" s="28"/>
      <c r="H198" s="34"/>
      <c r="I198" s="34"/>
      <c r="J198" s="33"/>
      <c r="K198" s="33"/>
      <c r="L198" s="33"/>
      <c r="M198" s="33"/>
      <c r="N198" s="33"/>
    </row>
    <row r="199" spans="1:14" ht="13" x14ac:dyDescent="0.25">
      <c r="A199" s="43"/>
      <c r="B199" s="32" t="s">
        <v>135</v>
      </c>
      <c r="F199" s="28"/>
      <c r="H199" s="34"/>
      <c r="I199" s="34"/>
      <c r="J199" s="33"/>
      <c r="K199" s="33"/>
      <c r="L199" s="33"/>
      <c r="M199" s="33"/>
      <c r="N199" s="33"/>
    </row>
    <row r="200" spans="1:14" ht="13" x14ac:dyDescent="0.25">
      <c r="A200" s="43"/>
      <c r="B200" s="2" t="s">
        <v>136</v>
      </c>
      <c r="C200" s="2" t="s">
        <v>86</v>
      </c>
      <c r="D200" s="2" t="s">
        <v>89</v>
      </c>
      <c r="F200" s="28"/>
      <c r="H200" s="29"/>
      <c r="I200" s="29"/>
      <c r="J200" s="19">
        <f t="shared" ref="J200:N201" si="12">$H97</f>
        <v>30683.50821656347</v>
      </c>
      <c r="K200" s="19">
        <f t="shared" si="12"/>
        <v>30683.50821656347</v>
      </c>
      <c r="L200" s="19">
        <f t="shared" si="12"/>
        <v>30683.50821656347</v>
      </c>
      <c r="M200" s="19">
        <f t="shared" si="12"/>
        <v>30683.50821656347</v>
      </c>
      <c r="N200" s="19">
        <f t="shared" si="12"/>
        <v>30683.50821656347</v>
      </c>
    </row>
    <row r="201" spans="1:14" ht="13" x14ac:dyDescent="0.25">
      <c r="A201" s="43"/>
      <c r="B201" s="2" t="s">
        <v>137</v>
      </c>
      <c r="C201" s="2" t="s">
        <v>86</v>
      </c>
      <c r="D201" s="2" t="s">
        <v>89</v>
      </c>
      <c r="F201" s="28"/>
      <c r="H201" s="29"/>
      <c r="I201" s="29"/>
      <c r="J201" s="19">
        <f t="shared" si="12"/>
        <v>64766.850169360638</v>
      </c>
      <c r="K201" s="19">
        <f t="shared" si="12"/>
        <v>64766.850169360638</v>
      </c>
      <c r="L201" s="19">
        <f t="shared" si="12"/>
        <v>64766.850169360638</v>
      </c>
      <c r="M201" s="19">
        <f t="shared" si="12"/>
        <v>64766.850169360638</v>
      </c>
      <c r="N201" s="19">
        <f t="shared" si="12"/>
        <v>64766.850169360638</v>
      </c>
    </row>
    <row r="202" spans="1:14" ht="13" x14ac:dyDescent="0.25">
      <c r="A202" s="43"/>
      <c r="B202" s="17"/>
      <c r="F202" s="28"/>
      <c r="H202" s="33"/>
      <c r="I202" s="33"/>
      <c r="J202" s="33"/>
      <c r="K202" s="33"/>
      <c r="L202" s="33"/>
      <c r="M202" s="33"/>
      <c r="N202" s="33"/>
    </row>
    <row r="203" spans="1:14" ht="13" x14ac:dyDescent="0.25">
      <c r="A203" s="43"/>
      <c r="B203" s="32" t="s">
        <v>138</v>
      </c>
      <c r="F203" s="28"/>
      <c r="H203" s="34"/>
      <c r="I203" s="34"/>
      <c r="J203" s="33"/>
      <c r="K203" s="33"/>
      <c r="L203" s="33"/>
      <c r="M203" s="33"/>
      <c r="N203" s="33"/>
    </row>
    <row r="204" spans="1:14" ht="13" x14ac:dyDescent="0.25">
      <c r="A204" s="43"/>
      <c r="B204" s="2" t="s">
        <v>139</v>
      </c>
      <c r="C204" s="2" t="s">
        <v>86</v>
      </c>
      <c r="D204" s="2" t="s">
        <v>89</v>
      </c>
      <c r="F204" s="28"/>
      <c r="H204" s="29"/>
      <c r="I204" s="29"/>
      <c r="J204" s="19">
        <f t="shared" ref="J204:N210" si="13">$H101</f>
        <v>647.1173479513759</v>
      </c>
      <c r="K204" s="19">
        <f t="shared" si="13"/>
        <v>647.1173479513759</v>
      </c>
      <c r="L204" s="19">
        <f t="shared" si="13"/>
        <v>647.1173479513759</v>
      </c>
      <c r="M204" s="19">
        <f t="shared" si="13"/>
        <v>647.1173479513759</v>
      </c>
      <c r="N204" s="19">
        <f t="shared" si="13"/>
        <v>647.1173479513759</v>
      </c>
    </row>
    <row r="205" spans="1:14" ht="13" x14ac:dyDescent="0.25">
      <c r="A205" s="43"/>
      <c r="B205" s="2" t="s">
        <v>140</v>
      </c>
      <c r="C205" s="2" t="s">
        <v>86</v>
      </c>
      <c r="D205" s="2" t="s">
        <v>89</v>
      </c>
      <c r="F205" s="28"/>
      <c r="H205" s="29"/>
      <c r="I205" s="29"/>
      <c r="J205" s="19">
        <f t="shared" si="13"/>
        <v>489.31312665354471</v>
      </c>
      <c r="K205" s="19">
        <f t="shared" si="13"/>
        <v>489.31312665354471</v>
      </c>
      <c r="L205" s="19">
        <f t="shared" si="13"/>
        <v>489.31312665354471</v>
      </c>
      <c r="M205" s="19">
        <f t="shared" si="13"/>
        <v>489.31312665354471</v>
      </c>
      <c r="N205" s="19">
        <f t="shared" si="13"/>
        <v>489.31312665354471</v>
      </c>
    </row>
    <row r="206" spans="1:14" ht="13" x14ac:dyDescent="0.25">
      <c r="A206" s="43"/>
      <c r="B206" s="2" t="s">
        <v>141</v>
      </c>
      <c r="C206" s="2" t="s">
        <v>86</v>
      </c>
      <c r="D206" s="2" t="s">
        <v>89</v>
      </c>
      <c r="F206" s="28"/>
      <c r="H206" s="29"/>
      <c r="I206" s="29"/>
      <c r="J206" s="19">
        <f t="shared" si="13"/>
        <v>792.17995860653616</v>
      </c>
      <c r="K206" s="19">
        <f t="shared" si="13"/>
        <v>792.17995860653616</v>
      </c>
      <c r="L206" s="19">
        <f t="shared" si="13"/>
        <v>792.17995860653616</v>
      </c>
      <c r="M206" s="19">
        <f t="shared" si="13"/>
        <v>792.17995860653616</v>
      </c>
      <c r="N206" s="19">
        <f t="shared" si="13"/>
        <v>792.17995860653616</v>
      </c>
    </row>
    <row r="207" spans="1:14" ht="13" x14ac:dyDescent="0.25">
      <c r="A207" s="43"/>
      <c r="B207" s="2" t="s">
        <v>142</v>
      </c>
      <c r="C207" s="2" t="s">
        <v>86</v>
      </c>
      <c r="D207" s="2" t="s">
        <v>89</v>
      </c>
      <c r="F207" s="28"/>
      <c r="H207" s="29"/>
      <c r="I207" s="29"/>
      <c r="J207" s="19">
        <f t="shared" si="13"/>
        <v>1659.9999940067366</v>
      </c>
      <c r="K207" s="19">
        <f t="shared" si="13"/>
        <v>1659.9999940067366</v>
      </c>
      <c r="L207" s="19">
        <f t="shared" si="13"/>
        <v>1659.9999940067366</v>
      </c>
      <c r="M207" s="19">
        <f t="shared" si="13"/>
        <v>1659.9999940067366</v>
      </c>
      <c r="N207" s="19">
        <f t="shared" si="13"/>
        <v>1659.9999940067366</v>
      </c>
    </row>
    <row r="208" spans="1:14" ht="13" x14ac:dyDescent="0.25">
      <c r="A208" s="43"/>
      <c r="B208" s="2" t="s">
        <v>143</v>
      </c>
      <c r="C208" s="2" t="s">
        <v>86</v>
      </c>
      <c r="D208" s="2" t="s">
        <v>89</v>
      </c>
      <c r="F208" s="28"/>
      <c r="H208" s="29"/>
      <c r="I208" s="29"/>
      <c r="J208" s="19">
        <f t="shared" si="13"/>
        <v>61176.201049632335</v>
      </c>
      <c r="K208" s="19">
        <f t="shared" si="13"/>
        <v>61176.201049632335</v>
      </c>
      <c r="L208" s="19">
        <f t="shared" si="13"/>
        <v>61176.201049632335</v>
      </c>
      <c r="M208" s="19">
        <f t="shared" si="13"/>
        <v>61176.201049632335</v>
      </c>
      <c r="N208" s="19">
        <f t="shared" si="13"/>
        <v>61176.201049632335</v>
      </c>
    </row>
    <row r="209" spans="1:16" ht="13" x14ac:dyDescent="0.25">
      <c r="A209" s="43"/>
      <c r="B209" s="2" t="s">
        <v>144</v>
      </c>
      <c r="C209" s="2" t="s">
        <v>86</v>
      </c>
      <c r="D209" s="2" t="s">
        <v>89</v>
      </c>
      <c r="F209" s="28"/>
      <c r="H209" s="29"/>
      <c r="I209" s="29"/>
      <c r="J209" s="19">
        <f t="shared" si="13"/>
        <v>1.2714173139705056</v>
      </c>
      <c r="K209" s="19">
        <f t="shared" si="13"/>
        <v>1.2714173139705056</v>
      </c>
      <c r="L209" s="19">
        <f t="shared" si="13"/>
        <v>1.2714173139705056</v>
      </c>
      <c r="M209" s="19">
        <f t="shared" si="13"/>
        <v>1.2714173139705056</v>
      </c>
      <c r="N209" s="19">
        <f t="shared" si="13"/>
        <v>1.2714173139705056</v>
      </c>
      <c r="P209" s="26" t="s">
        <v>234</v>
      </c>
    </row>
    <row r="210" spans="1:16" ht="13" x14ac:dyDescent="0.25">
      <c r="A210" s="43"/>
      <c r="B210" s="2" t="s">
        <v>145</v>
      </c>
      <c r="C210" s="2" t="s">
        <v>86</v>
      </c>
      <c r="D210" s="2" t="s">
        <v>89</v>
      </c>
      <c r="F210" s="28"/>
      <c r="H210" s="29"/>
      <c r="I210" s="29"/>
      <c r="J210" s="19">
        <f t="shared" si="13"/>
        <v>30683.50821656347</v>
      </c>
      <c r="K210" s="19">
        <f t="shared" si="13"/>
        <v>30683.50821656347</v>
      </c>
      <c r="L210" s="19">
        <f t="shared" si="13"/>
        <v>30683.50821656347</v>
      </c>
      <c r="M210" s="19">
        <f t="shared" si="13"/>
        <v>30683.50821656347</v>
      </c>
      <c r="N210" s="19">
        <f t="shared" si="13"/>
        <v>30683.50821656347</v>
      </c>
    </row>
    <row r="211" spans="1:16" ht="13" x14ac:dyDescent="0.25">
      <c r="A211" s="43"/>
      <c r="B211" s="17"/>
      <c r="F211" s="28"/>
      <c r="J211" s="33"/>
      <c r="K211" s="33"/>
      <c r="L211" s="33"/>
      <c r="M211" s="33"/>
      <c r="N211" s="33"/>
    </row>
    <row r="212" spans="1:16" ht="13" x14ac:dyDescent="0.25">
      <c r="A212" s="43"/>
      <c r="B212" s="32" t="s">
        <v>147</v>
      </c>
      <c r="F212" s="28"/>
      <c r="J212" s="33"/>
      <c r="K212" s="33"/>
      <c r="L212" s="33"/>
      <c r="M212" s="33"/>
      <c r="N212" s="33"/>
    </row>
    <row r="213" spans="1:16" x14ac:dyDescent="0.25">
      <c r="A213" s="43"/>
      <c r="B213" s="2" t="s">
        <v>148</v>
      </c>
      <c r="C213" s="2" t="s">
        <v>86</v>
      </c>
      <c r="D213" s="2" t="s">
        <v>89</v>
      </c>
      <c r="H213" s="29"/>
      <c r="I213" s="29"/>
      <c r="J213" s="19">
        <f t="shared" ref="J213:N214" si="14">$H110</f>
        <v>0</v>
      </c>
      <c r="K213" s="19">
        <f t="shared" si="14"/>
        <v>0</v>
      </c>
      <c r="L213" s="19">
        <f t="shared" si="14"/>
        <v>0</v>
      </c>
      <c r="M213" s="19">
        <f t="shared" si="14"/>
        <v>0</v>
      </c>
      <c r="N213" s="19">
        <f t="shared" si="14"/>
        <v>0</v>
      </c>
    </row>
    <row r="214" spans="1:16" x14ac:dyDescent="0.25">
      <c r="A214" s="43"/>
      <c r="B214" s="2" t="s">
        <v>149</v>
      </c>
      <c r="C214" s="2" t="s">
        <v>86</v>
      </c>
      <c r="D214" s="2" t="s">
        <v>89</v>
      </c>
      <c r="H214" s="29"/>
      <c r="I214" s="29"/>
      <c r="J214" s="19">
        <f t="shared" si="14"/>
        <v>0</v>
      </c>
      <c r="K214" s="19">
        <f t="shared" si="14"/>
        <v>0</v>
      </c>
      <c r="L214" s="19">
        <f t="shared" si="14"/>
        <v>0</v>
      </c>
      <c r="M214" s="19">
        <f t="shared" si="14"/>
        <v>0</v>
      </c>
      <c r="N214" s="19">
        <f t="shared" si="14"/>
        <v>0</v>
      </c>
    </row>
    <row r="215" spans="1:16" ht="13" x14ac:dyDescent="0.25">
      <c r="A215" s="43"/>
      <c r="B215" s="17"/>
      <c r="J215" s="33"/>
      <c r="K215" s="33"/>
      <c r="L215" s="33"/>
      <c r="M215" s="33"/>
      <c r="N215" s="33"/>
    </row>
    <row r="216" spans="1:16" ht="13" x14ac:dyDescent="0.25">
      <c r="A216" s="43"/>
      <c r="B216" s="1" t="s">
        <v>150</v>
      </c>
      <c r="F216" s="28"/>
    </row>
    <row r="217" spans="1:16" ht="13" x14ac:dyDescent="0.25">
      <c r="A217" s="43"/>
      <c r="B217" s="2" t="s">
        <v>151</v>
      </c>
      <c r="C217" s="2" t="s">
        <v>87</v>
      </c>
      <c r="D217" s="2" t="s">
        <v>89</v>
      </c>
      <c r="F217" s="28"/>
      <c r="H217" s="29"/>
      <c r="I217" s="29"/>
      <c r="J217" s="19">
        <f t="shared" ref="J217:N217" si="15">$H114</f>
        <v>64023.735346192632</v>
      </c>
      <c r="K217" s="19">
        <f t="shared" si="15"/>
        <v>64023.735346192632</v>
      </c>
      <c r="L217" s="19">
        <f t="shared" si="15"/>
        <v>64023.735346192632</v>
      </c>
      <c r="M217" s="19">
        <f t="shared" si="15"/>
        <v>64023.735346192632</v>
      </c>
      <c r="N217" s="19">
        <f t="shared" si="15"/>
        <v>64023.735346192632</v>
      </c>
    </row>
    <row r="218" spans="1:16" ht="13" x14ac:dyDescent="0.25">
      <c r="A218" s="43"/>
      <c r="B218" s="17"/>
    </row>
  </sheetData>
  <mergeCells count="1">
    <mergeCell ref="B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H35"/>
  <sheetViews>
    <sheetView showGridLines="0" zoomScale="85" zoomScaleNormal="85" workbookViewId="0">
      <pane ySplit="3" topLeftCell="A4" activePane="bottomLeft" state="frozen"/>
      <selection activeCell="O39" sqref="O39"/>
      <selection pane="bottomLeft" activeCell="A4" sqref="A4"/>
    </sheetView>
  </sheetViews>
  <sheetFormatPr defaultColWidth="9.1796875" defaultRowHeight="12.5" x14ac:dyDescent="0.25"/>
  <cols>
    <col min="1" max="1" width="5.7265625" style="2" customWidth="1"/>
    <col min="2" max="2" width="35.26953125" style="2" customWidth="1"/>
    <col min="3" max="3" width="2.7265625" style="2" customWidth="1"/>
    <col min="4" max="4" width="86.1796875" style="2" customWidth="1"/>
    <col min="5" max="5" width="29.81640625" style="2" customWidth="1"/>
    <col min="6" max="6" width="24.7265625" style="2" customWidth="1"/>
    <col min="7" max="7" width="37.26953125" style="2" customWidth="1"/>
    <col min="8" max="16384" width="9.1796875" style="2"/>
  </cols>
  <sheetData>
    <row r="2" spans="2:8" s="7" customFormat="1" ht="18" x14ac:dyDescent="0.25">
      <c r="B2" s="7" t="s">
        <v>45</v>
      </c>
    </row>
    <row r="5" spans="2:8" s="8" customFormat="1" ht="13" x14ac:dyDescent="0.25">
      <c r="B5" s="8" t="s">
        <v>13</v>
      </c>
    </row>
    <row r="7" spans="2:8" x14ac:dyDescent="0.25">
      <c r="B7" s="2" t="s">
        <v>269</v>
      </c>
    </row>
    <row r="8" spans="2:8" x14ac:dyDescent="0.25">
      <c r="B8" s="2" t="s">
        <v>268</v>
      </c>
      <c r="H8" s="20"/>
    </row>
    <row r="10" spans="2:8" s="8" customFormat="1" ht="13" x14ac:dyDescent="0.25">
      <c r="B10" s="8" t="s">
        <v>14</v>
      </c>
    </row>
    <row r="12" spans="2:8" ht="13" x14ac:dyDescent="0.25">
      <c r="B12" s="17" t="s">
        <v>33</v>
      </c>
      <c r="D12" s="17" t="s">
        <v>15</v>
      </c>
      <c r="F12" s="5"/>
    </row>
    <row r="14" spans="2:8" x14ac:dyDescent="0.25">
      <c r="B14" s="22">
        <v>123</v>
      </c>
      <c r="D14" s="2" t="s">
        <v>56</v>
      </c>
    </row>
    <row r="15" spans="2:8" x14ac:dyDescent="0.25">
      <c r="B15" s="23">
        <f>B14</f>
        <v>123</v>
      </c>
      <c r="D15" s="2" t="s">
        <v>16</v>
      </c>
    </row>
    <row r="16" spans="2:8" x14ac:dyDescent="0.25">
      <c r="B16" s="24">
        <f>B15+B14</f>
        <v>246</v>
      </c>
      <c r="D16" s="2" t="s">
        <v>17</v>
      </c>
    </row>
    <row r="17" spans="2:6" ht="13" x14ac:dyDescent="0.25">
      <c r="B17" s="19">
        <f>B15+B16</f>
        <v>369</v>
      </c>
      <c r="D17" s="2" t="s">
        <v>57</v>
      </c>
      <c r="E17" s="5"/>
      <c r="F17" s="5"/>
    </row>
    <row r="18" spans="2:6" ht="13" x14ac:dyDescent="0.25">
      <c r="B18" s="27"/>
      <c r="D18" s="2" t="s">
        <v>18</v>
      </c>
      <c r="E18" s="5"/>
    </row>
    <row r="20" spans="2:6" ht="13" x14ac:dyDescent="0.25">
      <c r="B20" s="17" t="s">
        <v>29</v>
      </c>
    </row>
    <row r="21" spans="2:6" ht="13" x14ac:dyDescent="0.25">
      <c r="B21" s="1"/>
    </row>
    <row r="22" spans="2:6" ht="13" x14ac:dyDescent="0.25">
      <c r="B22" s="18" t="s">
        <v>34</v>
      </c>
    </row>
    <row r="23" spans="2:6" x14ac:dyDescent="0.25">
      <c r="B23" s="19" t="s">
        <v>28</v>
      </c>
      <c r="D23" s="2" t="s">
        <v>37</v>
      </c>
    </row>
    <row r="24" spans="2:6" x14ac:dyDescent="0.25">
      <c r="B24" s="22" t="s">
        <v>26</v>
      </c>
      <c r="D24" s="2" t="s">
        <v>30</v>
      </c>
    </row>
    <row r="25" spans="2:6" x14ac:dyDescent="0.25">
      <c r="B25" s="24" t="s">
        <v>27</v>
      </c>
      <c r="D25" s="2" t="s">
        <v>31</v>
      </c>
    </row>
    <row r="27" spans="2:6" ht="13" x14ac:dyDescent="0.25">
      <c r="B27" s="18" t="s">
        <v>36</v>
      </c>
    </row>
    <row r="28" spans="2:6" x14ac:dyDescent="0.25">
      <c r="B28" s="15" t="s">
        <v>32</v>
      </c>
      <c r="D28" s="2" t="s">
        <v>38</v>
      </c>
    </row>
    <row r="29" spans="2:6" x14ac:dyDescent="0.25">
      <c r="B29" s="45" t="s">
        <v>35</v>
      </c>
      <c r="D29" s="2" t="s">
        <v>58</v>
      </c>
    </row>
    <row r="35" spans="2:2" ht="13" x14ac:dyDescent="0.25">
      <c r="B35" s="18" t="s">
        <v>64</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F29"/>
  <sheetViews>
    <sheetView showGridLines="0" zoomScale="85" zoomScaleNormal="85" workbookViewId="0">
      <pane ySplit="3" topLeftCell="A4" activePane="bottomLeft" state="frozen"/>
      <selection activeCell="B6" sqref="B6"/>
      <selection pane="bottomLeft" activeCell="A4" sqref="A4"/>
    </sheetView>
  </sheetViews>
  <sheetFormatPr defaultColWidth="9.1796875" defaultRowHeight="12.5" x14ac:dyDescent="0.25"/>
  <cols>
    <col min="1" max="1" width="5.7265625" style="2" customWidth="1"/>
    <col min="2" max="2" width="7.54296875" style="2" customWidth="1"/>
    <col min="3" max="3" width="47.81640625" style="2" bestFit="1" customWidth="1"/>
    <col min="4" max="5" width="36.26953125" style="2" customWidth="1"/>
    <col min="6" max="6" width="49.7265625" style="2" customWidth="1"/>
    <col min="7" max="7" width="5.7265625" style="2" customWidth="1"/>
    <col min="8" max="16384" width="9.1796875" style="2"/>
  </cols>
  <sheetData>
    <row r="2" spans="2:6" s="7" customFormat="1" ht="18" x14ac:dyDescent="0.25">
      <c r="B2" s="7" t="s">
        <v>19</v>
      </c>
    </row>
    <row r="5" spans="2:6" s="8" customFormat="1" ht="13" x14ac:dyDescent="0.25">
      <c r="B5" s="8" t="s">
        <v>20</v>
      </c>
    </row>
    <row r="7" spans="2:6" ht="13" x14ac:dyDescent="0.25">
      <c r="B7" s="18" t="s">
        <v>52</v>
      </c>
    </row>
    <row r="8" spans="2:6" ht="13" x14ac:dyDescent="0.25">
      <c r="B8" s="18" t="s">
        <v>53</v>
      </c>
    </row>
    <row r="10" spans="2:6" ht="13" x14ac:dyDescent="0.25">
      <c r="B10" s="14" t="s">
        <v>46</v>
      </c>
      <c r="C10" s="14" t="s">
        <v>47</v>
      </c>
      <c r="D10" s="14" t="s">
        <v>65</v>
      </c>
      <c r="E10" s="14" t="s">
        <v>51</v>
      </c>
      <c r="F10" s="14" t="s">
        <v>0</v>
      </c>
    </row>
    <row r="11" spans="2:6" x14ac:dyDescent="0.25">
      <c r="B11" s="11"/>
      <c r="C11" s="16" t="s">
        <v>50</v>
      </c>
      <c r="D11" s="16" t="s">
        <v>21</v>
      </c>
      <c r="E11" s="16" t="s">
        <v>54</v>
      </c>
      <c r="F11" s="16"/>
    </row>
    <row r="12" spans="2:6" x14ac:dyDescent="0.25">
      <c r="B12" s="6">
        <v>1</v>
      </c>
      <c r="C12" s="6" t="s">
        <v>246</v>
      </c>
      <c r="D12" s="6" t="s">
        <v>249</v>
      </c>
      <c r="E12" s="6" t="s">
        <v>267</v>
      </c>
      <c r="F12" s="6"/>
    </row>
    <row r="13" spans="2:6" x14ac:dyDescent="0.25">
      <c r="B13" s="6">
        <v>2</v>
      </c>
      <c r="C13" s="6" t="s">
        <v>247</v>
      </c>
      <c r="D13" s="6" t="s">
        <v>251</v>
      </c>
      <c r="E13" s="6" t="s">
        <v>250</v>
      </c>
      <c r="F13" s="6"/>
    </row>
    <row r="14" spans="2:6" x14ac:dyDescent="0.25">
      <c r="B14" s="6">
        <v>3</v>
      </c>
      <c r="C14" s="6" t="s">
        <v>248</v>
      </c>
      <c r="D14" s="6" t="s">
        <v>221</v>
      </c>
      <c r="E14" s="6" t="s">
        <v>222</v>
      </c>
      <c r="F14" s="6"/>
    </row>
    <row r="15" spans="2:6" x14ac:dyDescent="0.25">
      <c r="B15" s="6">
        <v>4</v>
      </c>
      <c r="C15" s="6" t="s">
        <v>252</v>
      </c>
      <c r="D15" s="6"/>
      <c r="E15" s="46" t="s">
        <v>253</v>
      </c>
      <c r="F15" s="6"/>
    </row>
    <row r="16" spans="2:6" x14ac:dyDescent="0.25">
      <c r="B16" s="6">
        <v>5</v>
      </c>
      <c r="C16" s="6" t="s">
        <v>254</v>
      </c>
      <c r="D16" s="6"/>
      <c r="E16" s="46" t="s">
        <v>253</v>
      </c>
      <c r="F16" s="6"/>
    </row>
    <row r="17" spans="2:6" x14ac:dyDescent="0.25">
      <c r="B17" s="6">
        <v>6</v>
      </c>
      <c r="C17" s="6"/>
      <c r="D17" s="6"/>
      <c r="E17" s="6"/>
      <c r="F17" s="6"/>
    </row>
    <row r="20" spans="2:6" s="8" customFormat="1" ht="13" x14ac:dyDescent="0.25">
      <c r="B20" s="8" t="s">
        <v>44</v>
      </c>
    </row>
    <row r="22" spans="2:6" ht="13" x14ac:dyDescent="0.25">
      <c r="B22" s="18" t="s">
        <v>42</v>
      </c>
    </row>
    <row r="23" spans="2:6" ht="13" x14ac:dyDescent="0.25">
      <c r="B23" s="18" t="s">
        <v>43</v>
      </c>
    </row>
    <row r="29" spans="2:6" ht="13" x14ac:dyDescent="0.25">
      <c r="B29" s="18" t="s">
        <v>64</v>
      </c>
    </row>
  </sheetData>
  <hyperlinks>
    <hyperlink ref="E16" r:id="rId1" display="hyperlink" xr:uid="{AEB2804A-2C83-4CF9-A2E6-215764EF846B}"/>
    <hyperlink ref="E15" r:id="rId2" location="/CBS/nl/dataset/70936ned/table?ts=1631782812900" xr:uid="{B174BF3A-2B10-4CD1-A76A-9CB258051894}"/>
  </hyperlink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2:S172"/>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activeCell="E12" sqref="E12"/>
    </sheetView>
  </sheetViews>
  <sheetFormatPr defaultColWidth="9.1796875" defaultRowHeight="12.5" x14ac:dyDescent="0.25"/>
  <cols>
    <col min="1" max="1" width="5.7265625" style="2" customWidth="1"/>
    <col min="2" max="2" width="68.7265625" style="2" customWidth="1"/>
    <col min="3" max="3" width="16.81640625" style="2" customWidth="1"/>
    <col min="4" max="4" width="13.7265625" style="2" customWidth="1"/>
    <col min="5" max="5" width="2.7265625" style="2" customWidth="1"/>
    <col min="6" max="6" width="13.7265625" style="2" customWidth="1"/>
    <col min="7" max="7" width="2.7265625" style="2" customWidth="1"/>
    <col min="8" max="13" width="12.54296875" style="2" customWidth="1"/>
    <col min="14" max="14" width="2.7265625" style="2" customWidth="1"/>
    <col min="15" max="15" width="30.81640625" style="2" customWidth="1"/>
    <col min="16" max="29" width="13.7265625" style="2" customWidth="1"/>
    <col min="30" max="16384" width="9.1796875" style="2"/>
  </cols>
  <sheetData>
    <row r="2" spans="2:15" s="12" customFormat="1" ht="18" x14ac:dyDescent="0.25">
      <c r="B2" s="12" t="s">
        <v>68</v>
      </c>
    </row>
    <row r="4" spans="2:15" ht="13" x14ac:dyDescent="0.25">
      <c r="B4" s="17" t="s">
        <v>49</v>
      </c>
    </row>
    <row r="5" spans="2:15" ht="39" customHeight="1" x14ac:dyDescent="0.25">
      <c r="B5" s="48" t="s">
        <v>224</v>
      </c>
      <c r="C5" s="48"/>
      <c r="D5" s="48"/>
      <c r="F5" s="13"/>
    </row>
    <row r="6" spans="2:15" x14ac:dyDescent="0.25">
      <c r="F6" s="13"/>
    </row>
    <row r="7" spans="2:15" ht="13" x14ac:dyDescent="0.25">
      <c r="B7" s="18" t="s">
        <v>25</v>
      </c>
      <c r="F7" s="13"/>
    </row>
    <row r="8" spans="2:15" x14ac:dyDescent="0.25">
      <c r="B8" s="44" t="s">
        <v>223</v>
      </c>
    </row>
    <row r="9" spans="2:15" x14ac:dyDescent="0.25">
      <c r="F9" s="13"/>
    </row>
    <row r="10" spans="2:15" s="8" customFormat="1" ht="13" x14ac:dyDescent="0.25">
      <c r="B10" s="8" t="s">
        <v>39</v>
      </c>
      <c r="C10" s="8" t="s">
        <v>72</v>
      </c>
      <c r="D10" s="8" t="s">
        <v>22</v>
      </c>
      <c r="F10" s="8" t="s">
        <v>23</v>
      </c>
      <c r="H10" s="8" t="s">
        <v>76</v>
      </c>
      <c r="I10" s="8" t="s">
        <v>77</v>
      </c>
      <c r="J10" s="8" t="s">
        <v>78</v>
      </c>
      <c r="K10" s="8" t="s">
        <v>79</v>
      </c>
      <c r="L10" s="8" t="s">
        <v>80</v>
      </c>
      <c r="M10" s="8" t="s">
        <v>81</v>
      </c>
      <c r="O10" s="8" t="s">
        <v>41</v>
      </c>
    </row>
    <row r="11" spans="2:15" ht="13" x14ac:dyDescent="0.25">
      <c r="C11" s="28"/>
    </row>
    <row r="12" spans="2:15" ht="13" x14ac:dyDescent="0.25">
      <c r="C12" s="28"/>
    </row>
    <row r="13" spans="2:15" s="8" customFormat="1" ht="13" x14ac:dyDescent="0.25">
      <c r="B13" s="8" t="s">
        <v>175</v>
      </c>
    </row>
    <row r="15" spans="2:15" ht="13" x14ac:dyDescent="0.25">
      <c r="B15" s="17" t="s">
        <v>196</v>
      </c>
    </row>
    <row r="16" spans="2:15" x14ac:dyDescent="0.25">
      <c r="B16" s="26" t="s">
        <v>219</v>
      </c>
      <c r="C16" s="2" t="s">
        <v>192</v>
      </c>
      <c r="D16" s="2" t="s">
        <v>84</v>
      </c>
      <c r="H16" s="29"/>
      <c r="I16" s="19">
        <f>'3. OPEX'!L60</f>
        <v>20688554.943431094</v>
      </c>
      <c r="J16" s="19">
        <f>'3. OPEX'!M60</f>
        <v>21362657.025337894</v>
      </c>
      <c r="K16" s="19">
        <f>'3. OPEX'!N60</f>
        <v>22058723.600080155</v>
      </c>
      <c r="L16" s="19">
        <f>'3. OPEX'!O60</f>
        <v>22777470.344049435</v>
      </c>
      <c r="M16" s="19">
        <f>'3. OPEX'!P60</f>
        <v>23519636.252759714</v>
      </c>
      <c r="O16" s="2" t="s">
        <v>242</v>
      </c>
    </row>
    <row r="17" spans="2:19" x14ac:dyDescent="0.25">
      <c r="B17" s="26"/>
    </row>
    <row r="18" spans="2:19" ht="13" x14ac:dyDescent="0.25">
      <c r="B18" s="17" t="s">
        <v>178</v>
      </c>
    </row>
    <row r="19" spans="2:19" x14ac:dyDescent="0.25">
      <c r="B19" s="26" t="s">
        <v>220</v>
      </c>
      <c r="C19" s="2" t="s">
        <v>86</v>
      </c>
      <c r="D19" s="2" t="s">
        <v>84</v>
      </c>
      <c r="H19" s="29"/>
      <c r="I19" s="19">
        <f>'3. OPEX'!L65</f>
        <v>6307419.3510553436</v>
      </c>
      <c r="J19" s="19">
        <f>'3. OPEX'!M65</f>
        <v>6512936.0982438978</v>
      </c>
      <c r="K19" s="19">
        <f>'3. OPEX'!N65</f>
        <v>6725149.2661116784</v>
      </c>
      <c r="L19" s="19">
        <f>'3. OPEX'!O65</f>
        <v>6944277.046365818</v>
      </c>
      <c r="M19" s="19">
        <f>'3. OPEX'!P65</f>
        <v>7170544.7401265716</v>
      </c>
    </row>
    <row r="20" spans="2:19" x14ac:dyDescent="0.25">
      <c r="B20" s="26"/>
    </row>
    <row r="21" spans="2:19" ht="13" x14ac:dyDescent="0.25">
      <c r="B21" s="17" t="s">
        <v>179</v>
      </c>
    </row>
    <row r="22" spans="2:19" x14ac:dyDescent="0.25">
      <c r="B22" s="26" t="s">
        <v>219</v>
      </c>
      <c r="C22" s="2" t="s">
        <v>87</v>
      </c>
      <c r="D22" s="2" t="s">
        <v>84</v>
      </c>
      <c r="H22" s="29"/>
      <c r="I22" s="19">
        <f>'3. OPEX'!L70</f>
        <v>1156169.2504936825</v>
      </c>
      <c r="J22" s="19">
        <f>'3. OPEX'!M70</f>
        <v>1193841.0985722684</v>
      </c>
      <c r="K22" s="19">
        <f>'3. OPEX'!N70</f>
        <v>1232740.4210340816</v>
      </c>
      <c r="L22" s="19">
        <f>'3. OPEX'!O70</f>
        <v>1272907.2130861089</v>
      </c>
      <c r="M22" s="19">
        <f>'3. OPEX'!P70</f>
        <v>1314382.773112498</v>
      </c>
    </row>
    <row r="23" spans="2:19" x14ac:dyDescent="0.25">
      <c r="B23" s="26"/>
    </row>
    <row r="24" spans="2:19" s="8" customFormat="1" ht="13" x14ac:dyDescent="0.25">
      <c r="B24" s="8" t="s">
        <v>218</v>
      </c>
    </row>
    <row r="25" spans="2:19" ht="13" x14ac:dyDescent="0.25">
      <c r="Q25" s="13"/>
      <c r="S25" s="5"/>
    </row>
    <row r="26" spans="2:19" ht="12.65" customHeight="1" x14ac:dyDescent="0.25">
      <c r="B26" s="1" t="s">
        <v>217</v>
      </c>
      <c r="Q26" s="13"/>
    </row>
    <row r="27" spans="2:19" x14ac:dyDescent="0.25">
      <c r="B27" s="2" t="s">
        <v>90</v>
      </c>
      <c r="C27" s="2" t="s">
        <v>86</v>
      </c>
      <c r="D27" s="2" t="s">
        <v>89</v>
      </c>
      <c r="H27" s="29"/>
      <c r="I27" s="19">
        <f>'3. OPEX'!L75</f>
        <v>1</v>
      </c>
      <c r="J27" s="19">
        <f>'3. OPEX'!M75</f>
        <v>1</v>
      </c>
      <c r="K27" s="19">
        <f>'3. OPEX'!N75</f>
        <v>1</v>
      </c>
      <c r="L27" s="19">
        <f>'3. OPEX'!O75</f>
        <v>1</v>
      </c>
      <c r="M27" s="19">
        <f>'3. OPEX'!P75</f>
        <v>1</v>
      </c>
    </row>
    <row r="28" spans="2:19" ht="12.65" customHeight="1" x14ac:dyDescent="0.25">
      <c r="B28" s="2" t="s">
        <v>88</v>
      </c>
      <c r="C28" s="2" t="s">
        <v>86</v>
      </c>
      <c r="D28" s="2" t="s">
        <v>89</v>
      </c>
      <c r="H28" s="29"/>
      <c r="I28" s="19">
        <f>'3. OPEX'!L76</f>
        <v>257773</v>
      </c>
      <c r="J28" s="19">
        <f>'3. OPEX'!M76</f>
        <v>257773</v>
      </c>
      <c r="K28" s="19">
        <f>'3. OPEX'!N76</f>
        <v>257773</v>
      </c>
      <c r="L28" s="19">
        <f>'3. OPEX'!O76</f>
        <v>257773</v>
      </c>
      <c r="M28" s="19">
        <f>'3. OPEX'!P76</f>
        <v>257773</v>
      </c>
    </row>
    <row r="29" spans="2:19" ht="12.65" customHeight="1" x14ac:dyDescent="0.25">
      <c r="B29" s="2" t="s">
        <v>256</v>
      </c>
      <c r="C29" s="2" t="s">
        <v>86</v>
      </c>
      <c r="D29" s="2" t="s">
        <v>89</v>
      </c>
      <c r="H29" s="29"/>
      <c r="I29" s="19">
        <f>'3. OPEX'!L77</f>
        <v>1691512</v>
      </c>
      <c r="J29" s="19">
        <f>'3. OPEX'!M77</f>
        <v>1691512</v>
      </c>
      <c r="K29" s="19">
        <f>'3. OPEX'!N77</f>
        <v>1691512</v>
      </c>
      <c r="L29" s="19">
        <f>'3. OPEX'!O77</f>
        <v>1691512</v>
      </c>
      <c r="M29" s="19">
        <f>'3. OPEX'!P77</f>
        <v>1691512</v>
      </c>
    </row>
    <row r="31" spans="2:19" s="8" customFormat="1" ht="13" x14ac:dyDescent="0.25">
      <c r="B31" s="8" t="s">
        <v>181</v>
      </c>
    </row>
    <row r="33" spans="2:13" ht="13" x14ac:dyDescent="0.25">
      <c r="B33" s="28" t="s">
        <v>211</v>
      </c>
    </row>
    <row r="34" spans="2:13" x14ac:dyDescent="0.25">
      <c r="B34" s="39" t="s">
        <v>209</v>
      </c>
      <c r="C34" s="2" t="s">
        <v>192</v>
      </c>
      <c r="D34" s="2" t="s">
        <v>84</v>
      </c>
      <c r="H34" s="29"/>
      <c r="I34" s="19">
        <f>'4. Niet-tariefopbrengsten'!L43</f>
        <v>1413017.6349857228</v>
      </c>
      <c r="J34" s="19">
        <f>'4. Niet-tariefopbrengsten'!M43</f>
        <v>1459058.459592341</v>
      </c>
      <c r="K34" s="19">
        <f>'4. Niet-tariefopbrengsten'!N43</f>
        <v>1506599.4477340581</v>
      </c>
      <c r="L34" s="19">
        <f>'4. Niet-tariefopbrengsten'!O43</f>
        <v>1555689.4797393929</v>
      </c>
      <c r="M34" s="19">
        <f>'4. Niet-tariefopbrengsten'!P43</f>
        <v>1606379.0286209015</v>
      </c>
    </row>
    <row r="36" spans="2:13" ht="13" x14ac:dyDescent="0.25">
      <c r="B36" s="28" t="s">
        <v>184</v>
      </c>
    </row>
    <row r="37" spans="2:13" x14ac:dyDescent="0.25">
      <c r="B37" s="39" t="s">
        <v>209</v>
      </c>
      <c r="C37" s="2" t="s">
        <v>87</v>
      </c>
      <c r="D37" s="2" t="s">
        <v>84</v>
      </c>
      <c r="H37" s="29"/>
      <c r="I37" s="19">
        <f>'4. Niet-tariefopbrengsten'!L48</f>
        <v>0</v>
      </c>
      <c r="J37" s="19">
        <f>'4. Niet-tariefopbrengsten'!M48</f>
        <v>0</v>
      </c>
      <c r="K37" s="19">
        <f>'4. Niet-tariefopbrengsten'!N48</f>
        <v>0</v>
      </c>
      <c r="L37" s="19">
        <f>'4. Niet-tariefopbrengsten'!O48</f>
        <v>0</v>
      </c>
      <c r="M37" s="19">
        <f>'4. Niet-tariefopbrengsten'!P48</f>
        <v>0</v>
      </c>
    </row>
    <row r="39" spans="2:13" s="8" customFormat="1" ht="13" x14ac:dyDescent="0.25">
      <c r="B39" s="8" t="s">
        <v>186</v>
      </c>
    </row>
    <row r="41" spans="2:13" ht="13" x14ac:dyDescent="0.25">
      <c r="B41" s="1" t="s">
        <v>201</v>
      </c>
    </row>
    <row r="42" spans="2:13" x14ac:dyDescent="0.25">
      <c r="B42" s="26" t="s">
        <v>189</v>
      </c>
      <c r="C42" s="2" t="s">
        <v>192</v>
      </c>
      <c r="D42" s="2" t="s">
        <v>172</v>
      </c>
      <c r="H42" s="19">
        <f>'5. Investeringen'!K64</f>
        <v>869275.30390939501</v>
      </c>
      <c r="I42" s="19">
        <f>'5. Investeringen'!L64</f>
        <v>897599.19089510955</v>
      </c>
      <c r="J42" s="19">
        <f>'5. Investeringen'!M64</f>
        <v>926845.96453177533</v>
      </c>
      <c r="K42" s="19">
        <f>'5. Investeringen'!N64</f>
        <v>957045.69554276904</v>
      </c>
      <c r="L42" s="19">
        <f>'5. Investeringen'!O64</f>
        <v>988229.434455871</v>
      </c>
      <c r="M42" s="19">
        <f>'5. Investeringen'!P64</f>
        <v>1020429.2435285582</v>
      </c>
    </row>
    <row r="43" spans="2:13" x14ac:dyDescent="0.25">
      <c r="B43" s="26" t="s">
        <v>197</v>
      </c>
      <c r="C43" s="2" t="s">
        <v>192</v>
      </c>
      <c r="D43" s="2" t="s">
        <v>172</v>
      </c>
      <c r="H43" s="19">
        <f>'5. Investeringen'!K65</f>
        <v>77864.223406231511</v>
      </c>
      <c r="I43" s="19">
        <f>'5. Investeringen'!L65</f>
        <v>80401.299352217888</v>
      </c>
      <c r="J43" s="19">
        <f>'5. Investeringen'!M65</f>
        <v>83021.041689444333</v>
      </c>
      <c r="K43" s="19">
        <f>'5. Investeringen'!N65</f>
        <v>85726.143964492061</v>
      </c>
      <c r="L43" s="19">
        <f>'5. Investeringen'!O65</f>
        <v>88519.387488668435</v>
      </c>
      <c r="M43" s="19">
        <f>'5. Investeringen'!P65</f>
        <v>91403.644197674221</v>
      </c>
    </row>
    <row r="44" spans="2:13" x14ac:dyDescent="0.25">
      <c r="B44" s="26" t="s">
        <v>190</v>
      </c>
      <c r="C44" s="2" t="s">
        <v>192</v>
      </c>
      <c r="D44" s="2" t="s">
        <v>172</v>
      </c>
      <c r="H44" s="19">
        <f>'5. Investeringen'!K66</f>
        <v>5775.2270093961715</v>
      </c>
      <c r="I44" s="19">
        <f>'5. Investeringen'!L66</f>
        <v>5963.4031561189968</v>
      </c>
      <c r="J44" s="19">
        <f>'5. Investeringen'!M66</f>
        <v>6157.7107089558749</v>
      </c>
      <c r="K44" s="19">
        <f>'5. Investeringen'!N66</f>
        <v>6358.3494495560208</v>
      </c>
      <c r="L44" s="19">
        <f>'5. Investeringen'!O66</f>
        <v>6565.5256691207214</v>
      </c>
      <c r="M44" s="19">
        <f>'5. Investeringen'!P66</f>
        <v>6779.452380506239</v>
      </c>
    </row>
    <row r="45" spans="2:13" x14ac:dyDescent="0.25">
      <c r="B45" s="26" t="s">
        <v>198</v>
      </c>
      <c r="C45" s="2" t="s">
        <v>192</v>
      </c>
      <c r="D45" s="2" t="s">
        <v>172</v>
      </c>
      <c r="H45" s="19">
        <f>'5. Investeringen'!K67</f>
        <v>4121701.2534263716</v>
      </c>
      <c r="I45" s="19">
        <f>'5. Investeringen'!L67</f>
        <v>4256000.0192671809</v>
      </c>
      <c r="J45" s="19">
        <f>'5. Investeringen'!M67</f>
        <v>4394674.6865616366</v>
      </c>
      <c r="K45" s="19">
        <f>'5. Investeringen'!N67</f>
        <v>4537867.8367654374</v>
      </c>
      <c r="L45" s="19">
        <f>'5. Investeringen'!O67</f>
        <v>4685726.697113378</v>
      </c>
      <c r="M45" s="19">
        <f>'5. Investeringen'!P67</f>
        <v>4838403.291994323</v>
      </c>
    </row>
    <row r="46" spans="2:13" x14ac:dyDescent="0.25">
      <c r="B46" s="26" t="s">
        <v>199</v>
      </c>
      <c r="C46" s="2" t="s">
        <v>192</v>
      </c>
      <c r="D46" s="2" t="s">
        <v>172</v>
      </c>
      <c r="H46" s="19">
        <f>'5. Investeringen'!K68</f>
        <v>10991834.15455832</v>
      </c>
      <c r="I46" s="19">
        <f>'5. Investeringen'!L68</f>
        <v>11349984.750761012</v>
      </c>
      <c r="J46" s="19">
        <f>'5. Investeringen'!M68</f>
        <v>11719805.087223308</v>
      </c>
      <c r="K46" s="19">
        <f>'5. Investeringen'!N68</f>
        <v>12101675.402982002</v>
      </c>
      <c r="L46" s="19">
        <f>'5. Investeringen'!O68</f>
        <v>12495988.326529166</v>
      </c>
      <c r="M46" s="19">
        <f>'5. Investeringen'!P68</f>
        <v>12903149.279501909</v>
      </c>
    </row>
    <row r="47" spans="2:13" x14ac:dyDescent="0.25">
      <c r="B47" s="26" t="s">
        <v>200</v>
      </c>
      <c r="C47" s="2" t="s">
        <v>192</v>
      </c>
      <c r="D47" s="2" t="s">
        <v>172</v>
      </c>
      <c r="H47" s="19">
        <f>'5. Investeringen'!K69</f>
        <v>362.58995094722218</v>
      </c>
      <c r="I47" s="19">
        <f>'5. Investeringen'!L69</f>
        <v>374.40434018225255</v>
      </c>
      <c r="J47" s="19">
        <f>'5. Investeringen'!M69</f>
        <v>386.60368159985762</v>
      </c>
      <c r="K47" s="19">
        <f>'5. Investeringen'!N69</f>
        <v>399.20051822531968</v>
      </c>
      <c r="L47" s="19">
        <f>'5. Investeringen'!O69</f>
        <v>412.20780177749469</v>
      </c>
      <c r="M47" s="19">
        <f>'5. Investeringen'!P69</f>
        <v>425.63890598541144</v>
      </c>
    </row>
    <row r="49" spans="1:15" ht="13" x14ac:dyDescent="0.25">
      <c r="B49" s="28" t="s">
        <v>208</v>
      </c>
    </row>
    <row r="50" spans="1:15" x14ac:dyDescent="0.25">
      <c r="B50" s="39" t="s">
        <v>210</v>
      </c>
      <c r="C50" s="2" t="s">
        <v>87</v>
      </c>
      <c r="D50" s="2" t="s">
        <v>84</v>
      </c>
      <c r="H50" s="19">
        <f>'5. Investeringen'!K75</f>
        <v>30746.170991826431</v>
      </c>
      <c r="I50" s="19">
        <f>'5. Investeringen'!L75</f>
        <v>31747.983729976779</v>
      </c>
      <c r="J50" s="19">
        <f>'5. Investeringen'!M75</f>
        <v>32782.43886651186</v>
      </c>
      <c r="K50" s="19">
        <f>'5. Investeringen'!N75</f>
        <v>33850.599999579041</v>
      </c>
      <c r="L50" s="19">
        <f>'5. Investeringen'!O75</f>
        <v>34953.565382898661</v>
      </c>
      <c r="M50" s="19">
        <f>'5. Investeringen'!P75</f>
        <v>36092.469054958114</v>
      </c>
    </row>
    <row r="51" spans="1:15" x14ac:dyDescent="0.25">
      <c r="B51" s="39" t="s">
        <v>212</v>
      </c>
      <c r="C51" s="2" t="s">
        <v>87</v>
      </c>
      <c r="D51" s="2" t="s">
        <v>84</v>
      </c>
      <c r="H51" s="19">
        <f>'5. Investeringen'!K76</f>
        <v>290019.00473374088</v>
      </c>
      <c r="I51" s="19">
        <f>'5. Investeringen'!L76</f>
        <v>299468.79063798196</v>
      </c>
      <c r="J51" s="19">
        <f>'5. Investeringen'!M76</f>
        <v>309226.48206626956</v>
      </c>
      <c r="K51" s="19">
        <f>'5. Investeringen'!N76</f>
        <v>319302.11160692887</v>
      </c>
      <c r="L51" s="19">
        <f>'5. Investeringen'!O76</f>
        <v>329706.03874345467</v>
      </c>
      <c r="M51" s="19">
        <f>'5. Investeringen'!P76</f>
        <v>340448.96050584561</v>
      </c>
    </row>
    <row r="53" spans="1:15" s="8" customFormat="1" ht="13" x14ac:dyDescent="0.25">
      <c r="B53" s="8" t="s">
        <v>213</v>
      </c>
    </row>
    <row r="54" spans="1:15" x14ac:dyDescent="0.25">
      <c r="G54" s="30"/>
      <c r="H54" s="30"/>
      <c r="I54" s="30"/>
      <c r="J54" s="30"/>
      <c r="K54" s="30"/>
      <c r="L54" s="30"/>
      <c r="M54" s="30"/>
      <c r="N54" s="30"/>
      <c r="O54" s="30"/>
    </row>
    <row r="55" spans="1:15" ht="13" x14ac:dyDescent="0.25">
      <c r="B55" s="1" t="s">
        <v>94</v>
      </c>
      <c r="F55" s="28"/>
    </row>
    <row r="56" spans="1:15" ht="13" x14ac:dyDescent="0.25">
      <c r="A56" s="43"/>
      <c r="B56" s="2" t="s">
        <v>95</v>
      </c>
      <c r="C56" s="2" t="s">
        <v>96</v>
      </c>
      <c r="D56" s="2" t="s">
        <v>89</v>
      </c>
      <c r="F56" s="28"/>
      <c r="H56" s="29"/>
      <c r="I56" s="19">
        <f>'6. Rekenvolumes'!J119</f>
        <v>30683.50821656347</v>
      </c>
      <c r="J56" s="19">
        <f>'6. Rekenvolumes'!K119</f>
        <v>30683.50821656347</v>
      </c>
      <c r="K56" s="19">
        <f>'6. Rekenvolumes'!L119</f>
        <v>30683.50821656347</v>
      </c>
      <c r="L56" s="19">
        <f>'6. Rekenvolumes'!M119</f>
        <v>30683.50821656347</v>
      </c>
      <c r="M56" s="19">
        <f>'6. Rekenvolumes'!N119</f>
        <v>30683.50821656347</v>
      </c>
    </row>
    <row r="57" spans="1:15" ht="13" x14ac:dyDescent="0.25">
      <c r="A57" s="43"/>
      <c r="B57" s="17"/>
      <c r="F57" s="28"/>
    </row>
    <row r="58" spans="1:15" ht="13" x14ac:dyDescent="0.25">
      <c r="A58" s="43"/>
      <c r="B58" s="32" t="s">
        <v>97</v>
      </c>
      <c r="F58" s="28"/>
    </row>
    <row r="59" spans="1:15" ht="13" x14ac:dyDescent="0.25">
      <c r="A59" s="43"/>
      <c r="B59" s="33" t="s">
        <v>98</v>
      </c>
      <c r="C59" s="2" t="s">
        <v>96</v>
      </c>
      <c r="D59" s="2" t="s">
        <v>89</v>
      </c>
      <c r="F59" s="28"/>
      <c r="H59" s="29"/>
      <c r="I59" s="19">
        <f>'6. Rekenvolumes'!J122</f>
        <v>60890.136917596123</v>
      </c>
      <c r="J59" s="19">
        <f>'6. Rekenvolumes'!K122</f>
        <v>60890.136917596123</v>
      </c>
      <c r="K59" s="19">
        <f>'6. Rekenvolumes'!L122</f>
        <v>60890.136917596123</v>
      </c>
      <c r="L59" s="19">
        <f>'6. Rekenvolumes'!M122</f>
        <v>60890.136917596123</v>
      </c>
      <c r="M59" s="19">
        <f>'6. Rekenvolumes'!N122</f>
        <v>60890.136917596123</v>
      </c>
    </row>
    <row r="60" spans="1:15" ht="13" x14ac:dyDescent="0.25">
      <c r="A60" s="43"/>
      <c r="B60" s="33" t="s">
        <v>99</v>
      </c>
      <c r="C60" s="2" t="s">
        <v>96</v>
      </c>
      <c r="D60" s="2" t="s">
        <v>89</v>
      </c>
      <c r="F60" s="28"/>
      <c r="H60" s="29"/>
      <c r="I60" s="19">
        <f>'6. Rekenvolumes'!J123</f>
        <v>1628.1942788836061</v>
      </c>
      <c r="J60" s="19">
        <f>'6. Rekenvolumes'!K123</f>
        <v>1628.1942788836061</v>
      </c>
      <c r="K60" s="19">
        <f>'6. Rekenvolumes'!L123</f>
        <v>1628.1942788836061</v>
      </c>
      <c r="L60" s="19">
        <f>'6. Rekenvolumes'!M123</f>
        <v>1628.1942788836061</v>
      </c>
      <c r="M60" s="19">
        <f>'6. Rekenvolumes'!N123</f>
        <v>1628.1942788836061</v>
      </c>
    </row>
    <row r="61" spans="1:15" ht="13" x14ac:dyDescent="0.25">
      <c r="A61" s="43"/>
      <c r="B61" s="33" t="s">
        <v>100</v>
      </c>
      <c r="C61" s="2" t="s">
        <v>96</v>
      </c>
      <c r="D61" s="2" t="s">
        <v>89</v>
      </c>
      <c r="F61" s="28"/>
      <c r="H61" s="29"/>
      <c r="I61" s="19">
        <f>'6. Rekenvolumes'!J124</f>
        <v>769.47055181186943</v>
      </c>
      <c r="J61" s="19">
        <f>'6. Rekenvolumes'!K124</f>
        <v>769.47055181186943</v>
      </c>
      <c r="K61" s="19">
        <f>'6. Rekenvolumes'!L124</f>
        <v>769.47055181186943</v>
      </c>
      <c r="L61" s="19">
        <f>'6. Rekenvolumes'!M124</f>
        <v>769.47055181186943</v>
      </c>
      <c r="M61" s="19">
        <f>'6. Rekenvolumes'!N124</f>
        <v>769.47055181186943</v>
      </c>
    </row>
    <row r="62" spans="1:15" ht="13" x14ac:dyDescent="0.25">
      <c r="A62" s="43"/>
      <c r="B62" s="33" t="s">
        <v>101</v>
      </c>
      <c r="C62" s="2" t="s">
        <v>96</v>
      </c>
      <c r="D62" s="2" t="s">
        <v>89</v>
      </c>
      <c r="F62" s="28"/>
      <c r="H62" s="29"/>
      <c r="I62" s="19">
        <f>'6. Rekenvolumes'!J125</f>
        <v>483.07180746251669</v>
      </c>
      <c r="J62" s="19">
        <f>'6. Rekenvolumes'!K125</f>
        <v>483.07180746251669</v>
      </c>
      <c r="K62" s="19">
        <f>'6. Rekenvolumes'!L125</f>
        <v>483.07180746251669</v>
      </c>
      <c r="L62" s="19">
        <f>'6. Rekenvolumes'!M125</f>
        <v>483.07180746251669</v>
      </c>
      <c r="M62" s="19">
        <f>'6. Rekenvolumes'!N125</f>
        <v>483.07180746251669</v>
      </c>
    </row>
    <row r="63" spans="1:15" ht="13" x14ac:dyDescent="0.25">
      <c r="A63" s="43"/>
      <c r="B63" s="33" t="s">
        <v>102</v>
      </c>
      <c r="C63" s="2" t="s">
        <v>96</v>
      </c>
      <c r="D63" s="2" t="s">
        <v>89</v>
      </c>
      <c r="F63" s="28"/>
      <c r="H63" s="29"/>
      <c r="I63" s="19">
        <f>'6. Rekenvolumes'!J126</f>
        <v>642.13674336428085</v>
      </c>
      <c r="J63" s="19">
        <f>'6. Rekenvolumes'!K126</f>
        <v>642.13674336428085</v>
      </c>
      <c r="K63" s="19">
        <f>'6. Rekenvolumes'!L126</f>
        <v>642.13674336428085</v>
      </c>
      <c r="L63" s="19">
        <f>'6. Rekenvolumes'!M126</f>
        <v>642.13674336428085</v>
      </c>
      <c r="M63" s="19">
        <f>'6. Rekenvolumes'!N126</f>
        <v>642.13674336428085</v>
      </c>
    </row>
    <row r="64" spans="1:15" ht="13" x14ac:dyDescent="0.25">
      <c r="A64" s="43"/>
      <c r="F64" s="28"/>
    </row>
    <row r="65" spans="1:13" ht="13" x14ac:dyDescent="0.25">
      <c r="A65" s="43"/>
      <c r="B65" s="32" t="s">
        <v>103</v>
      </c>
      <c r="F65" s="28"/>
    </row>
    <row r="66" spans="1:13" ht="13" x14ac:dyDescent="0.25">
      <c r="A66" s="43"/>
      <c r="B66" s="2" t="s">
        <v>104</v>
      </c>
      <c r="C66" s="2" t="s">
        <v>96</v>
      </c>
      <c r="D66" s="2" t="s">
        <v>89</v>
      </c>
      <c r="F66" s="28"/>
      <c r="H66" s="29"/>
      <c r="I66" s="19">
        <f>'6. Rekenvolumes'!J129</f>
        <v>390.13947594020561</v>
      </c>
      <c r="J66" s="19">
        <f>'6. Rekenvolumes'!K129</f>
        <v>390.13947594020561</v>
      </c>
      <c r="K66" s="19">
        <f>'6. Rekenvolumes'!L129</f>
        <v>390.13947594020561</v>
      </c>
      <c r="L66" s="19">
        <f>'6. Rekenvolumes'!M129</f>
        <v>390.13947594020561</v>
      </c>
      <c r="M66" s="19">
        <f>'6. Rekenvolumes'!N129</f>
        <v>390.13947594020561</v>
      </c>
    </row>
    <row r="67" spans="1:13" ht="13" x14ac:dyDescent="0.25">
      <c r="A67" s="43"/>
      <c r="B67" s="2" t="s">
        <v>105</v>
      </c>
      <c r="C67" s="2" t="s">
        <v>96</v>
      </c>
      <c r="D67" s="2" t="s">
        <v>89</v>
      </c>
      <c r="F67" s="28"/>
      <c r="H67" s="29"/>
      <c r="I67" s="19">
        <f>'6. Rekenvolumes'!J130</f>
        <v>103.38909014776918</v>
      </c>
      <c r="J67" s="19">
        <f>'6. Rekenvolumes'!K130</f>
        <v>103.38909014776918</v>
      </c>
      <c r="K67" s="19">
        <f>'6. Rekenvolumes'!L130</f>
        <v>103.38909014776918</v>
      </c>
      <c r="L67" s="19">
        <f>'6. Rekenvolumes'!M130</f>
        <v>103.38909014776918</v>
      </c>
      <c r="M67" s="19">
        <f>'6. Rekenvolumes'!N130</f>
        <v>103.38909014776918</v>
      </c>
    </row>
    <row r="68" spans="1:13" ht="13" x14ac:dyDescent="0.25">
      <c r="A68" s="43"/>
      <c r="B68" s="2" t="s">
        <v>106</v>
      </c>
      <c r="C68" s="2" t="s">
        <v>96</v>
      </c>
      <c r="D68" s="2" t="s">
        <v>89</v>
      </c>
      <c r="F68" s="28"/>
      <c r="H68" s="29"/>
      <c r="I68" s="19">
        <f>'6. Rekenvolumes'!J131</f>
        <v>172.55645675064216</v>
      </c>
      <c r="J68" s="19">
        <f>'6. Rekenvolumes'!K131</f>
        <v>172.55645675064216</v>
      </c>
      <c r="K68" s="19">
        <f>'6. Rekenvolumes'!L131</f>
        <v>172.55645675064216</v>
      </c>
      <c r="L68" s="19">
        <f>'6. Rekenvolumes'!M131</f>
        <v>172.55645675064216</v>
      </c>
      <c r="M68" s="19">
        <f>'6. Rekenvolumes'!N131</f>
        <v>172.55645675064216</v>
      </c>
    </row>
    <row r="69" spans="1:13" ht="13" x14ac:dyDescent="0.25">
      <c r="A69" s="43"/>
      <c r="B69" s="2" t="s">
        <v>107</v>
      </c>
      <c r="C69" s="2" t="s">
        <v>96</v>
      </c>
      <c r="D69" s="2" t="s">
        <v>89</v>
      </c>
      <c r="F69" s="28"/>
      <c r="H69" s="29"/>
      <c r="I69" s="19">
        <f>'6. Rekenvolumes'!J132</f>
        <v>14.883942314346495</v>
      </c>
      <c r="J69" s="19">
        <f>'6. Rekenvolumes'!K132</f>
        <v>14.883942314346495</v>
      </c>
      <c r="K69" s="19">
        <f>'6. Rekenvolumes'!L132</f>
        <v>14.883942314346495</v>
      </c>
      <c r="L69" s="19">
        <f>'6. Rekenvolumes'!M132</f>
        <v>14.883942314346495</v>
      </c>
      <c r="M69" s="19">
        <f>'6. Rekenvolumes'!N132</f>
        <v>14.883942314346495</v>
      </c>
    </row>
    <row r="70" spans="1:13" ht="13" x14ac:dyDescent="0.25">
      <c r="A70" s="43"/>
      <c r="B70" s="2" t="s">
        <v>108</v>
      </c>
      <c r="C70" s="2" t="s">
        <v>96</v>
      </c>
      <c r="D70" s="2" t="s">
        <v>89</v>
      </c>
      <c r="F70" s="28"/>
      <c r="H70" s="29"/>
      <c r="I70" s="19">
        <f>'6. Rekenvolumes'!J133</f>
        <v>10.999096478140737</v>
      </c>
      <c r="J70" s="19">
        <f>'6. Rekenvolumes'!K133</f>
        <v>10.999096478140737</v>
      </c>
      <c r="K70" s="19">
        <f>'6. Rekenvolumes'!L133</f>
        <v>10.999096478140737</v>
      </c>
      <c r="L70" s="19">
        <f>'6. Rekenvolumes'!M133</f>
        <v>10.999096478140737</v>
      </c>
      <c r="M70" s="19">
        <f>'6. Rekenvolumes'!N133</f>
        <v>10.999096478140737</v>
      </c>
    </row>
    <row r="71" spans="1:13" ht="13" x14ac:dyDescent="0.25">
      <c r="A71" s="43"/>
      <c r="B71" s="2" t="s">
        <v>109</v>
      </c>
      <c r="C71" s="2" t="s">
        <v>96</v>
      </c>
      <c r="D71" s="2" t="s">
        <v>89</v>
      </c>
      <c r="F71" s="28"/>
      <c r="H71" s="29"/>
      <c r="I71" s="19">
        <f>'6. Rekenvolumes'!J134</f>
        <v>86.653894290676718</v>
      </c>
      <c r="J71" s="19">
        <f>'6. Rekenvolumes'!K134</f>
        <v>86.653894290676718</v>
      </c>
      <c r="K71" s="19">
        <f>'6. Rekenvolumes'!L134</f>
        <v>86.653894290676718</v>
      </c>
      <c r="L71" s="19">
        <f>'6. Rekenvolumes'!M134</f>
        <v>86.653894290676718</v>
      </c>
      <c r="M71" s="19">
        <f>'6. Rekenvolumes'!N134</f>
        <v>86.653894290676718</v>
      </c>
    </row>
    <row r="72" spans="1:13" ht="13" x14ac:dyDescent="0.25">
      <c r="A72" s="43"/>
      <c r="B72" s="2" t="s">
        <v>110</v>
      </c>
      <c r="C72" s="2" t="s">
        <v>96</v>
      </c>
      <c r="D72" s="2" t="s">
        <v>89</v>
      </c>
      <c r="F72" s="28"/>
      <c r="H72" s="29"/>
      <c r="I72" s="19">
        <f>'6. Rekenvolumes'!J135</f>
        <v>121.53943224585478</v>
      </c>
      <c r="J72" s="19">
        <f>'6. Rekenvolumes'!K135</f>
        <v>121.53943224585478</v>
      </c>
      <c r="K72" s="19">
        <f>'6. Rekenvolumes'!L135</f>
        <v>121.53943224585478</v>
      </c>
      <c r="L72" s="19">
        <f>'6. Rekenvolumes'!M135</f>
        <v>121.53943224585478</v>
      </c>
      <c r="M72" s="19">
        <f>'6. Rekenvolumes'!N135</f>
        <v>121.53943224585478</v>
      </c>
    </row>
    <row r="73" spans="1:13" ht="13" x14ac:dyDescent="0.25">
      <c r="A73" s="43"/>
      <c r="B73" s="2" t="s">
        <v>111</v>
      </c>
      <c r="C73" s="2" t="s">
        <v>96</v>
      </c>
      <c r="D73" s="2" t="s">
        <v>89</v>
      </c>
      <c r="F73" s="28"/>
      <c r="H73" s="29"/>
      <c r="I73" s="19">
        <f>'6. Rekenvolumes'!J136</f>
        <v>31.407396626300645</v>
      </c>
      <c r="J73" s="19">
        <f>'6. Rekenvolumes'!K136</f>
        <v>31.407396626300645</v>
      </c>
      <c r="K73" s="19">
        <f>'6. Rekenvolumes'!L136</f>
        <v>31.407396626300645</v>
      </c>
      <c r="L73" s="19">
        <f>'6. Rekenvolumes'!M136</f>
        <v>31.407396626300645</v>
      </c>
      <c r="M73" s="19">
        <f>'6. Rekenvolumes'!N136</f>
        <v>31.407396626300645</v>
      </c>
    </row>
    <row r="74" spans="1:13" ht="13" x14ac:dyDescent="0.25">
      <c r="A74" s="43"/>
      <c r="B74" s="2" t="s">
        <v>112</v>
      </c>
      <c r="C74" s="2" t="s">
        <v>96</v>
      </c>
      <c r="D74" s="2" t="s">
        <v>89</v>
      </c>
      <c r="F74" s="28"/>
      <c r="H74" s="29"/>
      <c r="I74" s="19">
        <f>'6. Rekenvolumes'!J137</f>
        <v>97.064435475180161</v>
      </c>
      <c r="J74" s="19">
        <f>'6. Rekenvolumes'!K137</f>
        <v>97.064435475180161</v>
      </c>
      <c r="K74" s="19">
        <f>'6. Rekenvolumes'!L137</f>
        <v>97.064435475180161</v>
      </c>
      <c r="L74" s="19">
        <f>'6. Rekenvolumes'!M137</f>
        <v>97.064435475180161</v>
      </c>
      <c r="M74" s="19">
        <f>'6. Rekenvolumes'!N137</f>
        <v>97.064435475180161</v>
      </c>
    </row>
    <row r="75" spans="1:13" ht="13" x14ac:dyDescent="0.25">
      <c r="A75" s="43"/>
      <c r="B75" s="33" t="s">
        <v>113</v>
      </c>
      <c r="C75" s="2" t="s">
        <v>96</v>
      </c>
      <c r="D75" s="2" t="s">
        <v>89</v>
      </c>
      <c r="F75" s="28"/>
      <c r="H75" s="29"/>
      <c r="I75" s="19">
        <f>'6. Rekenvolumes'!J138</f>
        <v>324.63238119879878</v>
      </c>
      <c r="J75" s="19">
        <f>'6. Rekenvolumes'!K138</f>
        <v>324.63238119879878</v>
      </c>
      <c r="K75" s="19">
        <f>'6. Rekenvolumes'!L138</f>
        <v>324.63238119879878</v>
      </c>
      <c r="L75" s="19">
        <f>'6. Rekenvolumes'!M138</f>
        <v>324.63238119879878</v>
      </c>
      <c r="M75" s="19">
        <f>'6. Rekenvolumes'!N138</f>
        <v>324.63238119879878</v>
      </c>
    </row>
    <row r="76" spans="1:13" ht="13" x14ac:dyDescent="0.25">
      <c r="A76" s="43"/>
      <c r="B76" s="33" t="s">
        <v>114</v>
      </c>
      <c r="C76" s="2" t="s">
        <v>96</v>
      </c>
      <c r="D76" s="2" t="s">
        <v>89</v>
      </c>
      <c r="F76" s="28"/>
      <c r="H76" s="29"/>
      <c r="I76" s="19">
        <f>'6. Rekenvolumes'!J139</f>
        <v>31.584113733888397</v>
      </c>
      <c r="J76" s="19">
        <f>'6. Rekenvolumes'!K139</f>
        <v>31.584113733888397</v>
      </c>
      <c r="K76" s="19">
        <f>'6. Rekenvolumes'!L139</f>
        <v>31.584113733888397</v>
      </c>
      <c r="L76" s="19">
        <f>'6. Rekenvolumes'!M139</f>
        <v>31.584113733888397</v>
      </c>
      <c r="M76" s="19">
        <f>'6. Rekenvolumes'!N139</f>
        <v>31.584113733888397</v>
      </c>
    </row>
    <row r="77" spans="1:13" ht="13" x14ac:dyDescent="0.25">
      <c r="A77" s="43"/>
      <c r="F77" s="28"/>
    </row>
    <row r="78" spans="1:13" ht="13" x14ac:dyDescent="0.25">
      <c r="A78" s="43"/>
      <c r="B78" s="32" t="s">
        <v>115</v>
      </c>
      <c r="F78" s="28"/>
    </row>
    <row r="79" spans="1:13" ht="13" x14ac:dyDescent="0.25">
      <c r="A79" s="43"/>
      <c r="B79" s="2" t="s">
        <v>116</v>
      </c>
      <c r="C79" s="2" t="s">
        <v>96</v>
      </c>
      <c r="D79" s="2" t="s">
        <v>117</v>
      </c>
      <c r="F79" s="28"/>
      <c r="H79" s="29"/>
      <c r="I79" s="19">
        <f>'6. Rekenvolumes'!J142</f>
        <v>17172.804794520547</v>
      </c>
      <c r="J79" s="19">
        <f>'6. Rekenvolumes'!K142</f>
        <v>17172.804794520547</v>
      </c>
      <c r="K79" s="19">
        <f>'6. Rekenvolumes'!L142</f>
        <v>17172.804794520547</v>
      </c>
      <c r="L79" s="19">
        <f>'6. Rekenvolumes'!M142</f>
        <v>17172.804794520547</v>
      </c>
      <c r="M79" s="19">
        <f>'6. Rekenvolumes'!N142</f>
        <v>17172.804794520547</v>
      </c>
    </row>
    <row r="80" spans="1:13" ht="13" x14ac:dyDescent="0.25">
      <c r="A80" s="43"/>
      <c r="F80" s="28"/>
    </row>
    <row r="81" spans="1:13" ht="13" x14ac:dyDescent="0.25">
      <c r="A81" s="43"/>
      <c r="B81" s="1" t="s">
        <v>118</v>
      </c>
      <c r="F81" s="28"/>
    </row>
    <row r="82" spans="1:13" ht="13" x14ac:dyDescent="0.25">
      <c r="A82" s="43"/>
      <c r="B82" s="32" t="s">
        <v>119</v>
      </c>
      <c r="F82" s="28"/>
      <c r="H82" s="34"/>
      <c r="I82" s="33"/>
      <c r="J82" s="33"/>
      <c r="K82" s="33"/>
      <c r="L82" s="33"/>
      <c r="M82" s="33"/>
    </row>
    <row r="83" spans="1:13" ht="13" x14ac:dyDescent="0.25">
      <c r="A83" s="43"/>
      <c r="B83" s="2" t="s">
        <v>90</v>
      </c>
      <c r="C83" s="2" t="s">
        <v>86</v>
      </c>
      <c r="D83" s="2" t="s">
        <v>89</v>
      </c>
      <c r="F83" s="28"/>
      <c r="H83" s="29"/>
      <c r="I83" s="19">
        <f>'6. Rekenvolumes'!J146</f>
        <v>0</v>
      </c>
      <c r="J83" s="19">
        <f>'6. Rekenvolumes'!K146</f>
        <v>0</v>
      </c>
      <c r="K83" s="19">
        <f>'6. Rekenvolumes'!L146</f>
        <v>0</v>
      </c>
      <c r="L83" s="19">
        <f>'6. Rekenvolumes'!M146</f>
        <v>0</v>
      </c>
      <c r="M83" s="19">
        <f>'6. Rekenvolumes'!N146</f>
        <v>0</v>
      </c>
    </row>
    <row r="84" spans="1:13" ht="13" x14ac:dyDescent="0.25">
      <c r="A84" s="43"/>
      <c r="B84" s="2" t="s">
        <v>120</v>
      </c>
      <c r="C84" s="2" t="s">
        <v>86</v>
      </c>
      <c r="D84" s="2" t="s">
        <v>89</v>
      </c>
      <c r="F84" s="28"/>
      <c r="H84" s="29"/>
      <c r="I84" s="19">
        <f>'6. Rekenvolumes'!J147</f>
        <v>0</v>
      </c>
      <c r="J84" s="19">
        <f>'6. Rekenvolumes'!K147</f>
        <v>0</v>
      </c>
      <c r="K84" s="19">
        <f>'6. Rekenvolumes'!L147</f>
        <v>0</v>
      </c>
      <c r="L84" s="19">
        <f>'6. Rekenvolumes'!M147</f>
        <v>0</v>
      </c>
      <c r="M84" s="19">
        <f>'6. Rekenvolumes'!N147</f>
        <v>0</v>
      </c>
    </row>
    <row r="85" spans="1:13" ht="13" x14ac:dyDescent="0.25">
      <c r="A85" s="43"/>
      <c r="B85" s="2" t="s">
        <v>121</v>
      </c>
      <c r="C85" s="2" t="s">
        <v>86</v>
      </c>
      <c r="D85" s="2" t="s">
        <v>89</v>
      </c>
      <c r="F85" s="28"/>
      <c r="H85" s="29"/>
      <c r="I85" s="19">
        <f>'6. Rekenvolumes'!J148</f>
        <v>0</v>
      </c>
      <c r="J85" s="19">
        <f>'6. Rekenvolumes'!K148</f>
        <v>0</v>
      </c>
      <c r="K85" s="19">
        <f>'6. Rekenvolumes'!L148</f>
        <v>0</v>
      </c>
      <c r="L85" s="19">
        <f>'6. Rekenvolumes'!M148</f>
        <v>0</v>
      </c>
      <c r="M85" s="19">
        <f>'6. Rekenvolumes'!N148</f>
        <v>0</v>
      </c>
    </row>
    <row r="86" spans="1:13" ht="13" x14ac:dyDescent="0.25">
      <c r="A86" s="43"/>
      <c r="F86" s="28"/>
      <c r="H86" s="34"/>
      <c r="I86" s="33"/>
      <c r="J86" s="33"/>
      <c r="K86" s="33"/>
      <c r="L86" s="33"/>
      <c r="M86" s="33"/>
    </row>
    <row r="87" spans="1:13" ht="13" x14ac:dyDescent="0.25">
      <c r="A87" s="43"/>
      <c r="B87" s="32" t="s">
        <v>122</v>
      </c>
      <c r="F87" s="28"/>
      <c r="H87" s="34"/>
      <c r="I87" s="33"/>
      <c r="J87" s="33"/>
      <c r="K87" s="33"/>
      <c r="L87" s="33"/>
      <c r="M87" s="33"/>
    </row>
    <row r="88" spans="1:13" x14ac:dyDescent="0.25">
      <c r="A88" s="43"/>
      <c r="B88" s="2" t="s">
        <v>90</v>
      </c>
      <c r="C88" s="2" t="s">
        <v>86</v>
      </c>
      <c r="D88" s="2" t="s">
        <v>89</v>
      </c>
      <c r="H88" s="29"/>
      <c r="I88" s="19">
        <f>'6. Rekenvolumes'!J151</f>
        <v>0</v>
      </c>
      <c r="J88" s="19">
        <f>'6. Rekenvolumes'!K151</f>
        <v>0</v>
      </c>
      <c r="K88" s="19">
        <f>'6. Rekenvolumes'!L151</f>
        <v>0</v>
      </c>
      <c r="L88" s="19">
        <f>'6. Rekenvolumes'!M151</f>
        <v>0</v>
      </c>
      <c r="M88" s="19">
        <f>'6. Rekenvolumes'!N151</f>
        <v>0</v>
      </c>
    </row>
    <row r="89" spans="1:13" x14ac:dyDescent="0.25">
      <c r="A89" s="43"/>
      <c r="B89" s="2" t="s">
        <v>120</v>
      </c>
      <c r="C89" s="2" t="s">
        <v>86</v>
      </c>
      <c r="D89" s="2" t="s">
        <v>89</v>
      </c>
      <c r="H89" s="29"/>
      <c r="I89" s="19">
        <f>'6. Rekenvolumes'!J152</f>
        <v>0</v>
      </c>
      <c r="J89" s="19">
        <f>'6. Rekenvolumes'!K152</f>
        <v>0</v>
      </c>
      <c r="K89" s="19">
        <f>'6. Rekenvolumes'!L152</f>
        <v>0</v>
      </c>
      <c r="L89" s="19">
        <f>'6. Rekenvolumes'!M152</f>
        <v>0</v>
      </c>
      <c r="M89" s="19">
        <f>'6. Rekenvolumes'!N152</f>
        <v>0</v>
      </c>
    </row>
    <row r="90" spans="1:13" x14ac:dyDescent="0.25">
      <c r="A90" s="43"/>
      <c r="B90" s="2" t="s">
        <v>123</v>
      </c>
      <c r="C90" s="2" t="s">
        <v>86</v>
      </c>
      <c r="D90" s="2" t="s">
        <v>89</v>
      </c>
      <c r="H90" s="29"/>
      <c r="I90" s="19">
        <f>'6. Rekenvolumes'!J153</f>
        <v>0</v>
      </c>
      <c r="J90" s="19">
        <f>'6. Rekenvolumes'!K153</f>
        <v>0</v>
      </c>
      <c r="K90" s="19">
        <f>'6. Rekenvolumes'!L153</f>
        <v>0</v>
      </c>
      <c r="L90" s="19">
        <f>'6. Rekenvolumes'!M153</f>
        <v>0</v>
      </c>
      <c r="M90" s="19">
        <f>'6. Rekenvolumes'!N153</f>
        <v>0</v>
      </c>
    </row>
    <row r="91" spans="1:13" ht="13" x14ac:dyDescent="0.25">
      <c r="A91" s="43"/>
      <c r="F91" s="28"/>
      <c r="H91" s="34"/>
      <c r="I91" s="33"/>
      <c r="J91" s="33"/>
      <c r="K91" s="33"/>
      <c r="L91" s="33"/>
      <c r="M91" s="33"/>
    </row>
    <row r="92" spans="1:13" ht="13" x14ac:dyDescent="0.25">
      <c r="A92" s="43"/>
      <c r="B92" s="32" t="s">
        <v>124</v>
      </c>
      <c r="F92" s="28"/>
      <c r="H92" s="34"/>
      <c r="I92" s="33"/>
      <c r="J92" s="33"/>
      <c r="K92" s="33"/>
      <c r="L92" s="33"/>
      <c r="M92" s="33"/>
    </row>
    <row r="93" spans="1:13" ht="13" x14ac:dyDescent="0.25">
      <c r="A93" s="43"/>
      <c r="B93" s="2" t="s">
        <v>90</v>
      </c>
      <c r="C93" s="2" t="s">
        <v>86</v>
      </c>
      <c r="D93" s="2" t="s">
        <v>89</v>
      </c>
      <c r="F93" s="28"/>
      <c r="H93" s="29"/>
      <c r="I93" s="19">
        <f>'6. Rekenvolumes'!J156</f>
        <v>0</v>
      </c>
      <c r="J93" s="19">
        <f>'6. Rekenvolumes'!K156</f>
        <v>0</v>
      </c>
      <c r="K93" s="19">
        <f>'6. Rekenvolumes'!L156</f>
        <v>0</v>
      </c>
      <c r="L93" s="19">
        <f>'6. Rekenvolumes'!M156</f>
        <v>0</v>
      </c>
      <c r="M93" s="19">
        <f>'6. Rekenvolumes'!N156</f>
        <v>0</v>
      </c>
    </row>
    <row r="94" spans="1:13" ht="13" x14ac:dyDescent="0.25">
      <c r="A94" s="43"/>
      <c r="B94" s="2" t="s">
        <v>120</v>
      </c>
      <c r="C94" s="2" t="s">
        <v>86</v>
      </c>
      <c r="D94" s="2" t="s">
        <v>89</v>
      </c>
      <c r="F94" s="28"/>
      <c r="H94" s="29"/>
      <c r="I94" s="19">
        <f>'6. Rekenvolumes'!J157</f>
        <v>0</v>
      </c>
      <c r="J94" s="19">
        <f>'6. Rekenvolumes'!K157</f>
        <v>0</v>
      </c>
      <c r="K94" s="19">
        <f>'6. Rekenvolumes'!L157</f>
        <v>0</v>
      </c>
      <c r="L94" s="19">
        <f>'6. Rekenvolumes'!M157</f>
        <v>0</v>
      </c>
      <c r="M94" s="19">
        <f>'6. Rekenvolumes'!N157</f>
        <v>0</v>
      </c>
    </row>
    <row r="95" spans="1:13" ht="13" x14ac:dyDescent="0.25">
      <c r="A95" s="43"/>
      <c r="B95" s="2" t="s">
        <v>121</v>
      </c>
      <c r="C95" s="2" t="s">
        <v>86</v>
      </c>
      <c r="D95" s="2" t="s">
        <v>89</v>
      </c>
      <c r="F95" s="28"/>
      <c r="H95" s="29"/>
      <c r="I95" s="19">
        <f>'6. Rekenvolumes'!J158</f>
        <v>0</v>
      </c>
      <c r="J95" s="19">
        <f>'6. Rekenvolumes'!K158</f>
        <v>0</v>
      </c>
      <c r="K95" s="19">
        <f>'6. Rekenvolumes'!L158</f>
        <v>0</v>
      </c>
      <c r="L95" s="19">
        <f>'6. Rekenvolumes'!M158</f>
        <v>0</v>
      </c>
      <c r="M95" s="19">
        <f>'6. Rekenvolumes'!N158</f>
        <v>0</v>
      </c>
    </row>
    <row r="96" spans="1:13" ht="13" x14ac:dyDescent="0.25">
      <c r="A96" s="43"/>
      <c r="F96" s="28"/>
      <c r="H96" s="34"/>
      <c r="I96" s="33"/>
      <c r="J96" s="33"/>
      <c r="K96" s="33"/>
      <c r="L96" s="33"/>
      <c r="M96" s="33"/>
    </row>
    <row r="97" spans="1:13" ht="13" x14ac:dyDescent="0.25">
      <c r="A97" s="43"/>
      <c r="B97" s="32" t="s">
        <v>125</v>
      </c>
      <c r="F97" s="28"/>
      <c r="H97" s="34"/>
      <c r="I97" s="33"/>
      <c r="J97" s="33"/>
      <c r="K97" s="33"/>
      <c r="L97" s="33"/>
      <c r="M97" s="33"/>
    </row>
    <row r="98" spans="1:13" ht="13" x14ac:dyDescent="0.25">
      <c r="A98" s="43"/>
      <c r="B98" s="2" t="s">
        <v>90</v>
      </c>
      <c r="C98" s="2" t="s">
        <v>86</v>
      </c>
      <c r="D98" s="2" t="s">
        <v>89</v>
      </c>
      <c r="F98" s="28"/>
      <c r="H98" s="29"/>
      <c r="I98" s="19">
        <f>'6. Rekenvolumes'!J161</f>
        <v>0</v>
      </c>
      <c r="J98" s="19">
        <f>'6. Rekenvolumes'!K161</f>
        <v>0</v>
      </c>
      <c r="K98" s="19">
        <f>'6. Rekenvolumes'!L161</f>
        <v>0</v>
      </c>
      <c r="L98" s="19">
        <f>'6. Rekenvolumes'!M161</f>
        <v>0</v>
      </c>
      <c r="M98" s="19">
        <f>'6. Rekenvolumes'!N161</f>
        <v>0</v>
      </c>
    </row>
    <row r="99" spans="1:13" ht="13" x14ac:dyDescent="0.25">
      <c r="A99" s="43"/>
      <c r="B99" s="2" t="s">
        <v>120</v>
      </c>
      <c r="C99" s="2" t="s">
        <v>86</v>
      </c>
      <c r="D99" s="2" t="s">
        <v>89</v>
      </c>
      <c r="F99" s="28"/>
      <c r="H99" s="29"/>
      <c r="I99" s="19">
        <f>'6. Rekenvolumes'!J162</f>
        <v>0</v>
      </c>
      <c r="J99" s="19">
        <f>'6. Rekenvolumes'!K162</f>
        <v>0</v>
      </c>
      <c r="K99" s="19">
        <f>'6. Rekenvolumes'!L162</f>
        <v>0</v>
      </c>
      <c r="L99" s="19">
        <f>'6. Rekenvolumes'!M162</f>
        <v>0</v>
      </c>
      <c r="M99" s="19">
        <f>'6. Rekenvolumes'!N162</f>
        <v>0</v>
      </c>
    </row>
    <row r="100" spans="1:13" ht="13" x14ac:dyDescent="0.25">
      <c r="A100" s="43"/>
      <c r="B100" s="2" t="s">
        <v>123</v>
      </c>
      <c r="C100" s="2" t="s">
        <v>86</v>
      </c>
      <c r="D100" s="2" t="s">
        <v>89</v>
      </c>
      <c r="F100" s="28"/>
      <c r="H100" s="29"/>
      <c r="I100" s="19">
        <f>'6. Rekenvolumes'!J163</f>
        <v>0</v>
      </c>
      <c r="J100" s="19">
        <f>'6. Rekenvolumes'!K163</f>
        <v>0</v>
      </c>
      <c r="K100" s="19">
        <f>'6. Rekenvolumes'!L163</f>
        <v>0</v>
      </c>
      <c r="L100" s="19">
        <f>'6. Rekenvolumes'!M163</f>
        <v>0</v>
      </c>
      <c r="M100" s="19">
        <f>'6. Rekenvolumes'!N163</f>
        <v>0</v>
      </c>
    </row>
    <row r="101" spans="1:13" ht="13" x14ac:dyDescent="0.25">
      <c r="A101" s="43"/>
      <c r="F101" s="28"/>
      <c r="H101" s="34"/>
      <c r="I101" s="33"/>
      <c r="J101" s="33"/>
      <c r="K101" s="33"/>
      <c r="L101" s="33"/>
      <c r="M101" s="33"/>
    </row>
    <row r="102" spans="1:13" ht="13" x14ac:dyDescent="0.25">
      <c r="A102" s="43"/>
      <c r="B102" s="32" t="s">
        <v>126</v>
      </c>
      <c r="F102" s="28"/>
      <c r="H102" s="34"/>
      <c r="I102" s="33"/>
      <c r="J102" s="33"/>
      <c r="K102" s="33"/>
      <c r="L102" s="33"/>
      <c r="M102" s="33"/>
    </row>
    <row r="103" spans="1:13" ht="13" x14ac:dyDescent="0.25">
      <c r="A103" s="43"/>
      <c r="B103" s="2" t="s">
        <v>90</v>
      </c>
      <c r="C103" s="2" t="s">
        <v>86</v>
      </c>
      <c r="D103" s="2" t="s">
        <v>89</v>
      </c>
      <c r="F103" s="28"/>
      <c r="H103" s="29"/>
      <c r="I103" s="19">
        <f>'6. Rekenvolumes'!J166</f>
        <v>18.581275362318841</v>
      </c>
      <c r="J103" s="19">
        <f>'6. Rekenvolumes'!K166</f>
        <v>18.581275362318841</v>
      </c>
      <c r="K103" s="19">
        <f>'6. Rekenvolumes'!L166</f>
        <v>18.581275362318841</v>
      </c>
      <c r="L103" s="19">
        <f>'6. Rekenvolumes'!M166</f>
        <v>18.581275362318841</v>
      </c>
      <c r="M103" s="19">
        <f>'6. Rekenvolumes'!N166</f>
        <v>18.581275362318841</v>
      </c>
    </row>
    <row r="104" spans="1:13" ht="13" x14ac:dyDescent="0.25">
      <c r="A104" s="43"/>
      <c r="B104" s="2" t="s">
        <v>120</v>
      </c>
      <c r="C104" s="2" t="s">
        <v>86</v>
      </c>
      <c r="D104" s="2" t="s">
        <v>89</v>
      </c>
      <c r="F104" s="28"/>
      <c r="H104" s="29"/>
      <c r="I104" s="19">
        <f>'6. Rekenvolumes'!J167</f>
        <v>130002.81082924368</v>
      </c>
      <c r="J104" s="19">
        <f>'6. Rekenvolumes'!K167</f>
        <v>130002.81082924368</v>
      </c>
      <c r="K104" s="19">
        <f>'6. Rekenvolumes'!L167</f>
        <v>130002.81082924368</v>
      </c>
      <c r="L104" s="19">
        <f>'6. Rekenvolumes'!M167</f>
        <v>130002.81082924368</v>
      </c>
      <c r="M104" s="19">
        <f>'6. Rekenvolumes'!N167</f>
        <v>130002.81082924368</v>
      </c>
    </row>
    <row r="105" spans="1:13" ht="13" x14ac:dyDescent="0.25">
      <c r="A105" s="43"/>
      <c r="B105" s="2" t="s">
        <v>121</v>
      </c>
      <c r="C105" s="2" t="s">
        <v>86</v>
      </c>
      <c r="D105" s="2" t="s">
        <v>89</v>
      </c>
      <c r="F105" s="28"/>
      <c r="H105" s="29"/>
      <c r="I105" s="19">
        <f>'6. Rekenvolumes'!J168</f>
        <v>1052751.3441997019</v>
      </c>
      <c r="J105" s="19">
        <f>'6. Rekenvolumes'!K168</f>
        <v>1052751.3441997019</v>
      </c>
      <c r="K105" s="19">
        <f>'6. Rekenvolumes'!L168</f>
        <v>1052751.3441997019</v>
      </c>
      <c r="L105" s="19">
        <f>'6. Rekenvolumes'!M168</f>
        <v>1052751.3441997019</v>
      </c>
      <c r="M105" s="19">
        <f>'6. Rekenvolumes'!N168</f>
        <v>1052751.3441997019</v>
      </c>
    </row>
    <row r="106" spans="1:13" ht="13" x14ac:dyDescent="0.25">
      <c r="A106" s="43"/>
      <c r="F106" s="28"/>
      <c r="H106" s="34"/>
      <c r="I106" s="33"/>
      <c r="J106" s="33"/>
      <c r="K106" s="33"/>
      <c r="L106" s="33"/>
      <c r="M106" s="33"/>
    </row>
    <row r="107" spans="1:13" ht="13" x14ac:dyDescent="0.25">
      <c r="A107" s="43"/>
      <c r="B107" s="32" t="s">
        <v>127</v>
      </c>
      <c r="F107" s="28"/>
      <c r="H107" s="34"/>
      <c r="I107" s="33"/>
      <c r="J107" s="33"/>
      <c r="K107" s="33"/>
      <c r="L107" s="33"/>
      <c r="M107" s="33"/>
    </row>
    <row r="108" spans="1:13" ht="13" x14ac:dyDescent="0.25">
      <c r="A108" s="43"/>
      <c r="B108" s="2" t="s">
        <v>90</v>
      </c>
      <c r="C108" s="2" t="s">
        <v>86</v>
      </c>
      <c r="D108" s="2" t="s">
        <v>89</v>
      </c>
      <c r="F108" s="28"/>
      <c r="H108" s="29"/>
      <c r="I108" s="19">
        <f>'6. Rekenvolumes'!J171</f>
        <v>0</v>
      </c>
      <c r="J108" s="19">
        <f>'6. Rekenvolumes'!K171</f>
        <v>0</v>
      </c>
      <c r="K108" s="19">
        <f>'6. Rekenvolumes'!L171</f>
        <v>0</v>
      </c>
      <c r="L108" s="19">
        <f>'6. Rekenvolumes'!M171</f>
        <v>0</v>
      </c>
      <c r="M108" s="19">
        <f>'6. Rekenvolumes'!N171</f>
        <v>0</v>
      </c>
    </row>
    <row r="109" spans="1:13" ht="13" x14ac:dyDescent="0.25">
      <c r="A109" s="43"/>
      <c r="B109" s="2" t="s">
        <v>120</v>
      </c>
      <c r="C109" s="2" t="s">
        <v>86</v>
      </c>
      <c r="D109" s="2" t="s">
        <v>89</v>
      </c>
      <c r="F109" s="28"/>
      <c r="H109" s="29"/>
      <c r="I109" s="19">
        <f>'6. Rekenvolumes'!J172</f>
        <v>0</v>
      </c>
      <c r="J109" s="19">
        <f>'6. Rekenvolumes'!K172</f>
        <v>0</v>
      </c>
      <c r="K109" s="19">
        <f>'6. Rekenvolumes'!L172</f>
        <v>0</v>
      </c>
      <c r="L109" s="19">
        <f>'6. Rekenvolumes'!M172</f>
        <v>0</v>
      </c>
      <c r="M109" s="19">
        <f>'6. Rekenvolumes'!N172</f>
        <v>0</v>
      </c>
    </row>
    <row r="110" spans="1:13" ht="13" x14ac:dyDescent="0.25">
      <c r="A110" s="43"/>
      <c r="B110" s="2" t="s">
        <v>123</v>
      </c>
      <c r="C110" s="2" t="s">
        <v>86</v>
      </c>
      <c r="D110" s="2" t="s">
        <v>89</v>
      </c>
      <c r="F110" s="28"/>
      <c r="H110" s="29"/>
      <c r="I110" s="19">
        <f>'6. Rekenvolumes'!J173</f>
        <v>0</v>
      </c>
      <c r="J110" s="19">
        <f>'6. Rekenvolumes'!K173</f>
        <v>0</v>
      </c>
      <c r="K110" s="19">
        <f>'6. Rekenvolumes'!L173</f>
        <v>0</v>
      </c>
      <c r="L110" s="19">
        <f>'6. Rekenvolumes'!M173</f>
        <v>0</v>
      </c>
      <c r="M110" s="19">
        <f>'6. Rekenvolumes'!N173</f>
        <v>0</v>
      </c>
    </row>
    <row r="111" spans="1:13" ht="13" x14ac:dyDescent="0.25">
      <c r="A111" s="43"/>
      <c r="F111" s="28"/>
      <c r="H111" s="34"/>
      <c r="I111" s="33"/>
      <c r="J111" s="33"/>
      <c r="K111" s="33"/>
      <c r="L111" s="33"/>
      <c r="M111" s="33"/>
    </row>
    <row r="112" spans="1:13" ht="13" x14ac:dyDescent="0.25">
      <c r="A112" s="43"/>
      <c r="B112" s="32" t="s">
        <v>128</v>
      </c>
      <c r="F112" s="28"/>
      <c r="H112" s="34"/>
      <c r="I112" s="33"/>
      <c r="J112" s="33"/>
      <c r="K112" s="33"/>
      <c r="L112" s="33"/>
      <c r="M112" s="33"/>
    </row>
    <row r="113" spans="1:13" ht="13" x14ac:dyDescent="0.25">
      <c r="A113" s="43"/>
      <c r="B113" s="2" t="s">
        <v>90</v>
      </c>
      <c r="C113" s="2" t="s">
        <v>86</v>
      </c>
      <c r="D113" s="2" t="s">
        <v>89</v>
      </c>
      <c r="F113" s="28"/>
      <c r="H113" s="29"/>
      <c r="I113" s="19">
        <f>'6. Rekenvolumes'!J176</f>
        <v>0</v>
      </c>
      <c r="J113" s="19">
        <f>'6. Rekenvolumes'!K176</f>
        <v>0</v>
      </c>
      <c r="K113" s="19">
        <f>'6. Rekenvolumes'!L176</f>
        <v>0</v>
      </c>
      <c r="L113" s="19">
        <f>'6. Rekenvolumes'!M176</f>
        <v>0</v>
      </c>
      <c r="M113" s="19">
        <f>'6. Rekenvolumes'!N176</f>
        <v>0</v>
      </c>
    </row>
    <row r="114" spans="1:13" ht="13" x14ac:dyDescent="0.25">
      <c r="A114" s="43"/>
      <c r="B114" s="2" t="s">
        <v>129</v>
      </c>
      <c r="C114" s="2" t="s">
        <v>86</v>
      </c>
      <c r="D114" s="2" t="s">
        <v>89</v>
      </c>
      <c r="F114" s="28"/>
      <c r="H114" s="29"/>
      <c r="I114" s="19">
        <f>'6. Rekenvolumes'!J177</f>
        <v>0</v>
      </c>
      <c r="J114" s="19">
        <f>'6. Rekenvolumes'!K177</f>
        <v>0</v>
      </c>
      <c r="K114" s="19">
        <f>'6. Rekenvolumes'!L177</f>
        <v>0</v>
      </c>
      <c r="L114" s="19">
        <f>'6. Rekenvolumes'!M177</f>
        <v>0</v>
      </c>
      <c r="M114" s="19">
        <f>'6. Rekenvolumes'!N177</f>
        <v>0</v>
      </c>
    </row>
    <row r="115" spans="1:13" ht="13" x14ac:dyDescent="0.25">
      <c r="B115" s="2" t="s">
        <v>121</v>
      </c>
      <c r="C115" s="2" t="s">
        <v>86</v>
      </c>
      <c r="D115" s="2" t="s">
        <v>89</v>
      </c>
      <c r="F115" s="28"/>
      <c r="H115" s="29"/>
      <c r="I115" s="19">
        <f>'6. Rekenvolumes'!J178</f>
        <v>0</v>
      </c>
      <c r="J115" s="19">
        <f>'6. Rekenvolumes'!K178</f>
        <v>0</v>
      </c>
      <c r="K115" s="19">
        <f>'6. Rekenvolumes'!L178</f>
        <v>0</v>
      </c>
      <c r="L115" s="19">
        <f>'6. Rekenvolumes'!M178</f>
        <v>0</v>
      </c>
      <c r="M115" s="19">
        <f>'6. Rekenvolumes'!N178</f>
        <v>0</v>
      </c>
    </row>
    <row r="116" spans="1:13" x14ac:dyDescent="0.25">
      <c r="B116" s="2" t="s">
        <v>130</v>
      </c>
      <c r="C116" s="2" t="s">
        <v>86</v>
      </c>
      <c r="D116" s="2" t="s">
        <v>89</v>
      </c>
      <c r="H116" s="29"/>
      <c r="I116" s="19">
        <f>'6. Rekenvolumes'!J179</f>
        <v>0</v>
      </c>
      <c r="J116" s="19">
        <f>'6. Rekenvolumes'!K179</f>
        <v>0</v>
      </c>
      <c r="K116" s="19">
        <f>'6. Rekenvolumes'!L179</f>
        <v>0</v>
      </c>
      <c r="L116" s="19">
        <f>'6. Rekenvolumes'!M179</f>
        <v>0</v>
      </c>
      <c r="M116" s="19">
        <f>'6. Rekenvolumes'!N179</f>
        <v>0</v>
      </c>
    </row>
    <row r="117" spans="1:13" ht="13" x14ac:dyDescent="0.25">
      <c r="B117" s="17"/>
      <c r="H117" s="34"/>
      <c r="I117" s="33"/>
      <c r="J117" s="33"/>
      <c r="K117" s="33"/>
      <c r="L117" s="33"/>
      <c r="M117" s="33"/>
    </row>
    <row r="118" spans="1:13" ht="13" x14ac:dyDescent="0.25">
      <c r="B118" s="32" t="s">
        <v>131</v>
      </c>
      <c r="F118" s="28"/>
      <c r="H118" s="34"/>
      <c r="I118" s="33"/>
      <c r="J118" s="33"/>
      <c r="K118" s="33"/>
      <c r="L118" s="33"/>
      <c r="M118" s="33"/>
    </row>
    <row r="119" spans="1:13" ht="13" x14ac:dyDescent="0.25">
      <c r="A119" s="43"/>
      <c r="B119" s="2" t="s">
        <v>90</v>
      </c>
      <c r="C119" s="2" t="s">
        <v>86</v>
      </c>
      <c r="D119" s="2" t="s">
        <v>89</v>
      </c>
      <c r="F119" s="28"/>
      <c r="H119" s="29"/>
      <c r="I119" s="19">
        <f>'6. Rekenvolumes'!J182</f>
        <v>319.49020408163273</v>
      </c>
      <c r="J119" s="19">
        <f>'6. Rekenvolumes'!K182</f>
        <v>319.49020408163273</v>
      </c>
      <c r="K119" s="19">
        <f>'6. Rekenvolumes'!L182</f>
        <v>319.49020408163273</v>
      </c>
      <c r="L119" s="19">
        <f>'6. Rekenvolumes'!M182</f>
        <v>319.49020408163273</v>
      </c>
      <c r="M119" s="19">
        <f>'6. Rekenvolumes'!N182</f>
        <v>319.49020408163273</v>
      </c>
    </row>
    <row r="120" spans="1:13" ht="13" x14ac:dyDescent="0.25">
      <c r="A120" s="43"/>
      <c r="B120" s="2" t="s">
        <v>129</v>
      </c>
      <c r="C120" s="2" t="s">
        <v>86</v>
      </c>
      <c r="D120" s="2" t="s">
        <v>89</v>
      </c>
      <c r="F120" s="28"/>
      <c r="H120" s="29"/>
      <c r="I120" s="19">
        <f>'6. Rekenvolumes'!J183</f>
        <v>482487.02439361752</v>
      </c>
      <c r="J120" s="19">
        <f>'6. Rekenvolumes'!K183</f>
        <v>482487.02439361752</v>
      </c>
      <c r="K120" s="19">
        <f>'6. Rekenvolumes'!L183</f>
        <v>482487.02439361752</v>
      </c>
      <c r="L120" s="19">
        <f>'6. Rekenvolumes'!M183</f>
        <v>482487.02439361752</v>
      </c>
      <c r="M120" s="19">
        <f>'6. Rekenvolumes'!N183</f>
        <v>482487.02439361752</v>
      </c>
    </row>
    <row r="121" spans="1:13" ht="13" x14ac:dyDescent="0.25">
      <c r="A121" s="43"/>
      <c r="B121" s="2" t="s">
        <v>121</v>
      </c>
      <c r="C121" s="2" t="s">
        <v>86</v>
      </c>
      <c r="D121" s="2" t="s">
        <v>89</v>
      </c>
      <c r="F121" s="28"/>
      <c r="H121" s="29"/>
      <c r="I121" s="19">
        <f>'6. Rekenvolumes'!J184</f>
        <v>2617811.386349787</v>
      </c>
      <c r="J121" s="19">
        <f>'6. Rekenvolumes'!K184</f>
        <v>2617811.386349787</v>
      </c>
      <c r="K121" s="19">
        <f>'6. Rekenvolumes'!L184</f>
        <v>2617811.386349787</v>
      </c>
      <c r="L121" s="19">
        <f>'6. Rekenvolumes'!M184</f>
        <v>2617811.386349787</v>
      </c>
      <c r="M121" s="19">
        <f>'6. Rekenvolumes'!N184</f>
        <v>2617811.386349787</v>
      </c>
    </row>
    <row r="122" spans="1:13" ht="13" x14ac:dyDescent="0.25">
      <c r="A122" s="43"/>
      <c r="B122" s="2" t="s">
        <v>130</v>
      </c>
      <c r="C122" s="2" t="s">
        <v>86</v>
      </c>
      <c r="D122" s="2" t="s">
        <v>89</v>
      </c>
      <c r="F122" s="28"/>
      <c r="H122" s="29"/>
      <c r="I122" s="19">
        <f>'6. Rekenvolumes'!J185</f>
        <v>413476426.84824896</v>
      </c>
      <c r="J122" s="19">
        <f>'6. Rekenvolumes'!K185</f>
        <v>413476426.84824896</v>
      </c>
      <c r="K122" s="19">
        <f>'6. Rekenvolumes'!L185</f>
        <v>413476426.84824896</v>
      </c>
      <c r="L122" s="19">
        <f>'6. Rekenvolumes'!M185</f>
        <v>413476426.84824896</v>
      </c>
      <c r="M122" s="19">
        <f>'6. Rekenvolumes'!N185</f>
        <v>413476426.84824896</v>
      </c>
    </row>
    <row r="123" spans="1:13" ht="13" x14ac:dyDescent="0.25">
      <c r="A123" s="43"/>
      <c r="B123" s="17"/>
      <c r="F123" s="28"/>
      <c r="H123" s="34"/>
      <c r="I123" s="33"/>
      <c r="J123" s="33"/>
      <c r="K123" s="33"/>
      <c r="L123" s="33"/>
      <c r="M123" s="33"/>
    </row>
    <row r="124" spans="1:13" ht="13" x14ac:dyDescent="0.25">
      <c r="A124" s="43"/>
      <c r="B124" s="32" t="s">
        <v>132</v>
      </c>
      <c r="F124" s="28"/>
      <c r="H124" s="34"/>
      <c r="I124" s="33"/>
      <c r="J124" s="33"/>
      <c r="K124" s="33"/>
      <c r="L124" s="33"/>
      <c r="M124" s="33"/>
    </row>
    <row r="125" spans="1:13" ht="13" x14ac:dyDescent="0.25">
      <c r="A125" s="43"/>
      <c r="B125" s="2" t="s">
        <v>90</v>
      </c>
      <c r="C125" s="2" t="s">
        <v>86</v>
      </c>
      <c r="D125" s="2" t="s">
        <v>89</v>
      </c>
      <c r="F125" s="28"/>
      <c r="H125" s="29"/>
      <c r="I125" s="19">
        <f>'6. Rekenvolumes'!J188</f>
        <v>782.77857142857135</v>
      </c>
      <c r="J125" s="19">
        <f>'6. Rekenvolumes'!K188</f>
        <v>782.77857142857135</v>
      </c>
      <c r="K125" s="19">
        <f>'6. Rekenvolumes'!L188</f>
        <v>782.77857142857135</v>
      </c>
      <c r="L125" s="19">
        <f>'6. Rekenvolumes'!M188</f>
        <v>782.77857142857135</v>
      </c>
      <c r="M125" s="19">
        <f>'6. Rekenvolumes'!N188</f>
        <v>782.77857142857135</v>
      </c>
    </row>
    <row r="126" spans="1:13" ht="13" x14ac:dyDescent="0.25">
      <c r="A126" s="43"/>
      <c r="B126" s="2" t="s">
        <v>129</v>
      </c>
      <c r="C126" s="2" t="s">
        <v>86</v>
      </c>
      <c r="D126" s="2" t="s">
        <v>89</v>
      </c>
      <c r="F126" s="28"/>
      <c r="H126" s="29"/>
      <c r="I126" s="19">
        <f>'6. Rekenvolumes'!J189</f>
        <v>158561.04964349576</v>
      </c>
      <c r="J126" s="19">
        <f>'6. Rekenvolumes'!K189</f>
        <v>158561.04964349576</v>
      </c>
      <c r="K126" s="19">
        <f>'6. Rekenvolumes'!L189</f>
        <v>158561.04964349576</v>
      </c>
      <c r="L126" s="19">
        <f>'6. Rekenvolumes'!M189</f>
        <v>158561.04964349576</v>
      </c>
      <c r="M126" s="19">
        <f>'6. Rekenvolumes'!N189</f>
        <v>158561.04964349576</v>
      </c>
    </row>
    <row r="127" spans="1:13" ht="13" x14ac:dyDescent="0.25">
      <c r="A127" s="43"/>
      <c r="B127" s="2" t="s">
        <v>121</v>
      </c>
      <c r="C127" s="2" t="s">
        <v>86</v>
      </c>
      <c r="D127" s="2" t="s">
        <v>89</v>
      </c>
      <c r="F127" s="28"/>
      <c r="H127" s="29"/>
      <c r="I127" s="19">
        <f>'6. Rekenvolumes'!J190</f>
        <v>1074887.0968921389</v>
      </c>
      <c r="J127" s="19">
        <f>'6. Rekenvolumes'!K190</f>
        <v>1074887.0968921389</v>
      </c>
      <c r="K127" s="19">
        <f>'6. Rekenvolumes'!L190</f>
        <v>1074887.0968921389</v>
      </c>
      <c r="L127" s="19">
        <f>'6. Rekenvolumes'!M190</f>
        <v>1074887.0968921389</v>
      </c>
      <c r="M127" s="19">
        <f>'6. Rekenvolumes'!N190</f>
        <v>1074887.0968921389</v>
      </c>
    </row>
    <row r="128" spans="1:13" ht="13" x14ac:dyDescent="0.25">
      <c r="A128" s="43"/>
      <c r="B128" s="2" t="s">
        <v>130</v>
      </c>
      <c r="C128" s="2" t="s">
        <v>86</v>
      </c>
      <c r="D128" s="2" t="s">
        <v>89</v>
      </c>
      <c r="F128" s="28"/>
      <c r="H128" s="29"/>
      <c r="I128" s="19">
        <f>'6. Rekenvolumes'!J191</f>
        <v>241230685.48638132</v>
      </c>
      <c r="J128" s="19">
        <f>'6. Rekenvolumes'!K191</f>
        <v>241230685.48638132</v>
      </c>
      <c r="K128" s="19">
        <f>'6. Rekenvolumes'!L191</f>
        <v>241230685.48638132</v>
      </c>
      <c r="L128" s="19">
        <f>'6. Rekenvolumes'!M191</f>
        <v>241230685.48638132</v>
      </c>
      <c r="M128" s="19">
        <f>'6. Rekenvolumes'!N191</f>
        <v>241230685.48638132</v>
      </c>
    </row>
    <row r="129" spans="1:13" ht="13" x14ac:dyDescent="0.25">
      <c r="A129" s="43"/>
      <c r="B129" s="17"/>
      <c r="F129" s="28"/>
      <c r="H129" s="34"/>
      <c r="I129" s="33"/>
      <c r="J129" s="33"/>
      <c r="K129" s="33"/>
      <c r="L129" s="33"/>
      <c r="M129" s="33"/>
    </row>
    <row r="130" spans="1:13" ht="13" x14ac:dyDescent="0.25">
      <c r="A130" s="43"/>
      <c r="B130" s="32" t="s">
        <v>133</v>
      </c>
      <c r="F130" s="28"/>
      <c r="H130" s="34"/>
      <c r="I130" s="33"/>
      <c r="J130" s="33"/>
      <c r="K130" s="33"/>
      <c r="L130" s="33"/>
      <c r="M130" s="33"/>
    </row>
    <row r="131" spans="1:13" ht="13" x14ac:dyDescent="0.25">
      <c r="A131" s="43"/>
      <c r="B131" s="2" t="s">
        <v>90</v>
      </c>
      <c r="C131" s="2" t="s">
        <v>86</v>
      </c>
      <c r="D131" s="2" t="s">
        <v>89</v>
      </c>
      <c r="F131" s="28"/>
      <c r="H131" s="29"/>
      <c r="I131" s="19">
        <f>'6. Rekenvolumes'!J194</f>
        <v>221.90499999999997</v>
      </c>
      <c r="J131" s="19">
        <f>'6. Rekenvolumes'!K194</f>
        <v>221.90499999999997</v>
      </c>
      <c r="K131" s="19">
        <f>'6. Rekenvolumes'!L194</f>
        <v>221.90499999999997</v>
      </c>
      <c r="L131" s="19">
        <f>'6. Rekenvolumes'!M194</f>
        <v>221.90499999999997</v>
      </c>
      <c r="M131" s="19">
        <f>'6. Rekenvolumes'!N194</f>
        <v>221.90499999999997</v>
      </c>
    </row>
    <row r="132" spans="1:13" ht="13" x14ac:dyDescent="0.25">
      <c r="A132" s="43"/>
      <c r="B132" s="2" t="s">
        <v>129</v>
      </c>
      <c r="C132" s="2" t="s">
        <v>86</v>
      </c>
      <c r="D132" s="2" t="s">
        <v>89</v>
      </c>
      <c r="F132" s="28"/>
      <c r="H132" s="29"/>
      <c r="I132" s="19">
        <f>'6. Rekenvolumes'!J195</f>
        <v>6815.6241104206401</v>
      </c>
      <c r="J132" s="19">
        <f>'6. Rekenvolumes'!K195</f>
        <v>6815.6241104206401</v>
      </c>
      <c r="K132" s="19">
        <f>'6. Rekenvolumes'!L195</f>
        <v>6815.6241104206401</v>
      </c>
      <c r="L132" s="19">
        <f>'6. Rekenvolumes'!M195</f>
        <v>6815.6241104206401</v>
      </c>
      <c r="M132" s="19">
        <f>'6. Rekenvolumes'!N195</f>
        <v>6815.6241104206401</v>
      </c>
    </row>
    <row r="133" spans="1:13" ht="13" x14ac:dyDescent="0.25">
      <c r="A133" s="43"/>
      <c r="B133" s="2" t="s">
        <v>134</v>
      </c>
      <c r="C133" s="2" t="s">
        <v>86</v>
      </c>
      <c r="D133" s="2" t="s">
        <v>89</v>
      </c>
      <c r="F133" s="28"/>
      <c r="H133" s="29"/>
      <c r="I133" s="19">
        <f>'6. Rekenvolumes'!J196</f>
        <v>4003311.5639810432</v>
      </c>
      <c r="J133" s="19">
        <f>'6. Rekenvolumes'!K196</f>
        <v>4003311.5639810432</v>
      </c>
      <c r="K133" s="19">
        <f>'6. Rekenvolumes'!L196</f>
        <v>4003311.5639810432</v>
      </c>
      <c r="L133" s="19">
        <f>'6. Rekenvolumes'!M196</f>
        <v>4003311.5639810432</v>
      </c>
      <c r="M133" s="19">
        <f>'6. Rekenvolumes'!N196</f>
        <v>4003311.5639810432</v>
      </c>
    </row>
    <row r="134" spans="1:13" ht="13" x14ac:dyDescent="0.25">
      <c r="A134" s="43"/>
      <c r="B134" s="2" t="s">
        <v>130</v>
      </c>
      <c r="C134" s="2" t="s">
        <v>86</v>
      </c>
      <c r="D134" s="2" t="s">
        <v>89</v>
      </c>
      <c r="F134" s="28"/>
      <c r="H134" s="29"/>
      <c r="I134" s="19">
        <f>'6. Rekenvolumes'!J197</f>
        <v>4517990.2211302212</v>
      </c>
      <c r="J134" s="19">
        <f>'6. Rekenvolumes'!K197</f>
        <v>4517990.2211302212</v>
      </c>
      <c r="K134" s="19">
        <f>'6. Rekenvolumes'!L197</f>
        <v>4517990.2211302212</v>
      </c>
      <c r="L134" s="19">
        <f>'6. Rekenvolumes'!M197</f>
        <v>4517990.2211302212</v>
      </c>
      <c r="M134" s="19">
        <f>'6. Rekenvolumes'!N197</f>
        <v>4517990.2211302212</v>
      </c>
    </row>
    <row r="135" spans="1:13" ht="13" x14ac:dyDescent="0.25">
      <c r="A135" s="43"/>
      <c r="B135" s="17"/>
      <c r="F135" s="28"/>
      <c r="H135" s="34"/>
      <c r="I135" s="33"/>
      <c r="J135" s="33"/>
      <c r="K135" s="33"/>
      <c r="L135" s="33"/>
      <c r="M135" s="33"/>
    </row>
    <row r="136" spans="1:13" ht="13" x14ac:dyDescent="0.25">
      <c r="A136" s="43"/>
      <c r="B136" s="32" t="s">
        <v>135</v>
      </c>
      <c r="F136" s="28"/>
      <c r="H136" s="34"/>
      <c r="I136" s="33"/>
      <c r="J136" s="33"/>
      <c r="K136" s="33"/>
      <c r="L136" s="33"/>
      <c r="M136" s="33"/>
    </row>
    <row r="137" spans="1:13" ht="13" x14ac:dyDescent="0.25">
      <c r="A137" s="43"/>
      <c r="B137" s="2" t="s">
        <v>136</v>
      </c>
      <c r="C137" s="2" t="s">
        <v>86</v>
      </c>
      <c r="D137" s="2" t="s">
        <v>89</v>
      </c>
      <c r="F137" s="28"/>
      <c r="H137" s="29"/>
      <c r="I137" s="19">
        <f>'6. Rekenvolumes'!J200</f>
        <v>30683.50821656347</v>
      </c>
      <c r="J137" s="19">
        <f>'6. Rekenvolumes'!K200</f>
        <v>30683.50821656347</v>
      </c>
      <c r="K137" s="19">
        <f>'6. Rekenvolumes'!L200</f>
        <v>30683.50821656347</v>
      </c>
      <c r="L137" s="19">
        <f>'6. Rekenvolumes'!M200</f>
        <v>30683.50821656347</v>
      </c>
      <c r="M137" s="19">
        <f>'6. Rekenvolumes'!N200</f>
        <v>30683.50821656347</v>
      </c>
    </row>
    <row r="138" spans="1:13" ht="13" x14ac:dyDescent="0.25">
      <c r="A138" s="43"/>
      <c r="B138" s="2" t="s">
        <v>137</v>
      </c>
      <c r="C138" s="2" t="s">
        <v>86</v>
      </c>
      <c r="D138" s="2" t="s">
        <v>89</v>
      </c>
      <c r="F138" s="28"/>
      <c r="H138" s="29"/>
      <c r="I138" s="19">
        <f>'6. Rekenvolumes'!J201</f>
        <v>64766.850169360638</v>
      </c>
      <c r="J138" s="19">
        <f>'6. Rekenvolumes'!K201</f>
        <v>64766.850169360638</v>
      </c>
      <c r="K138" s="19">
        <f>'6. Rekenvolumes'!L201</f>
        <v>64766.850169360638</v>
      </c>
      <c r="L138" s="19">
        <f>'6. Rekenvolumes'!M201</f>
        <v>64766.850169360638</v>
      </c>
      <c r="M138" s="19">
        <f>'6. Rekenvolumes'!N201</f>
        <v>64766.850169360638</v>
      </c>
    </row>
    <row r="139" spans="1:13" ht="13" x14ac:dyDescent="0.25">
      <c r="A139" s="43"/>
      <c r="B139" s="17"/>
      <c r="F139" s="28"/>
      <c r="H139" s="34"/>
      <c r="I139" s="33"/>
      <c r="J139" s="33"/>
      <c r="K139" s="33"/>
      <c r="L139" s="33"/>
      <c r="M139" s="33"/>
    </row>
    <row r="140" spans="1:13" ht="13" x14ac:dyDescent="0.25">
      <c r="A140" s="43"/>
      <c r="B140" s="32" t="s">
        <v>138</v>
      </c>
      <c r="F140" s="28"/>
      <c r="H140" s="34"/>
      <c r="I140" s="33"/>
      <c r="J140" s="33"/>
      <c r="K140" s="33"/>
      <c r="L140" s="33"/>
      <c r="M140" s="33"/>
    </row>
    <row r="141" spans="1:13" ht="13" x14ac:dyDescent="0.25">
      <c r="A141" s="43"/>
      <c r="B141" s="2" t="s">
        <v>139</v>
      </c>
      <c r="C141" s="2" t="s">
        <v>86</v>
      </c>
      <c r="D141" s="2" t="s">
        <v>89</v>
      </c>
      <c r="F141" s="28"/>
      <c r="H141" s="29"/>
      <c r="I141" s="19">
        <f>'6. Rekenvolumes'!J204</f>
        <v>647.1173479513759</v>
      </c>
      <c r="J141" s="19">
        <f>'6. Rekenvolumes'!K204</f>
        <v>647.1173479513759</v>
      </c>
      <c r="K141" s="19">
        <f>'6. Rekenvolumes'!L204</f>
        <v>647.1173479513759</v>
      </c>
      <c r="L141" s="19">
        <f>'6. Rekenvolumes'!M204</f>
        <v>647.1173479513759</v>
      </c>
      <c r="M141" s="19">
        <f>'6. Rekenvolumes'!N204</f>
        <v>647.1173479513759</v>
      </c>
    </row>
    <row r="142" spans="1:13" ht="13" x14ac:dyDescent="0.25">
      <c r="A142" s="43"/>
      <c r="B142" s="2" t="s">
        <v>140</v>
      </c>
      <c r="C142" s="2" t="s">
        <v>86</v>
      </c>
      <c r="D142" s="2" t="s">
        <v>89</v>
      </c>
      <c r="F142" s="28"/>
      <c r="H142" s="29"/>
      <c r="I142" s="19">
        <f>'6. Rekenvolumes'!J205</f>
        <v>489.31312665354471</v>
      </c>
      <c r="J142" s="19">
        <f>'6. Rekenvolumes'!K205</f>
        <v>489.31312665354471</v>
      </c>
      <c r="K142" s="19">
        <f>'6. Rekenvolumes'!L205</f>
        <v>489.31312665354471</v>
      </c>
      <c r="L142" s="19">
        <f>'6. Rekenvolumes'!M205</f>
        <v>489.31312665354471</v>
      </c>
      <c r="M142" s="19">
        <f>'6. Rekenvolumes'!N205</f>
        <v>489.31312665354471</v>
      </c>
    </row>
    <row r="143" spans="1:13" ht="13" x14ac:dyDescent="0.25">
      <c r="A143" s="43"/>
      <c r="B143" s="2" t="s">
        <v>141</v>
      </c>
      <c r="C143" s="2" t="s">
        <v>86</v>
      </c>
      <c r="D143" s="2" t="s">
        <v>89</v>
      </c>
      <c r="F143" s="28"/>
      <c r="H143" s="29"/>
      <c r="I143" s="19">
        <f>'6. Rekenvolumes'!J206</f>
        <v>792.17995860653616</v>
      </c>
      <c r="J143" s="19">
        <f>'6. Rekenvolumes'!K206</f>
        <v>792.17995860653616</v>
      </c>
      <c r="K143" s="19">
        <f>'6. Rekenvolumes'!L206</f>
        <v>792.17995860653616</v>
      </c>
      <c r="L143" s="19">
        <f>'6. Rekenvolumes'!M206</f>
        <v>792.17995860653616</v>
      </c>
      <c r="M143" s="19">
        <f>'6. Rekenvolumes'!N206</f>
        <v>792.17995860653616</v>
      </c>
    </row>
    <row r="144" spans="1:13" ht="13" x14ac:dyDescent="0.25">
      <c r="A144" s="43"/>
      <c r="B144" s="2" t="s">
        <v>142</v>
      </c>
      <c r="C144" s="2" t="s">
        <v>86</v>
      </c>
      <c r="D144" s="2" t="s">
        <v>89</v>
      </c>
      <c r="F144" s="28"/>
      <c r="H144" s="29"/>
      <c r="I144" s="19">
        <f>'6. Rekenvolumes'!J207</f>
        <v>1659.9999940067366</v>
      </c>
      <c r="J144" s="19">
        <f>'6. Rekenvolumes'!K207</f>
        <v>1659.9999940067366</v>
      </c>
      <c r="K144" s="19">
        <f>'6. Rekenvolumes'!L207</f>
        <v>1659.9999940067366</v>
      </c>
      <c r="L144" s="19">
        <f>'6. Rekenvolumes'!M207</f>
        <v>1659.9999940067366</v>
      </c>
      <c r="M144" s="19">
        <f>'6. Rekenvolumes'!N207</f>
        <v>1659.9999940067366</v>
      </c>
    </row>
    <row r="145" spans="1:15" ht="13" x14ac:dyDescent="0.25">
      <c r="A145" s="43"/>
      <c r="B145" s="2" t="s">
        <v>143</v>
      </c>
      <c r="C145" s="2" t="s">
        <v>86</v>
      </c>
      <c r="D145" s="2" t="s">
        <v>89</v>
      </c>
      <c r="F145" s="28"/>
      <c r="H145" s="29"/>
      <c r="I145" s="19">
        <f>'6. Rekenvolumes'!J208</f>
        <v>61176.201049632335</v>
      </c>
      <c r="J145" s="19">
        <f>'6. Rekenvolumes'!K208</f>
        <v>61176.201049632335</v>
      </c>
      <c r="K145" s="19">
        <f>'6. Rekenvolumes'!L208</f>
        <v>61176.201049632335</v>
      </c>
      <c r="L145" s="19">
        <f>'6. Rekenvolumes'!M208</f>
        <v>61176.201049632335</v>
      </c>
      <c r="M145" s="19">
        <f>'6. Rekenvolumes'!N208</f>
        <v>61176.201049632335</v>
      </c>
    </row>
    <row r="146" spans="1:15" ht="13" x14ac:dyDescent="0.25">
      <c r="A146" s="43"/>
      <c r="B146" s="2" t="s">
        <v>144</v>
      </c>
      <c r="C146" s="2" t="s">
        <v>86</v>
      </c>
      <c r="D146" s="2" t="s">
        <v>89</v>
      </c>
      <c r="F146" s="28"/>
      <c r="H146" s="29"/>
      <c r="I146" s="19">
        <f>'6. Rekenvolumes'!J209</f>
        <v>1.2714173139705056</v>
      </c>
      <c r="J146" s="19">
        <f>'6. Rekenvolumes'!K209</f>
        <v>1.2714173139705056</v>
      </c>
      <c r="K146" s="19">
        <f>'6. Rekenvolumes'!L209</f>
        <v>1.2714173139705056</v>
      </c>
      <c r="L146" s="19">
        <f>'6. Rekenvolumes'!M209</f>
        <v>1.2714173139705056</v>
      </c>
      <c r="M146" s="19">
        <f>'6. Rekenvolumes'!N209</f>
        <v>1.2714173139705056</v>
      </c>
      <c r="O146" s="26" t="s">
        <v>146</v>
      </c>
    </row>
    <row r="147" spans="1:15" ht="13" x14ac:dyDescent="0.25">
      <c r="A147" s="43"/>
      <c r="B147" s="2" t="s">
        <v>145</v>
      </c>
      <c r="C147" s="2" t="s">
        <v>86</v>
      </c>
      <c r="D147" s="2" t="s">
        <v>89</v>
      </c>
      <c r="F147" s="28"/>
      <c r="H147" s="29"/>
      <c r="I147" s="19">
        <f>'6. Rekenvolumes'!J210</f>
        <v>30683.50821656347</v>
      </c>
      <c r="J147" s="19">
        <f>'6. Rekenvolumes'!K210</f>
        <v>30683.50821656347</v>
      </c>
      <c r="K147" s="19">
        <f>'6. Rekenvolumes'!L210</f>
        <v>30683.50821656347</v>
      </c>
      <c r="L147" s="19">
        <f>'6. Rekenvolumes'!M210</f>
        <v>30683.50821656347</v>
      </c>
      <c r="M147" s="19">
        <f>'6. Rekenvolumes'!N210</f>
        <v>30683.50821656347</v>
      </c>
    </row>
    <row r="148" spans="1:15" ht="13" x14ac:dyDescent="0.25">
      <c r="A148" s="43"/>
      <c r="B148" s="17"/>
      <c r="F148" s="28"/>
      <c r="H148" s="34"/>
      <c r="I148" s="33"/>
      <c r="J148" s="33"/>
      <c r="K148" s="33"/>
      <c r="L148" s="33"/>
      <c r="M148" s="33"/>
    </row>
    <row r="149" spans="1:15" ht="13" x14ac:dyDescent="0.25">
      <c r="A149" s="43"/>
      <c r="B149" s="32" t="s">
        <v>147</v>
      </c>
      <c r="F149" s="28"/>
      <c r="H149" s="34"/>
      <c r="I149" s="33"/>
      <c r="J149" s="33"/>
      <c r="K149" s="33"/>
      <c r="L149" s="33"/>
      <c r="M149" s="33"/>
    </row>
    <row r="150" spans="1:15" x14ac:dyDescent="0.25">
      <c r="A150" s="43"/>
      <c r="B150" s="2" t="s">
        <v>148</v>
      </c>
      <c r="C150" s="2" t="s">
        <v>86</v>
      </c>
      <c r="D150" s="2" t="s">
        <v>89</v>
      </c>
      <c r="H150" s="29"/>
      <c r="I150" s="19">
        <f>'6. Rekenvolumes'!J213</f>
        <v>0</v>
      </c>
      <c r="J150" s="19">
        <f>'6. Rekenvolumes'!K213</f>
        <v>0</v>
      </c>
      <c r="K150" s="19">
        <f>'6. Rekenvolumes'!L213</f>
        <v>0</v>
      </c>
      <c r="L150" s="19">
        <f>'6. Rekenvolumes'!M213</f>
        <v>0</v>
      </c>
      <c r="M150" s="19">
        <f>'6. Rekenvolumes'!N213</f>
        <v>0</v>
      </c>
    </row>
    <row r="151" spans="1:15" x14ac:dyDescent="0.25">
      <c r="A151" s="43"/>
      <c r="B151" s="2" t="s">
        <v>149</v>
      </c>
      <c r="C151" s="2" t="s">
        <v>86</v>
      </c>
      <c r="D151" s="2" t="s">
        <v>89</v>
      </c>
      <c r="H151" s="29"/>
      <c r="I151" s="19">
        <f>'6. Rekenvolumes'!J214</f>
        <v>0</v>
      </c>
      <c r="J151" s="19">
        <f>'6. Rekenvolumes'!K214</f>
        <v>0</v>
      </c>
      <c r="K151" s="19">
        <f>'6. Rekenvolumes'!L214</f>
        <v>0</v>
      </c>
      <c r="L151" s="19">
        <f>'6. Rekenvolumes'!M214</f>
        <v>0</v>
      </c>
      <c r="M151" s="19">
        <f>'6. Rekenvolumes'!N214</f>
        <v>0</v>
      </c>
    </row>
    <row r="152" spans="1:15" ht="13" x14ac:dyDescent="0.25">
      <c r="A152" s="43"/>
      <c r="B152" s="17"/>
      <c r="H152" s="34"/>
      <c r="I152" s="33"/>
      <c r="J152" s="33"/>
      <c r="K152" s="33"/>
      <c r="L152" s="33"/>
      <c r="M152" s="33"/>
    </row>
    <row r="153" spans="1:15" ht="13" x14ac:dyDescent="0.25">
      <c r="A153" s="43"/>
      <c r="B153" s="1" t="s">
        <v>150</v>
      </c>
      <c r="F153" s="28"/>
    </row>
    <row r="154" spans="1:15" ht="13" x14ac:dyDescent="0.25">
      <c r="A154" s="43"/>
      <c r="B154" s="2" t="s">
        <v>151</v>
      </c>
      <c r="C154" s="2" t="s">
        <v>87</v>
      </c>
      <c r="D154" s="2" t="s">
        <v>89</v>
      </c>
      <c r="F154" s="28"/>
      <c r="H154" s="29"/>
      <c r="I154" s="19">
        <f>'6. Rekenvolumes'!J217</f>
        <v>64023.735346192632</v>
      </c>
      <c r="J154" s="19">
        <f>'6. Rekenvolumes'!K217</f>
        <v>64023.735346192632</v>
      </c>
      <c r="K154" s="19">
        <f>'6. Rekenvolumes'!L217</f>
        <v>64023.735346192632</v>
      </c>
      <c r="L154" s="19">
        <f>'6. Rekenvolumes'!M217</f>
        <v>64023.735346192632</v>
      </c>
      <c r="M154" s="19">
        <f>'6. Rekenvolumes'!N217</f>
        <v>64023.735346192632</v>
      </c>
    </row>
    <row r="155" spans="1:15" ht="13" x14ac:dyDescent="0.25">
      <c r="A155" s="43"/>
      <c r="B155" s="17"/>
    </row>
    <row r="162" spans="2:2" ht="13" x14ac:dyDescent="0.25">
      <c r="B162" s="5"/>
    </row>
    <row r="163" spans="2:2" ht="13" x14ac:dyDescent="0.25">
      <c r="B163" s="5"/>
    </row>
    <row r="164" spans="2:2" ht="13" x14ac:dyDescent="0.25">
      <c r="B164" s="5"/>
    </row>
    <row r="165" spans="2:2" ht="13" x14ac:dyDescent="0.25">
      <c r="B165" s="5"/>
    </row>
    <row r="166" spans="2:2" ht="13" x14ac:dyDescent="0.25">
      <c r="B166" s="5"/>
    </row>
    <row r="167" spans="2:2" ht="13" x14ac:dyDescent="0.25">
      <c r="B167" s="5"/>
    </row>
    <row r="168" spans="2:2" ht="13" x14ac:dyDescent="0.25">
      <c r="B168" s="5"/>
    </row>
    <row r="169" spans="2:2" ht="13" x14ac:dyDescent="0.25">
      <c r="B169" s="5"/>
    </row>
    <row r="170" spans="2:2" ht="13" x14ac:dyDescent="0.25">
      <c r="B170" s="5"/>
    </row>
    <row r="171" spans="2:2" ht="13" x14ac:dyDescent="0.25">
      <c r="B171" s="5"/>
    </row>
    <row r="172" spans="2:2" ht="13" x14ac:dyDescent="0.25">
      <c r="B172" s="18" t="s">
        <v>64</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796875" defaultRowHeight="12.5" x14ac:dyDescent="0.25"/>
  <cols>
    <col min="1" max="1" width="5.7265625" style="15" customWidth="1"/>
    <col min="2" max="16384" width="9.1796875" style="15"/>
  </cols>
  <sheetData>
    <row r="2" spans="2:2" ht="13" x14ac:dyDescent="0.25">
      <c r="B2" s="25" t="s">
        <v>66</v>
      </c>
    </row>
    <row r="3" spans="2:2" ht="13" x14ac:dyDescent="0.25">
      <c r="B3" s="25" t="s">
        <v>67</v>
      </c>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A37E2-917E-4B9F-A215-DA09EE4C00DF}">
  <sheetPr>
    <tabColor rgb="FFE1FFE1"/>
  </sheetPr>
  <dimension ref="A2:T163"/>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796875" defaultRowHeight="12.5" x14ac:dyDescent="0.25"/>
  <cols>
    <col min="1" max="1" width="5.81640625" style="2" customWidth="1"/>
    <col min="2" max="2" width="79.1796875" style="2" customWidth="1"/>
    <col min="3" max="3" width="16.81640625" style="2" customWidth="1"/>
    <col min="4" max="4" width="14.81640625" style="2" customWidth="1"/>
    <col min="5" max="5" width="2.81640625" style="2" customWidth="1"/>
    <col min="6" max="6" width="13.81640625" style="2" customWidth="1"/>
    <col min="7" max="7" width="2.81640625" style="2" customWidth="1"/>
    <col min="8" max="9" width="13" style="2" bestFit="1" customWidth="1"/>
    <col min="10" max="16" width="13" style="2" customWidth="1"/>
    <col min="17" max="17" width="2.81640625" style="2" customWidth="1"/>
    <col min="18" max="18" width="48.1796875" style="2" customWidth="1"/>
    <col min="19" max="19" width="2.81640625" style="2" customWidth="1"/>
    <col min="20" max="20" width="30.81640625" style="2" customWidth="1"/>
    <col min="21" max="21" width="2.81640625" style="2" customWidth="1"/>
    <col min="22" max="36" width="13.81640625" style="2" customWidth="1"/>
    <col min="37" max="16384" width="9.1796875" style="2"/>
  </cols>
  <sheetData>
    <row r="2" spans="1:20" s="12" customFormat="1" ht="18" x14ac:dyDescent="0.25">
      <c r="B2" s="12" t="s">
        <v>225</v>
      </c>
    </row>
    <row r="4" spans="1:20" ht="13" x14ac:dyDescent="0.25">
      <c r="B4" s="17" t="s">
        <v>24</v>
      </c>
    </row>
    <row r="5" spans="1:20" ht="113.25" customHeight="1" x14ac:dyDescent="0.25">
      <c r="B5" s="48" t="s">
        <v>266</v>
      </c>
      <c r="C5" s="48"/>
      <c r="D5" s="48"/>
    </row>
    <row r="7" spans="1:20" ht="13" x14ac:dyDescent="0.25">
      <c r="B7" s="18" t="s">
        <v>25</v>
      </c>
    </row>
    <row r="8" spans="1:20" x14ac:dyDescent="0.25">
      <c r="B8" s="2" t="s">
        <v>223</v>
      </c>
    </row>
    <row r="10" spans="1:20" s="8" customFormat="1" ht="13" x14ac:dyDescent="0.25">
      <c r="B10" s="8" t="s">
        <v>71</v>
      </c>
      <c r="C10" s="8" t="s">
        <v>72</v>
      </c>
      <c r="D10" s="8" t="s">
        <v>22</v>
      </c>
      <c r="F10" s="8" t="s">
        <v>23</v>
      </c>
      <c r="H10" s="8" t="s">
        <v>73</v>
      </c>
      <c r="I10" s="8" t="s">
        <v>74</v>
      </c>
      <c r="J10" s="8" t="s">
        <v>75</v>
      </c>
      <c r="K10" s="8" t="s">
        <v>76</v>
      </c>
      <c r="L10" s="8" t="s">
        <v>77</v>
      </c>
      <c r="M10" s="8" t="s">
        <v>78</v>
      </c>
      <c r="N10" s="8" t="s">
        <v>79</v>
      </c>
      <c r="O10" s="8" t="s">
        <v>80</v>
      </c>
      <c r="P10" s="8" t="s">
        <v>81</v>
      </c>
      <c r="R10" s="8" t="s">
        <v>40</v>
      </c>
      <c r="T10" s="8" t="s">
        <v>41</v>
      </c>
    </row>
    <row r="11" spans="1:20" s="28" customFormat="1" ht="13" x14ac:dyDescent="0.25"/>
    <row r="12" spans="1:20" s="28" customFormat="1" ht="13" x14ac:dyDescent="0.25"/>
    <row r="13" spans="1:20" s="8" customFormat="1" ht="13" x14ac:dyDescent="0.25">
      <c r="B13" s="8" t="s">
        <v>82</v>
      </c>
    </row>
    <row r="14" spans="1:20" s="28" customFormat="1" ht="13" x14ac:dyDescent="0.25">
      <c r="A14" s="2"/>
    </row>
    <row r="15" spans="1:20" s="28" customFormat="1" ht="13" x14ac:dyDescent="0.25">
      <c r="A15" s="39"/>
      <c r="B15" s="28" t="s">
        <v>193</v>
      </c>
    </row>
    <row r="16" spans="1:20" ht="12.65" customHeight="1" x14ac:dyDescent="0.25">
      <c r="B16" s="26" t="s">
        <v>241</v>
      </c>
      <c r="C16" s="2" t="s">
        <v>192</v>
      </c>
      <c r="D16" s="2" t="s">
        <v>84</v>
      </c>
      <c r="H16" s="22">
        <v>16682882.594069833</v>
      </c>
      <c r="I16" s="22">
        <v>19228673.635499846</v>
      </c>
      <c r="J16" s="22">
        <v>20545140.899177246</v>
      </c>
      <c r="K16" s="29"/>
      <c r="L16" s="29"/>
      <c r="M16" s="29"/>
      <c r="N16" s="29"/>
      <c r="O16" s="29"/>
      <c r="P16" s="29"/>
      <c r="R16" s="2" t="s">
        <v>257</v>
      </c>
      <c r="T16" s="26" t="s">
        <v>242</v>
      </c>
    </row>
    <row r="17" spans="1:20" ht="13" x14ac:dyDescent="0.25">
      <c r="B17" s="26"/>
      <c r="R17" s="13"/>
      <c r="T17" s="5"/>
    </row>
    <row r="18" spans="1:20" s="28" customFormat="1" ht="13" x14ac:dyDescent="0.25">
      <c r="A18" s="39"/>
      <c r="B18" s="28" t="s">
        <v>173</v>
      </c>
    </row>
    <row r="19" spans="1:20" ht="13" x14ac:dyDescent="0.25">
      <c r="B19" s="26" t="s">
        <v>85</v>
      </c>
      <c r="C19" s="2" t="s">
        <v>86</v>
      </c>
      <c r="D19" s="2" t="s">
        <v>84</v>
      </c>
      <c r="H19" s="22">
        <v>17453779.109999999</v>
      </c>
      <c r="I19" s="22">
        <v>8980153.8900000006</v>
      </c>
      <c r="J19" s="22">
        <v>5915636.5599999996</v>
      </c>
      <c r="K19" s="29"/>
      <c r="L19" s="29"/>
      <c r="M19" s="29"/>
      <c r="N19" s="29"/>
      <c r="O19" s="29"/>
      <c r="P19" s="29"/>
      <c r="R19" s="2" t="s">
        <v>258</v>
      </c>
      <c r="T19" s="5"/>
    </row>
    <row r="20" spans="1:20" ht="13" x14ac:dyDescent="0.25">
      <c r="B20" s="26"/>
      <c r="R20" s="13"/>
      <c r="T20" s="5"/>
    </row>
    <row r="21" spans="1:20" s="28" customFormat="1" ht="13" x14ac:dyDescent="0.25">
      <c r="A21" s="39"/>
      <c r="B21" s="28" t="s">
        <v>174</v>
      </c>
    </row>
    <row r="22" spans="1:20" s="28" customFormat="1" ht="13" x14ac:dyDescent="0.25">
      <c r="A22" s="2"/>
      <c r="B22" s="26" t="s">
        <v>83</v>
      </c>
      <c r="C22" s="2" t="s">
        <v>87</v>
      </c>
      <c r="D22" s="2" t="s">
        <v>84</v>
      </c>
      <c r="H22" s="22">
        <v>1187633.597507268</v>
      </c>
      <c r="I22" s="22">
        <v>961998.05994254583</v>
      </c>
      <c r="J22" s="22">
        <v>992008.05747852614</v>
      </c>
      <c r="K22" s="29"/>
      <c r="L22" s="29"/>
      <c r="M22" s="29"/>
      <c r="N22" s="29"/>
      <c r="O22" s="29"/>
      <c r="P22" s="29"/>
      <c r="R22" s="2" t="s">
        <v>260</v>
      </c>
    </row>
    <row r="23" spans="1:20" ht="13" x14ac:dyDescent="0.25">
      <c r="R23" s="13"/>
      <c r="T23" s="5"/>
    </row>
    <row r="24" spans="1:20" s="8" customFormat="1" ht="13" x14ac:dyDescent="0.25">
      <c r="B24" s="8" t="s">
        <v>214</v>
      </c>
    </row>
    <row r="25" spans="1:20" ht="13" x14ac:dyDescent="0.25">
      <c r="R25" s="13"/>
      <c r="T25" s="5"/>
    </row>
    <row r="26" spans="1:20" ht="12.65" customHeight="1" x14ac:dyDescent="0.25">
      <c r="B26" s="1" t="s">
        <v>215</v>
      </c>
      <c r="R26" s="13"/>
    </row>
    <row r="27" spans="1:20" x14ac:dyDescent="0.25">
      <c r="B27" s="2" t="s">
        <v>90</v>
      </c>
      <c r="C27" s="2" t="s">
        <v>86</v>
      </c>
      <c r="D27" s="2" t="s">
        <v>89</v>
      </c>
      <c r="H27" s="29"/>
      <c r="I27" s="29"/>
      <c r="J27" s="22">
        <v>1</v>
      </c>
      <c r="K27" s="29"/>
      <c r="L27" s="29"/>
      <c r="M27" s="29"/>
      <c r="N27" s="29"/>
      <c r="O27" s="29"/>
      <c r="P27" s="29"/>
      <c r="R27" s="2" t="s">
        <v>258</v>
      </c>
    </row>
    <row r="28" spans="1:20" ht="12.65" customHeight="1" x14ac:dyDescent="0.25">
      <c r="B28" s="2" t="s">
        <v>88</v>
      </c>
      <c r="C28" s="2" t="s">
        <v>86</v>
      </c>
      <c r="D28" s="2" t="s">
        <v>89</v>
      </c>
      <c r="H28" s="29"/>
      <c r="I28" s="29"/>
      <c r="J28" s="22">
        <v>257773</v>
      </c>
      <c r="K28" s="29"/>
      <c r="L28" s="29"/>
      <c r="M28" s="29"/>
      <c r="N28" s="29"/>
      <c r="O28" s="29"/>
      <c r="P28" s="29"/>
      <c r="R28" s="2" t="s">
        <v>258</v>
      </c>
    </row>
    <row r="29" spans="1:20" ht="12.65" customHeight="1" x14ac:dyDescent="0.25">
      <c r="B29" s="2" t="s">
        <v>256</v>
      </c>
      <c r="C29" s="2" t="s">
        <v>86</v>
      </c>
      <c r="D29" s="2" t="s">
        <v>89</v>
      </c>
      <c r="H29" s="29"/>
      <c r="I29" s="29"/>
      <c r="J29" s="22">
        <v>1691512</v>
      </c>
      <c r="K29" s="29"/>
      <c r="L29" s="29"/>
      <c r="M29" s="29"/>
      <c r="N29" s="29"/>
      <c r="O29" s="29"/>
      <c r="P29" s="29"/>
      <c r="R29" s="2" t="s">
        <v>258</v>
      </c>
    </row>
    <row r="31" spans="1:20" s="8" customFormat="1" ht="13" x14ac:dyDescent="0.25">
      <c r="B31" s="8" t="s">
        <v>91</v>
      </c>
    </row>
    <row r="32" spans="1:20" x14ac:dyDescent="0.25">
      <c r="B32" s="26"/>
      <c r="H32" s="30"/>
      <c r="I32" s="30"/>
      <c r="J32" s="30"/>
      <c r="K32" s="30"/>
      <c r="L32" s="30"/>
      <c r="M32" s="30"/>
      <c r="N32" s="30"/>
      <c r="O32" s="30"/>
      <c r="P32" s="30"/>
    </row>
    <row r="33" spans="2:20" ht="12.65" customHeight="1" x14ac:dyDescent="0.25">
      <c r="B33" s="2" t="s">
        <v>92</v>
      </c>
      <c r="C33" s="2" t="s">
        <v>192</v>
      </c>
      <c r="D33" s="2" t="s">
        <v>84</v>
      </c>
      <c r="F33" s="31"/>
      <c r="H33" s="22">
        <v>1776219.5240638941</v>
      </c>
      <c r="I33" s="22">
        <v>1323174.0257327913</v>
      </c>
      <c r="J33" s="22">
        <v>713522.77128031885</v>
      </c>
      <c r="K33" s="29"/>
      <c r="L33" s="29"/>
      <c r="M33" s="29"/>
      <c r="N33" s="29"/>
      <c r="O33" s="29"/>
      <c r="P33" s="29"/>
      <c r="R33" s="2" t="s">
        <v>261</v>
      </c>
      <c r="T33" s="5"/>
    </row>
    <row r="34" spans="2:20" x14ac:dyDescent="0.25">
      <c r="H34" s="30"/>
      <c r="I34" s="30"/>
      <c r="J34" s="30"/>
      <c r="K34" s="30"/>
      <c r="L34" s="30"/>
      <c r="M34" s="30"/>
      <c r="N34" s="30"/>
      <c r="O34" s="30"/>
      <c r="P34" s="30"/>
    </row>
    <row r="35" spans="2:20" ht="12.65" customHeight="1" x14ac:dyDescent="0.25">
      <c r="B35" s="2" t="s">
        <v>92</v>
      </c>
      <c r="C35" s="2" t="s">
        <v>87</v>
      </c>
      <c r="D35" s="2" t="s">
        <v>84</v>
      </c>
      <c r="H35" s="22">
        <v>0</v>
      </c>
      <c r="I35" s="22">
        <v>0</v>
      </c>
      <c r="J35" s="22">
        <v>0</v>
      </c>
      <c r="K35" s="29"/>
      <c r="L35" s="29"/>
      <c r="M35" s="29"/>
      <c r="N35" s="29"/>
      <c r="O35" s="29"/>
      <c r="P35" s="29"/>
      <c r="R35" s="2" t="s">
        <v>260</v>
      </c>
      <c r="T35" s="5"/>
    </row>
    <row r="36" spans="2:20" x14ac:dyDescent="0.25">
      <c r="H36" s="30"/>
      <c r="I36" s="30"/>
      <c r="J36" s="30"/>
      <c r="K36" s="30"/>
      <c r="L36" s="30"/>
      <c r="M36" s="30"/>
      <c r="N36" s="30"/>
      <c r="O36" s="30"/>
      <c r="P36" s="30"/>
    </row>
    <row r="37" spans="2:20" s="8" customFormat="1" ht="13" x14ac:dyDescent="0.25">
      <c r="B37" s="8" t="s">
        <v>158</v>
      </c>
    </row>
    <row r="38" spans="2:20" x14ac:dyDescent="0.25">
      <c r="H38" s="30"/>
      <c r="I38" s="30"/>
      <c r="J38" s="30"/>
      <c r="K38" s="30"/>
      <c r="L38" s="30"/>
      <c r="M38" s="30"/>
      <c r="N38" s="30"/>
      <c r="O38" s="30"/>
      <c r="P38" s="30"/>
    </row>
    <row r="39" spans="2:20" ht="13" x14ac:dyDescent="0.25">
      <c r="B39" s="1" t="s">
        <v>160</v>
      </c>
      <c r="H39" s="30"/>
      <c r="I39" s="30"/>
      <c r="J39" s="30"/>
      <c r="K39" s="30"/>
      <c r="L39" s="30"/>
      <c r="M39" s="30"/>
      <c r="N39" s="30"/>
      <c r="O39" s="30"/>
      <c r="P39" s="30"/>
    </row>
    <row r="40" spans="2:20" x14ac:dyDescent="0.25">
      <c r="B40" s="2" t="s">
        <v>161</v>
      </c>
      <c r="C40" s="2" t="s">
        <v>192</v>
      </c>
      <c r="D40" s="2" t="s">
        <v>84</v>
      </c>
      <c r="H40" s="22">
        <v>623019.86363636365</v>
      </c>
      <c r="I40" s="22">
        <v>719092.34545454534</v>
      </c>
      <c r="J40" s="22">
        <v>1117895.509090909</v>
      </c>
      <c r="K40" s="29"/>
      <c r="L40" s="29"/>
      <c r="M40" s="29"/>
      <c r="N40" s="29"/>
      <c r="O40" s="29"/>
      <c r="P40" s="29"/>
      <c r="R40" s="2" t="s">
        <v>262</v>
      </c>
    </row>
    <row r="41" spans="2:20" x14ac:dyDescent="0.25">
      <c r="B41" s="2" t="s">
        <v>163</v>
      </c>
      <c r="C41" s="2" t="s">
        <v>192</v>
      </c>
      <c r="D41" s="2" t="s">
        <v>84</v>
      </c>
      <c r="H41" s="22">
        <v>72749.036363636362</v>
      </c>
      <c r="I41" s="22">
        <v>65974.418181818182</v>
      </c>
      <c r="J41" s="22">
        <v>80440.345454545459</v>
      </c>
      <c r="K41" s="29"/>
      <c r="L41" s="29"/>
      <c r="M41" s="29"/>
      <c r="N41" s="29"/>
      <c r="O41" s="29"/>
      <c r="P41" s="29"/>
      <c r="R41" s="2" t="s">
        <v>262</v>
      </c>
    </row>
    <row r="42" spans="2:20" x14ac:dyDescent="0.25">
      <c r="B42" s="2" t="s">
        <v>164</v>
      </c>
      <c r="C42" s="2" t="s">
        <v>192</v>
      </c>
      <c r="D42" s="2" t="s">
        <v>84</v>
      </c>
      <c r="H42" s="22">
        <v>8040.6459736504421</v>
      </c>
      <c r="I42" s="22">
        <v>3562.1949071798444</v>
      </c>
      <c r="J42" s="22">
        <v>4519.1341633474121</v>
      </c>
      <c r="K42" s="29"/>
      <c r="L42" s="29"/>
      <c r="M42" s="29"/>
      <c r="N42" s="29"/>
      <c r="O42" s="29"/>
      <c r="P42" s="29"/>
      <c r="R42" s="2" t="s">
        <v>262</v>
      </c>
    </row>
    <row r="43" spans="2:20" x14ac:dyDescent="0.25">
      <c r="B43" s="2" t="s">
        <v>165</v>
      </c>
      <c r="C43" s="2" t="s">
        <v>192</v>
      </c>
      <c r="D43" s="2" t="s">
        <v>84</v>
      </c>
      <c r="H43" s="22">
        <v>2528325.3498794599</v>
      </c>
      <c r="I43" s="22">
        <v>5335847.1315122247</v>
      </c>
      <c r="J43" s="22">
        <v>3765042.6641632537</v>
      </c>
      <c r="K43" s="29"/>
      <c r="L43" s="29"/>
      <c r="M43" s="29"/>
      <c r="N43" s="29"/>
      <c r="O43" s="29"/>
      <c r="P43" s="29"/>
      <c r="R43" s="2" t="s">
        <v>262</v>
      </c>
    </row>
    <row r="44" spans="2:20" x14ac:dyDescent="0.25">
      <c r="B44" s="2" t="s">
        <v>166</v>
      </c>
      <c r="C44" s="2" t="s">
        <v>192</v>
      </c>
      <c r="D44" s="2" t="s">
        <v>84</v>
      </c>
      <c r="H44" s="22">
        <v>6603680.1217588503</v>
      </c>
      <c r="I44" s="22">
        <v>14937017.621708183</v>
      </c>
      <c r="J44" s="22">
        <v>9458301.5535753146</v>
      </c>
      <c r="K44" s="29"/>
      <c r="L44" s="29"/>
      <c r="M44" s="29"/>
      <c r="N44" s="29"/>
      <c r="O44" s="29"/>
      <c r="P44" s="29"/>
      <c r="R44" s="2" t="s">
        <v>262</v>
      </c>
    </row>
    <row r="45" spans="2:20" x14ac:dyDescent="0.25">
      <c r="B45" s="2" t="s">
        <v>167</v>
      </c>
      <c r="C45" s="2" t="s">
        <v>192</v>
      </c>
      <c r="D45" s="2" t="s">
        <v>84</v>
      </c>
      <c r="H45" s="22">
        <v>0</v>
      </c>
      <c r="I45" s="22">
        <v>0</v>
      </c>
      <c r="J45" s="22">
        <v>1053.4450999999999</v>
      </c>
      <c r="K45" s="29"/>
      <c r="L45" s="29"/>
      <c r="M45" s="29"/>
      <c r="N45" s="29"/>
      <c r="O45" s="29"/>
      <c r="P45" s="29"/>
      <c r="R45" s="2" t="s">
        <v>262</v>
      </c>
    </row>
    <row r="46" spans="2:20" x14ac:dyDescent="0.25">
      <c r="H46" s="30"/>
      <c r="I46" s="30"/>
      <c r="J46" s="30"/>
      <c r="K46" s="30"/>
      <c r="L46" s="30"/>
      <c r="M46" s="30"/>
      <c r="N46" s="30"/>
      <c r="O46" s="30"/>
      <c r="P46" s="30"/>
    </row>
    <row r="47" spans="2:20" ht="13" x14ac:dyDescent="0.25">
      <c r="B47" s="1" t="s">
        <v>159</v>
      </c>
      <c r="H47" s="30"/>
      <c r="I47" s="30"/>
      <c r="J47" s="30"/>
      <c r="K47" s="30"/>
      <c r="L47" s="30"/>
      <c r="M47" s="30"/>
      <c r="N47" s="30"/>
      <c r="O47" s="30"/>
      <c r="P47" s="30"/>
    </row>
    <row r="48" spans="2:20" x14ac:dyDescent="0.25">
      <c r="B48" s="2" t="s">
        <v>161</v>
      </c>
      <c r="C48" s="2" t="s">
        <v>87</v>
      </c>
      <c r="D48" s="2" t="s">
        <v>84</v>
      </c>
      <c r="H48" s="22">
        <v>83711.772727272706</v>
      </c>
      <c r="I48" s="22">
        <v>0</v>
      </c>
      <c r="J48" s="22">
        <v>0</v>
      </c>
      <c r="K48" s="29"/>
      <c r="L48" s="29"/>
      <c r="M48" s="29"/>
      <c r="N48" s="29"/>
      <c r="O48" s="29"/>
      <c r="P48" s="29"/>
      <c r="R48" s="2" t="s">
        <v>259</v>
      </c>
    </row>
    <row r="49" spans="2:18" x14ac:dyDescent="0.25">
      <c r="B49" s="2" t="s">
        <v>162</v>
      </c>
      <c r="C49" s="2" t="s">
        <v>87</v>
      </c>
      <c r="D49" s="2" t="s">
        <v>84</v>
      </c>
      <c r="H49" s="22">
        <v>255758.09347939829</v>
      </c>
      <c r="I49" s="22">
        <v>222088.85149330943</v>
      </c>
      <c r="J49" s="22">
        <v>340267.79323005676</v>
      </c>
      <c r="K49" s="29"/>
      <c r="L49" s="29"/>
      <c r="M49" s="29"/>
      <c r="N49" s="29"/>
      <c r="O49" s="29"/>
      <c r="P49" s="29"/>
      <c r="R49" s="2" t="s">
        <v>259</v>
      </c>
    </row>
    <row r="50" spans="2:18" x14ac:dyDescent="0.25">
      <c r="H50" s="30"/>
      <c r="I50" s="30"/>
      <c r="J50" s="30"/>
      <c r="K50" s="30"/>
      <c r="L50" s="30"/>
      <c r="M50" s="30"/>
      <c r="N50" s="30"/>
      <c r="O50" s="30"/>
      <c r="P50" s="30"/>
    </row>
    <row r="51" spans="2:18" s="8" customFormat="1" ht="13" x14ac:dyDescent="0.25">
      <c r="B51" s="8" t="s">
        <v>93</v>
      </c>
    </row>
    <row r="53" spans="2:18" ht="13" x14ac:dyDescent="0.25">
      <c r="B53" s="1" t="s">
        <v>94</v>
      </c>
    </row>
    <row r="54" spans="2:18" x14ac:dyDescent="0.25">
      <c r="B54" s="2" t="s">
        <v>95</v>
      </c>
      <c r="C54" s="2" t="s">
        <v>96</v>
      </c>
      <c r="D54" s="2" t="s">
        <v>89</v>
      </c>
      <c r="H54" s="29"/>
      <c r="I54" s="29"/>
      <c r="J54" s="22">
        <v>30683.50821656347</v>
      </c>
      <c r="K54" s="29"/>
      <c r="L54" s="29"/>
      <c r="M54" s="29"/>
      <c r="N54" s="29"/>
      <c r="O54" s="29"/>
      <c r="P54" s="29"/>
      <c r="R54" s="2" t="s">
        <v>263</v>
      </c>
    </row>
    <row r="55" spans="2:18" ht="13" x14ac:dyDescent="0.25">
      <c r="B55" s="17"/>
    </row>
    <row r="56" spans="2:18" x14ac:dyDescent="0.25">
      <c r="B56" s="32" t="s">
        <v>97</v>
      </c>
    </row>
    <row r="57" spans="2:18" x14ac:dyDescent="0.25">
      <c r="B57" s="33" t="s">
        <v>98</v>
      </c>
      <c r="C57" s="2" t="s">
        <v>96</v>
      </c>
      <c r="D57" s="2" t="s">
        <v>89</v>
      </c>
      <c r="H57" s="29"/>
      <c r="I57" s="29"/>
      <c r="J57" s="22">
        <v>60890.136917596123</v>
      </c>
      <c r="K57" s="29"/>
      <c r="L57" s="29"/>
      <c r="M57" s="29"/>
      <c r="N57" s="29"/>
      <c r="O57" s="29"/>
      <c r="P57" s="29"/>
      <c r="R57" s="2" t="s">
        <v>263</v>
      </c>
    </row>
    <row r="58" spans="2:18" x14ac:dyDescent="0.25">
      <c r="B58" s="33" t="s">
        <v>99</v>
      </c>
      <c r="C58" s="2" t="s">
        <v>96</v>
      </c>
      <c r="D58" s="2" t="s">
        <v>89</v>
      </c>
      <c r="H58" s="29"/>
      <c r="I58" s="29"/>
      <c r="J58" s="22">
        <v>1628.1942788836061</v>
      </c>
      <c r="K58" s="29"/>
      <c r="L58" s="29"/>
      <c r="M58" s="29"/>
      <c r="N58" s="29"/>
      <c r="O58" s="29"/>
      <c r="P58" s="29"/>
      <c r="R58" s="2" t="s">
        <v>263</v>
      </c>
    </row>
    <row r="59" spans="2:18" x14ac:dyDescent="0.25">
      <c r="B59" s="33" t="s">
        <v>100</v>
      </c>
      <c r="C59" s="2" t="s">
        <v>96</v>
      </c>
      <c r="D59" s="2" t="s">
        <v>89</v>
      </c>
      <c r="H59" s="29"/>
      <c r="I59" s="29"/>
      <c r="J59" s="22">
        <v>769.47055181186943</v>
      </c>
      <c r="K59" s="29"/>
      <c r="L59" s="29"/>
      <c r="M59" s="29"/>
      <c r="N59" s="29"/>
      <c r="O59" s="29"/>
      <c r="P59" s="29"/>
      <c r="R59" s="2" t="s">
        <v>263</v>
      </c>
    </row>
    <row r="60" spans="2:18" x14ac:dyDescent="0.25">
      <c r="B60" s="33" t="s">
        <v>101</v>
      </c>
      <c r="C60" s="2" t="s">
        <v>96</v>
      </c>
      <c r="D60" s="2" t="s">
        <v>89</v>
      </c>
      <c r="H60" s="29"/>
      <c r="I60" s="29"/>
      <c r="J60" s="22">
        <v>483.07180746251669</v>
      </c>
      <c r="K60" s="29"/>
      <c r="L60" s="29"/>
      <c r="M60" s="29"/>
      <c r="N60" s="29"/>
      <c r="O60" s="29"/>
      <c r="P60" s="29"/>
      <c r="R60" s="2" t="s">
        <v>263</v>
      </c>
    </row>
    <row r="61" spans="2:18" x14ac:dyDescent="0.25">
      <c r="B61" s="33" t="s">
        <v>102</v>
      </c>
      <c r="C61" s="2" t="s">
        <v>96</v>
      </c>
      <c r="D61" s="2" t="s">
        <v>89</v>
      </c>
      <c r="H61" s="29"/>
      <c r="I61" s="29"/>
      <c r="J61" s="22">
        <v>642.13674336428085</v>
      </c>
      <c r="K61" s="29"/>
      <c r="L61" s="29"/>
      <c r="M61" s="29"/>
      <c r="N61" s="29"/>
      <c r="O61" s="29"/>
      <c r="P61" s="29"/>
      <c r="R61" s="2" t="s">
        <v>263</v>
      </c>
    </row>
    <row r="63" spans="2:18" x14ac:dyDescent="0.25">
      <c r="B63" s="32" t="s">
        <v>103</v>
      </c>
    </row>
    <row r="64" spans="2:18" x14ac:dyDescent="0.25">
      <c r="B64" s="2" t="s">
        <v>104</v>
      </c>
      <c r="C64" s="2" t="s">
        <v>96</v>
      </c>
      <c r="D64" s="2" t="s">
        <v>89</v>
      </c>
      <c r="H64" s="29"/>
      <c r="I64" s="29"/>
      <c r="J64" s="22">
        <v>390.13947594020561</v>
      </c>
      <c r="K64" s="29"/>
      <c r="L64" s="29"/>
      <c r="M64" s="29"/>
      <c r="N64" s="29"/>
      <c r="O64" s="29"/>
      <c r="P64" s="29"/>
      <c r="R64" s="2" t="s">
        <v>263</v>
      </c>
    </row>
    <row r="65" spans="2:18" x14ac:dyDescent="0.25">
      <c r="B65" s="2" t="s">
        <v>105</v>
      </c>
      <c r="C65" s="2" t="s">
        <v>96</v>
      </c>
      <c r="D65" s="2" t="s">
        <v>89</v>
      </c>
      <c r="H65" s="29"/>
      <c r="I65" s="29"/>
      <c r="J65" s="22">
        <v>103.38909014776918</v>
      </c>
      <c r="K65" s="29"/>
      <c r="L65" s="29"/>
      <c r="M65" s="29"/>
      <c r="N65" s="29"/>
      <c r="O65" s="29"/>
      <c r="P65" s="29"/>
      <c r="R65" s="2" t="s">
        <v>263</v>
      </c>
    </row>
    <row r="66" spans="2:18" x14ac:dyDescent="0.25">
      <c r="B66" s="2" t="s">
        <v>106</v>
      </c>
      <c r="C66" s="2" t="s">
        <v>96</v>
      </c>
      <c r="D66" s="2" t="s">
        <v>89</v>
      </c>
      <c r="H66" s="29"/>
      <c r="I66" s="29"/>
      <c r="J66" s="22">
        <v>172.55645675064216</v>
      </c>
      <c r="K66" s="29"/>
      <c r="L66" s="29"/>
      <c r="M66" s="29"/>
      <c r="N66" s="29"/>
      <c r="O66" s="29"/>
      <c r="P66" s="29"/>
      <c r="R66" s="2" t="s">
        <v>263</v>
      </c>
    </row>
    <row r="67" spans="2:18" x14ac:dyDescent="0.25">
      <c r="B67" s="2" t="s">
        <v>107</v>
      </c>
      <c r="C67" s="2" t="s">
        <v>96</v>
      </c>
      <c r="D67" s="2" t="s">
        <v>89</v>
      </c>
      <c r="H67" s="29"/>
      <c r="I67" s="29"/>
      <c r="J67" s="22">
        <v>14.883942314346495</v>
      </c>
      <c r="K67" s="29"/>
      <c r="L67" s="29"/>
      <c r="M67" s="29"/>
      <c r="N67" s="29"/>
      <c r="O67" s="29"/>
      <c r="P67" s="29"/>
      <c r="R67" s="2" t="s">
        <v>263</v>
      </c>
    </row>
    <row r="68" spans="2:18" x14ac:dyDescent="0.25">
      <c r="B68" s="2" t="s">
        <v>108</v>
      </c>
      <c r="C68" s="2" t="s">
        <v>96</v>
      </c>
      <c r="D68" s="2" t="s">
        <v>89</v>
      </c>
      <c r="H68" s="29"/>
      <c r="I68" s="29"/>
      <c r="J68" s="22">
        <v>10.999096478140737</v>
      </c>
      <c r="K68" s="29"/>
      <c r="L68" s="29"/>
      <c r="M68" s="29"/>
      <c r="N68" s="29"/>
      <c r="O68" s="29"/>
      <c r="P68" s="29"/>
      <c r="R68" s="2" t="s">
        <v>263</v>
      </c>
    </row>
    <row r="69" spans="2:18" x14ac:dyDescent="0.25">
      <c r="B69" s="2" t="s">
        <v>109</v>
      </c>
      <c r="C69" s="2" t="s">
        <v>96</v>
      </c>
      <c r="D69" s="2" t="s">
        <v>89</v>
      </c>
      <c r="H69" s="29"/>
      <c r="I69" s="29"/>
      <c r="J69" s="22">
        <v>86.653894290676718</v>
      </c>
      <c r="K69" s="29"/>
      <c r="L69" s="29"/>
      <c r="M69" s="29"/>
      <c r="N69" s="29"/>
      <c r="O69" s="29"/>
      <c r="P69" s="29"/>
      <c r="R69" s="2" t="s">
        <v>263</v>
      </c>
    </row>
    <row r="70" spans="2:18" x14ac:dyDescent="0.25">
      <c r="B70" s="2" t="s">
        <v>110</v>
      </c>
      <c r="C70" s="2" t="s">
        <v>96</v>
      </c>
      <c r="D70" s="2" t="s">
        <v>89</v>
      </c>
      <c r="H70" s="29"/>
      <c r="I70" s="29"/>
      <c r="J70" s="22">
        <v>121.53943224585478</v>
      </c>
      <c r="K70" s="29"/>
      <c r="L70" s="29"/>
      <c r="M70" s="29"/>
      <c r="N70" s="29"/>
      <c r="O70" s="29"/>
      <c r="P70" s="29"/>
      <c r="R70" s="2" t="s">
        <v>263</v>
      </c>
    </row>
    <row r="71" spans="2:18" x14ac:dyDescent="0.25">
      <c r="B71" s="2" t="s">
        <v>111</v>
      </c>
      <c r="C71" s="2" t="s">
        <v>96</v>
      </c>
      <c r="D71" s="2" t="s">
        <v>89</v>
      </c>
      <c r="H71" s="29"/>
      <c r="I71" s="29"/>
      <c r="J71" s="22">
        <v>31.407396626300645</v>
      </c>
      <c r="K71" s="29"/>
      <c r="L71" s="29"/>
      <c r="M71" s="29"/>
      <c r="N71" s="29"/>
      <c r="O71" s="29"/>
      <c r="P71" s="29"/>
      <c r="R71" s="2" t="s">
        <v>263</v>
      </c>
    </row>
    <row r="72" spans="2:18" x14ac:dyDescent="0.25">
      <c r="B72" s="2" t="s">
        <v>112</v>
      </c>
      <c r="C72" s="2" t="s">
        <v>96</v>
      </c>
      <c r="D72" s="2" t="s">
        <v>89</v>
      </c>
      <c r="H72" s="29"/>
      <c r="I72" s="29"/>
      <c r="J72" s="22">
        <v>97.064435475180161</v>
      </c>
      <c r="K72" s="29"/>
      <c r="L72" s="29"/>
      <c r="M72" s="29"/>
      <c r="N72" s="29"/>
      <c r="O72" s="29"/>
      <c r="P72" s="29"/>
      <c r="R72" s="2" t="s">
        <v>263</v>
      </c>
    </row>
    <row r="73" spans="2:18" x14ac:dyDescent="0.25">
      <c r="B73" s="33" t="s">
        <v>113</v>
      </c>
      <c r="C73" s="2" t="s">
        <v>96</v>
      </c>
      <c r="D73" s="2" t="s">
        <v>89</v>
      </c>
      <c r="H73" s="29"/>
      <c r="I73" s="29"/>
      <c r="J73" s="22">
        <v>324.63238119879878</v>
      </c>
      <c r="K73" s="29"/>
      <c r="L73" s="29"/>
      <c r="M73" s="29"/>
      <c r="N73" s="29"/>
      <c r="O73" s="29"/>
      <c r="P73" s="29"/>
      <c r="R73" s="2" t="s">
        <v>263</v>
      </c>
    </row>
    <row r="74" spans="2:18" x14ac:dyDescent="0.25">
      <c r="B74" s="33" t="s">
        <v>114</v>
      </c>
      <c r="C74" s="2" t="s">
        <v>96</v>
      </c>
      <c r="D74" s="2" t="s">
        <v>89</v>
      </c>
      <c r="H74" s="29"/>
      <c r="I74" s="29"/>
      <c r="J74" s="22">
        <v>31.584113733888397</v>
      </c>
      <c r="K74" s="29"/>
      <c r="L74" s="29"/>
      <c r="M74" s="29"/>
      <c r="N74" s="29"/>
      <c r="O74" s="29"/>
      <c r="P74" s="29"/>
      <c r="R74" s="2" t="s">
        <v>263</v>
      </c>
    </row>
    <row r="76" spans="2:18" x14ac:dyDescent="0.25">
      <c r="B76" s="32" t="s">
        <v>115</v>
      </c>
    </row>
    <row r="77" spans="2:18" x14ac:dyDescent="0.25">
      <c r="B77" s="2" t="s">
        <v>116</v>
      </c>
      <c r="C77" s="2" t="s">
        <v>96</v>
      </c>
      <c r="D77" s="2" t="s">
        <v>117</v>
      </c>
      <c r="H77" s="29"/>
      <c r="I77" s="29"/>
      <c r="J77" s="22">
        <v>17172.804794520547</v>
      </c>
      <c r="K77" s="29"/>
      <c r="L77" s="29"/>
      <c r="M77" s="29"/>
      <c r="N77" s="29"/>
      <c r="O77" s="29"/>
      <c r="P77" s="29"/>
      <c r="R77" s="2" t="s">
        <v>263</v>
      </c>
    </row>
    <row r="79" spans="2:18" ht="13" x14ac:dyDescent="0.25">
      <c r="B79" s="1" t="s">
        <v>118</v>
      </c>
    </row>
    <row r="80" spans="2:18" ht="13" x14ac:dyDescent="0.25">
      <c r="B80" s="32" t="s">
        <v>119</v>
      </c>
      <c r="E80" s="28"/>
      <c r="F80" s="28"/>
      <c r="G80" s="28"/>
      <c r="H80" s="34"/>
      <c r="I80" s="34"/>
      <c r="J80" s="33"/>
      <c r="K80" s="34"/>
      <c r="L80" s="34"/>
      <c r="M80" s="34"/>
      <c r="N80" s="34"/>
      <c r="O80" s="34"/>
      <c r="P80" s="34"/>
    </row>
    <row r="81" spans="2:20" ht="13" x14ac:dyDescent="0.25">
      <c r="B81" s="2" t="s">
        <v>90</v>
      </c>
      <c r="C81" s="2" t="s">
        <v>86</v>
      </c>
      <c r="D81" s="2" t="s">
        <v>89</v>
      </c>
      <c r="E81" s="28"/>
      <c r="F81" s="28"/>
      <c r="G81" s="28"/>
      <c r="H81" s="29"/>
      <c r="I81" s="29"/>
      <c r="J81" s="22">
        <v>0</v>
      </c>
      <c r="K81" s="29"/>
      <c r="L81" s="29"/>
      <c r="M81" s="29"/>
      <c r="N81" s="29"/>
      <c r="O81" s="29"/>
      <c r="P81" s="29"/>
      <c r="R81" s="2" t="s">
        <v>264</v>
      </c>
      <c r="T81" s="5"/>
    </row>
    <row r="82" spans="2:20" ht="13" x14ac:dyDescent="0.25">
      <c r="B82" s="2" t="s">
        <v>120</v>
      </c>
      <c r="C82" s="2" t="s">
        <v>86</v>
      </c>
      <c r="D82" s="2" t="s">
        <v>89</v>
      </c>
      <c r="E82" s="28"/>
      <c r="F82" s="28"/>
      <c r="G82" s="28"/>
      <c r="H82" s="29"/>
      <c r="I82" s="29"/>
      <c r="J82" s="22">
        <v>0</v>
      </c>
      <c r="K82" s="29"/>
      <c r="L82" s="29"/>
      <c r="M82" s="29"/>
      <c r="N82" s="29"/>
      <c r="O82" s="29"/>
      <c r="P82" s="29"/>
      <c r="R82" s="2" t="s">
        <v>264</v>
      </c>
      <c r="T82" s="5"/>
    </row>
    <row r="83" spans="2:20" ht="13" x14ac:dyDescent="0.25">
      <c r="B83" s="2" t="s">
        <v>121</v>
      </c>
      <c r="C83" s="2" t="s">
        <v>86</v>
      </c>
      <c r="D83" s="2" t="s">
        <v>89</v>
      </c>
      <c r="E83" s="28"/>
      <c r="F83" s="28"/>
      <c r="G83" s="28"/>
      <c r="H83" s="29"/>
      <c r="I83" s="29"/>
      <c r="J83" s="22">
        <v>0</v>
      </c>
      <c r="K83" s="29"/>
      <c r="L83" s="29"/>
      <c r="M83" s="29"/>
      <c r="N83" s="29"/>
      <c r="O83" s="29"/>
      <c r="P83" s="29"/>
      <c r="R83" s="2" t="s">
        <v>264</v>
      </c>
      <c r="T83" s="5"/>
    </row>
    <row r="84" spans="2:20" ht="13" x14ac:dyDescent="0.25">
      <c r="E84" s="28"/>
      <c r="F84" s="28"/>
      <c r="G84" s="28"/>
      <c r="H84" s="34"/>
      <c r="I84" s="34"/>
      <c r="J84" s="33"/>
      <c r="K84" s="34"/>
      <c r="L84" s="34"/>
      <c r="M84" s="34"/>
      <c r="N84" s="34"/>
      <c r="O84" s="34"/>
      <c r="P84" s="34"/>
      <c r="R84" s="34"/>
    </row>
    <row r="85" spans="2:20" ht="13" x14ac:dyDescent="0.25">
      <c r="B85" s="32" t="s">
        <v>122</v>
      </c>
      <c r="E85" s="28"/>
      <c r="F85" s="28"/>
      <c r="G85" s="28"/>
      <c r="H85" s="34"/>
      <c r="I85" s="34"/>
      <c r="J85" s="33"/>
      <c r="K85" s="34"/>
      <c r="L85" s="34"/>
      <c r="M85" s="34"/>
      <c r="N85" s="34"/>
      <c r="O85" s="34"/>
      <c r="P85" s="34"/>
      <c r="R85" s="34"/>
    </row>
    <row r="86" spans="2:20" ht="13" x14ac:dyDescent="0.25">
      <c r="B86" s="2" t="s">
        <v>90</v>
      </c>
      <c r="C86" s="2" t="s">
        <v>86</v>
      </c>
      <c r="D86" s="2" t="s">
        <v>89</v>
      </c>
      <c r="E86" s="28"/>
      <c r="F86" s="28"/>
      <c r="G86" s="28"/>
      <c r="H86" s="29"/>
      <c r="I86" s="29"/>
      <c r="J86" s="22">
        <v>0</v>
      </c>
      <c r="K86" s="29"/>
      <c r="L86" s="29"/>
      <c r="M86" s="29"/>
      <c r="N86" s="29"/>
      <c r="O86" s="29"/>
      <c r="P86" s="29"/>
      <c r="R86" s="2" t="s">
        <v>264</v>
      </c>
      <c r="T86" s="5"/>
    </row>
    <row r="87" spans="2:20" ht="13" x14ac:dyDescent="0.25">
      <c r="B87" s="2" t="s">
        <v>120</v>
      </c>
      <c r="C87" s="2" t="s">
        <v>86</v>
      </c>
      <c r="D87" s="2" t="s">
        <v>89</v>
      </c>
      <c r="E87" s="28"/>
      <c r="F87" s="28"/>
      <c r="G87" s="28"/>
      <c r="H87" s="29"/>
      <c r="I87" s="29"/>
      <c r="J87" s="22">
        <v>0</v>
      </c>
      <c r="K87" s="29"/>
      <c r="L87" s="29"/>
      <c r="M87" s="29"/>
      <c r="N87" s="29"/>
      <c r="O87" s="29"/>
      <c r="P87" s="29"/>
      <c r="R87" s="2" t="s">
        <v>264</v>
      </c>
      <c r="T87" s="5"/>
    </row>
    <row r="88" spans="2:20" ht="13" x14ac:dyDescent="0.25">
      <c r="B88" s="2" t="s">
        <v>123</v>
      </c>
      <c r="C88" s="2" t="s">
        <v>86</v>
      </c>
      <c r="D88" s="2" t="s">
        <v>89</v>
      </c>
      <c r="E88" s="28"/>
      <c r="F88" s="28"/>
      <c r="G88" s="28"/>
      <c r="H88" s="29"/>
      <c r="I88" s="29"/>
      <c r="J88" s="22">
        <v>0</v>
      </c>
      <c r="K88" s="29"/>
      <c r="L88" s="29"/>
      <c r="M88" s="29"/>
      <c r="N88" s="29"/>
      <c r="O88" s="29"/>
      <c r="P88" s="29"/>
      <c r="R88" s="2" t="s">
        <v>264</v>
      </c>
      <c r="T88" s="5"/>
    </row>
    <row r="89" spans="2:20" ht="13" x14ac:dyDescent="0.25">
      <c r="E89" s="28"/>
      <c r="F89" s="28"/>
      <c r="G89" s="28"/>
      <c r="H89" s="34"/>
      <c r="I89" s="34"/>
      <c r="J89" s="33"/>
      <c r="K89" s="34"/>
      <c r="L89" s="34"/>
      <c r="M89" s="34"/>
      <c r="N89" s="34"/>
      <c r="O89" s="34"/>
      <c r="P89" s="34"/>
      <c r="R89" s="34"/>
    </row>
    <row r="90" spans="2:20" ht="13" x14ac:dyDescent="0.25">
      <c r="B90" s="32" t="s">
        <v>124</v>
      </c>
      <c r="E90" s="28"/>
      <c r="F90" s="28"/>
      <c r="G90" s="28"/>
      <c r="H90" s="34"/>
      <c r="I90" s="34"/>
      <c r="J90" s="33"/>
      <c r="K90" s="34"/>
      <c r="L90" s="34"/>
      <c r="M90" s="34"/>
      <c r="N90" s="34"/>
      <c r="O90" s="34"/>
      <c r="P90" s="34"/>
      <c r="R90" s="34"/>
    </row>
    <row r="91" spans="2:20" ht="13" x14ac:dyDescent="0.25">
      <c r="B91" s="2" t="s">
        <v>90</v>
      </c>
      <c r="C91" s="2" t="s">
        <v>86</v>
      </c>
      <c r="D91" s="2" t="s">
        <v>89</v>
      </c>
      <c r="E91" s="28"/>
      <c r="F91" s="28"/>
      <c r="G91" s="28"/>
      <c r="H91" s="29"/>
      <c r="I91" s="29"/>
      <c r="J91" s="22">
        <v>0</v>
      </c>
      <c r="K91" s="29"/>
      <c r="L91" s="29"/>
      <c r="M91" s="29"/>
      <c r="N91" s="29"/>
      <c r="O91" s="29"/>
      <c r="P91" s="29"/>
      <c r="R91" s="2" t="s">
        <v>264</v>
      </c>
      <c r="T91" s="5"/>
    </row>
    <row r="92" spans="2:20" ht="13" x14ac:dyDescent="0.25">
      <c r="B92" s="2" t="s">
        <v>120</v>
      </c>
      <c r="C92" s="2" t="s">
        <v>86</v>
      </c>
      <c r="D92" s="2" t="s">
        <v>89</v>
      </c>
      <c r="E92" s="28"/>
      <c r="F92" s="28"/>
      <c r="G92" s="28"/>
      <c r="H92" s="29"/>
      <c r="I92" s="29"/>
      <c r="J92" s="22">
        <v>0</v>
      </c>
      <c r="K92" s="29"/>
      <c r="L92" s="29"/>
      <c r="M92" s="29"/>
      <c r="N92" s="29"/>
      <c r="O92" s="29"/>
      <c r="P92" s="29"/>
      <c r="R92" s="2" t="s">
        <v>264</v>
      </c>
      <c r="T92" s="5"/>
    </row>
    <row r="93" spans="2:20" ht="13" x14ac:dyDescent="0.25">
      <c r="B93" s="2" t="s">
        <v>121</v>
      </c>
      <c r="C93" s="2" t="s">
        <v>86</v>
      </c>
      <c r="D93" s="2" t="s">
        <v>89</v>
      </c>
      <c r="E93" s="28"/>
      <c r="F93" s="28"/>
      <c r="G93" s="28"/>
      <c r="H93" s="29"/>
      <c r="I93" s="29"/>
      <c r="J93" s="22">
        <v>0</v>
      </c>
      <c r="K93" s="29"/>
      <c r="L93" s="29"/>
      <c r="M93" s="29"/>
      <c r="N93" s="29"/>
      <c r="O93" s="29"/>
      <c r="P93" s="29"/>
      <c r="R93" s="2" t="s">
        <v>264</v>
      </c>
      <c r="T93" s="5"/>
    </row>
    <row r="94" spans="2:20" ht="13" x14ac:dyDescent="0.25">
      <c r="E94" s="28"/>
      <c r="F94" s="28"/>
      <c r="G94" s="28"/>
      <c r="H94" s="34"/>
      <c r="I94" s="34"/>
      <c r="J94" s="33"/>
      <c r="K94" s="34"/>
      <c r="L94" s="34"/>
      <c r="M94" s="34"/>
      <c r="N94" s="34"/>
      <c r="O94" s="34"/>
      <c r="P94" s="34"/>
      <c r="R94" s="34"/>
    </row>
    <row r="95" spans="2:20" ht="13" x14ac:dyDescent="0.25">
      <c r="B95" s="32" t="s">
        <v>125</v>
      </c>
      <c r="E95" s="28"/>
      <c r="F95" s="28"/>
      <c r="G95" s="28"/>
      <c r="H95" s="34"/>
      <c r="I95" s="34"/>
      <c r="J95" s="33"/>
      <c r="K95" s="34"/>
      <c r="L95" s="34"/>
      <c r="M95" s="34"/>
      <c r="N95" s="34"/>
      <c r="O95" s="34"/>
      <c r="P95" s="34"/>
      <c r="R95" s="34"/>
    </row>
    <row r="96" spans="2:20" ht="13" x14ac:dyDescent="0.25">
      <c r="B96" s="2" t="s">
        <v>90</v>
      </c>
      <c r="C96" s="2" t="s">
        <v>86</v>
      </c>
      <c r="D96" s="2" t="s">
        <v>89</v>
      </c>
      <c r="E96" s="28"/>
      <c r="F96" s="28"/>
      <c r="G96" s="28"/>
      <c r="H96" s="29"/>
      <c r="I96" s="29"/>
      <c r="J96" s="22">
        <v>0</v>
      </c>
      <c r="K96" s="29"/>
      <c r="L96" s="29"/>
      <c r="M96" s="29"/>
      <c r="N96" s="29"/>
      <c r="O96" s="29"/>
      <c r="P96" s="29"/>
      <c r="R96" s="2" t="s">
        <v>264</v>
      </c>
      <c r="T96" s="5"/>
    </row>
    <row r="97" spans="2:20" ht="13" x14ac:dyDescent="0.25">
      <c r="B97" s="2" t="s">
        <v>120</v>
      </c>
      <c r="C97" s="2" t="s">
        <v>86</v>
      </c>
      <c r="D97" s="2" t="s">
        <v>89</v>
      </c>
      <c r="E97" s="28"/>
      <c r="F97" s="28"/>
      <c r="G97" s="28"/>
      <c r="H97" s="29"/>
      <c r="I97" s="29"/>
      <c r="J97" s="22">
        <v>0</v>
      </c>
      <c r="K97" s="29"/>
      <c r="L97" s="29"/>
      <c r="M97" s="29"/>
      <c r="N97" s="29"/>
      <c r="O97" s="29"/>
      <c r="P97" s="29"/>
      <c r="R97" s="2" t="s">
        <v>264</v>
      </c>
      <c r="T97" s="5"/>
    </row>
    <row r="98" spans="2:20" ht="13" x14ac:dyDescent="0.25">
      <c r="B98" s="2" t="s">
        <v>123</v>
      </c>
      <c r="C98" s="2" t="s">
        <v>86</v>
      </c>
      <c r="D98" s="2" t="s">
        <v>89</v>
      </c>
      <c r="E98" s="28"/>
      <c r="F98" s="28"/>
      <c r="G98" s="28"/>
      <c r="H98" s="29"/>
      <c r="I98" s="29"/>
      <c r="J98" s="22">
        <v>0</v>
      </c>
      <c r="K98" s="29"/>
      <c r="L98" s="29"/>
      <c r="M98" s="29"/>
      <c r="N98" s="29"/>
      <c r="O98" s="29"/>
      <c r="P98" s="29"/>
      <c r="R98" s="2" t="s">
        <v>264</v>
      </c>
      <c r="T98" s="5"/>
    </row>
    <row r="99" spans="2:20" ht="13" x14ac:dyDescent="0.25">
      <c r="E99" s="28"/>
      <c r="F99" s="28"/>
      <c r="G99" s="28"/>
      <c r="H99" s="34"/>
      <c r="I99" s="34"/>
      <c r="J99" s="33"/>
      <c r="K99" s="34"/>
      <c r="L99" s="34"/>
      <c r="M99" s="34"/>
      <c r="N99" s="34"/>
      <c r="O99" s="34"/>
      <c r="P99" s="34"/>
    </row>
    <row r="100" spans="2:20" ht="13" x14ac:dyDescent="0.25">
      <c r="B100" s="32" t="s">
        <v>126</v>
      </c>
      <c r="E100" s="28"/>
      <c r="F100" s="28"/>
      <c r="G100" s="28"/>
      <c r="H100" s="34"/>
      <c r="I100" s="34"/>
      <c r="J100" s="33"/>
      <c r="K100" s="34"/>
      <c r="L100" s="34"/>
      <c r="M100" s="34"/>
      <c r="N100" s="34"/>
      <c r="O100" s="34"/>
      <c r="P100" s="34"/>
    </row>
    <row r="101" spans="2:20" ht="13" x14ac:dyDescent="0.25">
      <c r="B101" s="2" t="s">
        <v>90</v>
      </c>
      <c r="C101" s="2" t="s">
        <v>86</v>
      </c>
      <c r="D101" s="2" t="s">
        <v>89</v>
      </c>
      <c r="E101" s="28"/>
      <c r="F101" s="28"/>
      <c r="G101" s="28"/>
      <c r="H101" s="29"/>
      <c r="I101" s="29"/>
      <c r="J101" s="22">
        <v>18.581275362318841</v>
      </c>
      <c r="K101" s="29"/>
      <c r="L101" s="29"/>
      <c r="M101" s="29"/>
      <c r="N101" s="29"/>
      <c r="O101" s="29"/>
      <c r="P101" s="29"/>
      <c r="R101" s="2" t="s">
        <v>264</v>
      </c>
      <c r="T101" s="5"/>
    </row>
    <row r="102" spans="2:20" ht="13" x14ac:dyDescent="0.25">
      <c r="B102" s="2" t="s">
        <v>120</v>
      </c>
      <c r="C102" s="2" t="s">
        <v>86</v>
      </c>
      <c r="D102" s="2" t="s">
        <v>89</v>
      </c>
      <c r="E102" s="28"/>
      <c r="F102" s="28"/>
      <c r="G102" s="28"/>
      <c r="H102" s="29"/>
      <c r="I102" s="29"/>
      <c r="J102" s="22">
        <v>130002.81082924368</v>
      </c>
      <c r="K102" s="29"/>
      <c r="L102" s="29"/>
      <c r="M102" s="29"/>
      <c r="N102" s="29"/>
      <c r="O102" s="29"/>
      <c r="P102" s="29"/>
      <c r="R102" s="2" t="s">
        <v>264</v>
      </c>
      <c r="T102" s="5"/>
    </row>
    <row r="103" spans="2:20" ht="13" x14ac:dyDescent="0.25">
      <c r="B103" s="2" t="s">
        <v>121</v>
      </c>
      <c r="C103" s="2" t="s">
        <v>86</v>
      </c>
      <c r="D103" s="2" t="s">
        <v>89</v>
      </c>
      <c r="E103" s="28"/>
      <c r="F103" s="28"/>
      <c r="G103" s="28"/>
      <c r="H103" s="29"/>
      <c r="I103" s="29"/>
      <c r="J103" s="22">
        <v>1052751.3441997019</v>
      </c>
      <c r="K103" s="29"/>
      <c r="L103" s="29"/>
      <c r="M103" s="29"/>
      <c r="N103" s="29"/>
      <c r="O103" s="29"/>
      <c r="P103" s="29"/>
      <c r="R103" s="2" t="s">
        <v>264</v>
      </c>
      <c r="T103" s="5"/>
    </row>
    <row r="104" spans="2:20" ht="13" x14ac:dyDescent="0.25">
      <c r="E104" s="28"/>
      <c r="F104" s="28"/>
      <c r="G104" s="28"/>
      <c r="H104" s="34"/>
      <c r="I104" s="34"/>
      <c r="J104" s="33"/>
      <c r="K104" s="34"/>
      <c r="L104" s="34"/>
      <c r="M104" s="34"/>
      <c r="N104" s="34"/>
      <c r="O104" s="34"/>
      <c r="P104" s="34"/>
      <c r="R104" s="34"/>
    </row>
    <row r="105" spans="2:20" ht="13" x14ac:dyDescent="0.25">
      <c r="B105" s="32" t="s">
        <v>127</v>
      </c>
      <c r="E105" s="28"/>
      <c r="F105" s="28"/>
      <c r="G105" s="28"/>
      <c r="H105" s="34"/>
      <c r="I105" s="34"/>
      <c r="J105" s="33"/>
      <c r="K105" s="34"/>
      <c r="L105" s="34"/>
      <c r="M105" s="34"/>
      <c r="N105" s="34"/>
      <c r="O105" s="34"/>
      <c r="P105" s="34"/>
      <c r="R105" s="34"/>
    </row>
    <row r="106" spans="2:20" ht="13" x14ac:dyDescent="0.25">
      <c r="B106" s="2" t="s">
        <v>90</v>
      </c>
      <c r="C106" s="2" t="s">
        <v>86</v>
      </c>
      <c r="D106" s="2" t="s">
        <v>89</v>
      </c>
      <c r="E106" s="28"/>
      <c r="F106" s="28"/>
      <c r="G106" s="28"/>
      <c r="H106" s="29"/>
      <c r="I106" s="29"/>
      <c r="J106" s="22">
        <v>0</v>
      </c>
      <c r="K106" s="29"/>
      <c r="L106" s="29"/>
      <c r="M106" s="29"/>
      <c r="N106" s="29"/>
      <c r="O106" s="29"/>
      <c r="P106" s="29"/>
      <c r="R106" s="2" t="s">
        <v>264</v>
      </c>
      <c r="T106" s="5"/>
    </row>
    <row r="107" spans="2:20" ht="13" x14ac:dyDescent="0.25">
      <c r="B107" s="2" t="s">
        <v>120</v>
      </c>
      <c r="C107" s="2" t="s">
        <v>86</v>
      </c>
      <c r="D107" s="2" t="s">
        <v>89</v>
      </c>
      <c r="E107" s="28"/>
      <c r="F107" s="28"/>
      <c r="G107" s="28"/>
      <c r="H107" s="29"/>
      <c r="I107" s="29"/>
      <c r="J107" s="22">
        <v>0</v>
      </c>
      <c r="K107" s="29"/>
      <c r="L107" s="29"/>
      <c r="M107" s="29"/>
      <c r="N107" s="29"/>
      <c r="O107" s="29"/>
      <c r="P107" s="29"/>
      <c r="R107" s="2" t="s">
        <v>264</v>
      </c>
      <c r="T107" s="5"/>
    </row>
    <row r="108" spans="2:20" ht="13" x14ac:dyDescent="0.25">
      <c r="B108" s="2" t="s">
        <v>123</v>
      </c>
      <c r="C108" s="2" t="s">
        <v>86</v>
      </c>
      <c r="D108" s="2" t="s">
        <v>89</v>
      </c>
      <c r="E108" s="28"/>
      <c r="F108" s="28"/>
      <c r="G108" s="28"/>
      <c r="H108" s="29"/>
      <c r="I108" s="29"/>
      <c r="J108" s="22">
        <v>0</v>
      </c>
      <c r="K108" s="29"/>
      <c r="L108" s="29"/>
      <c r="M108" s="29"/>
      <c r="N108" s="29"/>
      <c r="O108" s="29"/>
      <c r="P108" s="29"/>
      <c r="R108" s="2" t="s">
        <v>264</v>
      </c>
      <c r="T108" s="5"/>
    </row>
    <row r="109" spans="2:20" ht="13" x14ac:dyDescent="0.25">
      <c r="E109" s="28"/>
      <c r="F109" s="28"/>
      <c r="G109" s="28"/>
      <c r="H109" s="34"/>
      <c r="I109" s="34"/>
      <c r="J109" s="33"/>
      <c r="K109" s="34"/>
      <c r="L109" s="34"/>
      <c r="M109" s="34"/>
      <c r="N109" s="34"/>
      <c r="O109" s="34"/>
      <c r="P109" s="34"/>
    </row>
    <row r="110" spans="2:20" ht="13" x14ac:dyDescent="0.25">
      <c r="B110" s="32" t="s">
        <v>128</v>
      </c>
      <c r="E110" s="28"/>
      <c r="F110" s="28"/>
      <c r="G110" s="28"/>
      <c r="H110" s="34"/>
      <c r="I110" s="34"/>
      <c r="J110" s="33"/>
      <c r="K110" s="34"/>
      <c r="L110" s="34"/>
      <c r="M110" s="34"/>
      <c r="N110" s="34"/>
      <c r="O110" s="34"/>
      <c r="P110" s="34"/>
    </row>
    <row r="111" spans="2:20" ht="13" x14ac:dyDescent="0.25">
      <c r="B111" s="2" t="s">
        <v>90</v>
      </c>
      <c r="C111" s="2" t="s">
        <v>86</v>
      </c>
      <c r="D111" s="2" t="s">
        <v>89</v>
      </c>
      <c r="E111" s="28"/>
      <c r="F111" s="28"/>
      <c r="G111" s="28"/>
      <c r="H111" s="29"/>
      <c r="I111" s="29"/>
      <c r="J111" s="22">
        <v>0</v>
      </c>
      <c r="K111" s="29"/>
      <c r="L111" s="29"/>
      <c r="M111" s="29"/>
      <c r="N111" s="29"/>
      <c r="O111" s="29"/>
      <c r="P111" s="29"/>
      <c r="R111" s="2" t="s">
        <v>264</v>
      </c>
      <c r="T111" s="5"/>
    </row>
    <row r="112" spans="2:20" ht="13" x14ac:dyDescent="0.25">
      <c r="B112" s="2" t="s">
        <v>129</v>
      </c>
      <c r="C112" s="2" t="s">
        <v>86</v>
      </c>
      <c r="D112" s="2" t="s">
        <v>89</v>
      </c>
      <c r="E112" s="28"/>
      <c r="F112" s="28"/>
      <c r="G112" s="28"/>
      <c r="H112" s="29"/>
      <c r="I112" s="29"/>
      <c r="J112" s="22">
        <v>0</v>
      </c>
      <c r="K112" s="29"/>
      <c r="L112" s="29"/>
      <c r="M112" s="29"/>
      <c r="N112" s="29"/>
      <c r="O112" s="29"/>
      <c r="P112" s="29"/>
      <c r="R112" s="2" t="s">
        <v>264</v>
      </c>
      <c r="T112" s="5"/>
    </row>
    <row r="113" spans="2:20" ht="13" x14ac:dyDescent="0.25">
      <c r="B113" s="2" t="s">
        <v>121</v>
      </c>
      <c r="C113" s="2" t="s">
        <v>86</v>
      </c>
      <c r="D113" s="2" t="s">
        <v>89</v>
      </c>
      <c r="E113" s="28"/>
      <c r="F113" s="28"/>
      <c r="G113" s="28"/>
      <c r="H113" s="29"/>
      <c r="I113" s="29"/>
      <c r="J113" s="22">
        <v>0</v>
      </c>
      <c r="K113" s="29"/>
      <c r="L113" s="29"/>
      <c r="M113" s="29"/>
      <c r="N113" s="29"/>
      <c r="O113" s="29"/>
      <c r="P113" s="29"/>
      <c r="R113" s="2" t="s">
        <v>264</v>
      </c>
      <c r="T113" s="5"/>
    </row>
    <row r="114" spans="2:20" ht="13" x14ac:dyDescent="0.25">
      <c r="B114" s="2" t="s">
        <v>130</v>
      </c>
      <c r="C114" s="2" t="s">
        <v>86</v>
      </c>
      <c r="D114" s="2" t="s">
        <v>89</v>
      </c>
      <c r="E114" s="28"/>
      <c r="F114" s="28"/>
      <c r="G114" s="28"/>
      <c r="H114" s="29"/>
      <c r="I114" s="29"/>
      <c r="J114" s="22">
        <v>0</v>
      </c>
      <c r="K114" s="29"/>
      <c r="L114" s="29"/>
      <c r="M114" s="29"/>
      <c r="N114" s="29"/>
      <c r="O114" s="29"/>
      <c r="P114" s="29"/>
      <c r="R114" s="2" t="s">
        <v>264</v>
      </c>
      <c r="T114" s="5"/>
    </row>
    <row r="115" spans="2:20" ht="13" x14ac:dyDescent="0.25">
      <c r="B115" s="17"/>
      <c r="E115" s="28"/>
      <c r="F115" s="28"/>
      <c r="G115" s="28"/>
      <c r="H115" s="34"/>
      <c r="I115" s="34"/>
      <c r="J115" s="33"/>
      <c r="K115" s="34"/>
      <c r="L115" s="34"/>
      <c r="M115" s="34"/>
      <c r="N115" s="34"/>
      <c r="O115" s="34"/>
      <c r="P115" s="34"/>
      <c r="R115" s="34"/>
    </row>
    <row r="116" spans="2:20" ht="13" x14ac:dyDescent="0.25">
      <c r="B116" s="32" t="s">
        <v>131</v>
      </c>
      <c r="E116" s="28"/>
      <c r="F116" s="28"/>
      <c r="G116" s="28"/>
      <c r="H116" s="34"/>
      <c r="I116" s="34"/>
      <c r="J116" s="33"/>
      <c r="K116" s="34"/>
      <c r="L116" s="34"/>
      <c r="M116" s="34"/>
      <c r="N116" s="34"/>
      <c r="O116" s="34"/>
      <c r="P116" s="34"/>
      <c r="R116" s="34"/>
    </row>
    <row r="117" spans="2:20" ht="13" x14ac:dyDescent="0.25">
      <c r="B117" s="2" t="s">
        <v>90</v>
      </c>
      <c r="C117" s="2" t="s">
        <v>86</v>
      </c>
      <c r="D117" s="2" t="s">
        <v>89</v>
      </c>
      <c r="E117" s="28"/>
      <c r="F117" s="28"/>
      <c r="G117" s="28"/>
      <c r="H117" s="29"/>
      <c r="I117" s="29"/>
      <c r="J117" s="22">
        <v>319.49020408163273</v>
      </c>
      <c r="K117" s="29"/>
      <c r="L117" s="29"/>
      <c r="M117" s="29"/>
      <c r="N117" s="29"/>
      <c r="O117" s="29"/>
      <c r="P117" s="29"/>
      <c r="R117" s="2" t="s">
        <v>264</v>
      </c>
      <c r="T117" s="5"/>
    </row>
    <row r="118" spans="2:20" ht="13" x14ac:dyDescent="0.25">
      <c r="B118" s="2" t="s">
        <v>129</v>
      </c>
      <c r="C118" s="2" t="s">
        <v>86</v>
      </c>
      <c r="D118" s="2" t="s">
        <v>89</v>
      </c>
      <c r="E118" s="28"/>
      <c r="F118" s="28"/>
      <c r="G118" s="28"/>
      <c r="H118" s="29"/>
      <c r="I118" s="29"/>
      <c r="J118" s="22">
        <v>482487.02439361752</v>
      </c>
      <c r="K118" s="29"/>
      <c r="L118" s="29"/>
      <c r="M118" s="29"/>
      <c r="N118" s="29"/>
      <c r="O118" s="29"/>
      <c r="P118" s="29"/>
      <c r="R118" s="2" t="s">
        <v>264</v>
      </c>
      <c r="T118" s="5"/>
    </row>
    <row r="119" spans="2:20" ht="13" x14ac:dyDescent="0.25">
      <c r="B119" s="2" t="s">
        <v>121</v>
      </c>
      <c r="C119" s="2" t="s">
        <v>86</v>
      </c>
      <c r="D119" s="2" t="s">
        <v>89</v>
      </c>
      <c r="E119" s="28"/>
      <c r="F119" s="28"/>
      <c r="G119" s="28"/>
      <c r="H119" s="29"/>
      <c r="I119" s="29"/>
      <c r="J119" s="22">
        <v>2617811.386349787</v>
      </c>
      <c r="K119" s="29"/>
      <c r="L119" s="29"/>
      <c r="M119" s="29"/>
      <c r="N119" s="29"/>
      <c r="O119" s="29"/>
      <c r="P119" s="29"/>
      <c r="R119" s="2" t="s">
        <v>264</v>
      </c>
      <c r="T119" s="5"/>
    </row>
    <row r="120" spans="2:20" ht="13" x14ac:dyDescent="0.25">
      <c r="B120" s="2" t="s">
        <v>130</v>
      </c>
      <c r="C120" s="2" t="s">
        <v>86</v>
      </c>
      <c r="D120" s="2" t="s">
        <v>89</v>
      </c>
      <c r="E120" s="28"/>
      <c r="F120" s="28"/>
      <c r="G120" s="28"/>
      <c r="H120" s="29"/>
      <c r="I120" s="29"/>
      <c r="J120" s="22">
        <v>413476426.84824896</v>
      </c>
      <c r="K120" s="29"/>
      <c r="L120" s="29"/>
      <c r="M120" s="29"/>
      <c r="N120" s="29"/>
      <c r="O120" s="29"/>
      <c r="P120" s="29"/>
      <c r="R120" s="2" t="s">
        <v>264</v>
      </c>
      <c r="T120" s="5"/>
    </row>
    <row r="121" spans="2:20" ht="13" x14ac:dyDescent="0.25">
      <c r="B121" s="17"/>
      <c r="E121" s="28"/>
      <c r="F121" s="28"/>
      <c r="G121" s="28"/>
      <c r="H121" s="34"/>
      <c r="I121" s="34"/>
      <c r="J121" s="33"/>
      <c r="K121" s="34"/>
      <c r="L121" s="34"/>
      <c r="M121" s="34"/>
      <c r="N121" s="34"/>
      <c r="O121" s="34"/>
      <c r="P121" s="34"/>
      <c r="R121" s="34"/>
    </row>
    <row r="122" spans="2:20" ht="13" x14ac:dyDescent="0.25">
      <c r="B122" s="32" t="s">
        <v>132</v>
      </c>
      <c r="E122" s="28"/>
      <c r="F122" s="28"/>
      <c r="G122" s="28"/>
      <c r="H122" s="34"/>
      <c r="I122" s="34"/>
      <c r="J122" s="33"/>
      <c r="K122" s="34"/>
      <c r="L122" s="34"/>
      <c r="M122" s="34"/>
      <c r="N122" s="34"/>
      <c r="O122" s="34"/>
      <c r="P122" s="34"/>
      <c r="R122" s="34"/>
    </row>
    <row r="123" spans="2:20" ht="13" x14ac:dyDescent="0.25">
      <c r="B123" s="2" t="s">
        <v>90</v>
      </c>
      <c r="C123" s="2" t="s">
        <v>86</v>
      </c>
      <c r="D123" s="2" t="s">
        <v>89</v>
      </c>
      <c r="E123" s="28"/>
      <c r="F123" s="28"/>
      <c r="G123" s="28"/>
      <c r="H123" s="29"/>
      <c r="I123" s="29"/>
      <c r="J123" s="22">
        <v>782.77857142857135</v>
      </c>
      <c r="K123" s="29"/>
      <c r="L123" s="29"/>
      <c r="M123" s="29"/>
      <c r="N123" s="29"/>
      <c r="O123" s="29"/>
      <c r="P123" s="29"/>
      <c r="R123" s="2" t="s">
        <v>264</v>
      </c>
      <c r="T123" s="5"/>
    </row>
    <row r="124" spans="2:20" ht="13" x14ac:dyDescent="0.25">
      <c r="B124" s="2" t="s">
        <v>129</v>
      </c>
      <c r="C124" s="2" t="s">
        <v>86</v>
      </c>
      <c r="D124" s="2" t="s">
        <v>89</v>
      </c>
      <c r="E124" s="28"/>
      <c r="F124" s="28"/>
      <c r="G124" s="28"/>
      <c r="H124" s="29"/>
      <c r="I124" s="29"/>
      <c r="J124" s="22">
        <v>158561.04964349576</v>
      </c>
      <c r="K124" s="29"/>
      <c r="L124" s="29"/>
      <c r="M124" s="29"/>
      <c r="N124" s="29"/>
      <c r="O124" s="29"/>
      <c r="P124" s="29"/>
      <c r="R124" s="2" t="s">
        <v>264</v>
      </c>
      <c r="T124" s="5"/>
    </row>
    <row r="125" spans="2:20" ht="13" x14ac:dyDescent="0.25">
      <c r="B125" s="2" t="s">
        <v>121</v>
      </c>
      <c r="C125" s="2" t="s">
        <v>86</v>
      </c>
      <c r="D125" s="2" t="s">
        <v>89</v>
      </c>
      <c r="E125" s="28"/>
      <c r="F125" s="28"/>
      <c r="G125" s="28"/>
      <c r="H125" s="29"/>
      <c r="I125" s="29"/>
      <c r="J125" s="22">
        <v>1074887.0968921389</v>
      </c>
      <c r="K125" s="29"/>
      <c r="L125" s="29"/>
      <c r="M125" s="29"/>
      <c r="N125" s="29"/>
      <c r="O125" s="29"/>
      <c r="P125" s="29"/>
      <c r="R125" s="2" t="s">
        <v>264</v>
      </c>
      <c r="T125" s="5"/>
    </row>
    <row r="126" spans="2:20" ht="13" x14ac:dyDescent="0.25">
      <c r="B126" s="2" t="s">
        <v>130</v>
      </c>
      <c r="C126" s="2" t="s">
        <v>86</v>
      </c>
      <c r="D126" s="2" t="s">
        <v>89</v>
      </c>
      <c r="E126" s="28"/>
      <c r="F126" s="28"/>
      <c r="G126" s="28"/>
      <c r="H126" s="29"/>
      <c r="I126" s="29"/>
      <c r="J126" s="22">
        <v>241230685.48638132</v>
      </c>
      <c r="K126" s="29"/>
      <c r="L126" s="29"/>
      <c r="M126" s="29"/>
      <c r="N126" s="29"/>
      <c r="O126" s="29"/>
      <c r="P126" s="29"/>
      <c r="R126" s="2" t="s">
        <v>264</v>
      </c>
      <c r="T126" s="5"/>
    </row>
    <row r="127" spans="2:20" ht="13" x14ac:dyDescent="0.25">
      <c r="B127" s="17"/>
      <c r="E127" s="28"/>
      <c r="F127" s="28"/>
      <c r="G127" s="28"/>
      <c r="H127" s="34"/>
      <c r="I127" s="34"/>
      <c r="J127" s="33"/>
      <c r="K127" s="34"/>
      <c r="L127" s="34"/>
      <c r="M127" s="34"/>
      <c r="N127" s="34"/>
      <c r="O127" s="34"/>
      <c r="P127" s="34"/>
    </row>
    <row r="128" spans="2:20" ht="13" x14ac:dyDescent="0.25">
      <c r="B128" s="32" t="s">
        <v>133</v>
      </c>
      <c r="E128" s="28"/>
      <c r="F128" s="28"/>
      <c r="G128" s="28"/>
      <c r="H128" s="34"/>
      <c r="I128" s="34"/>
      <c r="J128" s="33"/>
      <c r="K128" s="34"/>
      <c r="L128" s="34"/>
      <c r="M128" s="34"/>
      <c r="N128" s="34"/>
      <c r="O128" s="34"/>
      <c r="P128" s="34"/>
    </row>
    <row r="129" spans="2:20" ht="13" x14ac:dyDescent="0.25">
      <c r="B129" s="2" t="s">
        <v>90</v>
      </c>
      <c r="C129" s="2" t="s">
        <v>86</v>
      </c>
      <c r="D129" s="2" t="s">
        <v>89</v>
      </c>
      <c r="E129" s="28"/>
      <c r="F129" s="28"/>
      <c r="G129" s="28"/>
      <c r="H129" s="29"/>
      <c r="I129" s="29"/>
      <c r="J129" s="22">
        <v>221.90499999999997</v>
      </c>
      <c r="K129" s="29"/>
      <c r="L129" s="29"/>
      <c r="M129" s="29"/>
      <c r="N129" s="29"/>
      <c r="O129" s="29"/>
      <c r="P129" s="29"/>
      <c r="R129" s="2" t="s">
        <v>264</v>
      </c>
      <c r="T129" s="5"/>
    </row>
    <row r="130" spans="2:20" ht="13" x14ac:dyDescent="0.25">
      <c r="B130" s="2" t="s">
        <v>129</v>
      </c>
      <c r="C130" s="2" t="s">
        <v>86</v>
      </c>
      <c r="D130" s="2" t="s">
        <v>89</v>
      </c>
      <c r="E130" s="28"/>
      <c r="F130" s="28"/>
      <c r="G130" s="28"/>
      <c r="H130" s="29"/>
      <c r="I130" s="29"/>
      <c r="J130" s="22">
        <v>6815.6241104206401</v>
      </c>
      <c r="K130" s="29"/>
      <c r="L130" s="29"/>
      <c r="M130" s="29"/>
      <c r="N130" s="29"/>
      <c r="O130" s="29"/>
      <c r="P130" s="29"/>
      <c r="R130" s="2" t="s">
        <v>264</v>
      </c>
      <c r="T130" s="5"/>
    </row>
    <row r="131" spans="2:20" ht="13" x14ac:dyDescent="0.25">
      <c r="B131" s="2" t="s">
        <v>134</v>
      </c>
      <c r="C131" s="2" t="s">
        <v>86</v>
      </c>
      <c r="D131" s="2" t="s">
        <v>89</v>
      </c>
      <c r="E131" s="28"/>
      <c r="F131" s="28"/>
      <c r="G131" s="28"/>
      <c r="H131" s="29"/>
      <c r="I131" s="29"/>
      <c r="J131" s="22">
        <v>4003311.5639810432</v>
      </c>
      <c r="K131" s="29"/>
      <c r="L131" s="29"/>
      <c r="M131" s="29"/>
      <c r="N131" s="29"/>
      <c r="O131" s="29"/>
      <c r="P131" s="29"/>
      <c r="R131" s="2" t="s">
        <v>264</v>
      </c>
      <c r="T131" s="5"/>
    </row>
    <row r="132" spans="2:20" ht="13" x14ac:dyDescent="0.25">
      <c r="B132" s="2" t="s">
        <v>130</v>
      </c>
      <c r="C132" s="2" t="s">
        <v>86</v>
      </c>
      <c r="D132" s="2" t="s">
        <v>89</v>
      </c>
      <c r="E132" s="28"/>
      <c r="F132" s="28"/>
      <c r="G132" s="28"/>
      <c r="H132" s="29"/>
      <c r="I132" s="29"/>
      <c r="J132" s="22">
        <v>4517990.2211302212</v>
      </c>
      <c r="K132" s="29"/>
      <c r="L132" s="29"/>
      <c r="M132" s="29"/>
      <c r="N132" s="29"/>
      <c r="O132" s="29"/>
      <c r="P132" s="29"/>
      <c r="R132" s="2" t="s">
        <v>264</v>
      </c>
      <c r="T132" s="5"/>
    </row>
    <row r="133" spans="2:20" ht="13" x14ac:dyDescent="0.25">
      <c r="B133" s="17"/>
      <c r="E133" s="28"/>
      <c r="F133" s="28"/>
      <c r="G133" s="28"/>
      <c r="H133" s="34"/>
      <c r="I133" s="34"/>
      <c r="J133" s="33"/>
      <c r="K133" s="34"/>
      <c r="L133" s="34"/>
      <c r="M133" s="34"/>
      <c r="N133" s="34"/>
      <c r="O133" s="34"/>
      <c r="P133" s="34"/>
      <c r="R133" s="34"/>
    </row>
    <row r="134" spans="2:20" ht="13" x14ac:dyDescent="0.25">
      <c r="B134" s="32" t="s">
        <v>135</v>
      </c>
      <c r="E134" s="28"/>
      <c r="F134" s="28"/>
      <c r="G134" s="28"/>
      <c r="H134" s="34"/>
      <c r="I134" s="34"/>
      <c r="J134" s="33"/>
      <c r="K134" s="34"/>
      <c r="L134" s="34"/>
      <c r="M134" s="34"/>
      <c r="N134" s="34"/>
      <c r="O134" s="34"/>
      <c r="P134" s="34"/>
      <c r="R134" s="34"/>
    </row>
    <row r="135" spans="2:20" ht="13" x14ac:dyDescent="0.25">
      <c r="B135" s="2" t="s">
        <v>136</v>
      </c>
      <c r="C135" s="2" t="s">
        <v>86</v>
      </c>
      <c r="D135" s="2" t="s">
        <v>89</v>
      </c>
      <c r="E135" s="28"/>
      <c r="F135" s="28"/>
      <c r="G135" s="28"/>
      <c r="H135" s="29"/>
      <c r="I135" s="29"/>
      <c r="J135" s="22">
        <v>30683.50821656347</v>
      </c>
      <c r="K135" s="29"/>
      <c r="L135" s="29"/>
      <c r="M135" s="29"/>
      <c r="N135" s="29"/>
      <c r="O135" s="29"/>
      <c r="P135" s="29"/>
      <c r="R135" s="2" t="s">
        <v>264</v>
      </c>
      <c r="T135" s="5"/>
    </row>
    <row r="136" spans="2:20" ht="13" x14ac:dyDescent="0.25">
      <c r="B136" s="2" t="s">
        <v>137</v>
      </c>
      <c r="C136" s="2" t="s">
        <v>86</v>
      </c>
      <c r="D136" s="2" t="s">
        <v>89</v>
      </c>
      <c r="E136" s="28"/>
      <c r="F136" s="28"/>
      <c r="G136" s="28"/>
      <c r="H136" s="29"/>
      <c r="I136" s="29"/>
      <c r="J136" s="22">
        <v>64766.850169360638</v>
      </c>
      <c r="K136" s="29"/>
      <c r="L136" s="29"/>
      <c r="M136" s="29"/>
      <c r="N136" s="29"/>
      <c r="O136" s="29"/>
      <c r="P136" s="29"/>
      <c r="R136" s="2" t="s">
        <v>264</v>
      </c>
      <c r="T136" s="5"/>
    </row>
    <row r="137" spans="2:20" ht="13" x14ac:dyDescent="0.25">
      <c r="B137" s="17"/>
      <c r="E137" s="28"/>
      <c r="F137" s="28"/>
      <c r="G137" s="28"/>
      <c r="H137" s="34"/>
      <c r="I137" s="34"/>
      <c r="J137" s="33"/>
      <c r="K137" s="34"/>
      <c r="L137" s="34"/>
      <c r="M137" s="34"/>
      <c r="N137" s="34"/>
      <c r="O137" s="34"/>
      <c r="P137" s="34"/>
    </row>
    <row r="138" spans="2:20" ht="13" x14ac:dyDescent="0.25">
      <c r="B138" s="32" t="s">
        <v>138</v>
      </c>
      <c r="E138" s="28"/>
      <c r="F138" s="28"/>
      <c r="G138" s="28"/>
      <c r="H138" s="34"/>
      <c r="I138" s="34"/>
      <c r="J138" s="33"/>
      <c r="K138" s="34"/>
      <c r="L138" s="34"/>
      <c r="M138" s="34"/>
      <c r="N138" s="34"/>
      <c r="O138" s="34"/>
      <c r="P138" s="34"/>
    </row>
    <row r="139" spans="2:20" ht="13" x14ac:dyDescent="0.25">
      <c r="B139" s="2" t="s">
        <v>139</v>
      </c>
      <c r="C139" s="2" t="s">
        <v>86</v>
      </c>
      <c r="D139" s="2" t="s">
        <v>89</v>
      </c>
      <c r="E139" s="28"/>
      <c r="F139" s="28"/>
      <c r="G139" s="28"/>
      <c r="H139" s="29"/>
      <c r="I139" s="29"/>
      <c r="J139" s="22">
        <v>647.1173479513759</v>
      </c>
      <c r="K139" s="29"/>
      <c r="L139" s="29"/>
      <c r="M139" s="29"/>
      <c r="N139" s="29"/>
      <c r="O139" s="29"/>
      <c r="P139" s="29"/>
      <c r="R139" s="2" t="s">
        <v>264</v>
      </c>
      <c r="T139" s="5"/>
    </row>
    <row r="140" spans="2:20" ht="13" x14ac:dyDescent="0.25">
      <c r="B140" s="2" t="s">
        <v>140</v>
      </c>
      <c r="C140" s="2" t="s">
        <v>86</v>
      </c>
      <c r="D140" s="2" t="s">
        <v>89</v>
      </c>
      <c r="E140" s="28"/>
      <c r="F140" s="28"/>
      <c r="G140" s="28"/>
      <c r="H140" s="29"/>
      <c r="I140" s="29"/>
      <c r="J140" s="22">
        <v>489.31312665354471</v>
      </c>
      <c r="K140" s="29"/>
      <c r="L140" s="29"/>
      <c r="M140" s="29"/>
      <c r="N140" s="29"/>
      <c r="O140" s="29"/>
      <c r="P140" s="29"/>
      <c r="R140" s="2" t="s">
        <v>264</v>
      </c>
      <c r="T140" s="5"/>
    </row>
    <row r="141" spans="2:20" ht="13" x14ac:dyDescent="0.25">
      <c r="B141" s="2" t="s">
        <v>141</v>
      </c>
      <c r="C141" s="2" t="s">
        <v>86</v>
      </c>
      <c r="D141" s="2" t="s">
        <v>89</v>
      </c>
      <c r="E141" s="28"/>
      <c r="F141" s="28"/>
      <c r="G141" s="28"/>
      <c r="H141" s="29"/>
      <c r="I141" s="29"/>
      <c r="J141" s="22">
        <v>792.17995860653616</v>
      </c>
      <c r="K141" s="29"/>
      <c r="L141" s="29"/>
      <c r="M141" s="29"/>
      <c r="N141" s="29"/>
      <c r="O141" s="29"/>
      <c r="P141" s="29"/>
      <c r="R141" s="2" t="s">
        <v>264</v>
      </c>
      <c r="T141" s="5"/>
    </row>
    <row r="142" spans="2:20" ht="13" x14ac:dyDescent="0.25">
      <c r="B142" s="2" t="s">
        <v>142</v>
      </c>
      <c r="C142" s="2" t="s">
        <v>86</v>
      </c>
      <c r="D142" s="2" t="s">
        <v>89</v>
      </c>
      <c r="E142" s="28"/>
      <c r="F142" s="28"/>
      <c r="G142" s="28"/>
      <c r="H142" s="29"/>
      <c r="I142" s="29"/>
      <c r="J142" s="22">
        <v>1659.9999940067366</v>
      </c>
      <c r="K142" s="29"/>
      <c r="L142" s="29"/>
      <c r="M142" s="29"/>
      <c r="N142" s="29"/>
      <c r="O142" s="29"/>
      <c r="P142" s="29"/>
      <c r="R142" s="2" t="s">
        <v>264</v>
      </c>
      <c r="T142" s="5"/>
    </row>
    <row r="143" spans="2:20" ht="13" x14ac:dyDescent="0.25">
      <c r="B143" s="2" t="s">
        <v>143</v>
      </c>
      <c r="C143" s="2" t="s">
        <v>86</v>
      </c>
      <c r="D143" s="2" t="s">
        <v>89</v>
      </c>
      <c r="E143" s="28"/>
      <c r="F143" s="28"/>
      <c r="G143" s="28"/>
      <c r="H143" s="29"/>
      <c r="I143" s="29"/>
      <c r="J143" s="22">
        <v>61176.201049632335</v>
      </c>
      <c r="K143" s="29"/>
      <c r="L143" s="29"/>
      <c r="M143" s="29"/>
      <c r="N143" s="29"/>
      <c r="O143" s="29"/>
      <c r="P143" s="29"/>
      <c r="R143" s="2" t="s">
        <v>264</v>
      </c>
      <c r="T143" s="5"/>
    </row>
    <row r="144" spans="2:20" ht="13" x14ac:dyDescent="0.25">
      <c r="B144" s="2" t="s">
        <v>144</v>
      </c>
      <c r="C144" s="2" t="s">
        <v>86</v>
      </c>
      <c r="D144" s="2" t="s">
        <v>89</v>
      </c>
      <c r="E144" s="28"/>
      <c r="F144" s="28"/>
      <c r="G144" s="28"/>
      <c r="H144" s="29"/>
      <c r="I144" s="29"/>
      <c r="J144" s="22">
        <v>1.2714173139705056</v>
      </c>
      <c r="K144" s="29"/>
      <c r="L144" s="29"/>
      <c r="M144" s="29"/>
      <c r="N144" s="29"/>
      <c r="O144" s="29"/>
      <c r="P144" s="29"/>
      <c r="R144" s="2" t="s">
        <v>264</v>
      </c>
      <c r="T144" s="26" t="s">
        <v>234</v>
      </c>
    </row>
    <row r="145" spans="2:20" ht="13" x14ac:dyDescent="0.25">
      <c r="B145" s="2" t="s">
        <v>145</v>
      </c>
      <c r="C145" s="2" t="s">
        <v>86</v>
      </c>
      <c r="D145" s="2" t="s">
        <v>89</v>
      </c>
      <c r="E145" s="28"/>
      <c r="F145" s="28"/>
      <c r="G145" s="28"/>
      <c r="H145" s="29"/>
      <c r="I145" s="29"/>
      <c r="J145" s="22">
        <v>30683.50821656347</v>
      </c>
      <c r="K145" s="29"/>
      <c r="L145" s="29"/>
      <c r="M145" s="29"/>
      <c r="N145" s="29"/>
      <c r="O145" s="29"/>
      <c r="P145" s="29"/>
      <c r="R145" s="2" t="s">
        <v>264</v>
      </c>
      <c r="T145" s="5"/>
    </row>
    <row r="146" spans="2:20" ht="13" x14ac:dyDescent="0.25">
      <c r="C146" s="1"/>
      <c r="D146" s="1"/>
      <c r="E146" s="28"/>
      <c r="F146" s="28"/>
      <c r="G146" s="28"/>
      <c r="H146" s="36"/>
      <c r="I146" s="36"/>
      <c r="J146" s="35"/>
      <c r="K146" s="36"/>
      <c r="L146" s="36"/>
      <c r="M146" s="36"/>
      <c r="N146" s="36"/>
      <c r="O146" s="36"/>
      <c r="P146" s="36"/>
    </row>
    <row r="147" spans="2:20" ht="13" x14ac:dyDescent="0.25">
      <c r="B147" s="32" t="s">
        <v>147</v>
      </c>
      <c r="E147" s="28"/>
      <c r="F147" s="28"/>
      <c r="G147" s="28"/>
      <c r="H147" s="34"/>
      <c r="I147" s="34"/>
      <c r="J147" s="33"/>
      <c r="K147" s="34"/>
      <c r="L147" s="34"/>
      <c r="M147" s="34"/>
      <c r="N147" s="34"/>
      <c r="O147" s="34"/>
      <c r="P147" s="34"/>
    </row>
    <row r="148" spans="2:20" ht="13" x14ac:dyDescent="0.25">
      <c r="B148" s="2" t="s">
        <v>148</v>
      </c>
      <c r="C148" s="2" t="s">
        <v>86</v>
      </c>
      <c r="D148" s="2" t="s">
        <v>89</v>
      </c>
      <c r="E148" s="28"/>
      <c r="F148" s="28"/>
      <c r="G148" s="28"/>
      <c r="H148" s="29"/>
      <c r="I148" s="29"/>
      <c r="J148" s="22">
        <v>0</v>
      </c>
      <c r="K148" s="29"/>
      <c r="L148" s="29"/>
      <c r="M148" s="29"/>
      <c r="N148" s="29"/>
      <c r="O148" s="29"/>
      <c r="P148" s="29"/>
      <c r="R148" s="2" t="s">
        <v>264</v>
      </c>
      <c r="T148" s="5"/>
    </row>
    <row r="149" spans="2:20" ht="13" x14ac:dyDescent="0.25">
      <c r="B149" s="2" t="s">
        <v>149</v>
      </c>
      <c r="C149" s="2" t="s">
        <v>86</v>
      </c>
      <c r="D149" s="2" t="s">
        <v>89</v>
      </c>
      <c r="E149" s="28"/>
      <c r="F149" s="28"/>
      <c r="G149" s="28"/>
      <c r="H149" s="29"/>
      <c r="I149" s="29"/>
      <c r="J149" s="22">
        <v>0</v>
      </c>
      <c r="K149" s="29"/>
      <c r="L149" s="29"/>
      <c r="M149" s="29"/>
      <c r="N149" s="29"/>
      <c r="O149" s="29"/>
      <c r="P149" s="29"/>
      <c r="R149" s="2" t="s">
        <v>264</v>
      </c>
      <c r="T149" s="5"/>
    </row>
    <row r="150" spans="2:20" ht="13" x14ac:dyDescent="0.25">
      <c r="B150" s="17"/>
      <c r="E150" s="28"/>
      <c r="F150" s="28"/>
      <c r="G150" s="28"/>
      <c r="H150" s="34"/>
      <c r="I150" s="34"/>
      <c r="J150" s="33"/>
      <c r="K150" s="34"/>
      <c r="L150" s="34"/>
      <c r="M150" s="34"/>
      <c r="N150" s="34"/>
      <c r="O150" s="34"/>
      <c r="P150" s="34"/>
    </row>
    <row r="151" spans="2:20" ht="13" x14ac:dyDescent="0.25">
      <c r="B151" s="1" t="s">
        <v>150</v>
      </c>
    </row>
    <row r="152" spans="2:20" ht="13" x14ac:dyDescent="0.25">
      <c r="B152" s="2" t="s">
        <v>151</v>
      </c>
      <c r="C152" s="2" t="s">
        <v>87</v>
      </c>
      <c r="D152" s="2" t="s">
        <v>89</v>
      </c>
      <c r="H152" s="29"/>
      <c r="I152" s="29"/>
      <c r="J152" s="22">
        <v>64023.735346192632</v>
      </c>
      <c r="K152" s="29"/>
      <c r="L152" s="29"/>
      <c r="M152" s="29"/>
      <c r="N152" s="29"/>
      <c r="O152" s="29"/>
      <c r="P152" s="29"/>
      <c r="R152" s="2" t="s">
        <v>265</v>
      </c>
      <c r="T152" s="5"/>
    </row>
    <row r="153" spans="2:20" ht="13" x14ac:dyDescent="0.25">
      <c r="B153" s="17"/>
      <c r="E153" s="28"/>
      <c r="F153" s="28"/>
      <c r="G153" s="28"/>
      <c r="H153" s="33"/>
      <c r="I153" s="33"/>
      <c r="J153" s="33"/>
      <c r="K153" s="34"/>
      <c r="L153" s="34"/>
      <c r="M153" s="34"/>
      <c r="N153" s="34"/>
      <c r="O153" s="34"/>
      <c r="P153" s="34"/>
    </row>
    <row r="154" spans="2:20" s="8" customFormat="1" ht="13" x14ac:dyDescent="0.25">
      <c r="B154" s="8" t="s">
        <v>152</v>
      </c>
    </row>
    <row r="156" spans="2:20" ht="13" x14ac:dyDescent="0.25">
      <c r="B156" s="1" t="s">
        <v>153</v>
      </c>
    </row>
    <row r="157" spans="2:20" x14ac:dyDescent="0.25">
      <c r="B157" s="2" t="s">
        <v>154</v>
      </c>
      <c r="D157" s="2" t="s">
        <v>155</v>
      </c>
      <c r="H157" s="37">
        <v>3.7999999999999999E-2</v>
      </c>
      <c r="I157" s="37">
        <v>3.3000000000000002E-2</v>
      </c>
      <c r="J157" s="37">
        <v>3.3000000000000002E-2</v>
      </c>
      <c r="K157" s="38"/>
      <c r="L157" s="38"/>
      <c r="M157" s="38"/>
      <c r="N157" s="38"/>
      <c r="O157" s="38"/>
      <c r="P157" s="38"/>
      <c r="R157" s="2" t="s">
        <v>156</v>
      </c>
      <c r="T157" s="2" t="s">
        <v>157</v>
      </c>
    </row>
    <row r="158" spans="2:20" x14ac:dyDescent="0.25">
      <c r="B158" s="2" t="s">
        <v>235</v>
      </c>
      <c r="D158" s="2" t="s">
        <v>155</v>
      </c>
      <c r="H158" s="38"/>
      <c r="I158" s="38"/>
      <c r="J158" s="38"/>
      <c r="K158" s="37">
        <v>3.3000000000000002E-2</v>
      </c>
      <c r="L158" s="37">
        <v>2.8000000000000001E-2</v>
      </c>
      <c r="M158" s="38"/>
      <c r="N158" s="38"/>
      <c r="O158" s="38"/>
      <c r="P158" s="38"/>
      <c r="R158" s="2" t="s">
        <v>236</v>
      </c>
      <c r="T158" s="2" t="s">
        <v>237</v>
      </c>
    </row>
    <row r="162" spans="2:3" ht="13" x14ac:dyDescent="0.25">
      <c r="B162" s="18" t="s">
        <v>64</v>
      </c>
    </row>
    <row r="163" spans="2:3" ht="13" x14ac:dyDescent="0.25">
      <c r="C163" s="1"/>
    </row>
  </sheetData>
  <mergeCells count="1">
    <mergeCell ref="B5: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796875" defaultRowHeight="12.5" x14ac:dyDescent="0.25"/>
  <cols>
    <col min="1" max="1" width="5.7265625" style="15" customWidth="1"/>
    <col min="2" max="16384" width="9.1796875" style="15"/>
  </cols>
  <sheetData>
    <row r="2" spans="2:2" ht="13" x14ac:dyDescent="0.25">
      <c r="B2" s="25" t="s">
        <v>66</v>
      </c>
    </row>
    <row r="3" spans="2:2" ht="13" x14ac:dyDescent="0.25">
      <c r="B3" s="25" t="s">
        <v>67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F5FD-D872-441D-9D89-96A3727103ED}">
  <sheetPr>
    <tabColor rgb="FFFFFFCC"/>
  </sheetPr>
  <dimension ref="A2:T77"/>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15" style="2" bestFit="1" customWidth="1"/>
    <col min="4" max="4" width="20.45312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1:18" s="12" customFormat="1" ht="18" x14ac:dyDescent="0.25">
      <c r="B2" s="12" t="s">
        <v>226</v>
      </c>
    </row>
    <row r="4" spans="1:18" ht="13" x14ac:dyDescent="0.25">
      <c r="B4" s="17" t="s">
        <v>48</v>
      </c>
    </row>
    <row r="5" spans="1:18" ht="114" customHeight="1" x14ac:dyDescent="0.25">
      <c r="B5" s="48" t="s">
        <v>233</v>
      </c>
      <c r="C5" s="48"/>
      <c r="D5" s="48"/>
      <c r="F5" s="13"/>
    </row>
    <row r="6" spans="1:18" x14ac:dyDescent="0.25">
      <c r="F6" s="13"/>
    </row>
    <row r="7" spans="1:18" ht="13" x14ac:dyDescent="0.25">
      <c r="B7" s="18" t="s">
        <v>25</v>
      </c>
      <c r="F7" s="13"/>
    </row>
    <row r="8" spans="1:18" ht="40.5" customHeight="1" x14ac:dyDescent="0.25">
      <c r="B8" s="48" t="s">
        <v>255</v>
      </c>
      <c r="C8" s="48"/>
      <c r="D8" s="48"/>
    </row>
    <row r="10" spans="1:18" s="8" customFormat="1" ht="13" x14ac:dyDescent="0.25">
      <c r="B10" s="8" t="s">
        <v>39</v>
      </c>
      <c r="C10" s="8" t="s">
        <v>72</v>
      </c>
      <c r="D10" s="8" t="s">
        <v>22</v>
      </c>
      <c r="F10" s="8" t="s">
        <v>23</v>
      </c>
      <c r="H10" s="8" t="s">
        <v>73</v>
      </c>
      <c r="I10" s="8" t="s">
        <v>74</v>
      </c>
      <c r="J10" s="8" t="s">
        <v>75</v>
      </c>
      <c r="K10" s="8" t="s">
        <v>76</v>
      </c>
      <c r="L10" s="8" t="s">
        <v>77</v>
      </c>
      <c r="M10" s="8" t="s">
        <v>78</v>
      </c>
      <c r="N10" s="8" t="s">
        <v>79</v>
      </c>
      <c r="O10" s="8" t="s">
        <v>80</v>
      </c>
      <c r="P10" s="8" t="s">
        <v>81</v>
      </c>
      <c r="R10" s="8" t="s">
        <v>41</v>
      </c>
    </row>
    <row r="13" spans="1:18" s="8" customFormat="1" ht="13" x14ac:dyDescent="0.25">
      <c r="B13" s="8" t="s">
        <v>82</v>
      </c>
    </row>
    <row r="14" spans="1:18" s="28" customFormat="1" ht="13" x14ac:dyDescent="0.25">
      <c r="A14" s="39"/>
    </row>
    <row r="15" spans="1:18" s="28" customFormat="1" ht="13" x14ac:dyDescent="0.25">
      <c r="A15" s="39"/>
      <c r="B15" s="28" t="s">
        <v>193</v>
      </c>
    </row>
    <row r="16" spans="1:18" x14ac:dyDescent="0.25">
      <c r="A16" s="40"/>
      <c r="B16" s="26" t="s">
        <v>83</v>
      </c>
      <c r="C16" s="2" t="s">
        <v>192</v>
      </c>
      <c r="D16" s="2" t="s">
        <v>84</v>
      </c>
      <c r="H16" s="23">
        <f>'2. Historische data'!H16</f>
        <v>16682882.594069833</v>
      </c>
      <c r="I16" s="23">
        <f>'2. Historische data'!I16</f>
        <v>19228673.635499846</v>
      </c>
      <c r="J16" s="23">
        <f>'2. Historische data'!J16</f>
        <v>20545140.899177246</v>
      </c>
      <c r="K16" s="29"/>
      <c r="L16" s="29"/>
      <c r="M16" s="29"/>
      <c r="N16" s="29"/>
      <c r="O16" s="29"/>
      <c r="P16" s="29"/>
      <c r="R16" s="39" t="s">
        <v>242</v>
      </c>
    </row>
    <row r="17" spans="1:20" s="28" customFormat="1" ht="13" x14ac:dyDescent="0.25">
      <c r="A17" s="40"/>
      <c r="B17" s="2"/>
      <c r="C17" s="2"/>
      <c r="D17" s="2"/>
    </row>
    <row r="18" spans="1:20" s="28" customFormat="1" ht="13" x14ac:dyDescent="0.25">
      <c r="A18" s="39"/>
      <c r="B18" s="28" t="s">
        <v>173</v>
      </c>
    </row>
    <row r="19" spans="1:20" s="28" customFormat="1" ht="13" x14ac:dyDescent="0.25">
      <c r="A19" s="39"/>
      <c r="B19" s="26" t="s">
        <v>85</v>
      </c>
      <c r="C19" s="2" t="s">
        <v>86</v>
      </c>
      <c r="D19" s="2" t="s">
        <v>84</v>
      </c>
      <c r="H19" s="23">
        <f>'2. Historische data'!H19</f>
        <v>17453779.109999999</v>
      </c>
      <c r="I19" s="23">
        <f>'2. Historische data'!I19</f>
        <v>8980153.8900000006</v>
      </c>
      <c r="J19" s="23">
        <f>'2. Historische data'!J19</f>
        <v>5915636.5599999996</v>
      </c>
      <c r="K19" s="29"/>
      <c r="L19" s="29"/>
      <c r="M19" s="29"/>
      <c r="N19" s="29"/>
      <c r="O19" s="29"/>
      <c r="P19" s="29"/>
    </row>
    <row r="20" spans="1:20" s="28" customFormat="1" ht="13" x14ac:dyDescent="0.25">
      <c r="A20" s="40"/>
      <c r="B20" s="2"/>
      <c r="C20" s="2"/>
      <c r="D20" s="2"/>
    </row>
    <row r="21" spans="1:20" s="28" customFormat="1" ht="13" x14ac:dyDescent="0.25">
      <c r="A21" s="39"/>
      <c r="B21" s="28" t="s">
        <v>174</v>
      </c>
    </row>
    <row r="22" spans="1:20" ht="13" x14ac:dyDescent="0.25">
      <c r="A22" s="40"/>
      <c r="B22" s="26" t="s">
        <v>83</v>
      </c>
      <c r="C22" s="2" t="s">
        <v>87</v>
      </c>
      <c r="D22" s="2" t="s">
        <v>84</v>
      </c>
      <c r="H22" s="23">
        <f>'2. Historische data'!H22</f>
        <v>1187633.597507268</v>
      </c>
      <c r="I22" s="23">
        <f>'2. Historische data'!I22</f>
        <v>961998.05994254583</v>
      </c>
      <c r="J22" s="23">
        <f>'2. Historische data'!J22</f>
        <v>992008.05747852614</v>
      </c>
      <c r="K22" s="29"/>
      <c r="L22" s="29"/>
      <c r="M22" s="29"/>
      <c r="N22" s="29"/>
      <c r="O22" s="29"/>
      <c r="P22" s="29"/>
      <c r="R22" s="28"/>
    </row>
    <row r="23" spans="1:20" x14ac:dyDescent="0.25">
      <c r="B23" s="26"/>
      <c r="H23" s="30"/>
      <c r="I23" s="30"/>
      <c r="J23" s="30"/>
      <c r="K23" s="30"/>
      <c r="L23" s="30"/>
      <c r="M23" s="30"/>
      <c r="N23" s="30"/>
      <c r="O23" s="30"/>
      <c r="P23" s="30"/>
    </row>
    <row r="24" spans="1:20" s="8" customFormat="1" ht="13" x14ac:dyDescent="0.25">
      <c r="B24" s="8" t="s">
        <v>214</v>
      </c>
    </row>
    <row r="25" spans="1:20" ht="13" x14ac:dyDescent="0.25">
      <c r="R25" s="13"/>
      <c r="T25" s="5"/>
    </row>
    <row r="26" spans="1:20" ht="12.65" customHeight="1" x14ac:dyDescent="0.25">
      <c r="B26" s="1" t="s">
        <v>215</v>
      </c>
      <c r="R26" s="13"/>
    </row>
    <row r="27" spans="1:20" x14ac:dyDescent="0.25">
      <c r="B27" s="2" t="s">
        <v>90</v>
      </c>
      <c r="C27" s="2" t="s">
        <v>86</v>
      </c>
      <c r="D27" s="2" t="s">
        <v>89</v>
      </c>
      <c r="H27" s="29"/>
      <c r="I27" s="29"/>
      <c r="J27" s="23">
        <f>'2. Historische data'!J27</f>
        <v>1</v>
      </c>
      <c r="K27" s="29"/>
      <c r="L27" s="29"/>
      <c r="M27" s="29"/>
      <c r="N27" s="29"/>
      <c r="O27" s="29"/>
      <c r="P27" s="29"/>
    </row>
    <row r="28" spans="1:20" ht="12.65" customHeight="1" x14ac:dyDescent="0.25">
      <c r="B28" s="2" t="s">
        <v>88</v>
      </c>
      <c r="C28" s="2" t="s">
        <v>86</v>
      </c>
      <c r="D28" s="2" t="s">
        <v>89</v>
      </c>
      <c r="H28" s="29"/>
      <c r="I28" s="29"/>
      <c r="J28" s="23">
        <f>'2. Historische data'!J28</f>
        <v>257773</v>
      </c>
      <c r="K28" s="29"/>
      <c r="L28" s="29"/>
      <c r="M28" s="29"/>
      <c r="N28" s="29"/>
      <c r="O28" s="29"/>
      <c r="P28" s="29"/>
    </row>
    <row r="29" spans="1:20" ht="12.65" customHeight="1" x14ac:dyDescent="0.25">
      <c r="B29" s="2" t="s">
        <v>256</v>
      </c>
      <c r="C29" s="2" t="s">
        <v>86</v>
      </c>
      <c r="D29" s="2" t="s">
        <v>89</v>
      </c>
      <c r="H29" s="29"/>
      <c r="I29" s="29"/>
      <c r="J29" s="23">
        <f>'2. Historische data'!J29</f>
        <v>1691512</v>
      </c>
      <c r="K29" s="29"/>
      <c r="L29" s="29"/>
      <c r="M29" s="29"/>
      <c r="N29" s="29"/>
      <c r="O29" s="29"/>
      <c r="P29" s="29"/>
    </row>
    <row r="31" spans="1:20" s="8" customFormat="1" ht="13" x14ac:dyDescent="0.25">
      <c r="B31" s="8" t="s">
        <v>152</v>
      </c>
    </row>
    <row r="33" spans="1:18" ht="13" x14ac:dyDescent="0.25">
      <c r="B33" s="1" t="s">
        <v>153</v>
      </c>
    </row>
    <row r="34" spans="1:18" x14ac:dyDescent="0.25">
      <c r="B34" s="2" t="s">
        <v>154</v>
      </c>
      <c r="D34" s="2" t="s">
        <v>155</v>
      </c>
      <c r="H34" s="41">
        <f>'2. Historische data'!H157</f>
        <v>3.7999999999999999E-2</v>
      </c>
      <c r="I34" s="41">
        <f>'2. Historische data'!I157</f>
        <v>3.3000000000000002E-2</v>
      </c>
      <c r="J34" s="41">
        <f>'2. Historische data'!J157</f>
        <v>3.3000000000000002E-2</v>
      </c>
      <c r="K34" s="38"/>
      <c r="L34" s="38"/>
      <c r="M34" s="38"/>
      <c r="N34" s="38"/>
      <c r="O34" s="38"/>
      <c r="P34" s="38"/>
    </row>
    <row r="35" spans="1:18" x14ac:dyDescent="0.25">
      <c r="B35" s="2" t="s">
        <v>235</v>
      </c>
      <c r="D35" s="2" t="s">
        <v>155</v>
      </c>
      <c r="H35" s="38"/>
      <c r="I35" s="38"/>
      <c r="J35" s="38"/>
      <c r="K35" s="41">
        <f>'2. Historische data'!K158</f>
        <v>3.3000000000000002E-2</v>
      </c>
      <c r="L35" s="41">
        <f>'2. Historische data'!L158</f>
        <v>2.8000000000000001E-2</v>
      </c>
      <c r="M35" s="38"/>
      <c r="N35" s="38"/>
      <c r="O35" s="38"/>
      <c r="P35" s="38"/>
    </row>
    <row r="37" spans="1:18" s="8" customFormat="1" ht="13" x14ac:dyDescent="0.25">
      <c r="B37" s="8" t="s">
        <v>168</v>
      </c>
    </row>
    <row r="39" spans="1:18" x14ac:dyDescent="0.25">
      <c r="B39" s="2" t="s">
        <v>169</v>
      </c>
      <c r="D39" s="2" t="s">
        <v>155</v>
      </c>
      <c r="F39" s="42">
        <f>AVERAGE(H34:J34)</f>
        <v>3.4666666666666672E-2</v>
      </c>
    </row>
    <row r="40" spans="1:18" x14ac:dyDescent="0.25">
      <c r="B40" s="2" t="s">
        <v>238</v>
      </c>
      <c r="D40" s="2" t="s">
        <v>155</v>
      </c>
      <c r="F40" s="42">
        <f>AVERAGE(K35:L35)</f>
        <v>3.0499999999999999E-2</v>
      </c>
    </row>
    <row r="42" spans="1:18" x14ac:dyDescent="0.25">
      <c r="B42" s="2" t="s">
        <v>170</v>
      </c>
      <c r="D42" s="2" t="s">
        <v>155</v>
      </c>
      <c r="H42" s="38"/>
      <c r="I42" s="38"/>
      <c r="J42" s="38"/>
      <c r="K42" s="42">
        <f>AVERAGE($F$40,$F$39)</f>
        <v>3.2583333333333339E-2</v>
      </c>
      <c r="L42" s="42">
        <f t="shared" ref="L42:P42" si="0">AVERAGE($F$40,$F$39)</f>
        <v>3.2583333333333339E-2</v>
      </c>
      <c r="M42" s="42">
        <f t="shared" si="0"/>
        <v>3.2583333333333339E-2</v>
      </c>
      <c r="N42" s="42">
        <f t="shared" si="0"/>
        <v>3.2583333333333339E-2</v>
      </c>
      <c r="O42" s="42">
        <f t="shared" si="0"/>
        <v>3.2583333333333339E-2</v>
      </c>
      <c r="P42" s="42">
        <f t="shared" si="0"/>
        <v>3.2583333333333339E-2</v>
      </c>
    </row>
    <row r="44" spans="1:18" s="8" customFormat="1" ht="13" x14ac:dyDescent="0.25">
      <c r="B44" s="8" t="s">
        <v>171</v>
      </c>
    </row>
    <row r="45" spans="1:18" s="28" customFormat="1" ht="13" x14ac:dyDescent="0.25">
      <c r="A45" s="39"/>
    </row>
    <row r="46" spans="1:18" s="28" customFormat="1" ht="13" x14ac:dyDescent="0.25">
      <c r="A46" s="39"/>
      <c r="B46" s="28" t="s">
        <v>193</v>
      </c>
    </row>
    <row r="47" spans="1:18" x14ac:dyDescent="0.25">
      <c r="A47" s="40"/>
      <c r="B47" s="26" t="s">
        <v>83</v>
      </c>
      <c r="C47" s="2" t="s">
        <v>192</v>
      </c>
      <c r="D47" s="2" t="s">
        <v>172</v>
      </c>
      <c r="H47" s="24">
        <f>H16*(1+$I$34)*(1+$J$34)</f>
        <v>17802120.50442338</v>
      </c>
      <c r="I47" s="24">
        <f>I16*(1+$J$34)</f>
        <v>19863219.865471341</v>
      </c>
      <c r="J47" s="24">
        <f>J16</f>
        <v>20545140.899177246</v>
      </c>
      <c r="K47" s="29"/>
      <c r="L47" s="29"/>
      <c r="M47" s="29"/>
      <c r="N47" s="29"/>
      <c r="O47" s="29"/>
      <c r="P47" s="29"/>
      <c r="R47" s="39" t="s">
        <v>242</v>
      </c>
    </row>
    <row r="48" spans="1:18" s="28" customFormat="1" ht="13" x14ac:dyDescent="0.25">
      <c r="A48" s="39"/>
      <c r="B48" s="2"/>
      <c r="C48" s="2"/>
      <c r="D48" s="2"/>
    </row>
    <row r="49" spans="1:18" s="28" customFormat="1" ht="13" x14ac:dyDescent="0.25">
      <c r="A49" s="39"/>
      <c r="B49" s="28" t="s">
        <v>173</v>
      </c>
    </row>
    <row r="50" spans="1:18" ht="13" x14ac:dyDescent="0.25">
      <c r="A50" s="40"/>
      <c r="B50" s="26" t="s">
        <v>85</v>
      </c>
      <c r="C50" s="2" t="s">
        <v>86</v>
      </c>
      <c r="D50" s="2" t="s">
        <v>172</v>
      </c>
      <c r="H50" s="24">
        <f>H19*(1+$I$34)*(1+$J$34)</f>
        <v>18624735.696710788</v>
      </c>
      <c r="I50" s="24">
        <f>I19*(1+$J$34)</f>
        <v>9276498.9683699999</v>
      </c>
      <c r="J50" s="24">
        <f>J19</f>
        <v>5915636.5599999996</v>
      </c>
      <c r="K50" s="29"/>
      <c r="L50" s="29"/>
      <c r="M50" s="29"/>
      <c r="N50" s="29"/>
      <c r="O50" s="29"/>
      <c r="P50" s="29"/>
      <c r="R50" s="28"/>
    </row>
    <row r="51" spans="1:18" s="28" customFormat="1" ht="13" x14ac:dyDescent="0.25">
      <c r="A51" s="40"/>
      <c r="B51" s="2"/>
      <c r="C51" s="2"/>
      <c r="D51" s="2"/>
    </row>
    <row r="52" spans="1:18" s="28" customFormat="1" ht="13" x14ac:dyDescent="0.25">
      <c r="A52" s="39"/>
      <c r="B52" s="28" t="s">
        <v>174</v>
      </c>
    </row>
    <row r="53" spans="1:18" ht="13" x14ac:dyDescent="0.25">
      <c r="A53" s="40"/>
      <c r="B53" s="26" t="s">
        <v>83</v>
      </c>
      <c r="C53" s="2" t="s">
        <v>87</v>
      </c>
      <c r="D53" s="2" t="s">
        <v>172</v>
      </c>
      <c r="H53" s="24">
        <f>H22*(1+$I$34)*(1+$J$34)</f>
        <v>1267310.7479304329</v>
      </c>
      <c r="I53" s="24">
        <f>I22*(1+$J$34)</f>
        <v>993743.99592064973</v>
      </c>
      <c r="J53" s="24">
        <f>J22</f>
        <v>992008.05747852614</v>
      </c>
      <c r="K53" s="29"/>
      <c r="L53" s="29"/>
      <c r="M53" s="29"/>
      <c r="N53" s="29"/>
      <c r="O53" s="29"/>
      <c r="P53" s="29"/>
      <c r="R53" s="28"/>
    </row>
    <row r="54" spans="1:18" x14ac:dyDescent="0.25">
      <c r="B54" s="26"/>
      <c r="H54" s="30"/>
      <c r="I54" s="30"/>
      <c r="J54" s="30"/>
      <c r="K54" s="30"/>
      <c r="L54" s="30"/>
      <c r="M54" s="30"/>
      <c r="N54" s="30"/>
      <c r="O54" s="30"/>
      <c r="P54" s="30"/>
    </row>
    <row r="55" spans="1:18" s="8" customFormat="1" ht="13" x14ac:dyDescent="0.25">
      <c r="B55" s="8" t="s">
        <v>175</v>
      </c>
    </row>
    <row r="56" spans="1:18" x14ac:dyDescent="0.25">
      <c r="B56" s="26"/>
      <c r="H56" s="30"/>
      <c r="I56" s="30"/>
      <c r="J56" s="30"/>
      <c r="K56" s="30"/>
      <c r="L56" s="30"/>
      <c r="M56" s="30"/>
      <c r="N56" s="30"/>
      <c r="O56" s="30"/>
      <c r="P56" s="30"/>
    </row>
    <row r="57" spans="1:18" ht="13" x14ac:dyDescent="0.25">
      <c r="B57" s="17" t="s">
        <v>196</v>
      </c>
      <c r="H57" s="30"/>
      <c r="I57" s="30"/>
      <c r="J57" s="30"/>
      <c r="K57" s="30"/>
      <c r="L57" s="30"/>
      <c r="M57" s="30"/>
      <c r="N57" s="30"/>
      <c r="O57" s="30"/>
      <c r="P57" s="30"/>
    </row>
    <row r="58" spans="1:18" x14ac:dyDescent="0.25">
      <c r="A58" s="40"/>
      <c r="B58" s="26" t="s">
        <v>176</v>
      </c>
      <c r="C58" s="2" t="s">
        <v>192</v>
      </c>
      <c r="D58" s="2" t="s">
        <v>172</v>
      </c>
      <c r="H58" s="29"/>
      <c r="I58" s="29"/>
      <c r="J58" s="24">
        <f>AVERAGE(H47:J47)</f>
        <v>19403493.756357323</v>
      </c>
      <c r="K58" s="29"/>
      <c r="L58" s="29"/>
      <c r="M58" s="29"/>
      <c r="N58" s="29"/>
      <c r="O58" s="29"/>
      <c r="P58" s="29"/>
      <c r="R58" s="39" t="s">
        <v>242</v>
      </c>
    </row>
    <row r="59" spans="1:18" x14ac:dyDescent="0.25">
      <c r="B59" s="26"/>
      <c r="H59" s="30"/>
      <c r="I59" s="30"/>
      <c r="J59" s="30"/>
      <c r="K59" s="30"/>
      <c r="L59" s="30"/>
      <c r="M59" s="30"/>
      <c r="N59" s="30"/>
      <c r="O59" s="30"/>
      <c r="P59" s="30"/>
    </row>
    <row r="60" spans="1:18" x14ac:dyDescent="0.25">
      <c r="A60" s="40"/>
      <c r="B60" s="26" t="s">
        <v>177</v>
      </c>
      <c r="C60" s="2" t="s">
        <v>192</v>
      </c>
      <c r="D60" s="2" t="s">
        <v>84</v>
      </c>
      <c r="H60" s="29"/>
      <c r="I60" s="29"/>
      <c r="J60" s="29"/>
      <c r="K60" s="29"/>
      <c r="L60" s="19">
        <f>J58*(1+K$42)*(1+L$42)</f>
        <v>20688554.943431094</v>
      </c>
      <c r="M60" s="19">
        <f>L60*(1+M$42)</f>
        <v>21362657.025337894</v>
      </c>
      <c r="N60" s="19">
        <f t="shared" ref="N60:P60" si="1">M60*(1+N$42)</f>
        <v>22058723.600080155</v>
      </c>
      <c r="O60" s="19">
        <f t="shared" si="1"/>
        <v>22777470.344049435</v>
      </c>
      <c r="P60" s="19">
        <f t="shared" si="1"/>
        <v>23519636.252759714</v>
      </c>
      <c r="R60" s="39" t="s">
        <v>242</v>
      </c>
    </row>
    <row r="61" spans="1:18" x14ac:dyDescent="0.25">
      <c r="B61" s="26"/>
      <c r="H61" s="30"/>
      <c r="I61" s="30"/>
      <c r="J61" s="30"/>
      <c r="K61" s="30"/>
      <c r="L61" s="30"/>
      <c r="M61" s="30"/>
      <c r="N61" s="30"/>
      <c r="O61" s="30"/>
      <c r="P61" s="30"/>
    </row>
    <row r="62" spans="1:18" ht="13" x14ac:dyDescent="0.25">
      <c r="B62" s="17" t="s">
        <v>178</v>
      </c>
      <c r="H62" s="30"/>
      <c r="I62" s="30"/>
      <c r="J62" s="30"/>
      <c r="K62" s="30"/>
      <c r="L62" s="30"/>
      <c r="M62" s="30"/>
      <c r="N62" s="30"/>
      <c r="O62" s="30"/>
      <c r="P62" s="30"/>
    </row>
    <row r="63" spans="1:18" x14ac:dyDescent="0.25">
      <c r="A63" s="40"/>
      <c r="B63" s="26" t="s">
        <v>194</v>
      </c>
      <c r="C63" s="2" t="s">
        <v>86</v>
      </c>
      <c r="D63" s="2" t="s">
        <v>172</v>
      </c>
      <c r="H63" s="29"/>
      <c r="I63" s="29"/>
      <c r="J63" s="21">
        <f>J50</f>
        <v>5915636.5599999996</v>
      </c>
      <c r="K63" s="29"/>
      <c r="L63" s="29"/>
      <c r="M63" s="29"/>
      <c r="N63" s="29"/>
      <c r="O63" s="29"/>
      <c r="P63" s="29"/>
      <c r="R63" s="39" t="s">
        <v>239</v>
      </c>
    </row>
    <row r="64" spans="1:18" x14ac:dyDescent="0.25">
      <c r="B64" s="26"/>
      <c r="H64" s="30"/>
      <c r="I64" s="30"/>
      <c r="J64" s="30"/>
      <c r="K64" s="30"/>
    </row>
    <row r="65" spans="1:20" x14ac:dyDescent="0.25">
      <c r="A65" s="40"/>
      <c r="B65" s="26" t="s">
        <v>195</v>
      </c>
      <c r="C65" s="2" t="s">
        <v>86</v>
      </c>
      <c r="D65" s="2" t="s">
        <v>84</v>
      </c>
      <c r="H65" s="29"/>
      <c r="I65" s="29"/>
      <c r="J65" s="29"/>
      <c r="K65" s="29"/>
      <c r="L65" s="19">
        <f>J63*(1+K$42)*(1+L$42)</f>
        <v>6307419.3510553436</v>
      </c>
      <c r="M65" s="19">
        <f>L65*(1+M$42)</f>
        <v>6512936.0982438978</v>
      </c>
      <c r="N65" s="19">
        <f t="shared" ref="N65:P65" si="2">M65*(1+N$42)</f>
        <v>6725149.2661116784</v>
      </c>
      <c r="O65" s="19">
        <f t="shared" si="2"/>
        <v>6944277.046365818</v>
      </c>
      <c r="P65" s="19">
        <f t="shared" si="2"/>
        <v>7170544.7401265716</v>
      </c>
    </row>
    <row r="66" spans="1:20" x14ac:dyDescent="0.25">
      <c r="B66" s="26"/>
      <c r="H66" s="30"/>
      <c r="I66" s="30"/>
      <c r="J66" s="30"/>
      <c r="K66" s="30"/>
      <c r="L66" s="30"/>
      <c r="M66" s="30"/>
      <c r="N66" s="30"/>
      <c r="O66" s="30"/>
      <c r="P66" s="30"/>
    </row>
    <row r="67" spans="1:20" ht="13" x14ac:dyDescent="0.25">
      <c r="B67" s="17" t="s">
        <v>179</v>
      </c>
      <c r="H67" s="30"/>
      <c r="I67" s="30"/>
      <c r="J67" s="30"/>
      <c r="K67" s="30"/>
      <c r="L67" s="30"/>
      <c r="M67" s="30"/>
      <c r="N67" s="30"/>
      <c r="O67" s="30"/>
      <c r="P67" s="30"/>
    </row>
    <row r="68" spans="1:20" ht="13" x14ac:dyDescent="0.25">
      <c r="A68" s="40"/>
      <c r="B68" s="26" t="s">
        <v>176</v>
      </c>
      <c r="C68" s="2" t="s">
        <v>87</v>
      </c>
      <c r="D68" s="2" t="s">
        <v>172</v>
      </c>
      <c r="H68" s="29"/>
      <c r="I68" s="29"/>
      <c r="J68" s="24">
        <f>AVERAGE(H53:J53)</f>
        <v>1084354.2671098695</v>
      </c>
      <c r="K68" s="29"/>
      <c r="L68" s="29"/>
      <c r="M68" s="29"/>
      <c r="N68" s="29"/>
      <c r="O68" s="29"/>
      <c r="P68" s="29"/>
      <c r="R68" s="28"/>
    </row>
    <row r="69" spans="1:20" x14ac:dyDescent="0.25">
      <c r="B69" s="26"/>
      <c r="H69" s="30"/>
      <c r="I69" s="30"/>
      <c r="J69" s="30"/>
      <c r="K69" s="30"/>
      <c r="L69" s="30"/>
      <c r="M69" s="30"/>
      <c r="N69" s="30"/>
      <c r="O69" s="30"/>
      <c r="P69" s="30"/>
    </row>
    <row r="70" spans="1:20" ht="13" x14ac:dyDescent="0.25">
      <c r="A70" s="40"/>
      <c r="B70" s="26" t="s">
        <v>177</v>
      </c>
      <c r="C70" s="2" t="s">
        <v>87</v>
      </c>
      <c r="D70" s="2" t="s">
        <v>84</v>
      </c>
      <c r="H70" s="29"/>
      <c r="I70" s="29"/>
      <c r="J70" s="29"/>
      <c r="K70" s="29"/>
      <c r="L70" s="19">
        <f>J68*(1+K$42)*(1+L$42)</f>
        <v>1156169.2504936825</v>
      </c>
      <c r="M70" s="19">
        <f>L70*(1+M$42)</f>
        <v>1193841.0985722684</v>
      </c>
      <c r="N70" s="19">
        <f t="shared" ref="N70:P70" si="3">M70*(1+N$42)</f>
        <v>1232740.4210340816</v>
      </c>
      <c r="O70" s="19">
        <f t="shared" si="3"/>
        <v>1272907.2130861089</v>
      </c>
      <c r="P70" s="19">
        <f t="shared" si="3"/>
        <v>1314382.773112498</v>
      </c>
      <c r="R70" s="28"/>
    </row>
    <row r="71" spans="1:20" x14ac:dyDescent="0.25">
      <c r="B71" s="26"/>
      <c r="H71" s="30"/>
      <c r="I71" s="30"/>
      <c r="J71" s="30"/>
      <c r="K71" s="30"/>
      <c r="L71" s="30"/>
      <c r="M71" s="30"/>
      <c r="N71" s="30"/>
      <c r="O71" s="30"/>
      <c r="P71" s="30"/>
    </row>
    <row r="72" spans="1:20" s="8" customFormat="1" ht="13" x14ac:dyDescent="0.25">
      <c r="B72" s="8" t="s">
        <v>216</v>
      </c>
    </row>
    <row r="73" spans="1:20" ht="13" x14ac:dyDescent="0.25">
      <c r="R73" s="13"/>
      <c r="T73" s="5"/>
    </row>
    <row r="74" spans="1:20" ht="12.65" customHeight="1" x14ac:dyDescent="0.25">
      <c r="B74" s="1" t="s">
        <v>217</v>
      </c>
      <c r="R74" s="13"/>
    </row>
    <row r="75" spans="1:20" x14ac:dyDescent="0.25">
      <c r="B75" s="2" t="s">
        <v>90</v>
      </c>
      <c r="C75" s="2" t="s">
        <v>86</v>
      </c>
      <c r="D75" s="2" t="s">
        <v>89</v>
      </c>
      <c r="H75" s="29"/>
      <c r="I75" s="29"/>
      <c r="J75" s="29"/>
      <c r="K75" s="29"/>
      <c r="L75" s="19">
        <f>$J27</f>
        <v>1</v>
      </c>
      <c r="M75" s="19">
        <f t="shared" ref="M75:P75" si="4">$J27</f>
        <v>1</v>
      </c>
      <c r="N75" s="19">
        <f t="shared" si="4"/>
        <v>1</v>
      </c>
      <c r="O75" s="19">
        <f t="shared" si="4"/>
        <v>1</v>
      </c>
      <c r="P75" s="19">
        <f t="shared" si="4"/>
        <v>1</v>
      </c>
    </row>
    <row r="76" spans="1:20" ht="12.65" customHeight="1" x14ac:dyDescent="0.25">
      <c r="B76" s="2" t="s">
        <v>88</v>
      </c>
      <c r="C76" s="2" t="s">
        <v>86</v>
      </c>
      <c r="D76" s="2" t="s">
        <v>89</v>
      </c>
      <c r="H76" s="29"/>
      <c r="I76" s="29"/>
      <c r="J76" s="29"/>
      <c r="K76" s="29"/>
      <c r="L76" s="19">
        <f t="shared" ref="L76:P77" si="5">$J28</f>
        <v>257773</v>
      </c>
      <c r="M76" s="19">
        <f t="shared" si="5"/>
        <v>257773</v>
      </c>
      <c r="N76" s="19">
        <f t="shared" si="5"/>
        <v>257773</v>
      </c>
      <c r="O76" s="19">
        <f t="shared" si="5"/>
        <v>257773</v>
      </c>
      <c r="P76" s="19">
        <f t="shared" si="5"/>
        <v>257773</v>
      </c>
    </row>
    <row r="77" spans="1:20" ht="12.65" customHeight="1" x14ac:dyDescent="0.25">
      <c r="B77" s="2" t="s">
        <v>240</v>
      </c>
      <c r="C77" s="2" t="s">
        <v>86</v>
      </c>
      <c r="D77" s="2" t="s">
        <v>89</v>
      </c>
      <c r="H77" s="29"/>
      <c r="I77" s="29"/>
      <c r="J77" s="29"/>
      <c r="K77" s="29"/>
      <c r="L77" s="19">
        <f t="shared" si="5"/>
        <v>1691512</v>
      </c>
      <c r="M77" s="19">
        <f t="shared" si="5"/>
        <v>1691512</v>
      </c>
      <c r="N77" s="19">
        <f t="shared" si="5"/>
        <v>1691512</v>
      </c>
      <c r="O77" s="19">
        <f t="shared" si="5"/>
        <v>1691512</v>
      </c>
      <c r="P77" s="19">
        <f t="shared" si="5"/>
        <v>1691512</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4FD3-980B-47E0-88DA-6C9CA0DBFB5F}">
  <sheetPr>
    <tabColor rgb="FFFFFFCC"/>
  </sheetPr>
  <dimension ref="A2:R49"/>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15" style="2" bestFit="1" customWidth="1"/>
    <col min="4" max="4" width="21.726562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1:18" s="12" customFormat="1" ht="18" x14ac:dyDescent="0.25">
      <c r="B2" s="12" t="s">
        <v>227</v>
      </c>
    </row>
    <row r="4" spans="1:18" ht="13" x14ac:dyDescent="0.25">
      <c r="B4" s="17" t="s">
        <v>48</v>
      </c>
    </row>
    <row r="5" spans="1:18" ht="114" customHeight="1" x14ac:dyDescent="0.25">
      <c r="B5" s="48" t="s">
        <v>232</v>
      </c>
      <c r="C5" s="48"/>
      <c r="D5" s="48"/>
      <c r="F5" s="13"/>
    </row>
    <row r="6" spans="1:18" x14ac:dyDescent="0.25">
      <c r="F6" s="13"/>
    </row>
    <row r="7" spans="1:18" ht="13" x14ac:dyDescent="0.25">
      <c r="B7" s="18" t="s">
        <v>25</v>
      </c>
      <c r="F7" s="13"/>
    </row>
    <row r="8" spans="1:18" x14ac:dyDescent="0.25">
      <c r="B8" s="2" t="s">
        <v>223</v>
      </c>
    </row>
    <row r="10" spans="1:18" s="8" customFormat="1" ht="13" x14ac:dyDescent="0.25">
      <c r="B10" s="8" t="s">
        <v>39</v>
      </c>
      <c r="C10" s="8" t="s">
        <v>72</v>
      </c>
      <c r="D10" s="8" t="s">
        <v>22</v>
      </c>
      <c r="F10" s="8" t="s">
        <v>23</v>
      </c>
      <c r="H10" s="8" t="s">
        <v>73</v>
      </c>
      <c r="I10" s="8" t="s">
        <v>74</v>
      </c>
      <c r="J10" s="8" t="s">
        <v>75</v>
      </c>
      <c r="K10" s="8" t="s">
        <v>76</v>
      </c>
      <c r="L10" s="8" t="s">
        <v>77</v>
      </c>
      <c r="M10" s="8" t="s">
        <v>78</v>
      </c>
      <c r="N10" s="8" t="s">
        <v>79</v>
      </c>
      <c r="O10" s="8" t="s">
        <v>80</v>
      </c>
      <c r="P10" s="8" t="s">
        <v>81</v>
      </c>
      <c r="R10" s="8" t="s">
        <v>41</v>
      </c>
    </row>
    <row r="13" spans="1:18" s="8" customFormat="1" ht="13" x14ac:dyDescent="0.25">
      <c r="B13" s="8" t="s">
        <v>91</v>
      </c>
    </row>
    <row r="14" spans="1:18" x14ac:dyDescent="0.25">
      <c r="B14" s="26"/>
      <c r="H14" s="30"/>
      <c r="I14" s="30"/>
      <c r="J14" s="30"/>
      <c r="K14" s="30"/>
      <c r="L14" s="30"/>
      <c r="M14" s="30"/>
      <c r="N14" s="30"/>
      <c r="O14" s="30"/>
      <c r="P14" s="30"/>
    </row>
    <row r="15" spans="1:18" ht="12.4" customHeight="1" x14ac:dyDescent="0.25">
      <c r="A15" s="43"/>
      <c r="B15" s="2" t="s">
        <v>92</v>
      </c>
      <c r="C15" s="2" t="s">
        <v>192</v>
      </c>
      <c r="D15" s="2" t="s">
        <v>84</v>
      </c>
      <c r="H15" s="23">
        <f>'2. Historische data'!H33</f>
        <v>1776219.5240638941</v>
      </c>
      <c r="I15" s="23">
        <f>'2. Historische data'!I33</f>
        <v>1323174.0257327913</v>
      </c>
      <c r="J15" s="23">
        <f>'2. Historische data'!J33</f>
        <v>713522.77128031885</v>
      </c>
      <c r="K15" s="29"/>
      <c r="L15" s="29"/>
      <c r="M15" s="29"/>
      <c r="N15" s="29"/>
      <c r="O15" s="29"/>
      <c r="P15" s="29"/>
      <c r="R15" s="28"/>
    </row>
    <row r="16" spans="1:18" ht="13" x14ac:dyDescent="0.25">
      <c r="A16" s="43"/>
      <c r="H16" s="30"/>
      <c r="I16" s="30"/>
      <c r="J16" s="30"/>
      <c r="K16" s="34"/>
      <c r="L16" s="34"/>
      <c r="M16" s="34"/>
      <c r="N16" s="34"/>
      <c r="O16" s="34"/>
      <c r="P16" s="34"/>
      <c r="R16" s="28"/>
    </row>
    <row r="17" spans="1:18" ht="13" x14ac:dyDescent="0.25">
      <c r="A17" s="43"/>
      <c r="B17" s="2" t="s">
        <v>92</v>
      </c>
      <c r="C17" s="2" t="s">
        <v>87</v>
      </c>
      <c r="D17" s="2" t="s">
        <v>84</v>
      </c>
      <c r="H17" s="23">
        <f>'2. Historische data'!H35</f>
        <v>0</v>
      </c>
      <c r="I17" s="23">
        <f>'2. Historische data'!I35</f>
        <v>0</v>
      </c>
      <c r="J17" s="23">
        <f>'2. Historische data'!J35</f>
        <v>0</v>
      </c>
      <c r="K17" s="29"/>
      <c r="L17" s="29"/>
      <c r="M17" s="29"/>
      <c r="N17" s="29"/>
      <c r="O17" s="29"/>
      <c r="P17" s="29"/>
      <c r="R17" s="28"/>
    </row>
    <row r="18" spans="1:18" x14ac:dyDescent="0.25">
      <c r="H18" s="30"/>
      <c r="I18" s="30"/>
      <c r="J18" s="30"/>
      <c r="K18" s="30"/>
      <c r="L18" s="30"/>
      <c r="M18" s="30"/>
      <c r="N18" s="30"/>
      <c r="O18" s="30"/>
      <c r="P18" s="30"/>
    </row>
    <row r="19" spans="1:18" s="8" customFormat="1" ht="13" x14ac:dyDescent="0.25">
      <c r="B19" s="8" t="s">
        <v>152</v>
      </c>
    </row>
    <row r="21" spans="1:18" ht="13" x14ac:dyDescent="0.25">
      <c r="B21" s="1" t="s">
        <v>153</v>
      </c>
    </row>
    <row r="22" spans="1:18" x14ac:dyDescent="0.25">
      <c r="B22" s="2" t="s">
        <v>154</v>
      </c>
      <c r="D22" s="2" t="s">
        <v>155</v>
      </c>
      <c r="H22" s="41">
        <f>'2. Historische data'!H157</f>
        <v>3.7999999999999999E-2</v>
      </c>
      <c r="I22" s="41">
        <f>'2. Historische data'!I157</f>
        <v>3.3000000000000002E-2</v>
      </c>
      <c r="J22" s="41">
        <f>'2. Historische data'!J157</f>
        <v>3.3000000000000002E-2</v>
      </c>
      <c r="K22" s="38"/>
      <c r="L22" s="38"/>
      <c r="M22" s="38"/>
      <c r="N22" s="38"/>
      <c r="O22" s="38"/>
      <c r="P22" s="38"/>
    </row>
    <row r="23" spans="1:18" x14ac:dyDescent="0.25">
      <c r="B23" s="2" t="s">
        <v>235</v>
      </c>
      <c r="D23" s="2" t="s">
        <v>155</v>
      </c>
      <c r="H23" s="38"/>
      <c r="I23" s="38"/>
      <c r="J23" s="38"/>
      <c r="K23" s="41">
        <f>'2. Historische data'!K158</f>
        <v>3.3000000000000002E-2</v>
      </c>
      <c r="L23" s="41">
        <f>'2. Historische data'!L158</f>
        <v>2.8000000000000001E-2</v>
      </c>
      <c r="M23" s="38"/>
      <c r="N23" s="38"/>
      <c r="O23" s="38"/>
      <c r="P23" s="38"/>
    </row>
    <row r="25" spans="1:18" s="8" customFormat="1" ht="13" x14ac:dyDescent="0.25">
      <c r="B25" s="8" t="s">
        <v>168</v>
      </c>
    </row>
    <row r="27" spans="1:18" x14ac:dyDescent="0.25">
      <c r="B27" s="2" t="s">
        <v>169</v>
      </c>
      <c r="D27" s="2" t="s">
        <v>155</v>
      </c>
      <c r="F27" s="42">
        <f>AVERAGE(H22:J22)</f>
        <v>3.4666666666666672E-2</v>
      </c>
    </row>
    <row r="28" spans="1:18" x14ac:dyDescent="0.25">
      <c r="B28" s="2" t="s">
        <v>238</v>
      </c>
      <c r="D28" s="2" t="s">
        <v>155</v>
      </c>
      <c r="F28" s="42">
        <f>AVERAGE(K23:L23)</f>
        <v>3.0499999999999999E-2</v>
      </c>
    </row>
    <row r="30" spans="1:18" x14ac:dyDescent="0.25">
      <c r="B30" s="2" t="s">
        <v>170</v>
      </c>
      <c r="D30" s="2" t="s">
        <v>155</v>
      </c>
      <c r="H30" s="38"/>
      <c r="I30" s="38"/>
      <c r="J30" s="38"/>
      <c r="K30" s="42">
        <f>AVERAGE($F$28,$F$27)</f>
        <v>3.2583333333333339E-2</v>
      </c>
      <c r="L30" s="42">
        <f t="shared" ref="L30:P30" si="0">AVERAGE($F$28,$F$27)</f>
        <v>3.2583333333333339E-2</v>
      </c>
      <c r="M30" s="42">
        <f t="shared" si="0"/>
        <v>3.2583333333333339E-2</v>
      </c>
      <c r="N30" s="42">
        <f t="shared" si="0"/>
        <v>3.2583333333333339E-2</v>
      </c>
      <c r="O30" s="42">
        <f t="shared" si="0"/>
        <v>3.2583333333333339E-2</v>
      </c>
      <c r="P30" s="42">
        <f t="shared" si="0"/>
        <v>3.2583333333333339E-2</v>
      </c>
    </row>
    <row r="32" spans="1:18" s="8" customFormat="1" ht="13" x14ac:dyDescent="0.25">
      <c r="B32" s="8" t="s">
        <v>180</v>
      </c>
    </row>
    <row r="33" spans="1:18" x14ac:dyDescent="0.25">
      <c r="B33" s="26"/>
      <c r="H33" s="30"/>
      <c r="I33" s="30"/>
      <c r="J33" s="30"/>
      <c r="K33" s="30"/>
      <c r="L33" s="30"/>
      <c r="M33" s="30"/>
      <c r="N33" s="30"/>
      <c r="O33" s="30"/>
      <c r="P33" s="30"/>
    </row>
    <row r="34" spans="1:18" ht="12.4" customHeight="1" x14ac:dyDescent="0.25">
      <c r="A34" s="43"/>
      <c r="B34" s="2" t="s">
        <v>92</v>
      </c>
      <c r="C34" s="2" t="s">
        <v>192</v>
      </c>
      <c r="D34" s="2" t="s">
        <v>172</v>
      </c>
      <c r="H34" s="24">
        <f>H15*(1+$I$22)*(1+$J$22)</f>
        <v>1895384.3157138163</v>
      </c>
      <c r="I34" s="24">
        <f>I15*(1+$J$22)</f>
        <v>1366838.7685819734</v>
      </c>
      <c r="J34" s="24">
        <f>J15</f>
        <v>713522.77128031885</v>
      </c>
      <c r="K34" s="29"/>
      <c r="L34" s="29"/>
      <c r="M34" s="29"/>
      <c r="N34" s="29"/>
      <c r="O34" s="29"/>
      <c r="P34" s="29"/>
      <c r="R34" s="28"/>
    </row>
    <row r="35" spans="1:18" ht="13" x14ac:dyDescent="0.25">
      <c r="A35" s="43"/>
      <c r="H35" s="30"/>
      <c r="I35" s="30"/>
      <c r="J35" s="30"/>
      <c r="K35" s="34"/>
      <c r="L35" s="34"/>
      <c r="M35" s="34"/>
      <c r="N35" s="34"/>
      <c r="O35" s="34"/>
      <c r="P35" s="34"/>
      <c r="R35" s="28"/>
    </row>
    <row r="36" spans="1:18" ht="13" x14ac:dyDescent="0.25">
      <c r="A36" s="43"/>
      <c r="B36" s="2" t="s">
        <v>92</v>
      </c>
      <c r="C36" s="2" t="s">
        <v>87</v>
      </c>
      <c r="D36" s="2" t="s">
        <v>172</v>
      </c>
      <c r="H36" s="24">
        <f>H17*(1+$I$22)*(1+$J$22)</f>
        <v>0</v>
      </c>
      <c r="I36" s="24">
        <f>I17*(1+$J$22)</f>
        <v>0</v>
      </c>
      <c r="J36" s="24">
        <f>J17</f>
        <v>0</v>
      </c>
      <c r="K36" s="29"/>
      <c r="L36" s="29"/>
      <c r="M36" s="29"/>
      <c r="N36" s="29"/>
      <c r="O36" s="29"/>
      <c r="P36" s="29"/>
      <c r="R36" s="28"/>
    </row>
    <row r="37" spans="1:18" ht="13" x14ac:dyDescent="0.25">
      <c r="A37" s="43"/>
      <c r="H37" s="30"/>
      <c r="I37" s="30"/>
      <c r="J37" s="30"/>
      <c r="K37" s="34"/>
      <c r="L37" s="34"/>
      <c r="M37" s="34"/>
      <c r="N37" s="34"/>
      <c r="O37" s="34"/>
      <c r="P37" s="34"/>
      <c r="R37" s="28"/>
    </row>
    <row r="38" spans="1:18" s="8" customFormat="1" ht="13" x14ac:dyDescent="0.25">
      <c r="B38" s="8" t="s">
        <v>181</v>
      </c>
    </row>
    <row r="39" spans="1:18" x14ac:dyDescent="0.25">
      <c r="B39" s="26"/>
      <c r="H39" s="30"/>
      <c r="I39" s="30"/>
      <c r="J39" s="30"/>
      <c r="K39" s="30"/>
      <c r="L39" s="30"/>
      <c r="M39" s="30"/>
      <c r="N39" s="30"/>
      <c r="O39" s="30"/>
      <c r="P39" s="30"/>
    </row>
    <row r="40" spans="1:18" ht="13" x14ac:dyDescent="0.25">
      <c r="B40" s="17" t="s">
        <v>182</v>
      </c>
      <c r="H40" s="30"/>
      <c r="I40" s="30"/>
      <c r="J40" s="30"/>
      <c r="K40" s="30"/>
      <c r="L40" s="30"/>
      <c r="M40" s="30"/>
      <c r="N40" s="30"/>
      <c r="O40" s="30"/>
      <c r="P40" s="30"/>
    </row>
    <row r="41" spans="1:18" ht="13" x14ac:dyDescent="0.25">
      <c r="A41" s="40"/>
      <c r="B41" s="26" t="s">
        <v>183</v>
      </c>
      <c r="C41" s="2" t="s">
        <v>192</v>
      </c>
      <c r="D41" s="2" t="s">
        <v>172</v>
      </c>
      <c r="H41" s="29"/>
      <c r="I41" s="29"/>
      <c r="J41" s="24">
        <f>AVERAGE(H34:J34)</f>
        <v>1325248.6185253696</v>
      </c>
      <c r="K41" s="29"/>
      <c r="L41" s="29"/>
      <c r="M41" s="29"/>
      <c r="N41" s="29"/>
      <c r="O41" s="29"/>
      <c r="P41" s="29"/>
      <c r="R41" s="28"/>
    </row>
    <row r="42" spans="1:18" x14ac:dyDescent="0.25">
      <c r="B42" s="26"/>
      <c r="H42" s="30"/>
      <c r="I42" s="30"/>
      <c r="J42" s="30"/>
      <c r="K42" s="30"/>
      <c r="L42" s="30"/>
      <c r="M42" s="30"/>
      <c r="N42" s="30"/>
      <c r="O42" s="30"/>
      <c r="P42" s="30"/>
    </row>
    <row r="43" spans="1:18" ht="13" x14ac:dyDescent="0.25">
      <c r="A43" s="40"/>
      <c r="B43" s="26" t="s">
        <v>181</v>
      </c>
      <c r="C43" s="2" t="s">
        <v>192</v>
      </c>
      <c r="D43" s="2" t="s">
        <v>84</v>
      </c>
      <c r="H43" s="29"/>
      <c r="I43" s="29"/>
      <c r="J43" s="29"/>
      <c r="K43" s="29"/>
      <c r="L43" s="19">
        <f>J41*(1+K$30)*(1+L$30)</f>
        <v>1413017.6349857228</v>
      </c>
      <c r="M43" s="19">
        <f>L43*(1+M$30)</f>
        <v>1459058.459592341</v>
      </c>
      <c r="N43" s="19">
        <f t="shared" ref="N43:O43" si="1">M43*(1+N$30)</f>
        <v>1506599.4477340581</v>
      </c>
      <c r="O43" s="19">
        <f t="shared" si="1"/>
        <v>1555689.4797393929</v>
      </c>
      <c r="P43" s="19">
        <f>O43*(1+P$30)</f>
        <v>1606379.0286209015</v>
      </c>
      <c r="R43" s="28"/>
    </row>
    <row r="44" spans="1:18" x14ac:dyDescent="0.25">
      <c r="B44" s="26"/>
      <c r="H44" s="30"/>
      <c r="I44" s="30"/>
      <c r="J44" s="30"/>
      <c r="K44" s="30"/>
      <c r="L44" s="30"/>
      <c r="M44" s="30"/>
      <c r="N44" s="30"/>
      <c r="O44" s="30"/>
      <c r="P44" s="30"/>
    </row>
    <row r="45" spans="1:18" ht="13" x14ac:dyDescent="0.25">
      <c r="B45" s="17" t="s">
        <v>184</v>
      </c>
      <c r="H45" s="30"/>
      <c r="I45" s="30"/>
      <c r="J45" s="30"/>
      <c r="K45" s="30"/>
      <c r="L45" s="30"/>
      <c r="M45" s="30"/>
      <c r="N45" s="30"/>
      <c r="O45" s="30"/>
      <c r="P45" s="30"/>
    </row>
    <row r="46" spans="1:18" ht="13" x14ac:dyDescent="0.25">
      <c r="A46" s="40"/>
      <c r="B46" s="26" t="s">
        <v>183</v>
      </c>
      <c r="C46" s="2" t="s">
        <v>87</v>
      </c>
      <c r="D46" s="2" t="s">
        <v>172</v>
      </c>
      <c r="H46" s="29"/>
      <c r="I46" s="29"/>
      <c r="J46" s="24">
        <f>AVERAGE(H36:J36)</f>
        <v>0</v>
      </c>
      <c r="K46" s="29"/>
      <c r="L46" s="29"/>
      <c r="M46" s="29"/>
      <c r="N46" s="29"/>
      <c r="O46" s="29"/>
      <c r="P46" s="29"/>
      <c r="R46" s="28"/>
    </row>
    <row r="47" spans="1:18" x14ac:dyDescent="0.25">
      <c r="B47" s="26"/>
      <c r="H47" s="30"/>
      <c r="I47" s="30"/>
      <c r="J47" s="30"/>
      <c r="K47" s="30"/>
      <c r="L47" s="30"/>
      <c r="M47" s="30"/>
      <c r="N47" s="30"/>
      <c r="O47" s="30"/>
      <c r="P47" s="30"/>
    </row>
    <row r="48" spans="1:18" ht="13" x14ac:dyDescent="0.25">
      <c r="A48" s="40"/>
      <c r="B48" s="26" t="s">
        <v>181</v>
      </c>
      <c r="C48" s="2" t="s">
        <v>87</v>
      </c>
      <c r="D48" s="2" t="s">
        <v>84</v>
      </c>
      <c r="H48" s="29"/>
      <c r="I48" s="29"/>
      <c r="J48" s="29"/>
      <c r="K48" s="29"/>
      <c r="L48" s="19">
        <f>J46*(1+K$30)*(1+L$30)</f>
        <v>0</v>
      </c>
      <c r="M48" s="19">
        <f>L48*(1+M$30)</f>
        <v>0</v>
      </c>
      <c r="N48" s="19">
        <f t="shared" ref="N48:O48" si="2">M48*(1+N$30)</f>
        <v>0</v>
      </c>
      <c r="O48" s="19">
        <f t="shared" si="2"/>
        <v>0</v>
      </c>
      <c r="P48" s="19">
        <f>O48*(1+P$30)</f>
        <v>0</v>
      </c>
      <c r="R48" s="28"/>
    </row>
    <row r="49" spans="2:16" x14ac:dyDescent="0.25">
      <c r="B49" s="26"/>
      <c r="H49" s="30"/>
      <c r="I49" s="30"/>
      <c r="J49" s="30"/>
      <c r="K49" s="30"/>
      <c r="L49" s="30"/>
      <c r="M49" s="30"/>
      <c r="N49" s="30"/>
      <c r="O49" s="30"/>
      <c r="P49" s="30"/>
    </row>
  </sheetData>
  <mergeCells count="1">
    <mergeCell ref="B5:D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e34cd31-bfd2-42c2-81ba-d74df6e92547" ContentTypeId="0x0101002A59D213CA403546A4193AF39C4CF72001" PreviousValue="false"/>
</file>

<file path=customXml/item2.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ECT67VDXDTCW-1622398196-214</_dlc_DocId>
    <_dlc_DocIdUrl xmlns="5e7bef76-b888-41a2-a261-5f525b37d47e">
      <Url>https://intranet.acm.local/project/Inkomstenbesluiten DSBs/_layouts/15/DocIdRedir.aspx?ID=ECT67VDXDTCW-1622398196-214</Url>
      <Description>ECT67VDXDTCW-1622398196-214</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1397C9-EA8B-4FB1-A497-38D42F84B088}">
  <ds:schemaRefs>
    <ds:schemaRef ds:uri="Microsoft.SharePoint.Taxonomy.ContentTypeSync"/>
  </ds:schemaRefs>
</ds:datastoreItem>
</file>

<file path=customXml/itemProps2.xml><?xml version="1.0" encoding="utf-8"?>
<ds:datastoreItem xmlns:ds="http://schemas.openxmlformats.org/officeDocument/2006/customXml" ds:itemID="{BAE85A54-FDE1-45C6-9F71-A6DB949A55A8}"/>
</file>

<file path=customXml/itemProps3.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4.xml><?xml version="1.0" encoding="utf-8"?>
<ds:datastoreItem xmlns:ds="http://schemas.openxmlformats.org/officeDocument/2006/customXml" ds:itemID="{46DC4B28-42FD-4275-AD39-0DAE99CBE63F}">
  <ds:schemaRefs>
    <ds:schemaRef ds:uri="http://purl.org/dc/terms/"/>
    <ds:schemaRef ds:uri="http://schemas.microsoft.com/office/2006/documentManagement/types"/>
    <ds:schemaRef ds:uri="http://purl.org/dc/elements/1.1/"/>
    <ds:schemaRef ds:uri="http://schemas.microsoft.com/office/2006/metadata/properties"/>
    <ds:schemaRef ds:uri="5e7bef76-b888-41a2-a261-5f525b37d47e"/>
    <ds:schemaRef ds:uri="http://schemas.microsoft.com/office/infopath/2007/PartnerControls"/>
    <ds:schemaRef ds:uri="http://schemas.openxmlformats.org/package/2006/metadata/core-properties"/>
    <ds:schemaRef ds:uri="94b38974-1436-4631-a0be-797faa579778"/>
    <ds:schemaRef ds:uri="http://www.w3.org/XML/1998/namespace"/>
    <ds:schemaRef ds:uri="http://purl.org/dc/dcmitype/"/>
    <ds:schemaRef ds:uri="de7ae6dc-ac48-4e23-b5f4-085091b96a6e"/>
  </ds:schemaRefs>
</ds:datastoreItem>
</file>

<file path=customXml/itemProps5.xml><?xml version="1.0" encoding="utf-8"?>
<ds:datastoreItem xmlns:ds="http://schemas.openxmlformats.org/officeDocument/2006/customXml" ds:itemID="{F1B222B3-5761-44FF-9269-21552FEC5C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Titelblad</vt:lpstr>
      <vt:lpstr>Toelichting</vt:lpstr>
      <vt:lpstr>Bronnen en toepassingen</vt:lpstr>
      <vt:lpstr>1. Resultaat</vt:lpstr>
      <vt:lpstr>Inputdata --&gt;</vt:lpstr>
      <vt:lpstr>2. Historische data</vt:lpstr>
      <vt:lpstr>Berekeningen --&gt;</vt:lpstr>
      <vt:lpstr>3. OPEX</vt:lpstr>
      <vt:lpstr>4. Niet-tariefopbrengsten</vt:lpstr>
      <vt:lpstr>5. Investeringen</vt:lpstr>
      <vt:lpstr>6. Rekenvolumes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2026-09-09T15:40:10Z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5d6c0400-ce09-4661-972d-139a7467d24a</vt:lpwstr>
  </property>
  <property fmtid="{D5CDD505-2E9C-101B-9397-08002B2CF9AE}" pid="4" name="TaxKeyword">
    <vt:lpwstr/>
  </property>
</Properties>
</file>