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98E0711F-04D1-44E7-B889-A51C5106E67F}" xr6:coauthVersionLast="47" xr6:coauthVersionMax="47" xr10:uidLastSave="{00000000-0000-0000-0000-000000000000}"/>
  <bookViews>
    <workbookView xWindow="-120" yWindow="-120" windowWidth="29040" windowHeight="17520" tabRatio="897" xr2:uid="{00000000-000D-0000-FFFF-FFFF00000000}"/>
  </bookViews>
  <sheets>
    <sheet name="Titelblad" sheetId="9" r:id="rId1"/>
    <sheet name="Toelichting" sheetId="31" r:id="rId2"/>
    <sheet name="Bronnen en toepassingen" sheetId="11" r:id="rId3"/>
    <sheet name="1. Resultaat" sheetId="21" r:id="rId4"/>
    <sheet name="Input --&gt;" sheetId="13" r:id="rId5"/>
    <sheet name="2. Input constanten" sheetId="18" r:id="rId6"/>
    <sheet name="3. Input rente" sheetId="24" r:id="rId7"/>
    <sheet name="4. Input GAW" sheetId="33" r:id="rId8"/>
    <sheet name="Berekeningen --&gt;" sheetId="15" r:id="rId9"/>
    <sheet name="5. Risicovrije rente" sheetId="22" r:id="rId10"/>
    <sheet name="6. Rente schulden elektriciteit" sheetId="34" r:id="rId11"/>
    <sheet name="7. Rente schulden gas" sheetId="26" r:id="rId12"/>
    <sheet name="8. WACC BV " sheetId="28" r:id="rId13"/>
    <sheet name="9. WACC NV" sheetId="32"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45" i="34" l="1"/>
  <c r="V245" i="34"/>
  <c r="W245" i="34"/>
  <c r="X245" i="34"/>
  <c r="T245" i="34"/>
  <c r="X248" i="34" a="1"/>
  <c r="X248" i="34" s="1"/>
  <c r="W248" i="34" a="1"/>
  <c r="W248" i="34" s="1"/>
  <c r="V248" i="34" a="1"/>
  <c r="V248" i="34" s="1"/>
  <c r="U248" i="34" a="1"/>
  <c r="U248" i="34" s="1"/>
  <c r="F59" i="32" l="1"/>
  <c r="I59" i="32" s="1"/>
  <c r="F121" i="28"/>
  <c r="K121" i="28" l="1"/>
  <c r="H121" i="28"/>
  <c r="J121" i="28"/>
  <c r="L121" i="28"/>
  <c r="I121" i="28"/>
  <c r="L59" i="32"/>
  <c r="K59" i="32"/>
  <c r="J59" i="32"/>
  <c r="H59" i="32"/>
  <c r="X118" i="34" l="1"/>
  <c r="X117" i="34"/>
  <c r="W117" i="34"/>
  <c r="X116" i="34"/>
  <c r="W116" i="34"/>
  <c r="V116" i="34"/>
  <c r="X115" i="34"/>
  <c r="W115" i="34"/>
  <c r="V115" i="34"/>
  <c r="U115" i="34"/>
  <c r="X114" i="34"/>
  <c r="W114" i="34"/>
  <c r="V114" i="34"/>
  <c r="U114" i="34"/>
  <c r="T114" i="34"/>
  <c r="X113" i="34"/>
  <c r="W113" i="34"/>
  <c r="V113" i="34"/>
  <c r="U113" i="34"/>
  <c r="T113" i="34"/>
  <c r="S113" i="34"/>
  <c r="X112" i="34"/>
  <c r="W112" i="34"/>
  <c r="V112" i="34"/>
  <c r="U112" i="34"/>
  <c r="T112" i="34"/>
  <c r="S112" i="34"/>
  <c r="R112" i="34"/>
  <c r="X111" i="34"/>
  <c r="W111" i="34"/>
  <c r="V111" i="34"/>
  <c r="U111" i="34"/>
  <c r="T111" i="34"/>
  <c r="S111" i="34"/>
  <c r="R111" i="34"/>
  <c r="X110" i="34"/>
  <c r="W110" i="34"/>
  <c r="V110" i="34"/>
  <c r="U110" i="34"/>
  <c r="T110" i="34"/>
  <c r="S110" i="34"/>
  <c r="R110" i="34"/>
  <c r="X109" i="34"/>
  <c r="W109" i="34"/>
  <c r="V109" i="34"/>
  <c r="U109" i="34"/>
  <c r="T109" i="34"/>
  <c r="S109" i="34"/>
  <c r="R109" i="34"/>
  <c r="X108" i="34"/>
  <c r="W108" i="34"/>
  <c r="V108" i="34"/>
  <c r="U108" i="34"/>
  <c r="T108" i="34"/>
  <c r="S108" i="34"/>
  <c r="R108" i="34"/>
  <c r="X107" i="34"/>
  <c r="W107" i="34"/>
  <c r="V107" i="34"/>
  <c r="U107" i="34"/>
  <c r="T107" i="34"/>
  <c r="S107" i="34"/>
  <c r="R107" i="34"/>
  <c r="X106" i="34"/>
  <c r="W106" i="34"/>
  <c r="V106" i="34"/>
  <c r="U106" i="34"/>
  <c r="T106" i="34"/>
  <c r="S106" i="34"/>
  <c r="R106" i="34"/>
  <c r="X105" i="34"/>
  <c r="W105" i="34"/>
  <c r="V105" i="34"/>
  <c r="U105" i="34"/>
  <c r="T105" i="34"/>
  <c r="S105" i="34"/>
  <c r="R105" i="34"/>
  <c r="Q111" i="34"/>
  <c r="Q110" i="34"/>
  <c r="P110" i="34"/>
  <c r="Q109" i="34"/>
  <c r="P109" i="34"/>
  <c r="O109" i="34"/>
  <c r="Q108" i="34"/>
  <c r="P108" i="34"/>
  <c r="O108" i="34"/>
  <c r="N108" i="34"/>
  <c r="Q107" i="34"/>
  <c r="P107" i="34"/>
  <c r="O107" i="34"/>
  <c r="N107" i="34"/>
  <c r="M107" i="34"/>
  <c r="Q106" i="34"/>
  <c r="P106" i="34"/>
  <c r="O106" i="34"/>
  <c r="N106" i="34"/>
  <c r="M106" i="34"/>
  <c r="L106" i="34"/>
  <c r="Q105" i="34"/>
  <c r="P105" i="34"/>
  <c r="O105" i="34"/>
  <c r="N105" i="34"/>
  <c r="M105" i="34"/>
  <c r="L105" i="34"/>
  <c r="K105" i="34"/>
  <c r="J115" i="34"/>
  <c r="J116" i="34"/>
  <c r="K116" i="34" s="1"/>
  <c r="J117" i="34"/>
  <c r="K117" i="34" s="1"/>
  <c r="L117" i="34" s="1"/>
  <c r="J118" i="34"/>
  <c r="K118" i="34" s="1"/>
  <c r="L118" i="34" s="1"/>
  <c r="M118" i="34" s="1"/>
  <c r="J119" i="34"/>
  <c r="K119" i="34" s="1"/>
  <c r="L119" i="34" s="1"/>
  <c r="M119" i="34" s="1"/>
  <c r="N119" i="34" s="1"/>
  <c r="J120" i="34"/>
  <c r="K120" i="34" s="1"/>
  <c r="L120" i="34" s="1"/>
  <c r="M120" i="34" s="1"/>
  <c r="N120" i="34" s="1"/>
  <c r="O120" i="34" s="1"/>
  <c r="J121" i="34"/>
  <c r="K121" i="34" s="1"/>
  <c r="L121" i="34" s="1"/>
  <c r="M121" i="34" s="1"/>
  <c r="N121" i="34" s="1"/>
  <c r="O121" i="34" s="1"/>
  <c r="P121" i="34" s="1"/>
  <c r="J122" i="34"/>
  <c r="K122" i="34" s="1"/>
  <c r="L122" i="34" s="1"/>
  <c r="M122" i="34" s="1"/>
  <c r="N122" i="34" s="1"/>
  <c r="O122" i="34" s="1"/>
  <c r="P122" i="34" s="1"/>
  <c r="Q122" i="34" s="1"/>
  <c r="J123" i="34"/>
  <c r="K123" i="34" s="1"/>
  <c r="L123" i="34" s="1"/>
  <c r="M123" i="34" s="1"/>
  <c r="N123" i="34" s="1"/>
  <c r="O123" i="34" s="1"/>
  <c r="P123" i="34" s="1"/>
  <c r="Q123" i="34" s="1"/>
  <c r="R123" i="34" s="1"/>
  <c r="J124" i="34"/>
  <c r="K124" i="34" s="1"/>
  <c r="L124" i="34" s="1"/>
  <c r="M124" i="34" s="1"/>
  <c r="N124" i="34" s="1"/>
  <c r="O124" i="34" s="1"/>
  <c r="P124" i="34" s="1"/>
  <c r="Q124" i="34" s="1"/>
  <c r="R124" i="34" s="1"/>
  <c r="S124" i="34" s="1"/>
  <c r="J125" i="34"/>
  <c r="K125" i="34" s="1"/>
  <c r="L125" i="34" s="1"/>
  <c r="M125" i="34" s="1"/>
  <c r="N125" i="34" s="1"/>
  <c r="O125" i="34" s="1"/>
  <c r="P125" i="34" s="1"/>
  <c r="Q125" i="34" s="1"/>
  <c r="R125" i="34" s="1"/>
  <c r="S125" i="34" s="1"/>
  <c r="T125" i="34" s="1"/>
  <c r="J126" i="34"/>
  <c r="K126" i="34" s="1"/>
  <c r="L126" i="34" s="1"/>
  <c r="M126" i="34" s="1"/>
  <c r="N126" i="34" s="1"/>
  <c r="O126" i="34" s="1"/>
  <c r="P126" i="34" s="1"/>
  <c r="Q126" i="34" s="1"/>
  <c r="R126" i="34" s="1"/>
  <c r="S126" i="34" s="1"/>
  <c r="T126" i="34" s="1"/>
  <c r="U126" i="34" s="1"/>
  <c r="J127" i="34"/>
  <c r="K127" i="34" s="1"/>
  <c r="L127" i="34" s="1"/>
  <c r="M127" i="34" s="1"/>
  <c r="N127" i="34" s="1"/>
  <c r="O127" i="34" s="1"/>
  <c r="P127" i="34" s="1"/>
  <c r="Q127" i="34" s="1"/>
  <c r="R127" i="34" s="1"/>
  <c r="S127" i="34" s="1"/>
  <c r="T127" i="34" s="1"/>
  <c r="U127" i="34" s="1"/>
  <c r="V127" i="34" s="1"/>
  <c r="J128" i="34"/>
  <c r="K128" i="34" s="1"/>
  <c r="L128" i="34" s="1"/>
  <c r="M128" i="34" s="1"/>
  <c r="N128" i="34" s="1"/>
  <c r="O128" i="34" s="1"/>
  <c r="P128" i="34" s="1"/>
  <c r="Q128" i="34" s="1"/>
  <c r="R128" i="34" s="1"/>
  <c r="S128" i="34" s="1"/>
  <c r="T128" i="34" s="1"/>
  <c r="U128" i="34" s="1"/>
  <c r="V128" i="34" s="1"/>
  <c r="W128" i="34" s="1"/>
  <c r="K405" i="34"/>
  <c r="L405" i="34"/>
  <c r="M405" i="34"/>
  <c r="N405" i="34"/>
  <c r="O405" i="34"/>
  <c r="P405" i="34"/>
  <c r="Q405" i="34"/>
  <c r="R405" i="34"/>
  <c r="S405" i="34"/>
  <c r="T405" i="34"/>
  <c r="U405" i="34"/>
  <c r="V405" i="34"/>
  <c r="W405" i="34"/>
  <c r="X405" i="34"/>
  <c r="L406" i="34"/>
  <c r="M406" i="34"/>
  <c r="N406" i="34"/>
  <c r="O406" i="34"/>
  <c r="P406" i="34"/>
  <c r="Q406" i="34"/>
  <c r="R406" i="34"/>
  <c r="S406" i="34"/>
  <c r="T406" i="34"/>
  <c r="U406" i="34"/>
  <c r="V406" i="34"/>
  <c r="W406" i="34"/>
  <c r="X406" i="34"/>
  <c r="M407" i="34"/>
  <c r="N407" i="34"/>
  <c r="O407" i="34"/>
  <c r="P407" i="34"/>
  <c r="Q407" i="34"/>
  <c r="R407" i="34"/>
  <c r="S407" i="34"/>
  <c r="T407" i="34"/>
  <c r="U407" i="34"/>
  <c r="V407" i="34"/>
  <c r="W407" i="34"/>
  <c r="X407" i="34"/>
  <c r="N408" i="34"/>
  <c r="O408" i="34"/>
  <c r="P408" i="34"/>
  <c r="Q408" i="34"/>
  <c r="R408" i="34"/>
  <c r="S408" i="34"/>
  <c r="T408" i="34"/>
  <c r="U408" i="34"/>
  <c r="V408" i="34"/>
  <c r="W408" i="34"/>
  <c r="X408" i="34"/>
  <c r="O409" i="34"/>
  <c r="P409" i="34"/>
  <c r="Q409" i="34"/>
  <c r="R409" i="34"/>
  <c r="S409" i="34"/>
  <c r="T409" i="34"/>
  <c r="U409" i="34"/>
  <c r="V409" i="34"/>
  <c r="W409" i="34"/>
  <c r="X409" i="34"/>
  <c r="P410" i="34"/>
  <c r="Q410" i="34"/>
  <c r="R410" i="34"/>
  <c r="S410" i="34"/>
  <c r="T410" i="34"/>
  <c r="U410" i="34"/>
  <c r="V410" i="34"/>
  <c r="W410" i="34"/>
  <c r="X410" i="34"/>
  <c r="Q411" i="34"/>
  <c r="R411" i="34"/>
  <c r="S411" i="34"/>
  <c r="T411" i="34"/>
  <c r="U411" i="34"/>
  <c r="V411" i="34"/>
  <c r="W411" i="34"/>
  <c r="X411" i="34"/>
  <c r="R412" i="34"/>
  <c r="S412" i="34"/>
  <c r="T412" i="34"/>
  <c r="U412" i="34"/>
  <c r="V412" i="34"/>
  <c r="W412" i="34"/>
  <c r="X412" i="34"/>
  <c r="S413" i="34"/>
  <c r="T413" i="34"/>
  <c r="U413" i="34"/>
  <c r="V413" i="34"/>
  <c r="W413" i="34"/>
  <c r="X413" i="34"/>
  <c r="T414" i="34"/>
  <c r="U414" i="34"/>
  <c r="V414" i="34"/>
  <c r="W414" i="34"/>
  <c r="X414" i="34"/>
  <c r="U415" i="34"/>
  <c r="V415" i="34"/>
  <c r="W415" i="34"/>
  <c r="X415" i="34"/>
  <c r="V416" i="34"/>
  <c r="W416" i="34"/>
  <c r="X416" i="34"/>
  <c r="W417" i="34"/>
  <c r="X417" i="34"/>
  <c r="X418" i="34"/>
  <c r="J415" i="34"/>
  <c r="J416" i="34"/>
  <c r="K416" i="34" s="1"/>
  <c r="J417" i="34"/>
  <c r="K417" i="34" s="1"/>
  <c r="L417" i="34" s="1"/>
  <c r="J418" i="34"/>
  <c r="K418" i="34" s="1"/>
  <c r="L418" i="34" s="1"/>
  <c r="M418" i="34" s="1"/>
  <c r="J419" i="34"/>
  <c r="K419" i="34" s="1"/>
  <c r="L419" i="34" s="1"/>
  <c r="M419" i="34" s="1"/>
  <c r="N419" i="34" s="1"/>
  <c r="J420" i="34"/>
  <c r="K420" i="34" s="1"/>
  <c r="L420" i="34" s="1"/>
  <c r="M420" i="34" s="1"/>
  <c r="N420" i="34" s="1"/>
  <c r="O420" i="34" s="1"/>
  <c r="J421" i="34"/>
  <c r="K421" i="34" s="1"/>
  <c r="L421" i="34" s="1"/>
  <c r="M421" i="34" s="1"/>
  <c r="N421" i="34" s="1"/>
  <c r="O421" i="34" s="1"/>
  <c r="P421" i="34" s="1"/>
  <c r="J422" i="34"/>
  <c r="K422" i="34" s="1"/>
  <c r="L422" i="34" s="1"/>
  <c r="M422" i="34" s="1"/>
  <c r="N422" i="34" s="1"/>
  <c r="O422" i="34" s="1"/>
  <c r="P422" i="34" s="1"/>
  <c r="Q422" i="34" s="1"/>
  <c r="J423" i="34"/>
  <c r="K423" i="34" s="1"/>
  <c r="L423" i="34" s="1"/>
  <c r="M423" i="34" s="1"/>
  <c r="N423" i="34" s="1"/>
  <c r="O423" i="34" s="1"/>
  <c r="P423" i="34" s="1"/>
  <c r="Q423" i="34" s="1"/>
  <c r="R423" i="34" s="1"/>
  <c r="J424" i="34"/>
  <c r="K424" i="34" s="1"/>
  <c r="L424" i="34" s="1"/>
  <c r="M424" i="34" s="1"/>
  <c r="N424" i="34" s="1"/>
  <c r="O424" i="34" s="1"/>
  <c r="P424" i="34" s="1"/>
  <c r="Q424" i="34" s="1"/>
  <c r="R424" i="34" s="1"/>
  <c r="S424" i="34" s="1"/>
  <c r="J425" i="34"/>
  <c r="K425" i="34" s="1"/>
  <c r="L425" i="34" s="1"/>
  <c r="M425" i="34" s="1"/>
  <c r="N425" i="34" s="1"/>
  <c r="O425" i="34" s="1"/>
  <c r="P425" i="34" s="1"/>
  <c r="Q425" i="34" s="1"/>
  <c r="R425" i="34" s="1"/>
  <c r="S425" i="34" s="1"/>
  <c r="T425" i="34" s="1"/>
  <c r="J426" i="34"/>
  <c r="K426" i="34" s="1"/>
  <c r="L426" i="34" s="1"/>
  <c r="M426" i="34" s="1"/>
  <c r="N426" i="34" s="1"/>
  <c r="O426" i="34" s="1"/>
  <c r="P426" i="34" s="1"/>
  <c r="Q426" i="34" s="1"/>
  <c r="R426" i="34" s="1"/>
  <c r="S426" i="34" s="1"/>
  <c r="T426" i="34" s="1"/>
  <c r="U426" i="34" s="1"/>
  <c r="J427" i="34"/>
  <c r="K427" i="34" s="1"/>
  <c r="L427" i="34" s="1"/>
  <c r="M427" i="34" s="1"/>
  <c r="N427" i="34" s="1"/>
  <c r="O427" i="34" s="1"/>
  <c r="P427" i="34" s="1"/>
  <c r="Q427" i="34" s="1"/>
  <c r="R427" i="34" s="1"/>
  <c r="S427" i="34" s="1"/>
  <c r="T427" i="34" s="1"/>
  <c r="U427" i="34" s="1"/>
  <c r="V427" i="34" s="1"/>
  <c r="J428" i="34"/>
  <c r="K428" i="34" s="1"/>
  <c r="L428" i="34" s="1"/>
  <c r="M428" i="34" s="1"/>
  <c r="N428" i="34" s="1"/>
  <c r="O428" i="34" s="1"/>
  <c r="P428" i="34" s="1"/>
  <c r="Q428" i="34" s="1"/>
  <c r="R428" i="34" s="1"/>
  <c r="S428" i="34" s="1"/>
  <c r="T428" i="34" s="1"/>
  <c r="U428" i="34" s="1"/>
  <c r="V428" i="34" s="1"/>
  <c r="W428" i="34" s="1"/>
  <c r="K355" i="34"/>
  <c r="L355" i="34"/>
  <c r="M355" i="34"/>
  <c r="N355" i="34"/>
  <c r="O355" i="34"/>
  <c r="P355" i="34"/>
  <c r="Q355" i="34"/>
  <c r="R355" i="34"/>
  <c r="S355" i="34"/>
  <c r="T355" i="34"/>
  <c r="U355" i="34"/>
  <c r="V355" i="34"/>
  <c r="W355" i="34"/>
  <c r="X355" i="34"/>
  <c r="L356" i="34"/>
  <c r="M356" i="34"/>
  <c r="N356" i="34"/>
  <c r="O356" i="34"/>
  <c r="P356" i="34"/>
  <c r="Q356" i="34"/>
  <c r="R356" i="34"/>
  <c r="S356" i="34"/>
  <c r="T356" i="34"/>
  <c r="U356" i="34"/>
  <c r="V356" i="34"/>
  <c r="W356" i="34"/>
  <c r="X356" i="34"/>
  <c r="M357" i="34"/>
  <c r="N357" i="34"/>
  <c r="O357" i="34"/>
  <c r="P357" i="34"/>
  <c r="Q357" i="34"/>
  <c r="R357" i="34"/>
  <c r="S357" i="34"/>
  <c r="T357" i="34"/>
  <c r="U357" i="34"/>
  <c r="V357" i="34"/>
  <c r="W357" i="34"/>
  <c r="X357" i="34"/>
  <c r="N358" i="34"/>
  <c r="O358" i="34"/>
  <c r="P358" i="34"/>
  <c r="Q358" i="34"/>
  <c r="R358" i="34"/>
  <c r="S358" i="34"/>
  <c r="T358" i="34"/>
  <c r="U358" i="34"/>
  <c r="V358" i="34"/>
  <c r="W358" i="34"/>
  <c r="X358" i="34"/>
  <c r="O359" i="34"/>
  <c r="P359" i="34"/>
  <c r="Q359" i="34"/>
  <c r="R359" i="34"/>
  <c r="S359" i="34"/>
  <c r="T359" i="34"/>
  <c r="U359" i="34"/>
  <c r="V359" i="34"/>
  <c r="W359" i="34"/>
  <c r="X359" i="34"/>
  <c r="P360" i="34"/>
  <c r="Q360" i="34"/>
  <c r="R360" i="34"/>
  <c r="S360" i="34"/>
  <c r="T360" i="34"/>
  <c r="U360" i="34"/>
  <c r="V360" i="34"/>
  <c r="W360" i="34"/>
  <c r="X360" i="34"/>
  <c r="Q361" i="34"/>
  <c r="R361" i="34"/>
  <c r="S361" i="34"/>
  <c r="T361" i="34"/>
  <c r="U361" i="34"/>
  <c r="V361" i="34"/>
  <c r="W361" i="34"/>
  <c r="X361" i="34"/>
  <c r="R362" i="34"/>
  <c r="S362" i="34"/>
  <c r="T362" i="34"/>
  <c r="U362" i="34"/>
  <c r="V362" i="34"/>
  <c r="W362" i="34"/>
  <c r="X362" i="34"/>
  <c r="S363" i="34"/>
  <c r="T363" i="34"/>
  <c r="U363" i="34"/>
  <c r="V363" i="34"/>
  <c r="W363" i="34"/>
  <c r="X363" i="34"/>
  <c r="T364" i="34"/>
  <c r="U364" i="34"/>
  <c r="V364" i="34"/>
  <c r="W364" i="34"/>
  <c r="X364" i="34"/>
  <c r="U365" i="34"/>
  <c r="V365" i="34"/>
  <c r="W365" i="34"/>
  <c r="X365" i="34"/>
  <c r="V366" i="34"/>
  <c r="W366" i="34"/>
  <c r="X366" i="34"/>
  <c r="W367" i="34"/>
  <c r="X367" i="34"/>
  <c r="X368" i="34"/>
  <c r="J365" i="34"/>
  <c r="J366" i="34"/>
  <c r="K366" i="34" s="1"/>
  <c r="J367" i="34"/>
  <c r="K367" i="34" s="1"/>
  <c r="L367" i="34" s="1"/>
  <c r="J368" i="34"/>
  <c r="K368" i="34" s="1"/>
  <c r="L368" i="34" s="1"/>
  <c r="M368" i="34" s="1"/>
  <c r="J369" i="34"/>
  <c r="K369" i="34" s="1"/>
  <c r="L369" i="34" s="1"/>
  <c r="M369" i="34" s="1"/>
  <c r="N369" i="34" s="1"/>
  <c r="J370" i="34"/>
  <c r="K370" i="34" s="1"/>
  <c r="L370" i="34" s="1"/>
  <c r="M370" i="34" s="1"/>
  <c r="N370" i="34" s="1"/>
  <c r="O370" i="34" s="1"/>
  <c r="J371" i="34"/>
  <c r="K371" i="34" s="1"/>
  <c r="L371" i="34" s="1"/>
  <c r="M371" i="34" s="1"/>
  <c r="N371" i="34" s="1"/>
  <c r="O371" i="34" s="1"/>
  <c r="P371" i="34" s="1"/>
  <c r="J372" i="34"/>
  <c r="K372" i="34" s="1"/>
  <c r="L372" i="34" s="1"/>
  <c r="M372" i="34" s="1"/>
  <c r="N372" i="34" s="1"/>
  <c r="O372" i="34" s="1"/>
  <c r="P372" i="34" s="1"/>
  <c r="Q372" i="34" s="1"/>
  <c r="J373" i="34"/>
  <c r="K373" i="34" s="1"/>
  <c r="L373" i="34" s="1"/>
  <c r="M373" i="34" s="1"/>
  <c r="N373" i="34" s="1"/>
  <c r="O373" i="34" s="1"/>
  <c r="P373" i="34" s="1"/>
  <c r="Q373" i="34" s="1"/>
  <c r="R373" i="34" s="1"/>
  <c r="J374" i="34"/>
  <c r="K374" i="34" s="1"/>
  <c r="L374" i="34" s="1"/>
  <c r="M374" i="34" s="1"/>
  <c r="N374" i="34" s="1"/>
  <c r="O374" i="34" s="1"/>
  <c r="P374" i="34" s="1"/>
  <c r="Q374" i="34" s="1"/>
  <c r="R374" i="34" s="1"/>
  <c r="S374" i="34" s="1"/>
  <c r="J375" i="34"/>
  <c r="K375" i="34" s="1"/>
  <c r="L375" i="34" s="1"/>
  <c r="M375" i="34" s="1"/>
  <c r="N375" i="34" s="1"/>
  <c r="O375" i="34" s="1"/>
  <c r="P375" i="34" s="1"/>
  <c r="Q375" i="34" s="1"/>
  <c r="R375" i="34" s="1"/>
  <c r="S375" i="34" s="1"/>
  <c r="T375" i="34" s="1"/>
  <c r="J376" i="34"/>
  <c r="K376" i="34" s="1"/>
  <c r="L376" i="34" s="1"/>
  <c r="M376" i="34" s="1"/>
  <c r="N376" i="34" s="1"/>
  <c r="O376" i="34" s="1"/>
  <c r="P376" i="34" s="1"/>
  <c r="Q376" i="34" s="1"/>
  <c r="R376" i="34" s="1"/>
  <c r="S376" i="34" s="1"/>
  <c r="T376" i="34" s="1"/>
  <c r="U376" i="34" s="1"/>
  <c r="J377" i="34"/>
  <c r="K377" i="34" s="1"/>
  <c r="L377" i="34" s="1"/>
  <c r="M377" i="34" s="1"/>
  <c r="N377" i="34" s="1"/>
  <c r="O377" i="34" s="1"/>
  <c r="P377" i="34" s="1"/>
  <c r="Q377" i="34" s="1"/>
  <c r="R377" i="34" s="1"/>
  <c r="S377" i="34" s="1"/>
  <c r="T377" i="34" s="1"/>
  <c r="U377" i="34" s="1"/>
  <c r="V377" i="34" s="1"/>
  <c r="J378" i="34"/>
  <c r="K378" i="34" s="1"/>
  <c r="L378" i="34" s="1"/>
  <c r="M378" i="34" s="1"/>
  <c r="N378" i="34" s="1"/>
  <c r="O378" i="34" s="1"/>
  <c r="P378" i="34" s="1"/>
  <c r="Q378" i="34" s="1"/>
  <c r="R378" i="34" s="1"/>
  <c r="S378" i="34" s="1"/>
  <c r="T378" i="34" s="1"/>
  <c r="U378" i="34" s="1"/>
  <c r="V378" i="34" s="1"/>
  <c r="W378" i="34" s="1"/>
  <c r="K305" i="34"/>
  <c r="L305" i="34"/>
  <c r="M305" i="34"/>
  <c r="N305" i="34"/>
  <c r="O305" i="34"/>
  <c r="P305" i="34"/>
  <c r="Q305" i="34"/>
  <c r="R305" i="34"/>
  <c r="S305" i="34"/>
  <c r="T305" i="34"/>
  <c r="U305" i="34"/>
  <c r="V305" i="34"/>
  <c r="W305" i="34"/>
  <c r="X305" i="34"/>
  <c r="L306" i="34"/>
  <c r="M306" i="34"/>
  <c r="N306" i="34"/>
  <c r="O306" i="34"/>
  <c r="P306" i="34"/>
  <c r="Q306" i="34"/>
  <c r="R306" i="34"/>
  <c r="S306" i="34"/>
  <c r="T306" i="34"/>
  <c r="U306" i="34"/>
  <c r="V306" i="34"/>
  <c r="W306" i="34"/>
  <c r="X306" i="34"/>
  <c r="M307" i="34"/>
  <c r="N307" i="34"/>
  <c r="O307" i="34"/>
  <c r="P307" i="34"/>
  <c r="Q307" i="34"/>
  <c r="R307" i="34"/>
  <c r="S307" i="34"/>
  <c r="T307" i="34"/>
  <c r="U307" i="34"/>
  <c r="V307" i="34"/>
  <c r="W307" i="34"/>
  <c r="X307" i="34"/>
  <c r="N308" i="34"/>
  <c r="O308" i="34"/>
  <c r="P308" i="34"/>
  <c r="Q308" i="34"/>
  <c r="R308" i="34"/>
  <c r="S308" i="34"/>
  <c r="T308" i="34"/>
  <c r="U308" i="34"/>
  <c r="V308" i="34"/>
  <c r="W308" i="34"/>
  <c r="X308" i="34"/>
  <c r="O309" i="34"/>
  <c r="P309" i="34"/>
  <c r="Q309" i="34"/>
  <c r="R309" i="34"/>
  <c r="S309" i="34"/>
  <c r="T309" i="34"/>
  <c r="U309" i="34"/>
  <c r="V309" i="34"/>
  <c r="W309" i="34"/>
  <c r="X309" i="34"/>
  <c r="P310" i="34"/>
  <c r="Q310" i="34"/>
  <c r="R310" i="34"/>
  <c r="S310" i="34"/>
  <c r="T310" i="34"/>
  <c r="U310" i="34"/>
  <c r="V310" i="34"/>
  <c r="W310" i="34"/>
  <c r="X310" i="34"/>
  <c r="Q311" i="34"/>
  <c r="R311" i="34"/>
  <c r="S311" i="34"/>
  <c r="T311" i="34"/>
  <c r="U311" i="34"/>
  <c r="V311" i="34"/>
  <c r="W311" i="34"/>
  <c r="X311" i="34"/>
  <c r="R312" i="34"/>
  <c r="S312" i="34"/>
  <c r="T312" i="34"/>
  <c r="U312" i="34"/>
  <c r="V312" i="34"/>
  <c r="W312" i="34"/>
  <c r="X312" i="34"/>
  <c r="S313" i="34"/>
  <c r="T313" i="34"/>
  <c r="U313" i="34"/>
  <c r="V313" i="34"/>
  <c r="W313" i="34"/>
  <c r="X313" i="34"/>
  <c r="T314" i="34"/>
  <c r="U314" i="34"/>
  <c r="V314" i="34"/>
  <c r="W314" i="34"/>
  <c r="X314" i="34"/>
  <c r="U315" i="34"/>
  <c r="V315" i="34"/>
  <c r="W315" i="34"/>
  <c r="X315" i="34"/>
  <c r="V316" i="34"/>
  <c r="W316" i="34"/>
  <c r="X316" i="34"/>
  <c r="W317" i="34"/>
  <c r="X317" i="34"/>
  <c r="X318" i="34"/>
  <c r="J315" i="34"/>
  <c r="J316" i="34"/>
  <c r="K316" i="34" s="1"/>
  <c r="J317" i="34"/>
  <c r="K317" i="34" s="1"/>
  <c r="L317" i="34" s="1"/>
  <c r="J318" i="34"/>
  <c r="K318" i="34" s="1"/>
  <c r="L318" i="34" s="1"/>
  <c r="M318" i="34" s="1"/>
  <c r="J319" i="34"/>
  <c r="K319" i="34" s="1"/>
  <c r="L319" i="34" s="1"/>
  <c r="M319" i="34" s="1"/>
  <c r="N319" i="34" s="1"/>
  <c r="J320" i="34"/>
  <c r="K320" i="34" s="1"/>
  <c r="L320" i="34" s="1"/>
  <c r="M320" i="34" s="1"/>
  <c r="N320" i="34" s="1"/>
  <c r="O320" i="34" s="1"/>
  <c r="J321" i="34"/>
  <c r="K321" i="34" s="1"/>
  <c r="L321" i="34" s="1"/>
  <c r="M321" i="34" s="1"/>
  <c r="N321" i="34" s="1"/>
  <c r="O321" i="34" s="1"/>
  <c r="P321" i="34" s="1"/>
  <c r="J322" i="34"/>
  <c r="K322" i="34" s="1"/>
  <c r="L322" i="34" s="1"/>
  <c r="M322" i="34" s="1"/>
  <c r="N322" i="34" s="1"/>
  <c r="O322" i="34" s="1"/>
  <c r="P322" i="34" s="1"/>
  <c r="Q322" i="34" s="1"/>
  <c r="J323" i="34"/>
  <c r="K323" i="34" s="1"/>
  <c r="L323" i="34" s="1"/>
  <c r="M323" i="34" s="1"/>
  <c r="N323" i="34" s="1"/>
  <c r="O323" i="34" s="1"/>
  <c r="P323" i="34" s="1"/>
  <c r="Q323" i="34" s="1"/>
  <c r="R323" i="34" s="1"/>
  <c r="J324" i="34"/>
  <c r="K324" i="34" s="1"/>
  <c r="L324" i="34" s="1"/>
  <c r="M324" i="34" s="1"/>
  <c r="N324" i="34" s="1"/>
  <c r="O324" i="34" s="1"/>
  <c r="P324" i="34" s="1"/>
  <c r="Q324" i="34" s="1"/>
  <c r="R324" i="34" s="1"/>
  <c r="S324" i="34" s="1"/>
  <c r="J325" i="34"/>
  <c r="K325" i="34" s="1"/>
  <c r="L325" i="34" s="1"/>
  <c r="M325" i="34" s="1"/>
  <c r="N325" i="34" s="1"/>
  <c r="O325" i="34" s="1"/>
  <c r="P325" i="34" s="1"/>
  <c r="Q325" i="34" s="1"/>
  <c r="R325" i="34" s="1"/>
  <c r="S325" i="34" s="1"/>
  <c r="T325" i="34" s="1"/>
  <c r="J326" i="34"/>
  <c r="K326" i="34" s="1"/>
  <c r="L326" i="34" s="1"/>
  <c r="M326" i="34" s="1"/>
  <c r="N326" i="34" s="1"/>
  <c r="O326" i="34" s="1"/>
  <c r="P326" i="34" s="1"/>
  <c r="Q326" i="34" s="1"/>
  <c r="R326" i="34" s="1"/>
  <c r="S326" i="34" s="1"/>
  <c r="T326" i="34" s="1"/>
  <c r="U326" i="34" s="1"/>
  <c r="J327" i="34"/>
  <c r="K327" i="34" s="1"/>
  <c r="L327" i="34" s="1"/>
  <c r="M327" i="34" s="1"/>
  <c r="N327" i="34" s="1"/>
  <c r="O327" i="34" s="1"/>
  <c r="P327" i="34" s="1"/>
  <c r="Q327" i="34" s="1"/>
  <c r="R327" i="34" s="1"/>
  <c r="S327" i="34" s="1"/>
  <c r="T327" i="34" s="1"/>
  <c r="U327" i="34" s="1"/>
  <c r="V327" i="34" s="1"/>
  <c r="J328" i="34"/>
  <c r="K328" i="34" s="1"/>
  <c r="L328" i="34" s="1"/>
  <c r="M328" i="34" s="1"/>
  <c r="N328" i="34" s="1"/>
  <c r="O328" i="34" s="1"/>
  <c r="P328" i="34" s="1"/>
  <c r="Q328" i="34" s="1"/>
  <c r="R328" i="34" s="1"/>
  <c r="S328" i="34" s="1"/>
  <c r="T328" i="34" s="1"/>
  <c r="U328" i="34" s="1"/>
  <c r="V328" i="34" s="1"/>
  <c r="W328" i="34" s="1"/>
  <c r="K255" i="34"/>
  <c r="L255" i="34"/>
  <c r="M255" i="34"/>
  <c r="N255" i="34"/>
  <c r="O255" i="34"/>
  <c r="P255" i="34"/>
  <c r="Q255" i="34"/>
  <c r="R255" i="34"/>
  <c r="S255" i="34"/>
  <c r="T255" i="34"/>
  <c r="U255" i="34"/>
  <c r="V255" i="34"/>
  <c r="W255" i="34"/>
  <c r="X255" i="34"/>
  <c r="L256" i="34"/>
  <c r="M256" i="34"/>
  <c r="N256" i="34"/>
  <c r="O256" i="34"/>
  <c r="P256" i="34"/>
  <c r="Q256" i="34"/>
  <c r="R256" i="34"/>
  <c r="S256" i="34"/>
  <c r="T256" i="34"/>
  <c r="U256" i="34"/>
  <c r="V256" i="34"/>
  <c r="W256" i="34"/>
  <c r="X256" i="34"/>
  <c r="M257" i="34"/>
  <c r="N257" i="34"/>
  <c r="O257" i="34"/>
  <c r="P257" i="34"/>
  <c r="Q257" i="34"/>
  <c r="R257" i="34"/>
  <c r="S257" i="34"/>
  <c r="T257" i="34"/>
  <c r="U257" i="34"/>
  <c r="V257" i="34"/>
  <c r="W257" i="34"/>
  <c r="X257" i="34"/>
  <c r="N258" i="34"/>
  <c r="O258" i="34"/>
  <c r="P258" i="34"/>
  <c r="Q258" i="34"/>
  <c r="R258" i="34"/>
  <c r="S258" i="34"/>
  <c r="T258" i="34"/>
  <c r="U258" i="34"/>
  <c r="V258" i="34"/>
  <c r="W258" i="34"/>
  <c r="X258" i="34"/>
  <c r="O259" i="34"/>
  <c r="P259" i="34"/>
  <c r="Q259" i="34"/>
  <c r="R259" i="34"/>
  <c r="S259" i="34"/>
  <c r="T259" i="34"/>
  <c r="U259" i="34"/>
  <c r="V259" i="34"/>
  <c r="W259" i="34"/>
  <c r="X259" i="34"/>
  <c r="P260" i="34"/>
  <c r="Q260" i="34"/>
  <c r="R260" i="34"/>
  <c r="S260" i="34"/>
  <c r="T260" i="34"/>
  <c r="U260" i="34"/>
  <c r="V260" i="34"/>
  <c r="W260" i="34"/>
  <c r="X260" i="34"/>
  <c r="Q261" i="34"/>
  <c r="R261" i="34"/>
  <c r="S261" i="34"/>
  <c r="T261" i="34"/>
  <c r="U261" i="34"/>
  <c r="V261" i="34"/>
  <c r="W261" i="34"/>
  <c r="X261" i="34"/>
  <c r="R262" i="34"/>
  <c r="S262" i="34"/>
  <c r="T262" i="34"/>
  <c r="U262" i="34"/>
  <c r="V262" i="34"/>
  <c r="W262" i="34"/>
  <c r="X262" i="34"/>
  <c r="S263" i="34"/>
  <c r="T263" i="34"/>
  <c r="U263" i="34"/>
  <c r="V263" i="34"/>
  <c r="W263" i="34"/>
  <c r="X263" i="34"/>
  <c r="T264" i="34"/>
  <c r="U264" i="34"/>
  <c r="V264" i="34"/>
  <c r="W264" i="34"/>
  <c r="X264" i="34"/>
  <c r="U265" i="34"/>
  <c r="V265" i="34"/>
  <c r="W265" i="34"/>
  <c r="X265" i="34"/>
  <c r="V266" i="34"/>
  <c r="W266" i="34"/>
  <c r="X266" i="34"/>
  <c r="W267" i="34"/>
  <c r="X267" i="34"/>
  <c r="X268" i="34"/>
  <c r="J265" i="34"/>
  <c r="J266" i="34"/>
  <c r="K266" i="34" s="1"/>
  <c r="J267" i="34"/>
  <c r="K267" i="34" s="1"/>
  <c r="L267" i="34" s="1"/>
  <c r="J268" i="34"/>
  <c r="K268" i="34" s="1"/>
  <c r="L268" i="34" s="1"/>
  <c r="M268" i="34" s="1"/>
  <c r="J269" i="34"/>
  <c r="K269" i="34" s="1"/>
  <c r="L269" i="34" s="1"/>
  <c r="M269" i="34" s="1"/>
  <c r="N269" i="34" s="1"/>
  <c r="J270" i="34"/>
  <c r="K270" i="34" s="1"/>
  <c r="L270" i="34" s="1"/>
  <c r="M270" i="34" s="1"/>
  <c r="N270" i="34" s="1"/>
  <c r="O270" i="34" s="1"/>
  <c r="J271" i="34"/>
  <c r="K271" i="34" s="1"/>
  <c r="L271" i="34" s="1"/>
  <c r="M271" i="34" s="1"/>
  <c r="N271" i="34" s="1"/>
  <c r="O271" i="34" s="1"/>
  <c r="P271" i="34" s="1"/>
  <c r="J272" i="34"/>
  <c r="K272" i="34" s="1"/>
  <c r="L272" i="34" s="1"/>
  <c r="M272" i="34" s="1"/>
  <c r="N272" i="34" s="1"/>
  <c r="O272" i="34" s="1"/>
  <c r="P272" i="34" s="1"/>
  <c r="Q272" i="34" s="1"/>
  <c r="J273" i="34"/>
  <c r="K273" i="34" s="1"/>
  <c r="L273" i="34" s="1"/>
  <c r="M273" i="34" s="1"/>
  <c r="N273" i="34" s="1"/>
  <c r="O273" i="34" s="1"/>
  <c r="P273" i="34" s="1"/>
  <c r="Q273" i="34" s="1"/>
  <c r="R273" i="34" s="1"/>
  <c r="J274" i="34"/>
  <c r="K274" i="34" s="1"/>
  <c r="L274" i="34" s="1"/>
  <c r="M274" i="34" s="1"/>
  <c r="N274" i="34" s="1"/>
  <c r="O274" i="34" s="1"/>
  <c r="P274" i="34" s="1"/>
  <c r="Q274" i="34" s="1"/>
  <c r="R274" i="34" s="1"/>
  <c r="S274" i="34" s="1"/>
  <c r="J275" i="34"/>
  <c r="K275" i="34" s="1"/>
  <c r="L275" i="34" s="1"/>
  <c r="M275" i="34" s="1"/>
  <c r="N275" i="34" s="1"/>
  <c r="O275" i="34" s="1"/>
  <c r="P275" i="34" s="1"/>
  <c r="Q275" i="34" s="1"/>
  <c r="R275" i="34" s="1"/>
  <c r="S275" i="34" s="1"/>
  <c r="T275" i="34" s="1"/>
  <c r="J276" i="34"/>
  <c r="K276" i="34" s="1"/>
  <c r="L276" i="34" s="1"/>
  <c r="M276" i="34" s="1"/>
  <c r="N276" i="34" s="1"/>
  <c r="O276" i="34" s="1"/>
  <c r="P276" i="34" s="1"/>
  <c r="Q276" i="34" s="1"/>
  <c r="R276" i="34" s="1"/>
  <c r="S276" i="34" s="1"/>
  <c r="T276" i="34" s="1"/>
  <c r="U276" i="34" s="1"/>
  <c r="J277" i="34"/>
  <c r="K277" i="34" s="1"/>
  <c r="L277" i="34" s="1"/>
  <c r="M277" i="34" s="1"/>
  <c r="N277" i="34" s="1"/>
  <c r="O277" i="34" s="1"/>
  <c r="P277" i="34" s="1"/>
  <c r="Q277" i="34" s="1"/>
  <c r="R277" i="34" s="1"/>
  <c r="S277" i="34" s="1"/>
  <c r="T277" i="34" s="1"/>
  <c r="U277" i="34" s="1"/>
  <c r="V277" i="34" s="1"/>
  <c r="J278" i="34"/>
  <c r="K278" i="34" s="1"/>
  <c r="L278" i="34" s="1"/>
  <c r="M278" i="34" s="1"/>
  <c r="N278" i="34" s="1"/>
  <c r="O278" i="34" s="1"/>
  <c r="P278" i="34" s="1"/>
  <c r="Q278" i="34" s="1"/>
  <c r="R278" i="34" s="1"/>
  <c r="S278" i="34" s="1"/>
  <c r="T278" i="34" s="1"/>
  <c r="U278" i="34" s="1"/>
  <c r="V278" i="34" s="1"/>
  <c r="W278" i="34" s="1"/>
  <c r="K205" i="34"/>
  <c r="L205" i="34"/>
  <c r="M205" i="34"/>
  <c r="N205" i="34"/>
  <c r="O205" i="34"/>
  <c r="P205" i="34"/>
  <c r="Q205" i="34"/>
  <c r="R205" i="34"/>
  <c r="S205" i="34"/>
  <c r="T205" i="34"/>
  <c r="U205" i="34"/>
  <c r="V205" i="34"/>
  <c r="W205" i="34"/>
  <c r="X205" i="34"/>
  <c r="L206" i="34"/>
  <c r="M206" i="34"/>
  <c r="N206" i="34"/>
  <c r="O206" i="34"/>
  <c r="P206" i="34"/>
  <c r="Q206" i="34"/>
  <c r="R206" i="34"/>
  <c r="S206" i="34"/>
  <c r="T206" i="34"/>
  <c r="U206" i="34"/>
  <c r="V206" i="34"/>
  <c r="W206" i="34"/>
  <c r="X206" i="34"/>
  <c r="M207" i="34"/>
  <c r="N207" i="34"/>
  <c r="O207" i="34"/>
  <c r="P207" i="34"/>
  <c r="Q207" i="34"/>
  <c r="R207" i="34"/>
  <c r="S207" i="34"/>
  <c r="T207" i="34"/>
  <c r="U207" i="34"/>
  <c r="V207" i="34"/>
  <c r="W207" i="34"/>
  <c r="X207" i="34"/>
  <c r="N208" i="34"/>
  <c r="O208" i="34"/>
  <c r="P208" i="34"/>
  <c r="Q208" i="34"/>
  <c r="R208" i="34"/>
  <c r="S208" i="34"/>
  <c r="T208" i="34"/>
  <c r="U208" i="34"/>
  <c r="V208" i="34"/>
  <c r="W208" i="34"/>
  <c r="X208" i="34"/>
  <c r="O209" i="34"/>
  <c r="P209" i="34"/>
  <c r="Q209" i="34"/>
  <c r="R209" i="34"/>
  <c r="S209" i="34"/>
  <c r="T209" i="34"/>
  <c r="U209" i="34"/>
  <c r="V209" i="34"/>
  <c r="W209" i="34"/>
  <c r="X209" i="34"/>
  <c r="P210" i="34"/>
  <c r="Q210" i="34"/>
  <c r="R210" i="34"/>
  <c r="S210" i="34"/>
  <c r="T210" i="34"/>
  <c r="U210" i="34"/>
  <c r="V210" i="34"/>
  <c r="W210" i="34"/>
  <c r="X210" i="34"/>
  <c r="Q211" i="34"/>
  <c r="R211" i="34"/>
  <c r="S211" i="34"/>
  <c r="T211" i="34"/>
  <c r="U211" i="34"/>
  <c r="V211" i="34"/>
  <c r="W211" i="34"/>
  <c r="X211" i="34"/>
  <c r="R212" i="34"/>
  <c r="S212" i="34"/>
  <c r="T212" i="34"/>
  <c r="U212" i="34"/>
  <c r="V212" i="34"/>
  <c r="W212" i="34"/>
  <c r="X212" i="34"/>
  <c r="S213" i="34"/>
  <c r="T213" i="34"/>
  <c r="U213" i="34"/>
  <c r="V213" i="34"/>
  <c r="W213" i="34"/>
  <c r="X213" i="34"/>
  <c r="T214" i="34"/>
  <c r="U214" i="34"/>
  <c r="V214" i="34"/>
  <c r="W214" i="34"/>
  <c r="X214" i="34"/>
  <c r="U215" i="34"/>
  <c r="V215" i="34"/>
  <c r="W215" i="34"/>
  <c r="X215" i="34"/>
  <c r="V216" i="34"/>
  <c r="W216" i="34"/>
  <c r="X216" i="34"/>
  <c r="W217" i="34"/>
  <c r="X217" i="34"/>
  <c r="X218" i="34"/>
  <c r="J215" i="34"/>
  <c r="J216" i="34"/>
  <c r="K216" i="34" s="1"/>
  <c r="J217" i="34"/>
  <c r="K217" i="34" s="1"/>
  <c r="L217" i="34" s="1"/>
  <c r="J218" i="34"/>
  <c r="K218" i="34" s="1"/>
  <c r="L218" i="34" s="1"/>
  <c r="M218" i="34" s="1"/>
  <c r="J219" i="34"/>
  <c r="K219" i="34" s="1"/>
  <c r="L219" i="34" s="1"/>
  <c r="M219" i="34" s="1"/>
  <c r="N219" i="34" s="1"/>
  <c r="J220" i="34"/>
  <c r="K220" i="34" s="1"/>
  <c r="L220" i="34" s="1"/>
  <c r="M220" i="34" s="1"/>
  <c r="N220" i="34" s="1"/>
  <c r="O220" i="34" s="1"/>
  <c r="J221" i="34"/>
  <c r="K221" i="34" s="1"/>
  <c r="L221" i="34" s="1"/>
  <c r="M221" i="34" s="1"/>
  <c r="N221" i="34" s="1"/>
  <c r="O221" i="34" s="1"/>
  <c r="P221" i="34" s="1"/>
  <c r="J222" i="34"/>
  <c r="K222" i="34" s="1"/>
  <c r="L222" i="34" s="1"/>
  <c r="M222" i="34" s="1"/>
  <c r="N222" i="34" s="1"/>
  <c r="O222" i="34" s="1"/>
  <c r="P222" i="34" s="1"/>
  <c r="Q222" i="34" s="1"/>
  <c r="J223" i="34"/>
  <c r="K223" i="34" s="1"/>
  <c r="L223" i="34" s="1"/>
  <c r="M223" i="34" s="1"/>
  <c r="N223" i="34" s="1"/>
  <c r="O223" i="34" s="1"/>
  <c r="P223" i="34" s="1"/>
  <c r="Q223" i="34" s="1"/>
  <c r="R223" i="34" s="1"/>
  <c r="J224" i="34"/>
  <c r="K224" i="34" s="1"/>
  <c r="L224" i="34" s="1"/>
  <c r="M224" i="34" s="1"/>
  <c r="N224" i="34" s="1"/>
  <c r="O224" i="34" s="1"/>
  <c r="P224" i="34" s="1"/>
  <c r="Q224" i="34" s="1"/>
  <c r="R224" i="34" s="1"/>
  <c r="S224" i="34" s="1"/>
  <c r="J225" i="34"/>
  <c r="K225" i="34" s="1"/>
  <c r="L225" i="34" s="1"/>
  <c r="M225" i="34" s="1"/>
  <c r="N225" i="34" s="1"/>
  <c r="O225" i="34" s="1"/>
  <c r="P225" i="34" s="1"/>
  <c r="Q225" i="34" s="1"/>
  <c r="R225" i="34" s="1"/>
  <c r="S225" i="34" s="1"/>
  <c r="T225" i="34" s="1"/>
  <c r="J226" i="34"/>
  <c r="K226" i="34" s="1"/>
  <c r="L226" i="34" s="1"/>
  <c r="M226" i="34" s="1"/>
  <c r="N226" i="34" s="1"/>
  <c r="O226" i="34" s="1"/>
  <c r="P226" i="34" s="1"/>
  <c r="Q226" i="34" s="1"/>
  <c r="R226" i="34" s="1"/>
  <c r="S226" i="34" s="1"/>
  <c r="T226" i="34" s="1"/>
  <c r="U226" i="34" s="1"/>
  <c r="J227" i="34"/>
  <c r="K227" i="34" s="1"/>
  <c r="L227" i="34" s="1"/>
  <c r="M227" i="34" s="1"/>
  <c r="N227" i="34" s="1"/>
  <c r="O227" i="34" s="1"/>
  <c r="P227" i="34" s="1"/>
  <c r="Q227" i="34" s="1"/>
  <c r="R227" i="34" s="1"/>
  <c r="S227" i="34" s="1"/>
  <c r="T227" i="34" s="1"/>
  <c r="U227" i="34" s="1"/>
  <c r="V227" i="34" s="1"/>
  <c r="J228" i="34"/>
  <c r="K228" i="34" s="1"/>
  <c r="L228" i="34" s="1"/>
  <c r="M228" i="34" s="1"/>
  <c r="N228" i="34" s="1"/>
  <c r="O228" i="34" s="1"/>
  <c r="P228" i="34" s="1"/>
  <c r="Q228" i="34" s="1"/>
  <c r="R228" i="34" s="1"/>
  <c r="S228" i="34" s="1"/>
  <c r="T228" i="34" s="1"/>
  <c r="U228" i="34" s="1"/>
  <c r="V228" i="34" s="1"/>
  <c r="W228" i="34" s="1"/>
  <c r="L155" i="34"/>
  <c r="M155" i="34"/>
  <c r="N155" i="34"/>
  <c r="O155" i="34"/>
  <c r="P155" i="34"/>
  <c r="Q155" i="34"/>
  <c r="R155" i="34"/>
  <c r="S155" i="34"/>
  <c r="T155" i="34"/>
  <c r="U155" i="34"/>
  <c r="V155" i="34"/>
  <c r="W155" i="34"/>
  <c r="X155" i="34"/>
  <c r="L156" i="34"/>
  <c r="M156" i="34"/>
  <c r="N156" i="34"/>
  <c r="O156" i="34"/>
  <c r="P156" i="34"/>
  <c r="Q156" i="34"/>
  <c r="R156" i="34"/>
  <c r="S156" i="34"/>
  <c r="T156" i="34"/>
  <c r="U156" i="34"/>
  <c r="V156" i="34"/>
  <c r="W156" i="34"/>
  <c r="X156" i="34"/>
  <c r="M157" i="34"/>
  <c r="N157" i="34"/>
  <c r="O157" i="34"/>
  <c r="P157" i="34"/>
  <c r="Q157" i="34"/>
  <c r="R157" i="34"/>
  <c r="S157" i="34"/>
  <c r="T157" i="34"/>
  <c r="U157" i="34"/>
  <c r="V157" i="34"/>
  <c r="W157" i="34"/>
  <c r="X157" i="34"/>
  <c r="N158" i="34"/>
  <c r="O158" i="34"/>
  <c r="P158" i="34"/>
  <c r="Q158" i="34"/>
  <c r="R158" i="34"/>
  <c r="S158" i="34"/>
  <c r="T158" i="34"/>
  <c r="U158" i="34"/>
  <c r="V158" i="34"/>
  <c r="W158" i="34"/>
  <c r="X158" i="34"/>
  <c r="O159" i="34"/>
  <c r="P159" i="34"/>
  <c r="Q159" i="34"/>
  <c r="R159" i="34"/>
  <c r="S159" i="34"/>
  <c r="T159" i="34"/>
  <c r="U159" i="34"/>
  <c r="V159" i="34"/>
  <c r="W159" i="34"/>
  <c r="X159" i="34"/>
  <c r="P160" i="34"/>
  <c r="Q160" i="34"/>
  <c r="R160" i="34"/>
  <c r="S160" i="34"/>
  <c r="T160" i="34"/>
  <c r="U160" i="34"/>
  <c r="V160" i="34"/>
  <c r="W160" i="34"/>
  <c r="X160" i="34"/>
  <c r="Q161" i="34"/>
  <c r="R161" i="34"/>
  <c r="S161" i="34"/>
  <c r="T161" i="34"/>
  <c r="U161" i="34"/>
  <c r="V161" i="34"/>
  <c r="W161" i="34"/>
  <c r="X161" i="34"/>
  <c r="R162" i="34"/>
  <c r="S162" i="34"/>
  <c r="T162" i="34"/>
  <c r="U162" i="34"/>
  <c r="V162" i="34"/>
  <c r="W162" i="34"/>
  <c r="X162" i="34"/>
  <c r="S163" i="34"/>
  <c r="T163" i="34"/>
  <c r="U163" i="34"/>
  <c r="V163" i="34"/>
  <c r="W163" i="34"/>
  <c r="X163" i="34"/>
  <c r="T164" i="34"/>
  <c r="U164" i="34"/>
  <c r="V164" i="34"/>
  <c r="W164" i="34"/>
  <c r="X164" i="34"/>
  <c r="U165" i="34"/>
  <c r="V165" i="34"/>
  <c r="W165" i="34"/>
  <c r="X165" i="34"/>
  <c r="V166" i="34"/>
  <c r="W166" i="34"/>
  <c r="X166" i="34"/>
  <c r="W167" i="34"/>
  <c r="X167" i="34"/>
  <c r="X168" i="34"/>
  <c r="K155" i="34"/>
  <c r="J165" i="34"/>
  <c r="J166" i="34"/>
  <c r="K166" i="34" s="1"/>
  <c r="J167" i="34"/>
  <c r="K167" i="34" s="1"/>
  <c r="L167" i="34" s="1"/>
  <c r="J168" i="34"/>
  <c r="K168" i="34" s="1"/>
  <c r="L168" i="34" s="1"/>
  <c r="M168" i="34" s="1"/>
  <c r="J169" i="34"/>
  <c r="K169" i="34" s="1"/>
  <c r="L169" i="34" s="1"/>
  <c r="M169" i="34" s="1"/>
  <c r="N169" i="34" s="1"/>
  <c r="J170" i="34"/>
  <c r="K170" i="34" s="1"/>
  <c r="L170" i="34" s="1"/>
  <c r="M170" i="34" s="1"/>
  <c r="N170" i="34" s="1"/>
  <c r="O170" i="34" s="1"/>
  <c r="J171" i="34"/>
  <c r="K171" i="34" s="1"/>
  <c r="L171" i="34" s="1"/>
  <c r="M171" i="34" s="1"/>
  <c r="N171" i="34" s="1"/>
  <c r="O171" i="34" s="1"/>
  <c r="P171" i="34" s="1"/>
  <c r="J172" i="34"/>
  <c r="K172" i="34" s="1"/>
  <c r="L172" i="34" s="1"/>
  <c r="M172" i="34" s="1"/>
  <c r="N172" i="34" s="1"/>
  <c r="O172" i="34" s="1"/>
  <c r="P172" i="34" s="1"/>
  <c r="Q172" i="34" s="1"/>
  <c r="J173" i="34"/>
  <c r="K173" i="34" s="1"/>
  <c r="L173" i="34" s="1"/>
  <c r="M173" i="34" s="1"/>
  <c r="N173" i="34" s="1"/>
  <c r="O173" i="34" s="1"/>
  <c r="P173" i="34" s="1"/>
  <c r="Q173" i="34" s="1"/>
  <c r="R173" i="34" s="1"/>
  <c r="J174" i="34"/>
  <c r="K174" i="34" s="1"/>
  <c r="L174" i="34" s="1"/>
  <c r="M174" i="34" s="1"/>
  <c r="N174" i="34" s="1"/>
  <c r="O174" i="34" s="1"/>
  <c r="P174" i="34" s="1"/>
  <c r="Q174" i="34" s="1"/>
  <c r="R174" i="34" s="1"/>
  <c r="S174" i="34" s="1"/>
  <c r="J175" i="34"/>
  <c r="K175" i="34" s="1"/>
  <c r="L175" i="34" s="1"/>
  <c r="M175" i="34" s="1"/>
  <c r="N175" i="34" s="1"/>
  <c r="O175" i="34" s="1"/>
  <c r="P175" i="34" s="1"/>
  <c r="Q175" i="34" s="1"/>
  <c r="R175" i="34" s="1"/>
  <c r="S175" i="34" s="1"/>
  <c r="T175" i="34" s="1"/>
  <c r="J176" i="34"/>
  <c r="K176" i="34" s="1"/>
  <c r="L176" i="34" s="1"/>
  <c r="M176" i="34" s="1"/>
  <c r="N176" i="34" s="1"/>
  <c r="O176" i="34" s="1"/>
  <c r="P176" i="34" s="1"/>
  <c r="Q176" i="34" s="1"/>
  <c r="R176" i="34" s="1"/>
  <c r="S176" i="34" s="1"/>
  <c r="T176" i="34" s="1"/>
  <c r="U176" i="34" s="1"/>
  <c r="J177" i="34"/>
  <c r="K177" i="34" s="1"/>
  <c r="L177" i="34" s="1"/>
  <c r="M177" i="34" s="1"/>
  <c r="N177" i="34" s="1"/>
  <c r="O177" i="34" s="1"/>
  <c r="P177" i="34" s="1"/>
  <c r="Q177" i="34" s="1"/>
  <c r="R177" i="34" s="1"/>
  <c r="S177" i="34" s="1"/>
  <c r="T177" i="34" s="1"/>
  <c r="U177" i="34" s="1"/>
  <c r="V177" i="34" s="1"/>
  <c r="J178" i="34"/>
  <c r="K178" i="34" s="1"/>
  <c r="L178" i="34" s="1"/>
  <c r="M178" i="34" s="1"/>
  <c r="N178" i="34" s="1"/>
  <c r="O178" i="34" s="1"/>
  <c r="P178" i="34" s="1"/>
  <c r="Q178" i="34" s="1"/>
  <c r="R178" i="34" s="1"/>
  <c r="S178" i="34" s="1"/>
  <c r="T178" i="34" s="1"/>
  <c r="U178" i="34" s="1"/>
  <c r="V178" i="34" s="1"/>
  <c r="W178" i="34" s="1"/>
  <c r="K55" i="34"/>
  <c r="L55" i="34"/>
  <c r="M55" i="34"/>
  <c r="N55" i="34"/>
  <c r="O55" i="34"/>
  <c r="P55" i="34"/>
  <c r="Q55" i="34"/>
  <c r="R55" i="34"/>
  <c r="S55" i="34"/>
  <c r="T55" i="34"/>
  <c r="U55" i="34"/>
  <c r="V55" i="34"/>
  <c r="W55" i="34"/>
  <c r="X55" i="34"/>
  <c r="L56" i="34"/>
  <c r="M56" i="34"/>
  <c r="N56" i="34"/>
  <c r="O56" i="34"/>
  <c r="P56" i="34"/>
  <c r="Q56" i="34"/>
  <c r="R56" i="34"/>
  <c r="S56" i="34"/>
  <c r="T56" i="34"/>
  <c r="U56" i="34"/>
  <c r="V56" i="34"/>
  <c r="W56" i="34"/>
  <c r="X56" i="34"/>
  <c r="M57" i="34"/>
  <c r="N57" i="34"/>
  <c r="O57" i="34"/>
  <c r="P57" i="34"/>
  <c r="Q57" i="34"/>
  <c r="R57" i="34"/>
  <c r="S57" i="34"/>
  <c r="T57" i="34"/>
  <c r="U57" i="34"/>
  <c r="V57" i="34"/>
  <c r="W57" i="34"/>
  <c r="X57" i="34"/>
  <c r="N58" i="34"/>
  <c r="O58" i="34"/>
  <c r="P58" i="34"/>
  <c r="Q58" i="34"/>
  <c r="R58" i="34"/>
  <c r="S58" i="34"/>
  <c r="T58" i="34"/>
  <c r="U58" i="34"/>
  <c r="V58" i="34"/>
  <c r="W58" i="34"/>
  <c r="X58" i="34"/>
  <c r="O59" i="34"/>
  <c r="P59" i="34"/>
  <c r="Q59" i="34"/>
  <c r="R59" i="34"/>
  <c r="S59" i="34"/>
  <c r="T59" i="34"/>
  <c r="U59" i="34"/>
  <c r="V59" i="34"/>
  <c r="W59" i="34"/>
  <c r="X59" i="34"/>
  <c r="P60" i="34"/>
  <c r="Q60" i="34"/>
  <c r="R60" i="34"/>
  <c r="S60" i="34"/>
  <c r="T60" i="34"/>
  <c r="U60" i="34"/>
  <c r="V60" i="34"/>
  <c r="W60" i="34"/>
  <c r="X60" i="34"/>
  <c r="Q61" i="34"/>
  <c r="R61" i="34"/>
  <c r="S61" i="34"/>
  <c r="T61" i="34"/>
  <c r="U61" i="34"/>
  <c r="V61" i="34"/>
  <c r="W61" i="34"/>
  <c r="X61" i="34"/>
  <c r="R62" i="34"/>
  <c r="S62" i="34"/>
  <c r="T62" i="34"/>
  <c r="U62" i="34"/>
  <c r="V62" i="34"/>
  <c r="W62" i="34"/>
  <c r="X62" i="34"/>
  <c r="S63" i="34"/>
  <c r="T63" i="34"/>
  <c r="U63" i="34"/>
  <c r="V63" i="34"/>
  <c r="W63" i="34"/>
  <c r="X63" i="34"/>
  <c r="T64" i="34"/>
  <c r="U64" i="34"/>
  <c r="V64" i="34"/>
  <c r="W64" i="34"/>
  <c r="X64" i="34"/>
  <c r="U65" i="34"/>
  <c r="V65" i="34"/>
  <c r="W65" i="34"/>
  <c r="X65" i="34"/>
  <c r="V66" i="34"/>
  <c r="W66" i="34"/>
  <c r="X66" i="34"/>
  <c r="W67" i="34"/>
  <c r="X67" i="34"/>
  <c r="X68" i="34"/>
  <c r="J65" i="34"/>
  <c r="J66" i="34"/>
  <c r="K66" i="34" s="1"/>
  <c r="J67" i="34"/>
  <c r="K67" i="34" s="1"/>
  <c r="L67" i="34" s="1"/>
  <c r="J68" i="34"/>
  <c r="K68" i="34" s="1"/>
  <c r="L68" i="34" s="1"/>
  <c r="M68" i="34" s="1"/>
  <c r="J69" i="34"/>
  <c r="K69" i="34" s="1"/>
  <c r="L69" i="34" s="1"/>
  <c r="M69" i="34" s="1"/>
  <c r="N69" i="34" s="1"/>
  <c r="J70" i="34"/>
  <c r="K70" i="34" s="1"/>
  <c r="L70" i="34" s="1"/>
  <c r="M70" i="34" s="1"/>
  <c r="N70" i="34" s="1"/>
  <c r="O70" i="34" s="1"/>
  <c r="J71" i="34"/>
  <c r="K71" i="34" s="1"/>
  <c r="L71" i="34" s="1"/>
  <c r="M71" i="34" s="1"/>
  <c r="N71" i="34" s="1"/>
  <c r="O71" i="34" s="1"/>
  <c r="P71" i="34" s="1"/>
  <c r="J72" i="34"/>
  <c r="K72" i="34" s="1"/>
  <c r="L72" i="34" s="1"/>
  <c r="M72" i="34" s="1"/>
  <c r="N72" i="34" s="1"/>
  <c r="O72" i="34" s="1"/>
  <c r="P72" i="34" s="1"/>
  <c r="Q72" i="34" s="1"/>
  <c r="J73" i="34"/>
  <c r="K73" i="34" s="1"/>
  <c r="L73" i="34" s="1"/>
  <c r="M73" i="34" s="1"/>
  <c r="N73" i="34" s="1"/>
  <c r="O73" i="34" s="1"/>
  <c r="P73" i="34" s="1"/>
  <c r="Q73" i="34" s="1"/>
  <c r="R73" i="34" s="1"/>
  <c r="J74" i="34"/>
  <c r="K74" i="34" s="1"/>
  <c r="L74" i="34" s="1"/>
  <c r="M74" i="34" s="1"/>
  <c r="N74" i="34" s="1"/>
  <c r="O74" i="34" s="1"/>
  <c r="P74" i="34" s="1"/>
  <c r="Q74" i="34" s="1"/>
  <c r="R74" i="34" s="1"/>
  <c r="S74" i="34" s="1"/>
  <c r="J75" i="34"/>
  <c r="K75" i="34" s="1"/>
  <c r="L75" i="34" s="1"/>
  <c r="M75" i="34" s="1"/>
  <c r="N75" i="34" s="1"/>
  <c r="O75" i="34" s="1"/>
  <c r="P75" i="34" s="1"/>
  <c r="Q75" i="34" s="1"/>
  <c r="R75" i="34" s="1"/>
  <c r="S75" i="34" s="1"/>
  <c r="T75" i="34" s="1"/>
  <c r="J76" i="34"/>
  <c r="K76" i="34" s="1"/>
  <c r="L76" i="34" s="1"/>
  <c r="M76" i="34" s="1"/>
  <c r="N76" i="34" s="1"/>
  <c r="O76" i="34" s="1"/>
  <c r="P76" i="34" s="1"/>
  <c r="Q76" i="34" s="1"/>
  <c r="R76" i="34" s="1"/>
  <c r="S76" i="34" s="1"/>
  <c r="T76" i="34" s="1"/>
  <c r="U76" i="34" s="1"/>
  <c r="J77" i="34"/>
  <c r="K77" i="34" s="1"/>
  <c r="L77" i="34" s="1"/>
  <c r="M77" i="34" s="1"/>
  <c r="N77" i="34" s="1"/>
  <c r="O77" i="34" s="1"/>
  <c r="P77" i="34" s="1"/>
  <c r="Q77" i="34" s="1"/>
  <c r="R77" i="34" s="1"/>
  <c r="S77" i="34" s="1"/>
  <c r="T77" i="34" s="1"/>
  <c r="U77" i="34" s="1"/>
  <c r="V77" i="34" s="1"/>
  <c r="J78" i="34"/>
  <c r="K78" i="34" s="1"/>
  <c r="L78" i="34" s="1"/>
  <c r="M78" i="34" s="1"/>
  <c r="N78" i="34" s="1"/>
  <c r="O78" i="34" s="1"/>
  <c r="P78" i="34" s="1"/>
  <c r="Q78" i="34" s="1"/>
  <c r="R78" i="34" s="1"/>
  <c r="S78" i="34" s="1"/>
  <c r="T78" i="34" s="1"/>
  <c r="U78" i="34" s="1"/>
  <c r="V78" i="34" s="1"/>
  <c r="W78" i="34" s="1"/>
  <c r="K32" i="34"/>
  <c r="L32" i="34"/>
  <c r="M32" i="34"/>
  <c r="N32" i="34"/>
  <c r="O32" i="34"/>
  <c r="P32" i="34"/>
  <c r="Q32" i="34"/>
  <c r="K33" i="34"/>
  <c r="L33" i="34"/>
  <c r="M33" i="34"/>
  <c r="N33" i="34"/>
  <c r="O33" i="34"/>
  <c r="P33" i="34"/>
  <c r="Q33" i="34"/>
  <c r="K35" i="34"/>
  <c r="L35" i="34"/>
  <c r="M35" i="34"/>
  <c r="N35" i="34"/>
  <c r="O35" i="34"/>
  <c r="P35" i="34"/>
  <c r="Q35" i="34"/>
  <c r="K36" i="34"/>
  <c r="L36" i="34"/>
  <c r="M36" i="34"/>
  <c r="N36" i="34"/>
  <c r="O36" i="34"/>
  <c r="P36" i="34"/>
  <c r="Q36" i="34"/>
  <c r="K38" i="34"/>
  <c r="L38" i="34"/>
  <c r="M38" i="34"/>
  <c r="N38" i="34"/>
  <c r="O38" i="34"/>
  <c r="P38" i="34"/>
  <c r="Q38" i="34"/>
  <c r="K39" i="34"/>
  <c r="L39" i="34"/>
  <c r="M39" i="34"/>
  <c r="N39" i="34"/>
  <c r="O39" i="34"/>
  <c r="P39" i="34"/>
  <c r="Q39" i="34"/>
  <c r="K41" i="34"/>
  <c r="L41" i="34"/>
  <c r="M41" i="34"/>
  <c r="N41" i="34"/>
  <c r="O41" i="34"/>
  <c r="P41" i="34"/>
  <c r="Q41" i="34"/>
  <c r="K42" i="34"/>
  <c r="L42" i="34"/>
  <c r="M42" i="34"/>
  <c r="N42" i="34"/>
  <c r="O42" i="34"/>
  <c r="P42" i="34"/>
  <c r="Q42" i="34"/>
  <c r="K44" i="34"/>
  <c r="L44" i="34"/>
  <c r="M44" i="34"/>
  <c r="N44" i="34"/>
  <c r="O44" i="34"/>
  <c r="P44" i="34"/>
  <c r="Q44" i="34"/>
  <c r="K45" i="34"/>
  <c r="L45" i="34"/>
  <c r="M45" i="34"/>
  <c r="N45" i="34"/>
  <c r="O45" i="34"/>
  <c r="P45" i="34"/>
  <c r="Q45" i="34"/>
  <c r="K47" i="34"/>
  <c r="L47" i="34"/>
  <c r="M47" i="34"/>
  <c r="N47" i="34"/>
  <c r="O47" i="34"/>
  <c r="P47" i="34"/>
  <c r="Q47" i="34"/>
  <c r="K48" i="34"/>
  <c r="L48" i="34"/>
  <c r="M48" i="34"/>
  <c r="N48" i="34"/>
  <c r="O48" i="34"/>
  <c r="P48" i="34"/>
  <c r="Q48" i="34"/>
  <c r="J48" i="34"/>
  <c r="J47" i="34"/>
  <c r="J409" i="34" s="1"/>
  <c r="K409" i="34" s="1"/>
  <c r="L409" i="34" s="1"/>
  <c r="J45" i="34"/>
  <c r="J44" i="34"/>
  <c r="J42" i="34"/>
  <c r="J41" i="34"/>
  <c r="J313" i="34" s="1"/>
  <c r="K313" i="34" s="1"/>
  <c r="L313" i="34" s="1"/>
  <c r="M313" i="34" s="1"/>
  <c r="N313" i="34" s="1"/>
  <c r="O313" i="34" s="1"/>
  <c r="P313" i="34" s="1"/>
  <c r="Q313" i="34" s="1"/>
  <c r="R313" i="34" s="1"/>
  <c r="J39" i="34"/>
  <c r="J38" i="34"/>
  <c r="J260" i="34" s="1"/>
  <c r="K260" i="34" s="1"/>
  <c r="L260" i="34" s="1"/>
  <c r="M260" i="34" s="1"/>
  <c r="N260" i="34" s="1"/>
  <c r="O260" i="34" s="1"/>
  <c r="J36" i="34"/>
  <c r="J35" i="34"/>
  <c r="J210" i="34" s="1"/>
  <c r="K210" i="34" s="1"/>
  <c r="L210" i="34" s="1"/>
  <c r="M210" i="34" s="1"/>
  <c r="N210" i="34" s="1"/>
  <c r="O210" i="34" s="1"/>
  <c r="J33" i="34"/>
  <c r="J32" i="34"/>
  <c r="J157" i="34" s="1"/>
  <c r="K157" i="34" s="1"/>
  <c r="L157" i="34" s="1"/>
  <c r="J309" i="34" l="1"/>
  <c r="J211" i="34"/>
  <c r="K211" i="34" s="1"/>
  <c r="L211" i="34" s="1"/>
  <c r="M211" i="34" s="1"/>
  <c r="N211" i="34" s="1"/>
  <c r="O211" i="34" s="1"/>
  <c r="P211" i="34" s="1"/>
  <c r="J413" i="34"/>
  <c r="K413" i="34" s="1"/>
  <c r="L413" i="34" s="1"/>
  <c r="M413" i="34" s="1"/>
  <c r="N413" i="34" s="1"/>
  <c r="O413" i="34" s="1"/>
  <c r="P413" i="34" s="1"/>
  <c r="Q413" i="34" s="1"/>
  <c r="R413" i="34" s="1"/>
  <c r="J357" i="34"/>
  <c r="K357" i="34" s="1"/>
  <c r="L357" i="34" s="1"/>
  <c r="J361" i="34"/>
  <c r="K361" i="34" s="1"/>
  <c r="L361" i="34" s="1"/>
  <c r="M361" i="34" s="1"/>
  <c r="N361" i="34" s="1"/>
  <c r="O361" i="34" s="1"/>
  <c r="P361" i="34" s="1"/>
  <c r="J358" i="34"/>
  <c r="K358" i="34" s="1"/>
  <c r="L358" i="34" s="1"/>
  <c r="M358" i="34" s="1"/>
  <c r="J362" i="34"/>
  <c r="K362" i="34" s="1"/>
  <c r="L362" i="34" s="1"/>
  <c r="M362" i="34" s="1"/>
  <c r="N362" i="34" s="1"/>
  <c r="O362" i="34" s="1"/>
  <c r="P362" i="34" s="1"/>
  <c r="Q362" i="34" s="1"/>
  <c r="J355" i="34"/>
  <c r="J359" i="34"/>
  <c r="J363" i="34"/>
  <c r="K363" i="34" s="1"/>
  <c r="L363" i="34" s="1"/>
  <c r="M363" i="34" s="1"/>
  <c r="N363" i="34" s="1"/>
  <c r="O363" i="34" s="1"/>
  <c r="P363" i="34" s="1"/>
  <c r="Q363" i="34" s="1"/>
  <c r="R363" i="34" s="1"/>
  <c r="J160" i="34"/>
  <c r="K160" i="34" s="1"/>
  <c r="L160" i="34" s="1"/>
  <c r="M160" i="34" s="1"/>
  <c r="N160" i="34" s="1"/>
  <c r="O160" i="34" s="1"/>
  <c r="J156" i="34"/>
  <c r="K156" i="34" s="1"/>
  <c r="J256" i="34"/>
  <c r="K256" i="34" s="1"/>
  <c r="J159" i="34"/>
  <c r="J208" i="34"/>
  <c r="K208" i="34" s="1"/>
  <c r="L208" i="34" s="1"/>
  <c r="M208" i="34" s="1"/>
  <c r="J212" i="34"/>
  <c r="K212" i="34" s="1"/>
  <c r="L212" i="34" s="1"/>
  <c r="M212" i="34" s="1"/>
  <c r="N212" i="34" s="1"/>
  <c r="O212" i="34" s="1"/>
  <c r="P212" i="34" s="1"/>
  <c r="Q212" i="34" s="1"/>
  <c r="J205" i="34"/>
  <c r="J209" i="34"/>
  <c r="J213" i="34"/>
  <c r="K213" i="34" s="1"/>
  <c r="L213" i="34" s="1"/>
  <c r="M213" i="34" s="1"/>
  <c r="N213" i="34" s="1"/>
  <c r="O213" i="34" s="1"/>
  <c r="P213" i="34" s="1"/>
  <c r="Q213" i="34" s="1"/>
  <c r="R213" i="34" s="1"/>
  <c r="J306" i="34"/>
  <c r="K306" i="34" s="1"/>
  <c r="J310" i="34"/>
  <c r="K310" i="34" s="1"/>
  <c r="L310" i="34" s="1"/>
  <c r="M310" i="34" s="1"/>
  <c r="N310" i="34" s="1"/>
  <c r="O310" i="34" s="1"/>
  <c r="J307" i="34"/>
  <c r="K307" i="34" s="1"/>
  <c r="L307" i="34" s="1"/>
  <c r="J311" i="34"/>
  <c r="K311" i="34" s="1"/>
  <c r="L311" i="34" s="1"/>
  <c r="M311" i="34" s="1"/>
  <c r="N311" i="34" s="1"/>
  <c r="O311" i="34" s="1"/>
  <c r="P311" i="34" s="1"/>
  <c r="J308" i="34"/>
  <c r="K308" i="34" s="1"/>
  <c r="L308" i="34" s="1"/>
  <c r="M308" i="34" s="1"/>
  <c r="J312" i="34"/>
  <c r="K312" i="34" s="1"/>
  <c r="L312" i="34" s="1"/>
  <c r="M312" i="34" s="1"/>
  <c r="N312" i="34" s="1"/>
  <c r="O312" i="34" s="1"/>
  <c r="P312" i="34" s="1"/>
  <c r="Q312" i="34" s="1"/>
  <c r="J305" i="34"/>
  <c r="J406" i="34"/>
  <c r="K406" i="34" s="1"/>
  <c r="J410" i="34"/>
  <c r="K410" i="34" s="1"/>
  <c r="L410" i="34" s="1"/>
  <c r="M410" i="34" s="1"/>
  <c r="N410" i="34" s="1"/>
  <c r="O410" i="34" s="1"/>
  <c r="J407" i="34"/>
  <c r="K407" i="34" s="1"/>
  <c r="L407" i="34" s="1"/>
  <c r="J411" i="34"/>
  <c r="K411" i="34" s="1"/>
  <c r="L411" i="34" s="1"/>
  <c r="M411" i="34" s="1"/>
  <c r="N411" i="34" s="1"/>
  <c r="O411" i="34" s="1"/>
  <c r="P411" i="34" s="1"/>
  <c r="J408" i="34"/>
  <c r="J412" i="34"/>
  <c r="K412" i="34" s="1"/>
  <c r="L412" i="34" s="1"/>
  <c r="M412" i="34" s="1"/>
  <c r="N412" i="34" s="1"/>
  <c r="O412" i="34" s="1"/>
  <c r="P412" i="34" s="1"/>
  <c r="Q412" i="34" s="1"/>
  <c r="J405" i="34"/>
  <c r="J155" i="34"/>
  <c r="J162" i="34"/>
  <c r="K162" i="34" s="1"/>
  <c r="L162" i="34" s="1"/>
  <c r="M162" i="34" s="1"/>
  <c r="N162" i="34" s="1"/>
  <c r="O162" i="34" s="1"/>
  <c r="P162" i="34" s="1"/>
  <c r="Q162" i="34" s="1"/>
  <c r="J158" i="34"/>
  <c r="K158" i="34" s="1"/>
  <c r="J207" i="34"/>
  <c r="K207" i="34" s="1"/>
  <c r="L207" i="34" s="1"/>
  <c r="J360" i="34"/>
  <c r="K360" i="34" s="1"/>
  <c r="L360" i="34" s="1"/>
  <c r="M360" i="34" s="1"/>
  <c r="N360" i="34" s="1"/>
  <c r="O360" i="34" s="1"/>
  <c r="J258" i="34"/>
  <c r="K258" i="34" s="1"/>
  <c r="L258" i="34" s="1"/>
  <c r="M258" i="34" s="1"/>
  <c r="J262" i="34"/>
  <c r="K262" i="34" s="1"/>
  <c r="L262" i="34" s="1"/>
  <c r="M262" i="34" s="1"/>
  <c r="N262" i="34" s="1"/>
  <c r="O262" i="34" s="1"/>
  <c r="P262" i="34" s="1"/>
  <c r="Q262" i="34" s="1"/>
  <c r="J255" i="34"/>
  <c r="J259" i="34"/>
  <c r="K259" i="34" s="1"/>
  <c r="L259" i="34" s="1"/>
  <c r="M259" i="34" s="1"/>
  <c r="N259" i="34" s="1"/>
  <c r="J263" i="34"/>
  <c r="K263" i="34" s="1"/>
  <c r="L263" i="34" s="1"/>
  <c r="M263" i="34" s="1"/>
  <c r="N263" i="34" s="1"/>
  <c r="O263" i="34" s="1"/>
  <c r="P263" i="34" s="1"/>
  <c r="Q263" i="34" s="1"/>
  <c r="R263" i="34" s="1"/>
  <c r="J163" i="34"/>
  <c r="K163" i="34" s="1"/>
  <c r="L163" i="34" s="1"/>
  <c r="M163" i="34" s="1"/>
  <c r="N163" i="34" s="1"/>
  <c r="O163" i="34" s="1"/>
  <c r="P163" i="34" s="1"/>
  <c r="Q163" i="34" s="1"/>
  <c r="R163" i="34" s="1"/>
  <c r="J261" i="34"/>
  <c r="K261" i="34" s="1"/>
  <c r="L261" i="34" s="1"/>
  <c r="M261" i="34" s="1"/>
  <c r="N261" i="34" s="1"/>
  <c r="O261" i="34" s="1"/>
  <c r="P261" i="34" s="1"/>
  <c r="K309" i="34"/>
  <c r="L309" i="34" s="1"/>
  <c r="M309" i="34" s="1"/>
  <c r="N309" i="34" s="1"/>
  <c r="J161" i="34"/>
  <c r="K161" i="34" s="1"/>
  <c r="L161" i="34" s="1"/>
  <c r="M161" i="34" s="1"/>
  <c r="N161" i="34" s="1"/>
  <c r="O161" i="34" s="1"/>
  <c r="P161" i="34" s="1"/>
  <c r="J206" i="34"/>
  <c r="K206" i="34" s="1"/>
  <c r="J257" i="34"/>
  <c r="J356" i="34"/>
  <c r="K356" i="34" s="1"/>
  <c r="M409" i="34"/>
  <c r="N409" i="34" s="1"/>
  <c r="F61" i="28"/>
  <c r="I61" i="28" s="1"/>
  <c r="I74" i="28" s="1"/>
  <c r="F58" i="28"/>
  <c r="L58" i="28" s="1"/>
  <c r="L69" i="28" s="1"/>
  <c r="F57" i="28"/>
  <c r="J57" i="28" s="1"/>
  <c r="J68" i="28" s="1"/>
  <c r="F54" i="28"/>
  <c r="I54" i="28" s="1"/>
  <c r="I66" i="28" s="1"/>
  <c r="F52" i="28"/>
  <c r="F30" i="28"/>
  <c r="I30" i="28" s="1"/>
  <c r="I43" i="28" s="1"/>
  <c r="F27" i="28"/>
  <c r="L27" i="28" s="1"/>
  <c r="L38" i="28" s="1"/>
  <c r="F26" i="28"/>
  <c r="J26" i="28" s="1"/>
  <c r="J37" i="28" s="1"/>
  <c r="F23" i="28"/>
  <c r="I23" i="28" s="1"/>
  <c r="I35" i="28" s="1"/>
  <c r="F21" i="28"/>
  <c r="F305" i="28"/>
  <c r="I305" i="28" s="1"/>
  <c r="I318" i="28" s="1"/>
  <c r="F302" i="28"/>
  <c r="L302" i="28" s="1"/>
  <c r="L313" i="28" s="1"/>
  <c r="F301" i="28"/>
  <c r="J301" i="28" s="1"/>
  <c r="J312" i="28" s="1"/>
  <c r="F298" i="28"/>
  <c r="I298" i="28" s="1"/>
  <c r="I310" i="28" s="1"/>
  <c r="F296" i="28"/>
  <c r="F275" i="28"/>
  <c r="I275" i="28" s="1"/>
  <c r="I288" i="28" s="1"/>
  <c r="F272" i="28"/>
  <c r="L272" i="28" s="1"/>
  <c r="L283" i="28" s="1"/>
  <c r="F271" i="28"/>
  <c r="J271" i="28" s="1"/>
  <c r="J282" i="28" s="1"/>
  <c r="F268" i="28"/>
  <c r="I268" i="28" s="1"/>
  <c r="I280" i="28" s="1"/>
  <c r="F266" i="28"/>
  <c r="F245" i="28"/>
  <c r="I245" i="28" s="1"/>
  <c r="I258" i="28" s="1"/>
  <c r="F242" i="28"/>
  <c r="L242" i="28" s="1"/>
  <c r="L253" i="28" s="1"/>
  <c r="F241" i="28"/>
  <c r="J241" i="28" s="1"/>
  <c r="J252" i="28" s="1"/>
  <c r="F238" i="28"/>
  <c r="I238" i="28" s="1"/>
  <c r="I250" i="28" s="1"/>
  <c r="F236" i="28"/>
  <c r="F215" i="28"/>
  <c r="I215" i="28" s="1"/>
  <c r="I228" i="28" s="1"/>
  <c r="F212" i="28"/>
  <c r="L212" i="28" s="1"/>
  <c r="L223" i="28" s="1"/>
  <c r="F211" i="28"/>
  <c r="J211" i="28" s="1"/>
  <c r="J222" i="28" s="1"/>
  <c r="F208" i="28"/>
  <c r="I208" i="28" s="1"/>
  <c r="I220" i="28" s="1"/>
  <c r="F206" i="28"/>
  <c r="F155" i="28"/>
  <c r="I155" i="28" s="1"/>
  <c r="I168" i="28" s="1"/>
  <c r="F152" i="28"/>
  <c r="L152" i="28" s="1"/>
  <c r="L163" i="28" s="1"/>
  <c r="F151" i="28"/>
  <c r="J151" i="28" s="1"/>
  <c r="J162" i="28" s="1"/>
  <c r="F148" i="28"/>
  <c r="I148" i="28" s="1"/>
  <c r="I160" i="28" s="1"/>
  <c r="F146" i="28"/>
  <c r="F185" i="28"/>
  <c r="I185" i="28" s="1"/>
  <c r="I198" i="28" s="1"/>
  <c r="F182" i="28"/>
  <c r="L182" i="28" s="1"/>
  <c r="L193" i="28" s="1"/>
  <c r="F181" i="28"/>
  <c r="J181" i="28" s="1"/>
  <c r="J192" i="28" s="1"/>
  <c r="F178" i="28"/>
  <c r="L178" i="28" s="1"/>
  <c r="L190" i="28" s="1"/>
  <c r="F176" i="28"/>
  <c r="F124" i="28"/>
  <c r="I124" i="28" s="1"/>
  <c r="I137" i="28" s="1"/>
  <c r="F120" i="28"/>
  <c r="F119" i="28"/>
  <c r="J119" i="28" s="1"/>
  <c r="J131" i="28" s="1"/>
  <c r="F116" i="28"/>
  <c r="I116" i="28" s="1"/>
  <c r="I129" i="28" s="1"/>
  <c r="F114" i="28"/>
  <c r="J314" i="34" l="1"/>
  <c r="K314" i="34" s="1"/>
  <c r="L314" i="34" s="1"/>
  <c r="M314" i="34" s="1"/>
  <c r="N314" i="34" s="1"/>
  <c r="O314" i="34" s="1"/>
  <c r="P314" i="34" s="1"/>
  <c r="Q314" i="34" s="1"/>
  <c r="R314" i="34" s="1"/>
  <c r="S314" i="34" s="1"/>
  <c r="K52" i="28"/>
  <c r="F53" i="28"/>
  <c r="K21" i="28"/>
  <c r="F22" i="28"/>
  <c r="K296" i="28"/>
  <c r="F297" i="28"/>
  <c r="K266" i="28"/>
  <c r="F267" i="28"/>
  <c r="K236" i="28"/>
  <c r="F237" i="28"/>
  <c r="K206" i="28"/>
  <c r="F207" i="28"/>
  <c r="L176" i="28"/>
  <c r="F177" i="28"/>
  <c r="K146" i="28"/>
  <c r="F147" i="28"/>
  <c r="L114" i="28"/>
  <c r="F115" i="28"/>
  <c r="J178" i="28"/>
  <c r="J190" i="28" s="1"/>
  <c r="J414" i="34"/>
  <c r="K414" i="34" s="1"/>
  <c r="L414" i="34" s="1"/>
  <c r="M414" i="34" s="1"/>
  <c r="N414" i="34" s="1"/>
  <c r="O414" i="34" s="1"/>
  <c r="P414" i="34" s="1"/>
  <c r="Q414" i="34" s="1"/>
  <c r="R414" i="34" s="1"/>
  <c r="S414" i="34" s="1"/>
  <c r="K408" i="34"/>
  <c r="L408" i="34" s="1"/>
  <c r="J214" i="34"/>
  <c r="K214" i="34" s="1"/>
  <c r="L214" i="34" s="1"/>
  <c r="M214" i="34" s="1"/>
  <c r="N214" i="34" s="1"/>
  <c r="O214" i="34" s="1"/>
  <c r="P214" i="34" s="1"/>
  <c r="Q214" i="34" s="1"/>
  <c r="R214" i="34" s="1"/>
  <c r="S214" i="34" s="1"/>
  <c r="K209" i="34"/>
  <c r="L209" i="34" s="1"/>
  <c r="M209" i="34" s="1"/>
  <c r="N209" i="34" s="1"/>
  <c r="J164" i="34"/>
  <c r="K164" i="34" s="1"/>
  <c r="L164" i="34" s="1"/>
  <c r="M164" i="34" s="1"/>
  <c r="N164" i="34" s="1"/>
  <c r="O164" i="34" s="1"/>
  <c r="P164" i="34" s="1"/>
  <c r="Q164" i="34" s="1"/>
  <c r="R164" i="34" s="1"/>
  <c r="S164" i="34" s="1"/>
  <c r="K159" i="34"/>
  <c r="L159" i="34" s="1"/>
  <c r="M159" i="34" s="1"/>
  <c r="N159" i="34" s="1"/>
  <c r="L158" i="34"/>
  <c r="J364" i="34"/>
  <c r="K364" i="34" s="1"/>
  <c r="L364" i="34" s="1"/>
  <c r="M364" i="34" s="1"/>
  <c r="N364" i="34" s="1"/>
  <c r="O364" i="34" s="1"/>
  <c r="P364" i="34" s="1"/>
  <c r="Q364" i="34" s="1"/>
  <c r="R364" i="34" s="1"/>
  <c r="S364" i="34" s="1"/>
  <c r="K359" i="34"/>
  <c r="L359" i="34" s="1"/>
  <c r="J264" i="34"/>
  <c r="K264" i="34" s="1"/>
  <c r="L264" i="34" s="1"/>
  <c r="M264" i="34" s="1"/>
  <c r="N264" i="34" s="1"/>
  <c r="O264" i="34" s="1"/>
  <c r="P264" i="34" s="1"/>
  <c r="Q264" i="34" s="1"/>
  <c r="R264" i="34" s="1"/>
  <c r="S264" i="34" s="1"/>
  <c r="K257" i="34"/>
  <c r="L257" i="34" s="1"/>
  <c r="J185" i="28"/>
  <c r="J198" i="28" s="1"/>
  <c r="I120" i="28"/>
  <c r="I132" i="28" s="1"/>
  <c r="H120" i="28"/>
  <c r="H132" i="28" s="1"/>
  <c r="J52" i="28"/>
  <c r="L52" i="28"/>
  <c r="J58" i="28"/>
  <c r="J69" i="28" s="1"/>
  <c r="J61" i="28"/>
  <c r="J74" i="28" s="1"/>
  <c r="I52" i="28"/>
  <c r="J54" i="28"/>
  <c r="J66" i="28" s="1"/>
  <c r="I58" i="28"/>
  <c r="I69" i="28" s="1"/>
  <c r="K61" i="28"/>
  <c r="K74" i="28" s="1"/>
  <c r="L54" i="28"/>
  <c r="L66" i="28" s="1"/>
  <c r="I57" i="28"/>
  <c r="I68" i="28" s="1"/>
  <c r="K58" i="28"/>
  <c r="K69" i="28" s="1"/>
  <c r="L61" i="28"/>
  <c r="L74" i="28" s="1"/>
  <c r="K57" i="28"/>
  <c r="K68" i="28" s="1"/>
  <c r="K54" i="28"/>
  <c r="K66" i="28" s="1"/>
  <c r="L57" i="28"/>
  <c r="L68" i="28" s="1"/>
  <c r="L21" i="28"/>
  <c r="L23" i="28"/>
  <c r="L35" i="28" s="1"/>
  <c r="J21" i="28"/>
  <c r="I27" i="28"/>
  <c r="I38" i="28" s="1"/>
  <c r="J30" i="28"/>
  <c r="J43" i="28" s="1"/>
  <c r="I21" i="28"/>
  <c r="J23" i="28"/>
  <c r="J35" i="28" s="1"/>
  <c r="L30" i="28"/>
  <c r="L43" i="28" s="1"/>
  <c r="K23" i="28"/>
  <c r="K35" i="28" s="1"/>
  <c r="L26" i="28"/>
  <c r="L37" i="28" s="1"/>
  <c r="J27" i="28"/>
  <c r="J38" i="28" s="1"/>
  <c r="K30" i="28"/>
  <c r="K43" i="28" s="1"/>
  <c r="I26" i="28"/>
  <c r="I37" i="28" s="1"/>
  <c r="K27" i="28"/>
  <c r="K38" i="28" s="1"/>
  <c r="K26" i="28"/>
  <c r="K37" i="28" s="1"/>
  <c r="J302" i="28"/>
  <c r="J313" i="28" s="1"/>
  <c r="J298" i="28"/>
  <c r="J310" i="28" s="1"/>
  <c r="K298" i="28"/>
  <c r="K310" i="28" s="1"/>
  <c r="L296" i="28"/>
  <c r="J268" i="28"/>
  <c r="J280" i="28" s="1"/>
  <c r="I296" i="28"/>
  <c r="I302" i="28"/>
  <c r="I313" i="28" s="1"/>
  <c r="J305" i="28"/>
  <c r="J318" i="28" s="1"/>
  <c r="I266" i="28"/>
  <c r="J245" i="28"/>
  <c r="J258" i="28" s="1"/>
  <c r="J266" i="28"/>
  <c r="K301" i="28"/>
  <c r="K312" i="28" s="1"/>
  <c r="J238" i="28"/>
  <c r="J250" i="28" s="1"/>
  <c r="J236" i="28"/>
  <c r="J242" i="28"/>
  <c r="J253" i="28" s="1"/>
  <c r="L266" i="28"/>
  <c r="I272" i="28"/>
  <c r="I283" i="28" s="1"/>
  <c r="J296" i="28"/>
  <c r="L298" i="28"/>
  <c r="L310" i="28" s="1"/>
  <c r="I301" i="28"/>
  <c r="I312" i="28" s="1"/>
  <c r="K302" i="28"/>
  <c r="K313" i="28" s="1"/>
  <c r="L305" i="28"/>
  <c r="L318" i="28" s="1"/>
  <c r="I236" i="28"/>
  <c r="I242" i="28"/>
  <c r="I253" i="28" s="1"/>
  <c r="L301" i="28"/>
  <c r="L312" i="28" s="1"/>
  <c r="K305" i="28"/>
  <c r="K318" i="28" s="1"/>
  <c r="L236" i="28"/>
  <c r="J275" i="28"/>
  <c r="J288" i="28" s="1"/>
  <c r="K268" i="28"/>
  <c r="K280" i="28" s="1"/>
  <c r="L271" i="28"/>
  <c r="L282" i="28" s="1"/>
  <c r="J272" i="28"/>
  <c r="J283" i="28" s="1"/>
  <c r="K275" i="28"/>
  <c r="K288" i="28" s="1"/>
  <c r="L268" i="28"/>
  <c r="L280" i="28" s="1"/>
  <c r="I271" i="28"/>
  <c r="I282" i="28" s="1"/>
  <c r="K272" i="28"/>
  <c r="K283" i="28" s="1"/>
  <c r="L275" i="28"/>
  <c r="L288" i="28" s="1"/>
  <c r="K271" i="28"/>
  <c r="K282" i="28" s="1"/>
  <c r="K245" i="28"/>
  <c r="K258" i="28" s="1"/>
  <c r="L238" i="28"/>
  <c r="L250" i="28" s="1"/>
  <c r="I241" i="28"/>
  <c r="I252" i="28" s="1"/>
  <c r="K242" i="28"/>
  <c r="K253" i="28" s="1"/>
  <c r="L245" i="28"/>
  <c r="L258" i="28" s="1"/>
  <c r="K241" i="28"/>
  <c r="K252" i="28" s="1"/>
  <c r="K238" i="28"/>
  <c r="K250" i="28" s="1"/>
  <c r="L241" i="28"/>
  <c r="L252" i="28" s="1"/>
  <c r="J215" i="28"/>
  <c r="J228" i="28" s="1"/>
  <c r="J208" i="28"/>
  <c r="J220" i="28" s="1"/>
  <c r="L206" i="28"/>
  <c r="I212" i="28"/>
  <c r="I223" i="28" s="1"/>
  <c r="I206" i="28"/>
  <c r="K208" i="28"/>
  <c r="K220" i="28" s="1"/>
  <c r="L211" i="28"/>
  <c r="L222" i="28" s="1"/>
  <c r="J212" i="28"/>
  <c r="J223" i="28" s="1"/>
  <c r="K215" i="28"/>
  <c r="K228" i="28" s="1"/>
  <c r="K211" i="28"/>
  <c r="K222" i="28" s="1"/>
  <c r="K176" i="28"/>
  <c r="J206" i="28"/>
  <c r="L208" i="28"/>
  <c r="L220" i="28" s="1"/>
  <c r="I211" i="28"/>
  <c r="I222" i="28" s="1"/>
  <c r="K212" i="28"/>
  <c r="K223" i="28" s="1"/>
  <c r="L215" i="28"/>
  <c r="L228" i="28" s="1"/>
  <c r="L146" i="28"/>
  <c r="J155" i="28"/>
  <c r="J168" i="28" s="1"/>
  <c r="I146" i="28"/>
  <c r="J148" i="28"/>
  <c r="J160" i="28" s="1"/>
  <c r="I152" i="28"/>
  <c r="I163" i="28" s="1"/>
  <c r="J146" i="28"/>
  <c r="J152" i="28"/>
  <c r="J163" i="28" s="1"/>
  <c r="K178" i="28"/>
  <c r="K190" i="28" s="1"/>
  <c r="L151" i="28"/>
  <c r="L162" i="28" s="1"/>
  <c r="K155" i="28"/>
  <c r="K168" i="28" s="1"/>
  <c r="L148" i="28"/>
  <c r="L160" i="28" s="1"/>
  <c r="I151" i="28"/>
  <c r="I162" i="28" s="1"/>
  <c r="K152" i="28"/>
  <c r="K163" i="28" s="1"/>
  <c r="L155" i="28"/>
  <c r="L168" i="28" s="1"/>
  <c r="K151" i="28"/>
  <c r="K162" i="28" s="1"/>
  <c r="K148" i="28"/>
  <c r="K160" i="28" s="1"/>
  <c r="I182" i="28"/>
  <c r="I193" i="28" s="1"/>
  <c r="I178" i="28"/>
  <c r="I190" i="28" s="1"/>
  <c r="I176" i="28"/>
  <c r="L181" i="28"/>
  <c r="L192" i="28" s="1"/>
  <c r="J182" i="28"/>
  <c r="J193" i="28" s="1"/>
  <c r="K185" i="28"/>
  <c r="K198" i="28" s="1"/>
  <c r="K181" i="28"/>
  <c r="K192" i="28" s="1"/>
  <c r="J176" i="28"/>
  <c r="I181" i="28"/>
  <c r="I192" i="28" s="1"/>
  <c r="K182" i="28"/>
  <c r="K193" i="28" s="1"/>
  <c r="L185" i="28"/>
  <c r="L198" i="28" s="1"/>
  <c r="J116" i="28"/>
  <c r="J129" i="28" s="1"/>
  <c r="L120" i="28"/>
  <c r="L132" i="28" s="1"/>
  <c r="K114" i="28"/>
  <c r="J124" i="28"/>
  <c r="J137" i="28" s="1"/>
  <c r="I114" i="28"/>
  <c r="K116" i="28"/>
  <c r="K129" i="28" s="1"/>
  <c r="L119" i="28"/>
  <c r="L131" i="28" s="1"/>
  <c r="J120" i="28"/>
  <c r="J132" i="28" s="1"/>
  <c r="K124" i="28"/>
  <c r="K137" i="28" s="1"/>
  <c r="J114" i="28"/>
  <c r="L116" i="28"/>
  <c r="L129" i="28" s="1"/>
  <c r="I119" i="28"/>
  <c r="I131" i="28" s="1"/>
  <c r="K120" i="28"/>
  <c r="K132" i="28" s="1"/>
  <c r="L124" i="28"/>
  <c r="L137" i="28" s="1"/>
  <c r="K119" i="28"/>
  <c r="K131" i="28" s="1"/>
  <c r="K315" i="34" l="1"/>
  <c r="L315" i="34" s="1"/>
  <c r="M315" i="34" s="1"/>
  <c r="N315" i="34" s="1"/>
  <c r="O315" i="34" s="1"/>
  <c r="P315" i="34" s="1"/>
  <c r="Q315" i="34" s="1"/>
  <c r="R315" i="34" s="1"/>
  <c r="S315" i="34" s="1"/>
  <c r="T315" i="34" s="1"/>
  <c r="K165" i="34"/>
  <c r="L165" i="34" s="1"/>
  <c r="M165" i="34" s="1"/>
  <c r="N165" i="34" s="1"/>
  <c r="O165" i="34" s="1"/>
  <c r="P165" i="34" s="1"/>
  <c r="Q165" i="34" s="1"/>
  <c r="R165" i="34" s="1"/>
  <c r="S165" i="34" s="1"/>
  <c r="T165" i="34" s="1"/>
  <c r="I53" i="28"/>
  <c r="I65" i="28" s="1"/>
  <c r="I70" i="28" s="1"/>
  <c r="H53" i="28"/>
  <c r="H65" i="28" s="1"/>
  <c r="L53" i="28"/>
  <c r="L65" i="28" s="1"/>
  <c r="J53" i="28"/>
  <c r="J65" i="28" s="1"/>
  <c r="J70" i="28" s="1"/>
  <c r="K53" i="28"/>
  <c r="K65" i="28" s="1"/>
  <c r="K70" i="28" s="1"/>
  <c r="I22" i="28"/>
  <c r="I34" i="28" s="1"/>
  <c r="I39" i="28" s="1"/>
  <c r="H22" i="28"/>
  <c r="H34" i="28" s="1"/>
  <c r="K22" i="28"/>
  <c r="K34" i="28" s="1"/>
  <c r="K39" i="28" s="1"/>
  <c r="J22" i="28"/>
  <c r="J34" i="28" s="1"/>
  <c r="J39" i="28" s="1"/>
  <c r="L22" i="28"/>
  <c r="L34" i="28" s="1"/>
  <c r="L39" i="28" s="1"/>
  <c r="I297" i="28"/>
  <c r="I309" i="28" s="1"/>
  <c r="I314" i="28" s="1"/>
  <c r="H297" i="28"/>
  <c r="H309" i="28" s="1"/>
  <c r="K297" i="28"/>
  <c r="K309" i="28" s="1"/>
  <c r="K314" i="28" s="1"/>
  <c r="J297" i="28"/>
  <c r="J309" i="28" s="1"/>
  <c r="J314" i="28" s="1"/>
  <c r="L297" i="28"/>
  <c r="L309" i="28" s="1"/>
  <c r="I267" i="28"/>
  <c r="I279" i="28" s="1"/>
  <c r="I284" i="28" s="1"/>
  <c r="H267" i="28"/>
  <c r="H279" i="28" s="1"/>
  <c r="J267" i="28"/>
  <c r="J279" i="28" s="1"/>
  <c r="J284" i="28" s="1"/>
  <c r="K267" i="28"/>
  <c r="K279" i="28" s="1"/>
  <c r="K284" i="28" s="1"/>
  <c r="L267" i="28"/>
  <c r="L279" i="28" s="1"/>
  <c r="L284" i="28" s="1"/>
  <c r="I237" i="28"/>
  <c r="I249" i="28" s="1"/>
  <c r="I254" i="28" s="1"/>
  <c r="H237" i="28"/>
  <c r="H249" i="28" s="1"/>
  <c r="K237" i="28"/>
  <c r="K249" i="28" s="1"/>
  <c r="K254" i="28" s="1"/>
  <c r="L237" i="28"/>
  <c r="L249" i="28" s="1"/>
  <c r="L254" i="28" s="1"/>
  <c r="J237" i="28"/>
  <c r="J249" i="28" s="1"/>
  <c r="J254" i="28" s="1"/>
  <c r="I207" i="28"/>
  <c r="I219" i="28" s="1"/>
  <c r="I224" i="28" s="1"/>
  <c r="H207" i="28"/>
  <c r="H219" i="28" s="1"/>
  <c r="J207" i="28"/>
  <c r="J219" i="28" s="1"/>
  <c r="J224" i="28" s="1"/>
  <c r="L207" i="28"/>
  <c r="L219" i="28" s="1"/>
  <c r="L224" i="28" s="1"/>
  <c r="K207" i="28"/>
  <c r="K219" i="28" s="1"/>
  <c r="K224" i="28" s="1"/>
  <c r="I177" i="28"/>
  <c r="I189" i="28" s="1"/>
  <c r="I194" i="28" s="1"/>
  <c r="H177" i="28"/>
  <c r="H189" i="28" s="1"/>
  <c r="K177" i="28"/>
  <c r="K189" i="28" s="1"/>
  <c r="K194" i="28" s="1"/>
  <c r="J177" i="28"/>
  <c r="J189" i="28" s="1"/>
  <c r="J194" i="28" s="1"/>
  <c r="L177" i="28"/>
  <c r="L189" i="28" s="1"/>
  <c r="L194" i="28" s="1"/>
  <c r="I147" i="28"/>
  <c r="I159" i="28" s="1"/>
  <c r="I164" i="28" s="1"/>
  <c r="J147" i="28"/>
  <c r="J159" i="28" s="1"/>
  <c r="J164" i="28" s="1"/>
  <c r="K147" i="28"/>
  <c r="K159" i="28" s="1"/>
  <c r="K164" i="28" s="1"/>
  <c r="L147" i="28"/>
  <c r="L159" i="28" s="1"/>
  <c r="L164" i="28" s="1"/>
  <c r="H147" i="28"/>
  <c r="H159" i="28" s="1"/>
  <c r="L115" i="28"/>
  <c r="L128" i="28" s="1"/>
  <c r="L133" i="28" s="1"/>
  <c r="I115" i="28"/>
  <c r="I128" i="28" s="1"/>
  <c r="I133" i="28" s="1"/>
  <c r="H115" i="28"/>
  <c r="H128" i="28" s="1"/>
  <c r="J115" i="28"/>
  <c r="J128" i="28" s="1"/>
  <c r="J133" i="28" s="1"/>
  <c r="K115" i="28"/>
  <c r="K128" i="28" s="1"/>
  <c r="K133" i="28" s="1"/>
  <c r="M158" i="34"/>
  <c r="M359" i="34"/>
  <c r="K215" i="34"/>
  <c r="L215" i="34" s="1"/>
  <c r="M215" i="34" s="1"/>
  <c r="N215" i="34" s="1"/>
  <c r="M408" i="34"/>
  <c r="K265" i="34"/>
  <c r="L265" i="34" s="1"/>
  <c r="M265" i="34" s="1"/>
  <c r="N265" i="34" s="1"/>
  <c r="O265" i="34" s="1"/>
  <c r="P265" i="34" s="1"/>
  <c r="Q265" i="34" s="1"/>
  <c r="R265" i="34" s="1"/>
  <c r="S265" i="34" s="1"/>
  <c r="T265" i="34" s="1"/>
  <c r="K415" i="34"/>
  <c r="L415" i="34" s="1"/>
  <c r="M415" i="34" s="1"/>
  <c r="N415" i="34" s="1"/>
  <c r="O415" i="34" s="1"/>
  <c r="P415" i="34" s="1"/>
  <c r="Q415" i="34" s="1"/>
  <c r="R415" i="34" s="1"/>
  <c r="S415" i="34" s="1"/>
  <c r="T415" i="34" s="1"/>
  <c r="K365" i="34"/>
  <c r="L365" i="34" s="1"/>
  <c r="M365" i="34" s="1"/>
  <c r="N365" i="34" s="1"/>
  <c r="O365" i="34" s="1"/>
  <c r="P365" i="34" s="1"/>
  <c r="Q365" i="34" s="1"/>
  <c r="R365" i="34" s="1"/>
  <c r="S365" i="34" s="1"/>
  <c r="T365" i="34" s="1"/>
  <c r="L70" i="28"/>
  <c r="L314" i="28"/>
  <c r="L316" i="34" l="1"/>
  <c r="M316" i="34" s="1"/>
  <c r="M317" i="34" s="1"/>
  <c r="N317" i="34" s="1"/>
  <c r="O317" i="34" s="1"/>
  <c r="P317" i="34" s="1"/>
  <c r="Q317" i="34" s="1"/>
  <c r="R317" i="34" s="1"/>
  <c r="S317" i="34" s="1"/>
  <c r="T317" i="34" s="1"/>
  <c r="U317" i="34" s="1"/>
  <c r="V317" i="34" s="1"/>
  <c r="L166" i="34"/>
  <c r="M166" i="34" s="1"/>
  <c r="N166" i="34" s="1"/>
  <c r="O166" i="34" s="1"/>
  <c r="L216" i="34"/>
  <c r="M216" i="34" s="1"/>
  <c r="N216" i="34" s="1"/>
  <c r="O216" i="34" s="1"/>
  <c r="P216" i="34" s="1"/>
  <c r="Q216" i="34" s="1"/>
  <c r="R216" i="34" s="1"/>
  <c r="S216" i="34" s="1"/>
  <c r="T216" i="34" s="1"/>
  <c r="L366" i="34"/>
  <c r="M366" i="34" s="1"/>
  <c r="N366" i="34" s="1"/>
  <c r="O366" i="34" s="1"/>
  <c r="P366" i="34" s="1"/>
  <c r="Q366" i="34" s="1"/>
  <c r="R366" i="34" s="1"/>
  <c r="S366" i="34" s="1"/>
  <c r="T366" i="34" s="1"/>
  <c r="U366" i="34" s="1"/>
  <c r="N316" i="34"/>
  <c r="N359" i="34"/>
  <c r="L266" i="34"/>
  <c r="M266" i="34" s="1"/>
  <c r="L416" i="34"/>
  <c r="M416" i="34" s="1"/>
  <c r="N416" i="34" s="1"/>
  <c r="O416" i="34" s="1"/>
  <c r="P416" i="34" s="1"/>
  <c r="Q416" i="34" s="1"/>
  <c r="R416" i="34" s="1"/>
  <c r="S416" i="34" s="1"/>
  <c r="T416" i="34" s="1"/>
  <c r="U416" i="34" s="1"/>
  <c r="O215" i="34"/>
  <c r="S29" i="34"/>
  <c r="T29" i="34"/>
  <c r="U29" i="34"/>
  <c r="V29" i="34"/>
  <c r="W29" i="34"/>
  <c r="X29" i="34"/>
  <c r="R29" i="34"/>
  <c r="K30" i="34"/>
  <c r="L30" i="34"/>
  <c r="M30" i="34"/>
  <c r="N30" i="34"/>
  <c r="O30" i="34"/>
  <c r="P30" i="34"/>
  <c r="Q30" i="34"/>
  <c r="K29" i="34"/>
  <c r="L29" i="34"/>
  <c r="M29" i="34"/>
  <c r="N29" i="34"/>
  <c r="O29" i="34"/>
  <c r="P29" i="34"/>
  <c r="Q29" i="34"/>
  <c r="S32" i="34"/>
  <c r="T32" i="34" s="1"/>
  <c r="U32" i="34" s="1"/>
  <c r="V32" i="34" s="1"/>
  <c r="W32" i="34" s="1"/>
  <c r="X32" i="34" s="1"/>
  <c r="S35" i="34"/>
  <c r="T35" i="34" s="1"/>
  <c r="U35" i="34" s="1"/>
  <c r="V35" i="34" s="1"/>
  <c r="W35" i="34" s="1"/>
  <c r="X35" i="34" s="1"/>
  <c r="S38" i="34"/>
  <c r="T38" i="34" s="1"/>
  <c r="U38" i="34" s="1"/>
  <c r="V38" i="34" s="1"/>
  <c r="W38" i="34" s="1"/>
  <c r="X38" i="34" s="1"/>
  <c r="S41" i="34"/>
  <c r="T41" i="34" s="1"/>
  <c r="U41" i="34" s="1"/>
  <c r="V41" i="34" s="1"/>
  <c r="W41" i="34" s="1"/>
  <c r="X41" i="34" s="1"/>
  <c r="S44" i="34"/>
  <c r="T44" i="34" s="1"/>
  <c r="U44" i="34" s="1"/>
  <c r="V44" i="34" s="1"/>
  <c r="W44" i="34" s="1"/>
  <c r="X44" i="34" s="1"/>
  <c r="S47" i="34"/>
  <c r="T47" i="34" s="1"/>
  <c r="U47" i="34" s="1"/>
  <c r="V47" i="34" s="1"/>
  <c r="W47" i="34" s="1"/>
  <c r="X47" i="34" s="1"/>
  <c r="R47" i="34"/>
  <c r="R44" i="34"/>
  <c r="R41" i="34"/>
  <c r="R38" i="34"/>
  <c r="R35" i="34"/>
  <c r="R32" i="34"/>
  <c r="M167" i="34" l="1"/>
  <c r="N167" i="34" s="1"/>
  <c r="O167" i="34" s="1"/>
  <c r="P167" i="34" s="1"/>
  <c r="Q167" i="34" s="1"/>
  <c r="R167" i="34" s="1"/>
  <c r="S167" i="34" s="1"/>
  <c r="T167" i="34" s="1"/>
  <c r="U167" i="34" s="1"/>
  <c r="V167" i="34" s="1"/>
  <c r="U216" i="34"/>
  <c r="T232" i="34"/>
  <c r="M367" i="34"/>
  <c r="N367" i="34" s="1"/>
  <c r="O367" i="34" s="1"/>
  <c r="P367" i="34" s="1"/>
  <c r="Q367" i="34" s="1"/>
  <c r="R367" i="34" s="1"/>
  <c r="M217" i="34"/>
  <c r="N217" i="34" s="1"/>
  <c r="P166" i="34"/>
  <c r="M417" i="34"/>
  <c r="N417" i="34" s="1"/>
  <c r="N266" i="34"/>
  <c r="M267" i="34"/>
  <c r="N267" i="34" s="1"/>
  <c r="O267" i="34" s="1"/>
  <c r="P267" i="34" s="1"/>
  <c r="Q267" i="34" s="1"/>
  <c r="R267" i="34" s="1"/>
  <c r="S267" i="34" s="1"/>
  <c r="T267" i="34" s="1"/>
  <c r="U267" i="34" s="1"/>
  <c r="V267" i="34" s="1"/>
  <c r="O316" i="34"/>
  <c r="N318" i="34"/>
  <c r="O318" i="34" s="1"/>
  <c r="P318" i="34" s="1"/>
  <c r="Q318" i="34" s="1"/>
  <c r="R318" i="34" s="1"/>
  <c r="S318" i="34" s="1"/>
  <c r="T318" i="34" s="1"/>
  <c r="U318" i="34" s="1"/>
  <c r="V318" i="34" s="1"/>
  <c r="W318" i="34" s="1"/>
  <c r="P215" i="34"/>
  <c r="N168" i="34" l="1"/>
  <c r="O168" i="34" s="1"/>
  <c r="N368" i="34"/>
  <c r="O368" i="34" s="1"/>
  <c r="P368" i="34" s="1"/>
  <c r="Q368" i="34" s="1"/>
  <c r="R368" i="34" s="1"/>
  <c r="S368" i="34" s="1"/>
  <c r="T368" i="34" s="1"/>
  <c r="U368" i="34" s="1"/>
  <c r="V368" i="34" s="1"/>
  <c r="W368" i="34" s="1"/>
  <c r="O217" i="34"/>
  <c r="N218" i="34"/>
  <c r="O218" i="34" s="1"/>
  <c r="P218" i="34" s="1"/>
  <c r="Q218" i="34" s="1"/>
  <c r="R218" i="34" s="1"/>
  <c r="S218" i="34" s="1"/>
  <c r="T218" i="34" s="1"/>
  <c r="U232" i="34"/>
  <c r="O417" i="34"/>
  <c r="N418" i="34"/>
  <c r="O418" i="34" s="1"/>
  <c r="P418" i="34" s="1"/>
  <c r="Q418" i="34" s="1"/>
  <c r="R418" i="34" s="1"/>
  <c r="S418" i="34" s="1"/>
  <c r="T418" i="34" s="1"/>
  <c r="U418" i="34" s="1"/>
  <c r="V418" i="34" s="1"/>
  <c r="W418" i="34" s="1"/>
  <c r="O266" i="34"/>
  <c r="N268" i="34"/>
  <c r="O268" i="34" s="1"/>
  <c r="P268" i="34" s="1"/>
  <c r="Q268" i="34" s="1"/>
  <c r="R268" i="34" s="1"/>
  <c r="S268" i="34" s="1"/>
  <c r="T268" i="34" s="1"/>
  <c r="U268" i="34" s="1"/>
  <c r="V268" i="34" s="1"/>
  <c r="W268" i="34" s="1"/>
  <c r="Q166" i="34"/>
  <c r="P316" i="34"/>
  <c r="O319" i="34"/>
  <c r="P319" i="34" s="1"/>
  <c r="Q319" i="34" s="1"/>
  <c r="R319" i="34" s="1"/>
  <c r="S319" i="34" s="1"/>
  <c r="T319" i="34" s="1"/>
  <c r="U319" i="34" s="1"/>
  <c r="V319" i="34" s="1"/>
  <c r="W319" i="34" s="1"/>
  <c r="X319" i="34" s="1"/>
  <c r="S367" i="34"/>
  <c r="Q215" i="34"/>
  <c r="O369" i="34" l="1"/>
  <c r="P369" i="34" s="1"/>
  <c r="Q369" i="34" s="1"/>
  <c r="P168" i="34"/>
  <c r="O169" i="34"/>
  <c r="P169" i="34" s="1"/>
  <c r="Q169" i="34" s="1"/>
  <c r="R169" i="34" s="1"/>
  <c r="S169" i="34" s="1"/>
  <c r="T169" i="34" s="1"/>
  <c r="U169" i="34" s="1"/>
  <c r="V169" i="34" s="1"/>
  <c r="W169" i="34" s="1"/>
  <c r="X169" i="34" s="1"/>
  <c r="U218" i="34"/>
  <c r="T234" i="34"/>
  <c r="P217" i="34"/>
  <c r="O219" i="34"/>
  <c r="P219" i="34" s="1"/>
  <c r="Q219" i="34" s="1"/>
  <c r="R219" i="34" s="1"/>
  <c r="S219" i="34" s="1"/>
  <c r="T219" i="34" s="1"/>
  <c r="Q316" i="34"/>
  <c r="P320" i="34"/>
  <c r="Q320" i="34" s="1"/>
  <c r="R320" i="34" s="1"/>
  <c r="S320" i="34" s="1"/>
  <c r="T320" i="34" s="1"/>
  <c r="U320" i="34" s="1"/>
  <c r="V320" i="34" s="1"/>
  <c r="W320" i="34" s="1"/>
  <c r="X320" i="34" s="1"/>
  <c r="P266" i="34"/>
  <c r="O269" i="34"/>
  <c r="P269" i="34" s="1"/>
  <c r="Q269" i="34" s="1"/>
  <c r="R269" i="34" s="1"/>
  <c r="S269" i="34" s="1"/>
  <c r="T269" i="34" s="1"/>
  <c r="U269" i="34" s="1"/>
  <c r="V269" i="34" s="1"/>
  <c r="W269" i="34" s="1"/>
  <c r="X269" i="34" s="1"/>
  <c r="R369" i="34"/>
  <c r="R166" i="34"/>
  <c r="O419" i="34"/>
  <c r="P419" i="34" s="1"/>
  <c r="Q419" i="34" s="1"/>
  <c r="R419" i="34" s="1"/>
  <c r="S419" i="34" s="1"/>
  <c r="T419" i="34" s="1"/>
  <c r="U419" i="34" s="1"/>
  <c r="V419" i="34" s="1"/>
  <c r="W419" i="34" s="1"/>
  <c r="X419" i="34" s="1"/>
  <c r="P417" i="34"/>
  <c r="T367" i="34"/>
  <c r="R215" i="34"/>
  <c r="T381" i="34"/>
  <c r="T281" i="34"/>
  <c r="P370" i="34" l="1"/>
  <c r="Q370" i="34" s="1"/>
  <c r="R370" i="34" s="1"/>
  <c r="S370" i="34" s="1"/>
  <c r="T370" i="34" s="1"/>
  <c r="U370" i="34" s="1"/>
  <c r="V370" i="34" s="1"/>
  <c r="W370" i="34" s="1"/>
  <c r="X370" i="34" s="1"/>
  <c r="Q168" i="34"/>
  <c r="P170" i="34"/>
  <c r="Q170" i="34" s="1"/>
  <c r="R170" i="34" s="1"/>
  <c r="S170" i="34" s="1"/>
  <c r="T170" i="34" s="1"/>
  <c r="U170" i="34" s="1"/>
  <c r="V170" i="34" s="1"/>
  <c r="W170" i="34" s="1"/>
  <c r="X170" i="34" s="1"/>
  <c r="Q371" i="34"/>
  <c r="R371" i="34" s="1"/>
  <c r="S371" i="34" s="1"/>
  <c r="T371" i="34" s="1"/>
  <c r="U371" i="34" s="1"/>
  <c r="V371" i="34" s="1"/>
  <c r="W371" i="34" s="1"/>
  <c r="X371" i="34" s="1"/>
  <c r="U219" i="34"/>
  <c r="T235" i="34"/>
  <c r="V218" i="34"/>
  <c r="U234" i="34"/>
  <c r="Q217" i="34"/>
  <c r="P220" i="34"/>
  <c r="Q220" i="34" s="1"/>
  <c r="R220" i="34" s="1"/>
  <c r="S220" i="34" s="1"/>
  <c r="T220" i="34" s="1"/>
  <c r="S166" i="34"/>
  <c r="Q266" i="34"/>
  <c r="P270" i="34"/>
  <c r="Q270" i="34" s="1"/>
  <c r="R270" i="34" s="1"/>
  <c r="S270" i="34" s="1"/>
  <c r="T270" i="34" s="1"/>
  <c r="U270" i="34" s="1"/>
  <c r="V270" i="34" s="1"/>
  <c r="Q417" i="34"/>
  <c r="P420" i="34"/>
  <c r="Q420" i="34" s="1"/>
  <c r="R420" i="34" s="1"/>
  <c r="S420" i="34" s="1"/>
  <c r="T420" i="34" s="1"/>
  <c r="U420" i="34" s="1"/>
  <c r="V420" i="34" s="1"/>
  <c r="W420" i="34" s="1"/>
  <c r="X420" i="34" s="1"/>
  <c r="S369" i="34"/>
  <c r="R316" i="34"/>
  <c r="Q321" i="34"/>
  <c r="R321" i="34" s="1"/>
  <c r="S321" i="34" s="1"/>
  <c r="T321" i="34" s="1"/>
  <c r="U321" i="34" s="1"/>
  <c r="V321" i="34" s="1"/>
  <c r="W321" i="34" s="1"/>
  <c r="X321" i="34" s="1"/>
  <c r="U367" i="34"/>
  <c r="S215" i="34"/>
  <c r="T333" i="34"/>
  <c r="T284" i="34"/>
  <c r="T181" i="34"/>
  <c r="R372" i="34" l="1"/>
  <c r="S372" i="34" s="1"/>
  <c r="T372" i="34" s="1"/>
  <c r="U372" i="34" s="1"/>
  <c r="V372" i="34" s="1"/>
  <c r="W372" i="34" s="1"/>
  <c r="X372" i="34" s="1"/>
  <c r="R168" i="34"/>
  <c r="Q171" i="34"/>
  <c r="R171" i="34" s="1"/>
  <c r="S171" i="34" s="1"/>
  <c r="T171" i="34" s="1"/>
  <c r="U171" i="34" s="1"/>
  <c r="V171" i="34" s="1"/>
  <c r="W171" i="34" s="1"/>
  <c r="X171" i="34" s="1"/>
  <c r="W218" i="34"/>
  <c r="W234" i="34" s="1"/>
  <c r="V234" i="34"/>
  <c r="U220" i="34"/>
  <c r="T236" i="34"/>
  <c r="V219" i="34"/>
  <c r="U235" i="34"/>
  <c r="R217" i="34"/>
  <c r="Q221" i="34"/>
  <c r="R221" i="34" s="1"/>
  <c r="S221" i="34" s="1"/>
  <c r="T221" i="34" s="1"/>
  <c r="W270" i="34"/>
  <c r="T369" i="34"/>
  <c r="T385" i="34" s="1"/>
  <c r="R266" i="34"/>
  <c r="Q271" i="34"/>
  <c r="R271" i="34" s="1"/>
  <c r="S271" i="34" s="1"/>
  <c r="T271" i="34" s="1"/>
  <c r="U271" i="34" s="1"/>
  <c r="V271" i="34" s="1"/>
  <c r="W271" i="34" s="1"/>
  <c r="X271" i="34" s="1"/>
  <c r="S316" i="34"/>
  <c r="R322" i="34"/>
  <c r="S322" i="34" s="1"/>
  <c r="T322" i="34" s="1"/>
  <c r="U322" i="34" s="1"/>
  <c r="V322" i="34" s="1"/>
  <c r="R417" i="34"/>
  <c r="Q421" i="34"/>
  <c r="R421" i="34" s="1"/>
  <c r="S421" i="34" s="1"/>
  <c r="T421" i="34" s="1"/>
  <c r="U421" i="34" s="1"/>
  <c r="V421" i="34" s="1"/>
  <c r="W421" i="34" s="1"/>
  <c r="X421" i="34" s="1"/>
  <c r="T166" i="34"/>
  <c r="T182" i="34" s="1"/>
  <c r="V367" i="34"/>
  <c r="T215" i="34"/>
  <c r="T231" i="34" s="1"/>
  <c r="U333" i="34"/>
  <c r="T434" i="34"/>
  <c r="U334" i="34"/>
  <c r="T334" i="34"/>
  <c r="T335" i="34"/>
  <c r="U284" i="34"/>
  <c r="S373" i="34" l="1"/>
  <c r="T373" i="34" s="1"/>
  <c r="U373" i="34" s="1"/>
  <c r="V373" i="34" s="1"/>
  <c r="W373" i="34" s="1"/>
  <c r="X373" i="34" s="1"/>
  <c r="S168" i="34"/>
  <c r="R172" i="34"/>
  <c r="S172" i="34" s="1"/>
  <c r="T172" i="34" s="1"/>
  <c r="U172" i="34" s="1"/>
  <c r="V172" i="34" s="1"/>
  <c r="W172" i="34" s="1"/>
  <c r="X172" i="34" s="1"/>
  <c r="U221" i="34"/>
  <c r="T237" i="34"/>
  <c r="V220" i="34"/>
  <c r="U236" i="34"/>
  <c r="W219" i="34"/>
  <c r="V235" i="34"/>
  <c r="S217" i="34"/>
  <c r="R222" i="34"/>
  <c r="S222" i="34" s="1"/>
  <c r="T222" i="34" s="1"/>
  <c r="W322" i="34"/>
  <c r="U166" i="34"/>
  <c r="T316" i="34"/>
  <c r="S323" i="34"/>
  <c r="T323" i="34" s="1"/>
  <c r="U323" i="34" s="1"/>
  <c r="V323" i="34" s="1"/>
  <c r="W323" i="34" s="1"/>
  <c r="X323" i="34" s="1"/>
  <c r="U369" i="34"/>
  <c r="U385" i="34" s="1"/>
  <c r="T374" i="34"/>
  <c r="U374" i="34" s="1"/>
  <c r="V374" i="34" s="1"/>
  <c r="W374" i="34" s="1"/>
  <c r="X374" i="34" s="1"/>
  <c r="S417" i="34"/>
  <c r="R422" i="34"/>
  <c r="S422" i="34" s="1"/>
  <c r="T422" i="34" s="1"/>
  <c r="U422" i="34" s="1"/>
  <c r="V422" i="34" s="1"/>
  <c r="W422" i="34" s="1"/>
  <c r="X422" i="34" s="1"/>
  <c r="S266" i="34"/>
  <c r="R272" i="34"/>
  <c r="S272" i="34" s="1"/>
  <c r="T272" i="34" s="1"/>
  <c r="U272" i="34" s="1"/>
  <c r="V272" i="34" s="1"/>
  <c r="W272" i="34" s="1"/>
  <c r="X272" i="34" s="1"/>
  <c r="X270" i="34"/>
  <c r="U434" i="34"/>
  <c r="V334" i="34"/>
  <c r="V333" i="34"/>
  <c r="T386" i="34"/>
  <c r="T384" i="34"/>
  <c r="T285" i="34"/>
  <c r="T185" i="34"/>
  <c r="V284" i="34"/>
  <c r="T168" i="34" l="1"/>
  <c r="S173" i="34"/>
  <c r="T173" i="34" s="1"/>
  <c r="U173" i="34" s="1"/>
  <c r="V173" i="34" s="1"/>
  <c r="W173" i="34" s="1"/>
  <c r="X173" i="34" s="1"/>
  <c r="U222" i="34"/>
  <c r="T238" i="34"/>
  <c r="W220" i="34"/>
  <c r="V236" i="34"/>
  <c r="X219" i="34"/>
  <c r="X235" i="34" s="1"/>
  <c r="W235" i="34"/>
  <c r="V221" i="34"/>
  <c r="U237" i="34"/>
  <c r="T217" i="34"/>
  <c r="T233" i="34" s="1"/>
  <c r="S223" i="34"/>
  <c r="T223" i="34" s="1"/>
  <c r="V369" i="34"/>
  <c r="V385" i="34" s="1"/>
  <c r="U375" i="34"/>
  <c r="V375" i="34" s="1"/>
  <c r="W375" i="34" s="1"/>
  <c r="X375" i="34" s="1"/>
  <c r="U182" i="34"/>
  <c r="T266" i="34"/>
  <c r="S273" i="34"/>
  <c r="T273" i="34" s="1"/>
  <c r="U273" i="34" s="1"/>
  <c r="V273" i="34" s="1"/>
  <c r="W273" i="34" s="1"/>
  <c r="T417" i="34"/>
  <c r="S423" i="34"/>
  <c r="T423" i="34" s="1"/>
  <c r="U423" i="34" s="1"/>
  <c r="V423" i="34" s="1"/>
  <c r="W423" i="34" s="1"/>
  <c r="X423" i="34" s="1"/>
  <c r="U316" i="34"/>
  <c r="T324" i="34"/>
  <c r="U324" i="34" s="1"/>
  <c r="V324" i="34" s="1"/>
  <c r="T332" i="34"/>
  <c r="X322" i="34"/>
  <c r="V434" i="34"/>
  <c r="T436" i="34"/>
  <c r="U285" i="34"/>
  <c r="W334" i="34"/>
  <c r="T387" i="34"/>
  <c r="T336" i="34"/>
  <c r="U335" i="34"/>
  <c r="T337" i="34"/>
  <c r="T382" i="34"/>
  <c r="T432" i="34"/>
  <c r="U386" i="34"/>
  <c r="U384" i="34"/>
  <c r="T286" i="34"/>
  <c r="U185" i="34"/>
  <c r="T186" i="34"/>
  <c r="U168" i="34" l="1"/>
  <c r="T184" i="34"/>
  <c r="T174" i="34"/>
  <c r="U174" i="34" s="1"/>
  <c r="V174" i="34" s="1"/>
  <c r="W174" i="34" s="1"/>
  <c r="X174" i="34" s="1"/>
  <c r="W221" i="34"/>
  <c r="V237" i="34"/>
  <c r="X220" i="34"/>
  <c r="X236" i="34" s="1"/>
  <c r="W236" i="34"/>
  <c r="U223" i="34"/>
  <c r="T239" i="34"/>
  <c r="V222" i="34"/>
  <c r="U238" i="34"/>
  <c r="U217" i="34"/>
  <c r="U233" i="34" s="1"/>
  <c r="T224" i="34"/>
  <c r="W324" i="34"/>
  <c r="T433" i="34"/>
  <c r="U417" i="34"/>
  <c r="T424" i="34"/>
  <c r="U424" i="34" s="1"/>
  <c r="V424" i="34" s="1"/>
  <c r="W424" i="34" s="1"/>
  <c r="U325" i="34"/>
  <c r="V325" i="34" s="1"/>
  <c r="W325" i="34" s="1"/>
  <c r="X325" i="34" s="1"/>
  <c r="U332" i="34"/>
  <c r="X273" i="34"/>
  <c r="U266" i="34"/>
  <c r="T274" i="34"/>
  <c r="U274" i="34" s="1"/>
  <c r="V274" i="34" s="1"/>
  <c r="W369" i="34"/>
  <c r="W385" i="34" s="1"/>
  <c r="V376" i="34"/>
  <c r="W376" i="34" s="1"/>
  <c r="X376" i="34" s="1"/>
  <c r="W434" i="34"/>
  <c r="U436" i="34"/>
  <c r="T437" i="34"/>
  <c r="U286" i="34"/>
  <c r="V285" i="34"/>
  <c r="U337" i="34"/>
  <c r="V335" i="34"/>
  <c r="T338" i="34"/>
  <c r="U336" i="34"/>
  <c r="T388" i="34"/>
  <c r="U382" i="34"/>
  <c r="V386" i="34"/>
  <c r="U387" i="34"/>
  <c r="V384" i="34"/>
  <c r="T287" i="34"/>
  <c r="T288" i="34"/>
  <c r="T282" i="34"/>
  <c r="W284" i="34"/>
  <c r="T188" i="34"/>
  <c r="U186" i="34"/>
  <c r="V168" i="34" l="1"/>
  <c r="U184" i="34"/>
  <c r="U175" i="34"/>
  <c r="V175" i="34" s="1"/>
  <c r="W175" i="34" s="1"/>
  <c r="X175" i="34" s="1"/>
  <c r="W222" i="34"/>
  <c r="V238" i="34"/>
  <c r="U224" i="34"/>
  <c r="U225" i="34" s="1"/>
  <c r="T240" i="34"/>
  <c r="V223" i="34"/>
  <c r="U239" i="34"/>
  <c r="X221" i="34"/>
  <c r="X237" i="34" s="1"/>
  <c r="W237" i="34"/>
  <c r="V217" i="34"/>
  <c r="V233" i="34" s="1"/>
  <c r="X369" i="34"/>
  <c r="W377" i="34"/>
  <c r="X377" i="34" s="1"/>
  <c r="W274" i="34"/>
  <c r="V326" i="34"/>
  <c r="W326" i="34" s="1"/>
  <c r="X326" i="34" s="1"/>
  <c r="U433" i="34"/>
  <c r="V417" i="34"/>
  <c r="U425" i="34"/>
  <c r="V425" i="34" s="1"/>
  <c r="W425" i="34" s="1"/>
  <c r="X425" i="34" s="1"/>
  <c r="U275" i="34"/>
  <c r="V275" i="34" s="1"/>
  <c r="W275" i="34" s="1"/>
  <c r="X275" i="34" s="1"/>
  <c r="X424" i="34"/>
  <c r="X324" i="34"/>
  <c r="W285" i="34"/>
  <c r="V436" i="34"/>
  <c r="U437" i="34"/>
  <c r="V286" i="34"/>
  <c r="U432" i="34"/>
  <c r="T438" i="34"/>
  <c r="V185" i="34"/>
  <c r="V337" i="34"/>
  <c r="T435" i="34"/>
  <c r="U287" i="34"/>
  <c r="T389" i="34"/>
  <c r="W335" i="34"/>
  <c r="V336" i="34"/>
  <c r="U388" i="34"/>
  <c r="V387" i="34"/>
  <c r="W386" i="34"/>
  <c r="T289" i="34"/>
  <c r="U282" i="34"/>
  <c r="V186" i="34"/>
  <c r="T187" i="34"/>
  <c r="U288" i="34"/>
  <c r="W185" i="34"/>
  <c r="U188" i="34"/>
  <c r="T183" i="34"/>
  <c r="W168" i="34" l="1"/>
  <c r="V184" i="34"/>
  <c r="V176" i="34"/>
  <c r="W176" i="34" s="1"/>
  <c r="X176" i="34" s="1"/>
  <c r="V225" i="34"/>
  <c r="U241" i="34"/>
  <c r="V224" i="34"/>
  <c r="U240" i="34"/>
  <c r="W223" i="34"/>
  <c r="V239" i="34"/>
  <c r="X222" i="34"/>
  <c r="X238" i="34" s="1"/>
  <c r="W238" i="34"/>
  <c r="X378" i="34"/>
  <c r="W327" i="34"/>
  <c r="X327" i="34" s="1"/>
  <c r="X328" i="34" s="1"/>
  <c r="X274" i="34"/>
  <c r="V426" i="34"/>
  <c r="W426" i="34" s="1"/>
  <c r="X426" i="34" s="1"/>
  <c r="V433" i="34"/>
  <c r="V276" i="34"/>
  <c r="W276" i="34" s="1"/>
  <c r="X276" i="34" s="1"/>
  <c r="W436" i="34"/>
  <c r="W286" i="34"/>
  <c r="V287" i="34"/>
  <c r="V437" i="34"/>
  <c r="U438" i="34"/>
  <c r="T439" i="34"/>
  <c r="W337" i="34"/>
  <c r="U187" i="34"/>
  <c r="U338" i="34"/>
  <c r="X335" i="34"/>
  <c r="W336" i="34"/>
  <c r="X336" i="34"/>
  <c r="T339" i="34"/>
  <c r="T331" i="34"/>
  <c r="W384" i="34"/>
  <c r="T383" i="34"/>
  <c r="T390" i="34"/>
  <c r="X385" i="34"/>
  <c r="W387" i="34"/>
  <c r="U389" i="34"/>
  <c r="X386" i="34"/>
  <c r="V388" i="34"/>
  <c r="T283" i="34"/>
  <c r="T290" i="34"/>
  <c r="X285" i="34"/>
  <c r="V188" i="34"/>
  <c r="X186" i="34"/>
  <c r="T190" i="34"/>
  <c r="U289" i="34"/>
  <c r="V288" i="34"/>
  <c r="X286" i="34"/>
  <c r="X185" i="34"/>
  <c r="U183" i="34"/>
  <c r="W184" i="34" l="1"/>
  <c r="W177" i="34"/>
  <c r="X177" i="34" s="1"/>
  <c r="X178" i="34" s="1"/>
  <c r="W224" i="34"/>
  <c r="V240" i="34"/>
  <c r="V226" i="34"/>
  <c r="X223" i="34"/>
  <c r="X239" i="34" s="1"/>
  <c r="W239" i="34"/>
  <c r="W225" i="34"/>
  <c r="V241" i="34"/>
  <c r="W427" i="34"/>
  <c r="X427" i="34" s="1"/>
  <c r="X428" i="34" s="1"/>
  <c r="W277" i="34"/>
  <c r="X277" i="34" s="1"/>
  <c r="X278" i="34" s="1"/>
  <c r="V438" i="34"/>
  <c r="X436" i="34"/>
  <c r="W287" i="34"/>
  <c r="W188" i="34"/>
  <c r="W437" i="34"/>
  <c r="X337" i="34"/>
  <c r="V187" i="34"/>
  <c r="U439" i="34"/>
  <c r="T431" i="34"/>
  <c r="T440" i="34"/>
  <c r="U435" i="34"/>
  <c r="W186" i="34"/>
  <c r="V338" i="34"/>
  <c r="X338" i="34"/>
  <c r="U339" i="34"/>
  <c r="T340" i="34"/>
  <c r="T345" i="34" s="1"/>
  <c r="U383" i="34"/>
  <c r="X387" i="34"/>
  <c r="W388" i="34"/>
  <c r="V389" i="34"/>
  <c r="U390" i="34"/>
  <c r="T395" i="34"/>
  <c r="U283" i="34"/>
  <c r="U190" i="34"/>
  <c r="T189" i="34"/>
  <c r="T195" i="34" s="1"/>
  <c r="W288" i="34"/>
  <c r="V289" i="34"/>
  <c r="V183" i="34"/>
  <c r="X225" i="34" l="1"/>
  <c r="X241" i="34" s="1"/>
  <c r="W241" i="34"/>
  <c r="W226" i="34"/>
  <c r="V242" i="34"/>
  <c r="X224" i="34"/>
  <c r="X240" i="34" s="1"/>
  <c r="W240" i="34"/>
  <c r="W438" i="34"/>
  <c r="X188" i="34"/>
  <c r="X287" i="34"/>
  <c r="X437" i="34"/>
  <c r="V439" i="34"/>
  <c r="U440" i="34"/>
  <c r="V190" i="34"/>
  <c r="V435" i="34"/>
  <c r="T445" i="34"/>
  <c r="V440" i="34"/>
  <c r="U340" i="34"/>
  <c r="W338" i="34"/>
  <c r="V339" i="34"/>
  <c r="V383" i="34"/>
  <c r="U391" i="34"/>
  <c r="X388" i="34"/>
  <c r="V390" i="34"/>
  <c r="V283" i="34"/>
  <c r="U189" i="34"/>
  <c r="W289" i="34"/>
  <c r="X288" i="34"/>
  <c r="V189" i="34"/>
  <c r="W187" i="34"/>
  <c r="X226" i="34" l="1"/>
  <c r="X242" i="34" s="1"/>
  <c r="W242" i="34"/>
  <c r="W227" i="34"/>
  <c r="X438" i="34"/>
  <c r="W190" i="34"/>
  <c r="W439" i="34"/>
  <c r="U441" i="34"/>
  <c r="U445" i="34" s="1"/>
  <c r="W435" i="34"/>
  <c r="X439" i="34"/>
  <c r="W440" i="34"/>
  <c r="V391" i="34"/>
  <c r="V340" i="34"/>
  <c r="U341" i="34"/>
  <c r="U345" i="34" s="1"/>
  <c r="W339" i="34"/>
  <c r="W389" i="34"/>
  <c r="W390" i="34"/>
  <c r="U395" i="34"/>
  <c r="U191" i="34"/>
  <c r="U195" i="34" s="1"/>
  <c r="X289" i="34"/>
  <c r="W189" i="34"/>
  <c r="X189" i="34"/>
  <c r="X187" i="34"/>
  <c r="X227" i="34" l="1"/>
  <c r="W243" i="34"/>
  <c r="X190" i="34"/>
  <c r="V441" i="34"/>
  <c r="V442" i="34"/>
  <c r="X435" i="34"/>
  <c r="W391" i="34"/>
  <c r="W441" i="34"/>
  <c r="X440" i="34"/>
  <c r="X339" i="34"/>
  <c r="W340" i="34"/>
  <c r="X340" i="34"/>
  <c r="V341" i="34"/>
  <c r="X389" i="34"/>
  <c r="X390" i="34"/>
  <c r="V191" i="34"/>
  <c r="X228" i="34" l="1"/>
  <c r="X244" i="34" s="1"/>
  <c r="X243" i="34"/>
  <c r="V445" i="34"/>
  <c r="W442" i="34"/>
  <c r="V392" i="34"/>
  <c r="V395" i="34" s="1"/>
  <c r="X391" i="34"/>
  <c r="V342" i="34"/>
  <c r="W341" i="34"/>
  <c r="W191" i="34"/>
  <c r="X191" i="34"/>
  <c r="V192" i="34"/>
  <c r="V195" i="34" s="1"/>
  <c r="X442" i="34" l="1"/>
  <c r="W443" i="34"/>
  <c r="X441" i="34"/>
  <c r="W392" i="34"/>
  <c r="V345" i="34"/>
  <c r="X341" i="34"/>
  <c r="W342" i="34"/>
  <c r="X342" i="34"/>
  <c r="X192" i="34"/>
  <c r="W192" i="34"/>
  <c r="W393" i="34" l="1"/>
  <c r="W395" i="34" s="1"/>
  <c r="X393" i="34"/>
  <c r="X392" i="34"/>
  <c r="W343" i="34"/>
  <c r="W193" i="34"/>
  <c r="W195" i="34" s="1"/>
  <c r="X394" i="34" l="1"/>
  <c r="X395" i="34" s="1"/>
  <c r="X343" i="34"/>
  <c r="X344" i="34"/>
  <c r="W345" i="34"/>
  <c r="X193" i="34"/>
  <c r="X194" i="34"/>
  <c r="X195" i="34" l="1"/>
  <c r="X345" i="34"/>
  <c r="U21" i="22" l="1"/>
  <c r="V21" i="22"/>
  <c r="W21" i="22"/>
  <c r="X21" i="22"/>
  <c r="T21" i="22"/>
  <c r="U20" i="22"/>
  <c r="V20" i="22"/>
  <c r="W20" i="22"/>
  <c r="X20" i="22"/>
  <c r="T20" i="22"/>
  <c r="J22" i="34" l="1"/>
  <c r="J23" i="34"/>
  <c r="J26" i="34"/>
  <c r="J27" i="34"/>
  <c r="F92" i="28"/>
  <c r="H61" i="28" s="1"/>
  <c r="H74" i="28" s="1"/>
  <c r="F89" i="28"/>
  <c r="H58" i="28" s="1"/>
  <c r="H69" i="28" s="1"/>
  <c r="I60" i="32"/>
  <c r="J60" i="32"/>
  <c r="K60" i="32"/>
  <c r="L60" i="32"/>
  <c r="H60" i="32"/>
  <c r="I29" i="32"/>
  <c r="I42" i="32" s="1"/>
  <c r="J29" i="32"/>
  <c r="J42" i="32" s="1"/>
  <c r="K29" i="32"/>
  <c r="K42" i="32" s="1"/>
  <c r="L29" i="32"/>
  <c r="L42" i="32" s="1"/>
  <c r="H29" i="32"/>
  <c r="H42" i="32" s="1"/>
  <c r="F31" i="32"/>
  <c r="K31" i="32" s="1"/>
  <c r="K43" i="32" s="1"/>
  <c r="F28" i="32"/>
  <c r="L28" i="32" s="1"/>
  <c r="L38" i="32" s="1"/>
  <c r="F27" i="32"/>
  <c r="H27" i="32" s="1"/>
  <c r="H37" i="32" s="1"/>
  <c r="F24" i="32"/>
  <c r="F62" i="32"/>
  <c r="F57" i="32"/>
  <c r="F54" i="32"/>
  <c r="F52" i="32"/>
  <c r="F53" i="32" s="1"/>
  <c r="F22" i="32"/>
  <c r="F23" i="32" s="1"/>
  <c r="F58" i="32"/>
  <c r="Q17" i="26"/>
  <c r="Q16" i="26"/>
  <c r="K53" i="32" l="1"/>
  <c r="K65" i="32" s="1"/>
  <c r="I53" i="32"/>
  <c r="I65" i="32" s="1"/>
  <c r="H53" i="32"/>
  <c r="H65" i="32" s="1"/>
  <c r="L53" i="32"/>
  <c r="L65" i="32" s="1"/>
  <c r="J53" i="32"/>
  <c r="J65" i="32" s="1"/>
  <c r="I23" i="32"/>
  <c r="I34" i="32" s="1"/>
  <c r="H23" i="32"/>
  <c r="H34" i="32" s="1"/>
  <c r="L23" i="32"/>
  <c r="L34" i="32" s="1"/>
  <c r="J23" i="32"/>
  <c r="J34" i="32" s="1"/>
  <c r="K23" i="32"/>
  <c r="K34" i="32" s="1"/>
  <c r="J55" i="34"/>
  <c r="J56" i="34"/>
  <c r="K56" i="34" s="1"/>
  <c r="J60" i="34"/>
  <c r="K60" i="34" s="1"/>
  <c r="L60" i="34" s="1"/>
  <c r="M60" i="34" s="1"/>
  <c r="N60" i="34" s="1"/>
  <c r="O60" i="34" s="1"/>
  <c r="J59" i="34"/>
  <c r="K59" i="34" s="1"/>
  <c r="L59" i="34" s="1"/>
  <c r="M59" i="34" s="1"/>
  <c r="N59" i="34" s="1"/>
  <c r="J63" i="34"/>
  <c r="K63" i="34" s="1"/>
  <c r="L63" i="34" s="1"/>
  <c r="M63" i="34" s="1"/>
  <c r="N63" i="34" s="1"/>
  <c r="O63" i="34" s="1"/>
  <c r="P63" i="34" s="1"/>
  <c r="Q63" i="34" s="1"/>
  <c r="R63" i="34" s="1"/>
  <c r="J57" i="34"/>
  <c r="K57" i="34" s="1"/>
  <c r="L57" i="34" s="1"/>
  <c r="J61" i="34"/>
  <c r="K61" i="34" s="1"/>
  <c r="L61" i="34" s="1"/>
  <c r="M61" i="34" s="1"/>
  <c r="N61" i="34" s="1"/>
  <c r="O61" i="34" s="1"/>
  <c r="P61" i="34" s="1"/>
  <c r="J58" i="34"/>
  <c r="J62" i="34"/>
  <c r="K62" i="34" s="1"/>
  <c r="L62" i="34" s="1"/>
  <c r="M62" i="34" s="1"/>
  <c r="N62" i="34" s="1"/>
  <c r="O62" i="34" s="1"/>
  <c r="P62" i="34" s="1"/>
  <c r="Q62" i="34" s="1"/>
  <c r="H302" i="28"/>
  <c r="H313" i="28" s="1"/>
  <c r="H27" i="28"/>
  <c r="H38" i="28" s="1"/>
  <c r="H305" i="28"/>
  <c r="H318" i="28" s="1"/>
  <c r="H30" i="28"/>
  <c r="H43" i="28" s="1"/>
  <c r="H242" i="28"/>
  <c r="H253" i="28" s="1"/>
  <c r="H272" i="28"/>
  <c r="H283" i="28" s="1"/>
  <c r="H245" i="28"/>
  <c r="H258" i="28" s="1"/>
  <c r="H275" i="28"/>
  <c r="H288" i="28" s="1"/>
  <c r="H152" i="28"/>
  <c r="H163" i="28" s="1"/>
  <c r="H212" i="28"/>
  <c r="H223" i="28" s="1"/>
  <c r="H155" i="28"/>
  <c r="H168" i="28" s="1"/>
  <c r="H215" i="28"/>
  <c r="H228" i="28" s="1"/>
  <c r="H182" i="28"/>
  <c r="H193" i="28" s="1"/>
  <c r="H124" i="28"/>
  <c r="H137" i="28" s="1"/>
  <c r="H185" i="28"/>
  <c r="H198" i="28" s="1"/>
  <c r="H31" i="32"/>
  <c r="H43" i="32" s="1"/>
  <c r="H44" i="32" s="1"/>
  <c r="L22" i="32"/>
  <c r="I31" i="32"/>
  <c r="I43" i="32" s="1"/>
  <c r="I44" i="32" s="1"/>
  <c r="K22" i="32"/>
  <c r="H22" i="32"/>
  <c r="L24" i="32"/>
  <c r="L35" i="32" s="1"/>
  <c r="K44" i="32"/>
  <c r="I27" i="32"/>
  <c r="I37" i="32" s="1"/>
  <c r="K27" i="32"/>
  <c r="K37" i="32" s="1"/>
  <c r="I22" i="32"/>
  <c r="I24" i="32"/>
  <c r="I35" i="32" s="1"/>
  <c r="J27" i="32"/>
  <c r="J37" i="32" s="1"/>
  <c r="I28" i="32"/>
  <c r="I38" i="32" s="1"/>
  <c r="J31" i="32"/>
  <c r="J43" i="32" s="1"/>
  <c r="J44" i="32" s="1"/>
  <c r="J22" i="32"/>
  <c r="J24" i="32"/>
  <c r="J35" i="32" s="1"/>
  <c r="L27" i="32"/>
  <c r="L37" i="32" s="1"/>
  <c r="J28" i="32"/>
  <c r="J38" i="32" s="1"/>
  <c r="L31" i="32"/>
  <c r="L43" i="32" s="1"/>
  <c r="L44" i="32" s="1"/>
  <c r="K24" i="32"/>
  <c r="K35" i="32" s="1"/>
  <c r="K28" i="32"/>
  <c r="K38" i="32" s="1"/>
  <c r="H24" i="32"/>
  <c r="H35" i="32" s="1"/>
  <c r="H28" i="32"/>
  <c r="H38" i="32" s="1"/>
  <c r="J64" i="34" l="1"/>
  <c r="K64" i="34" s="1"/>
  <c r="L64" i="34" s="1"/>
  <c r="M64" i="34" s="1"/>
  <c r="N64" i="34" s="1"/>
  <c r="O64" i="34" s="1"/>
  <c r="P64" i="34" s="1"/>
  <c r="Q64" i="34" s="1"/>
  <c r="R64" i="34" s="1"/>
  <c r="S64" i="34" s="1"/>
  <c r="K58" i="34"/>
  <c r="L58" i="34" s="1"/>
  <c r="M58" i="34" s="1"/>
  <c r="L39" i="32"/>
  <c r="J39" i="32"/>
  <c r="K39" i="32"/>
  <c r="I39" i="32"/>
  <c r="H39" i="32"/>
  <c r="V26" i="34" l="1"/>
  <c r="W26" i="34" l="1"/>
  <c r="X26" i="34" l="1"/>
  <c r="F88" i="28" l="1"/>
  <c r="F85" i="28"/>
  <c r="F83" i="28"/>
  <c r="L27" i="34"/>
  <c r="M27" i="34"/>
  <c r="N27" i="34"/>
  <c r="O27" i="34"/>
  <c r="P27" i="34"/>
  <c r="Q27" i="34"/>
  <c r="K27" i="34"/>
  <c r="S26" i="34"/>
  <c r="T26" i="34"/>
  <c r="U26" i="34"/>
  <c r="R26" i="34"/>
  <c r="L26" i="34"/>
  <c r="M26" i="34"/>
  <c r="N26" i="34"/>
  <c r="O26" i="34"/>
  <c r="P26" i="34"/>
  <c r="Q26" i="34"/>
  <c r="K26" i="34"/>
  <c r="K65" i="34" s="1"/>
  <c r="L65" i="34" s="1"/>
  <c r="M65" i="34" s="1"/>
  <c r="N65" i="34" s="1"/>
  <c r="O65" i="34" s="1"/>
  <c r="P65" i="34" s="1"/>
  <c r="Q65" i="34" s="1"/>
  <c r="R65" i="34" s="1"/>
  <c r="Q23" i="34"/>
  <c r="Q22" i="34"/>
  <c r="I83" i="28" l="1"/>
  <c r="J83" i="28"/>
  <c r="F84" i="28"/>
  <c r="K83" i="28"/>
  <c r="L83" i="28"/>
  <c r="H83" i="28"/>
  <c r="L66" i="34"/>
  <c r="M66" i="34" s="1"/>
  <c r="N66" i="34" s="1"/>
  <c r="O66" i="34" s="1"/>
  <c r="P66" i="34" s="1"/>
  <c r="Q66" i="34" s="1"/>
  <c r="R66" i="34" s="1"/>
  <c r="S66" i="34" s="1"/>
  <c r="T66" i="34" s="1"/>
  <c r="U66" i="34" s="1"/>
  <c r="S65" i="34"/>
  <c r="H21" i="28"/>
  <c r="H52" i="28"/>
  <c r="H23" i="28"/>
  <c r="H35" i="28" s="1"/>
  <c r="H54" i="28"/>
  <c r="H66" i="28" s="1"/>
  <c r="H26" i="28"/>
  <c r="H37" i="28" s="1"/>
  <c r="H57" i="28"/>
  <c r="H68" i="28" s="1"/>
  <c r="H266" i="28"/>
  <c r="H296" i="28"/>
  <c r="H268" i="28"/>
  <c r="H280" i="28" s="1"/>
  <c r="H298" i="28"/>
  <c r="H310" i="28" s="1"/>
  <c r="H271" i="28"/>
  <c r="H282" i="28" s="1"/>
  <c r="H301" i="28"/>
  <c r="H312" i="28" s="1"/>
  <c r="H206" i="28"/>
  <c r="H236" i="28"/>
  <c r="H208" i="28"/>
  <c r="H220" i="28" s="1"/>
  <c r="H238" i="28"/>
  <c r="H250" i="28" s="1"/>
  <c r="H211" i="28"/>
  <c r="H222" i="28" s="1"/>
  <c r="H241" i="28"/>
  <c r="H252" i="28" s="1"/>
  <c r="H176" i="28"/>
  <c r="H146" i="28"/>
  <c r="H178" i="28"/>
  <c r="H190" i="28" s="1"/>
  <c r="H148" i="28"/>
  <c r="H160" i="28" s="1"/>
  <c r="H181" i="28"/>
  <c r="H192" i="28" s="1"/>
  <c r="H151" i="28"/>
  <c r="H162" i="28" s="1"/>
  <c r="H85" i="28"/>
  <c r="H97" i="28" s="1"/>
  <c r="H116" i="28"/>
  <c r="H129" i="28" s="1"/>
  <c r="H88" i="28"/>
  <c r="H99" i="28" s="1"/>
  <c r="H119" i="28"/>
  <c r="H131" i="28" s="1"/>
  <c r="H114" i="28"/>
  <c r="M67" i="34" l="1"/>
  <c r="N67" i="34" s="1"/>
  <c r="O67" i="34" s="1"/>
  <c r="P67" i="34" s="1"/>
  <c r="Q67" i="34" s="1"/>
  <c r="R67" i="34" s="1"/>
  <c r="S67" i="34" s="1"/>
  <c r="T67" i="34" s="1"/>
  <c r="U67" i="34" s="1"/>
  <c r="V67" i="34" s="1"/>
  <c r="L84" i="28"/>
  <c r="L96" i="28" s="1"/>
  <c r="I84" i="28"/>
  <c r="I96" i="28" s="1"/>
  <c r="H84" i="28"/>
  <c r="H96" i="28" s="1"/>
  <c r="J84" i="28"/>
  <c r="J96" i="28" s="1"/>
  <c r="K84" i="28"/>
  <c r="K96" i="28" s="1"/>
  <c r="T65" i="34"/>
  <c r="H39" i="28"/>
  <c r="H224" i="28"/>
  <c r="H70" i="28"/>
  <c r="H284" i="28"/>
  <c r="H314" i="28"/>
  <c r="H254" i="28"/>
  <c r="H194" i="28"/>
  <c r="H164" i="28"/>
  <c r="H133" i="28"/>
  <c r="N68" i="34" l="1"/>
  <c r="O68" i="34" s="1"/>
  <c r="P68" i="34" s="1"/>
  <c r="Q68" i="34" s="1"/>
  <c r="R68" i="34" s="1"/>
  <c r="S68" i="34" s="1"/>
  <c r="T68" i="34" s="1"/>
  <c r="U68" i="34" s="1"/>
  <c r="V68" i="34" s="1"/>
  <c r="W68" i="34" s="1"/>
  <c r="U290" i="34"/>
  <c r="U291" i="34"/>
  <c r="T295" i="34"/>
  <c r="O69" i="34" l="1"/>
  <c r="P69" i="34" s="1"/>
  <c r="Q69" i="34" s="1"/>
  <c r="R69" i="34" s="1"/>
  <c r="S69" i="34" s="1"/>
  <c r="T69" i="34" s="1"/>
  <c r="U69" i="34" s="1"/>
  <c r="V69" i="34" s="1"/>
  <c r="W69" i="34" s="1"/>
  <c r="X69" i="34" s="1"/>
  <c r="V291" i="34"/>
  <c r="V290" i="34"/>
  <c r="U295" i="34"/>
  <c r="W290" i="34"/>
  <c r="P70" i="34" l="1"/>
  <c r="Q70" i="34" s="1"/>
  <c r="R70" i="34" s="1"/>
  <c r="S70" i="34" s="1"/>
  <c r="T70" i="34" s="1"/>
  <c r="U70" i="34" s="1"/>
  <c r="V70" i="34" s="1"/>
  <c r="W70" i="34" s="1"/>
  <c r="X70" i="34" s="1"/>
  <c r="V292" i="34"/>
  <c r="V295" i="34" s="1"/>
  <c r="W291" i="34"/>
  <c r="X290" i="34"/>
  <c r="Q71" i="34" l="1"/>
  <c r="R71" i="34" s="1"/>
  <c r="S71" i="34" s="1"/>
  <c r="T71" i="34" s="1"/>
  <c r="U71" i="34" s="1"/>
  <c r="V71" i="34" s="1"/>
  <c r="W71" i="34" s="1"/>
  <c r="X71" i="34" s="1"/>
  <c r="X291" i="34"/>
  <c r="W292" i="34"/>
  <c r="W293" i="34"/>
  <c r="X292" i="34"/>
  <c r="R72" i="34" l="1"/>
  <c r="S72" i="34" s="1"/>
  <c r="T72" i="34" s="1"/>
  <c r="U72" i="34" s="1"/>
  <c r="V72" i="34" s="1"/>
  <c r="W72" i="34" s="1"/>
  <c r="X72" i="34" s="1"/>
  <c r="W295" i="34"/>
  <c r="S73" i="34" l="1"/>
  <c r="T73" i="34" s="1"/>
  <c r="U73" i="34" s="1"/>
  <c r="V73" i="34" s="1"/>
  <c r="W73" i="34" s="1"/>
  <c r="X73" i="34" s="1"/>
  <c r="X293" i="34"/>
  <c r="X294" i="34"/>
  <c r="T74" i="34" l="1"/>
  <c r="U74" i="34" s="1"/>
  <c r="V74" i="34" s="1"/>
  <c r="W74" i="34" s="1"/>
  <c r="X74" i="34" s="1"/>
  <c r="X443" i="34"/>
  <c r="X444" i="34"/>
  <c r="X295" i="34"/>
  <c r="W445" i="34"/>
  <c r="U75" i="34" l="1"/>
  <c r="V75" i="34" s="1"/>
  <c r="W75" i="34" s="1"/>
  <c r="X75" i="34" s="1"/>
  <c r="X445" i="34"/>
  <c r="P23" i="34"/>
  <c r="O23" i="34"/>
  <c r="N23" i="34"/>
  <c r="M23" i="34"/>
  <c r="L23" i="34"/>
  <c r="K23" i="34"/>
  <c r="X22" i="34"/>
  <c r="W22" i="34"/>
  <c r="V22" i="34"/>
  <c r="U22" i="34"/>
  <c r="T22" i="34"/>
  <c r="S22" i="34"/>
  <c r="R22" i="34"/>
  <c r="P22" i="34"/>
  <c r="O22" i="34"/>
  <c r="N22" i="34"/>
  <c r="M22" i="34"/>
  <c r="L22" i="34"/>
  <c r="K22" i="34"/>
  <c r="L17" i="26"/>
  <c r="M17" i="26"/>
  <c r="N17" i="26"/>
  <c r="O17" i="26"/>
  <c r="P17" i="26"/>
  <c r="K17" i="26"/>
  <c r="S16" i="26"/>
  <c r="T16" i="26"/>
  <c r="U16" i="26"/>
  <c r="V16" i="26"/>
  <c r="W16" i="26"/>
  <c r="X16" i="26"/>
  <c r="R16" i="26"/>
  <c r="L16" i="26"/>
  <c r="M16" i="26"/>
  <c r="N16" i="26"/>
  <c r="O16" i="26"/>
  <c r="P16" i="26"/>
  <c r="K16" i="26"/>
  <c r="T248" i="34" l="1" a="1"/>
  <c r="T248" i="34" s="1"/>
  <c r="H183" i="28" s="1"/>
  <c r="V76" i="34"/>
  <c r="W76" i="34" s="1"/>
  <c r="X76" i="34" s="1"/>
  <c r="W448" i="34" a="1"/>
  <c r="W448" i="34" s="1"/>
  <c r="K303" i="28" s="1"/>
  <c r="K317" i="28" s="1"/>
  <c r="K319" i="28" s="1"/>
  <c r="X448" i="34" a="1"/>
  <c r="X448" i="34" s="1"/>
  <c r="L303" i="28" s="1"/>
  <c r="L317" i="28" s="1"/>
  <c r="L319" i="28" s="1"/>
  <c r="T448" i="34" a="1"/>
  <c r="T448" i="34" s="1"/>
  <c r="H303" i="28" s="1"/>
  <c r="H317" i="28" s="1"/>
  <c r="H319" i="28" s="1"/>
  <c r="U448" i="34" a="1"/>
  <c r="U448" i="34" s="1"/>
  <c r="I303" i="28" s="1"/>
  <c r="I317" i="28" s="1"/>
  <c r="I319" i="28" s="1"/>
  <c r="V448" i="34" a="1"/>
  <c r="V448" i="34" s="1"/>
  <c r="J303" i="28" s="1"/>
  <c r="J317" i="28" s="1"/>
  <c r="J319" i="28" s="1"/>
  <c r="I183" i="28"/>
  <c r="I197" i="28" s="1"/>
  <c r="I199" i="28" s="1"/>
  <c r="U398" i="34" a="1"/>
  <c r="U398" i="34" s="1"/>
  <c r="I273" i="28" s="1"/>
  <c r="I287" i="28" s="1"/>
  <c r="I289" i="28" s="1"/>
  <c r="U348" i="34" a="1"/>
  <c r="U348" i="34" s="1"/>
  <c r="I243" i="28" s="1"/>
  <c r="I257" i="28" s="1"/>
  <c r="I259" i="28" s="1"/>
  <c r="U298" i="34" a="1"/>
  <c r="U298" i="34" s="1"/>
  <c r="I213" i="28" s="1"/>
  <c r="I227" i="28" s="1"/>
  <c r="I229" i="28" s="1"/>
  <c r="W398" i="34" a="1"/>
  <c r="W398" i="34" s="1"/>
  <c r="K273" i="28" s="1"/>
  <c r="K287" i="28" s="1"/>
  <c r="K289" i="28" s="1"/>
  <c r="K183" i="28"/>
  <c r="K197" i="28" s="1"/>
  <c r="K199" i="28" s="1"/>
  <c r="W348" i="34" a="1"/>
  <c r="W348" i="34" s="1"/>
  <c r="K243" i="28" s="1"/>
  <c r="K257" i="28" s="1"/>
  <c r="K259" i="28" s="1"/>
  <c r="W298" i="34" a="1"/>
  <c r="W298" i="34" s="1"/>
  <c r="K213" i="28" s="1"/>
  <c r="K227" i="28" s="1"/>
  <c r="K229" i="28" s="1"/>
  <c r="T398" i="34" a="1"/>
  <c r="T398" i="34" s="1"/>
  <c r="H273" i="28" s="1"/>
  <c r="H287" i="28" s="1"/>
  <c r="H289" i="28" s="1"/>
  <c r="T348" i="34" a="1"/>
  <c r="T348" i="34" s="1"/>
  <c r="H243" i="28" s="1"/>
  <c r="H257" i="28" s="1"/>
  <c r="H259" i="28" s="1"/>
  <c r="T298" i="34" a="1"/>
  <c r="T298" i="34" s="1"/>
  <c r="H213" i="28" s="1"/>
  <c r="H227" i="28" s="1"/>
  <c r="H229" i="28" s="1"/>
  <c r="X398" i="34" a="1"/>
  <c r="X398" i="34" s="1"/>
  <c r="L273" i="28" s="1"/>
  <c r="L287" i="28" s="1"/>
  <c r="L289" i="28" s="1"/>
  <c r="L183" i="28"/>
  <c r="L197" i="28" s="1"/>
  <c r="L199" i="28" s="1"/>
  <c r="X348" i="34" a="1"/>
  <c r="X348" i="34" s="1"/>
  <c r="L243" i="28" s="1"/>
  <c r="L257" i="28" s="1"/>
  <c r="L259" i="28" s="1"/>
  <c r="X298" i="34" a="1"/>
  <c r="X298" i="34" s="1"/>
  <c r="L213" i="28" s="1"/>
  <c r="L227" i="28" s="1"/>
  <c r="L229" i="28" s="1"/>
  <c r="V398" i="34" a="1"/>
  <c r="V398" i="34" s="1"/>
  <c r="J273" i="28" s="1"/>
  <c r="J287" i="28" s="1"/>
  <c r="J289" i="28" s="1"/>
  <c r="J183" i="28"/>
  <c r="J197" i="28" s="1"/>
  <c r="J199" i="28" s="1"/>
  <c r="V348" i="34" a="1"/>
  <c r="V348" i="34" s="1"/>
  <c r="J243" i="28" s="1"/>
  <c r="J257" i="28" s="1"/>
  <c r="J259" i="28" s="1"/>
  <c r="V298" i="34" a="1"/>
  <c r="V298" i="34" s="1"/>
  <c r="J213" i="28" s="1"/>
  <c r="J227" i="28" s="1"/>
  <c r="J229" i="28" s="1"/>
  <c r="W198" i="34" a="1"/>
  <c r="W198" i="34" s="1"/>
  <c r="K153" i="28" s="1"/>
  <c r="K167" i="28" s="1"/>
  <c r="K169" i="28" s="1"/>
  <c r="T198" i="34" a="1"/>
  <c r="T198" i="34" s="1"/>
  <c r="H153" i="28" s="1"/>
  <c r="H167" i="28" s="1"/>
  <c r="H169" i="28" s="1"/>
  <c r="X198" i="34" a="1"/>
  <c r="X198" i="34" s="1"/>
  <c r="L153" i="28" s="1"/>
  <c r="L167" i="28" s="1"/>
  <c r="L169" i="28" s="1"/>
  <c r="U198" i="34" a="1"/>
  <c r="U198" i="34" s="1"/>
  <c r="I153" i="28" s="1"/>
  <c r="I167" i="28" s="1"/>
  <c r="I169" i="28" s="1"/>
  <c r="V198" i="34" a="1"/>
  <c r="V198" i="34" s="1"/>
  <c r="J153" i="28" s="1"/>
  <c r="J167" i="28" s="1"/>
  <c r="J169" i="28" s="1"/>
  <c r="V23" i="26"/>
  <c r="X23" i="26"/>
  <c r="W23" i="26"/>
  <c r="U23" i="26"/>
  <c r="T23" i="26"/>
  <c r="H197" i="28" l="1"/>
  <c r="H199" i="28" s="1"/>
  <c r="W77" i="34"/>
  <c r="X77" i="34" s="1"/>
  <c r="X78" i="34" s="1"/>
  <c r="K28" i="28"/>
  <c r="K42" i="28" s="1"/>
  <c r="K44" i="28" s="1"/>
  <c r="K59" i="28"/>
  <c r="K73" i="28" s="1"/>
  <c r="K75" i="28" s="1"/>
  <c r="L28" i="28"/>
  <c r="L42" i="28" s="1"/>
  <c r="L44" i="28" s="1"/>
  <c r="L59" i="28"/>
  <c r="L73" i="28" s="1"/>
  <c r="L75" i="28" s="1"/>
  <c r="I59" i="28"/>
  <c r="I73" i="28" s="1"/>
  <c r="I75" i="28" s="1"/>
  <c r="I28" i="28"/>
  <c r="I42" i="28" s="1"/>
  <c r="I44" i="28" s="1"/>
  <c r="H59" i="28"/>
  <c r="H73" i="28" s="1"/>
  <c r="H75" i="28" s="1"/>
  <c r="H28" i="28"/>
  <c r="H42" i="28" s="1"/>
  <c r="H44" i="28" s="1"/>
  <c r="J28" i="28"/>
  <c r="J42" i="28" s="1"/>
  <c r="J44" i="28" s="1"/>
  <c r="J59" i="28"/>
  <c r="J73" i="28" s="1"/>
  <c r="J75" i="28" s="1"/>
  <c r="H62" i="32"/>
  <c r="H74" i="32" s="1"/>
  <c r="H58" i="32"/>
  <c r="H69" i="32" s="1"/>
  <c r="H57" i="32"/>
  <c r="H68" i="32" s="1"/>
  <c r="H54" i="32"/>
  <c r="H66" i="32" s="1"/>
  <c r="H52" i="32"/>
  <c r="H70" i="32" l="1"/>
  <c r="H73" i="32"/>
  <c r="H75" i="32" s="1"/>
  <c r="I57" i="32"/>
  <c r="J73" i="32"/>
  <c r="I54" i="32"/>
  <c r="J57" i="32"/>
  <c r="J68" i="32" s="1"/>
  <c r="J62" i="32"/>
  <c r="J74" i="32" s="1"/>
  <c r="J54" i="32"/>
  <c r="J66" i="32" s="1"/>
  <c r="K57" i="32"/>
  <c r="K68" i="32" s="1"/>
  <c r="L62" i="32"/>
  <c r="L74" i="32" s="1"/>
  <c r="K54" i="32"/>
  <c r="K66" i="32" s="1"/>
  <c r="I73" i="32"/>
  <c r="L52" i="32"/>
  <c r="J58" i="32"/>
  <c r="J69" i="32" s="1"/>
  <c r="J52" i="32"/>
  <c r="K58" i="32"/>
  <c r="K69" i="32" s="1"/>
  <c r="K62" i="32"/>
  <c r="K74" i="32" s="1"/>
  <c r="I52" i="32"/>
  <c r="I58" i="32"/>
  <c r="I69" i="32" s="1"/>
  <c r="K52" i="32"/>
  <c r="L54" i="32"/>
  <c r="L66" i="32" s="1"/>
  <c r="L57" i="32"/>
  <c r="L68" i="32" s="1"/>
  <c r="L58" i="32"/>
  <c r="L69" i="32" s="1"/>
  <c r="I62" i="32"/>
  <c r="I66" i="32" l="1"/>
  <c r="J75" i="32"/>
  <c r="I68" i="32"/>
  <c r="K73" i="32"/>
  <c r="K75" i="32" s="1"/>
  <c r="L73" i="32"/>
  <c r="L75" i="32" s="1"/>
  <c r="K70" i="32"/>
  <c r="J70" i="32"/>
  <c r="L70" i="32"/>
  <c r="I74" i="32"/>
  <c r="I75" i="32" s="1"/>
  <c r="I70" i="32" l="1"/>
  <c r="H89" i="28" l="1"/>
  <c r="H100" i="28" s="1"/>
  <c r="H101" i="28" s="1"/>
  <c r="H92" i="28"/>
  <c r="H105" i="28" s="1"/>
  <c r="I89" i="28" l="1"/>
  <c r="I85" i="28"/>
  <c r="J89" i="28"/>
  <c r="K88" i="28"/>
  <c r="K92" i="28"/>
  <c r="L88" i="28"/>
  <c r="L99" i="28" s="1"/>
  <c r="L92" i="28"/>
  <c r="J85" i="28"/>
  <c r="I88" i="28"/>
  <c r="L89" i="28"/>
  <c r="L100" i="28" s="1"/>
  <c r="I92" i="28"/>
  <c r="K85" i="28"/>
  <c r="J88" i="28"/>
  <c r="K89" i="28"/>
  <c r="J92" i="28"/>
  <c r="L85" i="28"/>
  <c r="L97" i="28" s="1"/>
  <c r="T29" i="22" l="1"/>
  <c r="U29" i="22"/>
  <c r="W29" i="22"/>
  <c r="V29" i="22"/>
  <c r="J55" i="32" l="1"/>
  <c r="J55" i="28"/>
  <c r="J239" i="28"/>
  <c r="J117" i="28"/>
  <c r="J130" i="28" s="1"/>
  <c r="J134" i="28" s="1"/>
  <c r="J135" i="28" s="1"/>
  <c r="J86" i="28"/>
  <c r="J269" i="28"/>
  <c r="J25" i="32"/>
  <c r="J24" i="28"/>
  <c r="J36" i="28" s="1"/>
  <c r="J40" i="28" s="1"/>
  <c r="J41" i="28" s="1"/>
  <c r="J45" i="28" s="1"/>
  <c r="J46" i="28" s="1"/>
  <c r="L20" i="21" s="1"/>
  <c r="J209" i="28"/>
  <c r="J299" i="28"/>
  <c r="J179" i="28"/>
  <c r="J149" i="28"/>
  <c r="K269" i="28"/>
  <c r="K149" i="28"/>
  <c r="K55" i="32"/>
  <c r="K55" i="28"/>
  <c r="K239" i="28"/>
  <c r="K117" i="28"/>
  <c r="K299" i="28"/>
  <c r="K311" i="28" s="1"/>
  <c r="K315" i="28" s="1"/>
  <c r="K316" i="28" s="1"/>
  <c r="K320" i="28" s="1"/>
  <c r="K321" i="28" s="1"/>
  <c r="M42" i="21" s="1"/>
  <c r="K179" i="28"/>
  <c r="K191" i="28" s="1"/>
  <c r="K195" i="28" s="1"/>
  <c r="K196" i="28" s="1"/>
  <c r="K200" i="28" s="1"/>
  <c r="K201" i="28" s="1"/>
  <c r="M34" i="21" s="1"/>
  <c r="K25" i="32"/>
  <c r="K24" i="28"/>
  <c r="K209" i="28"/>
  <c r="K86" i="28"/>
  <c r="I25" i="32"/>
  <c r="I24" i="28"/>
  <c r="I209" i="28"/>
  <c r="I221" i="28" s="1"/>
  <c r="I225" i="28" s="1"/>
  <c r="I226" i="28" s="1"/>
  <c r="I230" i="28" s="1"/>
  <c r="I231" i="28" s="1"/>
  <c r="K36" i="21" s="1"/>
  <c r="I86" i="28"/>
  <c r="I55" i="28"/>
  <c r="I117" i="28"/>
  <c r="I299" i="28"/>
  <c r="I311" i="28" s="1"/>
  <c r="I315" i="28" s="1"/>
  <c r="I316" i="28" s="1"/>
  <c r="I320" i="28" s="1"/>
  <c r="I321" i="28" s="1"/>
  <c r="K42" i="21" s="1"/>
  <c r="I179" i="28"/>
  <c r="I191" i="28" s="1"/>
  <c r="I195" i="28" s="1"/>
  <c r="I196" i="28" s="1"/>
  <c r="I200" i="28" s="1"/>
  <c r="I201" i="28" s="1"/>
  <c r="K34" i="21" s="1"/>
  <c r="I269" i="28"/>
  <c r="I149" i="28"/>
  <c r="I239" i="28"/>
  <c r="I55" i="32"/>
  <c r="I67" i="32" s="1"/>
  <c r="I71" i="32" s="1"/>
  <c r="I72" i="32" s="1"/>
  <c r="I76" i="32" s="1"/>
  <c r="H25" i="32"/>
  <c r="H24" i="28"/>
  <c r="H209" i="28"/>
  <c r="H221" i="28" s="1"/>
  <c r="H225" i="28" s="1"/>
  <c r="H226" i="28" s="1"/>
  <c r="H230" i="28" s="1"/>
  <c r="H231" i="28" s="1"/>
  <c r="J36" i="21" s="1"/>
  <c r="H86" i="28"/>
  <c r="H98" i="28" s="1"/>
  <c r="H102" i="28" s="1"/>
  <c r="H103" i="28" s="1"/>
  <c r="H55" i="28"/>
  <c r="H299" i="28"/>
  <c r="H179" i="28"/>
  <c r="H239" i="28"/>
  <c r="H117" i="28"/>
  <c r="H269" i="28"/>
  <c r="H149" i="28"/>
  <c r="H161" i="28" s="1"/>
  <c r="H165" i="28" s="1"/>
  <c r="H166" i="28" s="1"/>
  <c r="H170" i="28" s="1"/>
  <c r="H171" i="28" s="1"/>
  <c r="J32" i="21" s="1"/>
  <c r="H55" i="32"/>
  <c r="K281" i="28"/>
  <c r="K285" i="28" s="1"/>
  <c r="K286" i="28" s="1"/>
  <c r="K290" i="28" s="1"/>
  <c r="K291" i="28" s="1"/>
  <c r="M40" i="21" s="1"/>
  <c r="K161" i="28"/>
  <c r="K165" i="28" s="1"/>
  <c r="K166" i="28" s="1"/>
  <c r="K170" i="28" s="1"/>
  <c r="K171" i="28" s="1"/>
  <c r="M32" i="21" s="1"/>
  <c r="K67" i="28"/>
  <c r="K71" i="28" s="1"/>
  <c r="K72" i="28" s="1"/>
  <c r="K76" i="28" s="1"/>
  <c r="K77" i="28" s="1"/>
  <c r="M22" i="21" s="1"/>
  <c r="K221" i="28"/>
  <c r="K225" i="28" s="1"/>
  <c r="K226" i="28" s="1"/>
  <c r="K230" i="28" s="1"/>
  <c r="K231" i="28" s="1"/>
  <c r="M36" i="21" s="1"/>
  <c r="K251" i="28"/>
  <c r="K255" i="28" s="1"/>
  <c r="K256" i="28" s="1"/>
  <c r="K260" i="28" s="1"/>
  <c r="K261" i="28" s="1"/>
  <c r="M38" i="21" s="1"/>
  <c r="K36" i="28"/>
  <c r="K40" i="28" s="1"/>
  <c r="K41" i="28" s="1"/>
  <c r="K45" i="28" s="1"/>
  <c r="K46" i="28" s="1"/>
  <c r="M20" i="21" s="1"/>
  <c r="K130" i="28"/>
  <c r="K134" i="28" s="1"/>
  <c r="K135" i="28" s="1"/>
  <c r="I251" i="28"/>
  <c r="I255" i="28" s="1"/>
  <c r="I256" i="28" s="1"/>
  <c r="I260" i="28" s="1"/>
  <c r="I261" i="28" s="1"/>
  <c r="K38" i="21" s="1"/>
  <c r="I130" i="28"/>
  <c r="I134" i="28" s="1"/>
  <c r="I135" i="28" s="1"/>
  <c r="I161" i="28"/>
  <c r="I165" i="28" s="1"/>
  <c r="I166" i="28" s="1"/>
  <c r="I170" i="28" s="1"/>
  <c r="I171" i="28" s="1"/>
  <c r="K32" i="21" s="1"/>
  <c r="I67" i="28"/>
  <c r="I71" i="28" s="1"/>
  <c r="I72" i="28" s="1"/>
  <c r="I76" i="28" s="1"/>
  <c r="I77" i="28" s="1"/>
  <c r="K22" i="21" s="1"/>
  <c r="I36" i="28"/>
  <c r="I40" i="28" s="1"/>
  <c r="I41" i="28" s="1"/>
  <c r="I45" i="28" s="1"/>
  <c r="I46" i="28" s="1"/>
  <c r="K20" i="21" s="1"/>
  <c r="I281" i="28"/>
  <c r="I285" i="28" s="1"/>
  <c r="I286" i="28" s="1"/>
  <c r="I290" i="28" s="1"/>
  <c r="I291" i="28" s="1"/>
  <c r="K40" i="21" s="1"/>
  <c r="J221" i="28"/>
  <c r="J225" i="28" s="1"/>
  <c r="J226" i="28" s="1"/>
  <c r="J230" i="28" s="1"/>
  <c r="J231" i="28" s="1"/>
  <c r="L36" i="21" s="1"/>
  <c r="J67" i="28"/>
  <c r="J71" i="28" s="1"/>
  <c r="J72" i="28" s="1"/>
  <c r="J76" i="28" s="1"/>
  <c r="J77" i="28" s="1"/>
  <c r="L22" i="21" s="1"/>
  <c r="J191" i="28"/>
  <c r="J195" i="28" s="1"/>
  <c r="J196" i="28" s="1"/>
  <c r="J200" i="28" s="1"/>
  <c r="J201" i="28" s="1"/>
  <c r="L34" i="21" s="1"/>
  <c r="J311" i="28"/>
  <c r="J315" i="28" s="1"/>
  <c r="J316" i="28" s="1"/>
  <c r="J320" i="28" s="1"/>
  <c r="J321" i="28" s="1"/>
  <c r="L42" i="21" s="1"/>
  <c r="J251" i="28"/>
  <c r="J255" i="28" s="1"/>
  <c r="J256" i="28" s="1"/>
  <c r="J260" i="28" s="1"/>
  <c r="J261" i="28" s="1"/>
  <c r="L38" i="21" s="1"/>
  <c r="J281" i="28"/>
  <c r="J285" i="28" s="1"/>
  <c r="J286" i="28" s="1"/>
  <c r="J290" i="28" s="1"/>
  <c r="J291" i="28" s="1"/>
  <c r="L40" i="21" s="1"/>
  <c r="J161" i="28"/>
  <c r="J165" i="28" s="1"/>
  <c r="J166" i="28" s="1"/>
  <c r="J170" i="28" s="1"/>
  <c r="J171" i="28" s="1"/>
  <c r="L32" i="21" s="1"/>
  <c r="H36" i="32"/>
  <c r="H40" i="32" s="1"/>
  <c r="H41" i="32" s="1"/>
  <c r="H45" i="32" s="1"/>
  <c r="H46" i="32" s="1"/>
  <c r="J48" i="21" s="1"/>
  <c r="H311" i="28"/>
  <c r="H315" i="28" s="1"/>
  <c r="H316" i="28" s="1"/>
  <c r="H320" i="28" s="1"/>
  <c r="H321" i="28" s="1"/>
  <c r="J42" i="21" s="1"/>
  <c r="H251" i="28"/>
  <c r="H255" i="28" s="1"/>
  <c r="H256" i="28" s="1"/>
  <c r="H260" i="28" s="1"/>
  <c r="H261" i="28" s="1"/>
  <c r="J38" i="21" s="1"/>
  <c r="H191" i="28"/>
  <c r="H195" i="28" s="1"/>
  <c r="H196" i="28" s="1"/>
  <c r="H200" i="28" s="1"/>
  <c r="H201" i="28" s="1"/>
  <c r="J34" i="21" s="1"/>
  <c r="H281" i="28"/>
  <c r="H285" i="28" s="1"/>
  <c r="H286" i="28" s="1"/>
  <c r="H290" i="28" s="1"/>
  <c r="H291" i="28" s="1"/>
  <c r="J40" i="21" s="1"/>
  <c r="H67" i="28"/>
  <c r="H71" i="28" s="1"/>
  <c r="H72" i="28" s="1"/>
  <c r="H76" i="28" s="1"/>
  <c r="H77" i="28" s="1"/>
  <c r="J22" i="21" s="1"/>
  <c r="H36" i="28"/>
  <c r="H40" i="28" s="1"/>
  <c r="H41" i="28" s="1"/>
  <c r="H45" i="28" s="1"/>
  <c r="H46" i="28" s="1"/>
  <c r="J20" i="21" s="1"/>
  <c r="H130" i="28"/>
  <c r="H134" i="28" s="1"/>
  <c r="H135" i="28" s="1"/>
  <c r="H67" i="32"/>
  <c r="H71" i="32" s="1"/>
  <c r="H72" i="32" s="1"/>
  <c r="H76" i="32" s="1"/>
  <c r="H77" i="32" s="1"/>
  <c r="J50" i="21" s="1"/>
  <c r="J36" i="32"/>
  <c r="J40" i="32" s="1"/>
  <c r="J41" i="32" s="1"/>
  <c r="J45" i="32" s="1"/>
  <c r="J67" i="32"/>
  <c r="J71" i="32" s="1"/>
  <c r="J72" i="32" s="1"/>
  <c r="J76" i="32" s="1"/>
  <c r="K36" i="32"/>
  <c r="K40" i="32" s="1"/>
  <c r="K41" i="32" s="1"/>
  <c r="K45" i="32" s="1"/>
  <c r="K67" i="32"/>
  <c r="K71" i="32" s="1"/>
  <c r="K72" i="32" s="1"/>
  <c r="K76" i="32" s="1"/>
  <c r="I36" i="32"/>
  <c r="I40" i="32" s="1"/>
  <c r="I41" i="32" s="1"/>
  <c r="I45" i="32" s="1"/>
  <c r="X29" i="22"/>
  <c r="K105" i="28"/>
  <c r="J105" i="28"/>
  <c r="L105" i="28"/>
  <c r="L299" i="28" l="1"/>
  <c r="L179" i="28"/>
  <c r="L191" i="28" s="1"/>
  <c r="L195" i="28" s="1"/>
  <c r="L196" i="28" s="1"/>
  <c r="L200" i="28" s="1"/>
  <c r="L201" i="28" s="1"/>
  <c r="N34" i="21" s="1"/>
  <c r="L149" i="28"/>
  <c r="L161" i="28" s="1"/>
  <c r="L165" i="28" s="1"/>
  <c r="L166" i="28" s="1"/>
  <c r="L170" i="28" s="1"/>
  <c r="L171" i="28" s="1"/>
  <c r="N32" i="21" s="1"/>
  <c r="L209" i="28"/>
  <c r="L269" i="28"/>
  <c r="L55" i="32"/>
  <c r="L55" i="28"/>
  <c r="L67" i="28" s="1"/>
  <c r="L71" i="28" s="1"/>
  <c r="L72" i="28" s="1"/>
  <c r="L76" i="28" s="1"/>
  <c r="L77" i="28" s="1"/>
  <c r="N22" i="21" s="1"/>
  <c r="L239" i="28"/>
  <c r="L251" i="28" s="1"/>
  <c r="L255" i="28" s="1"/>
  <c r="L256" i="28" s="1"/>
  <c r="L260" i="28" s="1"/>
  <c r="L261" i="28" s="1"/>
  <c r="N38" i="21" s="1"/>
  <c r="L117" i="28"/>
  <c r="L130" i="28" s="1"/>
  <c r="L134" i="28" s="1"/>
  <c r="L135" i="28" s="1"/>
  <c r="L24" i="28"/>
  <c r="L36" i="28" s="1"/>
  <c r="L40" i="28" s="1"/>
  <c r="L41" i="28" s="1"/>
  <c r="L45" i="28" s="1"/>
  <c r="L46" i="28" s="1"/>
  <c r="N20" i="21" s="1"/>
  <c r="L86" i="28"/>
  <c r="L98" i="28" s="1"/>
  <c r="L25" i="32"/>
  <c r="L281" i="28"/>
  <c r="L285" i="28" s="1"/>
  <c r="L286" i="28" s="1"/>
  <c r="L290" i="28" s="1"/>
  <c r="L291" i="28" s="1"/>
  <c r="N40" i="21" s="1"/>
  <c r="L221" i="28"/>
  <c r="L225" i="28" s="1"/>
  <c r="L226" i="28" s="1"/>
  <c r="L230" i="28" s="1"/>
  <c r="L231" i="28" s="1"/>
  <c r="N36" i="21" s="1"/>
  <c r="L311" i="28"/>
  <c r="L315" i="28" s="1"/>
  <c r="L316" i="28" s="1"/>
  <c r="L320" i="28" s="1"/>
  <c r="L321" i="28" s="1"/>
  <c r="N42" i="21" s="1"/>
  <c r="K46" i="32"/>
  <c r="M48" i="21" s="1"/>
  <c r="L36" i="32"/>
  <c r="L40" i="32" s="1"/>
  <c r="L41" i="32" s="1"/>
  <c r="L45" i="32" s="1"/>
  <c r="L67" i="32"/>
  <c r="L71" i="32" s="1"/>
  <c r="L72" i="32" s="1"/>
  <c r="L76" i="32" s="1"/>
  <c r="J77" i="32"/>
  <c r="L50" i="21" s="1"/>
  <c r="I77" i="32"/>
  <c r="K50" i="21" s="1"/>
  <c r="K77" i="32"/>
  <c r="M50" i="21" s="1"/>
  <c r="I46" i="32"/>
  <c r="K48" i="21" s="1"/>
  <c r="J46" i="32"/>
  <c r="L48" i="21" s="1"/>
  <c r="I105" i="28"/>
  <c r="B47" i="31"/>
  <c r="L46" i="32" l="1"/>
  <c r="N48" i="21" s="1"/>
  <c r="L77" i="32"/>
  <c r="N50" i="21" s="1"/>
  <c r="B49" i="31"/>
  <c r="B50" i="31" s="1"/>
  <c r="B54" i="31" s="1"/>
  <c r="J97" i="28" l="1"/>
  <c r="K97" i="28"/>
  <c r="J99" i="28"/>
  <c r="K99" i="28"/>
  <c r="I97" i="28" l="1"/>
  <c r="I99" i="28"/>
  <c r="K98" i="28"/>
  <c r="I98" i="28"/>
  <c r="J98" i="28"/>
  <c r="J100" i="28"/>
  <c r="K100" i="28"/>
  <c r="J101" i="28" l="1"/>
  <c r="J102" i="28" s="1"/>
  <c r="J103" i="28" s="1"/>
  <c r="K101" i="28"/>
  <c r="K102" i="28" s="1"/>
  <c r="K103" i="28" s="1"/>
  <c r="L101" i="28"/>
  <c r="L102" i="28" s="1"/>
  <c r="L103" i="28" s="1"/>
  <c r="I100" i="28"/>
  <c r="I101" i="28" l="1"/>
  <c r="I102" i="28" s="1"/>
  <c r="I103" i="28" s="1"/>
  <c r="J29" i="34" l="1"/>
  <c r="J30" i="34"/>
  <c r="J109" i="34" l="1"/>
  <c r="K109" i="34" s="1"/>
  <c r="L109" i="34" s="1"/>
  <c r="M109" i="34" s="1"/>
  <c r="N109" i="34" s="1"/>
  <c r="J113" i="34"/>
  <c r="K113" i="34" s="1"/>
  <c r="L113" i="34" s="1"/>
  <c r="M113" i="34" s="1"/>
  <c r="N113" i="34" s="1"/>
  <c r="O113" i="34" s="1"/>
  <c r="P113" i="34" s="1"/>
  <c r="Q113" i="34" s="1"/>
  <c r="R113" i="34" s="1"/>
  <c r="J105" i="34"/>
  <c r="J106" i="34"/>
  <c r="K106" i="34" s="1"/>
  <c r="J110" i="34"/>
  <c r="K110" i="34" s="1"/>
  <c r="L110" i="34" s="1"/>
  <c r="M110" i="34" s="1"/>
  <c r="N110" i="34" s="1"/>
  <c r="O110" i="34" s="1"/>
  <c r="J112" i="34"/>
  <c r="K112" i="34" s="1"/>
  <c r="L112" i="34" s="1"/>
  <c r="M112" i="34" s="1"/>
  <c r="N112" i="34" s="1"/>
  <c r="O112" i="34" s="1"/>
  <c r="P112" i="34" s="1"/>
  <c r="Q112" i="34" s="1"/>
  <c r="J107" i="34"/>
  <c r="K107" i="34" s="1"/>
  <c r="L107" i="34" s="1"/>
  <c r="J111" i="34"/>
  <c r="K111" i="34" s="1"/>
  <c r="L111" i="34" s="1"/>
  <c r="M111" i="34" s="1"/>
  <c r="N111" i="34" s="1"/>
  <c r="O111" i="34" s="1"/>
  <c r="P111" i="34" s="1"/>
  <c r="J108" i="34"/>
  <c r="T81" i="34"/>
  <c r="J114" i="34" l="1"/>
  <c r="K114" i="34" s="1"/>
  <c r="L114" i="34" s="1"/>
  <c r="M114" i="34" s="1"/>
  <c r="N114" i="34" s="1"/>
  <c r="O114" i="34" s="1"/>
  <c r="P114" i="34" s="1"/>
  <c r="Q114" i="34" s="1"/>
  <c r="R114" i="34" s="1"/>
  <c r="S114" i="34" s="1"/>
  <c r="K108" i="34"/>
  <c r="L108" i="34" s="1"/>
  <c r="M108" i="34" s="1"/>
  <c r="V90" i="34"/>
  <c r="X86" i="34"/>
  <c r="W92" i="34"/>
  <c r="T83" i="34"/>
  <c r="X94" i="34"/>
  <c r="U89" i="34"/>
  <c r="W88" i="34"/>
  <c r="T89" i="34"/>
  <c r="X92" i="34"/>
  <c r="V88" i="34"/>
  <c r="U91" i="34"/>
  <c r="W93" i="34"/>
  <c r="X87" i="34"/>
  <c r="T87" i="34"/>
  <c r="V85" i="34"/>
  <c r="V92" i="34"/>
  <c r="T84" i="34"/>
  <c r="U88" i="34"/>
  <c r="T86" i="34"/>
  <c r="V91" i="34"/>
  <c r="X90" i="34"/>
  <c r="X88" i="34"/>
  <c r="V86" i="34"/>
  <c r="U84" i="34"/>
  <c r="W86" i="34"/>
  <c r="T90" i="34"/>
  <c r="V87" i="34"/>
  <c r="X93" i="34"/>
  <c r="U86" i="34"/>
  <c r="W84" i="34"/>
  <c r="X89" i="34"/>
  <c r="U82" i="34"/>
  <c r="U85" i="34"/>
  <c r="W91" i="34"/>
  <c r="T85" i="34"/>
  <c r="T88" i="34"/>
  <c r="W85" i="34"/>
  <c r="W89" i="34"/>
  <c r="W90" i="34"/>
  <c r="U83" i="34"/>
  <c r="U87" i="34"/>
  <c r="X91" i="34"/>
  <c r="U90" i="34"/>
  <c r="V83" i="34"/>
  <c r="X85" i="34"/>
  <c r="V89" i="34"/>
  <c r="W87" i="34"/>
  <c r="V84" i="34"/>
  <c r="T82" i="34"/>
  <c r="V95" i="34" l="1"/>
  <c r="K115" i="34"/>
  <c r="L115" i="34" s="1"/>
  <c r="M115" i="34" s="1"/>
  <c r="N115" i="34" s="1"/>
  <c r="O115" i="34" s="1"/>
  <c r="T95" i="34"/>
  <c r="X95" i="34"/>
  <c r="W98" i="34" a="1"/>
  <c r="W98" i="34" s="1"/>
  <c r="K90" i="28" s="1"/>
  <c r="K104" i="28" s="1"/>
  <c r="K106" i="28" s="1"/>
  <c r="K107" i="28" s="1"/>
  <c r="K108" i="28" s="1"/>
  <c r="M28" i="21" s="1"/>
  <c r="U98" i="34" a="1"/>
  <c r="U98" i="34" s="1"/>
  <c r="I90" i="28" s="1"/>
  <c r="I104" i="28" s="1"/>
  <c r="I106" i="28" s="1"/>
  <c r="I107" i="28" s="1"/>
  <c r="I108" i="28" s="1"/>
  <c r="K28" i="21" s="1"/>
  <c r="U95" i="34"/>
  <c r="W95" i="34"/>
  <c r="T98" i="34" a="1"/>
  <c r="T98" i="34" s="1"/>
  <c r="H90" i="28" s="1"/>
  <c r="H104" i="28" s="1"/>
  <c r="H106" i="28" s="1"/>
  <c r="H107" i="28" s="1"/>
  <c r="V98" i="34" a="1"/>
  <c r="V98" i="34" s="1"/>
  <c r="J90" i="28" s="1"/>
  <c r="J104" i="28" s="1"/>
  <c r="J106" i="28" s="1"/>
  <c r="J107" i="28" s="1"/>
  <c r="X98" i="34" a="1"/>
  <c r="X98" i="34" s="1"/>
  <c r="L90" i="28" s="1"/>
  <c r="L104" i="28" s="1"/>
  <c r="L106" i="28" s="1"/>
  <c r="L107" i="28" s="1"/>
  <c r="P115" i="34" l="1"/>
  <c r="L116" i="34"/>
  <c r="M116" i="34" s="1"/>
  <c r="N116" i="34" s="1"/>
  <c r="O116" i="34" s="1"/>
  <c r="P116" i="34" s="1"/>
  <c r="Q116" i="34" s="1"/>
  <c r="R116" i="34" s="1"/>
  <c r="S116" i="34" s="1"/>
  <c r="T116" i="34" s="1"/>
  <c r="H108" i="28"/>
  <c r="J28" i="21" s="1"/>
  <c r="L108" i="28"/>
  <c r="N28" i="21" s="1"/>
  <c r="J108" i="28"/>
  <c r="L28" i="21" s="1"/>
  <c r="U116" i="34" l="1"/>
  <c r="T132" i="34"/>
  <c r="M117" i="34"/>
  <c r="N117" i="34" s="1"/>
  <c r="O117" i="34" s="1"/>
  <c r="P117" i="34" s="1"/>
  <c r="Q117" i="34" s="1"/>
  <c r="R117" i="34" s="1"/>
  <c r="S117" i="34" s="1"/>
  <c r="T117" i="34" s="1"/>
  <c r="Q115" i="34"/>
  <c r="U132" i="34" l="1"/>
  <c r="R115" i="34"/>
  <c r="U117" i="34"/>
  <c r="T133" i="34"/>
  <c r="N118" i="34"/>
  <c r="O118" i="34" s="1"/>
  <c r="P118" i="34" s="1"/>
  <c r="Q118" i="34" s="1"/>
  <c r="R118" i="34" s="1"/>
  <c r="S118" i="34" s="1"/>
  <c r="T118" i="34" s="1"/>
  <c r="O119" i="34" l="1"/>
  <c r="P119" i="34" s="1"/>
  <c r="Q119" i="34" s="1"/>
  <c r="R119" i="34" s="1"/>
  <c r="S119" i="34" s="1"/>
  <c r="T119" i="34" s="1"/>
  <c r="U119" i="34" s="1"/>
  <c r="S115" i="34"/>
  <c r="V117" i="34"/>
  <c r="V133" i="34" s="1"/>
  <c r="U133" i="34"/>
  <c r="U118" i="34"/>
  <c r="T134" i="34"/>
  <c r="P120" i="34" l="1"/>
  <c r="Q120" i="34" s="1"/>
  <c r="R120" i="34" s="1"/>
  <c r="S120" i="34" s="1"/>
  <c r="T120" i="34" s="1"/>
  <c r="U120" i="34" s="1"/>
  <c r="T135" i="34"/>
  <c r="U135" i="34"/>
  <c r="V119" i="34"/>
  <c r="V118" i="34"/>
  <c r="U134" i="34"/>
  <c r="T115" i="34"/>
  <c r="T136" i="34" l="1"/>
  <c r="Q121" i="34"/>
  <c r="R121" i="34" s="1"/>
  <c r="S121" i="34" s="1"/>
  <c r="T121" i="34" s="1"/>
  <c r="T137" i="34" s="1"/>
  <c r="U136" i="34"/>
  <c r="V120" i="34"/>
  <c r="W118" i="34"/>
  <c r="V134" i="34"/>
  <c r="T131" i="34"/>
  <c r="W119" i="34"/>
  <c r="V135" i="34"/>
  <c r="U121" i="34" l="1"/>
  <c r="U137" i="34" s="1"/>
  <c r="R122" i="34"/>
  <c r="S122" i="34" s="1"/>
  <c r="T122" i="34" s="1"/>
  <c r="U122" i="34" s="1"/>
  <c r="U138" i="34" s="1"/>
  <c r="W134" i="34"/>
  <c r="X119" i="34"/>
  <c r="W135" i="34"/>
  <c r="V136" i="34"/>
  <c r="W120" i="34"/>
  <c r="V121" i="34" l="1"/>
  <c r="V137" i="34" s="1"/>
  <c r="V122" i="34"/>
  <c r="V138" i="34" s="1"/>
  <c r="T138" i="34"/>
  <c r="S123" i="34"/>
  <c r="T123" i="34" s="1"/>
  <c r="T124" i="34" s="1"/>
  <c r="T140" i="34" s="1"/>
  <c r="W121" i="34"/>
  <c r="X121" i="34" s="1"/>
  <c r="X137" i="34" s="1"/>
  <c r="X135" i="34"/>
  <c r="W136" i="34"/>
  <c r="X120" i="34"/>
  <c r="X136" i="34" s="1"/>
  <c r="W122" i="34" l="1"/>
  <c r="W137" i="34"/>
  <c r="U124" i="34"/>
  <c r="U140" i="34" s="1"/>
  <c r="U123" i="34"/>
  <c r="V123" i="34" s="1"/>
  <c r="W123" i="34" s="1"/>
  <c r="T139" i="34"/>
  <c r="X122" i="34"/>
  <c r="X138" i="34" s="1"/>
  <c r="W138" i="34"/>
  <c r="U125" i="34" l="1"/>
  <c r="U141" i="34" s="1"/>
  <c r="V139" i="34"/>
  <c r="V124" i="34"/>
  <c r="T145" i="34"/>
  <c r="T148" i="34" a="1"/>
  <c r="T148" i="34" s="1"/>
  <c r="H122" i="28" s="1"/>
  <c r="H136" i="28" s="1"/>
  <c r="H138" i="28" s="1"/>
  <c r="H139" i="28" s="1"/>
  <c r="H140" i="28" s="1"/>
  <c r="J30" i="21" s="1"/>
  <c r="U139" i="34"/>
  <c r="X123" i="34"/>
  <c r="X139" i="34" s="1"/>
  <c r="W139" i="34"/>
  <c r="V125" i="34" l="1"/>
  <c r="V126" i="34" s="1"/>
  <c r="U145" i="34"/>
  <c r="U148" i="34" a="1"/>
  <c r="U148" i="34" s="1"/>
  <c r="I122" i="28" s="1"/>
  <c r="I136" i="28" s="1"/>
  <c r="I138" i="28" s="1"/>
  <c r="I139" i="28" s="1"/>
  <c r="I140" i="28" s="1"/>
  <c r="K30" i="21" s="1"/>
  <c r="W125" i="34"/>
  <c r="W141" i="34" s="1"/>
  <c r="V140" i="34"/>
  <c r="W124" i="34"/>
  <c r="V141" i="34"/>
  <c r="W126" i="34"/>
  <c r="V142" i="34"/>
  <c r="W127" i="34" l="1"/>
  <c r="W143" i="34" s="1"/>
  <c r="X125" i="34"/>
  <c r="X141" i="34" s="1"/>
  <c r="X124" i="34"/>
  <c r="X140" i="34" s="1"/>
  <c r="W140" i="34"/>
  <c r="X127" i="34"/>
  <c r="X143" i="34" s="1"/>
  <c r="V145" i="34"/>
  <c r="V148" i="34" a="1"/>
  <c r="V148" i="34" s="1"/>
  <c r="J122" i="28" s="1"/>
  <c r="J136" i="28" s="1"/>
  <c r="J138" i="28" s="1"/>
  <c r="J139" i="28" s="1"/>
  <c r="J140" i="28" s="1"/>
  <c r="L30" i="21" s="1"/>
  <c r="X126" i="34"/>
  <c r="X142" i="34" s="1"/>
  <c r="W142" i="34"/>
  <c r="W145" i="34" l="1"/>
  <c r="W148" i="34" a="1"/>
  <c r="W148" i="34" s="1"/>
  <c r="K122" i="28" s="1"/>
  <c r="K136" i="28" s="1"/>
  <c r="K138" i="28" s="1"/>
  <c r="K139" i="28" s="1"/>
  <c r="K140" i="28" s="1"/>
  <c r="M30" i="21" s="1"/>
  <c r="X128" i="34"/>
  <c r="X144" i="34" s="1"/>
  <c r="X145" i="34" l="1"/>
  <c r="X148" i="34" a="1"/>
  <c r="X148" i="34" s="1"/>
  <c r="L122" i="28" s="1"/>
  <c r="L136" i="28" s="1"/>
  <c r="L138" i="28" s="1"/>
  <c r="L139" i="28" s="1"/>
  <c r="L140" i="28" s="1"/>
  <c r="N3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4" authorId="0" shapeId="0" xr:uid="{0F52DFE6-A524-498B-B4D1-5D7A9006684C}">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<sst xmlns="http://schemas.openxmlformats.org/spreadsheetml/2006/main" count="1780" uniqueCount="376">
  <si>
    <t>Overige opmerkingen</t>
  </si>
  <si>
    <t>Titelblad</t>
  </si>
  <si>
    <t>Over dit bestand</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</si>
  <si>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</si>
  <si>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</si>
  <si>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</si>
  <si>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</si>
  <si>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</si>
  <si>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</si>
  <si>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</si>
  <si>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</si>
  <si>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</si>
  <si>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</si>
  <si>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</si>
  <si>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</si>
  <si>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Berekende waarde</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</si>
  <si>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</si>
  <si>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</si>
  <si>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</si>
  <si>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</si>
  <si>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</si>
  <si>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</si>
  <si>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</si>
  <si>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</si>
  <si>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</si>
  <si>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</si>
  <si>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</si>
  <si>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</si>
  <si>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</si>
  <si>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</si>
  <si>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</si>
  <si>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</si>
  <si>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</si>
  <si>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</si>
  <si>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</si>
  <si>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</si>
  <si>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</si>
  <si>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</si>
  <si>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</si>
  <si>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</si>
  <si>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</si>
  <si>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</si>
  <si>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</si>
  <si>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</si>
  <si>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</si>
  <si>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</si>
  <si>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Beschrijving berekening</t>
  </si>
  <si>
    <t xml:space="preserve">Bij inhoudelijke verschillen tussen de berekening in dit bestand en de berekening zoals die volgt uit het bijbehorende besluit, is het besluit leidend. </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</si>
  <si>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</si>
  <si>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</si>
  <si>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</si>
  <si>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</si>
  <si>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</si>
  <si>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</si>
  <si>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</si>
  <si>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</si>
  <si>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</si>
  <si>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</si>
  <si>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</si>
  <si>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</si>
  <si>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</si>
  <si>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</si>
  <si>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</si>
  <si>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</si>
  <si>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</si>
  <si>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</si>
  <si>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</si>
  <si>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</si>
  <si>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GTS</t>
  </si>
  <si>
    <t>Gegevens uit methodebesluiten en WACC-modellen bij de methodebesluiten</t>
  </si>
  <si>
    <t>Gearing</t>
  </si>
  <si>
    <t>Belastingvoet</t>
  </si>
  <si>
    <t>Risicovrije rente</t>
  </si>
  <si>
    <t>Marktrisicopremie</t>
  </si>
  <si>
    <t>Input risicovrije rente</t>
  </si>
  <si>
    <t>Nederland</t>
  </si>
  <si>
    <t>Duitsland</t>
  </si>
  <si>
    <t>Tabblad 4 - Berekening risicovrije rente</t>
  </si>
  <si>
    <t>Input rente jaarlagen</t>
  </si>
  <si>
    <t>%</t>
  </si>
  <si>
    <t>Opslag transactiekosten</t>
  </si>
  <si>
    <t>Equity beta</t>
  </si>
  <si>
    <t>Gearing (vreemd vermogen vs totaal vermogen)</t>
  </si>
  <si>
    <t>Asset bèta</t>
  </si>
  <si>
    <t>Toelichting samenhang tabbladen:</t>
  </si>
  <si>
    <t>Berekeningen</t>
  </si>
  <si>
    <t>Resultaten</t>
  </si>
  <si>
    <t>Nee</t>
  </si>
  <si>
    <t>Ja</t>
  </si>
  <si>
    <t>N.v.t.</t>
  </si>
  <si>
    <t>Tabblad 1 - Resultaat</t>
  </si>
  <si>
    <t>Tabblad 3 - Input rente</t>
  </si>
  <si>
    <t>Documentnummer</t>
  </si>
  <si>
    <t>Idem</t>
  </si>
  <si>
    <t>Ophalen gegevens</t>
  </si>
  <si>
    <t>Berekening risicovrije rente</t>
  </si>
  <si>
    <t>Kostenvoet vreemd vermogen (nominaal, voor belasting)</t>
  </si>
  <si>
    <t>Kostenvoet eigen vermogen (nominaal, na belasting)</t>
  </si>
  <si>
    <t>Kostenvoet eigen vermogen (nominaal, voor belasting)</t>
  </si>
  <si>
    <t>Rente obligatie-index nutsbedrijven</t>
  </si>
  <si>
    <t>Nominale WACC voor belasting</t>
  </si>
  <si>
    <t>Nominale WACC voor belasting, afgerond op één decimaal)</t>
  </si>
  <si>
    <t>Belastinvoet</t>
  </si>
  <si>
    <t>Asset beta</t>
  </si>
  <si>
    <t>Waarde die zonder berekening wordt overgenomen uit een andere cel uit ander blad</t>
  </si>
  <si>
    <t>Waarde die zonder berekening wordt overgenomen uit een andere cel uit zelfde blad</t>
  </si>
  <si>
    <t>Cellen waar in toekomstige jaren waarden worden opgenomen.</t>
  </si>
  <si>
    <t>WACC GTS</t>
  </si>
  <si>
    <t>Gemiddelde van dagelijkse rentes in referentieperiode van 3 jaar</t>
  </si>
  <si>
    <t>Alle WACC's zijn voor belasting.</t>
  </si>
  <si>
    <t>ACM/INT/463723</t>
  </si>
  <si>
    <t>Cel is niet van toepassing (dus leeg, niet nul).</t>
  </si>
  <si>
    <t>datum ophalen gegevens = 6-1-2023</t>
  </si>
  <si>
    <t>Alle gegevens zijn afgerond op 1 decimaal. Weergave is op 2 decimalen, maar het laatste decimaal is door de afronding altijd 0.</t>
  </si>
  <si>
    <t>De lichtroze vakken kunnen in latere jaren gevuld worden met gegevens voor nacalculatie van de rente. Daarvoor kunnen de formules simpelweg naar rechts gekopieerd worden.</t>
  </si>
  <si>
    <t>Input rente schulden</t>
  </si>
  <si>
    <t>Rente schulden</t>
  </si>
  <si>
    <t>ACM/INT/485147</t>
  </si>
  <si>
    <t>datum ophalen gegevens = 9-11-2023</t>
  </si>
  <si>
    <t>Gemiddelde van dagelijkse rentes in referentieperiode van 3 jaar.</t>
  </si>
  <si>
    <t>Mogelijkheden van bezwaar en beroep staan open tegen het besluit waarbij dit bestand hoort (zie kenmerken hierboven).</t>
  </si>
  <si>
    <t>Bloomberg 6-1-2023</t>
  </si>
  <si>
    <t>Bloomberg 9-11-2023</t>
  </si>
  <si>
    <t>Risicovrije rente Bloomberg 9-11-2023</t>
  </si>
  <si>
    <t>Rentegegevens Bloomberg 6-1-2023 met berekeningen</t>
  </si>
  <si>
    <t>Datum</t>
  </si>
  <si>
    <t>Niet gepubliceerd, vertrouwelijke gegevens uit een betaalde bron</t>
  </si>
  <si>
    <t>Dit tabblad berekent de gemiddelde risicovrije rente door een gemiddelde te nemen van de dagelijkse rentes op staatsobligaties van Nederland en Duitsland.</t>
  </si>
  <si>
    <t>Op sommige bladen zijn extra kolommen ingevoegd die leeg zijn. Reden daarvan is dat in andere bladen de verwijzingen naar dezelfde kolommen gaat. Dit vergemakkelijkt de controle en verkleint de kans op fouten.</t>
  </si>
  <si>
    <t>Voor nacalculatie in latere jaren kan de van toepassing zijnde rente in de magenta gekleurde cellen worden ingevoerd.</t>
  </si>
  <si>
    <t>Voor nacalculatie in latere jaren kan de formule links van de magenta gekleurde cellen naar rechts gekopieerd worden.</t>
  </si>
  <si>
    <t>TenneT Land</t>
  </si>
  <si>
    <t>TenneT Zee</t>
  </si>
  <si>
    <t>Ophalen WACC nieuw vermogen</t>
  </si>
  <si>
    <t>Nominale WACC bestaand vermogen, voor belasting</t>
  </si>
  <si>
    <t>Nominale WACC nieuw vermogen, voor belasting</t>
  </si>
  <si>
    <t>Toelichting en bijzonderheden</t>
  </si>
  <si>
    <t>De brondata zijn onafgerond overgenomen uit de bron. Ze worden hier gepresenteerd met 2 decimalen (maar niet daadwerkelijk afgerond).</t>
  </si>
  <si>
    <t>Rente 20-jaarsobligaties - schatting toekomstige jaren</t>
  </si>
  <si>
    <t>Gemiddelde van de dagelijkse rentes in het jaar. Voor nacalculatie in de latere jaren kunnen waarden ingevuld worden in de magenta gekleurde cellen</t>
  </si>
  <si>
    <t>Tabblad 4 - Input GAW</t>
  </si>
  <si>
    <t>GAW</t>
  </si>
  <si>
    <t>EUR</t>
  </si>
  <si>
    <t>Historische GAW</t>
  </si>
  <si>
    <t>Werkelijke rentes (t/m 2024), en geschatte rentes (v/a 2025) uit tabblad 3.</t>
  </si>
  <si>
    <t>Berekening rente 10-jaars trapjesmodel met even grote jaarlagen</t>
  </si>
  <si>
    <t>Gerealiseerde rente</t>
  </si>
  <si>
    <t>Gerealiseerde GAW Westland elektriciteit</t>
  </si>
  <si>
    <t>Gerealiseerde GAW Enexis elektriciteit</t>
  </si>
  <si>
    <t>Gerealiseerde GAW Liander elektriciteit</t>
  </si>
  <si>
    <t>Gerealiseerde GAW Rendo elektriciteit</t>
  </si>
  <si>
    <t>Gerealiseerde GAW Stedin elektriciteit</t>
  </si>
  <si>
    <t>Berekening rente op schulden</t>
  </si>
  <si>
    <t>Controle</t>
  </si>
  <si>
    <t>Schatting risicovrije rente</t>
  </si>
  <si>
    <t>Gerealiseerde risicovrije rente</t>
  </si>
  <si>
    <t>Rente obligatie-index nutsbedrijven (trapjesmodel)</t>
  </si>
  <si>
    <t>Gerealiseerde rente schulden trapjesmodel (voor nacalculatie)</t>
  </si>
  <si>
    <t>Rente jaarlagen (verleden werkelijk, toekomst schatting) - Ontwerp methodebesluit</t>
  </si>
  <si>
    <t>Deze rij is bestemd voor de nacalculatie. Formule kan dan naar rechts worden doorgetrokken.</t>
  </si>
  <si>
    <t>Gerealiseerde GAW Coteq electriciteit</t>
  </si>
  <si>
    <t>Coteq elektriciteit (verleden werkelijk, toekomst schatting) - Ontwerp methodebesluit</t>
  </si>
  <si>
    <t>Enexis elektriciteit (verleden werkelijk, toekomst schatting) - Ontwerp methodebesluit</t>
  </si>
  <si>
    <t>Liander elektriciteit (verleden werkelijk, toekomst schatting) - Ontwerp methodebesluit</t>
  </si>
  <si>
    <t>Rendo elektriciteit (verleden werkelijk, toekomst schatting) - Ontwerp methodebesluit</t>
  </si>
  <si>
    <t>Stedin elektriciteit (verleden werkelijk, toekomst schatting) - Ontwerp methodebesluit</t>
  </si>
  <si>
    <t>Westland elektriciteit (verleden werkelijk, toekomst schatting) - Ontwerp methodebesluit</t>
  </si>
  <si>
    <t>Coteq elektriciteit</t>
  </si>
  <si>
    <t>Enexis elektriciteit</t>
  </si>
  <si>
    <t>Liander elektriciteit</t>
  </si>
  <si>
    <t>Rendo elektriciteit</t>
  </si>
  <si>
    <t>Stedin elektriciteit</t>
  </si>
  <si>
    <t>Westland elektriciteit</t>
  </si>
  <si>
    <t>Rente in jaar met toepassing trapjesmodel - Ontwerp methodebesluit</t>
  </si>
  <si>
    <t>Tabblad 6 - Berekening rente schulden elektriciteit</t>
  </si>
  <si>
    <t>Tabblad 7 - Berekening rente schulden gas</t>
  </si>
  <si>
    <t>Tabblad 8 - Berekening WACC bestaand vermogen</t>
  </si>
  <si>
    <t>Tabblad 9 - Berekening WACC nieuw vermogen</t>
  </si>
  <si>
    <t>Beschrijving resultaat</t>
  </si>
  <si>
    <t>Ophalen WACC bestaand vermogen - elektriciteit</t>
  </si>
  <si>
    <t>Ophalen WACC bestaand vermogen - gas</t>
  </si>
  <si>
    <t>Rente 20-jaars obligaties</t>
  </si>
  <si>
    <t>Dit blad bevat de gegevens voor de risicovrije rente en de rente op schulden die de ACM gebruikt bij de berekening van de WACC.</t>
  </si>
  <si>
    <t>WACC Coteq elektriciteit</t>
  </si>
  <si>
    <t>WACC Enexis elektriciteit</t>
  </si>
  <si>
    <t>WACC Liander elektriciteit</t>
  </si>
  <si>
    <t>WACC Rendo elektriciteit</t>
  </si>
  <si>
    <t>WACC Stedin elektriciteit</t>
  </si>
  <si>
    <t>WACC Westland elektriciteit</t>
  </si>
  <si>
    <t>Schatting rente toekomstige jaarlagen en nieuw vermogen uit Bloomberg (IGEEUA10 BVLI)</t>
  </si>
  <si>
    <t>Schatting rente schulden</t>
  </si>
  <si>
    <t>Gerealiseerde rente schulden</t>
  </si>
  <si>
    <t>Gemiddelde gerealiseerde rente</t>
  </si>
  <si>
    <t>Deze rij is bestemd voor de nacalculatie.</t>
  </si>
  <si>
    <t>Deze rij is bestemd voor de nacalculatie. Gemiddelde van de dagelijkse rentes in een gegeven kalenderjaar.</t>
  </si>
  <si>
    <t>Gerealiseerde rente 20-jaarsobligaties</t>
  </si>
  <si>
    <t>Schatting toekomstige jaren - ontwerp methodebesluit</t>
  </si>
  <si>
    <t>Rente 20-jaarsobligaties - schatting toekomstige jaren - ontwerp methodebesluit</t>
  </si>
  <si>
    <t>2. Input inflatie en constanten</t>
  </si>
  <si>
    <t>3. Input rente</t>
  </si>
  <si>
    <t>4. Input GAW</t>
  </si>
  <si>
    <t>1. Resultaat</t>
  </si>
  <si>
    <t>5. Risicovrije rente</t>
  </si>
  <si>
    <t>6. Rente schulden elektriciteit</t>
  </si>
  <si>
    <t>7. Rente schulden gas</t>
  </si>
  <si>
    <t>8. WACC BV</t>
  </si>
  <si>
    <t>9. WACC NV</t>
  </si>
  <si>
    <t>Inputs</t>
  </si>
  <si>
    <t>Schematische weergave van de werking van dit model</t>
  </si>
  <si>
    <t>Voor nacalculatie in latere jaren kunnen de magenta gekleurde cellen worden ingevoerd.</t>
  </si>
  <si>
    <t>Bronverwijzing staat achteraan vermeld.</t>
  </si>
  <si>
    <t xml:space="preserve">Dit blad bevat de gestandaardiseerde activa waarde (GAW) die de ACM gebruikt bij de berekening van de jaarlagen van het trapjesmodel voor de netbeheerders elektriciteit (zie blad 7). </t>
  </si>
  <si>
    <t>2017</t>
  </si>
  <si>
    <t>Deze methode vereist een aanname over verdeling van de jaarlagen in een gegeven startjaar. Vervolgens wordt in elk volgend jaar de oudste jaarlag vervangen door een nieuwe jaarlaag waarvan de omvang afhangt van de ontwikkeling van de GAW.</t>
  </si>
  <si>
    <t>In dit model is gekozen voor startjaar 2017, zodat bij aanvang van de reguleringsperiode in 2027 alle initiële tien jaarlagen zijn vervangen door een jaarlaag die de ontwikkeling van de GAW heeft gevolgd. Vanaf 2027 vormen alle jaarlagen dus een correcte weerspiegeling van de GAW-ontwikkeling van netbeheerders.</t>
  </si>
  <si>
    <t>Nederland (GTNLG20Y)</t>
  </si>
  <si>
    <t>Duitsland (GTDEM20Y)</t>
  </si>
  <si>
    <t>Gegevens opgehaald uit bloomberg op 7-8-2025, referentieperiode is 8-8-2022 tot en met 7-8-2025.</t>
  </si>
  <si>
    <t>Gemiddelde van de dagelijkse rentes in het kalenderjaar. Peilperiode van eerste tot en met laatste handelsdag in het kalenderjaar. Voor nacalculatie in de latere jaren kunnen waarden ingevuld worden in de magenta gekleurde cellen</t>
  </si>
  <si>
    <t>Schatting toekomstige jaren is het gemiddelde van dagelijkse rentes in referentieperiode van 3 jaar.</t>
  </si>
  <si>
    <t>Voor de overige toekomstige jaren zijn de GAW-waarden geextrapoleerd op basis van de samengestelde jaarlijkse groei in de periode 2023 tot en met 2026.</t>
  </si>
  <si>
    <t>Rente in jaar met trapjesmodel</t>
  </si>
  <si>
    <t>Coteq elektriciteit: berekening rente op schulden</t>
  </si>
  <si>
    <t>Omvang jaarlagen Coteq elektriciteit in euro's</t>
  </si>
  <si>
    <t>Omvang jaarlagen Coteq elektriciteit in percentages</t>
  </si>
  <si>
    <t>Enexis elektriciteit: berekening rente op schulden</t>
  </si>
  <si>
    <t>Omvang jaarlagen Enexis elektriciteit in euro's</t>
  </si>
  <si>
    <t>Omvang jaarlagen Enexis elektriciteit in percentages</t>
  </si>
  <si>
    <t>Liander elektriciteit: berekening rente op schulden</t>
  </si>
  <si>
    <t>Omvang jaarlagen Liander elektriciteit in euro's</t>
  </si>
  <si>
    <t>Omvang jaarlagen Liander elektriciteit in percentages</t>
  </si>
  <si>
    <t>Berekening rente op schulden Liander</t>
  </si>
  <si>
    <t>Berekening rente op schulden Enexis elektriciteit</t>
  </si>
  <si>
    <t>Berekening rente op schulden Coteq elektriciteit</t>
  </si>
  <si>
    <t>Rendo elektriciteit: berekening rente op schulden</t>
  </si>
  <si>
    <t>Omvang jaarlagen Rendo elektriciteit in euro's</t>
  </si>
  <si>
    <t>Omvang jaarlagen Rendo elektriciteit in percentages</t>
  </si>
  <si>
    <t>Berekening rente op schulden Rendo</t>
  </si>
  <si>
    <t>Stedin elektriciteit: berekening rente op schulden</t>
  </si>
  <si>
    <t>Omvang jaarlagen Stedin elektriciteit in euro's</t>
  </si>
  <si>
    <t>Omvang jaarlagen Stedin elektriciteit in percentages</t>
  </si>
  <si>
    <t>Berekening rente op schulden Stedin</t>
  </si>
  <si>
    <t>Westland elektriciteit: berekening rente op schulden</t>
  </si>
  <si>
    <t>Omvang jaarlagen Westland elektriciteit in euro's</t>
  </si>
  <si>
    <t>Omvang jaarlagen Westland elektriciteit in percentages</t>
  </si>
  <si>
    <t>Berekening rente op schulden Westland</t>
  </si>
  <si>
    <t>Rente schulden trapjesmodel gas</t>
  </si>
  <si>
    <t>Rente schulden trapjesmodel elektriciteit</t>
  </si>
  <si>
    <t xml:space="preserve">Voor de toekomstige jaren tot en met 2026 (tot en met 2031 voor TenneT) zijn de GAW-waarden gebaseerd op de investeringsplannen 2024 aangeleverd door netbeheerders. </t>
  </si>
  <si>
    <t>Jaarlaag afgesloten in</t>
  </si>
  <si>
    <t>WACC-model methodebesluiten 2027-2031</t>
  </si>
  <si>
    <t>Deze berekening is ontwikkeld in het standaardsjabloon van ACM Directie Toezicht Energie, versie 5 (juni 2021)</t>
  </si>
  <si>
    <t>Dit model bevat de berekening van het redelijk rendement (WACC) voor GTS, TenneT en de DSO's voor de reguleringsperiode 2027-2031 voor de methodebesluiten.</t>
  </si>
  <si>
    <t>Voor gas geldt het standaard tienjaars trapjesmodel. Voor elektriciteit heeft iedere systeembeheerder een eigen trapjesmodel gebaseerd op de ontwikkeling van hun GAW.</t>
  </si>
  <si>
    <t>TenneT op zee heeft een opslag op de bèta.</t>
  </si>
  <si>
    <t>Rapport Brattle</t>
  </si>
  <si>
    <t>Brattle, ERP, and gearing for the Dutch network operators</t>
  </si>
  <si>
    <t>19 augustus 2025</t>
  </si>
  <si>
    <t>Wordt gepubliceerd bij de ontwerp-methodebesluiten.</t>
  </si>
  <si>
    <t>Excel Brattle peers, beta &amp; gearing</t>
  </si>
  <si>
    <t>Workpaper A - Selection of Peers, Beta and Gearing</t>
  </si>
  <si>
    <t>ACM/IN/1021185</t>
  </si>
  <si>
    <t>Niet gepubliceerd.</t>
  </si>
  <si>
    <t>Excel Brattle ERP</t>
  </si>
  <si>
    <t>Workpaper B - Equity Risk Premium</t>
  </si>
  <si>
    <t>Excel Brattle RAB &amp; investments</t>
  </si>
  <si>
    <t>Workpaper C - RABs and Planned Investments</t>
  </si>
  <si>
    <t>GAW-model TenneT</t>
  </si>
  <si>
    <t>GAW-model DSO-E</t>
  </si>
  <si>
    <t xml:space="preserve">(b) de nominale WACC nieuw vermogen voor belasting.
</t>
  </si>
  <si>
    <t xml:space="preserve">(a) de nominale WACC bestaand vermogen voor belasting;
</t>
  </si>
  <si>
    <t>De WACC bestaand vermogen is apart weergegeven voor elektriciteit (per systeembeheerder) en gas vanwege verschillen in de toepassing van het trapjesmodel in de kostenvoet vreemd vermogen.</t>
  </si>
  <si>
    <t>Distributiesysteembeheerders - gas</t>
  </si>
  <si>
    <t>WACC-bijlage</t>
  </si>
  <si>
    <t>Standaard deviatie van asset bèta</t>
  </si>
  <si>
    <t>Tabblad 2 - Input inflatie en constanten (gearing, belastingvoet,marktrisicopremie, asset bèta)</t>
  </si>
  <si>
    <t>Gearing (vreemd vermogen vs eigen vermogen)</t>
  </si>
  <si>
    <t>De referentieperiode voor de schatting voor toekomstige jaren is 8 augustus 2022 t/m 7 augustus 2025.</t>
  </si>
  <si>
    <t>WACC distributiesysteembeheerders gas</t>
  </si>
  <si>
    <t>Uplift</t>
  </si>
  <si>
    <t>Asset beta met uplift</t>
  </si>
  <si>
    <t>Berekening WACC</t>
  </si>
  <si>
    <t>Dit tabblad berekent per systeembeheerder de WACC nieuw vermogen. Deze bestaat uit:</t>
  </si>
  <si>
    <t>(a) de kostenvoet eigen vermogen is gelijk aan de risicovrije rente plus de marktrisicopremie vermenigvuldigd met de equity beta.</t>
  </si>
  <si>
    <t xml:space="preserve">(b) de kostenvoet vreemd vermogen, die voor de WACC nieuw vermogen wordt bepaald op basis van de gemiddelde rente van de meest recente drie jaren, plus een opslag voor transactiekosten. </t>
  </si>
  <si>
    <t>(c) de gearing. Dit is de verhouding vreemd vermogen ten opzichte van het totale vermogen. Voor de WACC wegen we de kostenvoet eigen vermogen en de kostenvoet vreemd vermogen met behulp van de gearing.</t>
  </si>
  <si>
    <t xml:space="preserve">(b) de kostenvoet vreemd vermogen, die voor de WACC bestaand vermogen wordt berekend op basis van het trapjesmodel (Blad 6 en 7), plus een opslag voor transactiekosten. </t>
  </si>
  <si>
    <t>Dit tabblad berekent per systeembeheerder de WACC bestaand vermogen. Deze bestaat uit:</t>
  </si>
  <si>
    <t>Gegevens opgehaald uit Bijlage 4 - Model nacalculatie WACC bij het Tarievenbesluit GTS 2026. De gegevens in dit model komen uit bloomberg.</t>
  </si>
  <si>
    <t>Rente jaarlagen tot en met 2023 (C58310Y)</t>
  </si>
  <si>
    <t>Rente jaarlagen vanaf 2024 (IGEEUA10 BVLI)</t>
  </si>
  <si>
    <t>Gegevens opgehaald uit Bijlage 4 - Model nacalculatie WACC bij het Tarievenbesluit GTS 2026. De gegevens in dit model komen uit bloomberg. Op basis van C58310Y.</t>
  </si>
  <si>
    <t>Gegevens opgehaald uit Bijlage 4 - Model nacalculatie WACC bij het Tarievenbesluit GTS 2026. De gegevens in dit model komen uit bloomberg. Op basis van IGEEUA10 BVLI.</t>
  </si>
  <si>
    <t xml:space="preserve"> </t>
  </si>
  <si>
    <t>Model nacalculatie WACC</t>
  </si>
  <si>
    <t>Bijlage 4 - Model nacalculatie WACC</t>
  </si>
  <si>
    <t>Gepubliceerd bij het Tarievenbesluit GTS 2026</t>
  </si>
  <si>
    <t>26 mei 2025</t>
  </si>
  <si>
    <t xml:space="preserve">GAW model TenneT </t>
  </si>
  <si>
    <t>TenneT op zee</t>
  </si>
  <si>
    <t>TenneT op land</t>
  </si>
  <si>
    <t>TenneT op land, GTS, distributiesysteembeheerders</t>
  </si>
  <si>
    <t xml:space="preserve">TenneT op land, GTS, distributiesysteembeheerders (elektriciteit en gas) </t>
  </si>
  <si>
    <t>Gerealiseerde GAW TenneT op land</t>
  </si>
  <si>
    <t>Gerealiseerde GAW TenneT op zee</t>
  </si>
  <si>
    <t>Op TenneT op zee is een ander trapjesmodel van toepassing, aangezien pas vanaf 2018 activa in de GAW is opgenomen. De eerste jaarlaag betreft 2018 en is in omvang gelijk aan de GAW van dat jaar. Vervolgens wordt in elk volgend jaar een extra jaarlaag toegevoegd, totdat er tien jaarlagen zijn. De omvang is gelijk aan de toename van de GAW. In 2028 vervalt de eerste jaarlaag en moet er geherfinanciert worden.</t>
  </si>
  <si>
    <t>Het jaar 2024 is voor TenneT op zee een uitzondering, omdat de GAW in dit jaar is afgenomen. Dit model neemt daarom aan dat er in dat jaar geen nieuwe financiering is aangetrokken.</t>
  </si>
  <si>
    <t>TenneT op land (verleden werkelijk, toekomst schatting) - Ontwerp methodebesluit</t>
  </si>
  <si>
    <t>TenneT op zee (verleden werkelijk, toekomst schatting) - Ontwerp methodebesluit</t>
  </si>
  <si>
    <t>TenneT op land: berekening rente op schulden</t>
  </si>
  <si>
    <t>Omvang jaarlagen TenneT op land in euro's</t>
  </si>
  <si>
    <t>Omvang jaarlagen TenneT op land in percentages</t>
  </si>
  <si>
    <t>Berekening rente op schulden TenneT op land</t>
  </si>
  <si>
    <t>TenneT op zee: berekening rente op schulden</t>
  </si>
  <si>
    <t>Omvang jaarlagen TenneT op zee in euro's</t>
  </si>
  <si>
    <t>Omvang jaarlagen TenneT op zee in percentages</t>
  </si>
  <si>
    <t>Berekening rente op schulden TenneT op zee</t>
  </si>
  <si>
    <t>WACC TenneT op land</t>
  </si>
  <si>
    <t>WACC TenneT op zee</t>
  </si>
  <si>
    <t>WACC TenneT op land, GTS, distributiesysteembeheerders</t>
  </si>
  <si>
    <t>Berekening WACC GTS</t>
  </si>
  <si>
    <t xml:space="preserve">Zie voor meer toelichting op de exacte berekeningen de toelichting in de WACC-bijlage bij de methodebesluiten. </t>
  </si>
  <si>
    <t>WACC bestaand vermogen ontwerpmethodebesluit</t>
  </si>
  <si>
    <t>Ontwerpmethodebesluit</t>
  </si>
  <si>
    <t>WACC nieuw vermogen ontwerpmethodebesluit</t>
  </si>
  <si>
    <t>WACC-model ontwerpmethodebesluiten 2027-2031</t>
  </si>
  <si>
    <t>n.v.t.</t>
  </si>
  <si>
    <t>Dit model bevat nu alleen de WACC voor de ontwerpmethodebsluiten. Dit model zal op een later moment uitgebreid worden zodat het geschikt is voor gebruik bij herschatten en nacalculeren.</t>
  </si>
  <si>
    <t>Dit tabblad haalt voor TenneT, GTS en de distributiesysteembeheerders de volgende gegevens op:</t>
  </si>
  <si>
    <t xml:space="preserve">De rente op schulden is gebaseerd op het jaargemiddelde van een obligatie-index met nutsbedrijven met een Single A credit rating. Voor de jaren tot en met 2023 is dat de index BFV EUR (A) 10 Year, ticker C58310Y, o.b.v. PX_LAST. </t>
  </si>
  <si>
    <t>Voor de jaren vanaf 2024 is dat de obligatie-index IGEEUA10 BVLI, omdat C58310Y niet meer beschikbaar is.</t>
  </si>
  <si>
    <t xml:space="preserve">De rente op Nederlandse staatsobligaties is gebaseerd op de Govt Generic Netherlands 20 Year Government Bond (ticker: GTNLG20Y, o.b.v. Mid Yield to Maturity) uit Bloomberg. </t>
  </si>
  <si>
    <t>De rente op Duitse staatsobligaties baseert de ACM op de Govt Generic Germany 20 Year Government Bond (ticker: GTDEM20Y, o.b.v. Mid Yield to Maturity) uit Bloomberg.</t>
  </si>
  <si>
    <t>Werkelijke GAW (t/m 2024) en geschatte GAW (v/a 2025) uit tabblad 4.</t>
  </si>
  <si>
    <t>Werkelijke GAW (t/m 2024) en geplande GAW (v/a 2025 t/m 2026) uit tabblad 4. Extrapolatie vanaf 2027.</t>
  </si>
  <si>
    <t>Blad 8. WACC BV, rij 46</t>
  </si>
  <si>
    <t>Blad 8. WACC BV, rij 77</t>
  </si>
  <si>
    <t>Blad 8. WACC BV, rij 108</t>
  </si>
  <si>
    <t>Blad 8. WACC BV, rij 140</t>
  </si>
  <si>
    <t>Blad 8. WACC BV, rij 171</t>
  </si>
  <si>
    <t>Blad 8. WACC BV, rij 201</t>
  </si>
  <si>
    <t>Blad 8. WACC BV, rij 231</t>
  </si>
  <si>
    <t>Blad 8. WACC BV, rij 261</t>
  </si>
  <si>
    <t>Blad 8. WACC BV, rij 291</t>
  </si>
  <si>
    <t>Blad 8. WACC BV, rij 321</t>
  </si>
  <si>
    <t>Blad 9. WACC NV, rij 46</t>
  </si>
  <si>
    <t>Blad 9. WACC NV, rij 77</t>
  </si>
  <si>
    <t>Schatting o.b.v. investeringsplannen 2024</t>
  </si>
  <si>
    <t xml:space="preserve">Resultaten uit dit model worden gebruikt in de methodebesluiten.
</t>
  </si>
  <si>
    <t>Dit rekenmodel bevat berekeningen voor zowel GTS, de DSO's &amp; TenneT op land en TenneT op zee. Om het iets overzichtelijker te maken hebben we groepen opgenomen in dit bestand. Aan de linkerkant van het scherm kan door op het plusje te drukken een groep uitvouwen, en door op het minnetje te klikken een groep invouwen. Zo zie je enkel de gegevens en berekeningen die relevant zijn voor de netbeheerder waar je geïnteresseerd in bent.</t>
  </si>
  <si>
    <t>WACC-bijlage bij ontwerpmethodebesluiten 2027-2031
Ontwerpmethodebesluiten 2027-2031 GTS, TenneT op land, TenneT op zee, DSO's gas en elektriciteit</t>
  </si>
  <si>
    <t>Op dit tabblad staan de constante factoren (gearing, belastingvoet, marktrisicopremie, asset bèta) die de ACM gebruikt voor de berekening van de WACC. Bij elk gegeven is de bronverwijzing vermeld.</t>
  </si>
  <si>
    <t xml:space="preserve">Dit tabblad berekent de rente op schulden voor de systeembeheerders elektriciteit door middel van een 10-jaars trapjesmodel waarbij de omvang van de jaarlagen zijn gebaseerd op de ontwikkeling van de GAW. </t>
  </si>
  <si>
    <t>In dit bestand zijn groepen opgenomen. Aan de linkerzijde kan via het plusje of minnetje de group worden uit- of ingeklapt, zodat alleen de gewenste gegevens worden vertoond.</t>
  </si>
  <si>
    <t xml:space="preserve">Dit tabblad berekent de rente op schulden voor de systeembeheerders gas door middel van een 10-jaars trapjesmodel met tien even grote jaarlagen. </t>
  </si>
  <si>
    <t>29 augustus 2025</t>
  </si>
  <si>
    <t>ACM/IN/1024234</t>
  </si>
  <si>
    <t>GAW berekening TenneT t.b.v. trapjesmodel</t>
  </si>
  <si>
    <t>GAW berekening DSO-E t.b.v. trapjesmodel</t>
  </si>
  <si>
    <t>ACM/IN/1024234 &amp; ACM/UIT/1024471</t>
  </si>
  <si>
    <t>datum ophalen gegevens = 7-8-2025</t>
  </si>
  <si>
    <t>Bloomberg 7-8-2025</t>
  </si>
  <si>
    <t>Rentegegevens Bloomberg 7-8-2025</t>
  </si>
  <si>
    <t>ACM/INT/537223</t>
  </si>
  <si>
    <t>22 augustus 2025</t>
  </si>
  <si>
    <t>ACM/INT/537159</t>
  </si>
  <si>
    <t>21 augustus 2025</t>
  </si>
  <si>
    <t>Wordt gepubliceerd bij de definitieve methodebesluiten.</t>
  </si>
  <si>
    <t>ACM/INT/538004</t>
  </si>
  <si>
    <t>ACM/24/192372, ACM/INT/530325</t>
  </si>
  <si>
    <t xml:space="preserve">ACM/UIT/656824 </t>
  </si>
  <si>
    <t>Bijlage 3B</t>
  </si>
  <si>
    <t>18 september 2025</t>
  </si>
  <si>
    <t>Zaaknummers</t>
  </si>
  <si>
    <t xml:space="preserve">ACM/UIT/656375 (Ontwerpmethodebesluit TenneT op land 2027-2031) 
ACM/UIT/656373 (Ontwerpmethodebesluit TenneT op zee 2027-2031) 
ACM/UIT/656374 (Ontwerpmethodebesluit GTS 2027-2031)
ACM/UIT/656372 (Ontwerpmethodebesluit distributiesysteembeheerders elektriciteit 2027-2031)
ACM/UIT/656368 (Ontwerpmethodebesluit distributiesysteembeheerders gas 2027-2031) </t>
  </si>
  <si>
    <t>ACM/25/197292 (Methodebesluit TenneT op land 2027-2031 )
ACM/25/197290 (Methodebesluit TenneT op zee 2027-2031 )
ACM/25/197291 (Methodebesluit GTS 2027-2031 )
ACM/25/197288 (Methodebesluit distributiesysteembeheerders elektriciteit 2027-2031 )
ACM/25/197287 (Methodebesluit distributiesysteembeheerders gas 2027-2031 )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</si>
</sst>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36"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sz val="11"/>
      <color indexed="8"/>
      <name val="Arial"/>
      <family val="2"/>
    </font>
    <font>
      <sz val="10"/>
      <color indexed="8"/>
      <name val="Arial"/>
      <family val="2"/>
    </font>
    <font>
      <sz val="8"/>
      <name val="Arial"/>
      <family val="2"/>
    </font>
    <font>
      <i/>
      <sz val="10"/>
      <color theme="0" tint="-0.34998626667073579"/>
      <name val="Arial"/>
      <family val="2"/>
    </font>
    <font>
      <sz val="10"/>
      <color theme="0" tint="-0.34998626667073579"/>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FFCC"/>
        <bgColor indexed="64"/>
      </patternFill>
    </fill>
    <fill>
      <patternFill patternType="solid">
        <fgColor theme="0"/>
        <bgColor indexed="64"/>
      </patternFill>
    </fill>
    <fill>
      <patternFill patternType="solid">
        <fgColor theme="9" tint="0.79998168889431442"/>
        <bgColor indexed="64"/>
      </patternFill>
    </fill>
    <fill>
      <patternFill patternType="solid">
        <fgColor rgb="FFFFE5FF"/>
        <bgColor indexed="64"/>
      </patternFill>
    </fill>
    <fill>
      <patternFill patternType="solid">
        <fgColor theme="0" tint="-0.14999847407452621"/>
        <bgColor indexed="64"/>
      </patternFill>
    </fill>
    <fill>
      <patternFill patternType="solid">
        <fgColor theme="0" tint="-0.249977111117893"/>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right/>
      <top style="thin">
        <color indexed="64"/>
      </top>
      <bottom/>
      <diagonal/>
    </border>
  </borders>
  <cellStyleXfs count="73">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0" fontId="5" fillId="0" borderId="0"/>
    <xf numFmtId="43" fontId="5" fillId="44" borderId="0">
      <alignment vertical="top"/>
    </xf>
    <xf numFmtId="43" fontId="5" fillId="10" borderId="0">
      <alignment vertical="top"/>
    </xf>
    <xf numFmtId="43" fontId="5" fillId="8" borderId="0">
      <alignment vertical="top"/>
    </xf>
    <xf numFmtId="43" fontId="5" fillId="9" borderId="0">
      <alignment vertical="top"/>
    </xf>
    <xf numFmtId="43" fontId="5" fillId="7" borderId="0">
      <alignment vertical="top"/>
    </xf>
    <xf numFmtId="41" fontId="5" fillId="46" borderId="0">
      <alignment vertical="top"/>
    </xf>
  </cellStyleXfs>
  <cellXfs count="21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7" fillId="0" borderId="0" xfId="4" applyFont="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41" fontId="5" fillId="7" borderId="0" xfId="10">
      <alignment vertical="top"/>
    </xf>
    <xf numFmtId="41" fontId="5" fillId="6" borderId="0" xfId="12">
      <alignment vertical="top"/>
    </xf>
    <xf numFmtId="41" fontId="5" fillId="43" borderId="0" xfId="11">
      <alignment vertical="top"/>
    </xf>
    <xf numFmtId="43" fontId="12" fillId="0" borderId="0" xfId="63" applyFont="1" applyFill="1">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0" fontId="5" fillId="9" borderId="0" xfId="4" applyNumberFormat="1" applyFill="1">
      <alignment vertical="top"/>
    </xf>
    <xf numFmtId="0" fontId="5" fillId="0" borderId="0" xfId="4" applyAlignment="1">
      <alignment vertical="top" wrapText="1"/>
    </xf>
    <xf numFmtId="0" fontId="1" fillId="0" borderId="0" xfId="0" applyFont="1">
      <alignment vertical="top"/>
    </xf>
    <xf numFmtId="0" fontId="6" fillId="16" borderId="1" xfId="6" applyNumberFormat="1">
      <alignment vertical="top"/>
    </xf>
    <xf numFmtId="0" fontId="27" fillId="0" borderId="0" xfId="0" quotePrefix="1" applyFont="1" applyAlignment="1"/>
    <xf numFmtId="0" fontId="1" fillId="0" borderId="0" xfId="0" quotePrefix="1" applyFont="1" applyAlignment="1"/>
    <xf numFmtId="10" fontId="5" fillId="43" borderId="0" xfId="64" applyFont="1" applyFill="1">
      <alignment vertical="top"/>
    </xf>
    <xf numFmtId="0" fontId="1" fillId="0" borderId="0" xfId="0" applyFont="1" applyAlignment="1"/>
    <xf numFmtId="0" fontId="5" fillId="0" borderId="0" xfId="0" quotePrefix="1" applyFont="1" applyAlignment="1"/>
    <xf numFmtId="0" fontId="14" fillId="0" borderId="0" xfId="0" quotePrefix="1" applyFont="1" applyAlignment="1"/>
    <xf numFmtId="10" fontId="5" fillId="10" borderId="0" xfId="4" applyNumberFormat="1" applyFill="1">
      <alignment vertical="top"/>
    </xf>
    <xf numFmtId="10" fontId="5" fillId="8" borderId="0" xfId="4" applyNumberFormat="1" applyFill="1">
      <alignment vertical="top"/>
    </xf>
    <xf numFmtId="10" fontId="5" fillId="0" borderId="0" xfId="4" applyNumberFormat="1">
      <alignment vertical="top"/>
    </xf>
    <xf numFmtId="43" fontId="5" fillId="43" borderId="0" xfId="63" applyFont="1" applyFill="1">
      <alignment vertical="top"/>
    </xf>
    <xf numFmtId="0" fontId="5" fillId="0" borderId="0" xfId="66"/>
    <xf numFmtId="0" fontId="30" fillId="0" borderId="0" xfId="0" applyFont="1">
      <alignment vertical="top"/>
    </xf>
    <xf numFmtId="0" fontId="30" fillId="0" borderId="0" xfId="0" applyFont="1" applyAlignment="1">
      <alignment horizontal="center" vertical="top"/>
    </xf>
    <xf numFmtId="0" fontId="31" fillId="45" borderId="0" xfId="0" applyFont="1" applyFill="1">
      <alignment vertical="top"/>
    </xf>
    <xf numFmtId="0" fontId="32" fillId="45" borderId="12" xfId="0" applyFont="1" applyFill="1" applyBorder="1">
      <alignment vertical="top"/>
    </xf>
    <xf numFmtId="0" fontId="32" fillId="45" borderId="0" xfId="0" applyFont="1" applyFill="1">
      <alignment vertical="top"/>
    </xf>
    <xf numFmtId="0" fontId="32" fillId="45" borderId="15" xfId="0" applyFont="1" applyFill="1" applyBorder="1">
      <alignment vertical="top"/>
    </xf>
    <xf numFmtId="0" fontId="32" fillId="45" borderId="17" xfId="0" applyFont="1" applyFill="1" applyBorder="1">
      <alignment vertical="top"/>
    </xf>
    <xf numFmtId="0" fontId="32" fillId="0" borderId="0" xfId="0" applyFont="1">
      <alignment vertical="top"/>
    </xf>
    <xf numFmtId="49" fontId="5" fillId="0" borderId="0" xfId="6" applyFont="1" applyFill="1" applyBorder="1">
      <alignment vertical="top"/>
    </xf>
    <xf numFmtId="10" fontId="5" fillId="47" borderId="0" xfId="4" applyNumberFormat="1" applyFill="1">
      <alignment vertical="top"/>
    </xf>
    <xf numFmtId="1" fontId="5" fillId="47" borderId="0" xfId="4" applyNumberFormat="1" applyFill="1">
      <alignment vertical="top"/>
    </xf>
    <xf numFmtId="49" fontId="6" fillId="16" borderId="1" xfId="6" applyAlignment="1">
      <alignment horizontal="center" vertical="top"/>
    </xf>
    <xf numFmtId="10" fontId="5" fillId="47" borderId="0" xfId="64" applyFont="1" applyFill="1">
      <alignment vertical="top"/>
    </xf>
    <xf numFmtId="10" fontId="5" fillId="46" borderId="0" xfId="4" applyNumberFormat="1" applyFill="1">
      <alignment vertical="top"/>
    </xf>
    <xf numFmtId="43" fontId="5" fillId="10" borderId="0" xfId="4" applyNumberFormat="1" applyFill="1">
      <alignment vertical="top"/>
    </xf>
    <xf numFmtId="43" fontId="5" fillId="46" borderId="0" xfId="63" quotePrefix="1" applyFont="1" applyFill="1" applyBorder="1">
      <alignment vertical="top"/>
    </xf>
    <xf numFmtId="43" fontId="5" fillId="8" borderId="0" xfId="63" quotePrefix="1" applyFont="1" applyFill="1" applyBorder="1">
      <alignment vertical="top"/>
    </xf>
    <xf numFmtId="10" fontId="5" fillId="8" borderId="0" xfId="4" quotePrefix="1" applyNumberFormat="1" applyFill="1">
      <alignment vertical="top"/>
    </xf>
    <xf numFmtId="41" fontId="5" fillId="46" borderId="0" xfId="72">
      <alignment vertical="top"/>
    </xf>
    <xf numFmtId="0" fontId="0" fillId="0" borderId="0" xfId="0" quotePrefix="1" applyAlignment="1"/>
    <xf numFmtId="49" fontId="6" fillId="16" borderId="20" xfId="6" applyBorder="1">
      <alignment vertical="top"/>
    </xf>
    <xf numFmtId="0" fontId="6" fillId="16" borderId="20" xfId="6" applyNumberFormat="1" applyBorder="1">
      <alignment vertical="top"/>
    </xf>
    <xf numFmtId="49" fontId="6" fillId="16" borderId="21" xfId="6" applyBorder="1">
      <alignment vertical="top"/>
    </xf>
    <xf numFmtId="0" fontId="5" fillId="48" borderId="0" xfId="4" applyFill="1">
      <alignment vertical="top"/>
    </xf>
    <xf numFmtId="49" fontId="5" fillId="0" borderId="0" xfId="15" applyFont="1">
      <alignment vertical="top"/>
    </xf>
    <xf numFmtId="0" fontId="5" fillId="0" borderId="0" xfId="4" quotePrefix="1">
      <alignment vertical="top"/>
    </xf>
    <xf numFmtId="0" fontId="5" fillId="0" borderId="2" xfId="4" applyFill="1" applyBorder="1" applyAlignment="1">
      <alignment horizontal="left" vertical="top" wrapText="1"/>
    </xf>
    <xf numFmtId="0" fontId="5" fillId="0" borderId="0" xfId="4" applyFill="1">
      <alignment vertical="top"/>
    </xf>
    <xf numFmtId="0" fontId="5" fillId="16" borderId="1" xfId="4" applyFill="1" applyBorder="1">
      <alignment vertical="top"/>
    </xf>
    <xf numFmtId="0" fontId="6" fillId="16" borderId="1" xfId="4" applyFont="1" applyFill="1" applyBorder="1">
      <alignment vertical="top"/>
    </xf>
    <xf numFmtId="10" fontId="5" fillId="48" borderId="0" xfId="64" applyFont="1" applyFill="1">
      <alignment vertical="top"/>
    </xf>
    <xf numFmtId="0" fontId="5" fillId="48" borderId="0" xfId="62" applyNumberFormat="1" applyFill="1">
      <alignment vertical="top"/>
    </xf>
    <xf numFmtId="10" fontId="5" fillId="47" borderId="0" xfId="62" applyNumberFormat="1" applyFill="1">
      <alignment vertical="top"/>
    </xf>
    <xf numFmtId="0" fontId="5" fillId="0" borderId="0" xfId="4" applyFont="1">
      <alignment vertical="top"/>
    </xf>
    <xf numFmtId="10" fontId="5" fillId="8" borderId="0" xfId="62" applyNumberFormat="1" applyFill="1">
      <alignment vertical="top"/>
    </xf>
    <xf numFmtId="0" fontId="14" fillId="0" borderId="0" xfId="4" applyFont="1" applyFill="1">
      <alignment vertical="top"/>
    </xf>
    <xf numFmtId="10" fontId="5" fillId="0" borderId="0" xfId="64" applyFont="1" applyFill="1" applyBorder="1">
      <alignment vertical="top"/>
    </xf>
    <xf numFmtId="10" fontId="5" fillId="43" borderId="0" xfId="4" applyNumberFormat="1" applyFill="1">
      <alignment vertical="top"/>
    </xf>
    <xf numFmtId="10" fontId="5" fillId="8" borderId="0" xfId="64" applyFill="1">
      <alignment vertical="top"/>
    </xf>
    <xf numFmtId="49" fontId="6" fillId="16" borderId="21" xfId="6" applyFill="1" applyBorder="1">
      <alignment vertical="top"/>
    </xf>
    <xf numFmtId="0" fontId="5" fillId="16" borderId="21" xfId="4" applyFill="1" applyBorder="1">
      <alignment vertical="top"/>
    </xf>
    <xf numFmtId="0" fontId="6" fillId="16" borderId="21" xfId="4" applyFont="1" applyFill="1" applyBorder="1">
      <alignment vertical="top"/>
    </xf>
    <xf numFmtId="49" fontId="6" fillId="16" borderId="20" xfId="6" applyFill="1" applyBorder="1">
      <alignment vertical="top"/>
    </xf>
    <xf numFmtId="0" fontId="6" fillId="16" borderId="20" xfId="6" applyNumberFormat="1" applyFill="1" applyBorder="1" applyAlignment="1">
      <alignment horizontal="center" vertical="top"/>
    </xf>
    <xf numFmtId="10" fontId="5" fillId="0" borderId="0" xfId="4" applyNumberFormat="1" applyFill="1">
      <alignment vertical="top"/>
    </xf>
    <xf numFmtId="10" fontId="5" fillId="46" borderId="0" xfId="62" applyNumberFormat="1" applyFill="1">
      <alignment vertical="top"/>
    </xf>
    <xf numFmtId="43" fontId="5" fillId="46" borderId="0" xfId="62" applyNumberFormat="1" applyFill="1">
      <alignment vertical="top"/>
    </xf>
    <xf numFmtId="10" fontId="5" fillId="10" borderId="0" xfId="62" applyNumberFormat="1" applyFill="1">
      <alignment vertical="top"/>
    </xf>
    <xf numFmtId="10" fontId="5" fillId="10" borderId="0" xfId="64" applyFill="1">
      <alignment vertical="top"/>
    </xf>
    <xf numFmtId="10" fontId="5" fillId="9" borderId="0" xfId="64" applyFill="1">
      <alignment vertical="top"/>
    </xf>
    <xf numFmtId="0" fontId="27" fillId="16" borderId="1" xfId="0" applyFont="1" applyFill="1" applyBorder="1" applyAlignment="1"/>
    <xf numFmtId="0" fontId="5" fillId="0" borderId="0" xfId="62" applyNumberFormat="1" applyFill="1">
      <alignment vertical="top"/>
    </xf>
    <xf numFmtId="0" fontId="5" fillId="0" borderId="0" xfId="4" applyAlignment="1">
      <alignment vertical="top"/>
    </xf>
    <xf numFmtId="49" fontId="6" fillId="0" borderId="0" xfId="7" applyFont="1">
      <alignment vertical="top"/>
    </xf>
    <xf numFmtId="10" fontId="5" fillId="16" borderId="0" xfId="62" applyNumberFormat="1" applyFill="1">
      <alignment vertical="top"/>
    </xf>
    <xf numFmtId="0" fontId="5" fillId="47" borderId="0" xfId="62" applyNumberFormat="1" applyFill="1">
      <alignment vertical="top"/>
    </xf>
    <xf numFmtId="10" fontId="35" fillId="47" borderId="0" xfId="4" applyNumberFormat="1" applyFont="1" applyFill="1">
      <alignment vertical="top"/>
    </xf>
    <xf numFmtId="49" fontId="10" fillId="16" borderId="1" xfId="6" applyFont="1">
      <alignment vertical="top"/>
    </xf>
    <xf numFmtId="0" fontId="5" fillId="0" borderId="12" xfId="66" applyBorder="1"/>
    <xf numFmtId="0" fontId="5" fillId="0" borderId="15" xfId="66" applyBorder="1"/>
    <xf numFmtId="0" fontId="5" fillId="0" borderId="17" xfId="66" applyBorder="1"/>
    <xf numFmtId="0" fontId="5" fillId="0" borderId="19" xfId="66" applyBorder="1"/>
    <xf numFmtId="0" fontId="32" fillId="45" borderId="0" xfId="0" applyFont="1" applyFill="1" applyBorder="1">
      <alignment vertical="top"/>
    </xf>
    <xf numFmtId="0" fontId="5" fillId="0" borderId="0" xfId="66" applyBorder="1"/>
    <xf numFmtId="0" fontId="5" fillId="0" borderId="0" xfId="66" applyFill="1" applyBorder="1"/>
    <xf numFmtId="0" fontId="32" fillId="0" borderId="0" xfId="0" applyFont="1" applyFill="1" applyBorder="1">
      <alignment vertical="top"/>
    </xf>
    <xf numFmtId="0" fontId="32" fillId="0" borderId="14" xfId="0" applyFont="1" applyFill="1" applyBorder="1">
      <alignment vertical="top"/>
    </xf>
    <xf numFmtId="0" fontId="32" fillId="0" borderId="16" xfId="0" applyFont="1" applyFill="1" applyBorder="1">
      <alignment vertical="top"/>
    </xf>
    <xf numFmtId="0" fontId="5" fillId="0" borderId="16" xfId="66" applyFill="1" applyBorder="1"/>
    <xf numFmtId="0" fontId="5" fillId="0" borderId="0" xfId="66" applyAlignment="1">
      <alignment vertical="center"/>
    </xf>
    <xf numFmtId="0" fontId="32" fillId="45" borderId="0" xfId="0" applyFont="1" applyFill="1" applyAlignment="1">
      <alignment vertical="center"/>
    </xf>
    <xf numFmtId="0" fontId="32" fillId="45" borderId="0" xfId="0" applyFont="1" applyFill="1" applyAlignment="1">
      <alignment horizontal="center" vertical="center"/>
    </xf>
    <xf numFmtId="0" fontId="32" fillId="45" borderId="13" xfId="0" applyFont="1" applyFill="1" applyBorder="1" applyAlignment="1">
      <alignment vertical="center"/>
    </xf>
    <xf numFmtId="0" fontId="32" fillId="45" borderId="0" xfId="0" applyFont="1" applyFill="1" applyBorder="1" applyAlignment="1">
      <alignment vertical="center"/>
    </xf>
    <xf numFmtId="0" fontId="32" fillId="0" borderId="0" xfId="0" applyFont="1" applyFill="1" applyBorder="1" applyAlignment="1">
      <alignment horizontal="center" vertical="center"/>
    </xf>
    <xf numFmtId="0" fontId="31" fillId="45" borderId="0" xfId="0" applyFont="1" applyFill="1" applyBorder="1" applyAlignment="1">
      <alignment vertical="center"/>
    </xf>
    <xf numFmtId="0" fontId="32" fillId="0" borderId="0" xfId="0" applyFont="1" applyFill="1" applyBorder="1" applyAlignment="1">
      <alignment vertical="center"/>
    </xf>
    <xf numFmtId="0" fontId="5" fillId="0" borderId="0" xfId="66" applyBorder="1" applyAlignment="1">
      <alignment vertical="center"/>
    </xf>
    <xf numFmtId="0" fontId="32" fillId="8" borderId="0" xfId="0" applyFont="1" applyFill="1" applyBorder="1" applyAlignment="1">
      <alignment horizontal="center" vertical="center"/>
    </xf>
    <xf numFmtId="0" fontId="5" fillId="0" borderId="0" xfId="66" applyFill="1" applyBorder="1" applyAlignment="1">
      <alignment vertical="center"/>
    </xf>
    <xf numFmtId="0" fontId="32" fillId="45" borderId="18" xfId="0" applyFont="1" applyFill="1" applyBorder="1" applyAlignment="1">
      <alignment vertical="center"/>
    </xf>
    <xf numFmtId="0" fontId="5" fillId="0" borderId="0" xfId="66" applyFill="1" applyBorder="1" applyAlignment="1">
      <alignment horizontal="center" vertical="center"/>
    </xf>
    <xf numFmtId="0" fontId="32" fillId="0" borderId="12" xfId="0" applyFont="1" applyFill="1" applyBorder="1" applyAlignment="1">
      <alignment vertical="center"/>
    </xf>
    <xf numFmtId="0" fontId="32" fillId="0" borderId="13" xfId="0" applyFont="1" applyFill="1" applyBorder="1" applyAlignment="1">
      <alignment horizontal="center" vertical="center"/>
    </xf>
    <xf numFmtId="0" fontId="5" fillId="8" borderId="0" xfId="66" applyFill="1" applyBorder="1" applyAlignment="1">
      <alignment horizontal="center" vertical="center"/>
    </xf>
    <xf numFmtId="0" fontId="32" fillId="0" borderId="15" xfId="0" applyFont="1" applyFill="1" applyBorder="1" applyAlignment="1">
      <alignment vertical="center"/>
    </xf>
    <xf numFmtId="0" fontId="32" fillId="9" borderId="0" xfId="0" applyFont="1" applyFill="1" applyBorder="1" applyAlignment="1">
      <alignment vertical="center"/>
    </xf>
    <xf numFmtId="0" fontId="5" fillId="0" borderId="15" xfId="66" applyFill="1" applyBorder="1" applyAlignment="1">
      <alignment vertical="center"/>
    </xf>
    <xf numFmtId="0" fontId="5" fillId="9" borderId="0" xfId="66" applyFill="1" applyBorder="1" applyAlignment="1">
      <alignment horizontal="center" vertical="center"/>
    </xf>
    <xf numFmtId="0" fontId="31" fillId="0" borderId="15" xfId="0" applyFont="1" applyFill="1" applyBorder="1" applyAlignment="1">
      <alignment vertical="center"/>
    </xf>
    <xf numFmtId="0" fontId="5" fillId="9" borderId="0" xfId="66" applyFill="1" applyBorder="1" applyAlignment="1">
      <alignment vertical="center"/>
    </xf>
    <xf numFmtId="0" fontId="5" fillId="0" borderId="17" xfId="66" applyBorder="1" applyAlignment="1">
      <alignment vertical="center"/>
    </xf>
    <xf numFmtId="0" fontId="5" fillId="0" borderId="18" xfId="66" applyBorder="1" applyAlignment="1">
      <alignment vertical="center"/>
    </xf>
    <xf numFmtId="0" fontId="31" fillId="45" borderId="0" xfId="0" applyFont="1" applyFill="1" applyAlignment="1">
      <alignment vertical="center"/>
    </xf>
    <xf numFmtId="0" fontId="5" fillId="0" borderId="13" xfId="66" applyBorder="1" applyAlignment="1">
      <alignment vertical="center"/>
    </xf>
    <xf numFmtId="0" fontId="5" fillId="44" borderId="0" xfId="66" applyFill="1" applyBorder="1" applyAlignment="1">
      <alignment vertical="center"/>
    </xf>
    <xf numFmtId="0" fontId="5" fillId="44" borderId="0" xfId="66" applyFill="1" applyBorder="1" applyAlignment="1">
      <alignment horizontal="center" vertical="center"/>
    </xf>
    <xf numFmtId="49" fontId="21" fillId="8" borderId="0" xfId="61" applyFill="1" applyBorder="1" applyAlignment="1">
      <alignment horizontal="center" vertical="center"/>
    </xf>
    <xf numFmtId="0" fontId="32" fillId="45" borderId="14" xfId="0" applyFont="1" applyFill="1" applyBorder="1" applyAlignment="1">
      <alignment vertical="center"/>
    </xf>
    <xf numFmtId="0" fontId="32" fillId="45" borderId="16" xfId="0" applyFont="1" applyFill="1" applyBorder="1" applyAlignment="1">
      <alignment vertical="center"/>
    </xf>
    <xf numFmtId="0" fontId="32" fillId="45" borderId="19" xfId="0" applyFont="1" applyFill="1" applyBorder="1" applyAlignment="1">
      <alignment vertical="center"/>
    </xf>
    <xf numFmtId="0" fontId="5" fillId="0" borderId="14" xfId="66" applyBorder="1" applyAlignment="1">
      <alignment vertical="center"/>
    </xf>
    <xf numFmtId="0" fontId="5" fillId="0" borderId="16" xfId="66" applyBorder="1" applyAlignment="1">
      <alignment vertical="center"/>
    </xf>
    <xf numFmtId="0" fontId="32" fillId="45" borderId="12" xfId="0" applyFont="1" applyFill="1" applyBorder="1" applyAlignment="1">
      <alignment vertical="center"/>
    </xf>
    <xf numFmtId="0" fontId="32" fillId="45" borderId="15" xfId="0" applyFont="1" applyFill="1" applyBorder="1" applyAlignment="1">
      <alignment vertical="center"/>
    </xf>
    <xf numFmtId="0" fontId="5" fillId="0" borderId="18" xfId="66" applyFill="1" applyBorder="1" applyAlignment="1">
      <alignment horizontal="center" vertical="center"/>
    </xf>
    <xf numFmtId="0" fontId="5" fillId="0" borderId="12" xfId="66" applyBorder="1" applyAlignment="1">
      <alignment vertical="center"/>
    </xf>
    <xf numFmtId="0" fontId="5" fillId="0" borderId="13" xfId="66" applyFill="1" applyBorder="1" applyAlignment="1">
      <alignment horizontal="center" vertical="center"/>
    </xf>
    <xf numFmtId="0" fontId="5" fillId="0" borderId="15" xfId="66" applyBorder="1" applyAlignment="1">
      <alignment vertical="center"/>
    </xf>
    <xf numFmtId="0" fontId="32" fillId="45" borderId="17" xfId="0" applyFont="1" applyFill="1" applyBorder="1" applyAlignment="1">
      <alignment vertical="center"/>
    </xf>
    <xf numFmtId="0" fontId="32" fillId="0" borderId="18" xfId="0" applyFont="1" applyFill="1" applyBorder="1" applyAlignment="1">
      <alignment horizontal="center" vertical="center"/>
    </xf>
    <xf numFmtId="0" fontId="5" fillId="0" borderId="19" xfId="66" applyBorder="1" applyAlignment="1">
      <alignment vertical="center"/>
    </xf>
    <xf numFmtId="0" fontId="5" fillId="0" borderId="0" xfId="66" applyBorder="1" applyAlignment="1">
      <alignment horizontal="center"/>
    </xf>
    <xf numFmtId="0" fontId="5" fillId="0" borderId="18" xfId="66" applyFill="1" applyBorder="1" applyAlignment="1">
      <alignment vertical="center"/>
    </xf>
    <xf numFmtId="0" fontId="32" fillId="44" borderId="0" xfId="0" applyFont="1" applyFill="1" applyBorder="1" applyAlignment="1">
      <alignment horizontal="center" vertical="center"/>
    </xf>
    <xf numFmtId="0" fontId="6" fillId="0" borderId="0" xfId="0" applyFont="1" applyAlignment="1">
      <alignment horizontal="center" vertical="top"/>
    </xf>
    <xf numFmtId="0" fontId="5" fillId="45" borderId="0" xfId="4" applyFill="1">
      <alignment vertical="top"/>
    </xf>
    <xf numFmtId="49" fontId="6" fillId="45" borderId="0" xfId="7" applyFill="1">
      <alignment vertical="top"/>
    </xf>
    <xf numFmtId="0" fontId="1" fillId="45" borderId="0" xfId="0" applyFont="1" applyFill="1">
      <alignment vertical="top"/>
    </xf>
    <xf numFmtId="0" fontId="14" fillId="45" borderId="0" xfId="4" applyFont="1" applyFill="1">
      <alignment vertical="top"/>
    </xf>
    <xf numFmtId="0" fontId="9" fillId="45" borderId="0" xfId="4" applyFont="1" applyFill="1">
      <alignment vertical="top"/>
    </xf>
    <xf numFmtId="0" fontId="5" fillId="45" borderId="0" xfId="4" applyFont="1" applyFill="1">
      <alignment vertical="top"/>
    </xf>
    <xf numFmtId="0" fontId="6" fillId="45" borderId="0" xfId="4" applyFont="1" applyFill="1">
      <alignment vertical="top"/>
    </xf>
    <xf numFmtId="49" fontId="9" fillId="45" borderId="0" xfId="15" applyFill="1">
      <alignment vertical="top"/>
    </xf>
    <xf numFmtId="49" fontId="6" fillId="45" borderId="0" xfId="7" applyFont="1" applyFill="1">
      <alignment vertical="top"/>
    </xf>
    <xf numFmtId="0" fontId="5" fillId="45" borderId="0" xfId="4" applyFill="1" applyAlignment="1">
      <alignment vertical="top"/>
    </xf>
    <xf numFmtId="0" fontId="5" fillId="45" borderId="0" xfId="4" applyFill="1" applyAlignment="1">
      <alignment horizontal="right" vertical="top"/>
    </xf>
    <xf numFmtId="0" fontId="6" fillId="45" borderId="0" xfId="6" applyNumberFormat="1" applyFill="1" applyBorder="1" applyAlignment="1">
      <alignment horizontal="center" vertical="top"/>
    </xf>
    <xf numFmtId="0" fontId="5" fillId="45" borderId="0" xfId="4" applyFill="1" applyAlignment="1">
      <alignment horizontal="center" vertical="top"/>
    </xf>
    <xf numFmtId="10" fontId="34" fillId="45" borderId="0" xfId="4" applyNumberFormat="1" applyFont="1" applyFill="1">
      <alignment vertical="top"/>
    </xf>
    <xf numFmtId="0" fontId="5" fillId="45" borderId="0" xfId="4" applyFont="1" applyFill="1" applyAlignment="1">
      <alignment horizontal="right" vertical="top"/>
    </xf>
    <xf numFmtId="10" fontId="5" fillId="48" borderId="0" xfId="64" applyFill="1">
      <alignment vertical="top"/>
    </xf>
    <xf numFmtId="0" fontId="6" fillId="45" borderId="0" xfId="4" applyFont="1" applyFill="1" applyAlignment="1">
      <alignment horizontal="center" vertical="top"/>
    </xf>
    <xf numFmtId="10" fontId="5" fillId="48" borderId="0" xfId="64" applyFont="1" applyFill="1" applyBorder="1">
      <alignment vertical="top"/>
    </xf>
    <xf numFmtId="0" fontId="6" fillId="16" borderId="1" xfId="6" applyNumberFormat="1" applyAlignment="1">
      <alignment horizontal="center" vertical="top"/>
    </xf>
    <xf numFmtId="44" fontId="5" fillId="47" borderId="0" xfId="4" applyNumberFormat="1" applyFill="1">
      <alignment vertical="top"/>
    </xf>
    <xf numFmtId="49" fontId="6" fillId="16" borderId="20" xfId="6" applyFill="1" applyBorder="1" applyAlignment="1">
      <alignment horizontal="center" vertical="top"/>
    </xf>
    <xf numFmtId="49" fontId="6" fillId="16" borderId="20" xfId="6" applyFill="1" applyBorder="1" applyAlignment="1">
      <alignment vertical="center"/>
    </xf>
    <xf numFmtId="49" fontId="6" fillId="16" borderId="20" xfId="6" applyFill="1" applyBorder="1" applyAlignment="1">
      <alignment horizontal="center" vertical="center"/>
    </xf>
    <xf numFmtId="0" fontId="6" fillId="16" borderId="20" xfId="6" applyNumberFormat="1" applyFill="1" applyBorder="1" applyAlignment="1">
      <alignment horizontal="center" vertical="center"/>
    </xf>
    <xf numFmtId="49" fontId="6" fillId="16" borderId="1" xfId="6" applyAlignment="1">
      <alignment vertical="center"/>
    </xf>
    <xf numFmtId="0" fontId="6" fillId="16" borderId="1" xfId="6" applyNumberFormat="1" applyAlignment="1">
      <alignment vertical="center"/>
    </xf>
    <xf numFmtId="0" fontId="27" fillId="0" borderId="0" xfId="0" applyFont="1" applyFill="1" applyBorder="1" applyAlignment="1"/>
    <xf numFmtId="0" fontId="6" fillId="0" borderId="0" xfId="4" applyFont="1" applyFill="1" applyBorder="1">
      <alignment vertical="top"/>
    </xf>
    <xf numFmtId="10" fontId="5" fillId="0" borderId="0" xfId="62" applyNumberFormat="1" applyFill="1">
      <alignment vertical="top"/>
    </xf>
    <xf numFmtId="0" fontId="5" fillId="0" borderId="0" xfId="4" applyFill="1" applyBorder="1">
      <alignment vertical="top"/>
    </xf>
    <xf numFmtId="43" fontId="5" fillId="0" borderId="0" xfId="4" applyNumberFormat="1">
      <alignment vertical="top"/>
    </xf>
    <xf numFmtId="0" fontId="6" fillId="16" borderId="1" xfId="6" applyNumberFormat="1" applyAlignment="1">
      <alignment horizontal="right" vertical="center"/>
    </xf>
    <xf numFmtId="41" fontId="5" fillId="8" borderId="0" xfId="4" applyNumberFormat="1" applyFill="1">
      <alignment vertical="top"/>
    </xf>
    <xf numFmtId="41" fontId="5" fillId="10" borderId="0" xfId="4" applyNumberFormat="1" applyFill="1">
      <alignment vertical="top"/>
    </xf>
    <xf numFmtId="41" fontId="5" fillId="47" borderId="0" xfId="4" applyNumberFormat="1" applyFill="1">
      <alignment vertical="top"/>
    </xf>
    <xf numFmtId="41" fontId="5" fillId="45" borderId="0" xfId="4" applyNumberFormat="1" applyFill="1">
      <alignment vertical="top"/>
    </xf>
    <xf numFmtId="41" fontId="5" fillId="43" borderId="0" xfId="4" applyNumberFormat="1" applyFill="1">
      <alignment vertical="top"/>
    </xf>
    <xf numFmtId="15" fontId="5" fillId="0" borderId="2" xfId="4" quotePrefix="1" applyNumberFormat="1" applyBorder="1">
      <alignment vertical="top"/>
    </xf>
    <xf numFmtId="0" fontId="5" fillId="0" borderId="0" xfId="4" applyFill="1" applyAlignment="1">
      <alignment vertical="top" wrapText="1"/>
    </xf>
    <xf numFmtId="0" fontId="5" fillId="0" borderId="0" xfId="4" applyFill="1" applyAlignment="1">
      <alignment vertical="top"/>
    </xf>
    <xf numFmtId="10" fontId="5" fillId="43" borderId="0" xfId="64" applyNumberFormat="1" applyFont="1" applyFill="1">
      <alignment vertical="top"/>
    </xf>
    <xf numFmtId="10" fontId="0" fillId="43" borderId="0" xfId="64" applyFont="1" applyFill="1" applyAlignment="1"/>
    <xf numFmtId="49" fontId="5" fillId="0" borderId="2" xfId="4" applyNumberFormat="1" applyBorder="1" applyAlignment="1">
      <alignment horizontal="left" vertical="top"/>
    </xf>
    <xf numFmtId="0" fontId="5" fillId="45" borderId="0" xfId="4" applyFill="1" applyBorder="1">
      <alignment vertical="top"/>
    </xf>
    <xf numFmtId="41" fontId="5" fillId="49" borderId="0" xfId="4" applyNumberFormat="1" applyFont="1" applyFill="1">
      <alignment vertical="top"/>
    </xf>
    <xf numFmtId="0" fontId="5" fillId="0" borderId="2" xfId="4" applyFont="1" applyBorder="1" applyAlignment="1">
      <alignment horizontal="left" vertical="top" wrapText="1"/>
    </xf>
    <xf numFmtId="0" fontId="5" fillId="0" borderId="2" xfId="4" applyFill="1" applyBorder="1">
      <alignment vertical="top"/>
    </xf>
    <xf numFmtId="49" fontId="5" fillId="0" borderId="2" xfId="4" applyNumberFormat="1" applyFill="1" applyBorder="1">
      <alignment vertical="top"/>
    </xf>
    <xf numFmtId="0" fontId="5" fillId="45" borderId="2" xfId="4" applyFill="1" applyBorder="1" applyAlignment="1">
      <alignment horizontal="left" vertical="top" wrapText="1"/>
    </xf>
    <xf numFmtId="49" fontId="5" fillId="45" borderId="2" xfId="4" quotePrefix="1" applyNumberFormat="1" applyFill="1" applyBorder="1" applyAlignment="1">
      <alignment horizontal="left" vertical="top" wrapText="1"/>
    </xf>
    <xf numFmtId="15" fontId="5" fillId="45" borderId="2" xfId="4" quotePrefix="1" applyNumberFormat="1" applyFill="1" applyBorder="1" applyAlignment="1">
      <alignment horizontal="left" vertical="top" wrapText="1"/>
    </xf>
    <xf numFmtId="49" fontId="5" fillId="0" borderId="0" xfId="15" applyFont="1" applyAlignment="1">
      <alignment horizontal="left" vertical="top" wrapText="1"/>
    </xf>
  </cellXfs>
  <cellStyles count="73">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tussen)resultaat 2" xfId="70" xr:uid="{9ACC58F1-728F-4E6A-87E8-D07E632B3A78}"/>
    <cellStyle name="Cel Berekening" xfId="9" xr:uid="{00000000-0005-0000-0000-00001D000000}"/>
    <cellStyle name="Cel Berekening 2" xfId="69" xr:uid="{D6EACD88-64BF-42C9-AB53-2415BEDCCCFE}"/>
    <cellStyle name="Cel Bijzonderheid" xfId="10" xr:uid="{00000000-0005-0000-0000-00001E000000}"/>
    <cellStyle name="Cel Bijzonderheid 2" xfId="71" xr:uid="{3AB55A8B-3282-4D6C-8E67-76D6AF12D82E}"/>
    <cellStyle name="Cel Dataverzoek" xfId="65" xr:uid="{00000000-0005-0000-0000-00001F000000}"/>
    <cellStyle name="Cel Input" xfId="11" xr:uid="{00000000-0005-0000-0000-000020000000}"/>
    <cellStyle name="Cel Input 2" xfId="67" xr:uid="{F6FEF9DC-6A75-4825-A2D0-1671EF2D8AAD}"/>
    <cellStyle name="Cel n.v.t. (leeg)" xfId="62" xr:uid="{00000000-0005-0000-0000-000021000000}"/>
    <cellStyle name="Cel PM extern" xfId="12" xr:uid="{00000000-0005-0000-0000-000022000000}"/>
    <cellStyle name="Cel Verwijzing" xfId="13" xr:uid="{00000000-0005-0000-0000-000023000000}"/>
    <cellStyle name="Cel Verwijzing 2" xfId="68" xr:uid="{EBC25DA3-FE82-4243-87AA-6020F1F50DC9}"/>
    <cellStyle name="Cel Verwijzing uit zelfde blad" xfId="72" xr:uid="{3BD717A6-2A5E-4899-AEF2-AF8F5073A02E}"/>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Standaard_NG-TAR(i)-10-08 Concept" xfId="66" xr:uid="{AAB2346E-CF9F-4590-B031-3F90E0486CED}"/>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FFFFCC"/>
      <color rgb="FFFFCC99"/>
      <color rgb="FFFFE5FF"/>
      <color rgb="FFFF99FF"/>
      <color rgb="FFE1FFE1"/>
      <color rgb="FFCCFFCC"/>
      <color rgb="FFCCFFFF"/>
      <color rgb="FFCCC8D9"/>
      <color rgb="FFFF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8467</xdr:colOff>
      <xdr:row>22</xdr:row>
      <xdr:rowOff>84667</xdr:rowOff>
    </xdr:from>
    <xdr:to>
      <xdr:col>5</xdr:col>
      <xdr:colOff>1236133</xdr:colOff>
      <xdr:row>28</xdr:row>
      <xdr:rowOff>127000</xdr:rowOff>
    </xdr:to>
    <xdr:cxnSp macro="">
      <xdr:nvCxnSpPr>
        <xdr:cNvPr id="3" name="Rechte verbindingslijn met pijl 2">
          <a:extLst>
            <a:ext uri="{FF2B5EF4-FFF2-40B4-BE49-F238E27FC236}">
              <a16:creationId xmlns:a16="http://schemas.microsoft.com/office/drawing/2014/main" id="{89681F97-122F-47F4-6154-DC7F335C5098}"/>
            </a:ext>
          </a:extLst>
        </xdr:cNvPr>
        <xdr:cNvCxnSpPr/>
      </xdr:nvCxnSpPr>
      <xdr:spPr>
        <a:xfrm flipV="1">
          <a:off x="4326467" y="3403600"/>
          <a:ext cx="1227666" cy="11091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118534</xdr:rowOff>
    </xdr:from>
    <xdr:to>
      <xdr:col>6</xdr:col>
      <xdr:colOff>25400</xdr:colOff>
      <xdr:row>28</xdr:row>
      <xdr:rowOff>118534</xdr:rowOff>
    </xdr:to>
    <xdr:cxnSp macro="">
      <xdr:nvCxnSpPr>
        <xdr:cNvPr id="5" name="Rechte verbindingslijn met pijl 4">
          <a:extLst>
            <a:ext uri="{FF2B5EF4-FFF2-40B4-BE49-F238E27FC236}">
              <a16:creationId xmlns:a16="http://schemas.microsoft.com/office/drawing/2014/main" id="{2E512892-4E4D-6C95-43F2-414DC579E888}"/>
            </a:ext>
          </a:extLst>
        </xdr:cNvPr>
        <xdr:cNvCxnSpPr/>
      </xdr:nvCxnSpPr>
      <xdr:spPr>
        <a:xfrm>
          <a:off x="4318000" y="4504267"/>
          <a:ext cx="12954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8467</xdr:colOff>
      <xdr:row>28</xdr:row>
      <xdr:rowOff>118534</xdr:rowOff>
    </xdr:from>
    <xdr:to>
      <xdr:col>6</xdr:col>
      <xdr:colOff>0</xdr:colOff>
      <xdr:row>34</xdr:row>
      <xdr:rowOff>59267</xdr:rowOff>
    </xdr:to>
    <xdr:cxnSp macro="">
      <xdr:nvCxnSpPr>
        <xdr:cNvPr id="15" name="Rechte verbindingslijn met pijl 14">
          <a:extLst>
            <a:ext uri="{FF2B5EF4-FFF2-40B4-BE49-F238E27FC236}">
              <a16:creationId xmlns:a16="http://schemas.microsoft.com/office/drawing/2014/main" id="{157F326C-C69E-76A6-BA83-5740669AAD8C}"/>
            </a:ext>
          </a:extLst>
        </xdr:cNvPr>
        <xdr:cNvCxnSpPr/>
      </xdr:nvCxnSpPr>
      <xdr:spPr>
        <a:xfrm>
          <a:off x="4326467" y="4504267"/>
          <a:ext cx="1261533" cy="10075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24</xdr:row>
      <xdr:rowOff>76200</xdr:rowOff>
    </xdr:from>
    <xdr:to>
      <xdr:col>9</xdr:col>
      <xdr:colOff>719666</xdr:colOff>
      <xdr:row>28</xdr:row>
      <xdr:rowOff>93134</xdr:rowOff>
    </xdr:to>
    <xdr:cxnSp macro="">
      <xdr:nvCxnSpPr>
        <xdr:cNvPr id="18" name="Rechte verbindingslijn met pijl 17">
          <a:extLst>
            <a:ext uri="{FF2B5EF4-FFF2-40B4-BE49-F238E27FC236}">
              <a16:creationId xmlns:a16="http://schemas.microsoft.com/office/drawing/2014/main" id="{9FAF6261-8339-7060-8284-5E33A2A658A0}"/>
            </a:ext>
          </a:extLst>
        </xdr:cNvPr>
        <xdr:cNvCxnSpPr/>
      </xdr:nvCxnSpPr>
      <xdr:spPr>
        <a:xfrm flipV="1">
          <a:off x="8322733" y="3750733"/>
          <a:ext cx="711200" cy="7281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25400</xdr:colOff>
      <xdr:row>29</xdr:row>
      <xdr:rowOff>160867</xdr:rowOff>
    </xdr:from>
    <xdr:to>
      <xdr:col>6</xdr:col>
      <xdr:colOff>8467</xdr:colOff>
      <xdr:row>34</xdr:row>
      <xdr:rowOff>84667</xdr:rowOff>
    </xdr:to>
    <xdr:cxnSp macro="">
      <xdr:nvCxnSpPr>
        <xdr:cNvPr id="20" name="Rechte verbindingslijn met pijl 19">
          <a:extLst>
            <a:ext uri="{FF2B5EF4-FFF2-40B4-BE49-F238E27FC236}">
              <a16:creationId xmlns:a16="http://schemas.microsoft.com/office/drawing/2014/main" id="{F434EE00-F816-1EA5-C925-CF9F46FFE285}"/>
            </a:ext>
          </a:extLst>
        </xdr:cNvPr>
        <xdr:cNvCxnSpPr/>
      </xdr:nvCxnSpPr>
      <xdr:spPr>
        <a:xfrm flipV="1">
          <a:off x="4343400" y="4724400"/>
          <a:ext cx="1253067" cy="812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25</xdr:row>
      <xdr:rowOff>42334</xdr:rowOff>
    </xdr:from>
    <xdr:to>
      <xdr:col>9</xdr:col>
      <xdr:colOff>702733</xdr:colOff>
      <xdr:row>34</xdr:row>
      <xdr:rowOff>93134</xdr:rowOff>
    </xdr:to>
    <xdr:cxnSp macro="">
      <xdr:nvCxnSpPr>
        <xdr:cNvPr id="24" name="Rechte verbindingslijn met pijl 23">
          <a:extLst>
            <a:ext uri="{FF2B5EF4-FFF2-40B4-BE49-F238E27FC236}">
              <a16:creationId xmlns:a16="http://schemas.microsoft.com/office/drawing/2014/main" id="{1D82072E-A04D-4BD4-4DB5-D5668F869496}"/>
            </a:ext>
          </a:extLst>
        </xdr:cNvPr>
        <xdr:cNvCxnSpPr/>
      </xdr:nvCxnSpPr>
      <xdr:spPr>
        <a:xfrm flipV="1">
          <a:off x="8322733" y="3894667"/>
          <a:ext cx="694267"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84667</xdr:rowOff>
    </xdr:from>
    <xdr:to>
      <xdr:col>10</xdr:col>
      <xdr:colOff>0</xdr:colOff>
      <xdr:row>23</xdr:row>
      <xdr:rowOff>93134</xdr:rowOff>
    </xdr:to>
    <xdr:cxnSp macro="">
      <xdr:nvCxnSpPr>
        <xdr:cNvPr id="28" name="Rechte verbindingslijn met pijl 27">
          <a:extLst>
            <a:ext uri="{FF2B5EF4-FFF2-40B4-BE49-F238E27FC236}">
              <a16:creationId xmlns:a16="http://schemas.microsoft.com/office/drawing/2014/main" id="{B5B2E054-D46C-26D2-770B-B9F19E4640EC}"/>
            </a:ext>
          </a:extLst>
        </xdr:cNvPr>
        <xdr:cNvCxnSpPr/>
      </xdr:nvCxnSpPr>
      <xdr:spPr>
        <a:xfrm>
          <a:off x="8314267" y="3403600"/>
          <a:ext cx="728133" cy="186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177800</xdr:colOff>
      <xdr:row>18</xdr:row>
      <xdr:rowOff>25400</xdr:rowOff>
    </xdr:from>
    <xdr:to>
      <xdr:col>9</xdr:col>
      <xdr:colOff>347133</xdr:colOff>
      <xdr:row>22</xdr:row>
      <xdr:rowOff>84667</xdr:rowOff>
    </xdr:to>
    <xdr:cxnSp macro="">
      <xdr:nvCxnSpPr>
        <xdr:cNvPr id="37" name="Verbindingslijn: gebogen 36">
          <a:extLst>
            <a:ext uri="{FF2B5EF4-FFF2-40B4-BE49-F238E27FC236}">
              <a16:creationId xmlns:a16="http://schemas.microsoft.com/office/drawing/2014/main" id="{B5FA5F33-D746-4E90-88D6-500C1247EF6C}"/>
            </a:ext>
          </a:extLst>
        </xdr:cNvPr>
        <xdr:cNvCxnSpPr/>
      </xdr:nvCxnSpPr>
      <xdr:spPr>
        <a:xfrm flipV="1">
          <a:off x="4309533" y="2633133"/>
          <a:ext cx="4351867" cy="770467"/>
        </a:xfrm>
        <a:prstGeom prst="bentConnector3">
          <a:avLst>
            <a:gd name="adj1" fmla="val 1537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338667</xdr:colOff>
      <xdr:row>18</xdr:row>
      <xdr:rowOff>33866</xdr:rowOff>
    </xdr:from>
    <xdr:to>
      <xdr:col>9</xdr:col>
      <xdr:colOff>719667</xdr:colOff>
      <xdr:row>21</xdr:row>
      <xdr:rowOff>177799</xdr:rowOff>
    </xdr:to>
    <xdr:cxnSp macro="">
      <xdr:nvCxnSpPr>
        <xdr:cNvPr id="42" name="Verbindingslijn: gebogen 41">
          <a:extLst>
            <a:ext uri="{FF2B5EF4-FFF2-40B4-BE49-F238E27FC236}">
              <a16:creationId xmlns:a16="http://schemas.microsoft.com/office/drawing/2014/main" id="{202C25D8-1F35-D810-C36C-13331C5A4EAC}"/>
            </a:ext>
          </a:extLst>
        </xdr:cNvPr>
        <xdr:cNvCxnSpPr/>
      </xdr:nvCxnSpPr>
      <xdr:spPr>
        <a:xfrm rot="16200000" flipH="1">
          <a:off x="8504767" y="2789766"/>
          <a:ext cx="677333" cy="381000"/>
        </a:xfrm>
        <a:prstGeom prst="bentConnector3">
          <a:avLst>
            <a:gd name="adj1" fmla="val 987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127000</xdr:rowOff>
    </xdr:from>
    <xdr:to>
      <xdr:col>9</xdr:col>
      <xdr:colOff>397933</xdr:colOff>
      <xdr:row>38</xdr:row>
      <xdr:rowOff>110067</xdr:rowOff>
    </xdr:to>
    <xdr:cxnSp macro="">
      <xdr:nvCxnSpPr>
        <xdr:cNvPr id="45" name="Verbindingslijn: gebogen 44">
          <a:extLst>
            <a:ext uri="{FF2B5EF4-FFF2-40B4-BE49-F238E27FC236}">
              <a16:creationId xmlns:a16="http://schemas.microsoft.com/office/drawing/2014/main" id="{F27C5AEE-CC43-B271-BD86-0473FC6F8454}"/>
            </a:ext>
          </a:extLst>
        </xdr:cNvPr>
        <xdr:cNvCxnSpPr/>
      </xdr:nvCxnSpPr>
      <xdr:spPr>
        <a:xfrm>
          <a:off x="4318000" y="4512733"/>
          <a:ext cx="4394200" cy="1761067"/>
        </a:xfrm>
        <a:prstGeom prst="bentConnector3">
          <a:avLst>
            <a:gd name="adj1" fmla="val 16667"/>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381002</xdr:colOff>
      <xdr:row>35</xdr:row>
      <xdr:rowOff>59268</xdr:rowOff>
    </xdr:from>
    <xdr:to>
      <xdr:col>10</xdr:col>
      <xdr:colOff>16936</xdr:colOff>
      <xdr:row>38</xdr:row>
      <xdr:rowOff>118535</xdr:rowOff>
    </xdr:to>
    <xdr:cxnSp macro="">
      <xdr:nvCxnSpPr>
        <xdr:cNvPr id="50" name="Verbindingslijn: gebogen 49">
          <a:extLst>
            <a:ext uri="{FF2B5EF4-FFF2-40B4-BE49-F238E27FC236}">
              <a16:creationId xmlns:a16="http://schemas.microsoft.com/office/drawing/2014/main" id="{A1896AB2-FEBC-7650-94F3-F3E12BC63753}"/>
            </a:ext>
          </a:extLst>
        </xdr:cNvPr>
        <xdr:cNvCxnSpPr/>
      </xdr:nvCxnSpPr>
      <xdr:spPr>
        <a:xfrm rot="5400000" flipH="1" flipV="1">
          <a:off x="8580969" y="5803901"/>
          <a:ext cx="592667" cy="364067"/>
        </a:xfrm>
        <a:prstGeom prst="bentConnector3">
          <a:avLst>
            <a:gd name="adj1" fmla="val 9857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169334</xdr:colOff>
      <xdr:row>23</xdr:row>
      <xdr:rowOff>76200</xdr:rowOff>
    </xdr:from>
    <xdr:to>
      <xdr:col>14</xdr:col>
      <xdr:colOff>0</xdr:colOff>
      <xdr:row>28</xdr:row>
      <xdr:rowOff>93134</xdr:rowOff>
    </xdr:to>
    <xdr:cxnSp macro="">
      <xdr:nvCxnSpPr>
        <xdr:cNvPr id="53" name="Rechte verbindingslijn met pijl 52">
          <a:extLst>
            <a:ext uri="{FF2B5EF4-FFF2-40B4-BE49-F238E27FC236}">
              <a16:creationId xmlns:a16="http://schemas.microsoft.com/office/drawing/2014/main" id="{339DD067-2EFE-A03B-20D0-307FBF2416DC}"/>
            </a:ext>
          </a:extLst>
        </xdr:cNvPr>
        <xdr:cNvCxnSpPr/>
      </xdr:nvCxnSpPr>
      <xdr:spPr>
        <a:xfrm>
          <a:off x="11159067" y="3572933"/>
          <a:ext cx="745066" cy="9059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8467</xdr:colOff>
      <xdr:row>28</xdr:row>
      <xdr:rowOff>118534</xdr:rowOff>
    </xdr:from>
    <xdr:to>
      <xdr:col>13</xdr:col>
      <xdr:colOff>711200</xdr:colOff>
      <xdr:row>33</xdr:row>
      <xdr:rowOff>118534</xdr:rowOff>
    </xdr:to>
    <xdr:cxnSp macro="">
      <xdr:nvCxnSpPr>
        <xdr:cNvPr id="55" name="Rechte verbindingslijn met pijl 54">
          <a:extLst>
            <a:ext uri="{FF2B5EF4-FFF2-40B4-BE49-F238E27FC236}">
              <a16:creationId xmlns:a16="http://schemas.microsoft.com/office/drawing/2014/main" id="{2DB66F55-6386-3F28-4CF7-536A166064CA}"/>
            </a:ext>
          </a:extLst>
        </xdr:cNvPr>
        <xdr:cNvCxnSpPr/>
      </xdr:nvCxnSpPr>
      <xdr:spPr>
        <a:xfrm flipV="1">
          <a:off x="11184467" y="4504267"/>
          <a:ext cx="702733" cy="889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118533</xdr:colOff>
      <xdr:row>18</xdr:row>
      <xdr:rowOff>25399</xdr:rowOff>
    </xdr:from>
    <xdr:to>
      <xdr:col>10</xdr:col>
      <xdr:colOff>16931</xdr:colOff>
      <xdr:row>31</xdr:row>
      <xdr:rowOff>152398</xdr:rowOff>
    </xdr:to>
    <xdr:cxnSp macro="">
      <xdr:nvCxnSpPr>
        <xdr:cNvPr id="59" name="Verbindingslijn: gebogen 58">
          <a:extLst>
            <a:ext uri="{FF2B5EF4-FFF2-40B4-BE49-F238E27FC236}">
              <a16:creationId xmlns:a16="http://schemas.microsoft.com/office/drawing/2014/main" id="{73A5B540-3559-BED3-8C2D-2F1925BA2F36}"/>
            </a:ext>
          </a:extLst>
        </xdr:cNvPr>
        <xdr:cNvCxnSpPr/>
      </xdr:nvCxnSpPr>
      <xdr:spPr>
        <a:xfrm rot="16200000" flipH="1">
          <a:off x="7526866" y="3539066"/>
          <a:ext cx="2438399" cy="626531"/>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93134</xdr:rowOff>
    </xdr:from>
    <xdr:to>
      <xdr:col>9</xdr:col>
      <xdr:colOff>719666</xdr:colOff>
      <xdr:row>34</xdr:row>
      <xdr:rowOff>0</xdr:rowOff>
    </xdr:to>
    <xdr:cxnSp macro="">
      <xdr:nvCxnSpPr>
        <xdr:cNvPr id="65" name="Rechte verbindingslijn met pijl 64">
          <a:extLst>
            <a:ext uri="{FF2B5EF4-FFF2-40B4-BE49-F238E27FC236}">
              <a16:creationId xmlns:a16="http://schemas.microsoft.com/office/drawing/2014/main" id="{B9D05EE3-3AAA-EB9C-FA8E-BE67C5DBC3A7}"/>
            </a:ext>
          </a:extLst>
        </xdr:cNvPr>
        <xdr:cNvCxnSpPr/>
      </xdr:nvCxnSpPr>
      <xdr:spPr>
        <a:xfrm>
          <a:off x="8314267" y="3412067"/>
          <a:ext cx="719666" cy="2040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A2:E50"/>
  <sheetViews>
    <sheetView showGridLines="0" tabSelected="1" zoomScale="90" zoomScaleNormal="90" workbookViewId="0">
      <pane ySplit="3" topLeftCell="A4" activePane="bottomLeft" state="frozen"/>
      <selection activeCell="O39" sqref="O39"/>
      <selection pane="bottomLeft" activeCell="C15" sqref="C15"/>
    </sheetView>
  </sheetViews>
  <sheetFormatPr defaultColWidth="9.140625" defaultRowHeight="12.75" x14ac:dyDescent="0.2"/>
  <cols>
    <col min="1" max="1" width="4" style="2" customWidth="1"/>
    <col min="2" max="2" width="43.7109375" style="2" customWidth="1"/>
    <col min="3" max="3" width="113.42578125" style="2" customWidth="1"/>
    <col min="4" max="4" width="5.7109375" style="2" customWidth="1"/>
    <col min="5" max="16384" width="9.140625" style="2"/>
  </cols>
  <sheetData>
    <row r="2" spans="2:5" s="7" customFormat="1" ht="18" x14ac:dyDescent="0.2">
      <c r="B2" s="7" t="s">
        <v>1</v>
      </c>
      <c r="C2" s="7" t="s">
        <v>250</v>
      </c>
    </row>
    <row r="6" spans="2:5" x14ac:dyDescent="0.2">
      <c r="B6" s="3"/>
    </row>
    <row r="13" spans="2:5" s="8" customFormat="1" x14ac:dyDescent="0.2">
      <c r="B13" s="8" t="s">
        <v>2</v>
      </c>
    </row>
    <row r="15" spans="2:5" ht="66" customHeight="1" x14ac:dyDescent="0.2">
      <c r="B15" s="208" t="s">
        <v>373</v>
      </c>
      <c r="C15" s="10" t="s">
        <v>375</v>
      </c>
      <c r="E15" s="19"/>
    </row>
    <row r="16" spans="2:5" ht="12.75" customHeight="1" x14ac:dyDescent="0.2">
      <c r="B16" s="10" t="s">
        <v>92</v>
      </c>
      <c r="C16" s="211" t="s">
        <v>370</v>
      </c>
    </row>
    <row r="17" spans="1:3" ht="12.75" customHeight="1" x14ac:dyDescent="0.2">
      <c r="A17" s="74"/>
      <c r="B17" s="9" t="s">
        <v>3</v>
      </c>
      <c r="C17" s="10" t="s">
        <v>325</v>
      </c>
    </row>
    <row r="18" spans="1:3" ht="12.75" customHeight="1" x14ac:dyDescent="0.2">
      <c r="B18" s="9" t="s">
        <v>4</v>
      </c>
      <c r="C18" s="10" t="s">
        <v>371</v>
      </c>
    </row>
    <row r="19" spans="1:3" ht="12.75" customHeight="1" x14ac:dyDescent="0.2">
      <c r="B19" s="10" t="s">
        <v>125</v>
      </c>
      <c r="C19" s="212" t="s">
        <v>372</v>
      </c>
    </row>
    <row r="20" spans="1:3" ht="25.5" customHeight="1" x14ac:dyDescent="0.2">
      <c r="B20" s="9" t="s">
        <v>5</v>
      </c>
      <c r="C20" s="73" t="s">
        <v>350</v>
      </c>
    </row>
    <row r="21" spans="1:3" ht="15" customHeight="1" x14ac:dyDescent="0.2">
      <c r="B21" s="9" t="s">
        <v>6</v>
      </c>
      <c r="C21" s="73" t="s">
        <v>326</v>
      </c>
    </row>
    <row r="22" spans="1:3" ht="64.5" customHeight="1" x14ac:dyDescent="0.2">
      <c r="B22" s="9" t="s">
        <v>7</v>
      </c>
      <c r="C22" s="208" t="s">
        <v>374</v>
      </c>
    </row>
    <row r="23" spans="1:3" ht="25.5" customHeight="1" x14ac:dyDescent="0.2">
      <c r="B23" s="9" t="s">
        <v>8</v>
      </c>
      <c r="C23" s="73" t="s">
        <v>348</v>
      </c>
    </row>
    <row r="24" spans="1:3" ht="12.75" customHeight="1" x14ac:dyDescent="0.2">
      <c r="B24" s="9" t="s">
        <v>9</v>
      </c>
      <c r="C24" s="10" t="s">
        <v>89</v>
      </c>
    </row>
    <row r="26" spans="1:3" x14ac:dyDescent="0.2">
      <c r="B26" s="21" t="s">
        <v>251</v>
      </c>
    </row>
    <row r="29" spans="1:3" s="8" customFormat="1" x14ac:dyDescent="0.2">
      <c r="B29" s="8" t="s">
        <v>10</v>
      </c>
    </row>
    <row r="31" spans="1:3" ht="12.75" customHeight="1" x14ac:dyDescent="0.2">
      <c r="B31" s="10" t="s">
        <v>56</v>
      </c>
      <c r="C31" s="211" t="s">
        <v>88</v>
      </c>
    </row>
    <row r="32" spans="1:3" ht="25.5" customHeight="1" x14ac:dyDescent="0.2">
      <c r="B32" s="10" t="s">
        <v>58</v>
      </c>
      <c r="C32" s="10" t="s">
        <v>88</v>
      </c>
    </row>
    <row r="33" spans="1:4" x14ac:dyDescent="0.2">
      <c r="B33" s="10" t="s">
        <v>57</v>
      </c>
      <c r="C33" s="213">
        <v>45918</v>
      </c>
    </row>
    <row r="34" spans="1:4" ht="25.5" customHeight="1" x14ac:dyDescent="0.2">
      <c r="B34" s="10" t="s">
        <v>59</v>
      </c>
      <c r="C34" s="10" t="s">
        <v>88</v>
      </c>
    </row>
    <row r="35" spans="1:4" ht="25.5" customHeight="1" x14ac:dyDescent="0.2">
      <c r="B35" s="10" t="s">
        <v>60</v>
      </c>
      <c r="C35" s="10" t="s">
        <v>87</v>
      </c>
    </row>
    <row r="36" spans="1:4" ht="12.75" customHeight="1" x14ac:dyDescent="0.2">
      <c r="B36" s="9" t="s">
        <v>9</v>
      </c>
      <c r="C36" s="10" t="s">
        <v>89</v>
      </c>
    </row>
    <row r="38" spans="1:4" x14ac:dyDescent="0.2">
      <c r="B38" s="19"/>
    </row>
    <row r="39" spans="1:4" ht="12.75" customHeight="1" x14ac:dyDescent="0.2">
      <c r="B39" s="2" t="s">
        <v>120</v>
      </c>
      <c r="D39" s="5"/>
    </row>
    <row r="40" spans="1:4" x14ac:dyDescent="0.2">
      <c r="B40" s="18"/>
      <c r="C40" s="18"/>
      <c r="D40" s="5"/>
    </row>
    <row r="42" spans="1:4" s="8" customFormat="1" x14ac:dyDescent="0.2">
      <c r="B42" s="8" t="s">
        <v>11</v>
      </c>
    </row>
    <row r="43" spans="1:4" s="46" customFormat="1" x14ac:dyDescent="0.2"/>
    <row r="44" spans="1:4" x14ac:dyDescent="0.2">
      <c r="A44" s="46"/>
      <c r="B44" s="2" t="s">
        <v>47</v>
      </c>
    </row>
    <row r="45" spans="1:4" x14ac:dyDescent="0.2">
      <c r="A45" s="46"/>
    </row>
    <row r="49" spans="2:2" x14ac:dyDescent="0.2">
      <c r="B49" s="4"/>
    </row>
    <row r="50" spans="2:2" x14ac:dyDescent="0.2">
      <c r="B50" s="21" t="s">
        <v>61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B2:AA33"/>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x14ac:dyDescent="0.2"/>
  <cols>
    <col min="1" max="1" width="2.7109375" style="2" customWidth="1"/>
    <col min="2" max="2" width="75.42578125" style="2" customWidth="1"/>
    <col min="3" max="3" width="2.7109375" style="2" customWidth="1"/>
    <col min="4" max="4" width="10.7109375" style="2" customWidth="1"/>
    <col min="5" max="5" width="2.7109375" style="2" customWidth="1"/>
    <col min="6" max="6" width="10.7109375" style="2" customWidth="1"/>
    <col min="7" max="19" width="2.7109375" style="2" customWidth="1"/>
    <col min="20" max="24" width="10.7109375" style="2" customWidth="1"/>
    <col min="25" max="26" width="2.7109375" style="2" customWidth="1"/>
    <col min="27" max="27" width="12.5703125" style="2" customWidth="1"/>
    <col min="28" max="36" width="13.7109375" style="2" customWidth="1"/>
    <col min="37" max="16384" width="9.140625" style="2"/>
  </cols>
  <sheetData>
    <row r="2" spans="2:27" s="12" customFormat="1" ht="18" x14ac:dyDescent="0.2">
      <c r="B2" s="12" t="s">
        <v>77</v>
      </c>
    </row>
    <row r="4" spans="2:27" x14ac:dyDescent="0.2">
      <c r="B4" s="20" t="s">
        <v>46</v>
      </c>
    </row>
    <row r="5" spans="2:27" x14ac:dyDescent="0.2">
      <c r="B5" s="2" t="s">
        <v>127</v>
      </c>
      <c r="L5" s="13"/>
    </row>
    <row r="6" spans="2:27" x14ac:dyDescent="0.2">
      <c r="L6" s="13"/>
    </row>
    <row r="7" spans="2:27" x14ac:dyDescent="0.2">
      <c r="B7" s="4" t="s">
        <v>23</v>
      </c>
      <c r="L7" s="13"/>
    </row>
    <row r="8" spans="2:27" x14ac:dyDescent="0.2">
      <c r="B8" s="2" t="s">
        <v>130</v>
      </c>
      <c r="L8" s="13"/>
    </row>
    <row r="9" spans="2:27" x14ac:dyDescent="0.2">
      <c r="L9" s="13"/>
    </row>
    <row r="10" spans="2:27" s="8" customFormat="1" x14ac:dyDescent="0.2">
      <c r="B10" s="8" t="s">
        <v>38</v>
      </c>
      <c r="D10" s="8" t="s">
        <v>20</v>
      </c>
      <c r="F10" s="8" t="s">
        <v>21</v>
      </c>
      <c r="T10" s="35">
        <v>2027</v>
      </c>
      <c r="U10" s="35">
        <v>2028</v>
      </c>
      <c r="V10" s="35">
        <v>2029</v>
      </c>
      <c r="W10" s="35">
        <v>2030</v>
      </c>
      <c r="X10" s="35">
        <v>2031</v>
      </c>
      <c r="AA10" s="8" t="s">
        <v>40</v>
      </c>
    </row>
    <row r="13" spans="2:27" s="8" customFormat="1" x14ac:dyDescent="0.2">
      <c r="B13" s="8" t="s">
        <v>94</v>
      </c>
    </row>
    <row r="15" spans="2:27" x14ac:dyDescent="0.2">
      <c r="B15" s="36" t="s">
        <v>195</v>
      </c>
    </row>
    <row r="16" spans="2:27" x14ac:dyDescent="0.2">
      <c r="B16" s="2" t="s">
        <v>75</v>
      </c>
      <c r="D16" s="2" t="s">
        <v>79</v>
      </c>
      <c r="T16" s="56"/>
      <c r="U16" s="56"/>
      <c r="V16" s="56"/>
      <c r="W16" s="56"/>
      <c r="X16" s="56"/>
      <c r="AA16" s="2" t="s">
        <v>194</v>
      </c>
    </row>
    <row r="17" spans="2:27" x14ac:dyDescent="0.2">
      <c r="B17" s="2" t="s">
        <v>76</v>
      </c>
      <c r="D17" s="2" t="s">
        <v>79</v>
      </c>
      <c r="T17" s="56"/>
      <c r="U17" s="56"/>
      <c r="V17" s="56"/>
      <c r="W17" s="56"/>
      <c r="X17" s="56"/>
      <c r="AA17" s="2" t="s">
        <v>93</v>
      </c>
    </row>
    <row r="19" spans="2:27" x14ac:dyDescent="0.2">
      <c r="B19" s="1" t="s">
        <v>197</v>
      </c>
    </row>
    <row r="20" spans="2:27" x14ac:dyDescent="0.2">
      <c r="B20" s="39" t="s">
        <v>75</v>
      </c>
      <c r="D20" s="2" t="s">
        <v>79</v>
      </c>
      <c r="T20" s="42">
        <f>'3. Input rente'!T26</f>
        <v>2.8029999999999999E-2</v>
      </c>
      <c r="U20" s="42">
        <f>'3. Input rente'!U26</f>
        <v>2.8029999999999999E-2</v>
      </c>
      <c r="V20" s="42">
        <f>'3. Input rente'!V26</f>
        <v>2.8029999999999999E-2</v>
      </c>
      <c r="W20" s="42">
        <f>'3. Input rente'!W26</f>
        <v>2.8029999999999999E-2</v>
      </c>
      <c r="X20" s="42">
        <f>'3. Input rente'!X26</f>
        <v>2.8029999999999999E-2</v>
      </c>
      <c r="AA20" s="2" t="s">
        <v>108</v>
      </c>
    </row>
    <row r="21" spans="2:27" x14ac:dyDescent="0.2">
      <c r="B21" s="2" t="s">
        <v>76</v>
      </c>
      <c r="D21" s="2" t="s">
        <v>79</v>
      </c>
      <c r="T21" s="42">
        <f>'3. Input rente'!T27</f>
        <v>2.572E-2</v>
      </c>
      <c r="U21" s="42">
        <f>'3. Input rente'!U27</f>
        <v>2.572E-2</v>
      </c>
      <c r="V21" s="42">
        <f>'3. Input rente'!V27</f>
        <v>2.572E-2</v>
      </c>
      <c r="W21" s="42">
        <f>'3. Input rente'!W27</f>
        <v>2.572E-2</v>
      </c>
      <c r="X21" s="42">
        <f>'3. Input rente'!X27</f>
        <v>2.572E-2</v>
      </c>
      <c r="AA21" s="2" t="s">
        <v>93</v>
      </c>
    </row>
    <row r="24" spans="2:27" s="8" customFormat="1" x14ac:dyDescent="0.2">
      <c r="B24" s="8" t="s">
        <v>95</v>
      </c>
    </row>
    <row r="26" spans="2:27" x14ac:dyDescent="0.2">
      <c r="B26" s="1" t="s">
        <v>72</v>
      </c>
    </row>
    <row r="27" spans="2:27" x14ac:dyDescent="0.2">
      <c r="B27" s="2" t="s">
        <v>192</v>
      </c>
      <c r="D27" s="2" t="s">
        <v>79</v>
      </c>
      <c r="T27" s="56"/>
      <c r="U27" s="56"/>
      <c r="V27" s="56"/>
      <c r="W27" s="56"/>
      <c r="X27" s="56"/>
      <c r="AA27" s="2" t="s">
        <v>193</v>
      </c>
    </row>
    <row r="29" spans="2:27" x14ac:dyDescent="0.2">
      <c r="B29" s="80" t="s">
        <v>196</v>
      </c>
      <c r="D29" s="2" t="s">
        <v>79</v>
      </c>
      <c r="T29" s="85">
        <f>AVERAGE(T20:T21)</f>
        <v>2.6875E-2</v>
      </c>
      <c r="U29" s="85">
        <f>AVERAGE(U20:U21)</f>
        <v>2.6875E-2</v>
      </c>
      <c r="V29" s="85">
        <f>AVERAGE(V20:V21)</f>
        <v>2.6875E-2</v>
      </c>
      <c r="W29" s="85">
        <f>AVERAGE(W20:W21)</f>
        <v>2.6875E-2</v>
      </c>
      <c r="X29" s="85">
        <f>AVERAGE(X20:X21)</f>
        <v>2.6875E-2</v>
      </c>
    </row>
    <row r="33" spans="2:2" x14ac:dyDescent="0.2">
      <c r="B33" s="21" t="s">
        <v>61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8108-B443-426A-9F23-696B4B0446C0}">
  <sheetPr>
    <tabColor rgb="FFFFFFCC"/>
  </sheetPr>
  <dimension ref="A1:HF1719"/>
  <sheetViews>
    <sheetView zoomScale="90" zoomScaleNormal="90" workbookViewId="0"/>
  </sheetViews>
  <sheetFormatPr defaultColWidth="9.140625" defaultRowHeight="12.75" outlineLevelRow="1" x14ac:dyDescent="0.2"/>
  <cols>
    <col min="1" max="1" width="2.7109375" style="2" customWidth="1"/>
    <col min="2" max="2" width="71.28515625" style="2" customWidth="1"/>
    <col min="3" max="3" width="6.28515625" style="2" customWidth="1"/>
    <col min="4" max="4" width="2.7109375" style="2" customWidth="1"/>
    <col min="5" max="5" width="8.5703125" style="2" customWidth="1"/>
    <col min="6" max="9" width="2.7109375" style="2" customWidth="1"/>
    <col min="10" max="11" width="23.85546875" style="2" bestFit="1" customWidth="1"/>
    <col min="12" max="18" width="19.140625" style="2" bestFit="1" customWidth="1"/>
    <col min="19" max="21" width="20.28515625" style="2" bestFit="1" customWidth="1"/>
    <col min="22" max="24" width="19.7109375" style="2" bestFit="1" customWidth="1"/>
    <col min="25" max="26" width="2.7109375" style="2" customWidth="1"/>
    <col min="27" max="16384" width="9.140625" style="2"/>
  </cols>
  <sheetData>
    <row r="1" spans="2:27" s="163" customFormat="1" x14ac:dyDescent="0.2"/>
    <row r="2" spans="2:27" s="12" customFormat="1" ht="18" x14ac:dyDescent="0.2">
      <c r="B2" s="12" t="s">
        <v>174</v>
      </c>
    </row>
    <row r="3" spans="2:27" s="163" customFormat="1" x14ac:dyDescent="0.2"/>
    <row r="4" spans="2:27" s="163" customFormat="1" x14ac:dyDescent="0.2">
      <c r="B4" s="171" t="s">
        <v>46</v>
      </c>
      <c r="C4" s="171"/>
    </row>
    <row r="5" spans="2:27" s="163" customFormat="1" x14ac:dyDescent="0.2">
      <c r="B5" s="172" t="s">
        <v>352</v>
      </c>
      <c r="C5" s="172"/>
      <c r="G5" s="166"/>
    </row>
    <row r="6" spans="2:27" s="163" customFormat="1" x14ac:dyDescent="0.2">
      <c r="B6" s="172" t="s">
        <v>213</v>
      </c>
      <c r="C6" s="172"/>
      <c r="G6" s="166"/>
    </row>
    <row r="7" spans="2:27" s="163" customFormat="1" x14ac:dyDescent="0.2">
      <c r="B7" s="172" t="s">
        <v>214</v>
      </c>
      <c r="C7" s="172"/>
      <c r="G7" s="166"/>
    </row>
    <row r="8" spans="2:27" s="163" customFormat="1" x14ac:dyDescent="0.2">
      <c r="B8" s="172" t="s">
        <v>305</v>
      </c>
      <c r="C8" s="172"/>
      <c r="G8" s="166"/>
    </row>
    <row r="9" spans="2:27" s="163" customFormat="1" x14ac:dyDescent="0.2">
      <c r="B9" s="172" t="s">
        <v>306</v>
      </c>
      <c r="C9" s="172"/>
      <c r="G9" s="166"/>
    </row>
    <row r="10" spans="2:27" s="74" customFormat="1" x14ac:dyDescent="0.2">
      <c r="B10" s="172"/>
      <c r="C10" s="201"/>
      <c r="G10" s="82"/>
    </row>
    <row r="11" spans="2:27" s="163" customFormat="1" x14ac:dyDescent="0.2">
      <c r="B11" s="172" t="s">
        <v>23</v>
      </c>
      <c r="C11" s="167"/>
      <c r="G11" s="166"/>
    </row>
    <row r="12" spans="2:27" s="163" customFormat="1" x14ac:dyDescent="0.2">
      <c r="B12" s="163" t="s">
        <v>130</v>
      </c>
      <c r="G12" s="166"/>
    </row>
    <row r="13" spans="2:27" s="163" customFormat="1" x14ac:dyDescent="0.2">
      <c r="B13" s="163" t="s">
        <v>353</v>
      </c>
      <c r="G13" s="166"/>
    </row>
    <row r="14" spans="2:27" s="163" customFormat="1" x14ac:dyDescent="0.2">
      <c r="G14" s="166"/>
    </row>
    <row r="15" spans="2:27" s="163" customFormat="1" x14ac:dyDescent="0.2">
      <c r="G15" s="166"/>
    </row>
    <row r="16" spans="2:27" s="187" customFormat="1" x14ac:dyDescent="0.2">
      <c r="B16" s="187" t="s">
        <v>38</v>
      </c>
      <c r="E16" s="187" t="s">
        <v>20</v>
      </c>
      <c r="J16" s="194">
        <v>2017</v>
      </c>
      <c r="K16" s="188">
        <v>2018</v>
      </c>
      <c r="L16" s="188">
        <v>2019</v>
      </c>
      <c r="M16" s="188">
        <v>2020</v>
      </c>
      <c r="N16" s="188">
        <v>2021</v>
      </c>
      <c r="O16" s="188">
        <v>2022</v>
      </c>
      <c r="P16" s="188">
        <v>2023</v>
      </c>
      <c r="Q16" s="188">
        <v>2024</v>
      </c>
      <c r="R16" s="188">
        <v>2025</v>
      </c>
      <c r="S16" s="188">
        <v>2026</v>
      </c>
      <c r="T16" s="188">
        <v>2027</v>
      </c>
      <c r="U16" s="188">
        <v>2028</v>
      </c>
      <c r="V16" s="188">
        <v>2029</v>
      </c>
      <c r="W16" s="188">
        <v>2030</v>
      </c>
      <c r="X16" s="188">
        <v>2031</v>
      </c>
      <c r="AA16" s="187" t="s">
        <v>40</v>
      </c>
    </row>
    <row r="17" spans="1:195" s="163" customFormat="1" x14ac:dyDescent="0.2"/>
    <row r="18" spans="1:195" s="163" customFormat="1" x14ac:dyDescent="0.2"/>
    <row r="19" spans="1:195" s="8" customFormat="1" x14ac:dyDescent="0.2">
      <c r="B19" s="8" t="s">
        <v>41</v>
      </c>
    </row>
    <row r="20" spans="1:195" s="163" customFormat="1" outlineLevel="1" x14ac:dyDescent="0.2"/>
    <row r="21" spans="1:195" s="163" customFormat="1" outlineLevel="1" x14ac:dyDescent="0.2">
      <c r="B21" s="164" t="s">
        <v>78</v>
      </c>
      <c r="C21" s="164"/>
    </row>
    <row r="22" spans="1:195" outlineLevel="1" x14ac:dyDescent="0.2">
      <c r="A22" s="163"/>
      <c r="B22" s="163" t="s">
        <v>158</v>
      </c>
      <c r="C22" s="163"/>
      <c r="D22" s="163"/>
      <c r="E22" s="163" t="s">
        <v>79</v>
      </c>
      <c r="F22" s="163"/>
      <c r="G22" s="163"/>
      <c r="H22" s="163"/>
      <c r="I22" s="163"/>
      <c r="J22" s="42">
        <f>'3. Input rente'!J34</f>
        <v>1.1915384615384616E-2</v>
      </c>
      <c r="K22" s="42">
        <f>'3. Input rente'!K34</f>
        <v>1.3557088122605372E-2</v>
      </c>
      <c r="L22" s="42">
        <f>'3. Input rente'!L34</f>
        <v>7.1501915708812244E-3</v>
      </c>
      <c r="M22" s="42">
        <f>'3. Input rente'!M34</f>
        <v>4.9087786259541964E-3</v>
      </c>
      <c r="N22" s="42">
        <f>'3. Input rente'!N34</f>
        <v>3.8812260536398467E-3</v>
      </c>
      <c r="O22" s="42">
        <f>'3. Input rente'!O34</f>
        <v>2.5222007722007712E-2</v>
      </c>
      <c r="P22" s="42">
        <f>'3. Input rente'!P34</f>
        <v>3.5460384615384609E-2</v>
      </c>
      <c r="Q22" s="42">
        <f>'3. Input rente'!Q35</f>
        <v>3.3129472656249999E-2</v>
      </c>
      <c r="R22" s="42">
        <f>'3. Input rente'!R36</f>
        <v>3.4278999999999997E-2</v>
      </c>
      <c r="S22" s="42">
        <f>'3. Input rente'!S36</f>
        <v>3.4278999999999997E-2</v>
      </c>
      <c r="T22" s="42">
        <f>'3. Input rente'!T36</f>
        <v>3.4278999999999997E-2</v>
      </c>
      <c r="U22" s="42">
        <f>'3. Input rente'!U36</f>
        <v>3.4278999999999997E-2</v>
      </c>
      <c r="V22" s="42">
        <f>'3. Input rente'!V36</f>
        <v>3.4278999999999997E-2</v>
      </c>
      <c r="W22" s="42">
        <f>'3. Input rente'!W36</f>
        <v>3.4278999999999997E-2</v>
      </c>
      <c r="X22" s="42">
        <f>'3. Input rente'!X36</f>
        <v>3.4278999999999997E-2</v>
      </c>
      <c r="Y22" s="163"/>
      <c r="Z22" s="163"/>
      <c r="AA22" s="163" t="s">
        <v>144</v>
      </c>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row>
    <row r="23" spans="1:195" outlineLevel="1" x14ac:dyDescent="0.2">
      <c r="A23" s="163"/>
      <c r="B23" s="163" t="s">
        <v>146</v>
      </c>
      <c r="C23" s="163"/>
      <c r="D23" s="163"/>
      <c r="E23" s="163" t="s">
        <v>79</v>
      </c>
      <c r="F23" s="163"/>
      <c r="G23" s="163"/>
      <c r="H23" s="163"/>
      <c r="I23" s="163"/>
      <c r="J23" s="42">
        <f>'3. Input rente'!J34</f>
        <v>1.1915384615384616E-2</v>
      </c>
      <c r="K23" s="42">
        <f>'3. Input rente'!K34</f>
        <v>1.3557088122605372E-2</v>
      </c>
      <c r="L23" s="42">
        <f>'3. Input rente'!L34</f>
        <v>7.1501915708812244E-3</v>
      </c>
      <c r="M23" s="42">
        <f>'3. Input rente'!M34</f>
        <v>4.9087786259541964E-3</v>
      </c>
      <c r="N23" s="42">
        <f>'3. Input rente'!N34</f>
        <v>3.8812260536398467E-3</v>
      </c>
      <c r="O23" s="42">
        <f>'3. Input rente'!O34</f>
        <v>2.5222007722007712E-2</v>
      </c>
      <c r="P23" s="42">
        <f>'3. Input rente'!P34</f>
        <v>3.5460384615384609E-2</v>
      </c>
      <c r="Q23" s="42">
        <f>'3. Input rente'!Q35</f>
        <v>3.3129472656249999E-2</v>
      </c>
      <c r="R23" s="56"/>
      <c r="S23" s="56"/>
      <c r="T23" s="56"/>
      <c r="U23" s="56"/>
      <c r="V23" s="56"/>
      <c r="W23" s="56"/>
      <c r="X23" s="56"/>
      <c r="Y23" s="163"/>
      <c r="Z23" s="163"/>
      <c r="AA23" s="163" t="s">
        <v>193</v>
      </c>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row>
    <row r="24" spans="1:195" s="163" customFormat="1" outlineLevel="1" x14ac:dyDescent="0.2"/>
    <row r="25" spans="1:195" s="163" customFormat="1" outlineLevel="1" x14ac:dyDescent="0.2">
      <c r="B25" s="169" t="s">
        <v>141</v>
      </c>
      <c r="C25" s="169"/>
      <c r="K25" s="198"/>
    </row>
    <row r="26" spans="1:195" outlineLevel="1" x14ac:dyDescent="0.2">
      <c r="A26" s="163"/>
      <c r="B26" s="168" t="s">
        <v>307</v>
      </c>
      <c r="C26" s="168"/>
      <c r="D26" s="163"/>
      <c r="E26" s="163" t="s">
        <v>142</v>
      </c>
      <c r="F26" s="163"/>
      <c r="G26" s="163"/>
      <c r="H26" s="163"/>
      <c r="I26" s="163"/>
      <c r="J26" s="196">
        <f>'4. Input GAW'!I17</f>
        <v>3216790743.9073353</v>
      </c>
      <c r="K26" s="196">
        <f>'4. Input GAW'!J17</f>
        <v>3523945878.5518427</v>
      </c>
      <c r="L26" s="196">
        <f>'4. Input GAW'!K17</f>
        <v>4386028136.6457167</v>
      </c>
      <c r="M26" s="196">
        <f>'4. Input GAW'!L17</f>
        <v>4680562141.8744202</v>
      </c>
      <c r="N26" s="196">
        <f>'4. Input GAW'!M17</f>
        <v>4756456444.5607185</v>
      </c>
      <c r="O26" s="196">
        <f>'4. Input GAW'!N17</f>
        <v>4914792722.574358</v>
      </c>
      <c r="P26" s="196">
        <f>'4. Input GAW'!O17</f>
        <v>6054899362.7745733</v>
      </c>
      <c r="Q26" s="196">
        <f>'4. Input GAW'!P17</f>
        <v>6580089437.6287861</v>
      </c>
      <c r="R26" s="196">
        <f>'4. Input GAW'!Q27</f>
        <v>8931696684.7945061</v>
      </c>
      <c r="S26" s="196">
        <f>'4. Input GAW'!R27</f>
        <v>11818148017.650373</v>
      </c>
      <c r="T26" s="196">
        <f>'4. Input GAW'!S27</f>
        <v>14337382627.865705</v>
      </c>
      <c r="U26" s="196">
        <f>'4. Input GAW'!T27</f>
        <v>17139757819.610344</v>
      </c>
      <c r="V26" s="196">
        <f>'4. Input GAW'!U27</f>
        <v>18982647230.467907</v>
      </c>
      <c r="W26" s="196">
        <f>'4. Input GAW'!V27</f>
        <v>19928767285.234673</v>
      </c>
      <c r="X26" s="196">
        <f>'4. Input GAW'!W27</f>
        <v>21178507481.045151</v>
      </c>
      <c r="Y26" s="163"/>
      <c r="Z26" s="163"/>
      <c r="AA26" s="163" t="s">
        <v>333</v>
      </c>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row>
    <row r="27" spans="1:195" outlineLevel="1" x14ac:dyDescent="0.2">
      <c r="A27" s="163"/>
      <c r="B27" s="168" t="s">
        <v>303</v>
      </c>
      <c r="C27" s="168"/>
      <c r="D27" s="163"/>
      <c r="E27" s="163" t="s">
        <v>142</v>
      </c>
      <c r="F27" s="163"/>
      <c r="G27" s="163"/>
      <c r="H27" s="163"/>
      <c r="I27" s="163"/>
      <c r="J27" s="196">
        <f>'4. Input GAW'!I17</f>
        <v>3216790743.9073353</v>
      </c>
      <c r="K27" s="196">
        <f>'4. Input GAW'!J17</f>
        <v>3523945878.5518427</v>
      </c>
      <c r="L27" s="196">
        <f>'4. Input GAW'!K17</f>
        <v>4386028136.6457167</v>
      </c>
      <c r="M27" s="196">
        <f>'4. Input GAW'!L17</f>
        <v>4680562141.8744202</v>
      </c>
      <c r="N27" s="196">
        <f>'4. Input GAW'!M17</f>
        <v>4756456444.5607185</v>
      </c>
      <c r="O27" s="196">
        <f>'4. Input GAW'!N17</f>
        <v>4914792722.574358</v>
      </c>
      <c r="P27" s="196">
        <f>'4. Input GAW'!O17</f>
        <v>6054899362.7745733</v>
      </c>
      <c r="Q27" s="196">
        <f>'4. Input GAW'!P17</f>
        <v>6580089437.6287861</v>
      </c>
      <c r="R27" s="197"/>
      <c r="S27" s="197"/>
      <c r="T27" s="197"/>
      <c r="U27" s="197"/>
      <c r="V27" s="197"/>
      <c r="W27" s="197"/>
      <c r="X27" s="197"/>
      <c r="Y27" s="163"/>
      <c r="Z27" s="163"/>
      <c r="AA27" s="163" t="s">
        <v>193</v>
      </c>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row>
    <row r="28" spans="1:195" outlineLevel="1" x14ac:dyDescent="0.2">
      <c r="A28" s="163"/>
      <c r="B28" s="168"/>
      <c r="C28" s="168"/>
      <c r="D28" s="163"/>
      <c r="E28" s="163"/>
      <c r="F28" s="163"/>
      <c r="G28" s="163"/>
      <c r="H28" s="163"/>
      <c r="I28" s="163"/>
      <c r="J28" s="198"/>
      <c r="K28" s="198"/>
      <c r="L28" s="198"/>
      <c r="M28" s="198"/>
      <c r="N28" s="198"/>
      <c r="O28" s="198"/>
      <c r="P28" s="198"/>
      <c r="Q28" s="198"/>
      <c r="R28" s="198"/>
      <c r="S28" s="198"/>
      <c r="T28" s="198"/>
      <c r="U28" s="198"/>
      <c r="V28" s="198"/>
      <c r="W28" s="198"/>
      <c r="X28" s="198"/>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row>
    <row r="29" spans="1:195" s="163" customFormat="1" outlineLevel="1" x14ac:dyDescent="0.2">
      <c r="B29" s="163" t="s">
        <v>308</v>
      </c>
      <c r="E29" s="163" t="s">
        <v>142</v>
      </c>
      <c r="J29" s="196">
        <f>'4. Input GAW'!I18</f>
        <v>0</v>
      </c>
      <c r="K29" s="196">
        <f>'4. Input GAW'!J18</f>
        <v>1734491.625</v>
      </c>
      <c r="L29" s="196">
        <f>'4. Input GAW'!K18</f>
        <v>472554010.9292959</v>
      </c>
      <c r="M29" s="196">
        <f>'4. Input GAW'!L18</f>
        <v>963112896.52742922</v>
      </c>
      <c r="N29" s="196">
        <f>'4. Input GAW'!M18</f>
        <v>964154960.80112982</v>
      </c>
      <c r="O29" s="196">
        <f>'4. Input GAW'!N18</f>
        <v>1618311432.6748726</v>
      </c>
      <c r="P29" s="196">
        <f>'4. Input GAW'!O18</f>
        <v>2440473093.354919</v>
      </c>
      <c r="Q29" s="196">
        <f>'4. Input GAW'!P18</f>
        <v>2226546983.9674506</v>
      </c>
      <c r="R29" s="196">
        <f>'4. Input GAW'!Q28</f>
        <v>5510141384.5311146</v>
      </c>
      <c r="S29" s="196">
        <f>'4. Input GAW'!R28</f>
        <v>10130631556.001284</v>
      </c>
      <c r="T29" s="196">
        <f>'4. Input GAW'!S28</f>
        <v>15207849976.265938</v>
      </c>
      <c r="U29" s="196">
        <f>'4. Input GAW'!T28</f>
        <v>20435173836.327457</v>
      </c>
      <c r="V29" s="196">
        <f>'4. Input GAW'!U28</f>
        <v>24184589433.681408</v>
      </c>
      <c r="W29" s="196">
        <f>'4. Input GAW'!V28</f>
        <v>26971081920.641403</v>
      </c>
      <c r="X29" s="196">
        <f>'4. Input GAW'!W28</f>
        <v>27995680765.415043</v>
      </c>
      <c r="AA29" s="163" t="s">
        <v>333</v>
      </c>
    </row>
    <row r="30" spans="1:195" outlineLevel="1" x14ac:dyDescent="0.2">
      <c r="A30" s="163"/>
      <c r="B30" s="163" t="s">
        <v>304</v>
      </c>
      <c r="C30" s="163"/>
      <c r="D30" s="163"/>
      <c r="E30" s="163" t="s">
        <v>142</v>
      </c>
      <c r="F30" s="163"/>
      <c r="G30" s="163"/>
      <c r="H30" s="163"/>
      <c r="I30" s="163"/>
      <c r="J30" s="196">
        <f>'4. Input GAW'!I18</f>
        <v>0</v>
      </c>
      <c r="K30" s="196">
        <f>'4. Input GAW'!J18</f>
        <v>1734491.625</v>
      </c>
      <c r="L30" s="196">
        <f>'4. Input GAW'!K18</f>
        <v>472554010.9292959</v>
      </c>
      <c r="M30" s="196">
        <f>'4. Input GAW'!L18</f>
        <v>963112896.52742922</v>
      </c>
      <c r="N30" s="196">
        <f>'4. Input GAW'!M18</f>
        <v>964154960.80112982</v>
      </c>
      <c r="O30" s="196">
        <f>'4. Input GAW'!N18</f>
        <v>1618311432.6748726</v>
      </c>
      <c r="P30" s="196">
        <f>'4. Input GAW'!O18</f>
        <v>2440473093.354919</v>
      </c>
      <c r="Q30" s="196">
        <f>'4. Input GAW'!P18</f>
        <v>2226546983.9674506</v>
      </c>
      <c r="R30" s="197"/>
      <c r="S30" s="197"/>
      <c r="T30" s="197"/>
      <c r="U30" s="197"/>
      <c r="V30" s="197"/>
      <c r="W30" s="197"/>
      <c r="X30" s="197"/>
      <c r="Y30" s="163"/>
      <c r="Z30" s="163"/>
      <c r="AA30" s="163" t="s">
        <v>193</v>
      </c>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row>
    <row r="31" spans="1:195" outlineLevel="1" x14ac:dyDescent="0.2">
      <c r="A31" s="163"/>
      <c r="B31" s="163"/>
      <c r="C31" s="163"/>
      <c r="D31" s="163"/>
      <c r="E31" s="163"/>
      <c r="F31" s="163"/>
      <c r="G31" s="163"/>
      <c r="H31" s="163"/>
      <c r="I31" s="163"/>
      <c r="J31" s="198"/>
      <c r="K31" s="198"/>
      <c r="L31" s="198"/>
      <c r="M31" s="198"/>
      <c r="N31" s="198"/>
      <c r="O31" s="198"/>
      <c r="P31" s="198"/>
      <c r="Q31" s="198"/>
      <c r="R31" s="198"/>
      <c r="S31" s="198"/>
      <c r="T31" s="198"/>
      <c r="U31" s="198"/>
      <c r="V31" s="198"/>
      <c r="W31" s="198"/>
      <c r="X31" s="198"/>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row>
    <row r="32" spans="1:195" s="163" customFormat="1" outlineLevel="1" x14ac:dyDescent="0.2">
      <c r="A32" s="74"/>
      <c r="B32" s="163" t="s">
        <v>161</v>
      </c>
      <c r="E32" s="163" t="s">
        <v>142</v>
      </c>
      <c r="J32" s="196">
        <f>'4. Input GAW'!I19</f>
        <v>61201114.351334147</v>
      </c>
      <c r="K32" s="196">
        <f>'4. Input GAW'!J19</f>
        <v>59523325.490215674</v>
      </c>
      <c r="L32" s="196">
        <f>'4. Input GAW'!K19</f>
        <v>58831621.372691423</v>
      </c>
      <c r="M32" s="196">
        <f>'4. Input GAW'!L19</f>
        <v>58126605.948227257</v>
      </c>
      <c r="N32" s="196">
        <f>'4. Input GAW'!M19</f>
        <v>56535523.91947642</v>
      </c>
      <c r="O32" s="196">
        <f>'4. Input GAW'!N19</f>
        <v>56170740.234104216</v>
      </c>
      <c r="P32" s="196">
        <f>'4. Input GAW'!O19</f>
        <v>58064089.922940396</v>
      </c>
      <c r="Q32" s="196">
        <f>'4. Input GAW'!P19</f>
        <v>68090647.313233346</v>
      </c>
      <c r="R32" s="196">
        <f>'4. Input GAW'!Q29</f>
        <v>82176567.02744846</v>
      </c>
      <c r="S32" s="196">
        <f>'4. Input GAW'!R29</f>
        <v>96923830.871884972</v>
      </c>
      <c r="T32" s="195">
        <f>S32*($S$32/$P$32)^(1/3)</f>
        <v>114975388.83570054</v>
      </c>
      <c r="U32" s="195">
        <f t="shared" ref="U32:X32" si="0">T32*($S$32/$P$32)^(1/3)</f>
        <v>136388955.31681994</v>
      </c>
      <c r="V32" s="195">
        <f t="shared" si="0"/>
        <v>161790686.86600074</v>
      </c>
      <c r="W32" s="195">
        <f t="shared" si="0"/>
        <v>191923358.42566696</v>
      </c>
      <c r="X32" s="195">
        <f t="shared" si="0"/>
        <v>227668082.89709768</v>
      </c>
      <c r="AA32" s="163" t="s">
        <v>334</v>
      </c>
    </row>
    <row r="33" spans="1:195" s="74" customFormat="1" outlineLevel="1" x14ac:dyDescent="0.2">
      <c r="B33" s="163" t="s">
        <v>160</v>
      </c>
      <c r="C33" s="163"/>
      <c r="D33" s="163"/>
      <c r="E33" s="163" t="s">
        <v>142</v>
      </c>
      <c r="F33" s="163"/>
      <c r="G33" s="163"/>
      <c r="H33" s="163"/>
      <c r="I33" s="163"/>
      <c r="J33" s="196">
        <f>'4. Input GAW'!I19</f>
        <v>61201114.351334147</v>
      </c>
      <c r="K33" s="196">
        <f>'4. Input GAW'!J19</f>
        <v>59523325.490215674</v>
      </c>
      <c r="L33" s="196">
        <f>'4. Input GAW'!K19</f>
        <v>58831621.372691423</v>
      </c>
      <c r="M33" s="196">
        <f>'4. Input GAW'!L19</f>
        <v>58126605.948227257</v>
      </c>
      <c r="N33" s="196">
        <f>'4. Input GAW'!M19</f>
        <v>56535523.91947642</v>
      </c>
      <c r="O33" s="196">
        <f>'4. Input GAW'!N19</f>
        <v>56170740.234104216</v>
      </c>
      <c r="P33" s="196">
        <f>'4. Input GAW'!O19</f>
        <v>58064089.922940396</v>
      </c>
      <c r="Q33" s="196">
        <f>'4. Input GAW'!P19</f>
        <v>68090647.313233346</v>
      </c>
      <c r="R33" s="197"/>
      <c r="S33" s="197"/>
      <c r="T33" s="197"/>
      <c r="U33" s="197"/>
      <c r="V33" s="197"/>
      <c r="W33" s="197"/>
      <c r="X33" s="197"/>
      <c r="Y33" s="163"/>
      <c r="Z33" s="163"/>
      <c r="AA33" s="163" t="s">
        <v>193</v>
      </c>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row>
    <row r="34" spans="1:195" s="74" customFormat="1" outlineLevel="1" x14ac:dyDescent="0.2">
      <c r="B34" s="163"/>
      <c r="C34" s="163"/>
      <c r="D34" s="163"/>
      <c r="E34" s="163"/>
      <c r="F34" s="163"/>
      <c r="G34" s="163"/>
      <c r="H34" s="163"/>
      <c r="I34" s="163"/>
      <c r="J34" s="198"/>
      <c r="K34" s="198"/>
      <c r="L34" s="198"/>
      <c r="M34" s="198"/>
      <c r="N34" s="198"/>
      <c r="O34" s="198"/>
      <c r="P34" s="198"/>
      <c r="Q34" s="198"/>
      <c r="R34" s="198"/>
      <c r="S34" s="198"/>
      <c r="T34" s="198"/>
      <c r="U34" s="198"/>
      <c r="V34" s="198"/>
      <c r="W34" s="198"/>
      <c r="X34" s="198"/>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row>
    <row r="35" spans="1:195" s="163" customFormat="1" outlineLevel="1" x14ac:dyDescent="0.2">
      <c r="A35" s="74"/>
      <c r="B35" s="163" t="s">
        <v>162</v>
      </c>
      <c r="E35" s="163" t="s">
        <v>142</v>
      </c>
      <c r="J35" s="196">
        <f>'4. Input GAW'!I20</f>
        <v>3816036030.2411447</v>
      </c>
      <c r="K35" s="196">
        <f>'4. Input GAW'!J20</f>
        <v>3872488947.2648516</v>
      </c>
      <c r="L35" s="196">
        <f>'4. Input GAW'!K20</f>
        <v>4001722116.7506857</v>
      </c>
      <c r="M35" s="196">
        <f>'4. Input GAW'!L20</f>
        <v>4204969951.1475859</v>
      </c>
      <c r="N35" s="196">
        <f>'4. Input GAW'!M20</f>
        <v>4322087935.2059937</v>
      </c>
      <c r="O35" s="196">
        <f>'4. Input GAW'!N20</f>
        <v>4492893012.1031961</v>
      </c>
      <c r="P35" s="196">
        <f>'4. Input GAW'!O20</f>
        <v>4859109324.2551498</v>
      </c>
      <c r="Q35" s="196">
        <f>'4. Input GAW'!P20</f>
        <v>5263305606.4274158</v>
      </c>
      <c r="R35" s="196">
        <f>'4. Input GAW'!Q30</f>
        <v>6025845662.213685</v>
      </c>
      <c r="S35" s="196">
        <f>'4. Input GAW'!R30</f>
        <v>7022818146.616765</v>
      </c>
      <c r="T35" s="195">
        <f>S35*($S$35/$P$35)^(1/3)</f>
        <v>7940167671.2488317</v>
      </c>
      <c r="U35" s="195">
        <f t="shared" ref="U35:X35" si="1">T35*($S$35/$P$35)^(1/3)</f>
        <v>8977345181.2813301</v>
      </c>
      <c r="V35" s="195">
        <f t="shared" si="1"/>
        <v>10150003103.297121</v>
      </c>
      <c r="W35" s="195">
        <f t="shared" si="1"/>
        <v>11475838448.515226</v>
      </c>
      <c r="X35" s="195">
        <f t="shared" si="1"/>
        <v>12974859884.884239</v>
      </c>
      <c r="AA35" s="163" t="s">
        <v>334</v>
      </c>
    </row>
    <row r="36" spans="1:195" outlineLevel="1" x14ac:dyDescent="0.2">
      <c r="A36" s="74"/>
      <c r="B36" s="163" t="s">
        <v>148</v>
      </c>
      <c r="C36" s="163"/>
      <c r="D36" s="163"/>
      <c r="E36" s="163" t="s">
        <v>142</v>
      </c>
      <c r="F36" s="163"/>
      <c r="G36" s="163"/>
      <c r="H36" s="163"/>
      <c r="I36" s="163"/>
      <c r="J36" s="196">
        <f>'4. Input GAW'!I20</f>
        <v>3816036030.2411447</v>
      </c>
      <c r="K36" s="196">
        <f>'4. Input GAW'!J20</f>
        <v>3872488947.2648516</v>
      </c>
      <c r="L36" s="196">
        <f>'4. Input GAW'!K20</f>
        <v>4001722116.7506857</v>
      </c>
      <c r="M36" s="196">
        <f>'4. Input GAW'!L20</f>
        <v>4204969951.1475859</v>
      </c>
      <c r="N36" s="196">
        <f>'4. Input GAW'!M20</f>
        <v>4322087935.2059937</v>
      </c>
      <c r="O36" s="196">
        <f>'4. Input GAW'!N20</f>
        <v>4492893012.1031961</v>
      </c>
      <c r="P36" s="196">
        <f>'4. Input GAW'!O20</f>
        <v>4859109324.2551498</v>
      </c>
      <c r="Q36" s="196">
        <f>'4. Input GAW'!P20</f>
        <v>5263305606.4274158</v>
      </c>
      <c r="R36" s="197"/>
      <c r="S36" s="197"/>
      <c r="T36" s="197"/>
      <c r="U36" s="197"/>
      <c r="V36" s="197"/>
      <c r="W36" s="197"/>
      <c r="X36" s="197"/>
      <c r="Y36" s="163"/>
      <c r="Z36" s="163"/>
      <c r="AA36" s="163" t="s">
        <v>193</v>
      </c>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row>
    <row r="37" spans="1:195" outlineLevel="1" x14ac:dyDescent="0.2">
      <c r="A37" s="74"/>
      <c r="B37" s="163"/>
      <c r="C37" s="163"/>
      <c r="D37" s="163"/>
      <c r="E37" s="163"/>
      <c r="F37" s="163"/>
      <c r="G37" s="163"/>
      <c r="H37" s="163"/>
      <c r="I37" s="163"/>
      <c r="J37" s="198"/>
      <c r="K37" s="198"/>
      <c r="L37" s="198"/>
      <c r="M37" s="198"/>
      <c r="N37" s="198"/>
      <c r="O37" s="198"/>
      <c r="P37" s="198"/>
      <c r="Q37" s="198"/>
      <c r="R37" s="198"/>
      <c r="S37" s="198"/>
      <c r="T37" s="198"/>
      <c r="U37" s="198"/>
      <c r="V37" s="198"/>
      <c r="W37" s="198"/>
      <c r="X37" s="198"/>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row>
    <row r="38" spans="1:195" s="163" customFormat="1" outlineLevel="1" x14ac:dyDescent="0.2">
      <c r="A38" s="74"/>
      <c r="B38" s="163" t="s">
        <v>163</v>
      </c>
      <c r="E38" s="163" t="s">
        <v>142</v>
      </c>
      <c r="J38" s="196">
        <f>'4. Input GAW'!I21</f>
        <v>4206339756.893352</v>
      </c>
      <c r="K38" s="196">
        <f>'4. Input GAW'!J21</f>
        <v>4392558348.856945</v>
      </c>
      <c r="L38" s="196">
        <f>'4. Input GAW'!K21</f>
        <v>4631637611.1041307</v>
      </c>
      <c r="M38" s="196">
        <f>'4. Input GAW'!L21</f>
        <v>4981155070.4460382</v>
      </c>
      <c r="N38" s="196">
        <f>'4. Input GAW'!M21</f>
        <v>5238072315.9618559</v>
      </c>
      <c r="O38" s="196">
        <f>'4. Input GAW'!N21</f>
        <v>5643253344.8970203</v>
      </c>
      <c r="P38" s="196">
        <f>'4. Input GAW'!O21</f>
        <v>6183910918.9736729</v>
      </c>
      <c r="Q38" s="196">
        <f>'4. Input GAW'!P21</f>
        <v>6886035977.7930431</v>
      </c>
      <c r="R38" s="196">
        <f>'4. Input GAW'!Q31</f>
        <v>7776882894.5405235</v>
      </c>
      <c r="S38" s="196">
        <f>'4. Input GAW'!R31</f>
        <v>8785337988.6915016</v>
      </c>
      <c r="T38" s="195">
        <f>S38*($S$38/$P$38)^(1/3)</f>
        <v>9876207913.6813869</v>
      </c>
      <c r="U38" s="195">
        <f t="shared" ref="U38:X38" si="2">T38*($S$38/$P$38)^(1/3)</f>
        <v>11102530475.186705</v>
      </c>
      <c r="V38" s="195">
        <f t="shared" si="2"/>
        <v>12481124742.391298</v>
      </c>
      <c r="W38" s="195">
        <f t="shared" si="2"/>
        <v>14030898197.783386</v>
      </c>
      <c r="X38" s="195">
        <f t="shared" si="2"/>
        <v>15773106054.129772</v>
      </c>
      <c r="AA38" s="163" t="s">
        <v>334</v>
      </c>
    </row>
    <row r="39" spans="1:195" outlineLevel="1" x14ac:dyDescent="0.2">
      <c r="A39" s="74"/>
      <c r="B39" s="163" t="s">
        <v>149</v>
      </c>
      <c r="C39" s="163"/>
      <c r="D39" s="163"/>
      <c r="E39" s="163" t="s">
        <v>142</v>
      </c>
      <c r="F39" s="163"/>
      <c r="G39" s="163"/>
      <c r="H39" s="163"/>
      <c r="I39" s="163"/>
      <c r="J39" s="196">
        <f>'4. Input GAW'!I21</f>
        <v>4206339756.893352</v>
      </c>
      <c r="K39" s="196">
        <f>'4. Input GAW'!J21</f>
        <v>4392558348.856945</v>
      </c>
      <c r="L39" s="196">
        <f>'4. Input GAW'!K21</f>
        <v>4631637611.1041307</v>
      </c>
      <c r="M39" s="196">
        <f>'4. Input GAW'!L21</f>
        <v>4981155070.4460382</v>
      </c>
      <c r="N39" s="196">
        <f>'4. Input GAW'!M21</f>
        <v>5238072315.9618559</v>
      </c>
      <c r="O39" s="196">
        <f>'4. Input GAW'!N21</f>
        <v>5643253344.8970203</v>
      </c>
      <c r="P39" s="196">
        <f>'4. Input GAW'!O21</f>
        <v>6183910918.9736729</v>
      </c>
      <c r="Q39" s="196">
        <f>'4. Input GAW'!P21</f>
        <v>6886035977.7930431</v>
      </c>
      <c r="R39" s="197"/>
      <c r="S39" s="197"/>
      <c r="T39" s="197"/>
      <c r="U39" s="197"/>
      <c r="V39" s="197"/>
      <c r="W39" s="197"/>
      <c r="X39" s="197"/>
      <c r="Y39" s="163"/>
      <c r="Z39" s="163"/>
      <c r="AA39" s="163" t="s">
        <v>193</v>
      </c>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row>
    <row r="40" spans="1:195" outlineLevel="1" x14ac:dyDescent="0.2">
      <c r="A40" s="74"/>
      <c r="B40" s="163"/>
      <c r="C40" s="163"/>
      <c r="D40" s="163"/>
      <c r="E40" s="163"/>
      <c r="F40" s="163"/>
      <c r="G40" s="163"/>
      <c r="H40" s="163"/>
      <c r="I40" s="163"/>
      <c r="J40" s="198"/>
      <c r="K40" s="198"/>
      <c r="L40" s="198"/>
      <c r="M40" s="198"/>
      <c r="N40" s="198"/>
      <c r="O40" s="198"/>
      <c r="P40" s="198"/>
      <c r="Q40" s="198"/>
      <c r="R40" s="198"/>
      <c r="S40" s="198"/>
      <c r="T40" s="198"/>
      <c r="U40" s="198"/>
      <c r="V40" s="198"/>
      <c r="W40" s="198"/>
      <c r="X40" s="198"/>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row>
    <row r="41" spans="1:195" s="163" customFormat="1" outlineLevel="1" x14ac:dyDescent="0.2">
      <c r="A41" s="74"/>
      <c r="B41" s="163" t="s">
        <v>164</v>
      </c>
      <c r="E41" s="163" t="s">
        <v>142</v>
      </c>
      <c r="J41" s="196">
        <f>'4. Input GAW'!I22</f>
        <v>32609350.760469563</v>
      </c>
      <c r="K41" s="196">
        <f>'4. Input GAW'!J22</f>
        <v>30952417.930770628</v>
      </c>
      <c r="L41" s="196">
        <f>'4. Input GAW'!K22</f>
        <v>31165219.958033599</v>
      </c>
      <c r="M41" s="196">
        <f>'4. Input GAW'!L22</f>
        <v>34383308.263175763</v>
      </c>
      <c r="N41" s="196">
        <f>'4. Input GAW'!M22</f>
        <v>36805897.837221555</v>
      </c>
      <c r="O41" s="196">
        <f>'4. Input GAW'!N22</f>
        <v>38479449.241176091</v>
      </c>
      <c r="P41" s="196">
        <f>'4. Input GAW'!O22</f>
        <v>40426147.08856447</v>
      </c>
      <c r="Q41" s="196">
        <f>'4. Input GAW'!P22</f>
        <v>43083609.223635212</v>
      </c>
      <c r="R41" s="196">
        <f>'4. Input GAW'!Q32</f>
        <v>55476318.169195801</v>
      </c>
      <c r="S41" s="196">
        <f>'4. Input GAW'!R32</f>
        <v>69807124.144724965</v>
      </c>
      <c r="T41" s="195">
        <f>S41*($S$41/$P$41)^(1/3)</f>
        <v>83748855.027648538</v>
      </c>
      <c r="U41" s="195">
        <f t="shared" ref="U41:X41" si="3">T41*($S$41/$P$41)^(1/3)</f>
        <v>100474998.85399736</v>
      </c>
      <c r="V41" s="195">
        <f t="shared" si="3"/>
        <v>120541652.67546608</v>
      </c>
      <c r="W41" s="195">
        <f t="shared" si="3"/>
        <v>144615976.06830543</v>
      </c>
      <c r="X41" s="195">
        <f t="shared" si="3"/>
        <v>173498372.30533743</v>
      </c>
      <c r="AA41" s="163" t="s">
        <v>334</v>
      </c>
    </row>
    <row r="42" spans="1:195" outlineLevel="1" x14ac:dyDescent="0.2">
      <c r="A42" s="74"/>
      <c r="B42" s="163" t="s">
        <v>150</v>
      </c>
      <c r="C42" s="163"/>
      <c r="D42" s="163"/>
      <c r="E42" s="163" t="s">
        <v>142</v>
      </c>
      <c r="F42" s="163"/>
      <c r="G42" s="163"/>
      <c r="H42" s="163"/>
      <c r="I42" s="163"/>
      <c r="J42" s="196">
        <f>'4. Input GAW'!I22</f>
        <v>32609350.760469563</v>
      </c>
      <c r="K42" s="196">
        <f>'4. Input GAW'!J22</f>
        <v>30952417.930770628</v>
      </c>
      <c r="L42" s="196">
        <f>'4. Input GAW'!K22</f>
        <v>31165219.958033599</v>
      </c>
      <c r="M42" s="196">
        <f>'4. Input GAW'!L22</f>
        <v>34383308.263175763</v>
      </c>
      <c r="N42" s="196">
        <f>'4. Input GAW'!M22</f>
        <v>36805897.837221555</v>
      </c>
      <c r="O42" s="196">
        <f>'4. Input GAW'!N22</f>
        <v>38479449.241176091</v>
      </c>
      <c r="P42" s="196">
        <f>'4. Input GAW'!O22</f>
        <v>40426147.08856447</v>
      </c>
      <c r="Q42" s="196">
        <f>'4. Input GAW'!P22</f>
        <v>43083609.223635212</v>
      </c>
      <c r="R42" s="197"/>
      <c r="S42" s="197"/>
      <c r="T42" s="197"/>
      <c r="U42" s="197"/>
      <c r="V42" s="197"/>
      <c r="W42" s="197"/>
      <c r="X42" s="197"/>
      <c r="Y42" s="163"/>
      <c r="Z42" s="163"/>
      <c r="AA42" s="163" t="s">
        <v>193</v>
      </c>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row>
    <row r="43" spans="1:195" outlineLevel="1" x14ac:dyDescent="0.2">
      <c r="A43" s="74"/>
      <c r="B43" s="163"/>
      <c r="C43" s="163"/>
      <c r="D43" s="163"/>
      <c r="E43" s="163"/>
      <c r="F43" s="163"/>
      <c r="G43" s="163"/>
      <c r="H43" s="163"/>
      <c r="I43" s="163"/>
      <c r="J43" s="198"/>
      <c r="K43" s="198"/>
      <c r="L43" s="198"/>
      <c r="M43" s="198"/>
      <c r="N43" s="198"/>
      <c r="O43" s="198"/>
      <c r="P43" s="198"/>
      <c r="Q43" s="198"/>
      <c r="R43" s="198"/>
      <c r="S43" s="198"/>
      <c r="T43" s="198"/>
      <c r="U43" s="198"/>
      <c r="V43" s="198"/>
      <c r="W43" s="198"/>
      <c r="X43" s="198"/>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row>
    <row r="44" spans="1:195" s="163" customFormat="1" outlineLevel="1" x14ac:dyDescent="0.2">
      <c r="A44" s="74"/>
      <c r="B44" s="163" t="s">
        <v>165</v>
      </c>
      <c r="E44" s="163" t="s">
        <v>142</v>
      </c>
      <c r="J44" s="196">
        <f>'4. Input GAW'!I23</f>
        <v>3147081385.8288431</v>
      </c>
      <c r="K44" s="196">
        <f>'4. Input GAW'!J23</f>
        <v>3212442074.0699801</v>
      </c>
      <c r="L44" s="196">
        <f>'4. Input GAW'!K23</f>
        <v>3330010595.5347357</v>
      </c>
      <c r="M44" s="196">
        <f>'4. Input GAW'!L23</f>
        <v>3486043466.9143929</v>
      </c>
      <c r="N44" s="196">
        <f>'4. Input GAW'!M23</f>
        <v>4006176096.018537</v>
      </c>
      <c r="O44" s="196">
        <f>'4. Input GAW'!N23</f>
        <v>4163038439.8621588</v>
      </c>
      <c r="P44" s="196">
        <f>'4. Input GAW'!O23</f>
        <v>4432471953.5468626</v>
      </c>
      <c r="Q44" s="196">
        <f>'4. Input GAW'!P23</f>
        <v>4708087417.1400938</v>
      </c>
      <c r="R44" s="196">
        <f>'4. Input GAW'!Q33</f>
        <v>5340357605.3571119</v>
      </c>
      <c r="S44" s="196">
        <f>'4. Input GAW'!R33</f>
        <v>6101747319.570817</v>
      </c>
      <c r="T44" s="195">
        <f>S44*($S$44/$P$44)^(1/3)</f>
        <v>6787715431.2063942</v>
      </c>
      <c r="U44" s="195">
        <f t="shared" ref="U44:X44" si="4">T44*($S$44/$P$44)^(1/3)</f>
        <v>7550801165.964716</v>
      </c>
      <c r="V44" s="195">
        <f t="shared" si="4"/>
        <v>8399674209.3533516</v>
      </c>
      <c r="W44" s="195">
        <f t="shared" si="4"/>
        <v>9343978906.6756039</v>
      </c>
      <c r="X44" s="195">
        <f t="shared" si="4"/>
        <v>10394443835.830647</v>
      </c>
      <c r="AA44" s="163" t="s">
        <v>334</v>
      </c>
    </row>
    <row r="45" spans="1:195" outlineLevel="1" x14ac:dyDescent="0.2">
      <c r="A45" s="74"/>
      <c r="B45" s="163" t="s">
        <v>151</v>
      </c>
      <c r="C45" s="163"/>
      <c r="D45" s="163"/>
      <c r="E45" s="163" t="s">
        <v>142</v>
      </c>
      <c r="F45" s="163"/>
      <c r="G45" s="163"/>
      <c r="H45" s="163"/>
      <c r="I45" s="163"/>
      <c r="J45" s="196">
        <f>'4. Input GAW'!I23</f>
        <v>3147081385.8288431</v>
      </c>
      <c r="K45" s="196">
        <f>'4. Input GAW'!J23</f>
        <v>3212442074.0699801</v>
      </c>
      <c r="L45" s="196">
        <f>'4. Input GAW'!K23</f>
        <v>3330010595.5347357</v>
      </c>
      <c r="M45" s="196">
        <f>'4. Input GAW'!L23</f>
        <v>3486043466.9143929</v>
      </c>
      <c r="N45" s="196">
        <f>'4. Input GAW'!M23</f>
        <v>4006176096.018537</v>
      </c>
      <c r="O45" s="196">
        <f>'4. Input GAW'!N23</f>
        <v>4163038439.8621588</v>
      </c>
      <c r="P45" s="196">
        <f>'4. Input GAW'!O23</f>
        <v>4432471953.5468626</v>
      </c>
      <c r="Q45" s="196">
        <f>'4. Input GAW'!P23</f>
        <v>4708087417.1400938</v>
      </c>
      <c r="R45" s="197"/>
      <c r="S45" s="197"/>
      <c r="T45" s="197"/>
      <c r="U45" s="197"/>
      <c r="V45" s="197"/>
      <c r="W45" s="197"/>
      <c r="X45" s="197"/>
      <c r="Y45" s="163"/>
      <c r="Z45" s="163"/>
      <c r="AA45" s="163" t="s">
        <v>193</v>
      </c>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row>
    <row r="46" spans="1:195" outlineLevel="1" x14ac:dyDescent="0.2">
      <c r="A46" s="74"/>
      <c r="B46" s="163"/>
      <c r="C46" s="163"/>
      <c r="D46" s="163"/>
      <c r="E46" s="163"/>
      <c r="F46" s="163"/>
      <c r="G46" s="163"/>
      <c r="H46" s="163"/>
      <c r="I46" s="163"/>
      <c r="J46" s="198"/>
      <c r="K46" s="198"/>
      <c r="L46" s="198"/>
      <c r="M46" s="198"/>
      <c r="N46" s="198"/>
      <c r="O46" s="198"/>
      <c r="P46" s="198"/>
      <c r="Q46" s="198"/>
      <c r="R46" s="198"/>
      <c r="S46" s="198"/>
      <c r="T46" s="198"/>
      <c r="U46" s="198"/>
      <c r="V46" s="198"/>
      <c r="W46" s="198"/>
      <c r="X46" s="198"/>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row>
    <row r="47" spans="1:195" s="163" customFormat="1" outlineLevel="1" x14ac:dyDescent="0.2">
      <c r="A47" s="74"/>
      <c r="B47" s="163" t="s">
        <v>166</v>
      </c>
      <c r="E47" s="163" t="s">
        <v>142</v>
      </c>
      <c r="J47" s="196">
        <f>'4. Input GAW'!I24</f>
        <v>247376985.14209861</v>
      </c>
      <c r="K47" s="196">
        <f>'4. Input GAW'!J24</f>
        <v>247537211.48005185</v>
      </c>
      <c r="L47" s="196">
        <f>'4. Input GAW'!K24</f>
        <v>250371891.36547279</v>
      </c>
      <c r="M47" s="196">
        <f>'4. Input GAW'!L24</f>
        <v>251548672.05141035</v>
      </c>
      <c r="N47" s="196">
        <f>'4. Input GAW'!M24</f>
        <v>247764056.61349103</v>
      </c>
      <c r="O47" s="196">
        <f>'4. Input GAW'!N24</f>
        <v>246409319.52908033</v>
      </c>
      <c r="P47" s="196">
        <f>'4. Input GAW'!O24</f>
        <v>246405479.89350191</v>
      </c>
      <c r="Q47" s="196">
        <f>'4. Input GAW'!P24</f>
        <v>257019451.12910587</v>
      </c>
      <c r="R47" s="196">
        <f>'4. Input GAW'!Q34</f>
        <v>265782674.02130175</v>
      </c>
      <c r="S47" s="196">
        <f>'4. Input GAW'!R34</f>
        <v>278062309.09994149</v>
      </c>
      <c r="T47" s="195">
        <f>S47*($S$47/$P$47)^(1/3)</f>
        <v>289493874.8082931</v>
      </c>
      <c r="U47" s="195">
        <f t="shared" ref="U47:X47" si="5">T47*($S$47/$P$47)^(1/3)</f>
        <v>301395409.6216535</v>
      </c>
      <c r="V47" s="195">
        <f t="shared" si="5"/>
        <v>313786234.68686265</v>
      </c>
      <c r="W47" s="195">
        <f t="shared" si="5"/>
        <v>326686465.47258145</v>
      </c>
      <c r="X47" s="195">
        <f t="shared" si="5"/>
        <v>340117044.42507333</v>
      </c>
      <c r="AA47" s="163" t="s">
        <v>334</v>
      </c>
    </row>
    <row r="48" spans="1:195" outlineLevel="1" x14ac:dyDescent="0.2">
      <c r="A48" s="74"/>
      <c r="B48" s="163" t="s">
        <v>147</v>
      </c>
      <c r="C48" s="163"/>
      <c r="D48" s="163"/>
      <c r="E48" s="163" t="s">
        <v>142</v>
      </c>
      <c r="F48" s="163"/>
      <c r="G48" s="163"/>
      <c r="H48" s="163"/>
      <c r="I48" s="163"/>
      <c r="J48" s="196">
        <f>'4. Input GAW'!I24</f>
        <v>247376985.14209861</v>
      </c>
      <c r="K48" s="196">
        <f>'4. Input GAW'!J24</f>
        <v>247537211.48005185</v>
      </c>
      <c r="L48" s="196">
        <f>'4. Input GAW'!K24</f>
        <v>250371891.36547279</v>
      </c>
      <c r="M48" s="196">
        <f>'4. Input GAW'!L24</f>
        <v>251548672.05141035</v>
      </c>
      <c r="N48" s="196">
        <f>'4. Input GAW'!M24</f>
        <v>247764056.61349103</v>
      </c>
      <c r="O48" s="196">
        <f>'4. Input GAW'!N24</f>
        <v>246409319.52908033</v>
      </c>
      <c r="P48" s="196">
        <f>'4. Input GAW'!O24</f>
        <v>246405479.89350191</v>
      </c>
      <c r="Q48" s="196">
        <f>'4. Input GAW'!P24</f>
        <v>257019451.12910587</v>
      </c>
      <c r="R48" s="197"/>
      <c r="S48" s="197"/>
      <c r="T48" s="197"/>
      <c r="U48" s="197"/>
      <c r="V48" s="197"/>
      <c r="W48" s="197"/>
      <c r="X48" s="197"/>
      <c r="Y48" s="163"/>
      <c r="Z48" s="163"/>
      <c r="AA48" s="163" t="s">
        <v>193</v>
      </c>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row>
    <row r="49" spans="1:214" outlineLevel="1"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row>
    <row r="50" spans="1:214" s="163" customFormat="1" x14ac:dyDescent="0.2"/>
    <row r="51" spans="1:214" s="163" customFormat="1" x14ac:dyDescent="0.2">
      <c r="A51" s="87"/>
      <c r="B51" s="86"/>
      <c r="C51" s="86"/>
      <c r="D51" s="87"/>
      <c r="E51" s="87"/>
      <c r="F51" s="87"/>
      <c r="G51" s="87"/>
      <c r="H51" s="87"/>
      <c r="I51" s="87"/>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row>
    <row r="52" spans="1:214" s="87" customFormat="1" x14ac:dyDescent="0.2">
      <c r="A52" s="184"/>
      <c r="B52" s="184" t="s">
        <v>309</v>
      </c>
      <c r="C52" s="184"/>
      <c r="D52" s="184"/>
      <c r="E52" s="184"/>
      <c r="F52" s="184"/>
      <c r="G52" s="184"/>
      <c r="H52" s="184"/>
      <c r="I52" s="184"/>
      <c r="J52" s="186">
        <v>2017</v>
      </c>
      <c r="K52" s="186">
        <v>2018</v>
      </c>
      <c r="L52" s="186">
        <v>2019</v>
      </c>
      <c r="M52" s="186">
        <v>2020</v>
      </c>
      <c r="N52" s="186">
        <v>2021</v>
      </c>
      <c r="O52" s="186">
        <v>2022</v>
      </c>
      <c r="P52" s="186">
        <v>2023</v>
      </c>
      <c r="Q52" s="186">
        <v>2024</v>
      </c>
      <c r="R52" s="186">
        <v>2025</v>
      </c>
      <c r="S52" s="186">
        <v>2026</v>
      </c>
      <c r="T52" s="186">
        <v>2027</v>
      </c>
      <c r="U52" s="186">
        <v>2028</v>
      </c>
      <c r="V52" s="186">
        <v>2029</v>
      </c>
      <c r="W52" s="186">
        <v>2030</v>
      </c>
      <c r="X52" s="186">
        <v>2031</v>
      </c>
      <c r="Y52" s="184"/>
      <c r="Z52" s="184"/>
      <c r="AA52" s="184" t="s">
        <v>40</v>
      </c>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row>
    <row r="53" spans="1:214" s="184" customFormat="1"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row>
    <row r="54" spans="1:214" s="163" customFormat="1" outlineLevel="1" x14ac:dyDescent="0.2">
      <c r="B54" s="169" t="s">
        <v>310</v>
      </c>
      <c r="C54" s="169"/>
      <c r="K54" s="174"/>
      <c r="L54" s="174"/>
      <c r="M54" s="174"/>
      <c r="N54" s="174"/>
      <c r="O54" s="174"/>
      <c r="P54" s="174"/>
      <c r="Q54" s="174"/>
      <c r="R54" s="174"/>
      <c r="S54" s="174"/>
      <c r="T54" s="174"/>
      <c r="U54" s="174"/>
      <c r="V54" s="174"/>
      <c r="W54" s="174"/>
      <c r="X54" s="174"/>
      <c r="Y54" s="175"/>
      <c r="Z54" s="175"/>
    </row>
    <row r="55" spans="1:214" s="163" customFormat="1" outlineLevel="1" x14ac:dyDescent="0.2">
      <c r="B55" s="177" t="s">
        <v>249</v>
      </c>
      <c r="C55" s="177">
        <v>2008</v>
      </c>
      <c r="E55" s="163" t="s">
        <v>142</v>
      </c>
      <c r="J55" s="195">
        <f>IF(AND(J$16=2017,$C55&lt;J$16),J$26/10,
IF(J$16=$C55,J$26-SUM(J$54:J54),
IF(J$16-$C55&lt;10,I55,0)))</f>
        <v>321679074.39073354</v>
      </c>
      <c r="K55" s="195">
        <f>IF(AND(K$16=2017,$C55&lt;K$16),K$26/10,IF(K$16=$C55,K$26-SUM(K$54:K54),IF(K$16-$C55&lt;10,J55,0)))</f>
        <v>0</v>
      </c>
      <c r="L55" s="195">
        <f>IF(AND(L$16=2017,$C55&lt;L$16),L$26/10,IF(L$16=$C55,L$26-SUM(L$54:L54),IF(L$16-$C55&lt;10,K55,0)))</f>
        <v>0</v>
      </c>
      <c r="M55" s="195">
        <f>IF(AND(M$16=2017,$C55&lt;M$16),M$26/10,IF(M$16=$C55,M$26-SUM(M$54:M54),IF(M$16-$C55&lt;10,L55,0)))</f>
        <v>0</v>
      </c>
      <c r="N55" s="195">
        <f>IF(AND(N$16=2017,$C55&lt;N$16),N$26/10,IF(N$16=$C55,N$26-SUM(N$54:N54),IF(N$16-$C55&lt;10,M55,0)))</f>
        <v>0</v>
      </c>
      <c r="O55" s="195">
        <f>IF(AND(O$16=2017,$C55&lt;O$16),O$26/10,IF(O$16=$C55,O$26-SUM(O$54:O54),IF(O$16-$C55&lt;10,N55,0)))</f>
        <v>0</v>
      </c>
      <c r="P55" s="195">
        <f>IF(AND(P$16=2017,$C55&lt;P$16),P$26/10,IF(P$16=$C55,P$26-SUM(P$54:P54),IF(P$16-$C55&lt;10,O55,0)))</f>
        <v>0</v>
      </c>
      <c r="Q55" s="195">
        <f>IF(AND(Q$16=2017,$C55&lt;Q$16),Q$26/10,IF(Q$16=$C55,Q$26-SUM(Q$54:Q54),IF(Q$16-$C55&lt;10,P55,0)))</f>
        <v>0</v>
      </c>
      <c r="R55" s="195">
        <f>IF(AND(R$16=2017,$C55&lt;R$16),R$26/10,IF(R$16=$C55,R$26-SUM(R$54:R54),IF(R$16-$C55&lt;10,Q55,0)))</f>
        <v>0</v>
      </c>
      <c r="S55" s="195">
        <f>IF(AND(S$16=2017,$C55&lt;S$16),S$26/10,IF(S$16=$C55,S$26-SUM(S$54:S54),IF(S$16-$C55&lt;10,R55,0)))</f>
        <v>0</v>
      </c>
      <c r="T55" s="195">
        <f>IF(AND(T$16=2017,$C55&lt;T$16),T$26/10,IF(T$16=$C55,T$26-SUM(T$54:T54),IF(T$16-$C55&lt;10,S55,0)))</f>
        <v>0</v>
      </c>
      <c r="U55" s="195">
        <f>IF(AND(U$16=2017,$C55&lt;U$16),U$26/10,IF(U$16=$C55,U$26-SUM(U$54:U54),IF(U$16-$C55&lt;10,T55,0)))</f>
        <v>0</v>
      </c>
      <c r="V55" s="195">
        <f>IF(AND(V$16=2017,$C55&lt;V$16),V$26/10,IF(V$16=$C55,V$26-SUM(V$54:V54),IF(V$16-$C55&lt;10,U55,0)))</f>
        <v>0</v>
      </c>
      <c r="W55" s="195">
        <f>IF(AND(W$16=2017,$C55&lt;W$16),W$26/10,IF(W$16=$C55,W$26-SUM(W$54:W54),IF(W$16-$C55&lt;10,V55,0)))</f>
        <v>0</v>
      </c>
      <c r="X55" s="195">
        <f>IF(AND(X$16=2017,$C55&lt;X$16),X$26/10,IF(X$16=$C55,X$26-SUM(X$54:X54),IF(X$16-$C55&lt;10,W55,0)))</f>
        <v>0</v>
      </c>
      <c r="Y55" s="175"/>
      <c r="Z55" s="175"/>
    </row>
    <row r="56" spans="1:214" s="163" customFormat="1" outlineLevel="1" x14ac:dyDescent="0.2">
      <c r="B56" s="177" t="s">
        <v>249</v>
      </c>
      <c r="C56" s="173">
        <v>2009</v>
      </c>
      <c r="E56" s="163" t="s">
        <v>142</v>
      </c>
      <c r="J56" s="195">
        <f>IF(AND(J$16=2017,$C56&lt;J$16),J$26/10,IF(J$16=$C56,J$26-SUM(J$54:J55),IF(J$16-$C56&lt;10,I56,0)))</f>
        <v>321679074.39073354</v>
      </c>
      <c r="K56" s="195">
        <f>IF(AND(K$16=2017,$C56&lt;K$16),K$26/10,IF(K$16=$C56,K$26-SUM(K$54:K55),IF(K$16-$C56&lt;10,J56,0)))</f>
        <v>321679074.39073354</v>
      </c>
      <c r="L56" s="195">
        <f>IF(AND(L$16=2017,$C56&lt;L$16),L$26/10,IF(L$16=$C56,L$26-SUM(L$54:L55),IF(L$16-$C56&lt;10,K56,0)))</f>
        <v>0</v>
      </c>
      <c r="M56" s="195">
        <f>IF(AND(M$16=2017,$C56&lt;M$16),M$26/10,IF(M$16=$C56,M$26-SUM(M$54:M55),IF(M$16-$C56&lt;10,L56,0)))</f>
        <v>0</v>
      </c>
      <c r="N56" s="195">
        <f>IF(AND(N$16=2017,$C56&lt;N$16),N$26/10,IF(N$16=$C56,N$26-SUM(N$54:N55),IF(N$16-$C56&lt;10,M56,0)))</f>
        <v>0</v>
      </c>
      <c r="O56" s="195">
        <f>IF(AND(O$16=2017,$C56&lt;O$16),O$26/10,IF(O$16=$C56,O$26-SUM(O$54:O55),IF(O$16-$C56&lt;10,N56,0)))</f>
        <v>0</v>
      </c>
      <c r="P56" s="195">
        <f>IF(AND(P$16=2017,$C56&lt;P$16),P$26/10,IF(P$16=$C56,P$26-SUM(P$54:P55),IF(P$16-$C56&lt;10,O56,0)))</f>
        <v>0</v>
      </c>
      <c r="Q56" s="195">
        <f>IF(AND(Q$16=2017,$C56&lt;Q$16),Q$26/10,IF(Q$16=$C56,Q$26-SUM(Q$54:Q55),IF(Q$16-$C56&lt;10,P56,0)))</f>
        <v>0</v>
      </c>
      <c r="R56" s="195">
        <f>IF(AND(R$16=2017,$C56&lt;R$16),R$26/10,IF(R$16=$C56,R$26-SUM(R$54:R55),IF(R$16-$C56&lt;10,Q56,0)))</f>
        <v>0</v>
      </c>
      <c r="S56" s="195">
        <f>IF(AND(S$16=2017,$C56&lt;S$16),S$26/10,IF(S$16=$C56,S$26-SUM(S$54:S55),IF(S$16-$C56&lt;10,R56,0)))</f>
        <v>0</v>
      </c>
      <c r="T56" s="195">
        <f>IF(AND(T$16=2017,$C56&lt;T$16),T$26/10,IF(T$16=$C56,T$26-SUM(T$54:T55),IF(T$16-$C56&lt;10,S56,0)))</f>
        <v>0</v>
      </c>
      <c r="U56" s="195">
        <f>IF(AND(U$16=2017,$C56&lt;U$16),U$26/10,IF(U$16=$C56,U$26-SUM(U$54:U55),IF(U$16-$C56&lt;10,T56,0)))</f>
        <v>0</v>
      </c>
      <c r="V56" s="195">
        <f>IF(AND(V$16=2017,$C56&lt;V$16),V$26/10,IF(V$16=$C56,V$26-SUM(V$54:V55),IF(V$16-$C56&lt;10,U56,0)))</f>
        <v>0</v>
      </c>
      <c r="W56" s="195">
        <f>IF(AND(W$16=2017,$C56&lt;W$16),W$26/10,IF(W$16=$C56,W$26-SUM(W$54:W55),IF(W$16-$C56&lt;10,V56,0)))</f>
        <v>0</v>
      </c>
      <c r="X56" s="195">
        <f>IF(AND(X$16=2017,$C56&lt;X$16),X$26/10,IF(X$16=$C56,X$26-SUM(X$54:X55),IF(X$16-$C56&lt;10,W56,0)))</f>
        <v>0</v>
      </c>
    </row>
    <row r="57" spans="1:214" outlineLevel="1" x14ac:dyDescent="0.2">
      <c r="A57" s="163"/>
      <c r="B57" s="177" t="s">
        <v>249</v>
      </c>
      <c r="C57" s="177">
        <v>2010</v>
      </c>
      <c r="D57" s="163"/>
      <c r="E57" s="163" t="s">
        <v>142</v>
      </c>
      <c r="F57" s="163"/>
      <c r="G57" s="163"/>
      <c r="H57" s="163"/>
      <c r="I57" s="163"/>
      <c r="J57" s="195">
        <f>IF(AND(J$16=2017,$C57&lt;J$16),J$26/10,IF(J$16=$C57,J$26-SUM(J$54:J56),IF(J$16-$C57&lt;10,I57,0)))</f>
        <v>321679074.39073354</v>
      </c>
      <c r="K57" s="195">
        <f>IF(AND(K$16=2017,$C57&lt;K$16),K$26/10,IF(K$16=$C57,K$26-SUM(K$54:K56),IF(K$16-$C57&lt;10,J57,0)))</f>
        <v>321679074.39073354</v>
      </c>
      <c r="L57" s="195">
        <f>IF(AND(L$16=2017,$C57&lt;L$16),L$26/10,IF(L$16=$C57,L$26-SUM(L$54:L56),IF(L$16-$C57&lt;10,K57,0)))</f>
        <v>321679074.39073354</v>
      </c>
      <c r="M57" s="195">
        <f>IF(AND(M$16=2017,$C57&lt;M$16),M$26/10,IF(M$16=$C57,M$26-SUM(M$54:M56),IF(M$16-$C57&lt;10,L57,0)))</f>
        <v>0</v>
      </c>
      <c r="N57" s="195">
        <f>IF(AND(N$16=2017,$C57&lt;N$16),N$26/10,IF(N$16=$C57,N$26-SUM(N$54:N56),IF(N$16-$C57&lt;10,M57,0)))</f>
        <v>0</v>
      </c>
      <c r="O57" s="195">
        <f>IF(AND(O$16=2017,$C57&lt;O$16),O$26/10,IF(O$16=$C57,O$26-SUM(O$54:O56),IF(O$16-$C57&lt;10,N57,0)))</f>
        <v>0</v>
      </c>
      <c r="P57" s="195">
        <f>IF(AND(P$16=2017,$C57&lt;P$16),P$26/10,IF(P$16=$C57,P$26-SUM(P$54:P56),IF(P$16-$C57&lt;10,O57,0)))</f>
        <v>0</v>
      </c>
      <c r="Q57" s="195">
        <f>IF(AND(Q$16=2017,$C57&lt;Q$16),Q$26/10,IF(Q$16=$C57,Q$26-SUM(Q$54:Q56),IF(Q$16-$C57&lt;10,P57,0)))</f>
        <v>0</v>
      </c>
      <c r="R57" s="195">
        <f>IF(AND(R$16=2017,$C57&lt;R$16),R$26/10,IF(R$16=$C57,R$26-SUM(R$54:R56),IF(R$16-$C57&lt;10,Q57,0)))</f>
        <v>0</v>
      </c>
      <c r="S57" s="195">
        <f>IF(AND(S$16=2017,$C57&lt;S$16),S$26/10,IF(S$16=$C57,S$26-SUM(S$54:S56),IF(S$16-$C57&lt;10,R57,0)))</f>
        <v>0</v>
      </c>
      <c r="T57" s="195">
        <f>IF(AND(T$16=2017,$C57&lt;T$16),T$26/10,IF(T$16=$C57,T$26-SUM(T$54:T56),IF(T$16-$C57&lt;10,S57,0)))</f>
        <v>0</v>
      </c>
      <c r="U57" s="195">
        <f>IF(AND(U$16=2017,$C57&lt;U$16),U$26/10,IF(U$16=$C57,U$26-SUM(U$54:U56),IF(U$16-$C57&lt;10,T57,0)))</f>
        <v>0</v>
      </c>
      <c r="V57" s="195">
        <f>IF(AND(V$16=2017,$C57&lt;V$16),V$26/10,IF(V$16=$C57,V$26-SUM(V$54:V56),IF(V$16-$C57&lt;10,U57,0)))</f>
        <v>0</v>
      </c>
      <c r="W57" s="195">
        <f>IF(AND(W$16=2017,$C57&lt;W$16),W$26/10,IF(W$16=$C57,W$26-SUM(W$54:W56),IF(W$16-$C57&lt;10,V57,0)))</f>
        <v>0</v>
      </c>
      <c r="X57" s="195">
        <f>IF(AND(X$16=2017,$C57&lt;X$16),X$26/10,IF(X$16=$C57,X$26-SUM(X$54:X56),IF(X$16-$C57&lt;10,W57,0)))</f>
        <v>0</v>
      </c>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row>
    <row r="58" spans="1:214" outlineLevel="1" x14ac:dyDescent="0.2">
      <c r="A58" s="163"/>
      <c r="B58" s="177" t="s">
        <v>249</v>
      </c>
      <c r="C58" s="173">
        <v>2011</v>
      </c>
      <c r="D58" s="163"/>
      <c r="E58" s="163" t="s">
        <v>142</v>
      </c>
      <c r="F58" s="163"/>
      <c r="G58" s="163"/>
      <c r="H58" s="163"/>
      <c r="I58" s="163"/>
      <c r="J58" s="195">
        <f>IF(AND(J$16=2017,$C58&lt;J$16),J$26/10,IF(J$16=$C58,J$26-SUM(J$54:J57),IF(J$16-$C58&lt;10,I58,0)))</f>
        <v>321679074.39073354</v>
      </c>
      <c r="K58" s="195">
        <f>IF(AND(K$16=2017,$C58&lt;K$16),K$26/10,IF(K$16=$C58,K$26-SUM(K$54:K57),IF(K$16-$C58&lt;10,J58,0)))</f>
        <v>321679074.39073354</v>
      </c>
      <c r="L58" s="195">
        <f>IF(AND(L$16=2017,$C58&lt;L$16),L$26/10,IF(L$16=$C58,L$26-SUM(L$54:L57),IF(L$16-$C58&lt;10,K58,0)))</f>
        <v>321679074.39073354</v>
      </c>
      <c r="M58" s="195">
        <f>IF(AND(M$16=2017,$C58&lt;M$16),M$26/10,IF(M$16=$C58,M$26-SUM(M$54:M57),IF(M$16-$C58&lt;10,L58,0)))</f>
        <v>321679074.39073354</v>
      </c>
      <c r="N58" s="195">
        <f>IF(AND(N$16=2017,$C58&lt;N$16),N$26/10,IF(N$16=$C58,N$26-SUM(N$54:N57),IF(N$16-$C58&lt;10,M58,0)))</f>
        <v>0</v>
      </c>
      <c r="O58" s="195">
        <f>IF(AND(O$16=2017,$C58&lt;O$16),O$26/10,IF(O$16=$C58,O$26-SUM(O$54:O57),IF(O$16-$C58&lt;10,N58,0)))</f>
        <v>0</v>
      </c>
      <c r="P58" s="195">
        <f>IF(AND(P$16=2017,$C58&lt;P$16),P$26/10,IF(P$16=$C58,P$26-SUM(P$54:P57),IF(P$16-$C58&lt;10,O58,0)))</f>
        <v>0</v>
      </c>
      <c r="Q58" s="195">
        <f>IF(AND(Q$16=2017,$C58&lt;Q$16),Q$26/10,IF(Q$16=$C58,Q$26-SUM(Q$54:Q57),IF(Q$16-$C58&lt;10,P58,0)))</f>
        <v>0</v>
      </c>
      <c r="R58" s="195">
        <f>IF(AND(R$16=2017,$C58&lt;R$16),R$26/10,IF(R$16=$C58,R$26-SUM(R$54:R57),IF(R$16-$C58&lt;10,Q58,0)))</f>
        <v>0</v>
      </c>
      <c r="S58" s="195">
        <f>IF(AND(S$16=2017,$C58&lt;S$16),S$26/10,IF(S$16=$C58,S$26-SUM(S$54:S57),IF(S$16-$C58&lt;10,R58,0)))</f>
        <v>0</v>
      </c>
      <c r="T58" s="195">
        <f>IF(AND(T$16=2017,$C58&lt;T$16),T$26/10,IF(T$16=$C58,T$26-SUM(T$54:T57),IF(T$16-$C58&lt;10,S58,0)))</f>
        <v>0</v>
      </c>
      <c r="U58" s="195">
        <f>IF(AND(U$16=2017,$C58&lt;U$16),U$26/10,IF(U$16=$C58,U$26-SUM(U$54:U57),IF(U$16-$C58&lt;10,T58,0)))</f>
        <v>0</v>
      </c>
      <c r="V58" s="195">
        <f>IF(AND(V$16=2017,$C58&lt;V$16),V$26/10,IF(V$16=$C58,V$26-SUM(V$54:V57),IF(V$16-$C58&lt;10,U58,0)))</f>
        <v>0</v>
      </c>
      <c r="W58" s="195">
        <f>IF(AND(W$16=2017,$C58&lt;W$16),W$26/10,IF(W$16=$C58,W$26-SUM(W$54:W57),IF(W$16-$C58&lt;10,V58,0)))</f>
        <v>0</v>
      </c>
      <c r="X58" s="195">
        <f>IF(AND(X$16=2017,$C58&lt;X$16),X$26/10,IF(X$16=$C58,X$26-SUM(X$54:X57),IF(X$16-$C58&lt;10,W58,0)))</f>
        <v>0</v>
      </c>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row>
    <row r="59" spans="1:214" outlineLevel="1" x14ac:dyDescent="0.2">
      <c r="A59" s="163"/>
      <c r="B59" s="177" t="s">
        <v>249</v>
      </c>
      <c r="C59" s="177">
        <v>2012</v>
      </c>
      <c r="D59" s="163"/>
      <c r="E59" s="163" t="s">
        <v>142</v>
      </c>
      <c r="F59" s="163"/>
      <c r="G59" s="163"/>
      <c r="H59" s="163"/>
      <c r="I59" s="163"/>
      <c r="J59" s="195">
        <f>IF(AND(J$16=2017,$C59&lt;J$16),J$26/10,IF(J$16=$C59,J$26-SUM(J$54:J58),IF(J$16-$C59&lt;10,I59,0)))</f>
        <v>321679074.39073354</v>
      </c>
      <c r="K59" s="195">
        <f>IF(AND(K$16=2017,$C59&lt;K$16),K$26/10,IF(K$16=$C59,K$26-SUM(K$54:K58),IF(K$16-$C59&lt;10,J59,0)))</f>
        <v>321679074.39073354</v>
      </c>
      <c r="L59" s="195">
        <f>IF(AND(L$16=2017,$C59&lt;L$16),L$26/10,IF(L$16=$C59,L$26-SUM(L$54:L58),IF(L$16-$C59&lt;10,K59,0)))</f>
        <v>321679074.39073354</v>
      </c>
      <c r="M59" s="195">
        <f>IF(AND(M$16=2017,$C59&lt;M$16),M$26/10,IF(M$16=$C59,M$26-SUM(M$54:M58),IF(M$16-$C59&lt;10,L59,0)))</f>
        <v>321679074.39073354</v>
      </c>
      <c r="N59" s="195">
        <f>IF(AND(N$16=2017,$C59&lt;N$16),N$26/10,IF(N$16=$C59,N$26-SUM(N$54:N58),IF(N$16-$C59&lt;10,M59,0)))</f>
        <v>321679074.39073354</v>
      </c>
      <c r="O59" s="195">
        <f>IF(AND(O$16=2017,$C59&lt;O$16),O$26/10,IF(O$16=$C59,O$26-SUM(O$54:O58),IF(O$16-$C59&lt;10,N59,0)))</f>
        <v>0</v>
      </c>
      <c r="P59" s="195">
        <f>IF(AND(P$16=2017,$C59&lt;P$16),P$26/10,IF(P$16=$C59,P$26-SUM(P$54:P58),IF(P$16-$C59&lt;10,O59,0)))</f>
        <v>0</v>
      </c>
      <c r="Q59" s="195">
        <f>IF(AND(Q$16=2017,$C59&lt;Q$16),Q$26/10,IF(Q$16=$C59,Q$26-SUM(Q$54:Q58),IF(Q$16-$C59&lt;10,P59,0)))</f>
        <v>0</v>
      </c>
      <c r="R59" s="195">
        <f>IF(AND(R$16=2017,$C59&lt;R$16),R$26/10,IF(R$16=$C59,R$26-SUM(R$54:R58),IF(R$16-$C59&lt;10,Q59,0)))</f>
        <v>0</v>
      </c>
      <c r="S59" s="195">
        <f>IF(AND(S$16=2017,$C59&lt;S$16),S$26/10,IF(S$16=$C59,S$26-SUM(S$54:S58),IF(S$16-$C59&lt;10,R59,0)))</f>
        <v>0</v>
      </c>
      <c r="T59" s="195">
        <f>IF(AND(T$16=2017,$C59&lt;T$16),T$26/10,IF(T$16=$C59,T$26-SUM(T$54:T58),IF(T$16-$C59&lt;10,S59,0)))</f>
        <v>0</v>
      </c>
      <c r="U59" s="195">
        <f>IF(AND(U$16=2017,$C59&lt;U$16),U$26/10,IF(U$16=$C59,U$26-SUM(U$54:U58),IF(U$16-$C59&lt;10,T59,0)))</f>
        <v>0</v>
      </c>
      <c r="V59" s="195">
        <f>IF(AND(V$16=2017,$C59&lt;V$16),V$26/10,IF(V$16=$C59,V$26-SUM(V$54:V58),IF(V$16-$C59&lt;10,U59,0)))</f>
        <v>0</v>
      </c>
      <c r="W59" s="195">
        <f>IF(AND(W$16=2017,$C59&lt;W$16),W$26/10,IF(W$16=$C59,W$26-SUM(W$54:W58),IF(W$16-$C59&lt;10,V59,0)))</f>
        <v>0</v>
      </c>
      <c r="X59" s="195">
        <f>IF(AND(X$16=2017,$C59&lt;X$16),X$26/10,IF(X$16=$C59,X$26-SUM(X$54:X58),IF(X$16-$C59&lt;10,W59,0)))</f>
        <v>0</v>
      </c>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row>
    <row r="60" spans="1:214" outlineLevel="1" x14ac:dyDescent="0.2">
      <c r="A60" s="163"/>
      <c r="B60" s="177" t="s">
        <v>249</v>
      </c>
      <c r="C60" s="173">
        <v>2013</v>
      </c>
      <c r="D60" s="163"/>
      <c r="E60" s="163" t="s">
        <v>142</v>
      </c>
      <c r="F60" s="163"/>
      <c r="G60" s="163"/>
      <c r="H60" s="163"/>
      <c r="I60" s="163"/>
      <c r="J60" s="195">
        <f>IF(AND(J$16=2017,$C60&lt;J$16),J$26/10,IF(J$16=$C60,J$26-SUM(J$54:J59),IF(J$16-$C60&lt;10,I60,0)))</f>
        <v>321679074.39073354</v>
      </c>
      <c r="K60" s="195">
        <f>IF(AND(K$16=2017,$C60&lt;K$16),K$26/10,IF(K$16=$C60,K$26-SUM(K$54:K59),IF(K$16-$C60&lt;10,J60,0)))</f>
        <v>321679074.39073354</v>
      </c>
      <c r="L60" s="195">
        <f>IF(AND(L$16=2017,$C60&lt;L$16),L$26/10,IF(L$16=$C60,L$26-SUM(L$54:L59),IF(L$16-$C60&lt;10,K60,0)))</f>
        <v>321679074.39073354</v>
      </c>
      <c r="M60" s="195">
        <f>IF(AND(M$16=2017,$C60&lt;M$16),M$26/10,IF(M$16=$C60,M$26-SUM(M$54:M59),IF(M$16-$C60&lt;10,L60,0)))</f>
        <v>321679074.39073354</v>
      </c>
      <c r="N60" s="195">
        <f>IF(AND(N$16=2017,$C60&lt;N$16),N$26/10,IF(N$16=$C60,N$26-SUM(N$54:N59),IF(N$16-$C60&lt;10,M60,0)))</f>
        <v>321679074.39073354</v>
      </c>
      <c r="O60" s="195">
        <f>IF(AND(O$16=2017,$C60&lt;O$16),O$26/10,IF(O$16=$C60,O$26-SUM(O$54:O59),IF(O$16-$C60&lt;10,N60,0)))</f>
        <v>321679074.39073354</v>
      </c>
      <c r="P60" s="195">
        <f>IF(AND(P$16=2017,$C60&lt;P$16),P$26/10,IF(P$16=$C60,P$26-SUM(P$54:P59),IF(P$16-$C60&lt;10,O60,0)))</f>
        <v>0</v>
      </c>
      <c r="Q60" s="195">
        <f>IF(AND(Q$16=2017,$C60&lt;Q$16),Q$26/10,IF(Q$16=$C60,Q$26-SUM(Q$54:Q59),IF(Q$16-$C60&lt;10,P60,0)))</f>
        <v>0</v>
      </c>
      <c r="R60" s="195">
        <f>IF(AND(R$16=2017,$C60&lt;R$16),R$26/10,IF(R$16=$C60,R$26-SUM(R$54:R59),IF(R$16-$C60&lt;10,Q60,0)))</f>
        <v>0</v>
      </c>
      <c r="S60" s="195">
        <f>IF(AND(S$16=2017,$C60&lt;S$16),S$26/10,IF(S$16=$C60,S$26-SUM(S$54:S59),IF(S$16-$C60&lt;10,R60,0)))</f>
        <v>0</v>
      </c>
      <c r="T60" s="195">
        <f>IF(AND(T$16=2017,$C60&lt;T$16),T$26/10,IF(T$16=$C60,T$26-SUM(T$54:T59),IF(T$16-$C60&lt;10,S60,0)))</f>
        <v>0</v>
      </c>
      <c r="U60" s="195">
        <f>IF(AND(U$16=2017,$C60&lt;U$16),U$26/10,IF(U$16=$C60,U$26-SUM(U$54:U59),IF(U$16-$C60&lt;10,T60,0)))</f>
        <v>0</v>
      </c>
      <c r="V60" s="195">
        <f>IF(AND(V$16=2017,$C60&lt;V$16),V$26/10,IF(V$16=$C60,V$26-SUM(V$54:V59),IF(V$16-$C60&lt;10,U60,0)))</f>
        <v>0</v>
      </c>
      <c r="W60" s="195">
        <f>IF(AND(W$16=2017,$C60&lt;W$16),W$26/10,IF(W$16=$C60,W$26-SUM(W$54:W59),IF(W$16-$C60&lt;10,V60,0)))</f>
        <v>0</v>
      </c>
      <c r="X60" s="195">
        <f>IF(AND(X$16=2017,$C60&lt;X$16),X$26/10,IF(X$16=$C60,X$26-SUM(X$54:X59),IF(X$16-$C60&lt;10,W60,0)))</f>
        <v>0</v>
      </c>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row>
    <row r="61" spans="1:214" outlineLevel="1" x14ac:dyDescent="0.2">
      <c r="A61" s="163"/>
      <c r="B61" s="177" t="s">
        <v>249</v>
      </c>
      <c r="C61" s="177">
        <v>2014</v>
      </c>
      <c r="D61" s="163"/>
      <c r="E61" s="163" t="s">
        <v>142</v>
      </c>
      <c r="F61" s="163"/>
      <c r="G61" s="163"/>
      <c r="H61" s="163"/>
      <c r="I61" s="163"/>
      <c r="J61" s="195">
        <f>IF(AND(J$16=2017,$C61&lt;J$16),J$26/10,IF(J$16=$C61,J$26-SUM(J$54:J60),IF(J$16-$C61&lt;10,I61,0)))</f>
        <v>321679074.39073354</v>
      </c>
      <c r="K61" s="195">
        <f>IF(AND(K$16=2017,$C61&lt;K$16),K$26/10,IF(K$16=$C61,K$26-SUM(K$54:K60),IF(K$16-$C61&lt;10,J61,0)))</f>
        <v>321679074.39073354</v>
      </c>
      <c r="L61" s="195">
        <f>IF(AND(L$16=2017,$C61&lt;L$16),L$26/10,IF(L$16=$C61,L$26-SUM(L$54:L60),IF(L$16-$C61&lt;10,K61,0)))</f>
        <v>321679074.39073354</v>
      </c>
      <c r="M61" s="195">
        <f>IF(AND(M$16=2017,$C61&lt;M$16),M$26/10,IF(M$16=$C61,M$26-SUM(M$54:M60),IF(M$16-$C61&lt;10,L61,0)))</f>
        <v>321679074.39073354</v>
      </c>
      <c r="N61" s="195">
        <f>IF(AND(N$16=2017,$C61&lt;N$16),N$26/10,IF(N$16=$C61,N$26-SUM(N$54:N60),IF(N$16-$C61&lt;10,M61,0)))</f>
        <v>321679074.39073354</v>
      </c>
      <c r="O61" s="195">
        <f>IF(AND(O$16=2017,$C61&lt;O$16),O$26/10,IF(O$16=$C61,O$26-SUM(O$54:O60),IF(O$16-$C61&lt;10,N61,0)))</f>
        <v>321679074.39073354</v>
      </c>
      <c r="P61" s="195">
        <f>IF(AND(P$16=2017,$C61&lt;P$16),P$26/10,IF(P$16=$C61,P$26-SUM(P$54:P60),IF(P$16-$C61&lt;10,O61,0)))</f>
        <v>321679074.39073354</v>
      </c>
      <c r="Q61" s="195">
        <f>IF(AND(Q$16=2017,$C61&lt;Q$16),Q$26/10,IF(Q$16=$C61,Q$26-SUM(Q$54:Q60),IF(Q$16-$C61&lt;10,P61,0)))</f>
        <v>0</v>
      </c>
      <c r="R61" s="195">
        <f>IF(AND(R$16=2017,$C61&lt;R$16),R$26/10,IF(R$16=$C61,R$26-SUM(R$54:R60),IF(R$16-$C61&lt;10,Q61,0)))</f>
        <v>0</v>
      </c>
      <c r="S61" s="195">
        <f>IF(AND(S$16=2017,$C61&lt;S$16),S$26/10,IF(S$16=$C61,S$26-SUM(S$54:S60),IF(S$16-$C61&lt;10,R61,0)))</f>
        <v>0</v>
      </c>
      <c r="T61" s="195">
        <f>IF(AND(T$16=2017,$C61&lt;T$16),T$26/10,IF(T$16=$C61,T$26-SUM(T$54:T60),IF(T$16-$C61&lt;10,S61,0)))</f>
        <v>0</v>
      </c>
      <c r="U61" s="195">
        <f>IF(AND(U$16=2017,$C61&lt;U$16),U$26/10,IF(U$16=$C61,U$26-SUM(U$54:U60),IF(U$16-$C61&lt;10,T61,0)))</f>
        <v>0</v>
      </c>
      <c r="V61" s="195">
        <f>IF(AND(V$16=2017,$C61&lt;V$16),V$26/10,IF(V$16=$C61,V$26-SUM(V$54:V60),IF(V$16-$C61&lt;10,U61,0)))</f>
        <v>0</v>
      </c>
      <c r="W61" s="195">
        <f>IF(AND(W$16=2017,$C61&lt;W$16),W$26/10,IF(W$16=$C61,W$26-SUM(W$54:W60),IF(W$16-$C61&lt;10,V61,0)))</f>
        <v>0</v>
      </c>
      <c r="X61" s="195">
        <f>IF(AND(X$16=2017,$C61&lt;X$16),X$26/10,IF(X$16=$C61,X$26-SUM(X$54:X60),IF(X$16-$C61&lt;10,W61,0)))</f>
        <v>0</v>
      </c>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row>
    <row r="62" spans="1:214" outlineLevel="1" x14ac:dyDescent="0.2">
      <c r="A62" s="163"/>
      <c r="B62" s="177" t="s">
        <v>249</v>
      </c>
      <c r="C62" s="173">
        <v>2015</v>
      </c>
      <c r="D62" s="163"/>
      <c r="E62" s="163" t="s">
        <v>142</v>
      </c>
      <c r="F62" s="163"/>
      <c r="G62" s="163"/>
      <c r="H62" s="163"/>
      <c r="I62" s="163"/>
      <c r="J62" s="195">
        <f>IF(AND(J$16=2017,$C62&lt;J$16),J$26/10,IF(J$16=$C62,J$26-SUM(J$54:J61),IF(J$16-$C62&lt;10,I62,0)))</f>
        <v>321679074.39073354</v>
      </c>
      <c r="K62" s="195">
        <f>IF(AND(K$16=2017,$C62&lt;K$16),K$26/10,IF(K$16=$C62,K$26-SUM(K$54:K61),IF(K$16-$C62&lt;10,J62,0)))</f>
        <v>321679074.39073354</v>
      </c>
      <c r="L62" s="195">
        <f>IF(AND(L$16=2017,$C62&lt;L$16),L$26/10,IF(L$16=$C62,L$26-SUM(L$54:L61),IF(L$16-$C62&lt;10,K62,0)))</f>
        <v>321679074.39073354</v>
      </c>
      <c r="M62" s="195">
        <f>IF(AND(M$16=2017,$C62&lt;M$16),M$26/10,IF(M$16=$C62,M$26-SUM(M$54:M61),IF(M$16-$C62&lt;10,L62,0)))</f>
        <v>321679074.39073354</v>
      </c>
      <c r="N62" s="195">
        <f>IF(AND(N$16=2017,$C62&lt;N$16),N$26/10,IF(N$16=$C62,N$26-SUM(N$54:N61),IF(N$16-$C62&lt;10,M62,0)))</f>
        <v>321679074.39073354</v>
      </c>
      <c r="O62" s="195">
        <f>IF(AND(O$16=2017,$C62&lt;O$16),O$26/10,IF(O$16=$C62,O$26-SUM(O$54:O61),IF(O$16-$C62&lt;10,N62,0)))</f>
        <v>321679074.39073354</v>
      </c>
      <c r="P62" s="195">
        <f>IF(AND(P$16=2017,$C62&lt;P$16),P$26/10,IF(P$16=$C62,P$26-SUM(P$54:P61),IF(P$16-$C62&lt;10,O62,0)))</f>
        <v>321679074.39073354</v>
      </c>
      <c r="Q62" s="195">
        <f>IF(AND(Q$16=2017,$C62&lt;Q$16),Q$26/10,IF(Q$16=$C62,Q$26-SUM(Q$54:Q61),IF(Q$16-$C62&lt;10,P62,0)))</f>
        <v>321679074.39073354</v>
      </c>
      <c r="R62" s="195">
        <f>IF(AND(R$16=2017,$C62&lt;R$16),R$26/10,IF(R$16=$C62,R$26-SUM(R$54:R61),IF(R$16-$C62&lt;10,Q62,0)))</f>
        <v>0</v>
      </c>
      <c r="S62" s="195">
        <f>IF(AND(S$16=2017,$C62&lt;S$16),S$26/10,IF(S$16=$C62,S$26-SUM(S$54:S61),IF(S$16-$C62&lt;10,R62,0)))</f>
        <v>0</v>
      </c>
      <c r="T62" s="195">
        <f>IF(AND(T$16=2017,$C62&lt;T$16),T$26/10,IF(T$16=$C62,T$26-SUM(T$54:T61),IF(T$16-$C62&lt;10,S62,0)))</f>
        <v>0</v>
      </c>
      <c r="U62" s="195">
        <f>IF(AND(U$16=2017,$C62&lt;U$16),U$26/10,IF(U$16=$C62,U$26-SUM(U$54:U61),IF(U$16-$C62&lt;10,T62,0)))</f>
        <v>0</v>
      </c>
      <c r="V62" s="195">
        <f>IF(AND(V$16=2017,$C62&lt;V$16),V$26/10,IF(V$16=$C62,V$26-SUM(V$54:V61),IF(V$16-$C62&lt;10,U62,0)))</f>
        <v>0</v>
      </c>
      <c r="W62" s="195">
        <f>IF(AND(W$16=2017,$C62&lt;W$16),W$26/10,IF(W$16=$C62,W$26-SUM(W$54:W61),IF(W$16-$C62&lt;10,V62,0)))</f>
        <v>0</v>
      </c>
      <c r="X62" s="195">
        <f>IF(AND(X$16=2017,$C62&lt;X$16),X$26/10,IF(X$16=$C62,X$26-SUM(X$54:X61),IF(X$16-$C62&lt;10,W62,0)))</f>
        <v>0</v>
      </c>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row>
    <row r="63" spans="1:214" outlineLevel="1" x14ac:dyDescent="0.2">
      <c r="A63" s="163"/>
      <c r="B63" s="177" t="s">
        <v>249</v>
      </c>
      <c r="C63" s="177">
        <v>2016</v>
      </c>
      <c r="D63" s="163"/>
      <c r="E63" s="163" t="s">
        <v>142</v>
      </c>
      <c r="F63" s="163"/>
      <c r="G63" s="163"/>
      <c r="H63" s="163"/>
      <c r="I63" s="163"/>
      <c r="J63" s="195">
        <f>IF(AND(J$16=2017,$C63&lt;J$16),J$26/10,IF(J$16=$C63,J$26-SUM(J$54:J62),IF(J$16-$C63&lt;10,I63,0)))</f>
        <v>321679074.39073354</v>
      </c>
      <c r="K63" s="195">
        <f>IF(AND(K$16=2017,$C63&lt;K$16),K$26/10,IF(K$16=$C63,K$26-SUM(K$54:K62),IF(K$16-$C63&lt;10,J63,0)))</f>
        <v>321679074.39073354</v>
      </c>
      <c r="L63" s="195">
        <f>IF(AND(L$16=2017,$C63&lt;L$16),L$26/10,IF(L$16=$C63,L$26-SUM(L$54:L62),IF(L$16-$C63&lt;10,K63,0)))</f>
        <v>321679074.39073354</v>
      </c>
      <c r="M63" s="195">
        <f>IF(AND(M$16=2017,$C63&lt;M$16),M$26/10,IF(M$16=$C63,M$26-SUM(M$54:M62),IF(M$16-$C63&lt;10,L63,0)))</f>
        <v>321679074.39073354</v>
      </c>
      <c r="N63" s="195">
        <f>IF(AND(N$16=2017,$C63&lt;N$16),N$26/10,IF(N$16=$C63,N$26-SUM(N$54:N62),IF(N$16-$C63&lt;10,M63,0)))</f>
        <v>321679074.39073354</v>
      </c>
      <c r="O63" s="195">
        <f>IF(AND(O$16=2017,$C63&lt;O$16),O$26/10,IF(O$16=$C63,O$26-SUM(O$54:O62),IF(O$16-$C63&lt;10,N63,0)))</f>
        <v>321679074.39073354</v>
      </c>
      <c r="P63" s="195">
        <f>IF(AND(P$16=2017,$C63&lt;P$16),P$26/10,IF(P$16=$C63,P$26-SUM(P$54:P62),IF(P$16-$C63&lt;10,O63,0)))</f>
        <v>321679074.39073354</v>
      </c>
      <c r="Q63" s="195">
        <f>IF(AND(Q$16=2017,$C63&lt;Q$16),Q$26/10,IF(Q$16=$C63,Q$26-SUM(Q$54:Q62),IF(Q$16-$C63&lt;10,P63,0)))</f>
        <v>321679074.39073354</v>
      </c>
      <c r="R63" s="195">
        <f>IF(AND(R$16=2017,$C63&lt;R$16),R$26/10,IF(R$16=$C63,R$26-SUM(R$54:R62),IF(R$16-$C63&lt;10,Q63,0)))</f>
        <v>321679074.39073354</v>
      </c>
      <c r="S63" s="195">
        <f>IF(AND(S$16=2017,$C63&lt;S$16),S$26/10,IF(S$16=$C63,S$26-SUM(S$54:S62),IF(S$16-$C63&lt;10,R63,0)))</f>
        <v>0</v>
      </c>
      <c r="T63" s="195">
        <f>IF(AND(T$16=2017,$C63&lt;T$16),T$26/10,IF(T$16=$C63,T$26-SUM(T$54:T62),IF(T$16-$C63&lt;10,S63,0)))</f>
        <v>0</v>
      </c>
      <c r="U63" s="195">
        <f>IF(AND(U$16=2017,$C63&lt;U$16),U$26/10,IF(U$16=$C63,U$26-SUM(U$54:U62),IF(U$16-$C63&lt;10,T63,0)))</f>
        <v>0</v>
      </c>
      <c r="V63" s="195">
        <f>IF(AND(V$16=2017,$C63&lt;V$16),V$26/10,IF(V$16=$C63,V$26-SUM(V$54:V62),IF(V$16-$C63&lt;10,U63,0)))</f>
        <v>0</v>
      </c>
      <c r="W63" s="195">
        <f>IF(AND(W$16=2017,$C63&lt;W$16),W$26/10,IF(W$16=$C63,W$26-SUM(W$54:W62),IF(W$16-$C63&lt;10,V63,0)))</f>
        <v>0</v>
      </c>
      <c r="X63" s="195">
        <f>IF(AND(X$16=2017,$C63&lt;X$16),X$26/10,IF(X$16=$C63,X$26-SUM(X$54:X62),IF(X$16-$C63&lt;10,W63,0)))</f>
        <v>0</v>
      </c>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row>
    <row r="64" spans="1:214" outlineLevel="1" x14ac:dyDescent="0.2">
      <c r="A64" s="163"/>
      <c r="B64" s="177" t="s">
        <v>249</v>
      </c>
      <c r="C64" s="173">
        <v>2017</v>
      </c>
      <c r="D64" s="163"/>
      <c r="E64" s="163" t="s">
        <v>142</v>
      </c>
      <c r="F64" s="163"/>
      <c r="G64" s="163"/>
      <c r="H64" s="163"/>
      <c r="I64" s="163"/>
      <c r="J64" s="195">
        <f>IF(AND(J$16=2017,$C64&lt;J$16),J$26/10,IF(J$16=$C64,J$26-SUM(J$54:J63),IF(J$16-$C64&lt;10,I64,0)))</f>
        <v>321679074.39073324</v>
      </c>
      <c r="K64" s="195">
        <f>IF(AND(K$16=2017,$C64&lt;K$16),K$26/10,IF(K$16=$C64,K$26-SUM(K$54:K63),IF(K$16-$C64&lt;10,J64,0)))</f>
        <v>321679074.39073324</v>
      </c>
      <c r="L64" s="195">
        <f>IF(AND(L$16=2017,$C64&lt;L$16),L$26/10,IF(L$16=$C64,L$26-SUM(L$54:L63),IF(L$16-$C64&lt;10,K64,0)))</f>
        <v>321679074.39073324</v>
      </c>
      <c r="M64" s="195">
        <f>IF(AND(M$16=2017,$C64&lt;M$16),M$26/10,IF(M$16=$C64,M$26-SUM(M$54:M63),IF(M$16-$C64&lt;10,L64,0)))</f>
        <v>321679074.39073324</v>
      </c>
      <c r="N64" s="195">
        <f>IF(AND(N$16=2017,$C64&lt;N$16),N$26/10,IF(N$16=$C64,N$26-SUM(N$54:N63),IF(N$16-$C64&lt;10,M64,0)))</f>
        <v>321679074.39073324</v>
      </c>
      <c r="O64" s="195">
        <f>IF(AND(O$16=2017,$C64&lt;O$16),O$26/10,IF(O$16=$C64,O$26-SUM(O$54:O63),IF(O$16-$C64&lt;10,N64,0)))</f>
        <v>321679074.39073324</v>
      </c>
      <c r="P64" s="195">
        <f>IF(AND(P$16=2017,$C64&lt;P$16),P$26/10,IF(P$16=$C64,P$26-SUM(P$54:P63),IF(P$16-$C64&lt;10,O64,0)))</f>
        <v>321679074.39073324</v>
      </c>
      <c r="Q64" s="195">
        <f>IF(AND(Q$16=2017,$C64&lt;Q$16),Q$26/10,IF(Q$16=$C64,Q$26-SUM(Q$54:Q63),IF(Q$16-$C64&lt;10,P64,0)))</f>
        <v>321679074.39073324</v>
      </c>
      <c r="R64" s="195">
        <f>IF(AND(R$16=2017,$C64&lt;R$16),R$26/10,IF(R$16=$C64,R$26-SUM(R$54:R63),IF(R$16-$C64&lt;10,Q64,0)))</f>
        <v>321679074.39073324</v>
      </c>
      <c r="S64" s="195">
        <f>IF(AND(S$16=2017,$C64&lt;S$16),S$26/10,IF(S$16=$C64,S$26-SUM(S$54:S63),IF(S$16-$C64&lt;10,R64,0)))</f>
        <v>321679074.39073324</v>
      </c>
      <c r="T64" s="195">
        <f>IF(AND(T$16=2017,$C64&lt;T$16),T$26/10,IF(T$16=$C64,T$26-SUM(T$54:T63),IF(T$16-$C64&lt;10,S64,0)))</f>
        <v>0</v>
      </c>
      <c r="U64" s="195">
        <f>IF(AND(U$16=2017,$C64&lt;U$16),U$26/10,IF(U$16=$C64,U$26-SUM(U$54:U63),IF(U$16-$C64&lt;10,T64,0)))</f>
        <v>0</v>
      </c>
      <c r="V64" s="195">
        <f>IF(AND(V$16=2017,$C64&lt;V$16),V$26/10,IF(V$16=$C64,V$26-SUM(V$54:V63),IF(V$16-$C64&lt;10,U64,0)))</f>
        <v>0</v>
      </c>
      <c r="W64" s="195">
        <f>IF(AND(W$16=2017,$C64&lt;W$16),W$26/10,IF(W$16=$C64,W$26-SUM(W$54:W63),IF(W$16-$C64&lt;10,V64,0)))</f>
        <v>0</v>
      </c>
      <c r="X64" s="195">
        <f>IF(AND(X$16=2017,$C64&lt;X$16),X$26/10,IF(X$16=$C64,X$26-SUM(X$54:X63),IF(X$16-$C64&lt;10,W64,0)))</f>
        <v>0</v>
      </c>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row>
    <row r="65" spans="1:214" outlineLevel="1" x14ac:dyDescent="0.2">
      <c r="A65" s="163"/>
      <c r="B65" s="177" t="s">
        <v>249</v>
      </c>
      <c r="C65" s="177">
        <v>2018</v>
      </c>
      <c r="D65" s="163"/>
      <c r="E65" s="163" t="s">
        <v>142</v>
      </c>
      <c r="F65" s="163"/>
      <c r="G65" s="163"/>
      <c r="H65" s="163"/>
      <c r="I65" s="163"/>
      <c r="J65" s="195">
        <f>IF(AND(J$16=2017,$C65&lt;J$16),J$26/10,IF(J$16=$C65,J$26-SUM(J$54:J64),IF(J$16-$C65&lt;10,I65,0)))</f>
        <v>0</v>
      </c>
      <c r="K65" s="195">
        <f>IF(AND(K$16=2017,$C65&lt;K$16),K$26/10,IF(K$16=$C65,K$26-SUM(K$54:K64),IF(K$16-$C65&lt;10,J65,0)))</f>
        <v>628834209.03524113</v>
      </c>
      <c r="L65" s="195">
        <f>IF(AND(L$16=2017,$C65&lt;L$16),L$26/10,IF(L$16=$C65,L$26-SUM(L$54:L64),IF(L$16-$C65&lt;10,K65,0)))</f>
        <v>628834209.03524113</v>
      </c>
      <c r="M65" s="195">
        <f>IF(AND(M$16=2017,$C65&lt;M$16),M$26/10,IF(M$16=$C65,M$26-SUM(M$54:M64),IF(M$16-$C65&lt;10,L65,0)))</f>
        <v>628834209.03524113</v>
      </c>
      <c r="N65" s="195">
        <f>IF(AND(N$16=2017,$C65&lt;N$16),N$26/10,IF(N$16=$C65,N$26-SUM(N$54:N64),IF(N$16-$C65&lt;10,M65,0)))</f>
        <v>628834209.03524113</v>
      </c>
      <c r="O65" s="195">
        <f>IF(AND(O$16=2017,$C65&lt;O$16),O$26/10,IF(O$16=$C65,O$26-SUM(O$54:O64),IF(O$16-$C65&lt;10,N65,0)))</f>
        <v>628834209.03524113</v>
      </c>
      <c r="P65" s="195">
        <f>IF(AND(P$16=2017,$C65&lt;P$16),P$26/10,IF(P$16=$C65,P$26-SUM(P$54:P64),IF(P$16-$C65&lt;10,O65,0)))</f>
        <v>628834209.03524113</v>
      </c>
      <c r="Q65" s="195">
        <f>IF(AND(Q$16=2017,$C65&lt;Q$16),Q$26/10,IF(Q$16=$C65,Q$26-SUM(Q$54:Q64),IF(Q$16-$C65&lt;10,P65,0)))</f>
        <v>628834209.03524113</v>
      </c>
      <c r="R65" s="195">
        <f>IF(AND(R$16=2017,$C65&lt;R$16),R$26/10,IF(R$16=$C65,R$26-SUM(R$54:R64),IF(R$16-$C65&lt;10,Q65,0)))</f>
        <v>628834209.03524113</v>
      </c>
      <c r="S65" s="195">
        <f>IF(AND(S$16=2017,$C65&lt;S$16),S$26/10,IF(S$16=$C65,S$26-SUM(S$54:S64),IF(S$16-$C65&lt;10,R65,0)))</f>
        <v>628834209.03524113</v>
      </c>
      <c r="T65" s="195">
        <f>IF(AND(T$16=2017,$C65&lt;T$16),T$26/10,IF(T$16=$C65,T$26-SUM(T$54:T64),IF(T$16-$C65&lt;10,S65,0)))</f>
        <v>628834209.03524113</v>
      </c>
      <c r="U65" s="195">
        <f>IF(AND(U$16=2017,$C65&lt;U$16),U$26/10,IF(U$16=$C65,U$26-SUM(U$54:U64),IF(U$16-$C65&lt;10,T65,0)))</f>
        <v>0</v>
      </c>
      <c r="V65" s="195">
        <f>IF(AND(V$16=2017,$C65&lt;V$16),V$26/10,IF(V$16=$C65,V$26-SUM(V$54:V64),IF(V$16-$C65&lt;10,U65,0)))</f>
        <v>0</v>
      </c>
      <c r="W65" s="195">
        <f>IF(AND(W$16=2017,$C65&lt;W$16),W$26/10,IF(W$16=$C65,W$26-SUM(W$54:W64),IF(W$16-$C65&lt;10,V65,0)))</f>
        <v>0</v>
      </c>
      <c r="X65" s="195">
        <f>IF(AND(X$16=2017,$C65&lt;X$16),X$26/10,IF(X$16=$C65,X$26-SUM(X$54:X64),IF(X$16-$C65&lt;10,W65,0)))</f>
        <v>0</v>
      </c>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row>
    <row r="66" spans="1:214" outlineLevel="1" x14ac:dyDescent="0.2">
      <c r="A66" s="163"/>
      <c r="B66" s="177" t="s">
        <v>249</v>
      </c>
      <c r="C66" s="173">
        <v>2019</v>
      </c>
      <c r="D66" s="163"/>
      <c r="E66" s="163" t="s">
        <v>142</v>
      </c>
      <c r="F66" s="163"/>
      <c r="G66" s="163"/>
      <c r="H66" s="163"/>
      <c r="I66" s="163"/>
      <c r="J66" s="195">
        <f>IF(AND(J$16=2017,$C66&lt;J$16),J$26/10,IF(J$16=$C66,J$26-SUM(J$54:J65),IF(J$16-$C66&lt;10,I66,0)))</f>
        <v>0</v>
      </c>
      <c r="K66" s="195">
        <f>IF(AND(K$16=2017,$C66&lt;K$16),K$26/10,IF(K$16=$C66,K$26-SUM(K$54:K65),IF(K$16-$C66&lt;10,J66,0)))</f>
        <v>0</v>
      </c>
      <c r="L66" s="195">
        <f>IF(AND(L$16=2017,$C66&lt;L$16),L$26/10,IF(L$16=$C66,L$26-SUM(L$54:L65),IF(L$16-$C66&lt;10,K66,0)))</f>
        <v>1183761332.4846077</v>
      </c>
      <c r="M66" s="195">
        <f>IF(AND(M$16=2017,$C66&lt;M$16),M$26/10,IF(M$16=$C66,M$26-SUM(M$54:M65),IF(M$16-$C66&lt;10,L66,0)))</f>
        <v>1183761332.4846077</v>
      </c>
      <c r="N66" s="195">
        <f>IF(AND(N$16=2017,$C66&lt;N$16),N$26/10,IF(N$16=$C66,N$26-SUM(N$54:N65),IF(N$16-$C66&lt;10,M66,0)))</f>
        <v>1183761332.4846077</v>
      </c>
      <c r="O66" s="195">
        <f>IF(AND(O$16=2017,$C66&lt;O$16),O$26/10,IF(O$16=$C66,O$26-SUM(O$54:O65),IF(O$16-$C66&lt;10,N66,0)))</f>
        <v>1183761332.4846077</v>
      </c>
      <c r="P66" s="195">
        <f>IF(AND(P$16=2017,$C66&lt;P$16),P$26/10,IF(P$16=$C66,P$26-SUM(P$54:P65),IF(P$16-$C66&lt;10,O66,0)))</f>
        <v>1183761332.4846077</v>
      </c>
      <c r="Q66" s="195">
        <f>IF(AND(Q$16=2017,$C66&lt;Q$16),Q$26/10,IF(Q$16=$C66,Q$26-SUM(Q$54:Q65),IF(Q$16-$C66&lt;10,P66,0)))</f>
        <v>1183761332.4846077</v>
      </c>
      <c r="R66" s="195">
        <f>IF(AND(R$16=2017,$C66&lt;R$16),R$26/10,IF(R$16=$C66,R$26-SUM(R$54:R65),IF(R$16-$C66&lt;10,Q66,0)))</f>
        <v>1183761332.4846077</v>
      </c>
      <c r="S66" s="195">
        <f>IF(AND(S$16=2017,$C66&lt;S$16),S$26/10,IF(S$16=$C66,S$26-SUM(S$54:S65),IF(S$16-$C66&lt;10,R66,0)))</f>
        <v>1183761332.4846077</v>
      </c>
      <c r="T66" s="195">
        <f>IF(AND(T$16=2017,$C66&lt;T$16),T$26/10,IF(T$16=$C66,T$26-SUM(T$54:T65),IF(T$16-$C66&lt;10,S66,0)))</f>
        <v>1183761332.4846077</v>
      </c>
      <c r="U66" s="195">
        <f>IF(AND(U$16=2017,$C66&lt;U$16),U$26/10,IF(U$16=$C66,U$26-SUM(U$54:U65),IF(U$16-$C66&lt;10,T66,0)))</f>
        <v>1183761332.4846077</v>
      </c>
      <c r="V66" s="195">
        <f>IF(AND(V$16=2017,$C66&lt;V$16),V$26/10,IF(V$16=$C66,V$26-SUM(V$54:V65),IF(V$16-$C66&lt;10,U66,0)))</f>
        <v>0</v>
      </c>
      <c r="W66" s="195">
        <f>IF(AND(W$16=2017,$C66&lt;W$16),W$26/10,IF(W$16=$C66,W$26-SUM(W$54:W65),IF(W$16-$C66&lt;10,V66,0)))</f>
        <v>0</v>
      </c>
      <c r="X66" s="195">
        <f>IF(AND(X$16=2017,$C66&lt;X$16),X$26/10,IF(X$16=$C66,X$26-SUM(X$54:X65),IF(X$16-$C66&lt;10,W66,0)))</f>
        <v>0</v>
      </c>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row>
    <row r="67" spans="1:214" outlineLevel="1" x14ac:dyDescent="0.2">
      <c r="A67" s="163"/>
      <c r="B67" s="177" t="s">
        <v>249</v>
      </c>
      <c r="C67" s="177">
        <v>2020</v>
      </c>
      <c r="D67" s="163"/>
      <c r="E67" s="163" t="s">
        <v>142</v>
      </c>
      <c r="F67" s="163"/>
      <c r="G67" s="163"/>
      <c r="H67" s="163"/>
      <c r="I67" s="163"/>
      <c r="J67" s="195">
        <f>IF(AND(J$16=2017,$C67&lt;J$16),J$26/10,IF(J$16=$C67,J$26-SUM(J$54:J66),IF(J$16-$C67&lt;10,I67,0)))</f>
        <v>0</v>
      </c>
      <c r="K67" s="195">
        <f>IF(AND(K$16=2017,$C67&lt;K$16),K$26/10,IF(K$16=$C67,K$26-SUM(K$54:K66),IF(K$16-$C67&lt;10,J67,0)))</f>
        <v>0</v>
      </c>
      <c r="L67" s="195">
        <f>IF(AND(L$16=2017,$C67&lt;L$16),L$26/10,IF(L$16=$C67,L$26-SUM(L$54:L66),IF(L$16-$C67&lt;10,K67,0)))</f>
        <v>0</v>
      </c>
      <c r="M67" s="195">
        <f>IF(AND(M$16=2017,$C67&lt;M$16),M$26/10,IF(M$16=$C67,M$26-SUM(M$54:M66),IF(M$16-$C67&lt;10,L67,0)))</f>
        <v>616213079.61943722</v>
      </c>
      <c r="N67" s="195">
        <f>IF(AND(N$16=2017,$C67&lt;N$16),N$26/10,IF(N$16=$C67,N$26-SUM(N$54:N66),IF(N$16-$C67&lt;10,M67,0)))</f>
        <v>616213079.61943722</v>
      </c>
      <c r="O67" s="195">
        <f>IF(AND(O$16=2017,$C67&lt;O$16),O$26/10,IF(O$16=$C67,O$26-SUM(O$54:O66),IF(O$16-$C67&lt;10,N67,0)))</f>
        <v>616213079.61943722</v>
      </c>
      <c r="P67" s="195">
        <f>IF(AND(P$16=2017,$C67&lt;P$16),P$26/10,IF(P$16=$C67,P$26-SUM(P$54:P66),IF(P$16-$C67&lt;10,O67,0)))</f>
        <v>616213079.61943722</v>
      </c>
      <c r="Q67" s="195">
        <f>IF(AND(Q$16=2017,$C67&lt;Q$16),Q$26/10,IF(Q$16=$C67,Q$26-SUM(Q$54:Q66),IF(Q$16-$C67&lt;10,P67,0)))</f>
        <v>616213079.61943722</v>
      </c>
      <c r="R67" s="195">
        <f>IF(AND(R$16=2017,$C67&lt;R$16),R$26/10,IF(R$16=$C67,R$26-SUM(R$54:R66),IF(R$16-$C67&lt;10,Q67,0)))</f>
        <v>616213079.61943722</v>
      </c>
      <c r="S67" s="195">
        <f>IF(AND(S$16=2017,$C67&lt;S$16),S$26/10,IF(S$16=$C67,S$26-SUM(S$54:S66),IF(S$16-$C67&lt;10,R67,0)))</f>
        <v>616213079.61943722</v>
      </c>
      <c r="T67" s="195">
        <f>IF(AND(T$16=2017,$C67&lt;T$16),T$26/10,IF(T$16=$C67,T$26-SUM(T$54:T66),IF(T$16-$C67&lt;10,S67,0)))</f>
        <v>616213079.61943722</v>
      </c>
      <c r="U67" s="195">
        <f>IF(AND(U$16=2017,$C67&lt;U$16),U$26/10,IF(U$16=$C67,U$26-SUM(U$54:U66),IF(U$16-$C67&lt;10,T67,0)))</f>
        <v>616213079.61943722</v>
      </c>
      <c r="V67" s="195">
        <f>IF(AND(V$16=2017,$C67&lt;V$16),V$26/10,IF(V$16=$C67,V$26-SUM(V$54:V66),IF(V$16-$C67&lt;10,U67,0)))</f>
        <v>616213079.61943722</v>
      </c>
      <c r="W67" s="195">
        <f>IF(AND(W$16=2017,$C67&lt;W$16),W$26/10,IF(W$16=$C67,W$26-SUM(W$54:W66),IF(W$16-$C67&lt;10,V67,0)))</f>
        <v>0</v>
      </c>
      <c r="X67" s="195">
        <f>IF(AND(X$16=2017,$C67&lt;X$16),X$26/10,IF(X$16=$C67,X$26-SUM(X$54:X66),IF(X$16-$C67&lt;10,W67,0)))</f>
        <v>0</v>
      </c>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row>
    <row r="68" spans="1:214" outlineLevel="1" x14ac:dyDescent="0.2">
      <c r="A68" s="163"/>
      <c r="B68" s="177" t="s">
        <v>249</v>
      </c>
      <c r="C68" s="173">
        <v>2021</v>
      </c>
      <c r="D68" s="163"/>
      <c r="E68" s="163" t="s">
        <v>142</v>
      </c>
      <c r="F68" s="163"/>
      <c r="G68" s="163"/>
      <c r="H68" s="163"/>
      <c r="I68" s="163"/>
      <c r="J68" s="195">
        <f>IF(AND(J$16=2017,$C68&lt;J$16),J$26/10,IF(J$16=$C68,J$26-SUM(J$54:J67),IF(J$16-$C68&lt;10,I68,0)))</f>
        <v>0</v>
      </c>
      <c r="K68" s="195">
        <f>IF(AND(K$16=2017,$C68&lt;K$16),K$26/10,IF(K$16=$C68,K$26-SUM(K$54:K67),IF(K$16-$C68&lt;10,J68,0)))</f>
        <v>0</v>
      </c>
      <c r="L68" s="195">
        <f>IF(AND(L$16=2017,$C68&lt;L$16),L$26/10,IF(L$16=$C68,L$26-SUM(L$54:L67),IF(L$16-$C68&lt;10,K68,0)))</f>
        <v>0</v>
      </c>
      <c r="M68" s="195">
        <f>IF(AND(M$16=2017,$C68&lt;M$16),M$26/10,IF(M$16=$C68,M$26-SUM(M$54:M67),IF(M$16-$C68&lt;10,L68,0)))</f>
        <v>0</v>
      </c>
      <c r="N68" s="195">
        <f>IF(AND(N$16=2017,$C68&lt;N$16),N$26/10,IF(N$16=$C68,N$26-SUM(N$54:N67),IF(N$16-$C68&lt;10,M68,0)))</f>
        <v>397573377.07703209</v>
      </c>
      <c r="O68" s="195">
        <f>IF(AND(O$16=2017,$C68&lt;O$16),O$26/10,IF(O$16=$C68,O$26-SUM(O$54:O67),IF(O$16-$C68&lt;10,N68,0)))</f>
        <v>397573377.07703209</v>
      </c>
      <c r="P68" s="195">
        <f>IF(AND(P$16=2017,$C68&lt;P$16),P$26/10,IF(P$16=$C68,P$26-SUM(P$54:P67),IF(P$16-$C68&lt;10,O68,0)))</f>
        <v>397573377.07703209</v>
      </c>
      <c r="Q68" s="195">
        <f>IF(AND(Q$16=2017,$C68&lt;Q$16),Q$26/10,IF(Q$16=$C68,Q$26-SUM(Q$54:Q67),IF(Q$16-$C68&lt;10,P68,0)))</f>
        <v>397573377.07703209</v>
      </c>
      <c r="R68" s="195">
        <f>IF(AND(R$16=2017,$C68&lt;R$16),R$26/10,IF(R$16=$C68,R$26-SUM(R$54:R67),IF(R$16-$C68&lt;10,Q68,0)))</f>
        <v>397573377.07703209</v>
      </c>
      <c r="S68" s="195">
        <f>IF(AND(S$16=2017,$C68&lt;S$16),S$26/10,IF(S$16=$C68,S$26-SUM(S$54:S67),IF(S$16-$C68&lt;10,R68,0)))</f>
        <v>397573377.07703209</v>
      </c>
      <c r="T68" s="195">
        <f>IF(AND(T$16=2017,$C68&lt;T$16),T$26/10,IF(T$16=$C68,T$26-SUM(T$54:T67),IF(T$16-$C68&lt;10,S68,0)))</f>
        <v>397573377.07703209</v>
      </c>
      <c r="U68" s="195">
        <f>IF(AND(U$16=2017,$C68&lt;U$16),U$26/10,IF(U$16=$C68,U$26-SUM(U$54:U67),IF(U$16-$C68&lt;10,T68,0)))</f>
        <v>397573377.07703209</v>
      </c>
      <c r="V68" s="195">
        <f>IF(AND(V$16=2017,$C68&lt;V$16),V$26/10,IF(V$16=$C68,V$26-SUM(V$54:V67),IF(V$16-$C68&lt;10,U68,0)))</f>
        <v>397573377.07703209</v>
      </c>
      <c r="W68" s="195">
        <f>IF(AND(W$16=2017,$C68&lt;W$16),W$26/10,IF(W$16=$C68,W$26-SUM(W$54:W67),IF(W$16-$C68&lt;10,V68,0)))</f>
        <v>397573377.07703209</v>
      </c>
      <c r="X68" s="195">
        <f>IF(AND(X$16=2017,$C68&lt;X$16),X$26/10,IF(X$16=$C68,X$26-SUM(X$54:X67),IF(X$16-$C68&lt;10,W68,0)))</f>
        <v>0</v>
      </c>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row>
    <row r="69" spans="1:214" outlineLevel="1" x14ac:dyDescent="0.2">
      <c r="A69" s="163"/>
      <c r="B69" s="177" t="s">
        <v>249</v>
      </c>
      <c r="C69" s="177">
        <v>2022</v>
      </c>
      <c r="D69" s="163"/>
      <c r="E69" s="163" t="s">
        <v>142</v>
      </c>
      <c r="F69" s="163"/>
      <c r="G69" s="163"/>
      <c r="H69" s="163"/>
      <c r="I69" s="163"/>
      <c r="J69" s="195">
        <f>IF(AND(J$16=2017,$C69&lt;J$16),J$26/10,IF(J$16=$C69,J$26-SUM(J$54:J68),IF(J$16-$C69&lt;10,I69,0)))</f>
        <v>0</v>
      </c>
      <c r="K69" s="195">
        <f>IF(AND(K$16=2017,$C69&lt;K$16),K$26/10,IF(K$16=$C69,K$26-SUM(K$54:K68),IF(K$16-$C69&lt;10,J69,0)))</f>
        <v>0</v>
      </c>
      <c r="L69" s="195">
        <f>IF(AND(L$16=2017,$C69&lt;L$16),L$26/10,IF(L$16=$C69,L$26-SUM(L$54:L68),IF(L$16-$C69&lt;10,K69,0)))</f>
        <v>0</v>
      </c>
      <c r="M69" s="195">
        <f>IF(AND(M$16=2017,$C69&lt;M$16),M$26/10,IF(M$16=$C69,M$26-SUM(M$54:M68),IF(M$16-$C69&lt;10,L69,0)))</f>
        <v>0</v>
      </c>
      <c r="N69" s="195">
        <f>IF(AND(N$16=2017,$C69&lt;N$16),N$26/10,IF(N$16=$C69,N$26-SUM(N$54:N68),IF(N$16-$C69&lt;10,M69,0)))</f>
        <v>0</v>
      </c>
      <c r="O69" s="195">
        <f>IF(AND(O$16=2017,$C69&lt;O$16),O$26/10,IF(O$16=$C69,O$26-SUM(O$54:O68),IF(O$16-$C69&lt;10,N69,0)))</f>
        <v>480015352.40437222</v>
      </c>
      <c r="P69" s="195">
        <f>IF(AND(P$16=2017,$C69&lt;P$16),P$26/10,IF(P$16=$C69,P$26-SUM(P$54:P68),IF(P$16-$C69&lt;10,O69,0)))</f>
        <v>480015352.40437222</v>
      </c>
      <c r="Q69" s="195">
        <f>IF(AND(Q$16=2017,$C69&lt;Q$16),Q$26/10,IF(Q$16=$C69,Q$26-SUM(Q$54:Q68),IF(Q$16-$C69&lt;10,P69,0)))</f>
        <v>480015352.40437222</v>
      </c>
      <c r="R69" s="195">
        <f>IF(AND(R$16=2017,$C69&lt;R$16),R$26/10,IF(R$16=$C69,R$26-SUM(R$54:R68),IF(R$16-$C69&lt;10,Q69,0)))</f>
        <v>480015352.40437222</v>
      </c>
      <c r="S69" s="195">
        <f>IF(AND(S$16=2017,$C69&lt;S$16),S$26/10,IF(S$16=$C69,S$26-SUM(S$54:S68),IF(S$16-$C69&lt;10,R69,0)))</f>
        <v>480015352.40437222</v>
      </c>
      <c r="T69" s="195">
        <f>IF(AND(T$16=2017,$C69&lt;T$16),T$26/10,IF(T$16=$C69,T$26-SUM(T$54:T68),IF(T$16-$C69&lt;10,S69,0)))</f>
        <v>480015352.40437222</v>
      </c>
      <c r="U69" s="195">
        <f>IF(AND(U$16=2017,$C69&lt;U$16),U$26/10,IF(U$16=$C69,U$26-SUM(U$54:U68),IF(U$16-$C69&lt;10,T69,0)))</f>
        <v>480015352.40437222</v>
      </c>
      <c r="V69" s="195">
        <f>IF(AND(V$16=2017,$C69&lt;V$16),V$26/10,IF(V$16=$C69,V$26-SUM(V$54:V68),IF(V$16-$C69&lt;10,U69,0)))</f>
        <v>480015352.40437222</v>
      </c>
      <c r="W69" s="195">
        <f>IF(AND(W$16=2017,$C69&lt;W$16),W$26/10,IF(W$16=$C69,W$26-SUM(W$54:W68),IF(W$16-$C69&lt;10,V69,0)))</f>
        <v>480015352.40437222</v>
      </c>
      <c r="X69" s="195">
        <f>IF(AND(X$16=2017,$C69&lt;X$16),X$26/10,IF(X$16=$C69,X$26-SUM(X$54:X68),IF(X$16-$C69&lt;10,W69,0)))</f>
        <v>480015352.40437222</v>
      </c>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row>
    <row r="70" spans="1:214" outlineLevel="1" x14ac:dyDescent="0.2">
      <c r="A70" s="163"/>
      <c r="B70" s="177" t="s">
        <v>249</v>
      </c>
      <c r="C70" s="173">
        <v>2023</v>
      </c>
      <c r="D70" s="163"/>
      <c r="E70" s="163" t="s">
        <v>142</v>
      </c>
      <c r="F70" s="163"/>
      <c r="G70" s="163"/>
      <c r="H70" s="163"/>
      <c r="I70" s="163"/>
      <c r="J70" s="195">
        <f>IF(AND(J$16=2017,$C70&lt;J$16),J$26/10,IF(J$16=$C70,J$26-SUM(J$54:J69),IF(J$16-$C70&lt;10,I70,0)))</f>
        <v>0</v>
      </c>
      <c r="K70" s="195">
        <f>IF(AND(K$16=2017,$C70&lt;K$16),K$26/10,IF(K$16=$C70,K$26-SUM(K$54:K69),IF(K$16-$C70&lt;10,J70,0)))</f>
        <v>0</v>
      </c>
      <c r="L70" s="195">
        <f>IF(AND(L$16=2017,$C70&lt;L$16),L$26/10,IF(L$16=$C70,L$26-SUM(L$54:L69),IF(L$16-$C70&lt;10,K70,0)))</f>
        <v>0</v>
      </c>
      <c r="M70" s="195">
        <f>IF(AND(M$16=2017,$C70&lt;M$16),M$26/10,IF(M$16=$C70,M$26-SUM(M$54:M69),IF(M$16-$C70&lt;10,L70,0)))</f>
        <v>0</v>
      </c>
      <c r="N70" s="195">
        <f>IF(AND(N$16=2017,$C70&lt;N$16),N$26/10,IF(N$16=$C70,N$26-SUM(N$54:N69),IF(N$16-$C70&lt;10,M70,0)))</f>
        <v>0</v>
      </c>
      <c r="O70" s="195">
        <f>IF(AND(O$16=2017,$C70&lt;O$16),O$26/10,IF(O$16=$C70,O$26-SUM(O$54:O69),IF(O$16-$C70&lt;10,N70,0)))</f>
        <v>0</v>
      </c>
      <c r="P70" s="195">
        <f>IF(AND(P$16=2017,$C70&lt;P$16),P$26/10,IF(P$16=$C70,P$26-SUM(P$54:P69),IF(P$16-$C70&lt;10,O70,0)))</f>
        <v>1461785714.5909491</v>
      </c>
      <c r="Q70" s="195">
        <f>IF(AND(Q$16=2017,$C70&lt;Q$16),Q$26/10,IF(Q$16=$C70,Q$26-SUM(Q$54:Q69),IF(Q$16-$C70&lt;10,P70,0)))</f>
        <v>1461785714.5909491</v>
      </c>
      <c r="R70" s="195">
        <f>IF(AND(R$16=2017,$C70&lt;R$16),R$26/10,IF(R$16=$C70,R$26-SUM(R$54:R69),IF(R$16-$C70&lt;10,Q70,0)))</f>
        <v>1461785714.5909491</v>
      </c>
      <c r="S70" s="195">
        <f>IF(AND(S$16=2017,$C70&lt;S$16),S$26/10,IF(S$16=$C70,S$26-SUM(S$54:S69),IF(S$16-$C70&lt;10,R70,0)))</f>
        <v>1461785714.5909491</v>
      </c>
      <c r="T70" s="195">
        <f>IF(AND(T$16=2017,$C70&lt;T$16),T$26/10,IF(T$16=$C70,T$26-SUM(T$54:T69),IF(T$16-$C70&lt;10,S70,0)))</f>
        <v>1461785714.5909491</v>
      </c>
      <c r="U70" s="195">
        <f>IF(AND(U$16=2017,$C70&lt;U$16),U$26/10,IF(U$16=$C70,U$26-SUM(U$54:U69),IF(U$16-$C70&lt;10,T70,0)))</f>
        <v>1461785714.5909491</v>
      </c>
      <c r="V70" s="195">
        <f>IF(AND(V$16=2017,$C70&lt;V$16),V$26/10,IF(V$16=$C70,V$26-SUM(V$54:V69),IF(V$16-$C70&lt;10,U70,0)))</f>
        <v>1461785714.5909491</v>
      </c>
      <c r="W70" s="195">
        <f>IF(AND(W$16=2017,$C70&lt;W$16),W$26/10,IF(W$16=$C70,W$26-SUM(W$54:W69),IF(W$16-$C70&lt;10,V70,0)))</f>
        <v>1461785714.5909491</v>
      </c>
      <c r="X70" s="195">
        <f>IF(AND(X$16=2017,$C70&lt;X$16),X$26/10,IF(X$16=$C70,X$26-SUM(X$54:X69),IF(X$16-$C70&lt;10,W70,0)))</f>
        <v>1461785714.5909491</v>
      </c>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row>
    <row r="71" spans="1:214" outlineLevel="1" x14ac:dyDescent="0.2">
      <c r="A71" s="163"/>
      <c r="B71" s="177" t="s">
        <v>249</v>
      </c>
      <c r="C71" s="177">
        <v>2024</v>
      </c>
      <c r="D71" s="163"/>
      <c r="E71" s="163" t="s">
        <v>142</v>
      </c>
      <c r="F71" s="163"/>
      <c r="G71" s="163"/>
      <c r="H71" s="163"/>
      <c r="I71" s="163"/>
      <c r="J71" s="195">
        <f>IF(AND(J$16=2017,$C71&lt;J$16),J$26/10,IF(J$16=$C71,J$26-SUM(J$54:J70),IF(J$16-$C71&lt;10,I71,0)))</f>
        <v>0</v>
      </c>
      <c r="K71" s="195">
        <f>IF(AND(K$16=2017,$C71&lt;K$16),K$26/10,IF(K$16=$C71,K$26-SUM(K$54:K70),IF(K$16-$C71&lt;10,J71,0)))</f>
        <v>0</v>
      </c>
      <c r="L71" s="195">
        <f>IF(AND(L$16=2017,$C71&lt;L$16),L$26/10,IF(L$16=$C71,L$26-SUM(L$54:L70),IF(L$16-$C71&lt;10,K71,0)))</f>
        <v>0</v>
      </c>
      <c r="M71" s="195">
        <f>IF(AND(M$16=2017,$C71&lt;M$16),M$26/10,IF(M$16=$C71,M$26-SUM(M$54:M70),IF(M$16-$C71&lt;10,L71,0)))</f>
        <v>0</v>
      </c>
      <c r="N71" s="195">
        <f>IF(AND(N$16=2017,$C71&lt;N$16),N$26/10,IF(N$16=$C71,N$26-SUM(N$54:N70),IF(N$16-$C71&lt;10,M71,0)))</f>
        <v>0</v>
      </c>
      <c r="O71" s="195">
        <f>IF(AND(O$16=2017,$C71&lt;O$16),O$26/10,IF(O$16=$C71,O$26-SUM(O$54:O70),IF(O$16-$C71&lt;10,N71,0)))</f>
        <v>0</v>
      </c>
      <c r="P71" s="195">
        <f>IF(AND(P$16=2017,$C71&lt;P$16),P$26/10,IF(P$16=$C71,P$26-SUM(P$54:P70),IF(P$16-$C71&lt;10,O71,0)))</f>
        <v>0</v>
      </c>
      <c r="Q71" s="195">
        <f>IF(AND(Q$16=2017,$C71&lt;Q$16),Q$26/10,IF(Q$16=$C71,Q$26-SUM(Q$54:Q70),IF(Q$16-$C71&lt;10,P71,0)))</f>
        <v>846869149.24494648</v>
      </c>
      <c r="R71" s="195">
        <f>IF(AND(R$16=2017,$C71&lt;R$16),R$26/10,IF(R$16=$C71,R$26-SUM(R$54:R70),IF(R$16-$C71&lt;10,Q71,0)))</f>
        <v>846869149.24494648</v>
      </c>
      <c r="S71" s="195">
        <f>IF(AND(S$16=2017,$C71&lt;S$16),S$26/10,IF(S$16=$C71,S$26-SUM(S$54:S70),IF(S$16-$C71&lt;10,R71,0)))</f>
        <v>846869149.24494648</v>
      </c>
      <c r="T71" s="195">
        <f>IF(AND(T$16=2017,$C71&lt;T$16),T$26/10,IF(T$16=$C71,T$26-SUM(T$54:T70),IF(T$16-$C71&lt;10,S71,0)))</f>
        <v>846869149.24494648</v>
      </c>
      <c r="U71" s="195">
        <f>IF(AND(U$16=2017,$C71&lt;U$16),U$26/10,IF(U$16=$C71,U$26-SUM(U$54:U70),IF(U$16-$C71&lt;10,T71,0)))</f>
        <v>846869149.24494648</v>
      </c>
      <c r="V71" s="195">
        <f>IF(AND(V$16=2017,$C71&lt;V$16),V$26/10,IF(V$16=$C71,V$26-SUM(V$54:V70),IF(V$16-$C71&lt;10,U71,0)))</f>
        <v>846869149.24494648</v>
      </c>
      <c r="W71" s="195">
        <f>IF(AND(W$16=2017,$C71&lt;W$16),W$26/10,IF(W$16=$C71,W$26-SUM(W$54:W70),IF(W$16-$C71&lt;10,V71,0)))</f>
        <v>846869149.24494648</v>
      </c>
      <c r="X71" s="195">
        <f>IF(AND(X$16=2017,$C71&lt;X$16),X$26/10,IF(X$16=$C71,X$26-SUM(X$54:X70),IF(X$16-$C71&lt;10,W71,0)))</f>
        <v>846869149.24494648</v>
      </c>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row>
    <row r="72" spans="1:214" outlineLevel="1" x14ac:dyDescent="0.2">
      <c r="A72" s="163"/>
      <c r="B72" s="177" t="s">
        <v>249</v>
      </c>
      <c r="C72" s="173">
        <v>2025</v>
      </c>
      <c r="D72" s="163"/>
      <c r="E72" s="163" t="s">
        <v>142</v>
      </c>
      <c r="F72" s="163"/>
      <c r="G72" s="163"/>
      <c r="H72" s="163"/>
      <c r="I72" s="163"/>
      <c r="J72" s="195">
        <f>IF(AND(J$16=2017,$C72&lt;J$16),J$26/10,IF(J$16=$C72,J$26-SUM(J$54:J71),IF(J$16-$C72&lt;10,I72,0)))</f>
        <v>0</v>
      </c>
      <c r="K72" s="195">
        <f>IF(AND(K$16=2017,$C72&lt;K$16),K$26/10,IF(K$16=$C72,K$26-SUM(K$54:K71),IF(K$16-$C72&lt;10,J72,0)))</f>
        <v>0</v>
      </c>
      <c r="L72" s="195">
        <f>IF(AND(L$16=2017,$C72&lt;L$16),L$26/10,IF(L$16=$C72,L$26-SUM(L$54:L71),IF(L$16-$C72&lt;10,K72,0)))</f>
        <v>0</v>
      </c>
      <c r="M72" s="195">
        <f>IF(AND(M$16=2017,$C72&lt;M$16),M$26/10,IF(M$16=$C72,M$26-SUM(M$54:M71),IF(M$16-$C72&lt;10,L72,0)))</f>
        <v>0</v>
      </c>
      <c r="N72" s="195">
        <f>IF(AND(N$16=2017,$C72&lt;N$16),N$26/10,IF(N$16=$C72,N$26-SUM(N$54:N71),IF(N$16-$C72&lt;10,M72,0)))</f>
        <v>0</v>
      </c>
      <c r="O72" s="195">
        <f>IF(AND(O$16=2017,$C72&lt;O$16),O$26/10,IF(O$16=$C72,O$26-SUM(O$54:O71),IF(O$16-$C72&lt;10,N72,0)))</f>
        <v>0</v>
      </c>
      <c r="P72" s="195">
        <f>IF(AND(P$16=2017,$C72&lt;P$16),P$26/10,IF(P$16=$C72,P$26-SUM(P$54:P71),IF(P$16-$C72&lt;10,O72,0)))</f>
        <v>0</v>
      </c>
      <c r="Q72" s="195">
        <f>IF(AND(Q$16=2017,$C72&lt;Q$16),Q$26/10,IF(Q$16=$C72,Q$26-SUM(Q$54:Q71),IF(Q$16-$C72&lt;10,P72,0)))</f>
        <v>0</v>
      </c>
      <c r="R72" s="195">
        <f>IF(AND(R$16=2017,$C72&lt;R$16),R$26/10,IF(R$16=$C72,R$26-SUM(R$54:R71),IF(R$16-$C72&lt;10,Q72,0)))</f>
        <v>2673286321.5564537</v>
      </c>
      <c r="S72" s="195">
        <f>IF(AND(S$16=2017,$C72&lt;S$16),S$26/10,IF(S$16=$C72,S$26-SUM(S$54:S71),IF(S$16-$C72&lt;10,R72,0)))</f>
        <v>2673286321.5564537</v>
      </c>
      <c r="T72" s="195">
        <f>IF(AND(T$16=2017,$C72&lt;T$16),T$26/10,IF(T$16=$C72,T$26-SUM(T$54:T71),IF(T$16-$C72&lt;10,S72,0)))</f>
        <v>2673286321.5564537</v>
      </c>
      <c r="U72" s="195">
        <f>IF(AND(U$16=2017,$C72&lt;U$16),U$26/10,IF(U$16=$C72,U$26-SUM(U$54:U71),IF(U$16-$C72&lt;10,T72,0)))</f>
        <v>2673286321.5564537</v>
      </c>
      <c r="V72" s="195">
        <f>IF(AND(V$16=2017,$C72&lt;V$16),V$26/10,IF(V$16=$C72,V$26-SUM(V$54:V71),IF(V$16-$C72&lt;10,U72,0)))</f>
        <v>2673286321.5564537</v>
      </c>
      <c r="W72" s="195">
        <f>IF(AND(W$16=2017,$C72&lt;W$16),W$26/10,IF(W$16=$C72,W$26-SUM(W$54:W71),IF(W$16-$C72&lt;10,V72,0)))</f>
        <v>2673286321.5564537</v>
      </c>
      <c r="X72" s="195">
        <f>IF(AND(X$16=2017,$C72&lt;X$16),X$26/10,IF(X$16=$C72,X$26-SUM(X$54:X71),IF(X$16-$C72&lt;10,W72,0)))</f>
        <v>2673286321.5564537</v>
      </c>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row>
    <row r="73" spans="1:214" outlineLevel="1" x14ac:dyDescent="0.2">
      <c r="A73" s="163"/>
      <c r="B73" s="177" t="s">
        <v>249</v>
      </c>
      <c r="C73" s="177">
        <v>2026</v>
      </c>
      <c r="D73" s="163"/>
      <c r="E73" s="163" t="s">
        <v>142</v>
      </c>
      <c r="F73" s="163"/>
      <c r="G73" s="163"/>
      <c r="H73" s="163"/>
      <c r="I73" s="163"/>
      <c r="J73" s="195">
        <f>IF(AND(J$16=2017,$C73&lt;J$16),J$26/10,IF(J$16=$C73,J$26-SUM(J$54:J72),IF(J$16-$C73&lt;10,I73,0)))</f>
        <v>0</v>
      </c>
      <c r="K73" s="195">
        <f>IF(AND(K$16=2017,$C73&lt;K$16),K$26/10,IF(K$16=$C73,K$26-SUM(K$54:K72),IF(K$16-$C73&lt;10,J73,0)))</f>
        <v>0</v>
      </c>
      <c r="L73" s="195">
        <f>IF(AND(L$16=2017,$C73&lt;L$16),L$26/10,IF(L$16=$C73,L$26-SUM(L$54:L72),IF(L$16-$C73&lt;10,K73,0)))</f>
        <v>0</v>
      </c>
      <c r="M73" s="195">
        <f>IF(AND(M$16=2017,$C73&lt;M$16),M$26/10,IF(M$16=$C73,M$26-SUM(M$54:M72),IF(M$16-$C73&lt;10,L73,0)))</f>
        <v>0</v>
      </c>
      <c r="N73" s="195">
        <f>IF(AND(N$16=2017,$C73&lt;N$16),N$26/10,IF(N$16=$C73,N$26-SUM(N$54:N72),IF(N$16-$C73&lt;10,M73,0)))</f>
        <v>0</v>
      </c>
      <c r="O73" s="195">
        <f>IF(AND(O$16=2017,$C73&lt;O$16),O$26/10,IF(O$16=$C73,O$26-SUM(O$54:O72),IF(O$16-$C73&lt;10,N73,0)))</f>
        <v>0</v>
      </c>
      <c r="P73" s="195">
        <f>IF(AND(P$16=2017,$C73&lt;P$16),P$26/10,IF(P$16=$C73,P$26-SUM(P$54:P72),IF(P$16-$C73&lt;10,O73,0)))</f>
        <v>0</v>
      </c>
      <c r="Q73" s="195">
        <f>IF(AND(Q$16=2017,$C73&lt;Q$16),Q$26/10,IF(Q$16=$C73,Q$26-SUM(Q$54:Q72),IF(Q$16-$C73&lt;10,P73,0)))</f>
        <v>0</v>
      </c>
      <c r="R73" s="195">
        <f>IF(AND(R$16=2017,$C73&lt;R$16),R$26/10,IF(R$16=$C73,R$26-SUM(R$54:R72),IF(R$16-$C73&lt;10,Q73,0)))</f>
        <v>0</v>
      </c>
      <c r="S73" s="195">
        <f>IF(AND(S$16=2017,$C73&lt;S$16),S$26/10,IF(S$16=$C73,S$26-SUM(S$54:S72),IF(S$16-$C73&lt;10,R73,0)))</f>
        <v>3208130407.2465992</v>
      </c>
      <c r="T73" s="195">
        <f>IF(AND(T$16=2017,$C73&lt;T$16),T$26/10,IF(T$16=$C73,T$26-SUM(T$54:T72),IF(T$16-$C73&lt;10,S73,0)))</f>
        <v>3208130407.2465992</v>
      </c>
      <c r="U73" s="195">
        <f>IF(AND(U$16=2017,$C73&lt;U$16),U$26/10,IF(U$16=$C73,U$26-SUM(U$54:U72),IF(U$16-$C73&lt;10,T73,0)))</f>
        <v>3208130407.2465992</v>
      </c>
      <c r="V73" s="195">
        <f>IF(AND(V$16=2017,$C73&lt;V$16),V$26/10,IF(V$16=$C73,V$26-SUM(V$54:V72),IF(V$16-$C73&lt;10,U73,0)))</f>
        <v>3208130407.2465992</v>
      </c>
      <c r="W73" s="195">
        <f>IF(AND(W$16=2017,$C73&lt;W$16),W$26/10,IF(W$16=$C73,W$26-SUM(W$54:W72),IF(W$16-$C73&lt;10,V73,0)))</f>
        <v>3208130407.2465992</v>
      </c>
      <c r="X73" s="195">
        <f>IF(AND(X$16=2017,$C73&lt;X$16),X$26/10,IF(X$16=$C73,X$26-SUM(X$54:X72),IF(X$16-$C73&lt;10,W73,0)))</f>
        <v>3208130407.2465992</v>
      </c>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row>
    <row r="74" spans="1:214" outlineLevel="1" x14ac:dyDescent="0.2">
      <c r="A74" s="163"/>
      <c r="B74" s="177" t="s">
        <v>249</v>
      </c>
      <c r="C74" s="173">
        <v>2027</v>
      </c>
      <c r="D74" s="163"/>
      <c r="E74" s="163" t="s">
        <v>142</v>
      </c>
      <c r="F74" s="163"/>
      <c r="G74" s="163"/>
      <c r="H74" s="163"/>
      <c r="I74" s="163"/>
      <c r="J74" s="195">
        <f>IF(AND(J$16=2017,$C74&lt;J$16),J$26/10,IF(J$16=$C74,J$26-SUM(J$54:J73),IF(J$16-$C74&lt;10,I74,0)))</f>
        <v>0</v>
      </c>
      <c r="K74" s="195">
        <f>IF(AND(K$16=2017,$C74&lt;K$16),K$26/10,IF(K$16=$C74,K$26-SUM(K$54:K73),IF(K$16-$C74&lt;10,J74,0)))</f>
        <v>0</v>
      </c>
      <c r="L74" s="195">
        <f>IF(AND(L$16=2017,$C74&lt;L$16),L$26/10,IF(L$16=$C74,L$26-SUM(L$54:L73),IF(L$16-$C74&lt;10,K74,0)))</f>
        <v>0</v>
      </c>
      <c r="M74" s="195">
        <f>IF(AND(M$16=2017,$C74&lt;M$16),M$26/10,IF(M$16=$C74,M$26-SUM(M$54:M73),IF(M$16-$C74&lt;10,L74,0)))</f>
        <v>0</v>
      </c>
      <c r="N74" s="195">
        <f>IF(AND(N$16=2017,$C74&lt;N$16),N$26/10,IF(N$16=$C74,N$26-SUM(N$54:N73),IF(N$16-$C74&lt;10,M74,0)))</f>
        <v>0</v>
      </c>
      <c r="O74" s="195">
        <f>IF(AND(O$16=2017,$C74&lt;O$16),O$26/10,IF(O$16=$C74,O$26-SUM(O$54:O73),IF(O$16-$C74&lt;10,N74,0)))</f>
        <v>0</v>
      </c>
      <c r="P74" s="195">
        <f>IF(AND(P$16=2017,$C74&lt;P$16),P$26/10,IF(P$16=$C74,P$26-SUM(P$54:P73),IF(P$16-$C74&lt;10,O74,0)))</f>
        <v>0</v>
      </c>
      <c r="Q74" s="195">
        <f>IF(AND(Q$16=2017,$C74&lt;Q$16),Q$26/10,IF(Q$16=$C74,Q$26-SUM(Q$54:Q73),IF(Q$16-$C74&lt;10,P74,0)))</f>
        <v>0</v>
      </c>
      <c r="R74" s="195">
        <f>IF(AND(R$16=2017,$C74&lt;R$16),R$26/10,IF(R$16=$C74,R$26-SUM(R$54:R73),IF(R$16-$C74&lt;10,Q74,0)))</f>
        <v>0</v>
      </c>
      <c r="S74" s="195">
        <f>IF(AND(S$16=2017,$C74&lt;S$16),S$26/10,IF(S$16=$C74,S$26-SUM(S$54:S73),IF(S$16-$C74&lt;10,R74,0)))</f>
        <v>0</v>
      </c>
      <c r="T74" s="195">
        <f>IF(AND(T$16=2017,$C74&lt;T$16),T$26/10,IF(T$16=$C74,T$26-SUM(T$54:T73),IF(T$16-$C74&lt;10,S74,0)))</f>
        <v>2840913684.6060658</v>
      </c>
      <c r="U74" s="195">
        <f>IF(AND(U$16=2017,$C74&lt;U$16),U$26/10,IF(U$16=$C74,U$26-SUM(U$54:U73),IF(U$16-$C74&lt;10,T74,0)))</f>
        <v>2840913684.6060658</v>
      </c>
      <c r="V74" s="195">
        <f>IF(AND(V$16=2017,$C74&lt;V$16),V$26/10,IF(V$16=$C74,V$26-SUM(V$54:V73),IF(V$16-$C74&lt;10,U74,0)))</f>
        <v>2840913684.6060658</v>
      </c>
      <c r="W74" s="195">
        <f>IF(AND(W$16=2017,$C74&lt;W$16),W$26/10,IF(W$16=$C74,W$26-SUM(W$54:W73),IF(W$16-$C74&lt;10,V74,0)))</f>
        <v>2840913684.6060658</v>
      </c>
      <c r="X74" s="195">
        <f>IF(AND(X$16=2017,$C74&lt;X$16),X$26/10,IF(X$16=$C74,X$26-SUM(X$54:X73),IF(X$16-$C74&lt;10,W74,0)))</f>
        <v>2840913684.6060658</v>
      </c>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row>
    <row r="75" spans="1:214" outlineLevel="1" x14ac:dyDescent="0.2">
      <c r="A75" s="163"/>
      <c r="B75" s="177" t="s">
        <v>249</v>
      </c>
      <c r="C75" s="177">
        <v>2028</v>
      </c>
      <c r="D75" s="163"/>
      <c r="E75" s="163" t="s">
        <v>142</v>
      </c>
      <c r="F75" s="163"/>
      <c r="G75" s="163"/>
      <c r="H75" s="163"/>
      <c r="I75" s="163"/>
      <c r="J75" s="195">
        <f>IF(AND(J$16=2017,$C75&lt;J$16),J$26/10,IF(J$16=$C75,J$26-SUM(J$54:J74),IF(J$16-$C75&lt;10,I75,0)))</f>
        <v>0</v>
      </c>
      <c r="K75" s="195">
        <f>IF(AND(K$16=2017,$C75&lt;K$16),K$26/10,IF(K$16=$C75,K$26-SUM(K$54:K74),IF(K$16-$C75&lt;10,J75,0)))</f>
        <v>0</v>
      </c>
      <c r="L75" s="195">
        <f>IF(AND(L$16=2017,$C75&lt;L$16),L$26/10,IF(L$16=$C75,L$26-SUM(L$54:L74),IF(L$16-$C75&lt;10,K75,0)))</f>
        <v>0</v>
      </c>
      <c r="M75" s="195">
        <f>IF(AND(M$16=2017,$C75&lt;M$16),M$26/10,IF(M$16=$C75,M$26-SUM(M$54:M74),IF(M$16-$C75&lt;10,L75,0)))</f>
        <v>0</v>
      </c>
      <c r="N75" s="195">
        <f>IF(AND(N$16=2017,$C75&lt;N$16),N$26/10,IF(N$16=$C75,N$26-SUM(N$54:N74),IF(N$16-$C75&lt;10,M75,0)))</f>
        <v>0</v>
      </c>
      <c r="O75" s="195">
        <f>IF(AND(O$16=2017,$C75&lt;O$16),O$26/10,IF(O$16=$C75,O$26-SUM(O$54:O74),IF(O$16-$C75&lt;10,N75,0)))</f>
        <v>0</v>
      </c>
      <c r="P75" s="195">
        <f>IF(AND(P$16=2017,$C75&lt;P$16),P$26/10,IF(P$16=$C75,P$26-SUM(P$54:P74),IF(P$16-$C75&lt;10,O75,0)))</f>
        <v>0</v>
      </c>
      <c r="Q75" s="195">
        <f>IF(AND(Q$16=2017,$C75&lt;Q$16),Q$26/10,IF(Q$16=$C75,Q$26-SUM(Q$54:Q74),IF(Q$16-$C75&lt;10,P75,0)))</f>
        <v>0</v>
      </c>
      <c r="R75" s="195">
        <f>IF(AND(R$16=2017,$C75&lt;R$16),R$26/10,IF(R$16=$C75,R$26-SUM(R$54:R74),IF(R$16-$C75&lt;10,Q75,0)))</f>
        <v>0</v>
      </c>
      <c r="S75" s="195">
        <f>IF(AND(S$16=2017,$C75&lt;S$16),S$26/10,IF(S$16=$C75,S$26-SUM(S$54:S74),IF(S$16-$C75&lt;10,R75,0)))</f>
        <v>0</v>
      </c>
      <c r="T75" s="195">
        <f>IF(AND(T$16=2017,$C75&lt;T$16),T$26/10,IF(T$16=$C75,T$26-SUM(T$54:T74),IF(T$16-$C75&lt;10,S75,0)))</f>
        <v>0</v>
      </c>
      <c r="U75" s="195">
        <f>IF(AND(U$16=2017,$C75&lt;U$16),U$26/10,IF(U$16=$C75,U$26-SUM(U$54:U74),IF(U$16-$C75&lt;10,T75,0)))</f>
        <v>3431209400.7798805</v>
      </c>
      <c r="V75" s="195">
        <f>IF(AND(V$16=2017,$C75&lt;V$16),V$26/10,IF(V$16=$C75,V$26-SUM(V$54:V74),IF(V$16-$C75&lt;10,U75,0)))</f>
        <v>3431209400.7798805</v>
      </c>
      <c r="W75" s="195">
        <f>IF(AND(W$16=2017,$C75&lt;W$16),W$26/10,IF(W$16=$C75,W$26-SUM(W$54:W74),IF(W$16-$C75&lt;10,V75,0)))</f>
        <v>3431209400.7798805</v>
      </c>
      <c r="X75" s="195">
        <f>IF(AND(X$16=2017,$C75&lt;X$16),X$26/10,IF(X$16=$C75,X$26-SUM(X$54:X74),IF(X$16-$C75&lt;10,W75,0)))</f>
        <v>3431209400.7798805</v>
      </c>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row>
    <row r="76" spans="1:214" outlineLevel="1" x14ac:dyDescent="0.2">
      <c r="A76" s="163"/>
      <c r="B76" s="177" t="s">
        <v>249</v>
      </c>
      <c r="C76" s="173">
        <v>2029</v>
      </c>
      <c r="D76" s="163"/>
      <c r="E76" s="163" t="s">
        <v>142</v>
      </c>
      <c r="F76" s="163"/>
      <c r="G76" s="163"/>
      <c r="H76" s="163"/>
      <c r="I76" s="163"/>
      <c r="J76" s="195">
        <f>IF(AND(J$16=2017,$C76&lt;J$16),J$26/10,IF(J$16=$C76,J$26-SUM(J$54:J75),IF(J$16-$C76&lt;10,I76,0)))</f>
        <v>0</v>
      </c>
      <c r="K76" s="195">
        <f>IF(AND(K$16=2017,$C76&lt;K$16),K$26/10,IF(K$16=$C76,K$26-SUM(K$54:K75),IF(K$16-$C76&lt;10,J76,0)))</f>
        <v>0</v>
      </c>
      <c r="L76" s="195">
        <f>IF(AND(L$16=2017,$C76&lt;L$16),L$26/10,IF(L$16=$C76,L$26-SUM(L$54:L75),IF(L$16-$C76&lt;10,K76,0)))</f>
        <v>0</v>
      </c>
      <c r="M76" s="195">
        <f>IF(AND(M$16=2017,$C76&lt;M$16),M$26/10,IF(M$16=$C76,M$26-SUM(M$54:M75),IF(M$16-$C76&lt;10,L76,0)))</f>
        <v>0</v>
      </c>
      <c r="N76" s="195">
        <f>IF(AND(N$16=2017,$C76&lt;N$16),N$26/10,IF(N$16=$C76,N$26-SUM(N$54:N75),IF(N$16-$C76&lt;10,M76,0)))</f>
        <v>0</v>
      </c>
      <c r="O76" s="195">
        <f>IF(AND(O$16=2017,$C76&lt;O$16),O$26/10,IF(O$16=$C76,O$26-SUM(O$54:O75),IF(O$16-$C76&lt;10,N76,0)))</f>
        <v>0</v>
      </c>
      <c r="P76" s="195">
        <f>IF(AND(P$16=2017,$C76&lt;P$16),P$26/10,IF(P$16=$C76,P$26-SUM(P$54:P75),IF(P$16-$C76&lt;10,O76,0)))</f>
        <v>0</v>
      </c>
      <c r="Q76" s="195">
        <f>IF(AND(Q$16=2017,$C76&lt;Q$16),Q$26/10,IF(Q$16=$C76,Q$26-SUM(Q$54:Q75),IF(Q$16-$C76&lt;10,P76,0)))</f>
        <v>0</v>
      </c>
      <c r="R76" s="195">
        <f>IF(AND(R$16=2017,$C76&lt;R$16),R$26/10,IF(R$16=$C76,R$26-SUM(R$54:R75),IF(R$16-$C76&lt;10,Q76,0)))</f>
        <v>0</v>
      </c>
      <c r="S76" s="195">
        <f>IF(AND(S$16=2017,$C76&lt;S$16),S$26/10,IF(S$16=$C76,S$26-SUM(S$54:S75),IF(S$16-$C76&lt;10,R76,0)))</f>
        <v>0</v>
      </c>
      <c r="T76" s="195">
        <f>IF(AND(T$16=2017,$C76&lt;T$16),T$26/10,IF(T$16=$C76,T$26-SUM(T$54:T75),IF(T$16-$C76&lt;10,S76,0)))</f>
        <v>0</v>
      </c>
      <c r="U76" s="195">
        <f>IF(AND(U$16=2017,$C76&lt;U$16),U$26/10,IF(U$16=$C76,U$26-SUM(U$54:U75),IF(U$16-$C76&lt;10,T76,0)))</f>
        <v>0</v>
      </c>
      <c r="V76" s="195">
        <f>IF(AND(V$16=2017,$C76&lt;V$16),V$26/10,IF(V$16=$C76,V$26-SUM(V$54:V75),IF(V$16-$C76&lt;10,U76,0)))</f>
        <v>3026650743.3421707</v>
      </c>
      <c r="W76" s="195">
        <f>IF(AND(W$16=2017,$C76&lt;W$16),W$26/10,IF(W$16=$C76,W$26-SUM(W$54:W75),IF(W$16-$C76&lt;10,V76,0)))</f>
        <v>3026650743.3421707</v>
      </c>
      <c r="X76" s="195">
        <f>IF(AND(X$16=2017,$C76&lt;X$16),X$26/10,IF(X$16=$C76,X$26-SUM(X$54:X75),IF(X$16-$C76&lt;10,W76,0)))</f>
        <v>3026650743.3421707</v>
      </c>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row>
    <row r="77" spans="1:214" outlineLevel="1" x14ac:dyDescent="0.2">
      <c r="A77" s="163"/>
      <c r="B77" s="177" t="s">
        <v>249</v>
      </c>
      <c r="C77" s="177">
        <v>2030</v>
      </c>
      <c r="D77" s="163"/>
      <c r="E77" s="163" t="s">
        <v>142</v>
      </c>
      <c r="F77" s="163"/>
      <c r="G77" s="163"/>
      <c r="H77" s="163"/>
      <c r="I77" s="163"/>
      <c r="J77" s="195">
        <f>IF(AND(J$16=2017,$C77&lt;J$16),J$26/10,IF(J$16=$C77,J$26-SUM(J$54:J76),IF(J$16-$C77&lt;10,I77,0)))</f>
        <v>0</v>
      </c>
      <c r="K77" s="195">
        <f>IF(AND(K$16=2017,$C77&lt;K$16),K$26/10,IF(K$16=$C77,K$26-SUM(K$54:K76),IF(K$16-$C77&lt;10,J77,0)))</f>
        <v>0</v>
      </c>
      <c r="L77" s="195">
        <f>IF(AND(L$16=2017,$C77&lt;L$16),L$26/10,IF(L$16=$C77,L$26-SUM(L$54:L76),IF(L$16-$C77&lt;10,K77,0)))</f>
        <v>0</v>
      </c>
      <c r="M77" s="195">
        <f>IF(AND(M$16=2017,$C77&lt;M$16),M$26/10,IF(M$16=$C77,M$26-SUM(M$54:M76),IF(M$16-$C77&lt;10,L77,0)))</f>
        <v>0</v>
      </c>
      <c r="N77" s="195">
        <f>IF(AND(N$16=2017,$C77&lt;N$16),N$26/10,IF(N$16=$C77,N$26-SUM(N$54:N76),IF(N$16-$C77&lt;10,M77,0)))</f>
        <v>0</v>
      </c>
      <c r="O77" s="195">
        <f>IF(AND(O$16=2017,$C77&lt;O$16),O$26/10,IF(O$16=$C77,O$26-SUM(O$54:O76),IF(O$16-$C77&lt;10,N77,0)))</f>
        <v>0</v>
      </c>
      <c r="P77" s="195">
        <f>IF(AND(P$16=2017,$C77&lt;P$16),P$26/10,IF(P$16=$C77,P$26-SUM(P$54:P76),IF(P$16-$C77&lt;10,O77,0)))</f>
        <v>0</v>
      </c>
      <c r="Q77" s="195">
        <f>IF(AND(Q$16=2017,$C77&lt;Q$16),Q$26/10,IF(Q$16=$C77,Q$26-SUM(Q$54:Q76),IF(Q$16-$C77&lt;10,P77,0)))</f>
        <v>0</v>
      </c>
      <c r="R77" s="195">
        <f>IF(AND(R$16=2017,$C77&lt;R$16),R$26/10,IF(R$16=$C77,R$26-SUM(R$54:R76),IF(R$16-$C77&lt;10,Q77,0)))</f>
        <v>0</v>
      </c>
      <c r="S77" s="195">
        <f>IF(AND(S$16=2017,$C77&lt;S$16),S$26/10,IF(S$16=$C77,S$26-SUM(S$54:S76),IF(S$16-$C77&lt;10,R77,0)))</f>
        <v>0</v>
      </c>
      <c r="T77" s="195">
        <f>IF(AND(T$16=2017,$C77&lt;T$16),T$26/10,IF(T$16=$C77,T$26-SUM(T$54:T76),IF(T$16-$C77&lt;10,S77,0)))</f>
        <v>0</v>
      </c>
      <c r="U77" s="195">
        <f>IF(AND(U$16=2017,$C77&lt;U$16),U$26/10,IF(U$16=$C77,U$26-SUM(U$54:U76),IF(U$16-$C77&lt;10,T77,0)))</f>
        <v>0</v>
      </c>
      <c r="V77" s="195">
        <f>IF(AND(V$16=2017,$C77&lt;V$16),V$26/10,IF(V$16=$C77,V$26-SUM(V$54:V76),IF(V$16-$C77&lt;10,U77,0)))</f>
        <v>0</v>
      </c>
      <c r="W77" s="195">
        <f>IF(AND(W$16=2017,$C77&lt;W$16),W$26/10,IF(W$16=$C77,W$26-SUM(W$54:W76),IF(W$16-$C77&lt;10,V77,0)))</f>
        <v>1562333134.3862</v>
      </c>
      <c r="X77" s="195">
        <f>IF(AND(X$16=2017,$C77&lt;X$16),X$26/10,IF(X$16=$C77,X$26-SUM(X$54:X76),IF(X$16-$C77&lt;10,W77,0)))</f>
        <v>1562333134.3862</v>
      </c>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row>
    <row r="78" spans="1:214" outlineLevel="1" x14ac:dyDescent="0.2">
      <c r="A78" s="163"/>
      <c r="B78" s="177" t="s">
        <v>249</v>
      </c>
      <c r="C78" s="173">
        <v>2031</v>
      </c>
      <c r="D78" s="163"/>
      <c r="E78" s="163" t="s">
        <v>142</v>
      </c>
      <c r="F78" s="163"/>
      <c r="G78" s="163"/>
      <c r="H78" s="163"/>
      <c r="I78" s="163"/>
      <c r="J78" s="195">
        <f>IF(AND(J$16=2017,$C78&lt;J$16),J$26/10,IF(J$16=$C78,J$26-SUM(J$54:J77),IF(J$16-$C78&lt;10,I78,0)))</f>
        <v>0</v>
      </c>
      <c r="K78" s="195">
        <f>IF(AND(K$16=2017,$C78&lt;K$16),K$26/10,IF(K$16=$C78,K$26-SUM(K$54:K77),IF(K$16-$C78&lt;10,J78,0)))</f>
        <v>0</v>
      </c>
      <c r="L78" s="195">
        <f>IF(AND(L$16=2017,$C78&lt;L$16),L$26/10,IF(L$16=$C78,L$26-SUM(L$54:L77),IF(L$16-$C78&lt;10,K78,0)))</f>
        <v>0</v>
      </c>
      <c r="M78" s="195">
        <f>IF(AND(M$16=2017,$C78&lt;M$16),M$26/10,IF(M$16=$C78,M$26-SUM(M$54:M77),IF(M$16-$C78&lt;10,L78,0)))</f>
        <v>0</v>
      </c>
      <c r="N78" s="195">
        <f>IF(AND(N$16=2017,$C78&lt;N$16),N$26/10,IF(N$16=$C78,N$26-SUM(N$54:N77),IF(N$16-$C78&lt;10,M78,0)))</f>
        <v>0</v>
      </c>
      <c r="O78" s="195">
        <f>IF(AND(O$16=2017,$C78&lt;O$16),O$26/10,IF(O$16=$C78,O$26-SUM(O$54:O77),IF(O$16-$C78&lt;10,N78,0)))</f>
        <v>0</v>
      </c>
      <c r="P78" s="195">
        <f>IF(AND(P$16=2017,$C78&lt;P$16),P$26/10,IF(P$16=$C78,P$26-SUM(P$54:P77),IF(P$16-$C78&lt;10,O78,0)))</f>
        <v>0</v>
      </c>
      <c r="Q78" s="195">
        <f>IF(AND(Q$16=2017,$C78&lt;Q$16),Q$26/10,IF(Q$16=$C78,Q$26-SUM(Q$54:Q77),IF(Q$16-$C78&lt;10,P78,0)))</f>
        <v>0</v>
      </c>
      <c r="R78" s="195">
        <f>IF(AND(R$16=2017,$C78&lt;R$16),R$26/10,IF(R$16=$C78,R$26-SUM(R$54:R77),IF(R$16-$C78&lt;10,Q78,0)))</f>
        <v>0</v>
      </c>
      <c r="S78" s="195">
        <f>IF(AND(S$16=2017,$C78&lt;S$16),S$26/10,IF(S$16=$C78,S$26-SUM(S$54:S77),IF(S$16-$C78&lt;10,R78,0)))</f>
        <v>0</v>
      </c>
      <c r="T78" s="195">
        <f>IF(AND(T$16=2017,$C78&lt;T$16),T$26/10,IF(T$16=$C78,T$26-SUM(T$54:T77),IF(T$16-$C78&lt;10,S78,0)))</f>
        <v>0</v>
      </c>
      <c r="U78" s="195">
        <f>IF(AND(U$16=2017,$C78&lt;U$16),U$26/10,IF(U$16=$C78,U$26-SUM(U$54:U77),IF(U$16-$C78&lt;10,T78,0)))</f>
        <v>0</v>
      </c>
      <c r="V78" s="195">
        <f>IF(AND(V$16=2017,$C78&lt;V$16),V$26/10,IF(V$16=$C78,V$26-SUM(V$54:V77),IF(V$16-$C78&lt;10,U78,0)))</f>
        <v>0</v>
      </c>
      <c r="W78" s="195">
        <f>IF(AND(W$16=2017,$C78&lt;W$16),W$26/10,IF(W$16=$C78,W$26-SUM(W$54:W77),IF(W$16-$C78&lt;10,V78,0)))</f>
        <v>0</v>
      </c>
      <c r="X78" s="195">
        <f>IF(AND(X$16=2017,$C78&lt;X$16),X$26/10,IF(X$16=$C78,X$26-SUM(X$54:X77),IF(X$16-$C78&lt;10,W78,0)))</f>
        <v>1647313572.8875122</v>
      </c>
      <c r="Y78" s="163"/>
      <c r="Z78" s="163"/>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row>
    <row r="79" spans="1:214" outlineLevel="1" x14ac:dyDescent="0.2">
      <c r="A79" s="163"/>
      <c r="B79" s="173"/>
      <c r="C79" s="17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row>
    <row r="80" spans="1:214" s="163" customFormat="1" outlineLevel="1" x14ac:dyDescent="0.2">
      <c r="B80" s="169" t="s">
        <v>311</v>
      </c>
      <c r="C80" s="169"/>
      <c r="J80" s="179">
        <v>2017</v>
      </c>
      <c r="K80" s="174">
        <v>2018</v>
      </c>
      <c r="L80" s="174">
        <v>2019</v>
      </c>
      <c r="M80" s="174">
        <v>2020</v>
      </c>
      <c r="N80" s="174">
        <v>2021</v>
      </c>
      <c r="O80" s="174">
        <v>2022</v>
      </c>
      <c r="P80" s="174">
        <v>2023</v>
      </c>
      <c r="Q80" s="174">
        <v>2024</v>
      </c>
      <c r="R80" s="174">
        <v>2025</v>
      </c>
      <c r="S80" s="174">
        <v>2026</v>
      </c>
      <c r="T80" s="174">
        <v>2027</v>
      </c>
      <c r="U80" s="174">
        <v>2028</v>
      </c>
      <c r="V80" s="174">
        <v>2029</v>
      </c>
      <c r="W80" s="174">
        <v>2030</v>
      </c>
      <c r="X80" s="174">
        <v>2031</v>
      </c>
    </row>
    <row r="81" spans="1:214" s="163" customFormat="1" outlineLevel="1" x14ac:dyDescent="0.2">
      <c r="B81" s="177" t="s">
        <v>249</v>
      </c>
      <c r="C81" s="173">
        <v>2018</v>
      </c>
      <c r="E81" s="163" t="s">
        <v>79</v>
      </c>
      <c r="J81" s="70"/>
      <c r="K81" s="178"/>
      <c r="L81" s="178"/>
      <c r="M81" s="178"/>
      <c r="N81" s="178"/>
      <c r="O81" s="178"/>
      <c r="P81" s="178"/>
      <c r="Q81" s="178"/>
      <c r="R81" s="178"/>
      <c r="S81" s="178"/>
      <c r="T81" s="85">
        <f t="shared" ref="T81:T90" si="6">T65/T$26</f>
        <v>4.3859763344326036E-2</v>
      </c>
      <c r="U81" s="85"/>
      <c r="V81" s="85"/>
      <c r="W81" s="85"/>
      <c r="X81" s="85"/>
    </row>
    <row r="82" spans="1:214" outlineLevel="1" x14ac:dyDescent="0.2">
      <c r="A82" s="163"/>
      <c r="B82" s="177" t="s">
        <v>249</v>
      </c>
      <c r="C82" s="173">
        <v>2019</v>
      </c>
      <c r="D82" s="163"/>
      <c r="E82" s="163" t="s">
        <v>79</v>
      </c>
      <c r="F82" s="163"/>
      <c r="G82" s="163"/>
      <c r="H82" s="163"/>
      <c r="I82" s="163"/>
      <c r="J82" s="70"/>
      <c r="K82" s="178"/>
      <c r="L82" s="178"/>
      <c r="M82" s="178"/>
      <c r="N82" s="178"/>
      <c r="O82" s="178"/>
      <c r="P82" s="178"/>
      <c r="Q82" s="178"/>
      <c r="R82" s="178"/>
      <c r="S82" s="178"/>
      <c r="T82" s="85">
        <f t="shared" si="6"/>
        <v>8.2564674683640288E-2</v>
      </c>
      <c r="U82" s="85">
        <f t="shared" ref="U82:U91" si="7">U66/U$26</f>
        <v>6.9065230964361402E-2</v>
      </c>
      <c r="V82" s="85"/>
      <c r="W82" s="85"/>
      <c r="X82" s="85"/>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row>
    <row r="83" spans="1:214" outlineLevel="1" x14ac:dyDescent="0.2">
      <c r="A83" s="163"/>
      <c r="B83" s="177" t="s">
        <v>249</v>
      </c>
      <c r="C83" s="173">
        <v>2020</v>
      </c>
      <c r="D83" s="163"/>
      <c r="E83" s="163" t="s">
        <v>79</v>
      </c>
      <c r="F83" s="163"/>
      <c r="G83" s="163"/>
      <c r="H83" s="163"/>
      <c r="I83" s="163"/>
      <c r="J83" s="70"/>
      <c r="K83" s="178"/>
      <c r="L83" s="178"/>
      <c r="M83" s="178"/>
      <c r="N83" s="178"/>
      <c r="O83" s="178"/>
      <c r="P83" s="178"/>
      <c r="Q83" s="178"/>
      <c r="R83" s="178"/>
      <c r="S83" s="178"/>
      <c r="T83" s="85">
        <f t="shared" si="6"/>
        <v>4.2979468122848585E-2</v>
      </c>
      <c r="U83" s="85">
        <f t="shared" si="7"/>
        <v>3.5952262926049104E-2</v>
      </c>
      <c r="V83" s="85">
        <f t="shared" ref="V83:V92" si="8">V67/V$26</f>
        <v>3.2461914934097842E-2</v>
      </c>
      <c r="W83" s="85"/>
      <c r="X83" s="85"/>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row>
    <row r="84" spans="1:214" outlineLevel="1" x14ac:dyDescent="0.2">
      <c r="A84" s="163"/>
      <c r="B84" s="177" t="s">
        <v>249</v>
      </c>
      <c r="C84" s="173">
        <v>2021</v>
      </c>
      <c r="D84" s="163"/>
      <c r="E84" s="163" t="s">
        <v>79</v>
      </c>
      <c r="F84" s="163"/>
      <c r="G84" s="163"/>
      <c r="H84" s="163"/>
      <c r="I84" s="163"/>
      <c r="J84" s="70"/>
      <c r="K84" s="178"/>
      <c r="L84" s="178"/>
      <c r="M84" s="178"/>
      <c r="N84" s="178"/>
      <c r="O84" s="178"/>
      <c r="P84" s="178"/>
      <c r="Q84" s="178"/>
      <c r="R84" s="178"/>
      <c r="S84" s="178"/>
      <c r="T84" s="85">
        <f t="shared" si="6"/>
        <v>2.7729843542315766E-2</v>
      </c>
      <c r="U84" s="85">
        <f t="shared" si="7"/>
        <v>2.3195974019081592E-2</v>
      </c>
      <c r="V84" s="85">
        <f t="shared" si="8"/>
        <v>2.0944042853986714E-2</v>
      </c>
      <c r="W84" s="85">
        <f t="shared" ref="W84:W93" si="9">W68/W$26</f>
        <v>1.9949722498470653E-2</v>
      </c>
      <c r="X84" s="85"/>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row>
    <row r="85" spans="1:214" outlineLevel="1" x14ac:dyDescent="0.2">
      <c r="A85" s="163"/>
      <c r="B85" s="177" t="s">
        <v>249</v>
      </c>
      <c r="C85" s="173">
        <v>2022</v>
      </c>
      <c r="D85" s="163"/>
      <c r="E85" s="163" t="s">
        <v>79</v>
      </c>
      <c r="F85" s="163"/>
      <c r="G85" s="163"/>
      <c r="H85" s="163"/>
      <c r="I85" s="163"/>
      <c r="J85" s="70"/>
      <c r="K85" s="178"/>
      <c r="L85" s="178"/>
      <c r="M85" s="178"/>
      <c r="N85" s="178"/>
      <c r="O85" s="178"/>
      <c r="P85" s="178"/>
      <c r="Q85" s="178"/>
      <c r="R85" s="178"/>
      <c r="S85" s="178"/>
      <c r="T85" s="85">
        <f t="shared" si="6"/>
        <v>3.3479984796627303E-2</v>
      </c>
      <c r="U85" s="85">
        <f t="shared" si="7"/>
        <v>2.8005958862217163E-2</v>
      </c>
      <c r="V85" s="85">
        <f t="shared" si="8"/>
        <v>2.5287060681079738E-2</v>
      </c>
      <c r="W85" s="85">
        <f t="shared" si="9"/>
        <v>2.4086555155873494E-2</v>
      </c>
      <c r="X85" s="85">
        <f t="shared" ref="X85:X94" si="10">X69/X$26</f>
        <v>2.2665211551568868E-2</v>
      </c>
      <c r="Y85" s="163"/>
      <c r="Z85" s="163"/>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row>
    <row r="86" spans="1:214" outlineLevel="1" x14ac:dyDescent="0.2">
      <c r="A86" s="163"/>
      <c r="B86" s="177" t="s">
        <v>249</v>
      </c>
      <c r="C86" s="173">
        <v>2023</v>
      </c>
      <c r="D86" s="163"/>
      <c r="E86" s="163" t="s">
        <v>79</v>
      </c>
      <c r="F86" s="163"/>
      <c r="G86" s="163"/>
      <c r="H86" s="163"/>
      <c r="I86" s="163"/>
      <c r="J86" s="70"/>
      <c r="K86" s="178"/>
      <c r="L86" s="178"/>
      <c r="M86" s="178"/>
      <c r="N86" s="178"/>
      <c r="O86" s="178"/>
      <c r="P86" s="178"/>
      <c r="Q86" s="178"/>
      <c r="R86" s="178"/>
      <c r="S86" s="178"/>
      <c r="T86" s="85">
        <f t="shared" si="6"/>
        <v>0.1019562463060633</v>
      </c>
      <c r="U86" s="85">
        <f t="shared" si="7"/>
        <v>8.5286252581612113E-2</v>
      </c>
      <c r="V86" s="85">
        <f t="shared" si="8"/>
        <v>7.7006420487271382E-2</v>
      </c>
      <c r="W86" s="85">
        <f t="shared" si="9"/>
        <v>7.3350533611479002E-2</v>
      </c>
      <c r="X86" s="85">
        <f t="shared" si="10"/>
        <v>6.9022130851253471E-2</v>
      </c>
      <c r="Y86" s="163"/>
      <c r="Z86" s="163"/>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row>
    <row r="87" spans="1:214" outlineLevel="1" x14ac:dyDescent="0.2">
      <c r="A87" s="163"/>
      <c r="B87" s="177" t="s">
        <v>249</v>
      </c>
      <c r="C87" s="173">
        <v>2024</v>
      </c>
      <c r="D87" s="163"/>
      <c r="E87" s="163" t="s">
        <v>79</v>
      </c>
      <c r="F87" s="163"/>
      <c r="G87" s="163"/>
      <c r="H87" s="163"/>
      <c r="I87" s="163"/>
      <c r="J87" s="70"/>
      <c r="K87" s="178"/>
      <c r="L87" s="178"/>
      <c r="M87" s="178"/>
      <c r="N87" s="178"/>
      <c r="O87" s="178"/>
      <c r="P87" s="178"/>
      <c r="Q87" s="178"/>
      <c r="R87" s="178"/>
      <c r="S87" s="178"/>
      <c r="T87" s="85">
        <f t="shared" si="6"/>
        <v>5.9067207120426367E-2</v>
      </c>
      <c r="U87" s="85">
        <f t="shared" si="7"/>
        <v>4.9409633330758415E-2</v>
      </c>
      <c r="V87" s="85">
        <f t="shared" si="8"/>
        <v>4.4612805525126531E-2</v>
      </c>
      <c r="W87" s="85">
        <f t="shared" si="9"/>
        <v>4.2494808490859154E-2</v>
      </c>
      <c r="X87" s="85">
        <f t="shared" si="10"/>
        <v>3.9987196926076954E-2</v>
      </c>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row>
    <row r="88" spans="1:214" outlineLevel="1" x14ac:dyDescent="0.2">
      <c r="A88" s="163"/>
      <c r="B88" s="177" t="s">
        <v>249</v>
      </c>
      <c r="C88" s="173">
        <v>2025</v>
      </c>
      <c r="D88" s="163"/>
      <c r="E88" s="163" t="s">
        <v>79</v>
      </c>
      <c r="F88" s="163"/>
      <c r="G88" s="163"/>
      <c r="H88" s="163"/>
      <c r="I88" s="163"/>
      <c r="J88" s="70"/>
      <c r="K88" s="178"/>
      <c r="L88" s="178"/>
      <c r="M88" s="178"/>
      <c r="N88" s="178"/>
      <c r="O88" s="178"/>
      <c r="P88" s="178"/>
      <c r="Q88" s="178"/>
      <c r="R88" s="178"/>
      <c r="S88" s="178"/>
      <c r="T88" s="85">
        <f t="shared" si="6"/>
        <v>0.18645567262470453</v>
      </c>
      <c r="U88" s="85">
        <f t="shared" si="7"/>
        <v>0.15596990049053261</v>
      </c>
      <c r="V88" s="85">
        <f t="shared" si="8"/>
        <v>0.14082789871718854</v>
      </c>
      <c r="W88" s="85">
        <f t="shared" si="9"/>
        <v>0.13414208130861688</v>
      </c>
      <c r="X88" s="85">
        <f t="shared" si="10"/>
        <v>0.12622637945327619</v>
      </c>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row>
    <row r="89" spans="1:214" outlineLevel="1" x14ac:dyDescent="0.2">
      <c r="A89" s="163"/>
      <c r="B89" s="177" t="s">
        <v>249</v>
      </c>
      <c r="C89" s="173">
        <v>2026</v>
      </c>
      <c r="D89" s="163"/>
      <c r="E89" s="163" t="s">
        <v>79</v>
      </c>
      <c r="F89" s="163"/>
      <c r="G89" s="163"/>
      <c r="H89" s="163"/>
      <c r="I89" s="163"/>
      <c r="J89" s="70"/>
      <c r="K89" s="178"/>
      <c r="L89" s="178"/>
      <c r="M89" s="178"/>
      <c r="N89" s="178"/>
      <c r="O89" s="178"/>
      <c r="P89" s="178"/>
      <c r="Q89" s="178"/>
      <c r="R89" s="178"/>
      <c r="S89" s="178"/>
      <c r="T89" s="85">
        <f t="shared" si="6"/>
        <v>0.22375983751813761</v>
      </c>
      <c r="U89" s="85">
        <f t="shared" si="7"/>
        <v>0.18717478047303782</v>
      </c>
      <c r="V89" s="85">
        <f t="shared" si="8"/>
        <v>0.16900332015323036</v>
      </c>
      <c r="W89" s="85">
        <f t="shared" si="9"/>
        <v>0.16097987202768532</v>
      </c>
      <c r="X89" s="85">
        <f t="shared" si="10"/>
        <v>0.15148047661611136</v>
      </c>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row>
    <row r="90" spans="1:214" outlineLevel="1" x14ac:dyDescent="0.2">
      <c r="A90" s="163"/>
      <c r="B90" s="177" t="s">
        <v>249</v>
      </c>
      <c r="C90" s="173">
        <v>2027</v>
      </c>
      <c r="D90" s="163"/>
      <c r="E90" s="163" t="s">
        <v>79</v>
      </c>
      <c r="F90" s="163"/>
      <c r="G90" s="163"/>
      <c r="H90" s="163"/>
      <c r="I90" s="163"/>
      <c r="J90" s="70"/>
      <c r="K90" s="178"/>
      <c r="L90" s="178"/>
      <c r="M90" s="178"/>
      <c r="N90" s="178"/>
      <c r="O90" s="178"/>
      <c r="P90" s="178"/>
      <c r="Q90" s="178"/>
      <c r="R90" s="178"/>
      <c r="S90" s="178"/>
      <c r="T90" s="85">
        <f t="shared" si="6"/>
        <v>0.19814730194091015</v>
      </c>
      <c r="U90" s="85">
        <f t="shared" si="7"/>
        <v>0.16574993150461279</v>
      </c>
      <c r="V90" s="85">
        <f t="shared" si="8"/>
        <v>0.14965845649000345</v>
      </c>
      <c r="W90" s="85">
        <f t="shared" si="9"/>
        <v>0.14255340754121373</v>
      </c>
      <c r="X90" s="85">
        <f t="shared" si="10"/>
        <v>0.13414135472713057</v>
      </c>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row>
    <row r="91" spans="1:214" outlineLevel="1" x14ac:dyDescent="0.2">
      <c r="A91" s="163"/>
      <c r="B91" s="177" t="s">
        <v>249</v>
      </c>
      <c r="C91" s="173">
        <v>2028</v>
      </c>
      <c r="D91" s="163"/>
      <c r="E91" s="163" t="s">
        <v>79</v>
      </c>
      <c r="F91" s="163"/>
      <c r="G91" s="163"/>
      <c r="H91" s="163"/>
      <c r="I91" s="163"/>
      <c r="J91" s="70"/>
      <c r="K91" s="178"/>
      <c r="L91" s="178"/>
      <c r="M91" s="178"/>
      <c r="N91" s="178"/>
      <c r="O91" s="178"/>
      <c r="P91" s="178"/>
      <c r="Q91" s="178"/>
      <c r="R91" s="178"/>
      <c r="S91" s="178"/>
      <c r="T91" s="85"/>
      <c r="U91" s="85">
        <f t="shared" si="7"/>
        <v>0.20019007484773702</v>
      </c>
      <c r="V91" s="85">
        <f t="shared" si="8"/>
        <v>0.18075505271323025</v>
      </c>
      <c r="W91" s="85">
        <f t="shared" si="9"/>
        <v>0.17217369000651042</v>
      </c>
      <c r="X91" s="85">
        <f t="shared" si="10"/>
        <v>0.16201374926211523</v>
      </c>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row>
    <row r="92" spans="1:214" outlineLevel="1" x14ac:dyDescent="0.2">
      <c r="A92" s="163"/>
      <c r="B92" s="177" t="s">
        <v>249</v>
      </c>
      <c r="C92" s="173">
        <v>2029</v>
      </c>
      <c r="D92" s="163"/>
      <c r="E92" s="163" t="s">
        <v>79</v>
      </c>
      <c r="F92" s="163"/>
      <c r="G92" s="163"/>
      <c r="H92" s="163"/>
      <c r="I92" s="163"/>
      <c r="J92" s="70"/>
      <c r="K92" s="178"/>
      <c r="L92" s="178"/>
      <c r="M92" s="178"/>
      <c r="N92" s="178"/>
      <c r="O92" s="178"/>
      <c r="P92" s="178"/>
      <c r="Q92" s="178"/>
      <c r="R92" s="178"/>
      <c r="S92" s="178"/>
      <c r="T92" s="85"/>
      <c r="U92" s="85"/>
      <c r="V92" s="85">
        <f t="shared" si="8"/>
        <v>0.15944302744478522</v>
      </c>
      <c r="W92" s="85">
        <f t="shared" si="9"/>
        <v>0.15187345509245984</v>
      </c>
      <c r="X92" s="85">
        <f t="shared" si="10"/>
        <v>0.14291142782611263</v>
      </c>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row>
    <row r="93" spans="1:214" outlineLevel="1" x14ac:dyDescent="0.2">
      <c r="A93" s="163"/>
      <c r="B93" s="177" t="s">
        <v>249</v>
      </c>
      <c r="C93" s="173">
        <v>2030</v>
      </c>
      <c r="D93" s="163"/>
      <c r="E93" s="163" t="s">
        <v>79</v>
      </c>
      <c r="F93" s="163"/>
      <c r="G93" s="163"/>
      <c r="H93" s="163"/>
      <c r="I93" s="163"/>
      <c r="J93" s="70"/>
      <c r="K93" s="178"/>
      <c r="L93" s="178"/>
      <c r="M93" s="178"/>
      <c r="N93" s="178"/>
      <c r="O93" s="178"/>
      <c r="P93" s="178"/>
      <c r="Q93" s="178"/>
      <c r="R93" s="178"/>
      <c r="S93" s="178"/>
      <c r="T93" s="85"/>
      <c r="U93" s="85"/>
      <c r="V93" s="85"/>
      <c r="W93" s="85">
        <f t="shared" si="9"/>
        <v>7.8395874266831381E-2</v>
      </c>
      <c r="X93" s="85">
        <f t="shared" si="10"/>
        <v>7.3769746795636776E-2</v>
      </c>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row>
    <row r="94" spans="1:214" outlineLevel="1" x14ac:dyDescent="0.2">
      <c r="A94" s="163"/>
      <c r="B94" s="177" t="s">
        <v>249</v>
      </c>
      <c r="C94" s="173">
        <v>2031</v>
      </c>
      <c r="D94" s="163"/>
      <c r="E94" s="163" t="s">
        <v>79</v>
      </c>
      <c r="F94" s="163"/>
      <c r="G94" s="163"/>
      <c r="H94" s="163"/>
      <c r="I94" s="163"/>
      <c r="J94" s="70"/>
      <c r="K94" s="178"/>
      <c r="L94" s="178"/>
      <c r="M94" s="178"/>
      <c r="N94" s="178"/>
      <c r="O94" s="178"/>
      <c r="P94" s="178"/>
      <c r="Q94" s="178"/>
      <c r="R94" s="178"/>
      <c r="S94" s="178"/>
      <c r="T94" s="85"/>
      <c r="U94" s="85"/>
      <c r="V94" s="85"/>
      <c r="W94" s="85"/>
      <c r="X94" s="85">
        <f t="shared" si="10"/>
        <v>7.7782325990717924E-2</v>
      </c>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row>
    <row r="95" spans="1:214" outlineLevel="1" x14ac:dyDescent="0.2">
      <c r="A95" s="163"/>
      <c r="B95" s="173" t="s">
        <v>153</v>
      </c>
      <c r="C95" s="173"/>
      <c r="D95" s="163"/>
      <c r="E95" s="163"/>
      <c r="F95" s="163"/>
      <c r="G95" s="163"/>
      <c r="H95" s="163"/>
      <c r="I95" s="163"/>
      <c r="J95" s="163"/>
      <c r="K95" s="176"/>
      <c r="L95" s="176"/>
      <c r="M95" s="176"/>
      <c r="N95" s="176"/>
      <c r="O95" s="176"/>
      <c r="P95" s="176"/>
      <c r="Q95" s="176"/>
      <c r="R95" s="176"/>
      <c r="S95" s="176"/>
      <c r="T95" s="176">
        <f>SUM(T81:T94)</f>
        <v>0.99999999999999978</v>
      </c>
      <c r="U95" s="176">
        <f>SUM(U81:U94)</f>
        <v>1.0000000000000002</v>
      </c>
      <c r="V95" s="176">
        <f>SUM(V81:V94)</f>
        <v>1</v>
      </c>
      <c r="W95" s="176">
        <f>SUM(W81:W94)</f>
        <v>0.99999999999999989</v>
      </c>
      <c r="X95" s="176">
        <f>SUM(X81:X94)</f>
        <v>0.99999999999999989</v>
      </c>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row>
    <row r="96" spans="1:214" s="163" customFormat="1" outlineLevel="1" x14ac:dyDescent="0.2"/>
    <row r="97" spans="1:214" s="163" customFormat="1" outlineLevel="1" x14ac:dyDescent="0.2">
      <c r="B97" s="169" t="s">
        <v>312</v>
      </c>
      <c r="C97" s="169"/>
    </row>
    <row r="98" spans="1:214" s="163" customFormat="1" outlineLevel="1" x14ac:dyDescent="0.2">
      <c r="B98" s="163" t="s">
        <v>221</v>
      </c>
      <c r="E98" s="163" t="s">
        <v>79</v>
      </c>
      <c r="J98" s="70"/>
      <c r="K98" s="70"/>
      <c r="L98" s="70"/>
      <c r="M98" s="70"/>
      <c r="N98" s="70"/>
      <c r="O98" s="70"/>
      <c r="P98" s="70"/>
      <c r="Q98" s="70"/>
      <c r="R98" s="70"/>
      <c r="S98" s="70"/>
      <c r="T98" s="96" cm="1">
        <f t="array" ref="T98">SUMPRODUCT(T81:T90,TRANSPOSE(K22:T22))</f>
        <v>2.8774340804990563E-2</v>
      </c>
      <c r="U98" s="96" cm="1">
        <f t="array" ref="U98">SUMPRODUCT(U82:U91,TRANSPOSE(L22:U22))</f>
        <v>3.0434619073313834E-2</v>
      </c>
      <c r="V98" s="96" cm="1">
        <f t="array" ref="V98">SUMPRODUCT(V83:V92,TRANSPOSE(M22:V22))</f>
        <v>3.2499599939257044E-2</v>
      </c>
      <c r="W98" s="96" cm="1">
        <f t="array" ref="W98">SUMPRODUCT(W84:W93,TRANSPOSE(N22:W22))</f>
        <v>3.3492227348759875E-2</v>
      </c>
      <c r="X98" s="96" cm="1">
        <f t="array" ref="X98">SUMPRODUCT(X85:X94,TRANSPOSE(O22:X22))</f>
        <v>3.4109296661240671E-2</v>
      </c>
    </row>
    <row r="99" spans="1:214" outlineLevel="1"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row>
    <row r="100" spans="1:214" s="163" customFormat="1" x14ac:dyDescent="0.2"/>
    <row r="101" spans="1:214" s="163" customFormat="1" x14ac:dyDescent="0.2">
      <c r="A101" s="87"/>
      <c r="B101" s="86"/>
      <c r="C101" s="86"/>
      <c r="D101" s="87"/>
      <c r="E101" s="87"/>
      <c r="F101" s="87"/>
      <c r="G101" s="87"/>
      <c r="H101" s="87"/>
      <c r="I101" s="87"/>
      <c r="J101" s="88"/>
      <c r="K101" s="88"/>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c r="GZ101" s="87"/>
      <c r="HA101" s="87"/>
      <c r="HB101" s="87"/>
      <c r="HC101" s="87"/>
    </row>
    <row r="102" spans="1:214" s="87" customFormat="1" x14ac:dyDescent="0.2">
      <c r="A102" s="184"/>
      <c r="B102" s="184" t="s">
        <v>313</v>
      </c>
      <c r="C102" s="184"/>
      <c r="D102" s="184"/>
      <c r="E102" s="184"/>
      <c r="F102" s="184"/>
      <c r="G102" s="184"/>
      <c r="H102" s="184"/>
      <c r="I102" s="184"/>
      <c r="J102" s="186">
        <v>2017</v>
      </c>
      <c r="K102" s="186">
        <v>2018</v>
      </c>
      <c r="L102" s="186">
        <v>2019</v>
      </c>
      <c r="M102" s="186">
        <v>2020</v>
      </c>
      <c r="N102" s="186">
        <v>2021</v>
      </c>
      <c r="O102" s="186">
        <v>2022</v>
      </c>
      <c r="P102" s="186">
        <v>2023</v>
      </c>
      <c r="Q102" s="186">
        <v>2024</v>
      </c>
      <c r="R102" s="186">
        <v>2025</v>
      </c>
      <c r="S102" s="186">
        <v>2026</v>
      </c>
      <c r="T102" s="186">
        <v>2027</v>
      </c>
      <c r="U102" s="186">
        <v>2028</v>
      </c>
      <c r="V102" s="186">
        <v>2029</v>
      </c>
      <c r="W102" s="186">
        <v>2030</v>
      </c>
      <c r="X102" s="186">
        <v>2031</v>
      </c>
      <c r="Y102" s="184"/>
      <c r="Z102" s="184"/>
      <c r="AA102" s="184" t="s">
        <v>40</v>
      </c>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c r="BW102" s="184"/>
      <c r="BX102" s="184"/>
      <c r="BY102" s="184"/>
      <c r="BZ102" s="184"/>
      <c r="CA102" s="184"/>
      <c r="CB102" s="184"/>
      <c r="CC102" s="184"/>
      <c r="CD102" s="184"/>
      <c r="CE102" s="184"/>
      <c r="CF102" s="184"/>
      <c r="CG102" s="184"/>
      <c r="CH102" s="184"/>
      <c r="CI102" s="184"/>
      <c r="CJ102" s="184"/>
      <c r="CK102" s="184"/>
      <c r="CL102" s="184"/>
      <c r="CM102" s="184"/>
      <c r="CN102" s="184"/>
      <c r="CO102" s="184"/>
      <c r="CP102" s="184"/>
      <c r="CQ102" s="184"/>
      <c r="CR102" s="184"/>
      <c r="CS102" s="184"/>
      <c r="CT102" s="184"/>
      <c r="CU102" s="184"/>
      <c r="CV102" s="184"/>
      <c r="CW102" s="184"/>
      <c r="CX102" s="184"/>
      <c r="CY102" s="184"/>
      <c r="CZ102" s="184"/>
      <c r="DA102" s="184"/>
      <c r="DB102" s="184"/>
      <c r="DC102" s="184"/>
      <c r="DD102" s="184"/>
      <c r="DE102" s="184"/>
      <c r="DF102" s="184"/>
      <c r="DG102" s="184"/>
      <c r="DH102" s="184"/>
      <c r="DI102" s="184"/>
      <c r="DJ102" s="184"/>
      <c r="DK102" s="184"/>
      <c r="DL102" s="184"/>
      <c r="DM102" s="184"/>
      <c r="DN102" s="184"/>
      <c r="DO102" s="184"/>
      <c r="DP102" s="184"/>
      <c r="DQ102" s="184"/>
      <c r="DR102" s="184"/>
      <c r="DS102" s="184"/>
      <c r="DT102" s="184"/>
      <c r="DU102" s="184"/>
      <c r="DV102" s="184"/>
      <c r="DW102" s="184"/>
      <c r="DX102" s="184"/>
      <c r="DY102" s="184"/>
      <c r="DZ102" s="184"/>
      <c r="EA102" s="184"/>
      <c r="EB102" s="184"/>
      <c r="EC102" s="184"/>
      <c r="ED102" s="184"/>
      <c r="EE102" s="184"/>
      <c r="EF102" s="184"/>
      <c r="EG102" s="184"/>
      <c r="EH102" s="184"/>
      <c r="EI102" s="184"/>
      <c r="EJ102" s="184"/>
      <c r="EK102" s="184"/>
      <c r="EL102" s="184"/>
      <c r="EM102" s="184"/>
      <c r="EN102" s="184"/>
      <c r="EO102" s="184"/>
      <c r="EP102" s="184"/>
      <c r="EQ102" s="184"/>
      <c r="ER102" s="184"/>
      <c r="ES102" s="184"/>
      <c r="ET102" s="184"/>
      <c r="EU102" s="184"/>
      <c r="EV102" s="184"/>
      <c r="EW102" s="184"/>
      <c r="EX102" s="184"/>
      <c r="EY102" s="184"/>
      <c r="EZ102" s="184"/>
      <c r="FA102" s="184"/>
      <c r="FB102" s="184"/>
      <c r="FC102" s="184"/>
      <c r="FD102" s="184"/>
      <c r="FE102" s="184"/>
      <c r="FF102" s="184"/>
      <c r="FG102" s="184"/>
      <c r="FH102" s="184"/>
      <c r="FI102" s="184"/>
      <c r="FJ102" s="184"/>
      <c r="FK102" s="184"/>
      <c r="FL102" s="184"/>
      <c r="FM102" s="184"/>
      <c r="FN102" s="184"/>
      <c r="FO102" s="184"/>
      <c r="FP102" s="184"/>
      <c r="FQ102" s="184"/>
      <c r="FR102" s="184"/>
      <c r="FS102" s="184"/>
      <c r="FT102" s="184"/>
      <c r="FU102" s="184"/>
      <c r="FV102" s="184"/>
      <c r="FW102" s="184"/>
      <c r="FX102" s="184"/>
      <c r="FY102" s="184"/>
      <c r="FZ102" s="184"/>
      <c r="GA102" s="184"/>
      <c r="GB102" s="184"/>
      <c r="GC102" s="184"/>
      <c r="GD102" s="184"/>
      <c r="GE102" s="184"/>
      <c r="GF102" s="184"/>
      <c r="GG102" s="184"/>
      <c r="GH102" s="184"/>
      <c r="GI102" s="184"/>
      <c r="GJ102" s="184"/>
      <c r="GK102" s="184"/>
      <c r="GL102" s="184"/>
      <c r="GM102" s="184"/>
      <c r="GN102" s="184"/>
      <c r="GO102" s="184"/>
      <c r="GP102" s="184"/>
      <c r="GQ102" s="184"/>
      <c r="GR102" s="184"/>
      <c r="GS102" s="184"/>
      <c r="GT102" s="184"/>
      <c r="GU102" s="184"/>
      <c r="GV102" s="184"/>
      <c r="GW102" s="184"/>
      <c r="GX102" s="184"/>
      <c r="GY102" s="184"/>
      <c r="GZ102" s="184"/>
      <c r="HA102" s="184"/>
      <c r="HB102" s="184"/>
      <c r="HC102" s="184"/>
    </row>
    <row r="103" spans="1:214" s="184" customFormat="1"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row>
    <row r="104" spans="1:214" s="163" customFormat="1" outlineLevel="1" x14ac:dyDescent="0.2">
      <c r="B104" s="169" t="s">
        <v>314</v>
      </c>
      <c r="C104" s="169"/>
      <c r="K104" s="174"/>
      <c r="L104" s="174"/>
      <c r="M104" s="174"/>
      <c r="N104" s="174"/>
      <c r="O104" s="174"/>
      <c r="P104" s="174"/>
      <c r="Q104" s="174"/>
      <c r="R104" s="174"/>
      <c r="S104" s="174"/>
      <c r="T104" s="174"/>
      <c r="U104" s="174"/>
      <c r="V104" s="174"/>
      <c r="W104" s="174"/>
      <c r="X104" s="174"/>
      <c r="Y104" s="175"/>
      <c r="Z104" s="175"/>
    </row>
    <row r="105" spans="1:214" s="163" customFormat="1" outlineLevel="1" x14ac:dyDescent="0.2">
      <c r="B105" s="177" t="s">
        <v>249</v>
      </c>
      <c r="C105" s="177">
        <v>2008</v>
      </c>
      <c r="E105" s="163" t="s">
        <v>142</v>
      </c>
      <c r="J105" s="195">
        <f>IF(IF(AND(J$16=2017,$C105&lt;J$16),J$29/10,IF(J$16=$C105,J$29-SUM(J$104:J104),IF(J$16-$C105&lt;10,I105,0)))&lt;0,0,IF(AND(J$16=2017,$C105&lt;J$16),J$29/10,IF(J$16=$C105,J$29-SUM(J$104:J104),IF(J$16-$C105&lt;10,I105,0))))</f>
        <v>0</v>
      </c>
      <c r="K105" s="195">
        <f>IF(IF(AND(K$16=2017,$C105&lt;K$16),K$29/10,IF(K$16=$C105,K$29-SUM(K$104:K104),IF(K$16-$C105&lt;10,J105,0)))&lt;0,0,IF(AND(K$16=2017,$C105&lt;K$16),K$29/10,IF(K$16=$C105,K$29-SUM(K$104:K104),IF(K$16-$C105&lt;10,J105,0))))</f>
        <v>0</v>
      </c>
      <c r="L105" s="195">
        <f>IF(IF(AND(L$16=2017,$C105&lt;L$16),L$29/10,IF(L$16=$C105,L$29-SUM(L$104:L104),IF(L$16-$C105&lt;10,K105,0)))&lt;0,0,IF(AND(L$16=2017,$C105&lt;L$16),L$29/10,IF(L$16=$C105,L$29-SUM(L$104:L104),IF(L$16-$C105&lt;10,K105,0))))</f>
        <v>0</v>
      </c>
      <c r="M105" s="195">
        <f>IF(IF(AND(M$16=2017,$C105&lt;M$16),M$29/10,IF(M$16=$C105,M$29-SUM(M$104:M104),IF(M$16-$C105&lt;10,L105,0)))&lt;0,0,IF(AND(M$16=2017,$C105&lt;M$16),M$29/10,IF(M$16=$C105,M$29-SUM(M$104:M104),IF(M$16-$C105&lt;10,L105,0))))</f>
        <v>0</v>
      </c>
      <c r="N105" s="195">
        <f>IF(IF(AND(N$16=2017,$C105&lt;N$16),N$29/10,IF(N$16=$C105,N$29-SUM(N$104:N104),IF(N$16-$C105&lt;10,M105,0)))&lt;0,0,IF(AND(N$16=2017,$C105&lt;N$16),N$29/10,IF(N$16=$C105,N$29-SUM(N$104:N104),IF(N$16-$C105&lt;10,M105,0))))</f>
        <v>0</v>
      </c>
      <c r="O105" s="195">
        <f>IF(IF(AND(O$16=2017,$C105&lt;O$16),O$29/10,IF(O$16=$C105,O$29-SUM(O$104:O104),IF(O$16-$C105&lt;10,N105,0)))&lt;0,0,IF(AND(O$16=2017,$C105&lt;O$16),O$29/10,IF(O$16=$C105,O$29-SUM(O$104:O104),IF(O$16-$C105&lt;10,N105,0))))</f>
        <v>0</v>
      </c>
      <c r="P105" s="195">
        <f>IF(IF(AND(P$16=2017,$C105&lt;P$16),P$29/10,IF(P$16=$C105,P$29-SUM(P$104:P104),IF(P$16-$C105&lt;10,O105,0)))&lt;0,0,IF(AND(P$16=2017,$C105&lt;P$16),P$29/10,IF(P$16=$C105,P$29-SUM(P$104:P104),IF(P$16-$C105&lt;10,O105,0))))</f>
        <v>0</v>
      </c>
      <c r="Q105" s="195">
        <f>IF(IF(AND(Q$16=2017,$C105&lt;Q$16),Q$29/10,IF(Q$16=$C105,Q$29-SUM(Q$104:Q104),IF(Q$16-$C105&lt;10,P105,0)))&lt;0,0,IF(AND(Q$16=2017,$C105&lt;Q$16),Q$29/10,IF(Q$16=$C105,Q$29-SUM(Q$104:Q104),IF(Q$16-$C105&lt;10,P105,0))))</f>
        <v>0</v>
      </c>
      <c r="R105" s="195">
        <f>IF(IF(AND(R$16=2017,$C105&lt;R$16),R$29/10,IF(R$16=$C105,R$29-SUM(R$104:R104),IF(R$16-$C105&lt;10,Q105,0)))&lt;0,0,IF(AND(R$16=2017,$C105&lt;R$16),R$29/10,IF(R$16=$C105,R$29-SUM(R$104:R104),IF(R$16-$C105&lt;10,Q105,0))))</f>
        <v>0</v>
      </c>
      <c r="S105" s="195">
        <f>IF(IF(AND(S$16=2017,$C105&lt;S$16),S$29/10,IF(S$16=$C105,S$29-SUM(S$104:S104),IF(S$16-$C105&lt;10,R105,0)))&lt;0,0,IF(AND(S$16=2017,$C105&lt;S$16),S$29/10,IF(S$16=$C105,S$29-SUM(S$104:S104),IF(S$16-$C105&lt;10,R105,0))))</f>
        <v>0</v>
      </c>
      <c r="T105" s="195">
        <f>IF(IF(AND(T$16=2017,$C105&lt;T$16),T$29/10,IF(T$16=$C105,T$29-SUM(T$104:T104),IF(T$16-$C105&lt;10,S105,0)))&lt;0,0,IF(AND(T$16=2017,$C105&lt;T$16),T$29/10,IF(T$16=$C105,T$29-SUM(T$104:T104),IF(T$16-$C105&lt;10,S105,0))))</f>
        <v>0</v>
      </c>
      <c r="U105" s="195">
        <f>IF(IF(AND(U$16=2017,$C105&lt;U$16),U$29/10,IF(U$16=$C105,U$29-SUM(U$104:U104),IF(U$16-$C105&lt;10,T105,0)))&lt;0,0,IF(AND(U$16=2017,$C105&lt;U$16),U$29/10,IF(U$16=$C105,U$29-SUM(U$104:U104),IF(U$16-$C105&lt;10,T105,0))))</f>
        <v>0</v>
      </c>
      <c r="V105" s="195">
        <f>IF(IF(AND(V$16=2017,$C105&lt;V$16),V$29/10,IF(V$16=$C105,V$29-SUM(V$104:V104),IF(V$16-$C105&lt;10,U105,0)))&lt;0,0,IF(AND(V$16=2017,$C105&lt;V$16),V$29/10,IF(V$16=$C105,V$29-SUM(V$104:V104),IF(V$16-$C105&lt;10,U105,0))))</f>
        <v>0</v>
      </c>
      <c r="W105" s="195">
        <f>IF(IF(AND(W$16=2017,$C105&lt;W$16),W$29/10,IF(W$16=$C105,W$29-SUM(W$104:W104),IF(W$16-$C105&lt;10,V105,0)))&lt;0,0,IF(AND(W$16=2017,$C105&lt;W$16),W$29/10,IF(W$16=$C105,W$29-SUM(W$104:W104),IF(W$16-$C105&lt;10,V105,0))))</f>
        <v>0</v>
      </c>
      <c r="X105" s="195">
        <f>IF(IF(AND(X$16=2017,$C105&lt;X$16),X$29/10,IF(X$16=$C105,X$29-SUM(X$104:X104),IF(X$16-$C105&lt;10,W105,0)))&lt;0,0,IF(AND(X$16=2017,$C105&lt;X$16),X$29/10,IF(X$16=$C105,X$29-SUM(X$104:X104),IF(X$16-$C105&lt;10,W105,0))))</f>
        <v>0</v>
      </c>
      <c r="Y105" s="175"/>
      <c r="Z105" s="175"/>
      <c r="AA105" s="202" t="s">
        <v>305</v>
      </c>
    </row>
    <row r="106" spans="1:214" s="163" customFormat="1" outlineLevel="1" x14ac:dyDescent="0.2">
      <c r="B106" s="177" t="s">
        <v>249</v>
      </c>
      <c r="C106" s="173">
        <v>2009</v>
      </c>
      <c r="E106" s="163" t="s">
        <v>142</v>
      </c>
      <c r="J106" s="195">
        <f>IF(IF(AND(J$16=2017,$C106&lt;J$16),J$29/10,IF(J$16=$C106,J$29-SUM(J$104:J105),IF(J$16-$C106&lt;10,I106,0)))&lt;0,0,IF(AND(J$16=2017,$C106&lt;J$16),J$29/10,IF(J$16=$C106,J$29-SUM(J$104:J105),IF(J$16-$C106&lt;10,I106,0))))</f>
        <v>0</v>
      </c>
      <c r="K106" s="195">
        <f>IF(IF(AND(K$16=2017,$C106&lt;K$16),K$29/10,IF(K$16=$C106,K$29-SUM(K$104:K105),IF(K$16-$C106&lt;10,J106,0)))&lt;0,0,IF(AND(K$16=2017,$C106&lt;K$16),K$29/10,IF(K$16=$C106,K$29-SUM(K$104:K105),IF(K$16-$C106&lt;10,J106,0))))</f>
        <v>0</v>
      </c>
      <c r="L106" s="195">
        <f>IF(IF(AND(L$16=2017,$C106&lt;L$16),L$29/10,IF(L$16=$C106,L$29-SUM(L$104:L105),IF(L$16-$C106&lt;10,K106,0)))&lt;0,0,IF(AND(L$16=2017,$C106&lt;L$16),L$29/10,IF(L$16=$C106,L$29-SUM(L$104:L105),IF(L$16-$C106&lt;10,K106,0))))</f>
        <v>0</v>
      </c>
      <c r="M106" s="195">
        <f>IF(IF(AND(M$16=2017,$C106&lt;M$16),M$29/10,IF(M$16=$C106,M$29-SUM(M$104:M105),IF(M$16-$C106&lt;10,L106,0)))&lt;0,0,IF(AND(M$16=2017,$C106&lt;M$16),M$29/10,IF(M$16=$C106,M$29-SUM(M$104:M105),IF(M$16-$C106&lt;10,L106,0))))</f>
        <v>0</v>
      </c>
      <c r="N106" s="195">
        <f>IF(IF(AND(N$16=2017,$C106&lt;N$16),N$29/10,IF(N$16=$C106,N$29-SUM(N$104:N105),IF(N$16-$C106&lt;10,M106,0)))&lt;0,0,IF(AND(N$16=2017,$C106&lt;N$16),N$29/10,IF(N$16=$C106,N$29-SUM(N$104:N105),IF(N$16-$C106&lt;10,M106,0))))</f>
        <v>0</v>
      </c>
      <c r="O106" s="195">
        <f>IF(IF(AND(O$16=2017,$C106&lt;O$16),O$29/10,IF(O$16=$C106,O$29-SUM(O$104:O105),IF(O$16-$C106&lt;10,N106,0)))&lt;0,0,IF(AND(O$16=2017,$C106&lt;O$16),O$29/10,IF(O$16=$C106,O$29-SUM(O$104:O105),IF(O$16-$C106&lt;10,N106,0))))</f>
        <v>0</v>
      </c>
      <c r="P106" s="195">
        <f>IF(IF(AND(P$16=2017,$C106&lt;P$16),P$29/10,IF(P$16=$C106,P$29-SUM(P$104:P105),IF(P$16-$C106&lt;10,O106,0)))&lt;0,0,IF(AND(P$16=2017,$C106&lt;P$16),P$29/10,IF(P$16=$C106,P$29-SUM(P$104:P105),IF(P$16-$C106&lt;10,O106,0))))</f>
        <v>0</v>
      </c>
      <c r="Q106" s="195">
        <f>IF(IF(AND(Q$16=2017,$C106&lt;Q$16),Q$29/10,IF(Q$16=$C106,Q$29-SUM(Q$104:Q105),IF(Q$16-$C106&lt;10,P106,0)))&lt;0,0,IF(AND(Q$16=2017,$C106&lt;Q$16),Q$29/10,IF(Q$16=$C106,Q$29-SUM(Q$104:Q105),IF(Q$16-$C106&lt;10,P106,0))))</f>
        <v>0</v>
      </c>
      <c r="R106" s="195">
        <f>IF(IF(AND(R$16=2017,$C106&lt;R$16),R$29/10,IF(R$16=$C106,R$29-SUM(R$104:R105),IF(R$16-$C106&lt;10,Q106,0)))&lt;0,0,IF(AND(R$16=2017,$C106&lt;R$16),R$29/10,IF(R$16=$C106,R$29-SUM(R$104:R105),IF(R$16-$C106&lt;10,Q106,0))))</f>
        <v>0</v>
      </c>
      <c r="S106" s="195">
        <f>IF(IF(AND(S$16=2017,$C106&lt;S$16),S$29/10,IF(S$16=$C106,S$29-SUM(S$104:S105),IF(S$16-$C106&lt;10,R106,0)))&lt;0,0,IF(AND(S$16=2017,$C106&lt;S$16),S$29/10,IF(S$16=$C106,S$29-SUM(S$104:S105),IF(S$16-$C106&lt;10,R106,0))))</f>
        <v>0</v>
      </c>
      <c r="T106" s="195">
        <f>IF(IF(AND(T$16=2017,$C106&lt;T$16),T$29/10,IF(T$16=$C106,T$29-SUM(T$104:T105),IF(T$16-$C106&lt;10,S106,0)))&lt;0,0,IF(AND(T$16=2017,$C106&lt;T$16),T$29/10,IF(T$16=$C106,T$29-SUM(T$104:T105),IF(T$16-$C106&lt;10,S106,0))))</f>
        <v>0</v>
      </c>
      <c r="U106" s="195">
        <f>IF(IF(AND(U$16=2017,$C106&lt;U$16),U$29/10,IF(U$16=$C106,U$29-SUM(U$104:U105),IF(U$16-$C106&lt;10,T106,0)))&lt;0,0,IF(AND(U$16=2017,$C106&lt;U$16),U$29/10,IF(U$16=$C106,U$29-SUM(U$104:U105),IF(U$16-$C106&lt;10,T106,0))))</f>
        <v>0</v>
      </c>
      <c r="V106" s="195">
        <f>IF(IF(AND(V$16=2017,$C106&lt;V$16),V$29/10,IF(V$16=$C106,V$29-SUM(V$104:V105),IF(V$16-$C106&lt;10,U106,0)))&lt;0,0,IF(AND(V$16=2017,$C106&lt;V$16),V$29/10,IF(V$16=$C106,V$29-SUM(V$104:V105),IF(V$16-$C106&lt;10,U106,0))))</f>
        <v>0</v>
      </c>
      <c r="W106" s="195">
        <f>IF(IF(AND(W$16=2017,$C106&lt;W$16),W$29/10,IF(W$16=$C106,W$29-SUM(W$104:W105),IF(W$16-$C106&lt;10,V106,0)))&lt;0,0,IF(AND(W$16=2017,$C106&lt;W$16),W$29/10,IF(W$16=$C106,W$29-SUM(W$104:W105),IF(W$16-$C106&lt;10,V106,0))))</f>
        <v>0</v>
      </c>
      <c r="X106" s="195">
        <f>IF(IF(AND(X$16=2017,$C106&lt;X$16),X$29/10,IF(X$16=$C106,X$29-SUM(X$104:X105),IF(X$16-$C106&lt;10,W106,0)))&lt;0,0,IF(AND(X$16=2017,$C106&lt;X$16),X$29/10,IF(X$16=$C106,X$29-SUM(X$104:X105),IF(X$16-$C106&lt;10,W106,0))))</f>
        <v>0</v>
      </c>
    </row>
    <row r="107" spans="1:214" outlineLevel="1" x14ac:dyDescent="0.2">
      <c r="A107" s="163"/>
      <c r="B107" s="177" t="s">
        <v>249</v>
      </c>
      <c r="C107" s="177">
        <v>2010</v>
      </c>
      <c r="D107" s="163"/>
      <c r="E107" s="163" t="s">
        <v>142</v>
      </c>
      <c r="F107" s="163"/>
      <c r="G107" s="163"/>
      <c r="H107" s="163"/>
      <c r="I107" s="163"/>
      <c r="J107" s="195">
        <f>IF(IF(AND(J$16=2017,$C107&lt;J$16),J$29/10,IF(J$16=$C107,J$29-SUM(J$104:J106),IF(J$16-$C107&lt;10,I107,0)))&lt;0,0,IF(AND(J$16=2017,$C107&lt;J$16),J$29/10,IF(J$16=$C107,J$29-SUM(J$104:J106),IF(J$16-$C107&lt;10,I107,0))))</f>
        <v>0</v>
      </c>
      <c r="K107" s="195">
        <f>IF(IF(AND(K$16=2017,$C107&lt;K$16),K$29/10,IF(K$16=$C107,K$29-SUM(K$104:K106),IF(K$16-$C107&lt;10,J107,0)))&lt;0,0,IF(AND(K$16=2017,$C107&lt;K$16),K$29/10,IF(K$16=$C107,K$29-SUM(K$104:K106),IF(K$16-$C107&lt;10,J107,0))))</f>
        <v>0</v>
      </c>
      <c r="L107" s="195">
        <f>IF(IF(AND(L$16=2017,$C107&lt;L$16),L$29/10,IF(L$16=$C107,L$29-SUM(L$104:L106),IF(L$16-$C107&lt;10,K107,0)))&lt;0,0,IF(AND(L$16=2017,$C107&lt;L$16),L$29/10,IF(L$16=$C107,L$29-SUM(L$104:L106),IF(L$16-$C107&lt;10,K107,0))))</f>
        <v>0</v>
      </c>
      <c r="M107" s="195">
        <f>IF(IF(AND(M$16=2017,$C107&lt;M$16),M$29/10,IF(M$16=$C107,M$29-SUM(M$104:M106),IF(M$16-$C107&lt;10,L107,0)))&lt;0,0,IF(AND(M$16=2017,$C107&lt;M$16),M$29/10,IF(M$16=$C107,M$29-SUM(M$104:M106),IF(M$16-$C107&lt;10,L107,0))))</f>
        <v>0</v>
      </c>
      <c r="N107" s="195">
        <f>IF(IF(AND(N$16=2017,$C107&lt;N$16),N$29/10,IF(N$16=$C107,N$29-SUM(N$104:N106),IF(N$16-$C107&lt;10,M107,0)))&lt;0,0,IF(AND(N$16=2017,$C107&lt;N$16),N$29/10,IF(N$16=$C107,N$29-SUM(N$104:N106),IF(N$16-$C107&lt;10,M107,0))))</f>
        <v>0</v>
      </c>
      <c r="O107" s="195">
        <f>IF(IF(AND(O$16=2017,$C107&lt;O$16),O$29/10,IF(O$16=$C107,O$29-SUM(O$104:O106),IF(O$16-$C107&lt;10,N107,0)))&lt;0,0,IF(AND(O$16=2017,$C107&lt;O$16),O$29/10,IF(O$16=$C107,O$29-SUM(O$104:O106),IF(O$16-$C107&lt;10,N107,0))))</f>
        <v>0</v>
      </c>
      <c r="P107" s="195">
        <f>IF(IF(AND(P$16=2017,$C107&lt;P$16),P$29/10,IF(P$16=$C107,P$29-SUM(P$104:P106),IF(P$16-$C107&lt;10,O107,0)))&lt;0,0,IF(AND(P$16=2017,$C107&lt;P$16),P$29/10,IF(P$16=$C107,P$29-SUM(P$104:P106),IF(P$16-$C107&lt;10,O107,0))))</f>
        <v>0</v>
      </c>
      <c r="Q107" s="195">
        <f>IF(IF(AND(Q$16=2017,$C107&lt;Q$16),Q$29/10,IF(Q$16=$C107,Q$29-SUM(Q$104:Q106),IF(Q$16-$C107&lt;10,P107,0)))&lt;0,0,IF(AND(Q$16=2017,$C107&lt;Q$16),Q$29/10,IF(Q$16=$C107,Q$29-SUM(Q$104:Q106),IF(Q$16-$C107&lt;10,P107,0))))</f>
        <v>0</v>
      </c>
      <c r="R107" s="195">
        <f>IF(IF(AND(R$16=2017,$C107&lt;R$16),R$29/10,IF(R$16=$C107,R$29-SUM(R$104:R106),IF(R$16-$C107&lt;10,Q107,0)))&lt;0,0,IF(AND(R$16=2017,$C107&lt;R$16),R$29/10,IF(R$16=$C107,R$29-SUM(R$104:R106),IF(R$16-$C107&lt;10,Q107,0))))</f>
        <v>0</v>
      </c>
      <c r="S107" s="195">
        <f>IF(IF(AND(S$16=2017,$C107&lt;S$16),S$29/10,IF(S$16=$C107,S$29-SUM(S$104:S106),IF(S$16-$C107&lt;10,R107,0)))&lt;0,0,IF(AND(S$16=2017,$C107&lt;S$16),S$29/10,IF(S$16=$C107,S$29-SUM(S$104:S106),IF(S$16-$C107&lt;10,R107,0))))</f>
        <v>0</v>
      </c>
      <c r="T107" s="195">
        <f>IF(IF(AND(T$16=2017,$C107&lt;T$16),T$29/10,IF(T$16=$C107,T$29-SUM(T$104:T106),IF(T$16-$C107&lt;10,S107,0)))&lt;0,0,IF(AND(T$16=2017,$C107&lt;T$16),T$29/10,IF(T$16=$C107,T$29-SUM(T$104:T106),IF(T$16-$C107&lt;10,S107,0))))</f>
        <v>0</v>
      </c>
      <c r="U107" s="195">
        <f>IF(IF(AND(U$16=2017,$C107&lt;U$16),U$29/10,IF(U$16=$C107,U$29-SUM(U$104:U106),IF(U$16-$C107&lt;10,T107,0)))&lt;0,0,IF(AND(U$16=2017,$C107&lt;U$16),U$29/10,IF(U$16=$C107,U$29-SUM(U$104:U106),IF(U$16-$C107&lt;10,T107,0))))</f>
        <v>0</v>
      </c>
      <c r="V107" s="195">
        <f>IF(IF(AND(V$16=2017,$C107&lt;V$16),V$29/10,IF(V$16=$C107,V$29-SUM(V$104:V106),IF(V$16-$C107&lt;10,U107,0)))&lt;0,0,IF(AND(V$16=2017,$C107&lt;V$16),V$29/10,IF(V$16=$C107,V$29-SUM(V$104:V106),IF(V$16-$C107&lt;10,U107,0))))</f>
        <v>0</v>
      </c>
      <c r="W107" s="195">
        <f>IF(IF(AND(W$16=2017,$C107&lt;W$16),W$29/10,IF(W$16=$C107,W$29-SUM(W$104:W106),IF(W$16-$C107&lt;10,V107,0)))&lt;0,0,IF(AND(W$16=2017,$C107&lt;W$16),W$29/10,IF(W$16=$C107,W$29-SUM(W$104:W106),IF(W$16-$C107&lt;10,V107,0))))</f>
        <v>0</v>
      </c>
      <c r="X107" s="195">
        <f>IF(IF(AND(X$16=2017,$C107&lt;X$16),X$29/10,IF(X$16=$C107,X$29-SUM(X$104:X106),IF(X$16-$C107&lt;10,W107,0)))&lt;0,0,IF(AND(X$16=2017,$C107&lt;X$16),X$29/10,IF(X$16=$C107,X$29-SUM(X$104:X106),IF(X$16-$C107&lt;10,W107,0))))</f>
        <v>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row>
    <row r="108" spans="1:214" outlineLevel="1" x14ac:dyDescent="0.2">
      <c r="A108" s="163"/>
      <c r="B108" s="177" t="s">
        <v>249</v>
      </c>
      <c r="C108" s="173">
        <v>2011</v>
      </c>
      <c r="D108" s="163"/>
      <c r="E108" s="163" t="s">
        <v>142</v>
      </c>
      <c r="F108" s="163"/>
      <c r="G108" s="163"/>
      <c r="H108" s="163"/>
      <c r="I108" s="163"/>
      <c r="J108" s="195">
        <f>IF(IF(AND(J$16=2017,$C108&lt;J$16),J$29/10,IF(J$16=$C108,J$29-SUM(J$104:J107),IF(J$16-$C108&lt;10,I108,0)))&lt;0,0,IF(AND(J$16=2017,$C108&lt;J$16),J$29/10,IF(J$16=$C108,J$29-SUM(J$104:J107),IF(J$16-$C108&lt;10,I108,0))))</f>
        <v>0</v>
      </c>
      <c r="K108" s="195">
        <f>IF(IF(AND(K$16=2017,$C108&lt;K$16),K$29/10,IF(K$16=$C108,K$29-SUM(K$104:K107),IF(K$16-$C108&lt;10,J108,0)))&lt;0,0,IF(AND(K$16=2017,$C108&lt;K$16),K$29/10,IF(K$16=$C108,K$29-SUM(K$104:K107),IF(K$16-$C108&lt;10,J108,0))))</f>
        <v>0</v>
      </c>
      <c r="L108" s="195">
        <f>IF(IF(AND(L$16=2017,$C108&lt;L$16),L$29/10,IF(L$16=$C108,L$29-SUM(L$104:L107),IF(L$16-$C108&lt;10,K108,0)))&lt;0,0,IF(AND(L$16=2017,$C108&lt;L$16),L$29/10,IF(L$16=$C108,L$29-SUM(L$104:L107),IF(L$16-$C108&lt;10,K108,0))))</f>
        <v>0</v>
      </c>
      <c r="M108" s="195">
        <f>IF(IF(AND(M$16=2017,$C108&lt;M$16),M$29/10,IF(M$16=$C108,M$29-SUM(M$104:M107),IF(M$16-$C108&lt;10,L108,0)))&lt;0,0,IF(AND(M$16=2017,$C108&lt;M$16),M$29/10,IF(M$16=$C108,M$29-SUM(M$104:M107),IF(M$16-$C108&lt;10,L108,0))))</f>
        <v>0</v>
      </c>
      <c r="N108" s="195">
        <f>IF(IF(AND(N$16=2017,$C108&lt;N$16),N$29/10,IF(N$16=$C108,N$29-SUM(N$104:N107),IF(N$16-$C108&lt;10,M108,0)))&lt;0,0,IF(AND(N$16=2017,$C108&lt;N$16),N$29/10,IF(N$16=$C108,N$29-SUM(N$104:N107),IF(N$16-$C108&lt;10,M108,0))))</f>
        <v>0</v>
      </c>
      <c r="O108" s="195">
        <f>IF(IF(AND(O$16=2017,$C108&lt;O$16),O$29/10,IF(O$16=$C108,O$29-SUM(O$104:O107),IF(O$16-$C108&lt;10,N108,0)))&lt;0,0,IF(AND(O$16=2017,$C108&lt;O$16),O$29/10,IF(O$16=$C108,O$29-SUM(O$104:O107),IF(O$16-$C108&lt;10,N108,0))))</f>
        <v>0</v>
      </c>
      <c r="P108" s="195">
        <f>IF(IF(AND(P$16=2017,$C108&lt;P$16),P$29/10,IF(P$16=$C108,P$29-SUM(P$104:P107),IF(P$16-$C108&lt;10,O108,0)))&lt;0,0,IF(AND(P$16=2017,$C108&lt;P$16),P$29/10,IF(P$16=$C108,P$29-SUM(P$104:P107),IF(P$16-$C108&lt;10,O108,0))))</f>
        <v>0</v>
      </c>
      <c r="Q108" s="195">
        <f>IF(IF(AND(Q$16=2017,$C108&lt;Q$16),Q$29/10,IF(Q$16=$C108,Q$29-SUM(Q$104:Q107),IF(Q$16-$C108&lt;10,P108,0)))&lt;0,0,IF(AND(Q$16=2017,$C108&lt;Q$16),Q$29/10,IF(Q$16=$C108,Q$29-SUM(Q$104:Q107),IF(Q$16-$C108&lt;10,P108,0))))</f>
        <v>0</v>
      </c>
      <c r="R108" s="195">
        <f>IF(IF(AND(R$16=2017,$C108&lt;R$16),R$29/10,IF(R$16=$C108,R$29-SUM(R$104:R107),IF(R$16-$C108&lt;10,Q108,0)))&lt;0,0,IF(AND(R$16=2017,$C108&lt;R$16),R$29/10,IF(R$16=$C108,R$29-SUM(R$104:R107),IF(R$16-$C108&lt;10,Q108,0))))</f>
        <v>0</v>
      </c>
      <c r="S108" s="195">
        <f>IF(IF(AND(S$16=2017,$C108&lt;S$16),S$29/10,IF(S$16=$C108,S$29-SUM(S$104:S107),IF(S$16-$C108&lt;10,R108,0)))&lt;0,0,IF(AND(S$16=2017,$C108&lt;S$16),S$29/10,IF(S$16=$C108,S$29-SUM(S$104:S107),IF(S$16-$C108&lt;10,R108,0))))</f>
        <v>0</v>
      </c>
      <c r="T108" s="195">
        <f>IF(IF(AND(T$16=2017,$C108&lt;T$16),T$29/10,IF(T$16=$C108,T$29-SUM(T$104:T107),IF(T$16-$C108&lt;10,S108,0)))&lt;0,0,IF(AND(T$16=2017,$C108&lt;T$16),T$29/10,IF(T$16=$C108,T$29-SUM(T$104:T107),IF(T$16-$C108&lt;10,S108,0))))</f>
        <v>0</v>
      </c>
      <c r="U108" s="195">
        <f>IF(IF(AND(U$16=2017,$C108&lt;U$16),U$29/10,IF(U$16=$C108,U$29-SUM(U$104:U107),IF(U$16-$C108&lt;10,T108,0)))&lt;0,0,IF(AND(U$16=2017,$C108&lt;U$16),U$29/10,IF(U$16=$C108,U$29-SUM(U$104:U107),IF(U$16-$C108&lt;10,T108,0))))</f>
        <v>0</v>
      </c>
      <c r="V108" s="195">
        <f>IF(IF(AND(V$16=2017,$C108&lt;V$16),V$29/10,IF(V$16=$C108,V$29-SUM(V$104:V107),IF(V$16-$C108&lt;10,U108,0)))&lt;0,0,IF(AND(V$16=2017,$C108&lt;V$16),V$29/10,IF(V$16=$C108,V$29-SUM(V$104:V107),IF(V$16-$C108&lt;10,U108,0))))</f>
        <v>0</v>
      </c>
      <c r="W108" s="195">
        <f>IF(IF(AND(W$16=2017,$C108&lt;W$16),W$29/10,IF(W$16=$C108,W$29-SUM(W$104:W107),IF(W$16-$C108&lt;10,V108,0)))&lt;0,0,IF(AND(W$16=2017,$C108&lt;W$16),W$29/10,IF(W$16=$C108,W$29-SUM(W$104:W107),IF(W$16-$C108&lt;10,V108,0))))</f>
        <v>0</v>
      </c>
      <c r="X108" s="195">
        <f>IF(IF(AND(X$16=2017,$C108&lt;X$16),X$29/10,IF(X$16=$C108,X$29-SUM(X$104:X107),IF(X$16-$C108&lt;10,W108,0)))&lt;0,0,IF(AND(X$16=2017,$C108&lt;X$16),X$29/10,IF(X$16=$C108,X$29-SUM(X$104:X107),IF(X$16-$C108&lt;10,W108,0))))</f>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row>
    <row r="109" spans="1:214" outlineLevel="1" x14ac:dyDescent="0.2">
      <c r="A109" s="163"/>
      <c r="B109" s="177" t="s">
        <v>249</v>
      </c>
      <c r="C109" s="177">
        <v>2012</v>
      </c>
      <c r="D109" s="163"/>
      <c r="E109" s="163" t="s">
        <v>142</v>
      </c>
      <c r="F109" s="163"/>
      <c r="G109" s="163"/>
      <c r="H109" s="163"/>
      <c r="I109" s="163"/>
      <c r="J109" s="195">
        <f>IF(IF(AND(J$16=2017,$C109&lt;J$16),J$29/10,IF(J$16=$C109,J$29-SUM(J$104:J108),IF(J$16-$C109&lt;10,I109,0)))&lt;0,0,IF(AND(J$16=2017,$C109&lt;J$16),J$29/10,IF(J$16=$C109,J$29-SUM(J$104:J108),IF(J$16-$C109&lt;10,I109,0))))</f>
        <v>0</v>
      </c>
      <c r="K109" s="195">
        <f>IF(IF(AND(K$16=2017,$C109&lt;K$16),K$29/10,IF(K$16=$C109,K$29-SUM(K$104:K108),IF(K$16-$C109&lt;10,J109,0)))&lt;0,0,IF(AND(K$16=2017,$C109&lt;K$16),K$29/10,IF(K$16=$C109,K$29-SUM(K$104:K108),IF(K$16-$C109&lt;10,J109,0))))</f>
        <v>0</v>
      </c>
      <c r="L109" s="195">
        <f>IF(IF(AND(L$16=2017,$C109&lt;L$16),L$29/10,IF(L$16=$C109,L$29-SUM(L$104:L108),IF(L$16-$C109&lt;10,K109,0)))&lt;0,0,IF(AND(L$16=2017,$C109&lt;L$16),L$29/10,IF(L$16=$C109,L$29-SUM(L$104:L108),IF(L$16-$C109&lt;10,K109,0))))</f>
        <v>0</v>
      </c>
      <c r="M109" s="195">
        <f>IF(IF(AND(M$16=2017,$C109&lt;M$16),M$29/10,IF(M$16=$C109,M$29-SUM(M$104:M108),IF(M$16-$C109&lt;10,L109,0)))&lt;0,0,IF(AND(M$16=2017,$C109&lt;M$16),M$29/10,IF(M$16=$C109,M$29-SUM(M$104:M108),IF(M$16-$C109&lt;10,L109,0))))</f>
        <v>0</v>
      </c>
      <c r="N109" s="195">
        <f>IF(IF(AND(N$16=2017,$C109&lt;N$16),N$29/10,IF(N$16=$C109,N$29-SUM(N$104:N108),IF(N$16-$C109&lt;10,M109,0)))&lt;0,0,IF(AND(N$16=2017,$C109&lt;N$16),N$29/10,IF(N$16=$C109,N$29-SUM(N$104:N108),IF(N$16-$C109&lt;10,M109,0))))</f>
        <v>0</v>
      </c>
      <c r="O109" s="195">
        <f>IF(IF(AND(O$16=2017,$C109&lt;O$16),O$29/10,IF(O$16=$C109,O$29-SUM(O$104:O108),IF(O$16-$C109&lt;10,N109,0)))&lt;0,0,IF(AND(O$16=2017,$C109&lt;O$16),O$29/10,IF(O$16=$C109,O$29-SUM(O$104:O108),IF(O$16-$C109&lt;10,N109,0))))</f>
        <v>0</v>
      </c>
      <c r="P109" s="195">
        <f>IF(IF(AND(P$16=2017,$C109&lt;P$16),P$29/10,IF(P$16=$C109,P$29-SUM(P$104:P108),IF(P$16-$C109&lt;10,O109,0)))&lt;0,0,IF(AND(P$16=2017,$C109&lt;P$16),P$29/10,IF(P$16=$C109,P$29-SUM(P$104:P108),IF(P$16-$C109&lt;10,O109,0))))</f>
        <v>0</v>
      </c>
      <c r="Q109" s="195">
        <f>IF(IF(AND(Q$16=2017,$C109&lt;Q$16),Q$29/10,IF(Q$16=$C109,Q$29-SUM(Q$104:Q108),IF(Q$16-$C109&lt;10,P109,0)))&lt;0,0,IF(AND(Q$16=2017,$C109&lt;Q$16),Q$29/10,IF(Q$16=$C109,Q$29-SUM(Q$104:Q108),IF(Q$16-$C109&lt;10,P109,0))))</f>
        <v>0</v>
      </c>
      <c r="R109" s="195">
        <f>IF(IF(AND(R$16=2017,$C109&lt;R$16),R$29/10,IF(R$16=$C109,R$29-SUM(R$104:R108),IF(R$16-$C109&lt;10,Q109,0)))&lt;0,0,IF(AND(R$16=2017,$C109&lt;R$16),R$29/10,IF(R$16=$C109,R$29-SUM(R$104:R108),IF(R$16-$C109&lt;10,Q109,0))))</f>
        <v>0</v>
      </c>
      <c r="S109" s="195">
        <f>IF(IF(AND(S$16=2017,$C109&lt;S$16),S$29/10,IF(S$16=$C109,S$29-SUM(S$104:S108),IF(S$16-$C109&lt;10,R109,0)))&lt;0,0,IF(AND(S$16=2017,$C109&lt;S$16),S$29/10,IF(S$16=$C109,S$29-SUM(S$104:S108),IF(S$16-$C109&lt;10,R109,0))))</f>
        <v>0</v>
      </c>
      <c r="T109" s="195">
        <f>IF(IF(AND(T$16=2017,$C109&lt;T$16),T$29/10,IF(T$16=$C109,T$29-SUM(T$104:T108),IF(T$16-$C109&lt;10,S109,0)))&lt;0,0,IF(AND(T$16=2017,$C109&lt;T$16),T$29/10,IF(T$16=$C109,T$29-SUM(T$104:T108),IF(T$16-$C109&lt;10,S109,0))))</f>
        <v>0</v>
      </c>
      <c r="U109" s="195">
        <f>IF(IF(AND(U$16=2017,$C109&lt;U$16),U$29/10,IF(U$16=$C109,U$29-SUM(U$104:U108),IF(U$16-$C109&lt;10,T109,0)))&lt;0,0,IF(AND(U$16=2017,$C109&lt;U$16),U$29/10,IF(U$16=$C109,U$29-SUM(U$104:U108),IF(U$16-$C109&lt;10,T109,0))))</f>
        <v>0</v>
      </c>
      <c r="V109" s="195">
        <f>IF(IF(AND(V$16=2017,$C109&lt;V$16),V$29/10,IF(V$16=$C109,V$29-SUM(V$104:V108),IF(V$16-$C109&lt;10,U109,0)))&lt;0,0,IF(AND(V$16=2017,$C109&lt;V$16),V$29/10,IF(V$16=$C109,V$29-SUM(V$104:V108),IF(V$16-$C109&lt;10,U109,0))))</f>
        <v>0</v>
      </c>
      <c r="W109" s="195">
        <f>IF(IF(AND(W$16=2017,$C109&lt;W$16),W$29/10,IF(W$16=$C109,W$29-SUM(W$104:W108),IF(W$16-$C109&lt;10,V109,0)))&lt;0,0,IF(AND(W$16=2017,$C109&lt;W$16),W$29/10,IF(W$16=$C109,W$29-SUM(W$104:W108),IF(W$16-$C109&lt;10,V109,0))))</f>
        <v>0</v>
      </c>
      <c r="X109" s="195">
        <f>IF(IF(AND(X$16=2017,$C109&lt;X$16),X$29/10,IF(X$16=$C109,X$29-SUM(X$104:X108),IF(X$16-$C109&lt;10,W109,0)))&lt;0,0,IF(AND(X$16=2017,$C109&lt;X$16),X$29/10,IF(X$16=$C109,X$29-SUM(X$104:X108),IF(X$16-$C109&lt;10,W109,0))))</f>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row>
    <row r="110" spans="1:214" outlineLevel="1" x14ac:dyDescent="0.2">
      <c r="A110" s="163"/>
      <c r="B110" s="177" t="s">
        <v>249</v>
      </c>
      <c r="C110" s="173">
        <v>2013</v>
      </c>
      <c r="D110" s="163"/>
      <c r="E110" s="163" t="s">
        <v>142</v>
      </c>
      <c r="F110" s="163"/>
      <c r="G110" s="163"/>
      <c r="H110" s="163"/>
      <c r="I110" s="163"/>
      <c r="J110" s="195">
        <f>IF(IF(AND(J$16=2017,$C110&lt;J$16),J$29/10,IF(J$16=$C110,J$29-SUM(J$104:J109),IF(J$16-$C110&lt;10,I110,0)))&lt;0,0,IF(AND(J$16=2017,$C110&lt;J$16),J$29/10,IF(J$16=$C110,J$29-SUM(J$104:J109),IF(J$16-$C110&lt;10,I110,0))))</f>
        <v>0</v>
      </c>
      <c r="K110" s="195">
        <f>IF(IF(AND(K$16=2017,$C110&lt;K$16),K$29/10,IF(K$16=$C110,K$29-SUM(K$104:K109),IF(K$16-$C110&lt;10,J110,0)))&lt;0,0,IF(AND(K$16=2017,$C110&lt;K$16),K$29/10,IF(K$16=$C110,K$29-SUM(K$104:K109),IF(K$16-$C110&lt;10,J110,0))))</f>
        <v>0</v>
      </c>
      <c r="L110" s="195">
        <f>IF(IF(AND(L$16=2017,$C110&lt;L$16),L$29/10,IF(L$16=$C110,L$29-SUM(L$104:L109),IF(L$16-$C110&lt;10,K110,0)))&lt;0,0,IF(AND(L$16=2017,$C110&lt;L$16),L$29/10,IF(L$16=$C110,L$29-SUM(L$104:L109),IF(L$16-$C110&lt;10,K110,0))))</f>
        <v>0</v>
      </c>
      <c r="M110" s="195">
        <f>IF(IF(AND(M$16=2017,$C110&lt;M$16),M$29/10,IF(M$16=$C110,M$29-SUM(M$104:M109),IF(M$16-$C110&lt;10,L110,0)))&lt;0,0,IF(AND(M$16=2017,$C110&lt;M$16),M$29/10,IF(M$16=$C110,M$29-SUM(M$104:M109),IF(M$16-$C110&lt;10,L110,0))))</f>
        <v>0</v>
      </c>
      <c r="N110" s="195">
        <f>IF(IF(AND(N$16=2017,$C110&lt;N$16),N$29/10,IF(N$16=$C110,N$29-SUM(N$104:N109),IF(N$16-$C110&lt;10,M110,0)))&lt;0,0,IF(AND(N$16=2017,$C110&lt;N$16),N$29/10,IF(N$16=$C110,N$29-SUM(N$104:N109),IF(N$16-$C110&lt;10,M110,0))))</f>
        <v>0</v>
      </c>
      <c r="O110" s="195">
        <f>IF(IF(AND(O$16=2017,$C110&lt;O$16),O$29/10,IF(O$16=$C110,O$29-SUM(O$104:O109),IF(O$16-$C110&lt;10,N110,0)))&lt;0,0,IF(AND(O$16=2017,$C110&lt;O$16),O$29/10,IF(O$16=$C110,O$29-SUM(O$104:O109),IF(O$16-$C110&lt;10,N110,0))))</f>
        <v>0</v>
      </c>
      <c r="P110" s="195">
        <f>IF(IF(AND(P$16=2017,$C110&lt;P$16),P$29/10,IF(P$16=$C110,P$29-SUM(P$104:P109),IF(P$16-$C110&lt;10,O110,0)))&lt;0,0,IF(AND(P$16=2017,$C110&lt;P$16),P$29/10,IF(P$16=$C110,P$29-SUM(P$104:P109),IF(P$16-$C110&lt;10,O110,0))))</f>
        <v>0</v>
      </c>
      <c r="Q110" s="195">
        <f>IF(IF(AND(Q$16=2017,$C110&lt;Q$16),Q$29/10,IF(Q$16=$C110,Q$29-SUM(Q$104:Q109),IF(Q$16-$C110&lt;10,P110,0)))&lt;0,0,IF(AND(Q$16=2017,$C110&lt;Q$16),Q$29/10,IF(Q$16=$C110,Q$29-SUM(Q$104:Q109),IF(Q$16-$C110&lt;10,P110,0))))</f>
        <v>0</v>
      </c>
      <c r="R110" s="195">
        <f>IF(IF(AND(R$16=2017,$C110&lt;R$16),R$29/10,IF(R$16=$C110,R$29-SUM(R$104:R109),IF(R$16-$C110&lt;10,Q110,0)))&lt;0,0,IF(AND(R$16=2017,$C110&lt;R$16),R$29/10,IF(R$16=$C110,R$29-SUM(R$104:R109),IF(R$16-$C110&lt;10,Q110,0))))</f>
        <v>0</v>
      </c>
      <c r="S110" s="195">
        <f>IF(IF(AND(S$16=2017,$C110&lt;S$16),S$29/10,IF(S$16=$C110,S$29-SUM(S$104:S109),IF(S$16-$C110&lt;10,R110,0)))&lt;0,0,IF(AND(S$16=2017,$C110&lt;S$16),S$29/10,IF(S$16=$C110,S$29-SUM(S$104:S109),IF(S$16-$C110&lt;10,R110,0))))</f>
        <v>0</v>
      </c>
      <c r="T110" s="195">
        <f>IF(IF(AND(T$16=2017,$C110&lt;T$16),T$29/10,IF(T$16=$C110,T$29-SUM(T$104:T109),IF(T$16-$C110&lt;10,S110,0)))&lt;0,0,IF(AND(T$16=2017,$C110&lt;T$16),T$29/10,IF(T$16=$C110,T$29-SUM(T$104:T109),IF(T$16-$C110&lt;10,S110,0))))</f>
        <v>0</v>
      </c>
      <c r="U110" s="195">
        <f>IF(IF(AND(U$16=2017,$C110&lt;U$16),U$29/10,IF(U$16=$C110,U$29-SUM(U$104:U109),IF(U$16-$C110&lt;10,T110,0)))&lt;0,0,IF(AND(U$16=2017,$C110&lt;U$16),U$29/10,IF(U$16=$C110,U$29-SUM(U$104:U109),IF(U$16-$C110&lt;10,T110,0))))</f>
        <v>0</v>
      </c>
      <c r="V110" s="195">
        <f>IF(IF(AND(V$16=2017,$C110&lt;V$16),V$29/10,IF(V$16=$C110,V$29-SUM(V$104:V109),IF(V$16-$C110&lt;10,U110,0)))&lt;0,0,IF(AND(V$16=2017,$C110&lt;V$16),V$29/10,IF(V$16=$C110,V$29-SUM(V$104:V109),IF(V$16-$C110&lt;10,U110,0))))</f>
        <v>0</v>
      </c>
      <c r="W110" s="195">
        <f>IF(IF(AND(W$16=2017,$C110&lt;W$16),W$29/10,IF(W$16=$C110,W$29-SUM(W$104:W109),IF(W$16-$C110&lt;10,V110,0)))&lt;0,0,IF(AND(W$16=2017,$C110&lt;W$16),W$29/10,IF(W$16=$C110,W$29-SUM(W$104:W109),IF(W$16-$C110&lt;10,V110,0))))</f>
        <v>0</v>
      </c>
      <c r="X110" s="195">
        <f>IF(IF(AND(X$16=2017,$C110&lt;X$16),X$29/10,IF(X$16=$C110,X$29-SUM(X$104:X109),IF(X$16-$C110&lt;10,W110,0)))&lt;0,0,IF(AND(X$16=2017,$C110&lt;X$16),X$29/10,IF(X$16=$C110,X$29-SUM(X$104:X109),IF(X$16-$C110&lt;10,W110,0))))</f>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row>
    <row r="111" spans="1:214" outlineLevel="1" x14ac:dyDescent="0.2">
      <c r="A111" s="163"/>
      <c r="B111" s="177" t="s">
        <v>249</v>
      </c>
      <c r="C111" s="177">
        <v>2014</v>
      </c>
      <c r="D111" s="163"/>
      <c r="E111" s="163" t="s">
        <v>142</v>
      </c>
      <c r="F111" s="163"/>
      <c r="G111" s="163"/>
      <c r="H111" s="163"/>
      <c r="I111" s="163"/>
      <c r="J111" s="195">
        <f>IF(IF(AND(J$16=2017,$C111&lt;J$16),J$29/10,IF(J$16=$C111,J$29-SUM(J$104:J110),IF(J$16-$C111&lt;10,I111,0)))&lt;0,0,IF(AND(J$16=2017,$C111&lt;J$16),J$29/10,IF(J$16=$C111,J$29-SUM(J$104:J110),IF(J$16-$C111&lt;10,I111,0))))</f>
        <v>0</v>
      </c>
      <c r="K111" s="195">
        <f>IF(IF(AND(K$16=2017,$C111&lt;K$16),K$29/10,IF(K$16=$C111,K$29-SUM(K$104:K110),IF(K$16-$C111&lt;10,J111,0)))&lt;0,0,IF(AND(K$16=2017,$C111&lt;K$16),K$29/10,IF(K$16=$C111,K$29-SUM(K$104:K110),IF(K$16-$C111&lt;10,J111,0))))</f>
        <v>0</v>
      </c>
      <c r="L111" s="195">
        <f>IF(IF(AND(L$16=2017,$C111&lt;L$16),L$29/10,IF(L$16=$C111,L$29-SUM(L$104:L110),IF(L$16-$C111&lt;10,K111,0)))&lt;0,0,IF(AND(L$16=2017,$C111&lt;L$16),L$29/10,IF(L$16=$C111,L$29-SUM(L$104:L110),IF(L$16-$C111&lt;10,K111,0))))</f>
        <v>0</v>
      </c>
      <c r="M111" s="195">
        <f>IF(IF(AND(M$16=2017,$C111&lt;M$16),M$29/10,IF(M$16=$C111,M$29-SUM(M$104:M110),IF(M$16-$C111&lt;10,L111,0)))&lt;0,0,IF(AND(M$16=2017,$C111&lt;M$16),M$29/10,IF(M$16=$C111,M$29-SUM(M$104:M110),IF(M$16-$C111&lt;10,L111,0))))</f>
        <v>0</v>
      </c>
      <c r="N111" s="195">
        <f>IF(IF(AND(N$16=2017,$C111&lt;N$16),N$29/10,IF(N$16=$C111,N$29-SUM(N$104:N110),IF(N$16-$C111&lt;10,M111,0)))&lt;0,0,IF(AND(N$16=2017,$C111&lt;N$16),N$29/10,IF(N$16=$C111,N$29-SUM(N$104:N110),IF(N$16-$C111&lt;10,M111,0))))</f>
        <v>0</v>
      </c>
      <c r="O111" s="195">
        <f>IF(IF(AND(O$16=2017,$C111&lt;O$16),O$29/10,IF(O$16=$C111,O$29-SUM(O$104:O110),IF(O$16-$C111&lt;10,N111,0)))&lt;0,0,IF(AND(O$16=2017,$C111&lt;O$16),O$29/10,IF(O$16=$C111,O$29-SUM(O$104:O110),IF(O$16-$C111&lt;10,N111,0))))</f>
        <v>0</v>
      </c>
      <c r="P111" s="195">
        <f>IF(IF(AND(P$16=2017,$C111&lt;P$16),P$29/10,IF(P$16=$C111,P$29-SUM(P$104:P110),IF(P$16-$C111&lt;10,O111,0)))&lt;0,0,IF(AND(P$16=2017,$C111&lt;P$16),P$29/10,IF(P$16=$C111,P$29-SUM(P$104:P110),IF(P$16-$C111&lt;10,O111,0))))</f>
        <v>0</v>
      </c>
      <c r="Q111" s="195">
        <f>IF(IF(AND(Q$16=2017,$C111&lt;Q$16),Q$29/10,IF(Q$16=$C111,Q$29-SUM(Q$104:Q110),IF(Q$16-$C111&lt;10,P111,0)))&lt;0,0,IF(AND(Q$16=2017,$C111&lt;Q$16),Q$29/10,IF(Q$16=$C111,Q$29-SUM(Q$104:Q110),IF(Q$16-$C111&lt;10,P111,0))))</f>
        <v>0</v>
      </c>
      <c r="R111" s="195">
        <f>IF(IF(AND(R$16=2017,$C111&lt;R$16),R$29/10,IF(R$16=$C111,R$29-SUM(R$104:R110),IF(R$16-$C111&lt;10,Q111,0)))&lt;0,0,IF(AND(R$16=2017,$C111&lt;R$16),R$29/10,IF(R$16=$C111,R$29-SUM(R$104:R110),IF(R$16-$C111&lt;10,Q111,0))))</f>
        <v>0</v>
      </c>
      <c r="S111" s="195">
        <f>IF(IF(AND(S$16=2017,$C111&lt;S$16),S$29/10,IF(S$16=$C111,S$29-SUM(S$104:S110),IF(S$16-$C111&lt;10,R111,0)))&lt;0,0,IF(AND(S$16=2017,$C111&lt;S$16),S$29/10,IF(S$16=$C111,S$29-SUM(S$104:S110),IF(S$16-$C111&lt;10,R111,0))))</f>
        <v>0</v>
      </c>
      <c r="T111" s="195">
        <f>IF(IF(AND(T$16=2017,$C111&lt;T$16),T$29/10,IF(T$16=$C111,T$29-SUM(T$104:T110),IF(T$16-$C111&lt;10,S111,0)))&lt;0,0,IF(AND(T$16=2017,$C111&lt;T$16),T$29/10,IF(T$16=$C111,T$29-SUM(T$104:T110),IF(T$16-$C111&lt;10,S111,0))))</f>
        <v>0</v>
      </c>
      <c r="U111" s="195">
        <f>IF(IF(AND(U$16=2017,$C111&lt;U$16),U$29/10,IF(U$16=$C111,U$29-SUM(U$104:U110),IF(U$16-$C111&lt;10,T111,0)))&lt;0,0,IF(AND(U$16=2017,$C111&lt;U$16),U$29/10,IF(U$16=$C111,U$29-SUM(U$104:U110),IF(U$16-$C111&lt;10,T111,0))))</f>
        <v>0</v>
      </c>
      <c r="V111" s="195">
        <f>IF(IF(AND(V$16=2017,$C111&lt;V$16),V$29/10,IF(V$16=$C111,V$29-SUM(V$104:V110),IF(V$16-$C111&lt;10,U111,0)))&lt;0,0,IF(AND(V$16=2017,$C111&lt;V$16),V$29/10,IF(V$16=$C111,V$29-SUM(V$104:V110),IF(V$16-$C111&lt;10,U111,0))))</f>
        <v>0</v>
      </c>
      <c r="W111" s="195">
        <f>IF(IF(AND(W$16=2017,$C111&lt;W$16),W$29/10,IF(W$16=$C111,W$29-SUM(W$104:W110),IF(W$16-$C111&lt;10,V111,0)))&lt;0,0,IF(AND(W$16=2017,$C111&lt;W$16),W$29/10,IF(W$16=$C111,W$29-SUM(W$104:W110),IF(W$16-$C111&lt;10,V111,0))))</f>
        <v>0</v>
      </c>
      <c r="X111" s="195">
        <f>IF(IF(AND(X$16=2017,$C111&lt;X$16),X$29/10,IF(X$16=$C111,X$29-SUM(X$104:X110),IF(X$16-$C111&lt;10,W111,0)))&lt;0,0,IF(AND(X$16=2017,$C111&lt;X$16),X$29/10,IF(X$16=$C111,X$29-SUM(X$104:X110),IF(X$16-$C111&lt;10,W111,0))))</f>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row>
    <row r="112" spans="1:214" outlineLevel="1" x14ac:dyDescent="0.2">
      <c r="A112" s="163"/>
      <c r="B112" s="177" t="s">
        <v>249</v>
      </c>
      <c r="C112" s="173">
        <v>2015</v>
      </c>
      <c r="D112" s="163"/>
      <c r="E112" s="163" t="s">
        <v>142</v>
      </c>
      <c r="F112" s="163"/>
      <c r="G112" s="163"/>
      <c r="H112" s="163"/>
      <c r="I112" s="163"/>
      <c r="J112" s="195">
        <f>IF(IF(AND(J$16=2017,$C112&lt;J$16),J$29/10,IF(J$16=$C112,J$29-SUM(J$104:J111),IF(J$16-$C112&lt;10,I112,0)))&lt;0,0,IF(AND(J$16=2017,$C112&lt;J$16),J$29/10,IF(J$16=$C112,J$29-SUM(J$104:J111),IF(J$16-$C112&lt;10,I112,0))))</f>
        <v>0</v>
      </c>
      <c r="K112" s="195">
        <f>IF(IF(AND(K$16=2017,$C112&lt;K$16),K$29/10,IF(K$16=$C112,K$29-SUM(K$104:K111),IF(K$16-$C112&lt;10,J112,0)))&lt;0,0,IF(AND(K$16=2017,$C112&lt;K$16),K$29/10,IF(K$16=$C112,K$29-SUM(K$104:K111),IF(K$16-$C112&lt;10,J112,0))))</f>
        <v>0</v>
      </c>
      <c r="L112" s="195">
        <f>IF(IF(AND(L$16=2017,$C112&lt;L$16),L$29/10,IF(L$16=$C112,L$29-SUM(L$104:L111),IF(L$16-$C112&lt;10,K112,0)))&lt;0,0,IF(AND(L$16=2017,$C112&lt;L$16),L$29/10,IF(L$16=$C112,L$29-SUM(L$104:L111),IF(L$16-$C112&lt;10,K112,0))))</f>
        <v>0</v>
      </c>
      <c r="M112" s="195">
        <f>IF(IF(AND(M$16=2017,$C112&lt;M$16),M$29/10,IF(M$16=$C112,M$29-SUM(M$104:M111),IF(M$16-$C112&lt;10,L112,0)))&lt;0,0,IF(AND(M$16=2017,$C112&lt;M$16),M$29/10,IF(M$16=$C112,M$29-SUM(M$104:M111),IF(M$16-$C112&lt;10,L112,0))))</f>
        <v>0</v>
      </c>
      <c r="N112" s="195">
        <f>IF(IF(AND(N$16=2017,$C112&lt;N$16),N$29/10,IF(N$16=$C112,N$29-SUM(N$104:N111),IF(N$16-$C112&lt;10,M112,0)))&lt;0,0,IF(AND(N$16=2017,$C112&lt;N$16),N$29/10,IF(N$16=$C112,N$29-SUM(N$104:N111),IF(N$16-$C112&lt;10,M112,0))))</f>
        <v>0</v>
      </c>
      <c r="O112" s="195">
        <f>IF(IF(AND(O$16=2017,$C112&lt;O$16),O$29/10,IF(O$16=$C112,O$29-SUM(O$104:O111),IF(O$16-$C112&lt;10,N112,0)))&lt;0,0,IF(AND(O$16=2017,$C112&lt;O$16),O$29/10,IF(O$16=$C112,O$29-SUM(O$104:O111),IF(O$16-$C112&lt;10,N112,0))))</f>
        <v>0</v>
      </c>
      <c r="P112" s="195">
        <f>IF(IF(AND(P$16=2017,$C112&lt;P$16),P$29/10,IF(P$16=$C112,P$29-SUM(P$104:P111),IF(P$16-$C112&lt;10,O112,0)))&lt;0,0,IF(AND(P$16=2017,$C112&lt;P$16),P$29/10,IF(P$16=$C112,P$29-SUM(P$104:P111),IF(P$16-$C112&lt;10,O112,0))))</f>
        <v>0</v>
      </c>
      <c r="Q112" s="195">
        <f>IF(IF(AND(Q$16=2017,$C112&lt;Q$16),Q$29/10,IF(Q$16=$C112,Q$29-SUM(Q$104:Q111),IF(Q$16-$C112&lt;10,P112,0)))&lt;0,0,IF(AND(Q$16=2017,$C112&lt;Q$16),Q$29/10,IF(Q$16=$C112,Q$29-SUM(Q$104:Q111),IF(Q$16-$C112&lt;10,P112,0))))</f>
        <v>0</v>
      </c>
      <c r="R112" s="195">
        <f>IF(IF(AND(R$16=2017,$C112&lt;R$16),R$29/10,IF(R$16=$C112,R$29-SUM(R$104:R111),IF(R$16-$C112&lt;10,Q112,0)))&lt;0,0,IF(AND(R$16=2017,$C112&lt;R$16),R$29/10,IF(R$16=$C112,R$29-SUM(R$104:R111),IF(R$16-$C112&lt;10,Q112,0))))</f>
        <v>0</v>
      </c>
      <c r="S112" s="195">
        <f>IF(IF(AND(S$16=2017,$C112&lt;S$16),S$29/10,IF(S$16=$C112,S$29-SUM(S$104:S111),IF(S$16-$C112&lt;10,R112,0)))&lt;0,0,IF(AND(S$16=2017,$C112&lt;S$16),S$29/10,IF(S$16=$C112,S$29-SUM(S$104:S111),IF(S$16-$C112&lt;10,R112,0))))</f>
        <v>0</v>
      </c>
      <c r="T112" s="195">
        <f>IF(IF(AND(T$16=2017,$C112&lt;T$16),T$29/10,IF(T$16=$C112,T$29-SUM(T$104:T111),IF(T$16-$C112&lt;10,S112,0)))&lt;0,0,IF(AND(T$16=2017,$C112&lt;T$16),T$29/10,IF(T$16=$C112,T$29-SUM(T$104:T111),IF(T$16-$C112&lt;10,S112,0))))</f>
        <v>0</v>
      </c>
      <c r="U112" s="195">
        <f>IF(IF(AND(U$16=2017,$C112&lt;U$16),U$29/10,IF(U$16=$C112,U$29-SUM(U$104:U111),IF(U$16-$C112&lt;10,T112,0)))&lt;0,0,IF(AND(U$16=2017,$C112&lt;U$16),U$29/10,IF(U$16=$C112,U$29-SUM(U$104:U111),IF(U$16-$C112&lt;10,T112,0))))</f>
        <v>0</v>
      </c>
      <c r="V112" s="195">
        <f>IF(IF(AND(V$16=2017,$C112&lt;V$16),V$29/10,IF(V$16=$C112,V$29-SUM(V$104:V111),IF(V$16-$C112&lt;10,U112,0)))&lt;0,0,IF(AND(V$16=2017,$C112&lt;V$16),V$29/10,IF(V$16=$C112,V$29-SUM(V$104:V111),IF(V$16-$C112&lt;10,U112,0))))</f>
        <v>0</v>
      </c>
      <c r="W112" s="195">
        <f>IF(IF(AND(W$16=2017,$C112&lt;W$16),W$29/10,IF(W$16=$C112,W$29-SUM(W$104:W111),IF(W$16-$C112&lt;10,V112,0)))&lt;0,0,IF(AND(W$16=2017,$C112&lt;W$16),W$29/10,IF(W$16=$C112,W$29-SUM(W$104:W111),IF(W$16-$C112&lt;10,V112,0))))</f>
        <v>0</v>
      </c>
      <c r="X112" s="195">
        <f>IF(IF(AND(X$16=2017,$C112&lt;X$16),X$29/10,IF(X$16=$C112,X$29-SUM(X$104:X111),IF(X$16-$C112&lt;10,W112,0)))&lt;0,0,IF(AND(X$16=2017,$C112&lt;X$16),X$29/10,IF(X$16=$C112,X$29-SUM(X$104:X111),IF(X$16-$C112&lt;10,W112,0))))</f>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row>
    <row r="113" spans="1:214" outlineLevel="1" x14ac:dyDescent="0.2">
      <c r="A113" s="163"/>
      <c r="B113" s="177" t="s">
        <v>249</v>
      </c>
      <c r="C113" s="177">
        <v>2016</v>
      </c>
      <c r="D113" s="163"/>
      <c r="E113" s="163" t="s">
        <v>142</v>
      </c>
      <c r="F113" s="163"/>
      <c r="G113" s="163"/>
      <c r="H113" s="163"/>
      <c r="I113" s="163"/>
      <c r="J113" s="195">
        <f>IF(IF(AND(J$16=2017,$C113&lt;J$16),J$29/10,IF(J$16=$C113,J$29-SUM(J$104:J112),IF(J$16-$C113&lt;10,I113,0)))&lt;0,0,IF(AND(J$16=2017,$C113&lt;J$16),J$29/10,IF(J$16=$C113,J$29-SUM(J$104:J112),IF(J$16-$C113&lt;10,I113,0))))</f>
        <v>0</v>
      </c>
      <c r="K113" s="195">
        <f>IF(IF(AND(K$16=2017,$C113&lt;K$16),K$29/10,IF(K$16=$C113,K$29-SUM(K$104:K112),IF(K$16-$C113&lt;10,J113,0)))&lt;0,0,IF(AND(K$16=2017,$C113&lt;K$16),K$29/10,IF(K$16=$C113,K$29-SUM(K$104:K112),IF(K$16-$C113&lt;10,J113,0))))</f>
        <v>0</v>
      </c>
      <c r="L113" s="195">
        <f>IF(IF(AND(L$16=2017,$C113&lt;L$16),L$29/10,IF(L$16=$C113,L$29-SUM(L$104:L112),IF(L$16-$C113&lt;10,K113,0)))&lt;0,0,IF(AND(L$16=2017,$C113&lt;L$16),L$29/10,IF(L$16=$C113,L$29-SUM(L$104:L112),IF(L$16-$C113&lt;10,K113,0))))</f>
        <v>0</v>
      </c>
      <c r="M113" s="195">
        <f>IF(IF(AND(M$16=2017,$C113&lt;M$16),M$29/10,IF(M$16=$C113,M$29-SUM(M$104:M112),IF(M$16-$C113&lt;10,L113,0)))&lt;0,0,IF(AND(M$16=2017,$C113&lt;M$16),M$29/10,IF(M$16=$C113,M$29-SUM(M$104:M112),IF(M$16-$C113&lt;10,L113,0))))</f>
        <v>0</v>
      </c>
      <c r="N113" s="195">
        <f>IF(IF(AND(N$16=2017,$C113&lt;N$16),N$29/10,IF(N$16=$C113,N$29-SUM(N$104:N112),IF(N$16-$C113&lt;10,M113,0)))&lt;0,0,IF(AND(N$16=2017,$C113&lt;N$16),N$29/10,IF(N$16=$C113,N$29-SUM(N$104:N112),IF(N$16-$C113&lt;10,M113,0))))</f>
        <v>0</v>
      </c>
      <c r="O113" s="195">
        <f>IF(IF(AND(O$16=2017,$C113&lt;O$16),O$29/10,IF(O$16=$C113,O$29-SUM(O$104:O112),IF(O$16-$C113&lt;10,N113,0)))&lt;0,0,IF(AND(O$16=2017,$C113&lt;O$16),O$29/10,IF(O$16=$C113,O$29-SUM(O$104:O112),IF(O$16-$C113&lt;10,N113,0))))</f>
        <v>0</v>
      </c>
      <c r="P113" s="195">
        <f>IF(IF(AND(P$16=2017,$C113&lt;P$16),P$29/10,IF(P$16=$C113,P$29-SUM(P$104:P112),IF(P$16-$C113&lt;10,O113,0)))&lt;0,0,IF(AND(P$16=2017,$C113&lt;P$16),P$29/10,IF(P$16=$C113,P$29-SUM(P$104:P112),IF(P$16-$C113&lt;10,O113,0))))</f>
        <v>0</v>
      </c>
      <c r="Q113" s="195">
        <f>IF(IF(AND(Q$16=2017,$C113&lt;Q$16),Q$29/10,IF(Q$16=$C113,Q$29-SUM(Q$104:Q112),IF(Q$16-$C113&lt;10,P113,0)))&lt;0,0,IF(AND(Q$16=2017,$C113&lt;Q$16),Q$29/10,IF(Q$16=$C113,Q$29-SUM(Q$104:Q112),IF(Q$16-$C113&lt;10,P113,0))))</f>
        <v>0</v>
      </c>
      <c r="R113" s="195">
        <f>IF(IF(AND(R$16=2017,$C113&lt;R$16),R$29/10,IF(R$16=$C113,R$29-SUM(R$104:R112),IF(R$16-$C113&lt;10,Q113,0)))&lt;0,0,IF(AND(R$16=2017,$C113&lt;R$16),R$29/10,IF(R$16=$C113,R$29-SUM(R$104:R112),IF(R$16-$C113&lt;10,Q113,0))))</f>
        <v>0</v>
      </c>
      <c r="S113" s="195">
        <f>IF(IF(AND(S$16=2017,$C113&lt;S$16),S$29/10,IF(S$16=$C113,S$29-SUM(S$104:S112),IF(S$16-$C113&lt;10,R113,0)))&lt;0,0,IF(AND(S$16=2017,$C113&lt;S$16),S$29/10,IF(S$16=$C113,S$29-SUM(S$104:S112),IF(S$16-$C113&lt;10,R113,0))))</f>
        <v>0</v>
      </c>
      <c r="T113" s="195">
        <f>IF(IF(AND(T$16=2017,$C113&lt;T$16),T$29/10,IF(T$16=$C113,T$29-SUM(T$104:T112),IF(T$16-$C113&lt;10,S113,0)))&lt;0,0,IF(AND(T$16=2017,$C113&lt;T$16),T$29/10,IF(T$16=$C113,T$29-SUM(T$104:T112),IF(T$16-$C113&lt;10,S113,0))))</f>
        <v>0</v>
      </c>
      <c r="U113" s="195">
        <f>IF(IF(AND(U$16=2017,$C113&lt;U$16),U$29/10,IF(U$16=$C113,U$29-SUM(U$104:U112),IF(U$16-$C113&lt;10,T113,0)))&lt;0,0,IF(AND(U$16=2017,$C113&lt;U$16),U$29/10,IF(U$16=$C113,U$29-SUM(U$104:U112),IF(U$16-$C113&lt;10,T113,0))))</f>
        <v>0</v>
      </c>
      <c r="V113" s="195">
        <f>IF(IF(AND(V$16=2017,$C113&lt;V$16),V$29/10,IF(V$16=$C113,V$29-SUM(V$104:V112),IF(V$16-$C113&lt;10,U113,0)))&lt;0,0,IF(AND(V$16=2017,$C113&lt;V$16),V$29/10,IF(V$16=$C113,V$29-SUM(V$104:V112),IF(V$16-$C113&lt;10,U113,0))))</f>
        <v>0</v>
      </c>
      <c r="W113" s="195">
        <f>IF(IF(AND(W$16=2017,$C113&lt;W$16),W$29/10,IF(W$16=$C113,W$29-SUM(W$104:W112),IF(W$16-$C113&lt;10,V113,0)))&lt;0,0,IF(AND(W$16=2017,$C113&lt;W$16),W$29/10,IF(W$16=$C113,W$29-SUM(W$104:W112),IF(W$16-$C113&lt;10,V113,0))))</f>
        <v>0</v>
      </c>
      <c r="X113" s="195">
        <f>IF(IF(AND(X$16=2017,$C113&lt;X$16),X$29/10,IF(X$16=$C113,X$29-SUM(X$104:X112),IF(X$16-$C113&lt;10,W113,0)))&lt;0,0,IF(AND(X$16=2017,$C113&lt;X$16),X$29/10,IF(X$16=$C113,X$29-SUM(X$104:X112),IF(X$16-$C113&lt;10,W113,0))))</f>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row>
    <row r="114" spans="1:214" outlineLevel="1" x14ac:dyDescent="0.2">
      <c r="A114" s="163"/>
      <c r="B114" s="177" t="s">
        <v>249</v>
      </c>
      <c r="C114" s="173">
        <v>2017</v>
      </c>
      <c r="D114" s="163"/>
      <c r="E114" s="163" t="s">
        <v>142</v>
      </c>
      <c r="F114" s="163"/>
      <c r="G114" s="163"/>
      <c r="H114" s="163"/>
      <c r="I114" s="163"/>
      <c r="J114" s="195">
        <f>IF(IF(AND(J$16=2017,$C114&lt;J$16),J$29/10,IF(J$16=$C114,J$29-SUM(J$104:J113),IF(J$16-$C114&lt;10,I114,0)))&lt;0,0,IF(AND(J$16=2017,$C114&lt;J$16),J$29/10,IF(J$16=$C114,J$29-SUM(J$104:J113),IF(J$16-$C114&lt;10,I114,0))))</f>
        <v>0</v>
      </c>
      <c r="K114" s="195">
        <f>IF(IF(AND(K$16=2017,$C114&lt;K$16),K$29/10,IF(K$16=$C114,K$29-SUM(K$104:K113),IF(K$16-$C114&lt;10,J114,0)))&lt;0,0,IF(AND(K$16=2017,$C114&lt;K$16),K$29/10,IF(K$16=$C114,K$29-SUM(K$104:K113),IF(K$16-$C114&lt;10,J114,0))))</f>
        <v>0</v>
      </c>
      <c r="L114" s="195">
        <f>IF(IF(AND(L$16=2017,$C114&lt;L$16),L$29/10,IF(L$16=$C114,L$29-SUM(L$104:L113),IF(L$16-$C114&lt;10,K114,0)))&lt;0,0,IF(AND(L$16=2017,$C114&lt;L$16),L$29/10,IF(L$16=$C114,L$29-SUM(L$104:L113),IF(L$16-$C114&lt;10,K114,0))))</f>
        <v>0</v>
      </c>
      <c r="M114" s="195">
        <f>IF(IF(AND(M$16=2017,$C114&lt;M$16),M$29/10,IF(M$16=$C114,M$29-SUM(M$104:M113),IF(M$16-$C114&lt;10,L114,0)))&lt;0,0,IF(AND(M$16=2017,$C114&lt;M$16),M$29/10,IF(M$16=$C114,M$29-SUM(M$104:M113),IF(M$16-$C114&lt;10,L114,0))))</f>
        <v>0</v>
      </c>
      <c r="N114" s="195">
        <f>IF(IF(AND(N$16=2017,$C114&lt;N$16),N$29/10,IF(N$16=$C114,N$29-SUM(N$104:N113),IF(N$16-$C114&lt;10,M114,0)))&lt;0,0,IF(AND(N$16=2017,$C114&lt;N$16),N$29/10,IF(N$16=$C114,N$29-SUM(N$104:N113),IF(N$16-$C114&lt;10,M114,0))))</f>
        <v>0</v>
      </c>
      <c r="O114" s="195">
        <f>IF(IF(AND(O$16=2017,$C114&lt;O$16),O$29/10,IF(O$16=$C114,O$29-SUM(O$104:O113),IF(O$16-$C114&lt;10,N114,0)))&lt;0,0,IF(AND(O$16=2017,$C114&lt;O$16),O$29/10,IF(O$16=$C114,O$29-SUM(O$104:O113),IF(O$16-$C114&lt;10,N114,0))))</f>
        <v>0</v>
      </c>
      <c r="P114" s="195">
        <f>IF(IF(AND(P$16=2017,$C114&lt;P$16),P$29/10,IF(P$16=$C114,P$29-SUM(P$104:P113),IF(P$16-$C114&lt;10,O114,0)))&lt;0,0,IF(AND(P$16=2017,$C114&lt;P$16),P$29/10,IF(P$16=$C114,P$29-SUM(P$104:P113),IF(P$16-$C114&lt;10,O114,0))))</f>
        <v>0</v>
      </c>
      <c r="Q114" s="195">
        <f>IF(IF(AND(Q$16=2017,$C114&lt;Q$16),Q$29/10,IF(Q$16=$C114,Q$29-SUM(Q$104:Q113),IF(Q$16-$C114&lt;10,P114,0)))&lt;0,0,IF(AND(Q$16=2017,$C114&lt;Q$16),Q$29/10,IF(Q$16=$C114,Q$29-SUM(Q$104:Q113),IF(Q$16-$C114&lt;10,P114,0))))</f>
        <v>0</v>
      </c>
      <c r="R114" s="195">
        <f>IF(IF(AND(R$16=2017,$C114&lt;R$16),R$29/10,IF(R$16=$C114,R$29-SUM(R$104:R113),IF(R$16-$C114&lt;10,Q114,0)))&lt;0,0,IF(AND(R$16=2017,$C114&lt;R$16),R$29/10,IF(R$16=$C114,R$29-SUM(R$104:R113),IF(R$16-$C114&lt;10,Q114,0))))</f>
        <v>0</v>
      </c>
      <c r="S114" s="195">
        <f>IF(IF(AND(S$16=2017,$C114&lt;S$16),S$29/10,IF(S$16=$C114,S$29-SUM(S$104:S113),IF(S$16-$C114&lt;10,R114,0)))&lt;0,0,IF(AND(S$16=2017,$C114&lt;S$16),S$29/10,IF(S$16=$C114,S$29-SUM(S$104:S113),IF(S$16-$C114&lt;10,R114,0))))</f>
        <v>0</v>
      </c>
      <c r="T114" s="195">
        <f>IF(IF(AND(T$16=2017,$C114&lt;T$16),T$29/10,IF(T$16=$C114,T$29-SUM(T$104:T113),IF(T$16-$C114&lt;10,S114,0)))&lt;0,0,IF(AND(T$16=2017,$C114&lt;T$16),T$29/10,IF(T$16=$C114,T$29-SUM(T$104:T113),IF(T$16-$C114&lt;10,S114,0))))</f>
        <v>0</v>
      </c>
      <c r="U114" s="195">
        <f>IF(IF(AND(U$16=2017,$C114&lt;U$16),U$29/10,IF(U$16=$C114,U$29-SUM(U$104:U113),IF(U$16-$C114&lt;10,T114,0)))&lt;0,0,IF(AND(U$16=2017,$C114&lt;U$16),U$29/10,IF(U$16=$C114,U$29-SUM(U$104:U113),IF(U$16-$C114&lt;10,T114,0))))</f>
        <v>0</v>
      </c>
      <c r="V114" s="195">
        <f>IF(IF(AND(V$16=2017,$C114&lt;V$16),V$29/10,IF(V$16=$C114,V$29-SUM(V$104:V113),IF(V$16-$C114&lt;10,U114,0)))&lt;0,0,IF(AND(V$16=2017,$C114&lt;V$16),V$29/10,IF(V$16=$C114,V$29-SUM(V$104:V113),IF(V$16-$C114&lt;10,U114,0))))</f>
        <v>0</v>
      </c>
      <c r="W114" s="195">
        <f>IF(IF(AND(W$16=2017,$C114&lt;W$16),W$29/10,IF(W$16=$C114,W$29-SUM(W$104:W113),IF(W$16-$C114&lt;10,V114,0)))&lt;0,0,IF(AND(W$16=2017,$C114&lt;W$16),W$29/10,IF(W$16=$C114,W$29-SUM(W$104:W113),IF(W$16-$C114&lt;10,V114,0))))</f>
        <v>0</v>
      </c>
      <c r="X114" s="195">
        <f>IF(IF(AND(X$16=2017,$C114&lt;X$16),X$29/10,IF(X$16=$C114,X$29-SUM(X$104:X113),IF(X$16-$C114&lt;10,W114,0)))&lt;0,0,IF(AND(X$16=2017,$C114&lt;X$16),X$29/10,IF(X$16=$C114,X$29-SUM(X$104:X113),IF(X$16-$C114&lt;10,W114,0))))</f>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row>
    <row r="115" spans="1:214" outlineLevel="1" x14ac:dyDescent="0.2">
      <c r="A115" s="163"/>
      <c r="B115" s="177" t="s">
        <v>249</v>
      </c>
      <c r="C115" s="177">
        <v>2018</v>
      </c>
      <c r="D115" s="163"/>
      <c r="E115" s="163" t="s">
        <v>142</v>
      </c>
      <c r="F115" s="163"/>
      <c r="G115" s="163"/>
      <c r="H115" s="163"/>
      <c r="I115" s="163"/>
      <c r="J115" s="195">
        <f>IF(IF(AND(J$16=2017,$C115&lt;J$16),J$29/10,IF(J$16=$C115,J$29-SUM(J$104:J114),IF(J$16-$C115&lt;10,I115,0)))&lt;0,0,IF(AND(J$16=2017,$C115&lt;J$16),J$29/10,IF(J$16=$C115,J$29-SUM(J$104:J114),IF(J$16-$C115&lt;10,I115,0))))</f>
        <v>0</v>
      </c>
      <c r="K115" s="195">
        <f>IF(IF(AND(K$16=2017,$C115&lt;K$16),K$29/10,IF(K$16=$C115,K$29-SUM(K$104:K114),IF(K$16-$C115&lt;10,J115,0)))&lt;0,0,IF(AND(K$16=2017,$C115&lt;K$16),K$29/10,IF(K$16=$C115,K$29-SUM(K$104:K114),IF(K$16-$C115&lt;10,J115,0))))</f>
        <v>1734491.625</v>
      </c>
      <c r="L115" s="195">
        <f>IF(IF(AND(L$16=2017,$C115&lt;L$16),L$29/10,IF(L$16=$C115,L$29-SUM(L$104:L114),IF(L$16-$C115&lt;10,K115,0)))&lt;0,0,IF(AND(L$16=2017,$C115&lt;L$16),L$29/10,IF(L$16=$C115,L$29-SUM(L$104:L114),IF(L$16-$C115&lt;10,K115,0))))</f>
        <v>1734491.625</v>
      </c>
      <c r="M115" s="195">
        <f>IF(IF(AND(M$16=2017,$C115&lt;M$16),M$29/10,IF(M$16=$C115,M$29-SUM(M$104:M114),IF(M$16-$C115&lt;10,L115,0)))&lt;0,0,IF(AND(M$16=2017,$C115&lt;M$16),M$29/10,IF(M$16=$C115,M$29-SUM(M$104:M114),IF(M$16-$C115&lt;10,L115,0))))</f>
        <v>1734491.625</v>
      </c>
      <c r="N115" s="195">
        <f>IF(IF(AND(N$16=2017,$C115&lt;N$16),N$29/10,IF(N$16=$C115,N$29-SUM(N$104:N114),IF(N$16-$C115&lt;10,M115,0)))&lt;0,0,IF(AND(N$16=2017,$C115&lt;N$16),N$29/10,IF(N$16=$C115,N$29-SUM(N$104:N114),IF(N$16-$C115&lt;10,M115,0))))</f>
        <v>1734491.625</v>
      </c>
      <c r="O115" s="195">
        <f>IF(IF(AND(O$16=2017,$C115&lt;O$16),O$29/10,IF(O$16=$C115,O$29-SUM(O$104:O114),IF(O$16-$C115&lt;10,N115,0)))&lt;0,0,IF(AND(O$16=2017,$C115&lt;O$16),O$29/10,IF(O$16=$C115,O$29-SUM(O$104:O114),IF(O$16-$C115&lt;10,N115,0))))</f>
        <v>1734491.625</v>
      </c>
      <c r="P115" s="195">
        <f>IF(IF(AND(P$16=2017,$C115&lt;P$16),P$29/10,IF(P$16=$C115,P$29-SUM(P$104:P114),IF(P$16-$C115&lt;10,O115,0)))&lt;0,0,IF(AND(P$16=2017,$C115&lt;P$16),P$29/10,IF(P$16=$C115,P$29-SUM(P$104:P114),IF(P$16-$C115&lt;10,O115,0))))</f>
        <v>1734491.625</v>
      </c>
      <c r="Q115" s="195">
        <f>IF(IF(AND(Q$16=2017,$C115&lt;Q$16),Q$29/10,IF(Q$16=$C115,Q$29-SUM(Q$104:Q114),IF(Q$16-$C115&lt;10,P115,0)))&lt;0,0,IF(AND(Q$16=2017,$C115&lt;Q$16),Q$29/10,IF(Q$16=$C115,Q$29-SUM(Q$104:Q114),IF(Q$16-$C115&lt;10,P115,0))))</f>
        <v>1734491.625</v>
      </c>
      <c r="R115" s="195">
        <f>IF(IF(AND(R$16=2017,$C115&lt;R$16),R$29/10,IF(R$16=$C115,R$29-SUM(R$104:R114),IF(R$16-$C115&lt;10,Q115,0)))&lt;0,0,IF(AND(R$16=2017,$C115&lt;R$16),R$29/10,IF(R$16=$C115,R$29-SUM(R$104:R114),IF(R$16-$C115&lt;10,Q115,0))))</f>
        <v>1734491.625</v>
      </c>
      <c r="S115" s="195">
        <f>IF(IF(AND(S$16=2017,$C115&lt;S$16),S$29/10,IF(S$16=$C115,S$29-SUM(S$104:S114),IF(S$16-$C115&lt;10,R115,0)))&lt;0,0,IF(AND(S$16=2017,$C115&lt;S$16),S$29/10,IF(S$16=$C115,S$29-SUM(S$104:S114),IF(S$16-$C115&lt;10,R115,0))))</f>
        <v>1734491.625</v>
      </c>
      <c r="T115" s="195">
        <f>IF(IF(AND(T$16=2017,$C115&lt;T$16),T$29/10,IF(T$16=$C115,T$29-SUM(T$104:T114),IF(T$16-$C115&lt;10,S115,0)))&lt;0,0,IF(AND(T$16=2017,$C115&lt;T$16),T$29/10,IF(T$16=$C115,T$29-SUM(T$104:T114),IF(T$16-$C115&lt;10,S115,0))))</f>
        <v>1734491.625</v>
      </c>
      <c r="U115" s="195">
        <f>IF(IF(AND(U$16=2017,$C115&lt;U$16),U$29/10,IF(U$16=$C115,U$29-SUM(U$104:U114),IF(U$16-$C115&lt;10,T115,0)))&lt;0,0,IF(AND(U$16=2017,$C115&lt;U$16),U$29/10,IF(U$16=$C115,U$29-SUM(U$104:U114),IF(U$16-$C115&lt;10,T115,0))))</f>
        <v>0</v>
      </c>
      <c r="V115" s="195">
        <f>IF(IF(AND(V$16=2017,$C115&lt;V$16),V$29/10,IF(V$16=$C115,V$29-SUM(V$104:V114),IF(V$16-$C115&lt;10,U115,0)))&lt;0,0,IF(AND(V$16=2017,$C115&lt;V$16),V$29/10,IF(V$16=$C115,V$29-SUM(V$104:V114),IF(V$16-$C115&lt;10,U115,0))))</f>
        <v>0</v>
      </c>
      <c r="W115" s="195">
        <f>IF(IF(AND(W$16=2017,$C115&lt;W$16),W$29/10,IF(W$16=$C115,W$29-SUM(W$104:W114),IF(W$16-$C115&lt;10,V115,0)))&lt;0,0,IF(AND(W$16=2017,$C115&lt;W$16),W$29/10,IF(W$16=$C115,W$29-SUM(W$104:W114),IF(W$16-$C115&lt;10,V115,0))))</f>
        <v>0</v>
      </c>
      <c r="X115" s="195">
        <f>IF(IF(AND(X$16=2017,$C115&lt;X$16),X$29/10,IF(X$16=$C115,X$29-SUM(X$104:X114),IF(X$16-$C115&lt;10,W115,0)))&lt;0,0,IF(AND(X$16=2017,$C115&lt;X$16),X$29/10,IF(X$16=$C115,X$29-SUM(X$104:X114),IF(X$16-$C115&lt;10,W115,0))))</f>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row>
    <row r="116" spans="1:214" outlineLevel="1" x14ac:dyDescent="0.2">
      <c r="A116" s="163"/>
      <c r="B116" s="177" t="s">
        <v>249</v>
      </c>
      <c r="C116" s="173">
        <v>2019</v>
      </c>
      <c r="D116" s="163"/>
      <c r="E116" s="163" t="s">
        <v>142</v>
      </c>
      <c r="F116" s="163"/>
      <c r="G116" s="163"/>
      <c r="H116" s="163"/>
      <c r="I116" s="163"/>
      <c r="J116" s="195">
        <f>IF(IF(AND(J$16=2017,$C116&lt;J$16),J$29/10,IF(J$16=$C116,J$29-SUM(J$104:J115),IF(J$16-$C116&lt;10,I116,0)))&lt;0,0,IF(AND(J$16=2017,$C116&lt;J$16),J$29/10,IF(J$16=$C116,J$29-SUM(J$104:J115),IF(J$16-$C116&lt;10,I116,0))))</f>
        <v>0</v>
      </c>
      <c r="K116" s="195">
        <f>IF(IF(AND(K$16=2017,$C116&lt;K$16),K$29/10,IF(K$16=$C116,K$29-SUM(K$104:K115),IF(K$16-$C116&lt;10,J116,0)))&lt;0,0,IF(AND(K$16=2017,$C116&lt;K$16),K$29/10,IF(K$16=$C116,K$29-SUM(K$104:K115),IF(K$16-$C116&lt;10,J116,0))))</f>
        <v>0</v>
      </c>
      <c r="L116" s="195">
        <f>IF(IF(AND(L$16=2017,$C116&lt;L$16),L$29/10,IF(L$16=$C116,L$29-SUM(L$104:L115),IF(L$16-$C116&lt;10,K116,0)))&lt;0,0,IF(AND(L$16=2017,$C116&lt;L$16),L$29/10,IF(L$16=$C116,L$29-SUM(L$104:L115),IF(L$16-$C116&lt;10,K116,0))))</f>
        <v>470819519.3042959</v>
      </c>
      <c r="M116" s="195">
        <f>IF(IF(AND(M$16=2017,$C116&lt;M$16),M$29/10,IF(M$16=$C116,M$29-SUM(M$104:M115),IF(M$16-$C116&lt;10,L116,0)))&lt;0,0,IF(AND(M$16=2017,$C116&lt;M$16),M$29/10,IF(M$16=$C116,M$29-SUM(M$104:M115),IF(M$16-$C116&lt;10,L116,0))))</f>
        <v>470819519.3042959</v>
      </c>
      <c r="N116" s="195">
        <f>IF(IF(AND(N$16=2017,$C116&lt;N$16),N$29/10,IF(N$16=$C116,N$29-SUM(N$104:N115),IF(N$16-$C116&lt;10,M116,0)))&lt;0,0,IF(AND(N$16=2017,$C116&lt;N$16),N$29/10,IF(N$16=$C116,N$29-SUM(N$104:N115),IF(N$16-$C116&lt;10,M116,0))))</f>
        <v>470819519.3042959</v>
      </c>
      <c r="O116" s="195">
        <f>IF(IF(AND(O$16=2017,$C116&lt;O$16),O$29/10,IF(O$16=$C116,O$29-SUM(O$104:O115),IF(O$16-$C116&lt;10,N116,0)))&lt;0,0,IF(AND(O$16=2017,$C116&lt;O$16),O$29/10,IF(O$16=$C116,O$29-SUM(O$104:O115),IF(O$16-$C116&lt;10,N116,0))))</f>
        <v>470819519.3042959</v>
      </c>
      <c r="P116" s="195">
        <f>IF(IF(AND(P$16=2017,$C116&lt;P$16),P$29/10,IF(P$16=$C116,P$29-SUM(P$104:P115),IF(P$16-$C116&lt;10,O116,0)))&lt;0,0,IF(AND(P$16=2017,$C116&lt;P$16),P$29/10,IF(P$16=$C116,P$29-SUM(P$104:P115),IF(P$16-$C116&lt;10,O116,0))))</f>
        <v>470819519.3042959</v>
      </c>
      <c r="Q116" s="195">
        <f>IF(IF(AND(Q$16=2017,$C116&lt;Q$16),Q$29/10,IF(Q$16=$C116,Q$29-SUM(Q$104:Q115),IF(Q$16-$C116&lt;10,P116,0)))&lt;0,0,IF(AND(Q$16=2017,$C116&lt;Q$16),Q$29/10,IF(Q$16=$C116,Q$29-SUM(Q$104:Q115),IF(Q$16-$C116&lt;10,P116,0))))</f>
        <v>470819519.3042959</v>
      </c>
      <c r="R116" s="195">
        <f>IF(IF(AND(R$16=2017,$C116&lt;R$16),R$29/10,IF(R$16=$C116,R$29-SUM(R$104:R115),IF(R$16-$C116&lt;10,Q116,0)))&lt;0,0,IF(AND(R$16=2017,$C116&lt;R$16),R$29/10,IF(R$16=$C116,R$29-SUM(R$104:R115),IF(R$16-$C116&lt;10,Q116,0))))</f>
        <v>470819519.3042959</v>
      </c>
      <c r="S116" s="195">
        <f>IF(IF(AND(S$16=2017,$C116&lt;S$16),S$29/10,IF(S$16=$C116,S$29-SUM(S$104:S115),IF(S$16-$C116&lt;10,R116,0)))&lt;0,0,IF(AND(S$16=2017,$C116&lt;S$16),S$29/10,IF(S$16=$C116,S$29-SUM(S$104:S115),IF(S$16-$C116&lt;10,R116,0))))</f>
        <v>470819519.3042959</v>
      </c>
      <c r="T116" s="195">
        <f>IF(IF(AND(T$16=2017,$C116&lt;T$16),T$29/10,IF(T$16=$C116,T$29-SUM(T$104:T115),IF(T$16-$C116&lt;10,S116,0)))&lt;0,0,IF(AND(T$16=2017,$C116&lt;T$16),T$29/10,IF(T$16=$C116,T$29-SUM(T$104:T115),IF(T$16-$C116&lt;10,S116,0))))</f>
        <v>470819519.3042959</v>
      </c>
      <c r="U116" s="195">
        <f>IF(IF(AND(U$16=2017,$C116&lt;U$16),U$29/10,IF(U$16=$C116,U$29-SUM(U$104:U115),IF(U$16-$C116&lt;10,T116,0)))&lt;0,0,IF(AND(U$16=2017,$C116&lt;U$16),U$29/10,IF(U$16=$C116,U$29-SUM(U$104:U115),IF(U$16-$C116&lt;10,T116,0))))</f>
        <v>470819519.3042959</v>
      </c>
      <c r="V116" s="195">
        <f>IF(IF(AND(V$16=2017,$C116&lt;V$16),V$29/10,IF(V$16=$C116,V$29-SUM(V$104:V115),IF(V$16-$C116&lt;10,U116,0)))&lt;0,0,IF(AND(V$16=2017,$C116&lt;V$16),V$29/10,IF(V$16=$C116,V$29-SUM(V$104:V115),IF(V$16-$C116&lt;10,U116,0))))</f>
        <v>0</v>
      </c>
      <c r="W116" s="195">
        <f>IF(IF(AND(W$16=2017,$C116&lt;W$16),W$29/10,IF(W$16=$C116,W$29-SUM(W$104:W115),IF(W$16-$C116&lt;10,V116,0)))&lt;0,0,IF(AND(W$16=2017,$C116&lt;W$16),W$29/10,IF(W$16=$C116,W$29-SUM(W$104:W115),IF(W$16-$C116&lt;10,V116,0))))</f>
        <v>0</v>
      </c>
      <c r="X116" s="195">
        <f>IF(IF(AND(X$16=2017,$C116&lt;X$16),X$29/10,IF(X$16=$C116,X$29-SUM(X$104:X115),IF(X$16-$C116&lt;10,W116,0)))&lt;0,0,IF(AND(X$16=2017,$C116&lt;X$16),X$29/10,IF(X$16=$C116,X$29-SUM(X$104:X115),IF(X$16-$C116&lt;10,W116,0))))</f>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row>
    <row r="117" spans="1:214" outlineLevel="1" x14ac:dyDescent="0.2">
      <c r="A117" s="163"/>
      <c r="B117" s="177" t="s">
        <v>249</v>
      </c>
      <c r="C117" s="177">
        <v>2020</v>
      </c>
      <c r="D117" s="163"/>
      <c r="E117" s="163" t="s">
        <v>142</v>
      </c>
      <c r="F117" s="163"/>
      <c r="G117" s="163"/>
      <c r="H117" s="163"/>
      <c r="I117" s="163"/>
      <c r="J117" s="195">
        <f>IF(IF(AND(J$16=2017,$C117&lt;J$16),J$29/10,IF(J$16=$C117,J$29-SUM(J$104:J116),IF(J$16-$C117&lt;10,I117,0)))&lt;0,0,IF(AND(J$16=2017,$C117&lt;J$16),J$29/10,IF(J$16=$C117,J$29-SUM(J$104:J116),IF(J$16-$C117&lt;10,I117,0))))</f>
        <v>0</v>
      </c>
      <c r="K117" s="195">
        <f>IF(IF(AND(K$16=2017,$C117&lt;K$16),K$29/10,IF(K$16=$C117,K$29-SUM(K$104:K116),IF(K$16-$C117&lt;10,J117,0)))&lt;0,0,IF(AND(K$16=2017,$C117&lt;K$16),K$29/10,IF(K$16=$C117,K$29-SUM(K$104:K116),IF(K$16-$C117&lt;10,J117,0))))</f>
        <v>0</v>
      </c>
      <c r="L117" s="195">
        <f>IF(IF(AND(L$16=2017,$C117&lt;L$16),L$29/10,IF(L$16=$C117,L$29-SUM(L$104:L116),IF(L$16-$C117&lt;10,K117,0)))&lt;0,0,IF(AND(L$16=2017,$C117&lt;L$16),L$29/10,IF(L$16=$C117,L$29-SUM(L$104:L116),IF(L$16-$C117&lt;10,K117,0))))</f>
        <v>0</v>
      </c>
      <c r="M117" s="195">
        <f>IF(IF(AND(M$16=2017,$C117&lt;M$16),M$29/10,IF(M$16=$C117,M$29-SUM(M$104:M116),IF(M$16-$C117&lt;10,L117,0)))&lt;0,0,IF(AND(M$16=2017,$C117&lt;M$16),M$29/10,IF(M$16=$C117,M$29-SUM(M$104:M116),IF(M$16-$C117&lt;10,L117,0))))</f>
        <v>490558885.59813333</v>
      </c>
      <c r="N117" s="195">
        <f>IF(IF(AND(N$16=2017,$C117&lt;N$16),N$29/10,IF(N$16=$C117,N$29-SUM(N$104:N116),IF(N$16-$C117&lt;10,M117,0)))&lt;0,0,IF(AND(N$16=2017,$C117&lt;N$16),N$29/10,IF(N$16=$C117,N$29-SUM(N$104:N116),IF(N$16-$C117&lt;10,M117,0))))</f>
        <v>490558885.59813333</v>
      </c>
      <c r="O117" s="195">
        <f>IF(IF(AND(O$16=2017,$C117&lt;O$16),O$29/10,IF(O$16=$C117,O$29-SUM(O$104:O116),IF(O$16-$C117&lt;10,N117,0)))&lt;0,0,IF(AND(O$16=2017,$C117&lt;O$16),O$29/10,IF(O$16=$C117,O$29-SUM(O$104:O116),IF(O$16-$C117&lt;10,N117,0))))</f>
        <v>490558885.59813333</v>
      </c>
      <c r="P117" s="195">
        <f>IF(IF(AND(P$16=2017,$C117&lt;P$16),P$29/10,IF(P$16=$C117,P$29-SUM(P$104:P116),IF(P$16-$C117&lt;10,O117,0)))&lt;0,0,IF(AND(P$16=2017,$C117&lt;P$16),P$29/10,IF(P$16=$C117,P$29-SUM(P$104:P116),IF(P$16-$C117&lt;10,O117,0))))</f>
        <v>490558885.59813333</v>
      </c>
      <c r="Q117" s="195">
        <f>IF(IF(AND(Q$16=2017,$C117&lt;Q$16),Q$29/10,IF(Q$16=$C117,Q$29-SUM(Q$104:Q116),IF(Q$16-$C117&lt;10,P117,0)))&lt;0,0,IF(AND(Q$16=2017,$C117&lt;Q$16),Q$29/10,IF(Q$16=$C117,Q$29-SUM(Q$104:Q116),IF(Q$16-$C117&lt;10,P117,0))))</f>
        <v>490558885.59813333</v>
      </c>
      <c r="R117" s="195">
        <f>IF(IF(AND(R$16=2017,$C117&lt;R$16),R$29/10,IF(R$16=$C117,R$29-SUM(R$104:R116),IF(R$16-$C117&lt;10,Q117,0)))&lt;0,0,IF(AND(R$16=2017,$C117&lt;R$16),R$29/10,IF(R$16=$C117,R$29-SUM(R$104:R116),IF(R$16-$C117&lt;10,Q117,0))))</f>
        <v>490558885.59813333</v>
      </c>
      <c r="S117" s="195">
        <f>IF(IF(AND(S$16=2017,$C117&lt;S$16),S$29/10,IF(S$16=$C117,S$29-SUM(S$104:S116),IF(S$16-$C117&lt;10,R117,0)))&lt;0,0,IF(AND(S$16=2017,$C117&lt;S$16),S$29/10,IF(S$16=$C117,S$29-SUM(S$104:S116),IF(S$16-$C117&lt;10,R117,0))))</f>
        <v>490558885.59813333</v>
      </c>
      <c r="T117" s="195">
        <f>IF(IF(AND(T$16=2017,$C117&lt;T$16),T$29/10,IF(T$16=$C117,T$29-SUM(T$104:T116),IF(T$16-$C117&lt;10,S117,0)))&lt;0,0,IF(AND(T$16=2017,$C117&lt;T$16),T$29/10,IF(T$16=$C117,T$29-SUM(T$104:T116),IF(T$16-$C117&lt;10,S117,0))))</f>
        <v>490558885.59813333</v>
      </c>
      <c r="U117" s="195">
        <f>IF(IF(AND(U$16=2017,$C117&lt;U$16),U$29/10,IF(U$16=$C117,U$29-SUM(U$104:U116),IF(U$16-$C117&lt;10,T117,0)))&lt;0,0,IF(AND(U$16=2017,$C117&lt;U$16),U$29/10,IF(U$16=$C117,U$29-SUM(U$104:U116),IF(U$16-$C117&lt;10,T117,0))))</f>
        <v>490558885.59813333</v>
      </c>
      <c r="V117" s="195">
        <f>IF(IF(AND(V$16=2017,$C117&lt;V$16),V$29/10,IF(V$16=$C117,V$29-SUM(V$104:V116),IF(V$16-$C117&lt;10,U117,0)))&lt;0,0,IF(AND(V$16=2017,$C117&lt;V$16),V$29/10,IF(V$16=$C117,V$29-SUM(V$104:V116),IF(V$16-$C117&lt;10,U117,0))))</f>
        <v>490558885.59813333</v>
      </c>
      <c r="W117" s="195">
        <f>IF(IF(AND(W$16=2017,$C117&lt;W$16),W$29/10,IF(W$16=$C117,W$29-SUM(W$104:W116),IF(W$16-$C117&lt;10,V117,0)))&lt;0,0,IF(AND(W$16=2017,$C117&lt;W$16),W$29/10,IF(W$16=$C117,W$29-SUM(W$104:W116),IF(W$16-$C117&lt;10,V117,0))))</f>
        <v>0</v>
      </c>
      <c r="X117" s="195">
        <f>IF(IF(AND(X$16=2017,$C117&lt;X$16),X$29/10,IF(X$16=$C117,X$29-SUM(X$104:X116),IF(X$16-$C117&lt;10,W117,0)))&lt;0,0,IF(AND(X$16=2017,$C117&lt;X$16),X$29/10,IF(X$16=$C117,X$29-SUM(X$104:X116),IF(X$16-$C117&lt;10,W117,0))))</f>
        <v>0</v>
      </c>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row>
    <row r="118" spans="1:214" outlineLevel="1" x14ac:dyDescent="0.2">
      <c r="A118" s="163"/>
      <c r="B118" s="177" t="s">
        <v>249</v>
      </c>
      <c r="C118" s="173">
        <v>2021</v>
      </c>
      <c r="D118" s="163"/>
      <c r="E118" s="163" t="s">
        <v>142</v>
      </c>
      <c r="F118" s="163"/>
      <c r="G118" s="163"/>
      <c r="H118" s="163"/>
      <c r="I118" s="163"/>
      <c r="J118" s="195">
        <f>IF(IF(AND(J$16=2017,$C118&lt;J$16),J$29/10,IF(J$16=$C118,J$29-SUM(J$104:J117),IF(J$16-$C118&lt;10,I118,0)))&lt;0,0,IF(AND(J$16=2017,$C118&lt;J$16),J$29/10,IF(J$16=$C118,J$29-SUM(J$104:J117),IF(J$16-$C118&lt;10,I118,0))))</f>
        <v>0</v>
      </c>
      <c r="K118" s="195">
        <f>IF(IF(AND(K$16=2017,$C118&lt;K$16),K$29/10,IF(K$16=$C118,K$29-SUM(K$104:K117),IF(K$16-$C118&lt;10,J118,0)))&lt;0,0,IF(AND(K$16=2017,$C118&lt;K$16),K$29/10,IF(K$16=$C118,K$29-SUM(K$104:K117),IF(K$16-$C118&lt;10,J118,0))))</f>
        <v>0</v>
      </c>
      <c r="L118" s="195">
        <f>IF(IF(AND(L$16=2017,$C118&lt;L$16),L$29/10,IF(L$16=$C118,L$29-SUM(L$104:L117),IF(L$16-$C118&lt;10,K118,0)))&lt;0,0,IF(AND(L$16=2017,$C118&lt;L$16),L$29/10,IF(L$16=$C118,L$29-SUM(L$104:L117),IF(L$16-$C118&lt;10,K118,0))))</f>
        <v>0</v>
      </c>
      <c r="M118" s="195">
        <f>IF(IF(AND(M$16=2017,$C118&lt;M$16),M$29/10,IF(M$16=$C118,M$29-SUM(M$104:M117),IF(M$16-$C118&lt;10,L118,0)))&lt;0,0,IF(AND(M$16=2017,$C118&lt;M$16),M$29/10,IF(M$16=$C118,M$29-SUM(M$104:M117),IF(M$16-$C118&lt;10,L118,0))))</f>
        <v>0</v>
      </c>
      <c r="N118" s="195">
        <f>IF(IF(AND(N$16=2017,$C118&lt;N$16),N$29/10,IF(N$16=$C118,N$29-SUM(N$104:N117),IF(N$16-$C118&lt;10,M118,0)))&lt;0,0,IF(AND(N$16=2017,$C118&lt;N$16),N$29/10,IF(N$16=$C118,N$29-SUM(N$104:N117),IF(N$16-$C118&lt;10,M118,0))))</f>
        <v>1042064.2737005949</v>
      </c>
      <c r="O118" s="195">
        <f>IF(IF(AND(O$16=2017,$C118&lt;O$16),O$29/10,IF(O$16=$C118,O$29-SUM(O$104:O117),IF(O$16-$C118&lt;10,N118,0)))&lt;0,0,IF(AND(O$16=2017,$C118&lt;O$16),O$29/10,IF(O$16=$C118,O$29-SUM(O$104:O117),IF(O$16-$C118&lt;10,N118,0))))</f>
        <v>1042064.2737005949</v>
      </c>
      <c r="P118" s="195">
        <f>IF(IF(AND(P$16=2017,$C118&lt;P$16),P$29/10,IF(P$16=$C118,P$29-SUM(P$104:P117),IF(P$16-$C118&lt;10,O118,0)))&lt;0,0,IF(AND(P$16=2017,$C118&lt;P$16),P$29/10,IF(P$16=$C118,P$29-SUM(P$104:P117),IF(P$16-$C118&lt;10,O118,0))))</f>
        <v>1042064.2737005949</v>
      </c>
      <c r="Q118" s="195">
        <f>IF(IF(AND(Q$16=2017,$C118&lt;Q$16),Q$29/10,IF(Q$16=$C118,Q$29-SUM(Q$104:Q117),IF(Q$16-$C118&lt;10,P118,0)))&lt;0,0,IF(AND(Q$16=2017,$C118&lt;Q$16),Q$29/10,IF(Q$16=$C118,Q$29-SUM(Q$104:Q117),IF(Q$16-$C118&lt;10,P118,0))))</f>
        <v>1042064.2737005949</v>
      </c>
      <c r="R118" s="195">
        <f>IF(IF(AND(R$16=2017,$C118&lt;R$16),R$29/10,IF(R$16=$C118,R$29-SUM(R$104:R117),IF(R$16-$C118&lt;10,Q118,0)))&lt;0,0,IF(AND(R$16=2017,$C118&lt;R$16),R$29/10,IF(R$16=$C118,R$29-SUM(R$104:R117),IF(R$16-$C118&lt;10,Q118,0))))</f>
        <v>1042064.2737005949</v>
      </c>
      <c r="S118" s="195">
        <f>IF(IF(AND(S$16=2017,$C118&lt;S$16),S$29/10,IF(S$16=$C118,S$29-SUM(S$104:S117),IF(S$16-$C118&lt;10,R118,0)))&lt;0,0,IF(AND(S$16=2017,$C118&lt;S$16),S$29/10,IF(S$16=$C118,S$29-SUM(S$104:S117),IF(S$16-$C118&lt;10,R118,0))))</f>
        <v>1042064.2737005949</v>
      </c>
      <c r="T118" s="195">
        <f>IF(IF(AND(T$16=2017,$C118&lt;T$16),T$29/10,IF(T$16=$C118,T$29-SUM(T$104:T117),IF(T$16-$C118&lt;10,S118,0)))&lt;0,0,IF(AND(T$16=2017,$C118&lt;T$16),T$29/10,IF(T$16=$C118,T$29-SUM(T$104:T117),IF(T$16-$C118&lt;10,S118,0))))</f>
        <v>1042064.2737005949</v>
      </c>
      <c r="U118" s="195">
        <f>IF(IF(AND(U$16=2017,$C118&lt;U$16),U$29/10,IF(U$16=$C118,U$29-SUM(U$104:U117),IF(U$16-$C118&lt;10,T118,0)))&lt;0,0,IF(AND(U$16=2017,$C118&lt;U$16),U$29/10,IF(U$16=$C118,U$29-SUM(U$104:U117),IF(U$16-$C118&lt;10,T118,0))))</f>
        <v>1042064.2737005949</v>
      </c>
      <c r="V118" s="195">
        <f>IF(IF(AND(V$16=2017,$C118&lt;V$16),V$29/10,IF(V$16=$C118,V$29-SUM(V$104:V117),IF(V$16-$C118&lt;10,U118,0)))&lt;0,0,IF(AND(V$16=2017,$C118&lt;V$16),V$29/10,IF(V$16=$C118,V$29-SUM(V$104:V117),IF(V$16-$C118&lt;10,U118,0))))</f>
        <v>1042064.2737005949</v>
      </c>
      <c r="W118" s="195">
        <f>IF(IF(AND(W$16=2017,$C118&lt;W$16),W$29/10,IF(W$16=$C118,W$29-SUM(W$104:W117),IF(W$16-$C118&lt;10,V118,0)))&lt;0,0,IF(AND(W$16=2017,$C118&lt;W$16),W$29/10,IF(W$16=$C118,W$29-SUM(W$104:W117),IF(W$16-$C118&lt;10,V118,0))))</f>
        <v>1042064.2737005949</v>
      </c>
      <c r="X118" s="195">
        <f>IF(IF(AND(X$16=2017,$C118&lt;X$16),X$29/10,IF(X$16=$C118,X$29-SUM(X$104:X117),IF(X$16-$C118&lt;10,W118,0)))&lt;0,0,IF(AND(X$16=2017,$C118&lt;X$16),X$29/10,IF(X$16=$C118,X$29-SUM(X$104:X117),IF(X$16-$C118&lt;10,W118,0))))</f>
        <v>0</v>
      </c>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row>
    <row r="119" spans="1:214" outlineLevel="1" x14ac:dyDescent="0.2">
      <c r="A119" s="163"/>
      <c r="B119" s="177" t="s">
        <v>249</v>
      </c>
      <c r="C119" s="177">
        <v>2022</v>
      </c>
      <c r="D119" s="163"/>
      <c r="E119" s="163" t="s">
        <v>142</v>
      </c>
      <c r="F119" s="163"/>
      <c r="G119" s="163"/>
      <c r="H119" s="163"/>
      <c r="I119" s="163"/>
      <c r="J119" s="195">
        <f>IF(IF(AND(J$16=2017,$C119&lt;J$16),J$29/10,IF(J$16=$C119,J$29-SUM(J$104:J118),IF(J$16-$C119&lt;10,I119,0)))&lt;0,0,IF(AND(J$16=2017,$C119&lt;J$16),J$29/10,IF(J$16=$C119,J$29-SUM(J$104:J118),IF(J$16-$C119&lt;10,I119,0))))</f>
        <v>0</v>
      </c>
      <c r="K119" s="195">
        <f>IF(IF(AND(K$16=2017,$C119&lt;K$16),K$29/10,IF(K$16=$C119,K$29-SUM(K$104:K118),IF(K$16-$C119&lt;10,J119,0)))&lt;0,0,IF(AND(K$16=2017,$C119&lt;K$16),K$29/10,IF(K$16=$C119,K$29-SUM(K$104:K118),IF(K$16-$C119&lt;10,J119,0))))</f>
        <v>0</v>
      </c>
      <c r="L119" s="195">
        <f>IF(IF(AND(L$16=2017,$C119&lt;L$16),L$29/10,IF(L$16=$C119,L$29-SUM(L$104:L118),IF(L$16-$C119&lt;10,K119,0)))&lt;0,0,IF(AND(L$16=2017,$C119&lt;L$16),L$29/10,IF(L$16=$C119,L$29-SUM(L$104:L118),IF(L$16-$C119&lt;10,K119,0))))</f>
        <v>0</v>
      </c>
      <c r="M119" s="195">
        <f>IF(IF(AND(M$16=2017,$C119&lt;M$16),M$29/10,IF(M$16=$C119,M$29-SUM(M$104:M118),IF(M$16-$C119&lt;10,L119,0)))&lt;0,0,IF(AND(M$16=2017,$C119&lt;M$16),M$29/10,IF(M$16=$C119,M$29-SUM(M$104:M118),IF(M$16-$C119&lt;10,L119,0))))</f>
        <v>0</v>
      </c>
      <c r="N119" s="195">
        <f>IF(IF(AND(N$16=2017,$C119&lt;N$16),N$29/10,IF(N$16=$C119,N$29-SUM(N$104:N118),IF(N$16-$C119&lt;10,M119,0)))&lt;0,0,IF(AND(N$16=2017,$C119&lt;N$16),N$29/10,IF(N$16=$C119,N$29-SUM(N$104:N118),IF(N$16-$C119&lt;10,M119,0))))</f>
        <v>0</v>
      </c>
      <c r="O119" s="195">
        <f>IF(IF(AND(O$16=2017,$C119&lt;O$16),O$29/10,IF(O$16=$C119,O$29-SUM(O$104:O118),IF(O$16-$C119&lt;10,N119,0)))&lt;0,0,IF(AND(O$16=2017,$C119&lt;O$16),O$29/10,IF(O$16=$C119,O$29-SUM(O$104:O118),IF(O$16-$C119&lt;10,N119,0))))</f>
        <v>654156471.87374282</v>
      </c>
      <c r="P119" s="195">
        <f>IF(IF(AND(P$16=2017,$C119&lt;P$16),P$29/10,IF(P$16=$C119,P$29-SUM(P$104:P118),IF(P$16-$C119&lt;10,O119,0)))&lt;0,0,IF(AND(P$16=2017,$C119&lt;P$16),P$29/10,IF(P$16=$C119,P$29-SUM(P$104:P118),IF(P$16-$C119&lt;10,O119,0))))</f>
        <v>654156471.87374282</v>
      </c>
      <c r="Q119" s="195">
        <f>IF(IF(AND(Q$16=2017,$C119&lt;Q$16),Q$29/10,IF(Q$16=$C119,Q$29-SUM(Q$104:Q118),IF(Q$16-$C119&lt;10,P119,0)))&lt;0,0,IF(AND(Q$16=2017,$C119&lt;Q$16),Q$29/10,IF(Q$16=$C119,Q$29-SUM(Q$104:Q118),IF(Q$16-$C119&lt;10,P119,0))))</f>
        <v>654156471.87374282</v>
      </c>
      <c r="R119" s="195">
        <f>IF(IF(AND(R$16=2017,$C119&lt;R$16),R$29/10,IF(R$16=$C119,R$29-SUM(R$104:R118),IF(R$16-$C119&lt;10,Q119,0)))&lt;0,0,IF(AND(R$16=2017,$C119&lt;R$16),R$29/10,IF(R$16=$C119,R$29-SUM(R$104:R118),IF(R$16-$C119&lt;10,Q119,0))))</f>
        <v>654156471.87374282</v>
      </c>
      <c r="S119" s="195">
        <f>IF(IF(AND(S$16=2017,$C119&lt;S$16),S$29/10,IF(S$16=$C119,S$29-SUM(S$104:S118),IF(S$16-$C119&lt;10,R119,0)))&lt;0,0,IF(AND(S$16=2017,$C119&lt;S$16),S$29/10,IF(S$16=$C119,S$29-SUM(S$104:S118),IF(S$16-$C119&lt;10,R119,0))))</f>
        <v>654156471.87374282</v>
      </c>
      <c r="T119" s="195">
        <f>IF(IF(AND(T$16=2017,$C119&lt;T$16),T$29/10,IF(T$16=$C119,T$29-SUM(T$104:T118),IF(T$16-$C119&lt;10,S119,0)))&lt;0,0,IF(AND(T$16=2017,$C119&lt;T$16),T$29/10,IF(T$16=$C119,T$29-SUM(T$104:T118),IF(T$16-$C119&lt;10,S119,0))))</f>
        <v>654156471.87374282</v>
      </c>
      <c r="U119" s="195">
        <f>IF(IF(AND(U$16=2017,$C119&lt;U$16),U$29/10,IF(U$16=$C119,U$29-SUM(U$104:U118),IF(U$16-$C119&lt;10,T119,0)))&lt;0,0,IF(AND(U$16=2017,$C119&lt;U$16),U$29/10,IF(U$16=$C119,U$29-SUM(U$104:U118),IF(U$16-$C119&lt;10,T119,0))))</f>
        <v>654156471.87374282</v>
      </c>
      <c r="V119" s="195">
        <f>IF(IF(AND(V$16=2017,$C119&lt;V$16),V$29/10,IF(V$16=$C119,V$29-SUM(V$104:V118),IF(V$16-$C119&lt;10,U119,0)))&lt;0,0,IF(AND(V$16=2017,$C119&lt;V$16),V$29/10,IF(V$16=$C119,V$29-SUM(V$104:V118),IF(V$16-$C119&lt;10,U119,0))))</f>
        <v>654156471.87374282</v>
      </c>
      <c r="W119" s="195">
        <f>IF(IF(AND(W$16=2017,$C119&lt;W$16),W$29/10,IF(W$16=$C119,W$29-SUM(W$104:W118),IF(W$16-$C119&lt;10,V119,0)))&lt;0,0,IF(AND(W$16=2017,$C119&lt;W$16),W$29/10,IF(W$16=$C119,W$29-SUM(W$104:W118),IF(W$16-$C119&lt;10,V119,0))))</f>
        <v>654156471.87374282</v>
      </c>
      <c r="X119" s="195">
        <f>IF(IF(AND(X$16=2017,$C119&lt;X$16),X$29/10,IF(X$16=$C119,X$29-SUM(X$104:X118),IF(X$16-$C119&lt;10,W119,0)))&lt;0,0,IF(AND(X$16=2017,$C119&lt;X$16),X$29/10,IF(X$16=$C119,X$29-SUM(X$104:X118),IF(X$16-$C119&lt;10,W119,0))))</f>
        <v>654156471.87374282</v>
      </c>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row>
    <row r="120" spans="1:214" outlineLevel="1" x14ac:dyDescent="0.2">
      <c r="A120" s="163"/>
      <c r="B120" s="177" t="s">
        <v>249</v>
      </c>
      <c r="C120" s="173">
        <v>2023</v>
      </c>
      <c r="D120" s="163"/>
      <c r="E120" s="163" t="s">
        <v>142</v>
      </c>
      <c r="F120" s="163"/>
      <c r="G120" s="163"/>
      <c r="H120" s="163"/>
      <c r="I120" s="163"/>
      <c r="J120" s="195">
        <f>IF(IF(AND(J$16=2017,$C120&lt;J$16),J$29/10,IF(J$16=$C120,J$29-SUM(J$104:J119),IF(J$16-$C120&lt;10,I120,0)))&lt;0,0,IF(AND(J$16=2017,$C120&lt;J$16),J$29/10,IF(J$16=$C120,J$29-SUM(J$104:J119),IF(J$16-$C120&lt;10,I120,0))))</f>
        <v>0</v>
      </c>
      <c r="K120" s="195">
        <f>IF(IF(AND(K$16=2017,$C120&lt;K$16),K$29/10,IF(K$16=$C120,K$29-SUM(K$104:K119),IF(K$16-$C120&lt;10,J120,0)))&lt;0,0,IF(AND(K$16=2017,$C120&lt;K$16),K$29/10,IF(K$16=$C120,K$29-SUM(K$104:K119),IF(K$16-$C120&lt;10,J120,0))))</f>
        <v>0</v>
      </c>
      <c r="L120" s="195">
        <f>IF(IF(AND(L$16=2017,$C120&lt;L$16),L$29/10,IF(L$16=$C120,L$29-SUM(L$104:L119),IF(L$16-$C120&lt;10,K120,0)))&lt;0,0,IF(AND(L$16=2017,$C120&lt;L$16),L$29/10,IF(L$16=$C120,L$29-SUM(L$104:L119),IF(L$16-$C120&lt;10,K120,0))))</f>
        <v>0</v>
      </c>
      <c r="M120" s="195">
        <f>IF(IF(AND(M$16=2017,$C120&lt;M$16),M$29/10,IF(M$16=$C120,M$29-SUM(M$104:M119),IF(M$16-$C120&lt;10,L120,0)))&lt;0,0,IF(AND(M$16=2017,$C120&lt;M$16),M$29/10,IF(M$16=$C120,M$29-SUM(M$104:M119),IF(M$16-$C120&lt;10,L120,0))))</f>
        <v>0</v>
      </c>
      <c r="N120" s="195">
        <f>IF(IF(AND(N$16=2017,$C120&lt;N$16),N$29/10,IF(N$16=$C120,N$29-SUM(N$104:N119),IF(N$16-$C120&lt;10,M120,0)))&lt;0,0,IF(AND(N$16=2017,$C120&lt;N$16),N$29/10,IF(N$16=$C120,N$29-SUM(N$104:N119),IF(N$16-$C120&lt;10,M120,0))))</f>
        <v>0</v>
      </c>
      <c r="O120" s="195">
        <f>IF(IF(AND(O$16=2017,$C120&lt;O$16),O$29/10,IF(O$16=$C120,O$29-SUM(O$104:O119),IF(O$16-$C120&lt;10,N120,0)))&lt;0,0,IF(AND(O$16=2017,$C120&lt;O$16),O$29/10,IF(O$16=$C120,O$29-SUM(O$104:O119),IF(O$16-$C120&lt;10,N120,0))))</f>
        <v>0</v>
      </c>
      <c r="P120" s="195">
        <f>IF(IF(AND(P$16=2017,$C120&lt;P$16),P$29/10,IF(P$16=$C120,P$29-SUM(P$104:P119),IF(P$16-$C120&lt;10,O120,0)))&lt;0,0,IF(AND(P$16=2017,$C120&lt;P$16),P$29/10,IF(P$16=$C120,P$29-SUM(P$104:P119),IF(P$16-$C120&lt;10,O120,0))))</f>
        <v>822161660.68004632</v>
      </c>
      <c r="Q120" s="195">
        <f>IF(IF(AND(Q$16=2017,$C120&lt;Q$16),Q$29/10,IF(Q$16=$C120,Q$29-SUM(Q$104:Q119),IF(Q$16-$C120&lt;10,P120,0)))&lt;0,0,IF(AND(Q$16=2017,$C120&lt;Q$16),Q$29/10,IF(Q$16=$C120,Q$29-SUM(Q$104:Q119),IF(Q$16-$C120&lt;10,P120,0))))</f>
        <v>822161660.68004632</v>
      </c>
      <c r="R120" s="195">
        <f>IF(IF(AND(R$16=2017,$C120&lt;R$16),R$29/10,IF(R$16=$C120,R$29-SUM(R$104:R119),IF(R$16-$C120&lt;10,Q120,0)))&lt;0,0,IF(AND(R$16=2017,$C120&lt;R$16),R$29/10,IF(R$16=$C120,R$29-SUM(R$104:R119),IF(R$16-$C120&lt;10,Q120,0))))</f>
        <v>822161660.68004632</v>
      </c>
      <c r="S120" s="195">
        <f>IF(IF(AND(S$16=2017,$C120&lt;S$16),S$29/10,IF(S$16=$C120,S$29-SUM(S$104:S119),IF(S$16-$C120&lt;10,R120,0)))&lt;0,0,IF(AND(S$16=2017,$C120&lt;S$16),S$29/10,IF(S$16=$C120,S$29-SUM(S$104:S119),IF(S$16-$C120&lt;10,R120,0))))</f>
        <v>822161660.68004632</v>
      </c>
      <c r="T120" s="195">
        <f>IF(IF(AND(T$16=2017,$C120&lt;T$16),T$29/10,IF(T$16=$C120,T$29-SUM(T$104:T119),IF(T$16-$C120&lt;10,S120,0)))&lt;0,0,IF(AND(T$16=2017,$C120&lt;T$16),T$29/10,IF(T$16=$C120,T$29-SUM(T$104:T119),IF(T$16-$C120&lt;10,S120,0))))</f>
        <v>822161660.68004632</v>
      </c>
      <c r="U120" s="195">
        <f>IF(IF(AND(U$16=2017,$C120&lt;U$16),U$29/10,IF(U$16=$C120,U$29-SUM(U$104:U119),IF(U$16-$C120&lt;10,T120,0)))&lt;0,0,IF(AND(U$16=2017,$C120&lt;U$16),U$29/10,IF(U$16=$C120,U$29-SUM(U$104:U119),IF(U$16-$C120&lt;10,T120,0))))</f>
        <v>822161660.68004632</v>
      </c>
      <c r="V120" s="195">
        <f>IF(IF(AND(V$16=2017,$C120&lt;V$16),V$29/10,IF(V$16=$C120,V$29-SUM(V$104:V119),IF(V$16-$C120&lt;10,U120,0)))&lt;0,0,IF(AND(V$16=2017,$C120&lt;V$16),V$29/10,IF(V$16=$C120,V$29-SUM(V$104:V119),IF(V$16-$C120&lt;10,U120,0))))</f>
        <v>822161660.68004632</v>
      </c>
      <c r="W120" s="195">
        <f>IF(IF(AND(W$16=2017,$C120&lt;W$16),W$29/10,IF(W$16=$C120,W$29-SUM(W$104:W119),IF(W$16-$C120&lt;10,V120,0)))&lt;0,0,IF(AND(W$16=2017,$C120&lt;W$16),W$29/10,IF(W$16=$C120,W$29-SUM(W$104:W119),IF(W$16-$C120&lt;10,V120,0))))</f>
        <v>822161660.68004632</v>
      </c>
      <c r="X120" s="195">
        <f>IF(IF(AND(X$16=2017,$C120&lt;X$16),X$29/10,IF(X$16=$C120,X$29-SUM(X$104:X119),IF(X$16-$C120&lt;10,W120,0)))&lt;0,0,IF(AND(X$16=2017,$C120&lt;X$16),X$29/10,IF(X$16=$C120,X$29-SUM(X$104:X119),IF(X$16-$C120&lt;10,W120,0))))</f>
        <v>822161660.68004632</v>
      </c>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row>
    <row r="121" spans="1:214" outlineLevel="1" x14ac:dyDescent="0.2">
      <c r="A121" s="163"/>
      <c r="B121" s="177" t="s">
        <v>249</v>
      </c>
      <c r="C121" s="177">
        <v>2024</v>
      </c>
      <c r="D121" s="163"/>
      <c r="E121" s="163" t="s">
        <v>142</v>
      </c>
      <c r="F121" s="163"/>
      <c r="G121" s="163"/>
      <c r="H121" s="163"/>
      <c r="I121" s="163"/>
      <c r="J121" s="195">
        <f>IF(IF(AND(J$16=2017,$C121&lt;J$16),J$29/10,IF(J$16=$C121,J$29-SUM(J$104:J120),IF(J$16-$C121&lt;10,I121,0)))&lt;0,0,IF(AND(J$16=2017,$C121&lt;J$16),J$29/10,IF(J$16=$C121,J$29-SUM(J$104:J120),IF(J$16-$C121&lt;10,I121,0))))</f>
        <v>0</v>
      </c>
      <c r="K121" s="195">
        <f>IF(IF(AND(K$16=2017,$C121&lt;K$16),K$29/10,IF(K$16=$C121,K$29-SUM(K$104:K120),IF(K$16-$C121&lt;10,J121,0)))&lt;0,0,IF(AND(K$16=2017,$C121&lt;K$16),K$29/10,IF(K$16=$C121,K$29-SUM(K$104:K120),IF(K$16-$C121&lt;10,J121,0))))</f>
        <v>0</v>
      </c>
      <c r="L121" s="195">
        <f>IF(IF(AND(L$16=2017,$C121&lt;L$16),L$29/10,IF(L$16=$C121,L$29-SUM(L$104:L120),IF(L$16-$C121&lt;10,K121,0)))&lt;0,0,IF(AND(L$16=2017,$C121&lt;L$16),L$29/10,IF(L$16=$C121,L$29-SUM(L$104:L120),IF(L$16-$C121&lt;10,K121,0))))</f>
        <v>0</v>
      </c>
      <c r="M121" s="195">
        <f>IF(IF(AND(M$16=2017,$C121&lt;M$16),M$29/10,IF(M$16=$C121,M$29-SUM(M$104:M120),IF(M$16-$C121&lt;10,L121,0)))&lt;0,0,IF(AND(M$16=2017,$C121&lt;M$16),M$29/10,IF(M$16=$C121,M$29-SUM(M$104:M120),IF(M$16-$C121&lt;10,L121,0))))</f>
        <v>0</v>
      </c>
      <c r="N121" s="195">
        <f>IF(IF(AND(N$16=2017,$C121&lt;N$16),N$29/10,IF(N$16=$C121,N$29-SUM(N$104:N120),IF(N$16-$C121&lt;10,M121,0)))&lt;0,0,IF(AND(N$16=2017,$C121&lt;N$16),N$29/10,IF(N$16=$C121,N$29-SUM(N$104:N120),IF(N$16-$C121&lt;10,M121,0))))</f>
        <v>0</v>
      </c>
      <c r="O121" s="195">
        <f>IF(IF(AND(O$16=2017,$C121&lt;O$16),O$29/10,IF(O$16=$C121,O$29-SUM(O$104:O120),IF(O$16-$C121&lt;10,N121,0)))&lt;0,0,IF(AND(O$16=2017,$C121&lt;O$16),O$29/10,IF(O$16=$C121,O$29-SUM(O$104:O120),IF(O$16-$C121&lt;10,N121,0))))</f>
        <v>0</v>
      </c>
      <c r="P121" s="195">
        <f>IF(IF(AND(P$16=2017,$C121&lt;P$16),P$29/10,IF(P$16=$C121,P$29-SUM(P$104:P120),IF(P$16-$C121&lt;10,O121,0)))&lt;0,0,IF(AND(P$16=2017,$C121&lt;P$16),P$29/10,IF(P$16=$C121,P$29-SUM(P$104:P120),IF(P$16-$C121&lt;10,O121,0))))</f>
        <v>0</v>
      </c>
      <c r="Q121" s="195">
        <f>IF(IF(AND(Q$16=2017,$C121&lt;Q$16),Q$29/10,IF(Q$16=$C121,Q$29-SUM(Q$104:Q120),IF(Q$16-$C121&lt;10,P121,0)))&lt;0,0,IF(AND(Q$16=2017,$C121&lt;Q$16),Q$29/10,IF(Q$16=$C121,Q$29-SUM(Q$104:Q120),IF(Q$16-$C121&lt;10,P121,0))))</f>
        <v>0</v>
      </c>
      <c r="R121" s="195">
        <f>IF(IF(AND(R$16=2017,$C121&lt;R$16),R$29/10,IF(R$16=$C121,R$29-SUM(R$104:R120),IF(R$16-$C121&lt;10,Q121,0)))&lt;0,0,IF(AND(R$16=2017,$C121&lt;R$16),R$29/10,IF(R$16=$C121,R$29-SUM(R$104:R120),IF(R$16-$C121&lt;10,Q121,0))))</f>
        <v>0</v>
      </c>
      <c r="S121" s="195">
        <f>IF(IF(AND(S$16=2017,$C121&lt;S$16),S$29/10,IF(S$16=$C121,S$29-SUM(S$104:S120),IF(S$16-$C121&lt;10,R121,0)))&lt;0,0,IF(AND(S$16=2017,$C121&lt;S$16),S$29/10,IF(S$16=$C121,S$29-SUM(S$104:S120),IF(S$16-$C121&lt;10,R121,0))))</f>
        <v>0</v>
      </c>
      <c r="T121" s="195">
        <f>IF(IF(AND(T$16=2017,$C121&lt;T$16),T$29/10,IF(T$16=$C121,T$29-SUM(T$104:T120),IF(T$16-$C121&lt;10,S121,0)))&lt;0,0,IF(AND(T$16=2017,$C121&lt;T$16),T$29/10,IF(T$16=$C121,T$29-SUM(T$104:T120),IF(T$16-$C121&lt;10,S121,0))))</f>
        <v>0</v>
      </c>
      <c r="U121" s="195">
        <f>IF(IF(AND(U$16=2017,$C121&lt;U$16),U$29/10,IF(U$16=$C121,U$29-SUM(U$104:U120),IF(U$16-$C121&lt;10,T121,0)))&lt;0,0,IF(AND(U$16=2017,$C121&lt;U$16),U$29/10,IF(U$16=$C121,U$29-SUM(U$104:U120),IF(U$16-$C121&lt;10,T121,0))))</f>
        <v>0</v>
      </c>
      <c r="V121" s="195">
        <f>IF(IF(AND(V$16=2017,$C121&lt;V$16),V$29/10,IF(V$16=$C121,V$29-SUM(V$104:V120),IF(V$16-$C121&lt;10,U121,0)))&lt;0,0,IF(AND(V$16=2017,$C121&lt;V$16),V$29/10,IF(V$16=$C121,V$29-SUM(V$104:V120),IF(V$16-$C121&lt;10,U121,0))))</f>
        <v>0</v>
      </c>
      <c r="W121" s="195">
        <f>IF(IF(AND(W$16=2017,$C121&lt;W$16),W$29/10,IF(W$16=$C121,W$29-SUM(W$104:W120),IF(W$16-$C121&lt;10,V121,0)))&lt;0,0,IF(AND(W$16=2017,$C121&lt;W$16),W$29/10,IF(W$16=$C121,W$29-SUM(W$104:W120),IF(W$16-$C121&lt;10,V121,0))))</f>
        <v>0</v>
      </c>
      <c r="X121" s="195">
        <f>IF(IF(AND(X$16=2017,$C121&lt;X$16),X$29/10,IF(X$16=$C121,X$29-SUM(X$104:X120),IF(X$16-$C121&lt;10,W121,0)))&lt;0,0,IF(AND(X$16=2017,$C121&lt;X$16),X$29/10,IF(X$16=$C121,X$29-SUM(X$104:X120),IF(X$16-$C121&lt;10,W121,0))))</f>
        <v>0</v>
      </c>
      <c r="Y121" s="163"/>
      <c r="Z121" s="163"/>
      <c r="AA121" s="163" t="s">
        <v>306</v>
      </c>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row>
    <row r="122" spans="1:214" outlineLevel="1" x14ac:dyDescent="0.2">
      <c r="A122" s="163"/>
      <c r="B122" s="177" t="s">
        <v>249</v>
      </c>
      <c r="C122" s="173">
        <v>2025</v>
      </c>
      <c r="D122" s="163"/>
      <c r="E122" s="163" t="s">
        <v>142</v>
      </c>
      <c r="F122" s="163"/>
      <c r="G122" s="163"/>
      <c r="H122" s="163"/>
      <c r="I122" s="163"/>
      <c r="J122" s="195">
        <f>IF(IF(AND(J$16=2017,$C122&lt;J$16),J$29/10,IF(J$16=$C122,J$29-SUM(J$104:J121),IF(J$16-$C122&lt;10,I122,0)))&lt;0,0,IF(AND(J$16=2017,$C122&lt;J$16),J$29/10,IF(J$16=$C122,J$29-SUM(J$104:J121),IF(J$16-$C122&lt;10,I122,0))))</f>
        <v>0</v>
      </c>
      <c r="K122" s="195">
        <f>IF(IF(AND(K$16=2017,$C122&lt;K$16),K$29/10,IF(K$16=$C122,K$29-SUM(K$104:K121),IF(K$16-$C122&lt;10,J122,0)))&lt;0,0,IF(AND(K$16=2017,$C122&lt;K$16),K$29/10,IF(K$16=$C122,K$29-SUM(K$104:K121),IF(K$16-$C122&lt;10,J122,0))))</f>
        <v>0</v>
      </c>
      <c r="L122" s="195">
        <f>IF(IF(AND(L$16=2017,$C122&lt;L$16),L$29/10,IF(L$16=$C122,L$29-SUM(L$104:L121),IF(L$16-$C122&lt;10,K122,0)))&lt;0,0,IF(AND(L$16=2017,$C122&lt;L$16),L$29/10,IF(L$16=$C122,L$29-SUM(L$104:L121),IF(L$16-$C122&lt;10,K122,0))))</f>
        <v>0</v>
      </c>
      <c r="M122" s="195">
        <f>IF(IF(AND(M$16=2017,$C122&lt;M$16),M$29/10,IF(M$16=$C122,M$29-SUM(M$104:M121),IF(M$16-$C122&lt;10,L122,0)))&lt;0,0,IF(AND(M$16=2017,$C122&lt;M$16),M$29/10,IF(M$16=$C122,M$29-SUM(M$104:M121),IF(M$16-$C122&lt;10,L122,0))))</f>
        <v>0</v>
      </c>
      <c r="N122" s="195">
        <f>IF(IF(AND(N$16=2017,$C122&lt;N$16),N$29/10,IF(N$16=$C122,N$29-SUM(N$104:N121),IF(N$16-$C122&lt;10,M122,0)))&lt;0,0,IF(AND(N$16=2017,$C122&lt;N$16),N$29/10,IF(N$16=$C122,N$29-SUM(N$104:N121),IF(N$16-$C122&lt;10,M122,0))))</f>
        <v>0</v>
      </c>
      <c r="O122" s="195">
        <f>IF(IF(AND(O$16=2017,$C122&lt;O$16),O$29/10,IF(O$16=$C122,O$29-SUM(O$104:O121),IF(O$16-$C122&lt;10,N122,0)))&lt;0,0,IF(AND(O$16=2017,$C122&lt;O$16),O$29/10,IF(O$16=$C122,O$29-SUM(O$104:O121),IF(O$16-$C122&lt;10,N122,0))))</f>
        <v>0</v>
      </c>
      <c r="P122" s="195">
        <f>IF(IF(AND(P$16=2017,$C122&lt;P$16),P$29/10,IF(P$16=$C122,P$29-SUM(P$104:P121),IF(P$16-$C122&lt;10,O122,0)))&lt;0,0,IF(AND(P$16=2017,$C122&lt;P$16),P$29/10,IF(P$16=$C122,P$29-SUM(P$104:P121),IF(P$16-$C122&lt;10,O122,0))))</f>
        <v>0</v>
      </c>
      <c r="Q122" s="195">
        <f>IF(IF(AND(Q$16=2017,$C122&lt;Q$16),Q$29/10,IF(Q$16=$C122,Q$29-SUM(Q$104:Q121),IF(Q$16-$C122&lt;10,P122,0)))&lt;0,0,IF(AND(Q$16=2017,$C122&lt;Q$16),Q$29/10,IF(Q$16=$C122,Q$29-SUM(Q$104:Q121),IF(Q$16-$C122&lt;10,P122,0))))</f>
        <v>0</v>
      </c>
      <c r="R122" s="195">
        <f>IF(IF(AND(R$16=2017,$C122&lt;R$16),R$29/10,IF(R$16=$C122,R$29-SUM(R$104:R121),IF(R$16-$C122&lt;10,Q122,0)))&lt;0,0,IF(AND(R$16=2017,$C122&lt;R$16),R$29/10,IF(R$16=$C122,R$29-SUM(R$104:R121),IF(R$16-$C122&lt;10,Q122,0))))</f>
        <v>3069668291.1761956</v>
      </c>
      <c r="S122" s="195">
        <f>IF(IF(AND(S$16=2017,$C122&lt;S$16),S$29/10,IF(S$16=$C122,S$29-SUM(S$104:S121),IF(S$16-$C122&lt;10,R122,0)))&lt;0,0,IF(AND(S$16=2017,$C122&lt;S$16),S$29/10,IF(S$16=$C122,S$29-SUM(S$104:S121),IF(S$16-$C122&lt;10,R122,0))))</f>
        <v>3069668291.1761956</v>
      </c>
      <c r="T122" s="195">
        <f>IF(IF(AND(T$16=2017,$C122&lt;T$16),T$29/10,IF(T$16=$C122,T$29-SUM(T$104:T121),IF(T$16-$C122&lt;10,S122,0)))&lt;0,0,IF(AND(T$16=2017,$C122&lt;T$16),T$29/10,IF(T$16=$C122,T$29-SUM(T$104:T121),IF(T$16-$C122&lt;10,S122,0))))</f>
        <v>3069668291.1761956</v>
      </c>
      <c r="U122" s="195">
        <f>IF(IF(AND(U$16=2017,$C122&lt;U$16),U$29/10,IF(U$16=$C122,U$29-SUM(U$104:U121),IF(U$16-$C122&lt;10,T122,0)))&lt;0,0,IF(AND(U$16=2017,$C122&lt;U$16),U$29/10,IF(U$16=$C122,U$29-SUM(U$104:U121),IF(U$16-$C122&lt;10,T122,0))))</f>
        <v>3069668291.1761956</v>
      </c>
      <c r="V122" s="195">
        <f>IF(IF(AND(V$16=2017,$C122&lt;V$16),V$29/10,IF(V$16=$C122,V$29-SUM(V$104:V121),IF(V$16-$C122&lt;10,U122,0)))&lt;0,0,IF(AND(V$16=2017,$C122&lt;V$16),V$29/10,IF(V$16=$C122,V$29-SUM(V$104:V121),IF(V$16-$C122&lt;10,U122,0))))</f>
        <v>3069668291.1761956</v>
      </c>
      <c r="W122" s="195">
        <f>IF(IF(AND(W$16=2017,$C122&lt;W$16),W$29/10,IF(W$16=$C122,W$29-SUM(W$104:W121),IF(W$16-$C122&lt;10,V122,0)))&lt;0,0,IF(AND(W$16=2017,$C122&lt;W$16),W$29/10,IF(W$16=$C122,W$29-SUM(W$104:W121),IF(W$16-$C122&lt;10,V122,0))))</f>
        <v>3069668291.1761956</v>
      </c>
      <c r="X122" s="195">
        <f>IF(IF(AND(X$16=2017,$C122&lt;X$16),X$29/10,IF(X$16=$C122,X$29-SUM(X$104:X121),IF(X$16-$C122&lt;10,W122,0)))&lt;0,0,IF(AND(X$16=2017,$C122&lt;X$16),X$29/10,IF(X$16=$C122,X$29-SUM(X$104:X121),IF(X$16-$C122&lt;10,W122,0))))</f>
        <v>3069668291.1761956</v>
      </c>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row>
    <row r="123" spans="1:214" outlineLevel="1" x14ac:dyDescent="0.2">
      <c r="A123" s="163"/>
      <c r="B123" s="177" t="s">
        <v>249</v>
      </c>
      <c r="C123" s="177">
        <v>2026</v>
      </c>
      <c r="D123" s="163"/>
      <c r="E123" s="163" t="s">
        <v>142</v>
      </c>
      <c r="F123" s="163"/>
      <c r="G123" s="163"/>
      <c r="H123" s="163"/>
      <c r="I123" s="163"/>
      <c r="J123" s="195">
        <f>IF(IF(AND(J$16=2017,$C123&lt;J$16),J$29/10,IF(J$16=$C123,J$29-SUM(J$104:J122),IF(J$16-$C123&lt;10,I123,0)))&lt;0,0,IF(AND(J$16=2017,$C123&lt;J$16),J$29/10,IF(J$16=$C123,J$29-SUM(J$104:J122),IF(J$16-$C123&lt;10,I123,0))))</f>
        <v>0</v>
      </c>
      <c r="K123" s="195">
        <f>IF(IF(AND(K$16=2017,$C123&lt;K$16),K$29/10,IF(K$16=$C123,K$29-SUM(K$104:K122),IF(K$16-$C123&lt;10,J123,0)))&lt;0,0,IF(AND(K$16=2017,$C123&lt;K$16),K$29/10,IF(K$16=$C123,K$29-SUM(K$104:K122),IF(K$16-$C123&lt;10,J123,0))))</f>
        <v>0</v>
      </c>
      <c r="L123" s="195">
        <f>IF(IF(AND(L$16=2017,$C123&lt;L$16),L$29/10,IF(L$16=$C123,L$29-SUM(L$104:L122),IF(L$16-$C123&lt;10,K123,0)))&lt;0,0,IF(AND(L$16=2017,$C123&lt;L$16),L$29/10,IF(L$16=$C123,L$29-SUM(L$104:L122),IF(L$16-$C123&lt;10,K123,0))))</f>
        <v>0</v>
      </c>
      <c r="M123" s="195">
        <f>IF(IF(AND(M$16=2017,$C123&lt;M$16),M$29/10,IF(M$16=$C123,M$29-SUM(M$104:M122),IF(M$16-$C123&lt;10,L123,0)))&lt;0,0,IF(AND(M$16=2017,$C123&lt;M$16),M$29/10,IF(M$16=$C123,M$29-SUM(M$104:M122),IF(M$16-$C123&lt;10,L123,0))))</f>
        <v>0</v>
      </c>
      <c r="N123" s="195">
        <f>IF(IF(AND(N$16=2017,$C123&lt;N$16),N$29/10,IF(N$16=$C123,N$29-SUM(N$104:N122),IF(N$16-$C123&lt;10,M123,0)))&lt;0,0,IF(AND(N$16=2017,$C123&lt;N$16),N$29/10,IF(N$16=$C123,N$29-SUM(N$104:N122),IF(N$16-$C123&lt;10,M123,0))))</f>
        <v>0</v>
      </c>
      <c r="O123" s="195">
        <f>IF(IF(AND(O$16=2017,$C123&lt;O$16),O$29/10,IF(O$16=$C123,O$29-SUM(O$104:O122),IF(O$16-$C123&lt;10,N123,0)))&lt;0,0,IF(AND(O$16=2017,$C123&lt;O$16),O$29/10,IF(O$16=$C123,O$29-SUM(O$104:O122),IF(O$16-$C123&lt;10,N123,0))))</f>
        <v>0</v>
      </c>
      <c r="P123" s="195">
        <f>IF(IF(AND(P$16=2017,$C123&lt;P$16),P$29/10,IF(P$16=$C123,P$29-SUM(P$104:P122),IF(P$16-$C123&lt;10,O123,0)))&lt;0,0,IF(AND(P$16=2017,$C123&lt;P$16),P$29/10,IF(P$16=$C123,P$29-SUM(P$104:P122),IF(P$16-$C123&lt;10,O123,0))))</f>
        <v>0</v>
      </c>
      <c r="Q123" s="195">
        <f>IF(IF(AND(Q$16=2017,$C123&lt;Q$16),Q$29/10,IF(Q$16=$C123,Q$29-SUM(Q$104:Q122),IF(Q$16-$C123&lt;10,P123,0)))&lt;0,0,IF(AND(Q$16=2017,$C123&lt;Q$16),Q$29/10,IF(Q$16=$C123,Q$29-SUM(Q$104:Q122),IF(Q$16-$C123&lt;10,P123,0))))</f>
        <v>0</v>
      </c>
      <c r="R123" s="195">
        <f>IF(IF(AND(R$16=2017,$C123&lt;R$16),R$29/10,IF(R$16=$C123,R$29-SUM(R$104:R122),IF(R$16-$C123&lt;10,Q123,0)))&lt;0,0,IF(AND(R$16=2017,$C123&lt;R$16),R$29/10,IF(R$16=$C123,R$29-SUM(R$104:R122),IF(R$16-$C123&lt;10,Q123,0))))</f>
        <v>0</v>
      </c>
      <c r="S123" s="195">
        <f>IF(IF(AND(S$16=2017,$C123&lt;S$16),S$29/10,IF(S$16=$C123,S$29-SUM(S$104:S122),IF(S$16-$C123&lt;10,R123,0)))&lt;0,0,IF(AND(S$16=2017,$C123&lt;S$16),S$29/10,IF(S$16=$C123,S$29-SUM(S$104:S122),IF(S$16-$C123&lt;10,R123,0))))</f>
        <v>4620490171.4701691</v>
      </c>
      <c r="T123" s="195">
        <f>IF(IF(AND(T$16=2017,$C123&lt;T$16),T$29/10,IF(T$16=$C123,T$29-SUM(T$104:T122),IF(T$16-$C123&lt;10,S123,0)))&lt;0,0,IF(AND(T$16=2017,$C123&lt;T$16),T$29/10,IF(T$16=$C123,T$29-SUM(T$104:T122),IF(T$16-$C123&lt;10,S123,0))))</f>
        <v>4620490171.4701691</v>
      </c>
      <c r="U123" s="195">
        <f>IF(IF(AND(U$16=2017,$C123&lt;U$16),U$29/10,IF(U$16=$C123,U$29-SUM(U$104:U122),IF(U$16-$C123&lt;10,T123,0)))&lt;0,0,IF(AND(U$16=2017,$C123&lt;U$16),U$29/10,IF(U$16=$C123,U$29-SUM(U$104:U122),IF(U$16-$C123&lt;10,T123,0))))</f>
        <v>4620490171.4701691</v>
      </c>
      <c r="V123" s="195">
        <f>IF(IF(AND(V$16=2017,$C123&lt;V$16),V$29/10,IF(V$16=$C123,V$29-SUM(V$104:V122),IF(V$16-$C123&lt;10,U123,0)))&lt;0,0,IF(AND(V$16=2017,$C123&lt;V$16),V$29/10,IF(V$16=$C123,V$29-SUM(V$104:V122),IF(V$16-$C123&lt;10,U123,0))))</f>
        <v>4620490171.4701691</v>
      </c>
      <c r="W123" s="195">
        <f>IF(IF(AND(W$16=2017,$C123&lt;W$16),W$29/10,IF(W$16=$C123,W$29-SUM(W$104:W122),IF(W$16-$C123&lt;10,V123,0)))&lt;0,0,IF(AND(W$16=2017,$C123&lt;W$16),W$29/10,IF(W$16=$C123,W$29-SUM(W$104:W122),IF(W$16-$C123&lt;10,V123,0))))</f>
        <v>4620490171.4701691</v>
      </c>
      <c r="X123" s="195">
        <f>IF(IF(AND(X$16=2017,$C123&lt;X$16),X$29/10,IF(X$16=$C123,X$29-SUM(X$104:X122),IF(X$16-$C123&lt;10,W123,0)))&lt;0,0,IF(AND(X$16=2017,$C123&lt;X$16),X$29/10,IF(X$16=$C123,X$29-SUM(X$104:X122),IF(X$16-$C123&lt;10,W123,0))))</f>
        <v>4620490171.4701691</v>
      </c>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row>
    <row r="124" spans="1:214" outlineLevel="1" x14ac:dyDescent="0.2">
      <c r="A124" s="163"/>
      <c r="B124" s="177" t="s">
        <v>249</v>
      </c>
      <c r="C124" s="173">
        <v>2027</v>
      </c>
      <c r="D124" s="163"/>
      <c r="E124" s="163" t="s">
        <v>142</v>
      </c>
      <c r="F124" s="163"/>
      <c r="G124" s="163"/>
      <c r="H124" s="163"/>
      <c r="I124" s="163"/>
      <c r="J124" s="195">
        <f>IF(IF(AND(J$16=2017,$C124&lt;J$16),J$29/10,IF(J$16=$C124,J$29-SUM(J$104:J123),IF(J$16-$C124&lt;10,I124,0)))&lt;0,0,IF(AND(J$16=2017,$C124&lt;J$16),J$29/10,IF(J$16=$C124,J$29-SUM(J$104:J123),IF(J$16-$C124&lt;10,I124,0))))</f>
        <v>0</v>
      </c>
      <c r="K124" s="195">
        <f>IF(IF(AND(K$16=2017,$C124&lt;K$16),K$29/10,IF(K$16=$C124,K$29-SUM(K$104:K123),IF(K$16-$C124&lt;10,J124,0)))&lt;0,0,IF(AND(K$16=2017,$C124&lt;K$16),K$29/10,IF(K$16=$C124,K$29-SUM(K$104:K123),IF(K$16-$C124&lt;10,J124,0))))</f>
        <v>0</v>
      </c>
      <c r="L124" s="195">
        <f>IF(IF(AND(L$16=2017,$C124&lt;L$16),L$29/10,IF(L$16=$C124,L$29-SUM(L$104:L123),IF(L$16-$C124&lt;10,K124,0)))&lt;0,0,IF(AND(L$16=2017,$C124&lt;L$16),L$29/10,IF(L$16=$C124,L$29-SUM(L$104:L123),IF(L$16-$C124&lt;10,K124,0))))</f>
        <v>0</v>
      </c>
      <c r="M124" s="195">
        <f>IF(IF(AND(M$16=2017,$C124&lt;M$16),M$29/10,IF(M$16=$C124,M$29-SUM(M$104:M123),IF(M$16-$C124&lt;10,L124,0)))&lt;0,0,IF(AND(M$16=2017,$C124&lt;M$16),M$29/10,IF(M$16=$C124,M$29-SUM(M$104:M123),IF(M$16-$C124&lt;10,L124,0))))</f>
        <v>0</v>
      </c>
      <c r="N124" s="195">
        <f>IF(IF(AND(N$16=2017,$C124&lt;N$16),N$29/10,IF(N$16=$C124,N$29-SUM(N$104:N123),IF(N$16-$C124&lt;10,M124,0)))&lt;0,0,IF(AND(N$16=2017,$C124&lt;N$16),N$29/10,IF(N$16=$C124,N$29-SUM(N$104:N123),IF(N$16-$C124&lt;10,M124,0))))</f>
        <v>0</v>
      </c>
      <c r="O124" s="195">
        <f>IF(IF(AND(O$16=2017,$C124&lt;O$16),O$29/10,IF(O$16=$C124,O$29-SUM(O$104:O123),IF(O$16-$C124&lt;10,N124,0)))&lt;0,0,IF(AND(O$16=2017,$C124&lt;O$16),O$29/10,IF(O$16=$C124,O$29-SUM(O$104:O123),IF(O$16-$C124&lt;10,N124,0))))</f>
        <v>0</v>
      </c>
      <c r="P124" s="195">
        <f>IF(IF(AND(P$16=2017,$C124&lt;P$16),P$29/10,IF(P$16=$C124,P$29-SUM(P$104:P123),IF(P$16-$C124&lt;10,O124,0)))&lt;0,0,IF(AND(P$16=2017,$C124&lt;P$16),P$29/10,IF(P$16=$C124,P$29-SUM(P$104:P123),IF(P$16-$C124&lt;10,O124,0))))</f>
        <v>0</v>
      </c>
      <c r="Q124" s="195">
        <f>IF(IF(AND(Q$16=2017,$C124&lt;Q$16),Q$29/10,IF(Q$16=$C124,Q$29-SUM(Q$104:Q123),IF(Q$16-$C124&lt;10,P124,0)))&lt;0,0,IF(AND(Q$16=2017,$C124&lt;Q$16),Q$29/10,IF(Q$16=$C124,Q$29-SUM(Q$104:Q123),IF(Q$16-$C124&lt;10,P124,0))))</f>
        <v>0</v>
      </c>
      <c r="R124" s="195">
        <f>IF(IF(AND(R$16=2017,$C124&lt;R$16),R$29/10,IF(R$16=$C124,R$29-SUM(R$104:R123),IF(R$16-$C124&lt;10,Q124,0)))&lt;0,0,IF(AND(R$16=2017,$C124&lt;R$16),R$29/10,IF(R$16=$C124,R$29-SUM(R$104:R123),IF(R$16-$C124&lt;10,Q124,0))))</f>
        <v>0</v>
      </c>
      <c r="S124" s="195">
        <f>IF(IF(AND(S$16=2017,$C124&lt;S$16),S$29/10,IF(S$16=$C124,S$29-SUM(S$104:S123),IF(S$16-$C124&lt;10,R124,0)))&lt;0,0,IF(AND(S$16=2017,$C124&lt;S$16),S$29/10,IF(S$16=$C124,S$29-SUM(S$104:S123),IF(S$16-$C124&lt;10,R124,0))))</f>
        <v>0</v>
      </c>
      <c r="T124" s="195">
        <f>IF(IF(AND(T$16=2017,$C124&lt;T$16),T$29/10,IF(T$16=$C124,T$29-SUM(T$104:T123),IF(T$16-$C124&lt;10,S124,0)))&lt;0,0,IF(AND(T$16=2017,$C124&lt;T$16),T$29/10,IF(T$16=$C124,T$29-SUM(T$104:T123),IF(T$16-$C124&lt;10,S124,0))))</f>
        <v>5077218420.2646542</v>
      </c>
      <c r="U124" s="195">
        <f>IF(IF(AND(U$16=2017,$C124&lt;U$16),U$29/10,IF(U$16=$C124,U$29-SUM(U$104:U123),IF(U$16-$C124&lt;10,T124,0)))&lt;0,0,IF(AND(U$16=2017,$C124&lt;U$16),U$29/10,IF(U$16=$C124,U$29-SUM(U$104:U123),IF(U$16-$C124&lt;10,T124,0))))</f>
        <v>5077218420.2646542</v>
      </c>
      <c r="V124" s="195">
        <f>IF(IF(AND(V$16=2017,$C124&lt;V$16),V$29/10,IF(V$16=$C124,V$29-SUM(V$104:V123),IF(V$16-$C124&lt;10,U124,0)))&lt;0,0,IF(AND(V$16=2017,$C124&lt;V$16),V$29/10,IF(V$16=$C124,V$29-SUM(V$104:V123),IF(V$16-$C124&lt;10,U124,0))))</f>
        <v>5077218420.2646542</v>
      </c>
      <c r="W124" s="195">
        <f>IF(IF(AND(W$16=2017,$C124&lt;W$16),W$29/10,IF(W$16=$C124,W$29-SUM(W$104:W123),IF(W$16-$C124&lt;10,V124,0)))&lt;0,0,IF(AND(W$16=2017,$C124&lt;W$16),W$29/10,IF(W$16=$C124,W$29-SUM(W$104:W123),IF(W$16-$C124&lt;10,V124,0))))</f>
        <v>5077218420.2646542</v>
      </c>
      <c r="X124" s="195">
        <f>IF(IF(AND(X$16=2017,$C124&lt;X$16),X$29/10,IF(X$16=$C124,X$29-SUM(X$104:X123),IF(X$16-$C124&lt;10,W124,0)))&lt;0,0,IF(AND(X$16=2017,$C124&lt;X$16),X$29/10,IF(X$16=$C124,X$29-SUM(X$104:X123),IF(X$16-$C124&lt;10,W124,0))))</f>
        <v>5077218420.2646542</v>
      </c>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row>
    <row r="125" spans="1:214" outlineLevel="1" x14ac:dyDescent="0.2">
      <c r="A125" s="163"/>
      <c r="B125" s="177" t="s">
        <v>249</v>
      </c>
      <c r="C125" s="177">
        <v>2028</v>
      </c>
      <c r="D125" s="163"/>
      <c r="E125" s="163" t="s">
        <v>142</v>
      </c>
      <c r="F125" s="163"/>
      <c r="G125" s="163"/>
      <c r="H125" s="163"/>
      <c r="I125" s="163"/>
      <c r="J125" s="195">
        <f>IF(IF(AND(J$16=2017,$C125&lt;J$16),J$29/10,IF(J$16=$C125,J$29-SUM(J$104:J124),IF(J$16-$C125&lt;10,I125,0)))&lt;0,0,IF(AND(J$16=2017,$C125&lt;J$16),J$29/10,IF(J$16=$C125,J$29-SUM(J$104:J124),IF(J$16-$C125&lt;10,I125,0))))</f>
        <v>0</v>
      </c>
      <c r="K125" s="195">
        <f>IF(IF(AND(K$16=2017,$C125&lt;K$16),K$29/10,IF(K$16=$C125,K$29-SUM(K$104:K124),IF(K$16-$C125&lt;10,J125,0)))&lt;0,0,IF(AND(K$16=2017,$C125&lt;K$16),K$29/10,IF(K$16=$C125,K$29-SUM(K$104:K124),IF(K$16-$C125&lt;10,J125,0))))</f>
        <v>0</v>
      </c>
      <c r="L125" s="195">
        <f>IF(IF(AND(L$16=2017,$C125&lt;L$16),L$29/10,IF(L$16=$C125,L$29-SUM(L$104:L124),IF(L$16-$C125&lt;10,K125,0)))&lt;0,0,IF(AND(L$16=2017,$C125&lt;L$16),L$29/10,IF(L$16=$C125,L$29-SUM(L$104:L124),IF(L$16-$C125&lt;10,K125,0))))</f>
        <v>0</v>
      </c>
      <c r="M125" s="195">
        <f>IF(IF(AND(M$16=2017,$C125&lt;M$16),M$29/10,IF(M$16=$C125,M$29-SUM(M$104:M124),IF(M$16-$C125&lt;10,L125,0)))&lt;0,0,IF(AND(M$16=2017,$C125&lt;M$16),M$29/10,IF(M$16=$C125,M$29-SUM(M$104:M124),IF(M$16-$C125&lt;10,L125,0))))</f>
        <v>0</v>
      </c>
      <c r="N125" s="195">
        <f>IF(IF(AND(N$16=2017,$C125&lt;N$16),N$29/10,IF(N$16=$C125,N$29-SUM(N$104:N124),IF(N$16-$C125&lt;10,M125,0)))&lt;0,0,IF(AND(N$16=2017,$C125&lt;N$16),N$29/10,IF(N$16=$C125,N$29-SUM(N$104:N124),IF(N$16-$C125&lt;10,M125,0))))</f>
        <v>0</v>
      </c>
      <c r="O125" s="195">
        <f>IF(IF(AND(O$16=2017,$C125&lt;O$16),O$29/10,IF(O$16=$C125,O$29-SUM(O$104:O124),IF(O$16-$C125&lt;10,N125,0)))&lt;0,0,IF(AND(O$16=2017,$C125&lt;O$16),O$29/10,IF(O$16=$C125,O$29-SUM(O$104:O124),IF(O$16-$C125&lt;10,N125,0))))</f>
        <v>0</v>
      </c>
      <c r="P125" s="195">
        <f>IF(IF(AND(P$16=2017,$C125&lt;P$16),P$29/10,IF(P$16=$C125,P$29-SUM(P$104:P124),IF(P$16-$C125&lt;10,O125,0)))&lt;0,0,IF(AND(P$16=2017,$C125&lt;P$16),P$29/10,IF(P$16=$C125,P$29-SUM(P$104:P124),IF(P$16-$C125&lt;10,O125,0))))</f>
        <v>0</v>
      </c>
      <c r="Q125" s="195">
        <f>IF(IF(AND(Q$16=2017,$C125&lt;Q$16),Q$29/10,IF(Q$16=$C125,Q$29-SUM(Q$104:Q124),IF(Q$16-$C125&lt;10,P125,0)))&lt;0,0,IF(AND(Q$16=2017,$C125&lt;Q$16),Q$29/10,IF(Q$16=$C125,Q$29-SUM(Q$104:Q124),IF(Q$16-$C125&lt;10,P125,0))))</f>
        <v>0</v>
      </c>
      <c r="R125" s="195">
        <f>IF(IF(AND(R$16=2017,$C125&lt;R$16),R$29/10,IF(R$16=$C125,R$29-SUM(R$104:R124),IF(R$16-$C125&lt;10,Q125,0)))&lt;0,0,IF(AND(R$16=2017,$C125&lt;R$16),R$29/10,IF(R$16=$C125,R$29-SUM(R$104:R124),IF(R$16-$C125&lt;10,Q125,0))))</f>
        <v>0</v>
      </c>
      <c r="S125" s="195">
        <f>IF(IF(AND(S$16=2017,$C125&lt;S$16),S$29/10,IF(S$16=$C125,S$29-SUM(S$104:S124),IF(S$16-$C125&lt;10,R125,0)))&lt;0,0,IF(AND(S$16=2017,$C125&lt;S$16),S$29/10,IF(S$16=$C125,S$29-SUM(S$104:S124),IF(S$16-$C125&lt;10,R125,0))))</f>
        <v>0</v>
      </c>
      <c r="T125" s="195">
        <f>IF(IF(AND(T$16=2017,$C125&lt;T$16),T$29/10,IF(T$16=$C125,T$29-SUM(T$104:T124),IF(T$16-$C125&lt;10,S125,0)))&lt;0,0,IF(AND(T$16=2017,$C125&lt;T$16),T$29/10,IF(T$16=$C125,T$29-SUM(T$104:T124),IF(T$16-$C125&lt;10,S125,0))))</f>
        <v>0</v>
      </c>
      <c r="U125" s="195">
        <f>IF(IF(AND(U$16=2017,$C125&lt;U$16),U$29/10,IF(U$16=$C125,U$29-SUM(U$104:U124),IF(U$16-$C125&lt;10,T125,0)))&lt;0,0,IF(AND(U$16=2017,$C125&lt;U$16),U$29/10,IF(U$16=$C125,U$29-SUM(U$104:U124),IF(U$16-$C125&lt;10,T125,0))))</f>
        <v>5229058351.6865196</v>
      </c>
      <c r="V125" s="195">
        <f>IF(IF(AND(V$16=2017,$C125&lt;V$16),V$29/10,IF(V$16=$C125,V$29-SUM(V$104:V124),IF(V$16-$C125&lt;10,U125,0)))&lt;0,0,IF(AND(V$16=2017,$C125&lt;V$16),V$29/10,IF(V$16=$C125,V$29-SUM(V$104:V124),IF(V$16-$C125&lt;10,U125,0))))</f>
        <v>5229058351.6865196</v>
      </c>
      <c r="W125" s="195">
        <f>IF(IF(AND(W$16=2017,$C125&lt;W$16),W$29/10,IF(W$16=$C125,W$29-SUM(W$104:W124),IF(W$16-$C125&lt;10,V125,0)))&lt;0,0,IF(AND(W$16=2017,$C125&lt;W$16),W$29/10,IF(W$16=$C125,W$29-SUM(W$104:W124),IF(W$16-$C125&lt;10,V125,0))))</f>
        <v>5229058351.6865196</v>
      </c>
      <c r="X125" s="195">
        <f>IF(IF(AND(X$16=2017,$C125&lt;X$16),X$29/10,IF(X$16=$C125,X$29-SUM(X$104:X124),IF(X$16-$C125&lt;10,W125,0)))&lt;0,0,IF(AND(X$16=2017,$C125&lt;X$16),X$29/10,IF(X$16=$C125,X$29-SUM(X$104:X124),IF(X$16-$C125&lt;10,W125,0))))</f>
        <v>5229058351.6865196</v>
      </c>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row>
    <row r="126" spans="1:214" outlineLevel="1" x14ac:dyDescent="0.2">
      <c r="A126" s="163"/>
      <c r="B126" s="177" t="s">
        <v>249</v>
      </c>
      <c r="C126" s="173">
        <v>2029</v>
      </c>
      <c r="D126" s="163"/>
      <c r="E126" s="163" t="s">
        <v>142</v>
      </c>
      <c r="F126" s="163"/>
      <c r="G126" s="163"/>
      <c r="H126" s="163"/>
      <c r="I126" s="163"/>
      <c r="J126" s="195">
        <f>IF(IF(AND(J$16=2017,$C126&lt;J$16),J$29/10,IF(J$16=$C126,J$29-SUM(J$104:J125),IF(J$16-$C126&lt;10,I126,0)))&lt;0,0,IF(AND(J$16=2017,$C126&lt;J$16),J$29/10,IF(J$16=$C126,J$29-SUM(J$104:J125),IF(J$16-$C126&lt;10,I126,0))))</f>
        <v>0</v>
      </c>
      <c r="K126" s="195">
        <f>IF(IF(AND(K$16=2017,$C126&lt;K$16),K$29/10,IF(K$16=$C126,K$29-SUM(K$104:K125),IF(K$16-$C126&lt;10,J126,0)))&lt;0,0,IF(AND(K$16=2017,$C126&lt;K$16),K$29/10,IF(K$16=$C126,K$29-SUM(K$104:K125),IF(K$16-$C126&lt;10,J126,0))))</f>
        <v>0</v>
      </c>
      <c r="L126" s="195">
        <f>IF(IF(AND(L$16=2017,$C126&lt;L$16),L$29/10,IF(L$16=$C126,L$29-SUM(L$104:L125),IF(L$16-$C126&lt;10,K126,0)))&lt;0,0,IF(AND(L$16=2017,$C126&lt;L$16),L$29/10,IF(L$16=$C126,L$29-SUM(L$104:L125),IF(L$16-$C126&lt;10,K126,0))))</f>
        <v>0</v>
      </c>
      <c r="M126" s="195">
        <f>IF(IF(AND(M$16=2017,$C126&lt;M$16),M$29/10,IF(M$16=$C126,M$29-SUM(M$104:M125),IF(M$16-$C126&lt;10,L126,0)))&lt;0,0,IF(AND(M$16=2017,$C126&lt;M$16),M$29/10,IF(M$16=$C126,M$29-SUM(M$104:M125),IF(M$16-$C126&lt;10,L126,0))))</f>
        <v>0</v>
      </c>
      <c r="N126" s="195">
        <f>IF(IF(AND(N$16=2017,$C126&lt;N$16),N$29/10,IF(N$16=$C126,N$29-SUM(N$104:N125),IF(N$16-$C126&lt;10,M126,0)))&lt;0,0,IF(AND(N$16=2017,$C126&lt;N$16),N$29/10,IF(N$16=$C126,N$29-SUM(N$104:N125),IF(N$16-$C126&lt;10,M126,0))))</f>
        <v>0</v>
      </c>
      <c r="O126" s="195">
        <f>IF(IF(AND(O$16=2017,$C126&lt;O$16),O$29/10,IF(O$16=$C126,O$29-SUM(O$104:O125),IF(O$16-$C126&lt;10,N126,0)))&lt;0,0,IF(AND(O$16=2017,$C126&lt;O$16),O$29/10,IF(O$16=$C126,O$29-SUM(O$104:O125),IF(O$16-$C126&lt;10,N126,0))))</f>
        <v>0</v>
      </c>
      <c r="P126" s="195">
        <f>IF(IF(AND(P$16=2017,$C126&lt;P$16),P$29/10,IF(P$16=$C126,P$29-SUM(P$104:P125),IF(P$16-$C126&lt;10,O126,0)))&lt;0,0,IF(AND(P$16=2017,$C126&lt;P$16),P$29/10,IF(P$16=$C126,P$29-SUM(P$104:P125),IF(P$16-$C126&lt;10,O126,0))))</f>
        <v>0</v>
      </c>
      <c r="Q126" s="195">
        <f>IF(IF(AND(Q$16=2017,$C126&lt;Q$16),Q$29/10,IF(Q$16=$C126,Q$29-SUM(Q$104:Q125),IF(Q$16-$C126&lt;10,P126,0)))&lt;0,0,IF(AND(Q$16=2017,$C126&lt;Q$16),Q$29/10,IF(Q$16=$C126,Q$29-SUM(Q$104:Q125),IF(Q$16-$C126&lt;10,P126,0))))</f>
        <v>0</v>
      </c>
      <c r="R126" s="195">
        <f>IF(IF(AND(R$16=2017,$C126&lt;R$16),R$29/10,IF(R$16=$C126,R$29-SUM(R$104:R125),IF(R$16-$C126&lt;10,Q126,0)))&lt;0,0,IF(AND(R$16=2017,$C126&lt;R$16),R$29/10,IF(R$16=$C126,R$29-SUM(R$104:R125),IF(R$16-$C126&lt;10,Q126,0))))</f>
        <v>0</v>
      </c>
      <c r="S126" s="195">
        <f>IF(IF(AND(S$16=2017,$C126&lt;S$16),S$29/10,IF(S$16=$C126,S$29-SUM(S$104:S125),IF(S$16-$C126&lt;10,R126,0)))&lt;0,0,IF(AND(S$16=2017,$C126&lt;S$16),S$29/10,IF(S$16=$C126,S$29-SUM(S$104:S125),IF(S$16-$C126&lt;10,R126,0))))</f>
        <v>0</v>
      </c>
      <c r="T126" s="195">
        <f>IF(IF(AND(T$16=2017,$C126&lt;T$16),T$29/10,IF(T$16=$C126,T$29-SUM(T$104:T125),IF(T$16-$C126&lt;10,S126,0)))&lt;0,0,IF(AND(T$16=2017,$C126&lt;T$16),T$29/10,IF(T$16=$C126,T$29-SUM(T$104:T125),IF(T$16-$C126&lt;10,S126,0))))</f>
        <v>0</v>
      </c>
      <c r="U126" s="195">
        <f>IF(IF(AND(U$16=2017,$C126&lt;U$16),U$29/10,IF(U$16=$C126,U$29-SUM(U$104:U125),IF(U$16-$C126&lt;10,T126,0)))&lt;0,0,IF(AND(U$16=2017,$C126&lt;U$16),U$29/10,IF(U$16=$C126,U$29-SUM(U$104:U125),IF(U$16-$C126&lt;10,T126,0))))</f>
        <v>0</v>
      </c>
      <c r="V126" s="195">
        <f>IF(IF(AND(V$16=2017,$C126&lt;V$16),V$29/10,IF(V$16=$C126,V$29-SUM(V$104:V125),IF(V$16-$C126&lt;10,U126,0)))&lt;0,0,IF(AND(V$16=2017,$C126&lt;V$16),V$29/10,IF(V$16=$C126,V$29-SUM(V$104:V125),IF(V$16-$C126&lt;10,U126,0))))</f>
        <v>4220235116.6582451</v>
      </c>
      <c r="W126" s="195">
        <f>IF(IF(AND(W$16=2017,$C126&lt;W$16),W$29/10,IF(W$16=$C126,W$29-SUM(W$104:W125),IF(W$16-$C126&lt;10,V126,0)))&lt;0,0,IF(AND(W$16=2017,$C126&lt;W$16),W$29/10,IF(W$16=$C126,W$29-SUM(W$104:W125),IF(W$16-$C126&lt;10,V126,0))))</f>
        <v>4220235116.6582451</v>
      </c>
      <c r="X126" s="195">
        <f>IF(IF(AND(X$16=2017,$C126&lt;X$16),X$29/10,IF(X$16=$C126,X$29-SUM(X$104:X125),IF(X$16-$C126&lt;10,W126,0)))&lt;0,0,IF(AND(X$16=2017,$C126&lt;X$16),X$29/10,IF(X$16=$C126,X$29-SUM(X$104:X125),IF(X$16-$C126&lt;10,W126,0))))</f>
        <v>4220235116.6582451</v>
      </c>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row>
    <row r="127" spans="1:214" outlineLevel="1" x14ac:dyDescent="0.2">
      <c r="A127" s="163"/>
      <c r="B127" s="177" t="s">
        <v>249</v>
      </c>
      <c r="C127" s="177">
        <v>2030</v>
      </c>
      <c r="D127" s="163"/>
      <c r="E127" s="163" t="s">
        <v>142</v>
      </c>
      <c r="F127" s="163"/>
      <c r="G127" s="163"/>
      <c r="H127" s="163"/>
      <c r="I127" s="163"/>
      <c r="J127" s="195">
        <f>IF(IF(AND(J$16=2017,$C127&lt;J$16),J$29/10,IF(J$16=$C127,J$29-SUM(J$104:J126),IF(J$16-$C127&lt;10,I127,0)))&lt;0,0,IF(AND(J$16=2017,$C127&lt;J$16),J$29/10,IF(J$16=$C127,J$29-SUM(J$104:J126),IF(J$16-$C127&lt;10,I127,0))))</f>
        <v>0</v>
      </c>
      <c r="K127" s="195">
        <f>IF(IF(AND(K$16=2017,$C127&lt;K$16),K$29/10,IF(K$16=$C127,K$29-SUM(K$104:K126),IF(K$16-$C127&lt;10,J127,0)))&lt;0,0,IF(AND(K$16=2017,$C127&lt;K$16),K$29/10,IF(K$16=$C127,K$29-SUM(K$104:K126),IF(K$16-$C127&lt;10,J127,0))))</f>
        <v>0</v>
      </c>
      <c r="L127" s="195">
        <f>IF(IF(AND(L$16=2017,$C127&lt;L$16),L$29/10,IF(L$16=$C127,L$29-SUM(L$104:L126),IF(L$16-$C127&lt;10,K127,0)))&lt;0,0,IF(AND(L$16=2017,$C127&lt;L$16),L$29/10,IF(L$16=$C127,L$29-SUM(L$104:L126),IF(L$16-$C127&lt;10,K127,0))))</f>
        <v>0</v>
      </c>
      <c r="M127" s="195">
        <f>IF(IF(AND(M$16=2017,$C127&lt;M$16),M$29/10,IF(M$16=$C127,M$29-SUM(M$104:M126),IF(M$16-$C127&lt;10,L127,0)))&lt;0,0,IF(AND(M$16=2017,$C127&lt;M$16),M$29/10,IF(M$16=$C127,M$29-SUM(M$104:M126),IF(M$16-$C127&lt;10,L127,0))))</f>
        <v>0</v>
      </c>
      <c r="N127" s="195">
        <f>IF(IF(AND(N$16=2017,$C127&lt;N$16),N$29/10,IF(N$16=$C127,N$29-SUM(N$104:N126),IF(N$16-$C127&lt;10,M127,0)))&lt;0,0,IF(AND(N$16=2017,$C127&lt;N$16),N$29/10,IF(N$16=$C127,N$29-SUM(N$104:N126),IF(N$16-$C127&lt;10,M127,0))))</f>
        <v>0</v>
      </c>
      <c r="O127" s="195">
        <f>IF(IF(AND(O$16=2017,$C127&lt;O$16),O$29/10,IF(O$16=$C127,O$29-SUM(O$104:O126),IF(O$16-$C127&lt;10,N127,0)))&lt;0,0,IF(AND(O$16=2017,$C127&lt;O$16),O$29/10,IF(O$16=$C127,O$29-SUM(O$104:O126),IF(O$16-$C127&lt;10,N127,0))))</f>
        <v>0</v>
      </c>
      <c r="P127" s="195">
        <f>IF(IF(AND(P$16=2017,$C127&lt;P$16),P$29/10,IF(P$16=$C127,P$29-SUM(P$104:P126),IF(P$16-$C127&lt;10,O127,0)))&lt;0,0,IF(AND(P$16=2017,$C127&lt;P$16),P$29/10,IF(P$16=$C127,P$29-SUM(P$104:P126),IF(P$16-$C127&lt;10,O127,0))))</f>
        <v>0</v>
      </c>
      <c r="Q127" s="195">
        <f>IF(IF(AND(Q$16=2017,$C127&lt;Q$16),Q$29/10,IF(Q$16=$C127,Q$29-SUM(Q$104:Q126),IF(Q$16-$C127&lt;10,P127,0)))&lt;0,0,IF(AND(Q$16=2017,$C127&lt;Q$16),Q$29/10,IF(Q$16=$C127,Q$29-SUM(Q$104:Q126),IF(Q$16-$C127&lt;10,P127,0))))</f>
        <v>0</v>
      </c>
      <c r="R127" s="195">
        <f>IF(IF(AND(R$16=2017,$C127&lt;R$16),R$29/10,IF(R$16=$C127,R$29-SUM(R$104:R126),IF(R$16-$C127&lt;10,Q127,0)))&lt;0,0,IF(AND(R$16=2017,$C127&lt;R$16),R$29/10,IF(R$16=$C127,R$29-SUM(R$104:R126),IF(R$16-$C127&lt;10,Q127,0))))</f>
        <v>0</v>
      </c>
      <c r="S127" s="195">
        <f>IF(IF(AND(S$16=2017,$C127&lt;S$16),S$29/10,IF(S$16=$C127,S$29-SUM(S$104:S126),IF(S$16-$C127&lt;10,R127,0)))&lt;0,0,IF(AND(S$16=2017,$C127&lt;S$16),S$29/10,IF(S$16=$C127,S$29-SUM(S$104:S126),IF(S$16-$C127&lt;10,R127,0))))</f>
        <v>0</v>
      </c>
      <c r="T127" s="195">
        <f>IF(IF(AND(T$16=2017,$C127&lt;T$16),T$29/10,IF(T$16=$C127,T$29-SUM(T$104:T126),IF(T$16-$C127&lt;10,S127,0)))&lt;0,0,IF(AND(T$16=2017,$C127&lt;T$16),T$29/10,IF(T$16=$C127,T$29-SUM(T$104:T126),IF(T$16-$C127&lt;10,S127,0))))</f>
        <v>0</v>
      </c>
      <c r="U127" s="195">
        <f>IF(IF(AND(U$16=2017,$C127&lt;U$16),U$29/10,IF(U$16=$C127,U$29-SUM(U$104:U126),IF(U$16-$C127&lt;10,T127,0)))&lt;0,0,IF(AND(U$16=2017,$C127&lt;U$16),U$29/10,IF(U$16=$C127,U$29-SUM(U$104:U126),IF(U$16-$C127&lt;10,T127,0))))</f>
        <v>0</v>
      </c>
      <c r="V127" s="195">
        <f>IF(IF(AND(V$16=2017,$C127&lt;V$16),V$29/10,IF(V$16=$C127,V$29-SUM(V$104:V126),IF(V$16-$C127&lt;10,U127,0)))&lt;0,0,IF(AND(V$16=2017,$C127&lt;V$16),V$29/10,IF(V$16=$C127,V$29-SUM(V$104:V126),IF(V$16-$C127&lt;10,U127,0))))</f>
        <v>0</v>
      </c>
      <c r="W127" s="195">
        <f>IF(IF(AND(W$16=2017,$C127&lt;W$16),W$29/10,IF(W$16=$C127,W$29-SUM(W$104:W126),IF(W$16-$C127&lt;10,V127,0)))&lt;0,0,IF(AND(W$16=2017,$C127&lt;W$16),W$29/10,IF(W$16=$C127,W$29-SUM(W$104:W126),IF(W$16-$C127&lt;10,V127,0))))</f>
        <v>3277051372.5581322</v>
      </c>
      <c r="X127" s="195">
        <f>IF(IF(AND(X$16=2017,$C127&lt;X$16),X$29/10,IF(X$16=$C127,X$29-SUM(X$104:X126),IF(X$16-$C127&lt;10,W127,0)))&lt;0,0,IF(AND(X$16=2017,$C127&lt;X$16),X$29/10,IF(X$16=$C127,X$29-SUM(X$104:X126),IF(X$16-$C127&lt;10,W127,0))))</f>
        <v>3277051372.5581322</v>
      </c>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row>
    <row r="128" spans="1:214" outlineLevel="1" x14ac:dyDescent="0.2">
      <c r="A128" s="163"/>
      <c r="B128" s="177" t="s">
        <v>249</v>
      </c>
      <c r="C128" s="173">
        <v>2031</v>
      </c>
      <c r="D128" s="163"/>
      <c r="E128" s="163" t="s">
        <v>142</v>
      </c>
      <c r="F128" s="163"/>
      <c r="G128" s="163"/>
      <c r="H128" s="163"/>
      <c r="I128" s="163"/>
      <c r="J128" s="195">
        <f>IF(IF(AND(J$16=2017,$C128&lt;J$16),J$29/10,IF(J$16=$C128,J$29-SUM(J$104:J127),IF(J$16-$C128&lt;10,I128,0)))&lt;0,0,IF(AND(J$16=2017,$C128&lt;J$16),J$29/10,IF(J$16=$C128,J$29-SUM(J$104:J127),IF(J$16-$C128&lt;10,I128,0))))</f>
        <v>0</v>
      </c>
      <c r="K128" s="195">
        <f>IF(IF(AND(K$16=2017,$C128&lt;K$16),K$29/10,IF(K$16=$C128,K$29-SUM(K$104:K127),IF(K$16-$C128&lt;10,J128,0)))&lt;0,0,IF(AND(K$16=2017,$C128&lt;K$16),K$29/10,IF(K$16=$C128,K$29-SUM(K$104:K127),IF(K$16-$C128&lt;10,J128,0))))</f>
        <v>0</v>
      </c>
      <c r="L128" s="195">
        <f>IF(IF(AND(L$16=2017,$C128&lt;L$16),L$29/10,IF(L$16=$C128,L$29-SUM(L$104:L127),IF(L$16-$C128&lt;10,K128,0)))&lt;0,0,IF(AND(L$16=2017,$C128&lt;L$16),L$29/10,IF(L$16=$C128,L$29-SUM(L$104:L127),IF(L$16-$C128&lt;10,K128,0))))</f>
        <v>0</v>
      </c>
      <c r="M128" s="195">
        <f>IF(IF(AND(M$16=2017,$C128&lt;M$16),M$29/10,IF(M$16=$C128,M$29-SUM(M$104:M127),IF(M$16-$C128&lt;10,L128,0)))&lt;0,0,IF(AND(M$16=2017,$C128&lt;M$16),M$29/10,IF(M$16=$C128,M$29-SUM(M$104:M127),IF(M$16-$C128&lt;10,L128,0))))</f>
        <v>0</v>
      </c>
      <c r="N128" s="195">
        <f>IF(IF(AND(N$16=2017,$C128&lt;N$16),N$29/10,IF(N$16=$C128,N$29-SUM(N$104:N127),IF(N$16-$C128&lt;10,M128,0)))&lt;0,0,IF(AND(N$16=2017,$C128&lt;N$16),N$29/10,IF(N$16=$C128,N$29-SUM(N$104:N127),IF(N$16-$C128&lt;10,M128,0))))</f>
        <v>0</v>
      </c>
      <c r="O128" s="195">
        <f>IF(IF(AND(O$16=2017,$C128&lt;O$16),O$29/10,IF(O$16=$C128,O$29-SUM(O$104:O127),IF(O$16-$C128&lt;10,N128,0)))&lt;0,0,IF(AND(O$16=2017,$C128&lt;O$16),O$29/10,IF(O$16=$C128,O$29-SUM(O$104:O127),IF(O$16-$C128&lt;10,N128,0))))</f>
        <v>0</v>
      </c>
      <c r="P128" s="195">
        <f>IF(IF(AND(P$16=2017,$C128&lt;P$16),P$29/10,IF(P$16=$C128,P$29-SUM(P$104:P127),IF(P$16-$C128&lt;10,O128,0)))&lt;0,0,IF(AND(P$16=2017,$C128&lt;P$16),P$29/10,IF(P$16=$C128,P$29-SUM(P$104:P127),IF(P$16-$C128&lt;10,O128,0))))</f>
        <v>0</v>
      </c>
      <c r="Q128" s="195">
        <f>IF(IF(AND(Q$16=2017,$C128&lt;Q$16),Q$29/10,IF(Q$16=$C128,Q$29-SUM(Q$104:Q127),IF(Q$16-$C128&lt;10,P128,0)))&lt;0,0,IF(AND(Q$16=2017,$C128&lt;Q$16),Q$29/10,IF(Q$16=$C128,Q$29-SUM(Q$104:Q127),IF(Q$16-$C128&lt;10,P128,0))))</f>
        <v>0</v>
      </c>
      <c r="R128" s="195">
        <f>IF(IF(AND(R$16=2017,$C128&lt;R$16),R$29/10,IF(R$16=$C128,R$29-SUM(R$104:R127),IF(R$16-$C128&lt;10,Q128,0)))&lt;0,0,IF(AND(R$16=2017,$C128&lt;R$16),R$29/10,IF(R$16=$C128,R$29-SUM(R$104:R127),IF(R$16-$C128&lt;10,Q128,0))))</f>
        <v>0</v>
      </c>
      <c r="S128" s="195">
        <f>IF(IF(AND(S$16=2017,$C128&lt;S$16),S$29/10,IF(S$16=$C128,S$29-SUM(S$104:S127),IF(S$16-$C128&lt;10,R128,0)))&lt;0,0,IF(AND(S$16=2017,$C128&lt;S$16),S$29/10,IF(S$16=$C128,S$29-SUM(S$104:S127),IF(S$16-$C128&lt;10,R128,0))))</f>
        <v>0</v>
      </c>
      <c r="T128" s="195">
        <f>IF(IF(AND(T$16=2017,$C128&lt;T$16),T$29/10,IF(T$16=$C128,T$29-SUM(T$104:T127),IF(T$16-$C128&lt;10,S128,0)))&lt;0,0,IF(AND(T$16=2017,$C128&lt;T$16),T$29/10,IF(T$16=$C128,T$29-SUM(T$104:T127),IF(T$16-$C128&lt;10,S128,0))))</f>
        <v>0</v>
      </c>
      <c r="U128" s="195">
        <f>IF(IF(AND(U$16=2017,$C128&lt;U$16),U$29/10,IF(U$16=$C128,U$29-SUM(U$104:U127),IF(U$16-$C128&lt;10,T128,0)))&lt;0,0,IF(AND(U$16=2017,$C128&lt;U$16),U$29/10,IF(U$16=$C128,U$29-SUM(U$104:U127),IF(U$16-$C128&lt;10,T128,0))))</f>
        <v>0</v>
      </c>
      <c r="V128" s="195">
        <f>IF(IF(AND(V$16=2017,$C128&lt;V$16),V$29/10,IF(V$16=$C128,V$29-SUM(V$104:V127),IF(V$16-$C128&lt;10,U128,0)))&lt;0,0,IF(AND(V$16=2017,$C128&lt;V$16),V$29/10,IF(V$16=$C128,V$29-SUM(V$104:V127),IF(V$16-$C128&lt;10,U128,0))))</f>
        <v>0</v>
      </c>
      <c r="W128" s="195">
        <f>IF(IF(AND(W$16=2017,$C128&lt;W$16),W$29/10,IF(W$16=$C128,W$29-SUM(W$104:W127),IF(W$16-$C128&lt;10,V128,0)))&lt;0,0,IF(AND(W$16=2017,$C128&lt;W$16),W$29/10,IF(W$16=$C128,W$29-SUM(W$104:W127),IF(W$16-$C128&lt;10,V128,0))))</f>
        <v>0</v>
      </c>
      <c r="X128" s="195">
        <f>IF(IF(AND(X$16=2017,$C128&lt;X$16),X$29/10,IF(X$16=$C128,X$29-SUM(X$104:X127),IF(X$16-$C128&lt;10,W128,0)))&lt;0,0,IF(AND(X$16=2017,$C128&lt;X$16),X$29/10,IF(X$16=$C128,X$29-SUM(X$104:X127),IF(X$16-$C128&lt;10,W128,0))))</f>
        <v>1025640909.0473366</v>
      </c>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row>
    <row r="129" spans="1:214" outlineLevel="1" x14ac:dyDescent="0.2">
      <c r="A129" s="163"/>
      <c r="B129" s="173"/>
      <c r="C129" s="17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row>
    <row r="130" spans="1:214" s="163" customFormat="1" outlineLevel="1" x14ac:dyDescent="0.2">
      <c r="B130" s="169" t="s">
        <v>315</v>
      </c>
      <c r="C130" s="169"/>
      <c r="J130" s="179">
        <v>2017</v>
      </c>
      <c r="K130" s="174">
        <v>2018</v>
      </c>
      <c r="L130" s="174">
        <v>2019</v>
      </c>
      <c r="M130" s="174">
        <v>2020</v>
      </c>
      <c r="N130" s="174">
        <v>2021</v>
      </c>
      <c r="O130" s="174">
        <v>2022</v>
      </c>
      <c r="P130" s="174">
        <v>2023</v>
      </c>
      <c r="Q130" s="174">
        <v>2024</v>
      </c>
      <c r="R130" s="174">
        <v>2025</v>
      </c>
      <c r="S130" s="174">
        <v>2026</v>
      </c>
      <c r="T130" s="174">
        <v>2027</v>
      </c>
      <c r="U130" s="174">
        <v>2028</v>
      </c>
      <c r="V130" s="174">
        <v>2029</v>
      </c>
      <c r="W130" s="174">
        <v>2030</v>
      </c>
      <c r="X130" s="174">
        <v>2031</v>
      </c>
    </row>
    <row r="131" spans="1:214" s="163" customFormat="1" outlineLevel="1" x14ac:dyDescent="0.2">
      <c r="B131" s="177" t="s">
        <v>249</v>
      </c>
      <c r="C131" s="173">
        <v>2018</v>
      </c>
      <c r="E131" s="163" t="s">
        <v>79</v>
      </c>
      <c r="J131" s="70"/>
      <c r="K131" s="178"/>
      <c r="L131" s="178"/>
      <c r="M131" s="178"/>
      <c r="N131" s="178"/>
      <c r="O131" s="178"/>
      <c r="P131" s="178"/>
      <c r="Q131" s="178"/>
      <c r="R131" s="178"/>
      <c r="S131" s="178"/>
      <c r="T131" s="85">
        <f t="shared" ref="T131:T140" si="11">T115/$T$29</f>
        <v>1.1405238924022307E-4</v>
      </c>
      <c r="U131" s="85"/>
      <c r="V131" s="85"/>
      <c r="W131" s="85"/>
      <c r="X131" s="85"/>
    </row>
    <row r="132" spans="1:214" outlineLevel="1" x14ac:dyDescent="0.2">
      <c r="A132" s="163"/>
      <c r="B132" s="177" t="s">
        <v>249</v>
      </c>
      <c r="C132" s="173">
        <v>2019</v>
      </c>
      <c r="D132" s="163"/>
      <c r="E132" s="163" t="s">
        <v>79</v>
      </c>
      <c r="F132" s="163"/>
      <c r="G132" s="163"/>
      <c r="H132" s="163"/>
      <c r="I132" s="163"/>
      <c r="J132" s="70"/>
      <c r="K132" s="178"/>
      <c r="L132" s="178"/>
      <c r="M132" s="178"/>
      <c r="N132" s="178"/>
      <c r="O132" s="178"/>
      <c r="P132" s="178"/>
      <c r="Q132" s="178"/>
      <c r="R132" s="178"/>
      <c r="S132" s="178"/>
      <c r="T132" s="85">
        <f t="shared" si="11"/>
        <v>3.0958979740007841E-2</v>
      </c>
      <c r="U132" s="85">
        <f t="shared" ref="U132:U141" si="12">U116/$U$29</f>
        <v>2.3039663037626012E-2</v>
      </c>
      <c r="V132" s="85"/>
      <c r="W132" s="85"/>
      <c r="X132" s="85"/>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row>
    <row r="133" spans="1:214" outlineLevel="1" x14ac:dyDescent="0.2">
      <c r="A133" s="163"/>
      <c r="B133" s="177" t="s">
        <v>249</v>
      </c>
      <c r="C133" s="173">
        <v>2020</v>
      </c>
      <c r="D133" s="163"/>
      <c r="E133" s="163" t="s">
        <v>79</v>
      </c>
      <c r="F133" s="163"/>
      <c r="G133" s="163"/>
      <c r="H133" s="163"/>
      <c r="I133" s="163"/>
      <c r="J133" s="70"/>
      <c r="K133" s="178"/>
      <c r="L133" s="178"/>
      <c r="M133" s="178"/>
      <c r="N133" s="178"/>
      <c r="O133" s="178"/>
      <c r="P133" s="178"/>
      <c r="Q133" s="178"/>
      <c r="R133" s="178"/>
      <c r="S133" s="178"/>
      <c r="T133" s="85">
        <f t="shared" si="11"/>
        <v>3.2256951927045689E-2</v>
      </c>
      <c r="U133" s="85">
        <f t="shared" si="12"/>
        <v>2.4005613533175353E-2</v>
      </c>
      <c r="V133" s="85">
        <f t="shared" ref="V133:V142" si="13">V117/$V$29</f>
        <v>2.028394515207033E-2</v>
      </c>
      <c r="W133" s="85"/>
      <c r="X133" s="85"/>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row>
    <row r="134" spans="1:214" outlineLevel="1" x14ac:dyDescent="0.2">
      <c r="A134" s="163"/>
      <c r="B134" s="177" t="s">
        <v>249</v>
      </c>
      <c r="C134" s="173">
        <v>2021</v>
      </c>
      <c r="D134" s="163"/>
      <c r="E134" s="163" t="s">
        <v>79</v>
      </c>
      <c r="F134" s="163"/>
      <c r="G134" s="163"/>
      <c r="H134" s="163"/>
      <c r="I134" s="163"/>
      <c r="J134" s="70"/>
      <c r="K134" s="178"/>
      <c r="L134" s="178"/>
      <c r="M134" s="178"/>
      <c r="N134" s="178"/>
      <c r="O134" s="178"/>
      <c r="P134" s="178"/>
      <c r="Q134" s="178"/>
      <c r="R134" s="178"/>
      <c r="S134" s="178"/>
      <c r="T134" s="85">
        <f t="shared" si="11"/>
        <v>6.852147248472912E-5</v>
      </c>
      <c r="U134" s="85">
        <f t="shared" si="12"/>
        <v>5.0993658387584887E-5</v>
      </c>
      <c r="V134" s="85">
        <f t="shared" si="13"/>
        <v>4.3087945592714186E-5</v>
      </c>
      <c r="W134" s="85">
        <f t="shared" ref="W134:W143" si="14">W118/$W$29</f>
        <v>3.8636354179885026E-5</v>
      </c>
      <c r="X134" s="85"/>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row>
    <row r="135" spans="1:214" outlineLevel="1" x14ac:dyDescent="0.2">
      <c r="A135" s="163"/>
      <c r="B135" s="177" t="s">
        <v>249</v>
      </c>
      <c r="C135" s="173">
        <v>2022</v>
      </c>
      <c r="D135" s="163"/>
      <c r="E135" s="163" t="s">
        <v>79</v>
      </c>
      <c r="F135" s="163"/>
      <c r="G135" s="163"/>
      <c r="H135" s="163"/>
      <c r="I135" s="163"/>
      <c r="J135" s="70"/>
      <c r="K135" s="178"/>
      <c r="L135" s="178"/>
      <c r="M135" s="178"/>
      <c r="N135" s="178"/>
      <c r="O135" s="178"/>
      <c r="P135" s="178"/>
      <c r="Q135" s="178"/>
      <c r="R135" s="178"/>
      <c r="S135" s="178"/>
      <c r="T135" s="85">
        <f t="shared" si="11"/>
        <v>4.3014395387556373E-2</v>
      </c>
      <c r="U135" s="85">
        <f t="shared" si="12"/>
        <v>3.2011299591239772E-2</v>
      </c>
      <c r="V135" s="85">
        <f t="shared" si="13"/>
        <v>2.7048483649786993E-2</v>
      </c>
      <c r="W135" s="85">
        <f t="shared" si="14"/>
        <v>2.4253994474471057E-2</v>
      </c>
      <c r="X135" s="85">
        <f t="shared" ref="X135:X144" si="15">X119/$X$29</f>
        <v>2.3366335591376887E-2</v>
      </c>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row>
    <row r="136" spans="1:214" outlineLevel="1" x14ac:dyDescent="0.2">
      <c r="A136" s="163"/>
      <c r="B136" s="177" t="s">
        <v>249</v>
      </c>
      <c r="C136" s="173">
        <v>2023</v>
      </c>
      <c r="D136" s="163"/>
      <c r="E136" s="163" t="s">
        <v>79</v>
      </c>
      <c r="F136" s="163"/>
      <c r="G136" s="163"/>
      <c r="H136" s="163"/>
      <c r="I136" s="163"/>
      <c r="J136" s="70"/>
      <c r="K136" s="178"/>
      <c r="L136" s="178"/>
      <c r="M136" s="178"/>
      <c r="N136" s="178"/>
      <c r="O136" s="178"/>
      <c r="P136" s="178"/>
      <c r="Q136" s="178"/>
      <c r="R136" s="178"/>
      <c r="S136" s="178"/>
      <c r="T136" s="85">
        <f t="shared" si="11"/>
        <v>5.4061663020292097E-2</v>
      </c>
      <c r="U136" s="85">
        <f t="shared" si="12"/>
        <v>4.0232672707608469E-2</v>
      </c>
      <c r="V136" s="85">
        <f t="shared" si="13"/>
        <v>3.3995270539306233E-2</v>
      </c>
      <c r="W136" s="85">
        <f t="shared" si="14"/>
        <v>3.0483080474826365E-2</v>
      </c>
      <c r="X136" s="85">
        <f t="shared" si="15"/>
        <v>2.9367446627542568E-2</v>
      </c>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row>
    <row r="137" spans="1:214" outlineLevel="1" x14ac:dyDescent="0.2">
      <c r="A137" s="163"/>
      <c r="B137" s="177" t="s">
        <v>249</v>
      </c>
      <c r="C137" s="173">
        <v>2024</v>
      </c>
      <c r="D137" s="163"/>
      <c r="E137" s="163" t="s">
        <v>79</v>
      </c>
      <c r="F137" s="163"/>
      <c r="G137" s="163"/>
      <c r="H137" s="163"/>
      <c r="I137" s="163"/>
      <c r="J137" s="70"/>
      <c r="K137" s="178"/>
      <c r="L137" s="178"/>
      <c r="M137" s="178"/>
      <c r="N137" s="178"/>
      <c r="O137" s="178"/>
      <c r="P137" s="178"/>
      <c r="Q137" s="178"/>
      <c r="R137" s="178"/>
      <c r="S137" s="178"/>
      <c r="T137" s="85">
        <f t="shared" si="11"/>
        <v>0</v>
      </c>
      <c r="U137" s="85">
        <f t="shared" si="12"/>
        <v>0</v>
      </c>
      <c r="V137" s="85">
        <f t="shared" si="13"/>
        <v>0</v>
      </c>
      <c r="W137" s="85">
        <f t="shared" si="14"/>
        <v>0</v>
      </c>
      <c r="X137" s="85">
        <f t="shared" si="15"/>
        <v>0</v>
      </c>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row>
    <row r="138" spans="1:214" outlineLevel="1" x14ac:dyDescent="0.2">
      <c r="A138" s="163"/>
      <c r="B138" s="177" t="s">
        <v>249</v>
      </c>
      <c r="C138" s="173">
        <v>2025</v>
      </c>
      <c r="D138" s="163"/>
      <c r="E138" s="163" t="s">
        <v>79</v>
      </c>
      <c r="F138" s="163"/>
      <c r="G138" s="163"/>
      <c r="H138" s="163"/>
      <c r="I138" s="163"/>
      <c r="J138" s="70"/>
      <c r="K138" s="178"/>
      <c r="L138" s="178"/>
      <c r="M138" s="178"/>
      <c r="N138" s="178"/>
      <c r="O138" s="178"/>
      <c r="P138" s="178"/>
      <c r="Q138" s="178"/>
      <c r="R138" s="178"/>
      <c r="S138" s="178"/>
      <c r="T138" s="85">
        <f t="shared" si="11"/>
        <v>0.20184761790567762</v>
      </c>
      <c r="U138" s="85">
        <f t="shared" si="12"/>
        <v>0.15021493410147893</v>
      </c>
      <c r="V138" s="85">
        <f t="shared" si="13"/>
        <v>0.12692662406338509</v>
      </c>
      <c r="W138" s="85">
        <f t="shared" si="14"/>
        <v>0.11381331680383681</v>
      </c>
      <c r="X138" s="85">
        <f t="shared" si="15"/>
        <v>0.10964792451013959</v>
      </c>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row>
    <row r="139" spans="1:214" outlineLevel="1" x14ac:dyDescent="0.2">
      <c r="A139" s="163"/>
      <c r="B139" s="177" t="s">
        <v>249</v>
      </c>
      <c r="C139" s="173">
        <v>2026</v>
      </c>
      <c r="D139" s="163"/>
      <c r="E139" s="163" t="s">
        <v>79</v>
      </c>
      <c r="F139" s="163"/>
      <c r="G139" s="163"/>
      <c r="H139" s="163"/>
      <c r="I139" s="163"/>
      <c r="J139" s="70"/>
      <c r="K139" s="178"/>
      <c r="L139" s="178"/>
      <c r="M139" s="178"/>
      <c r="N139" s="178"/>
      <c r="O139" s="178"/>
      <c r="P139" s="178"/>
      <c r="Q139" s="178"/>
      <c r="R139" s="178"/>
      <c r="S139" s="178"/>
      <c r="T139" s="85">
        <f t="shared" si="11"/>
        <v>0.30382270858018168</v>
      </c>
      <c r="U139" s="85">
        <f t="shared" si="12"/>
        <v>0.22610476468060955</v>
      </c>
      <c r="V139" s="85">
        <f t="shared" si="13"/>
        <v>0.19105100725982563</v>
      </c>
      <c r="W139" s="85">
        <f t="shared" si="14"/>
        <v>0.17131274841199579</v>
      </c>
      <c r="X139" s="85">
        <f t="shared" si="15"/>
        <v>0.1650429653840807</v>
      </c>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row>
    <row r="140" spans="1:214" outlineLevel="1" x14ac:dyDescent="0.2">
      <c r="A140" s="163"/>
      <c r="B140" s="177" t="s">
        <v>249</v>
      </c>
      <c r="C140" s="173">
        <v>2027</v>
      </c>
      <c r="D140" s="163"/>
      <c r="E140" s="163" t="s">
        <v>79</v>
      </c>
      <c r="F140" s="163"/>
      <c r="G140" s="163"/>
      <c r="H140" s="163"/>
      <c r="I140" s="163"/>
      <c r="J140" s="70"/>
      <c r="K140" s="178"/>
      <c r="L140" s="178"/>
      <c r="M140" s="178"/>
      <c r="N140" s="178"/>
      <c r="O140" s="178"/>
      <c r="P140" s="178"/>
      <c r="Q140" s="178"/>
      <c r="R140" s="178"/>
      <c r="S140" s="178"/>
      <c r="T140" s="85">
        <f t="shared" si="11"/>
        <v>0.33385510957751374</v>
      </c>
      <c r="U140" s="85">
        <f t="shared" si="12"/>
        <v>0.24845486810779757</v>
      </c>
      <c r="V140" s="85">
        <f t="shared" si="13"/>
        <v>0.20993610142472424</v>
      </c>
      <c r="W140" s="85">
        <f t="shared" si="14"/>
        <v>0.18824674646733311</v>
      </c>
      <c r="X140" s="85">
        <f t="shared" si="15"/>
        <v>0.18135720516347956</v>
      </c>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row>
    <row r="141" spans="1:214" outlineLevel="1" x14ac:dyDescent="0.2">
      <c r="A141" s="163"/>
      <c r="B141" s="177" t="s">
        <v>249</v>
      </c>
      <c r="C141" s="173">
        <v>2028</v>
      </c>
      <c r="D141" s="163"/>
      <c r="E141" s="163" t="s">
        <v>79</v>
      </c>
      <c r="F141" s="163"/>
      <c r="G141" s="163"/>
      <c r="H141" s="163"/>
      <c r="I141" s="163"/>
      <c r="J141" s="70"/>
      <c r="K141" s="178"/>
      <c r="L141" s="178"/>
      <c r="M141" s="178"/>
      <c r="N141" s="178"/>
      <c r="O141" s="178"/>
      <c r="P141" s="178"/>
      <c r="Q141" s="178"/>
      <c r="R141" s="178"/>
      <c r="S141" s="178"/>
      <c r="T141" s="85"/>
      <c r="U141" s="85">
        <f t="shared" si="12"/>
        <v>0.25588519058207676</v>
      </c>
      <c r="V141" s="85">
        <f t="shared" si="13"/>
        <v>0.21621447682730191</v>
      </c>
      <c r="W141" s="85">
        <f t="shared" si="14"/>
        <v>0.19387647729788093</v>
      </c>
      <c r="X141" s="85">
        <f t="shared" si="15"/>
        <v>0.18678089650694721</v>
      </c>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row>
    <row r="142" spans="1:214" outlineLevel="1" x14ac:dyDescent="0.2">
      <c r="A142" s="163"/>
      <c r="B142" s="177" t="s">
        <v>249</v>
      </c>
      <c r="C142" s="173">
        <v>2029</v>
      </c>
      <c r="D142" s="163"/>
      <c r="E142" s="163" t="s">
        <v>79</v>
      </c>
      <c r="F142" s="163"/>
      <c r="G142" s="163"/>
      <c r="H142" s="163"/>
      <c r="I142" s="163"/>
      <c r="J142" s="70"/>
      <c r="K142" s="178"/>
      <c r="L142" s="178"/>
      <c r="M142" s="178"/>
      <c r="N142" s="178"/>
      <c r="O142" s="178"/>
      <c r="P142" s="178"/>
      <c r="Q142" s="178"/>
      <c r="R142" s="178"/>
      <c r="S142" s="178"/>
      <c r="T142" s="85"/>
      <c r="U142" s="85"/>
      <c r="V142" s="85">
        <f t="shared" si="13"/>
        <v>0.17450100313800679</v>
      </c>
      <c r="W142" s="85">
        <f t="shared" si="14"/>
        <v>0.15647259272266831</v>
      </c>
      <c r="X142" s="85">
        <f t="shared" si="15"/>
        <v>0.15074593656146368</v>
      </c>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row>
    <row r="143" spans="1:214" outlineLevel="1" x14ac:dyDescent="0.2">
      <c r="A143" s="163"/>
      <c r="B143" s="177" t="s">
        <v>249</v>
      </c>
      <c r="C143" s="173">
        <v>2030</v>
      </c>
      <c r="D143" s="163"/>
      <c r="E143" s="163" t="s">
        <v>79</v>
      </c>
      <c r="F143" s="163"/>
      <c r="G143" s="163"/>
      <c r="H143" s="163"/>
      <c r="I143" s="163"/>
      <c r="J143" s="70"/>
      <c r="K143" s="178"/>
      <c r="L143" s="178"/>
      <c r="M143" s="178"/>
      <c r="N143" s="178"/>
      <c r="O143" s="178"/>
      <c r="P143" s="178"/>
      <c r="Q143" s="178"/>
      <c r="R143" s="178"/>
      <c r="S143" s="178"/>
      <c r="T143" s="85"/>
      <c r="U143" s="85"/>
      <c r="V143" s="85"/>
      <c r="W143" s="85">
        <f t="shared" si="14"/>
        <v>0.1215024069928078</v>
      </c>
      <c r="X143" s="85">
        <f t="shared" si="15"/>
        <v>0.1170556058278281</v>
      </c>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row>
    <row r="144" spans="1:214" outlineLevel="1" x14ac:dyDescent="0.2">
      <c r="A144" s="163"/>
      <c r="B144" s="177" t="s">
        <v>249</v>
      </c>
      <c r="C144" s="173">
        <v>2031</v>
      </c>
      <c r="D144" s="163"/>
      <c r="E144" s="163" t="s">
        <v>79</v>
      </c>
      <c r="F144" s="163"/>
      <c r="G144" s="163"/>
      <c r="H144" s="163"/>
      <c r="I144" s="163"/>
      <c r="J144" s="70"/>
      <c r="K144" s="178"/>
      <c r="L144" s="178"/>
      <c r="M144" s="178"/>
      <c r="N144" s="178"/>
      <c r="O144" s="178"/>
      <c r="P144" s="178"/>
      <c r="Q144" s="178"/>
      <c r="R144" s="178"/>
      <c r="S144" s="178"/>
      <c r="T144" s="85"/>
      <c r="U144" s="85"/>
      <c r="V144" s="85"/>
      <c r="W144" s="85"/>
      <c r="X144" s="85">
        <f t="shared" si="15"/>
        <v>3.6635683827141656E-2</v>
      </c>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row>
    <row r="145" spans="1:214" outlineLevel="1" x14ac:dyDescent="0.2">
      <c r="A145" s="163"/>
      <c r="B145" s="173" t="s">
        <v>153</v>
      </c>
      <c r="C145" s="173"/>
      <c r="D145" s="163"/>
      <c r="E145" s="163"/>
      <c r="F145" s="163"/>
      <c r="G145" s="163"/>
      <c r="H145" s="163"/>
      <c r="I145" s="163"/>
      <c r="J145" s="163"/>
      <c r="K145" s="176"/>
      <c r="L145" s="176"/>
      <c r="M145" s="176"/>
      <c r="N145" s="176"/>
      <c r="O145" s="176"/>
      <c r="P145" s="176"/>
      <c r="Q145" s="176"/>
      <c r="R145" s="176"/>
      <c r="S145" s="176"/>
      <c r="T145" s="176">
        <f>SUM(T131:T144)</f>
        <v>1</v>
      </c>
      <c r="U145" s="176">
        <f>SUM(U131:U144)</f>
        <v>1</v>
      </c>
      <c r="V145" s="176">
        <f>SUM(V131:V144)</f>
        <v>0.99999999999999989</v>
      </c>
      <c r="W145" s="176">
        <f>SUM(W131:W144)</f>
        <v>1.0000000000000002</v>
      </c>
      <c r="X145" s="176">
        <f>SUM(X131:X144)</f>
        <v>1</v>
      </c>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row>
    <row r="146" spans="1:214" s="163" customFormat="1" outlineLevel="1" x14ac:dyDescent="0.2"/>
    <row r="147" spans="1:214" s="163" customFormat="1" outlineLevel="1" x14ac:dyDescent="0.2">
      <c r="B147" s="169" t="s">
        <v>316</v>
      </c>
      <c r="C147" s="169"/>
    </row>
    <row r="148" spans="1:214" s="163" customFormat="1" outlineLevel="1" x14ac:dyDescent="0.2">
      <c r="B148" s="163" t="s">
        <v>221</v>
      </c>
      <c r="E148" s="163" t="s">
        <v>79</v>
      </c>
      <c r="J148" s="70"/>
      <c r="K148" s="70"/>
      <c r="L148" s="70"/>
      <c r="M148" s="70"/>
      <c r="N148" s="70"/>
      <c r="O148" s="70"/>
      <c r="P148" s="70"/>
      <c r="Q148" s="70"/>
      <c r="R148" s="70"/>
      <c r="S148" s="70"/>
      <c r="T148" s="96" cm="1">
        <f t="array" ref="T148">SUMPRODUCT(T131:T140,TRANSPOSE(K22:T22))</f>
        <v>3.2161566236839439E-2</v>
      </c>
      <c r="U148" s="96" cm="1">
        <f t="array" ref="U148">SUMPRODUCT(U132:U141,TRANSPOSE(L22:U22))</f>
        <v>3.2704965285157497E-2</v>
      </c>
      <c r="V148" s="96" cm="1">
        <f t="array" ref="V148">SUMPRODUCT(V133:V142,TRANSPOSE(M22:V22))</f>
        <v>3.34771298449782E-2</v>
      </c>
      <c r="W148" s="96" cm="1">
        <f t="array" ref="W148">SUMPRODUCT(W134:W143,TRANSPOSE(N22:W22))</f>
        <v>3.4094169542476266E-2</v>
      </c>
      <c r="X148" s="96" cm="1">
        <f t="array" ref="X148">SUMPRODUCT(X135:X144,TRANSPOSE(O22:X22))</f>
        <v>3.4102065528622834E-2</v>
      </c>
    </row>
    <row r="149" spans="1:214" outlineLevel="1"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row>
    <row r="150" spans="1:214" s="163" customFormat="1" x14ac:dyDescent="0.2"/>
    <row r="151" spans="1:214" s="163" customFormat="1" x14ac:dyDescent="0.2">
      <c r="A151" s="87"/>
      <c r="B151" s="86"/>
      <c r="C151" s="86"/>
      <c r="D151" s="87"/>
      <c r="E151" s="87"/>
      <c r="F151" s="87"/>
      <c r="G151" s="87"/>
      <c r="H151" s="87"/>
      <c r="I151" s="87"/>
      <c r="J151" s="88"/>
      <c r="K151" s="88"/>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c r="DQ151" s="87"/>
      <c r="DR151" s="87"/>
      <c r="DS151" s="87"/>
      <c r="DT151" s="87"/>
      <c r="DU151" s="87"/>
      <c r="DV151" s="87"/>
      <c r="DW151" s="87"/>
      <c r="DX151" s="87"/>
      <c r="DY151" s="87"/>
      <c r="DZ151" s="87"/>
      <c r="EA151" s="87"/>
      <c r="EB151" s="87"/>
      <c r="EC151" s="87"/>
      <c r="ED151" s="87"/>
      <c r="EE151" s="87"/>
      <c r="EF151" s="87"/>
      <c r="EG151" s="87"/>
      <c r="EH151" s="87"/>
      <c r="EI151" s="87"/>
      <c r="EJ151" s="87"/>
      <c r="EK151" s="87"/>
      <c r="EL151" s="87"/>
      <c r="EM151" s="87"/>
      <c r="EN151" s="87"/>
      <c r="EO151" s="87"/>
      <c r="EP151" s="87"/>
      <c r="EQ151" s="87"/>
      <c r="ER151" s="87"/>
      <c r="ES151" s="87"/>
      <c r="ET151" s="87"/>
      <c r="EU151" s="87"/>
      <c r="EV151" s="87"/>
      <c r="EW151" s="87"/>
      <c r="EX151" s="87"/>
      <c r="EY151" s="87"/>
      <c r="EZ151" s="87"/>
      <c r="FA151" s="87"/>
      <c r="FB151" s="87"/>
      <c r="FC151" s="87"/>
      <c r="FD151" s="87"/>
      <c r="FE151" s="87"/>
      <c r="FF151" s="87"/>
      <c r="FG151" s="87"/>
      <c r="FH151" s="87"/>
      <c r="FI151" s="87"/>
      <c r="FJ151" s="87"/>
      <c r="FK151" s="87"/>
      <c r="FL151" s="87"/>
      <c r="FM151" s="87"/>
      <c r="FN151" s="87"/>
      <c r="FO151" s="87"/>
      <c r="FP151" s="87"/>
      <c r="FQ151" s="87"/>
      <c r="FR151" s="87"/>
      <c r="FS151" s="87"/>
      <c r="FT151" s="87"/>
      <c r="FU151" s="87"/>
      <c r="FV151" s="87"/>
      <c r="FW151" s="87"/>
      <c r="FX151" s="87"/>
      <c r="FY151" s="87"/>
      <c r="FZ151" s="87"/>
      <c r="GA151" s="87"/>
      <c r="GB151" s="87"/>
      <c r="GC151" s="87"/>
      <c r="GD151" s="87"/>
      <c r="GE151" s="87"/>
      <c r="GF151" s="87"/>
      <c r="GG151" s="87"/>
      <c r="GH151" s="87"/>
      <c r="GI151" s="87"/>
      <c r="GJ151" s="87"/>
      <c r="GK151" s="87"/>
      <c r="GL151" s="87"/>
      <c r="GM151" s="87"/>
      <c r="GN151" s="87"/>
      <c r="GO151" s="87"/>
      <c r="GP151" s="87"/>
      <c r="GQ151" s="87"/>
      <c r="GR151" s="87"/>
      <c r="GS151" s="87"/>
      <c r="GT151" s="87"/>
      <c r="GU151" s="87"/>
      <c r="GV151" s="87"/>
      <c r="GW151" s="87"/>
      <c r="GX151" s="87"/>
      <c r="GY151" s="87"/>
      <c r="GZ151" s="87"/>
      <c r="HA151" s="87"/>
      <c r="HB151" s="87"/>
      <c r="HC151" s="87"/>
    </row>
    <row r="152" spans="1:214" s="87" customFormat="1" x14ac:dyDescent="0.2">
      <c r="A152" s="184"/>
      <c r="B152" s="184" t="s">
        <v>222</v>
      </c>
      <c r="C152" s="184"/>
      <c r="D152" s="184"/>
      <c r="E152" s="184"/>
      <c r="F152" s="184"/>
      <c r="G152" s="184"/>
      <c r="H152" s="184"/>
      <c r="I152" s="184"/>
      <c r="J152" s="185" t="s">
        <v>212</v>
      </c>
      <c r="K152" s="186">
        <v>2018</v>
      </c>
      <c r="L152" s="186">
        <v>2019</v>
      </c>
      <c r="M152" s="186">
        <v>2020</v>
      </c>
      <c r="N152" s="186">
        <v>2021</v>
      </c>
      <c r="O152" s="186">
        <v>2022</v>
      </c>
      <c r="P152" s="186">
        <v>2023</v>
      </c>
      <c r="Q152" s="186">
        <v>2024</v>
      </c>
      <c r="R152" s="186">
        <v>2025</v>
      </c>
      <c r="S152" s="186">
        <v>2026</v>
      </c>
      <c r="T152" s="186">
        <v>2027</v>
      </c>
      <c r="U152" s="186">
        <v>2028</v>
      </c>
      <c r="V152" s="186">
        <v>2029</v>
      </c>
      <c r="W152" s="186">
        <v>2030</v>
      </c>
      <c r="X152" s="186">
        <v>2031</v>
      </c>
      <c r="Y152" s="184"/>
      <c r="Z152" s="184"/>
      <c r="AA152" s="184" t="s">
        <v>40</v>
      </c>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X152" s="184"/>
      <c r="CY152" s="184"/>
      <c r="CZ152" s="184"/>
      <c r="DA152" s="184"/>
      <c r="DB152" s="184"/>
      <c r="DC152" s="184"/>
      <c r="DD152" s="184"/>
      <c r="DE152" s="184"/>
      <c r="DF152" s="184"/>
      <c r="DG152" s="184"/>
      <c r="DH152" s="184"/>
      <c r="DI152" s="184"/>
      <c r="DJ152" s="184"/>
      <c r="DK152" s="184"/>
      <c r="DL152" s="184"/>
      <c r="DM152" s="184"/>
      <c r="DN152" s="184"/>
      <c r="DO152" s="184"/>
      <c r="DP152" s="184"/>
      <c r="DQ152" s="184"/>
      <c r="DR152" s="184"/>
      <c r="DS152" s="184"/>
      <c r="DT152" s="184"/>
      <c r="DU152" s="184"/>
      <c r="DV152" s="184"/>
      <c r="DW152" s="184"/>
      <c r="DX152" s="184"/>
      <c r="DY152" s="184"/>
      <c r="DZ152" s="184"/>
      <c r="EA152" s="184"/>
      <c r="EB152" s="184"/>
      <c r="EC152" s="184"/>
      <c r="ED152" s="184"/>
      <c r="EE152" s="184"/>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4"/>
      <c r="GQ152" s="184"/>
      <c r="GR152" s="184"/>
      <c r="GS152" s="184"/>
      <c r="GT152" s="184"/>
      <c r="GU152" s="184"/>
      <c r="GV152" s="184"/>
      <c r="GW152" s="184"/>
      <c r="GX152" s="184"/>
      <c r="GY152" s="184"/>
      <c r="GZ152" s="184"/>
      <c r="HA152" s="184"/>
      <c r="HB152" s="184"/>
      <c r="HC152" s="184"/>
    </row>
    <row r="153" spans="1:214" s="184" customFormat="1"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row>
    <row r="154" spans="1:214" s="163" customFormat="1" outlineLevel="1" x14ac:dyDescent="0.2">
      <c r="B154" s="169" t="s">
        <v>223</v>
      </c>
      <c r="C154" s="169"/>
      <c r="K154" s="174"/>
      <c r="L154" s="174"/>
      <c r="M154" s="174"/>
      <c r="N154" s="174"/>
      <c r="O154" s="174"/>
      <c r="P154" s="174"/>
      <c r="Q154" s="174"/>
      <c r="R154" s="174"/>
      <c r="S154" s="174"/>
      <c r="T154" s="174"/>
      <c r="U154" s="174"/>
      <c r="V154" s="174"/>
      <c r="W154" s="174"/>
      <c r="X154" s="174"/>
      <c r="Y154" s="175"/>
      <c r="Z154" s="175"/>
    </row>
    <row r="155" spans="1:214" s="163" customFormat="1" outlineLevel="1" x14ac:dyDescent="0.2">
      <c r="B155" s="177" t="s">
        <v>249</v>
      </c>
      <c r="C155" s="177">
        <v>2008</v>
      </c>
      <c r="E155" s="163" t="s">
        <v>142</v>
      </c>
      <c r="J155" s="195">
        <f>IF(AND(J$16=2017,$C155&lt;J$16),J$32/10,IF(J$16=$C155,J$32-SUM(J$153:J154),IF(J$16-$C155&lt;10,I155,0)))</f>
        <v>6120111.4351334143</v>
      </c>
      <c r="K155" s="195">
        <f>IF(AND(K$16=2017,$C155&lt;K$16),K$32/10,IF(K$16=$C155,K$32-SUM(K$153:K154),IF(K$16-$C155&lt;10,J155,0)))</f>
        <v>0</v>
      </c>
      <c r="L155" s="195">
        <f>IF(AND(L$16=2017,$C155&lt;L$16),L$32/10,IF(L$16=$C155,L$32-SUM(L$153:L154),IF(L$16-$C155&lt;10,K155,0)))</f>
        <v>0</v>
      </c>
      <c r="M155" s="195">
        <f>IF(AND(M$16=2017,$C155&lt;M$16),M$32/10,IF(M$16=$C155,M$32-SUM(M$153:M154),IF(M$16-$C155&lt;10,L155,0)))</f>
        <v>0</v>
      </c>
      <c r="N155" s="195">
        <f>IF(AND(N$16=2017,$C155&lt;N$16),N$32/10,IF(N$16=$C155,N$32-SUM(N$153:N154),IF(N$16-$C155&lt;10,M155,0)))</f>
        <v>0</v>
      </c>
      <c r="O155" s="195">
        <f>IF(AND(O$16=2017,$C155&lt;O$16),O$32/10,IF(O$16=$C155,O$32-SUM(O$153:O154),IF(O$16-$C155&lt;10,N155,0)))</f>
        <v>0</v>
      </c>
      <c r="P155" s="195">
        <f>IF(AND(P$16=2017,$C155&lt;P$16),P$32/10,IF(P$16=$C155,P$32-SUM(P$153:P154),IF(P$16-$C155&lt;10,O155,0)))</f>
        <v>0</v>
      </c>
      <c r="Q155" s="195">
        <f>IF(AND(Q$16=2017,$C155&lt;Q$16),Q$32/10,IF(Q$16=$C155,Q$32-SUM(Q$153:Q154),IF(Q$16-$C155&lt;10,P155,0)))</f>
        <v>0</v>
      </c>
      <c r="R155" s="195">
        <f>IF(AND(R$16=2017,$C155&lt;R$16),R$32/10,IF(R$16=$C155,R$32-SUM(R$153:R154),IF(R$16-$C155&lt;10,Q155,0)))</f>
        <v>0</v>
      </c>
      <c r="S155" s="195">
        <f>IF(AND(S$16=2017,$C155&lt;S$16),S$32/10,IF(S$16=$C155,S$32-SUM(S$153:S154),IF(S$16-$C155&lt;10,R155,0)))</f>
        <v>0</v>
      </c>
      <c r="T155" s="195">
        <f>IF(AND(T$16=2017,$C155&lt;T$16),T$32/10,IF(T$16=$C155,T$32-SUM(T$153:T154),IF(T$16-$C155&lt;10,S155,0)))</f>
        <v>0</v>
      </c>
      <c r="U155" s="195">
        <f>IF(AND(U$16=2017,$C155&lt;U$16),U$32/10,IF(U$16=$C155,U$32-SUM(U$153:U154),IF(U$16-$C155&lt;10,T155,0)))</f>
        <v>0</v>
      </c>
      <c r="V155" s="195">
        <f>IF(AND(V$16=2017,$C155&lt;V$16),V$32/10,IF(V$16=$C155,V$32-SUM(V$153:V154),IF(V$16-$C155&lt;10,U155,0)))</f>
        <v>0</v>
      </c>
      <c r="W155" s="195">
        <f>IF(AND(W$16=2017,$C155&lt;W$16),W$32/10,IF(W$16=$C155,W$32-SUM(W$153:W154),IF(W$16-$C155&lt;10,V155,0)))</f>
        <v>0</v>
      </c>
      <c r="X155" s="195">
        <f>IF(AND(X$16=2017,$C155&lt;X$16),X$32/10,IF(X$16=$C155,X$32-SUM(X$153:X154),IF(X$16-$C155&lt;10,W155,0)))</f>
        <v>0</v>
      </c>
      <c r="Y155" s="175"/>
      <c r="Z155" s="175"/>
    </row>
    <row r="156" spans="1:214" s="163" customFormat="1" outlineLevel="1" x14ac:dyDescent="0.2">
      <c r="B156" s="177" t="s">
        <v>249</v>
      </c>
      <c r="C156" s="173">
        <v>2009</v>
      </c>
      <c r="E156" s="163" t="s">
        <v>142</v>
      </c>
      <c r="J156" s="195">
        <f>IF(AND(J$16=2017,$C156&lt;J$16),J$32/10,IF(J$16=$C156,J$32-SUM(J$153:J155),IF(J$16-$C156&lt;10,I156,0)))</f>
        <v>6120111.4351334143</v>
      </c>
      <c r="K156" s="195">
        <f>IF(AND(K$16=2017,$C156&lt;K$16),K$32/10,IF(K$16=$C156,K$32-SUM(K$153:K155),IF(K$16-$C156&lt;10,J156,0)))</f>
        <v>6120111.4351334143</v>
      </c>
      <c r="L156" s="195">
        <f>IF(AND(L$16=2017,$C156&lt;L$16),L$32/10,IF(L$16=$C156,L$32-SUM(L$153:L155),IF(L$16-$C156&lt;10,K156,0)))</f>
        <v>0</v>
      </c>
      <c r="M156" s="195">
        <f>IF(AND(M$16=2017,$C156&lt;M$16),M$32/10,IF(M$16=$C156,M$32-SUM(M$153:M155),IF(M$16-$C156&lt;10,L156,0)))</f>
        <v>0</v>
      </c>
      <c r="N156" s="195">
        <f>IF(AND(N$16=2017,$C156&lt;N$16),N$32/10,IF(N$16=$C156,N$32-SUM(N$153:N155),IF(N$16-$C156&lt;10,M156,0)))</f>
        <v>0</v>
      </c>
      <c r="O156" s="195">
        <f>IF(AND(O$16=2017,$C156&lt;O$16),O$32/10,IF(O$16=$C156,O$32-SUM(O$153:O155),IF(O$16-$C156&lt;10,N156,0)))</f>
        <v>0</v>
      </c>
      <c r="P156" s="195">
        <f>IF(AND(P$16=2017,$C156&lt;P$16),P$32/10,IF(P$16=$C156,P$32-SUM(P$153:P155),IF(P$16-$C156&lt;10,O156,0)))</f>
        <v>0</v>
      </c>
      <c r="Q156" s="195">
        <f>IF(AND(Q$16=2017,$C156&lt;Q$16),Q$32/10,IF(Q$16=$C156,Q$32-SUM(Q$153:Q155),IF(Q$16-$C156&lt;10,P156,0)))</f>
        <v>0</v>
      </c>
      <c r="R156" s="195">
        <f>IF(AND(R$16=2017,$C156&lt;R$16),R$32/10,IF(R$16=$C156,R$32-SUM(R$153:R155),IF(R$16-$C156&lt;10,Q156,0)))</f>
        <v>0</v>
      </c>
      <c r="S156" s="195">
        <f>IF(AND(S$16=2017,$C156&lt;S$16),S$32/10,IF(S$16=$C156,S$32-SUM(S$153:S155),IF(S$16-$C156&lt;10,R156,0)))</f>
        <v>0</v>
      </c>
      <c r="T156" s="195">
        <f>IF(AND(T$16=2017,$C156&lt;T$16),T$32/10,IF(T$16=$C156,T$32-SUM(T$153:T155),IF(T$16-$C156&lt;10,S156,0)))</f>
        <v>0</v>
      </c>
      <c r="U156" s="195">
        <f>IF(AND(U$16=2017,$C156&lt;U$16),U$32/10,IF(U$16=$C156,U$32-SUM(U$153:U155),IF(U$16-$C156&lt;10,T156,0)))</f>
        <v>0</v>
      </c>
      <c r="V156" s="195">
        <f>IF(AND(V$16=2017,$C156&lt;V$16),V$32/10,IF(V$16=$C156,V$32-SUM(V$153:V155),IF(V$16-$C156&lt;10,U156,0)))</f>
        <v>0</v>
      </c>
      <c r="W156" s="195">
        <f>IF(AND(W$16=2017,$C156&lt;W$16),W$32/10,IF(W$16=$C156,W$32-SUM(W$153:W155),IF(W$16-$C156&lt;10,V156,0)))</f>
        <v>0</v>
      </c>
      <c r="X156" s="195">
        <f>IF(AND(X$16=2017,$C156&lt;X$16),X$32/10,IF(X$16=$C156,X$32-SUM(X$153:X155),IF(X$16-$C156&lt;10,W156,0)))</f>
        <v>0</v>
      </c>
    </row>
    <row r="157" spans="1:214" outlineLevel="1" x14ac:dyDescent="0.2">
      <c r="A157" s="163"/>
      <c r="B157" s="177" t="s">
        <v>249</v>
      </c>
      <c r="C157" s="177">
        <v>2010</v>
      </c>
      <c r="D157" s="163"/>
      <c r="E157" s="163" t="s">
        <v>142</v>
      </c>
      <c r="F157" s="163"/>
      <c r="G157" s="163"/>
      <c r="H157" s="163"/>
      <c r="I157" s="163"/>
      <c r="J157" s="195">
        <f>IF(AND(J$16=2017,$C157&lt;J$16),J$32/10,IF(J$16=$C157,J$32-SUM(J$153:J156),IF(J$16-$C157&lt;10,I157,0)))</f>
        <v>6120111.4351334143</v>
      </c>
      <c r="K157" s="195">
        <f>IF(AND(K$16=2017,$C157&lt;K$16),K$32/10,IF(K$16=$C157,K$32-SUM(K$153:K156),IF(K$16-$C157&lt;10,J157,0)))</f>
        <v>6120111.4351334143</v>
      </c>
      <c r="L157" s="195">
        <f>IF(AND(L$16=2017,$C157&lt;L$16),L$32/10,IF(L$16=$C157,L$32-SUM(L$153:L156),IF(L$16-$C157&lt;10,K157,0)))</f>
        <v>6120111.4351334143</v>
      </c>
      <c r="M157" s="195">
        <f>IF(AND(M$16=2017,$C157&lt;M$16),M$32/10,IF(M$16=$C157,M$32-SUM(M$153:M156),IF(M$16-$C157&lt;10,L157,0)))</f>
        <v>0</v>
      </c>
      <c r="N157" s="195">
        <f>IF(AND(N$16=2017,$C157&lt;N$16),N$32/10,IF(N$16=$C157,N$32-SUM(N$153:N156),IF(N$16-$C157&lt;10,M157,0)))</f>
        <v>0</v>
      </c>
      <c r="O157" s="195">
        <f>IF(AND(O$16=2017,$C157&lt;O$16),O$32/10,IF(O$16=$C157,O$32-SUM(O$153:O156),IF(O$16-$C157&lt;10,N157,0)))</f>
        <v>0</v>
      </c>
      <c r="P157" s="195">
        <f>IF(AND(P$16=2017,$C157&lt;P$16),P$32/10,IF(P$16=$C157,P$32-SUM(P$153:P156),IF(P$16-$C157&lt;10,O157,0)))</f>
        <v>0</v>
      </c>
      <c r="Q157" s="195">
        <f>IF(AND(Q$16=2017,$C157&lt;Q$16),Q$32/10,IF(Q$16=$C157,Q$32-SUM(Q$153:Q156),IF(Q$16-$C157&lt;10,P157,0)))</f>
        <v>0</v>
      </c>
      <c r="R157" s="195">
        <f>IF(AND(R$16=2017,$C157&lt;R$16),R$32/10,IF(R$16=$C157,R$32-SUM(R$153:R156),IF(R$16-$C157&lt;10,Q157,0)))</f>
        <v>0</v>
      </c>
      <c r="S157" s="195">
        <f>IF(AND(S$16=2017,$C157&lt;S$16),S$32/10,IF(S$16=$C157,S$32-SUM(S$153:S156),IF(S$16-$C157&lt;10,R157,0)))</f>
        <v>0</v>
      </c>
      <c r="T157" s="195">
        <f>IF(AND(T$16=2017,$C157&lt;T$16),T$32/10,IF(T$16=$C157,T$32-SUM(T$153:T156),IF(T$16-$C157&lt;10,S157,0)))</f>
        <v>0</v>
      </c>
      <c r="U157" s="195">
        <f>IF(AND(U$16=2017,$C157&lt;U$16),U$32/10,IF(U$16=$C157,U$32-SUM(U$153:U156),IF(U$16-$C157&lt;10,T157,0)))</f>
        <v>0</v>
      </c>
      <c r="V157" s="195">
        <f>IF(AND(V$16=2017,$C157&lt;V$16),V$32/10,IF(V$16=$C157,V$32-SUM(V$153:V156),IF(V$16-$C157&lt;10,U157,0)))</f>
        <v>0</v>
      </c>
      <c r="W157" s="195">
        <f>IF(AND(W$16=2017,$C157&lt;W$16),W$32/10,IF(W$16=$C157,W$32-SUM(W$153:W156),IF(W$16-$C157&lt;10,V157,0)))</f>
        <v>0</v>
      </c>
      <c r="X157" s="195">
        <f>IF(AND(X$16=2017,$C157&lt;X$16),X$32/10,IF(X$16=$C157,X$32-SUM(X$153:X156),IF(X$16-$C157&lt;10,W157,0)))</f>
        <v>0</v>
      </c>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row>
    <row r="158" spans="1:214" outlineLevel="1" x14ac:dyDescent="0.2">
      <c r="A158" s="163"/>
      <c r="B158" s="177" t="s">
        <v>249</v>
      </c>
      <c r="C158" s="173">
        <v>2011</v>
      </c>
      <c r="D158" s="163"/>
      <c r="E158" s="163" t="s">
        <v>142</v>
      </c>
      <c r="F158" s="163"/>
      <c r="G158" s="163"/>
      <c r="H158" s="163"/>
      <c r="I158" s="163"/>
      <c r="J158" s="195">
        <f>IF(AND(J$16=2017,$C158&lt;J$16),J$32/10,IF(J$16=$C158,J$32-SUM(J$153:J157),IF(J$16-$C158&lt;10,I158,0)))</f>
        <v>6120111.4351334143</v>
      </c>
      <c r="K158" s="195">
        <f>IF(AND(K$16=2017,$C158&lt;K$16),K$32/10,IF(K$16=$C158,K$32-SUM(K$153:K157),IF(K$16-$C158&lt;10,J158,0)))</f>
        <v>6120111.4351334143</v>
      </c>
      <c r="L158" s="195">
        <f>IF(AND(L$16=2017,$C158&lt;L$16),L$32/10,IF(L$16=$C158,L$32-SUM(L$153:L157),IF(L$16-$C158&lt;10,K158,0)))</f>
        <v>6120111.4351334143</v>
      </c>
      <c r="M158" s="195">
        <f>IF(AND(M$16=2017,$C158&lt;M$16),M$32/10,IF(M$16=$C158,M$32-SUM(M$153:M157),IF(M$16-$C158&lt;10,L158,0)))</f>
        <v>6120111.4351334143</v>
      </c>
      <c r="N158" s="195">
        <f>IF(AND(N$16=2017,$C158&lt;N$16),N$32/10,IF(N$16=$C158,N$32-SUM(N$153:N157),IF(N$16-$C158&lt;10,M158,0)))</f>
        <v>0</v>
      </c>
      <c r="O158" s="195">
        <f>IF(AND(O$16=2017,$C158&lt;O$16),O$32/10,IF(O$16=$C158,O$32-SUM(O$153:O157),IF(O$16-$C158&lt;10,N158,0)))</f>
        <v>0</v>
      </c>
      <c r="P158" s="195">
        <f>IF(AND(P$16=2017,$C158&lt;P$16),P$32/10,IF(P$16=$C158,P$32-SUM(P$153:P157),IF(P$16-$C158&lt;10,O158,0)))</f>
        <v>0</v>
      </c>
      <c r="Q158" s="195">
        <f>IF(AND(Q$16=2017,$C158&lt;Q$16),Q$32/10,IF(Q$16=$C158,Q$32-SUM(Q$153:Q157),IF(Q$16-$C158&lt;10,P158,0)))</f>
        <v>0</v>
      </c>
      <c r="R158" s="195">
        <f>IF(AND(R$16=2017,$C158&lt;R$16),R$32/10,IF(R$16=$C158,R$32-SUM(R$153:R157),IF(R$16-$C158&lt;10,Q158,0)))</f>
        <v>0</v>
      </c>
      <c r="S158" s="195">
        <f>IF(AND(S$16=2017,$C158&lt;S$16),S$32/10,IF(S$16=$C158,S$32-SUM(S$153:S157),IF(S$16-$C158&lt;10,R158,0)))</f>
        <v>0</v>
      </c>
      <c r="T158" s="195">
        <f>IF(AND(T$16=2017,$C158&lt;T$16),T$32/10,IF(T$16=$C158,T$32-SUM(T$153:T157),IF(T$16-$C158&lt;10,S158,0)))</f>
        <v>0</v>
      </c>
      <c r="U158" s="195">
        <f>IF(AND(U$16=2017,$C158&lt;U$16),U$32/10,IF(U$16=$C158,U$32-SUM(U$153:U157),IF(U$16-$C158&lt;10,T158,0)))</f>
        <v>0</v>
      </c>
      <c r="V158" s="195">
        <f>IF(AND(V$16=2017,$C158&lt;V$16),V$32/10,IF(V$16=$C158,V$32-SUM(V$153:V157),IF(V$16-$C158&lt;10,U158,0)))</f>
        <v>0</v>
      </c>
      <c r="W158" s="195">
        <f>IF(AND(W$16=2017,$C158&lt;W$16),W$32/10,IF(W$16=$C158,W$32-SUM(W$153:W157),IF(W$16-$C158&lt;10,V158,0)))</f>
        <v>0</v>
      </c>
      <c r="X158" s="195">
        <f>IF(AND(X$16=2017,$C158&lt;X$16),X$32/10,IF(X$16=$C158,X$32-SUM(X$153:X157),IF(X$16-$C158&lt;10,W158,0)))</f>
        <v>0</v>
      </c>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row>
    <row r="159" spans="1:214" outlineLevel="1" x14ac:dyDescent="0.2">
      <c r="A159" s="163"/>
      <c r="B159" s="177" t="s">
        <v>249</v>
      </c>
      <c r="C159" s="177">
        <v>2012</v>
      </c>
      <c r="D159" s="163"/>
      <c r="E159" s="163" t="s">
        <v>142</v>
      </c>
      <c r="F159" s="163"/>
      <c r="G159" s="163"/>
      <c r="H159" s="163"/>
      <c r="I159" s="163"/>
      <c r="J159" s="195">
        <f>IF(AND(J$16=2017,$C159&lt;J$16),J$32/10,IF(J$16=$C159,J$32-SUM(J$153:J158),IF(J$16-$C159&lt;10,I159,0)))</f>
        <v>6120111.4351334143</v>
      </c>
      <c r="K159" s="195">
        <f>IF(AND(K$16=2017,$C159&lt;K$16),K$32/10,IF(K$16=$C159,K$32-SUM(K$153:K158),IF(K$16-$C159&lt;10,J159,0)))</f>
        <v>6120111.4351334143</v>
      </c>
      <c r="L159" s="195">
        <f>IF(AND(L$16=2017,$C159&lt;L$16),L$32/10,IF(L$16=$C159,L$32-SUM(L$153:L158),IF(L$16-$C159&lt;10,K159,0)))</f>
        <v>6120111.4351334143</v>
      </c>
      <c r="M159" s="195">
        <f>IF(AND(M$16=2017,$C159&lt;M$16),M$32/10,IF(M$16=$C159,M$32-SUM(M$153:M158),IF(M$16-$C159&lt;10,L159,0)))</f>
        <v>6120111.4351334143</v>
      </c>
      <c r="N159" s="195">
        <f>IF(AND(N$16=2017,$C159&lt;N$16),N$32/10,IF(N$16=$C159,N$32-SUM(N$153:N158),IF(N$16-$C159&lt;10,M159,0)))</f>
        <v>6120111.4351334143</v>
      </c>
      <c r="O159" s="195">
        <f>IF(AND(O$16=2017,$C159&lt;O$16),O$32/10,IF(O$16=$C159,O$32-SUM(O$153:O158),IF(O$16-$C159&lt;10,N159,0)))</f>
        <v>0</v>
      </c>
      <c r="P159" s="195">
        <f>IF(AND(P$16=2017,$C159&lt;P$16),P$32/10,IF(P$16=$C159,P$32-SUM(P$153:P158),IF(P$16-$C159&lt;10,O159,0)))</f>
        <v>0</v>
      </c>
      <c r="Q159" s="195">
        <f>IF(AND(Q$16=2017,$C159&lt;Q$16),Q$32/10,IF(Q$16=$C159,Q$32-SUM(Q$153:Q158),IF(Q$16-$C159&lt;10,P159,0)))</f>
        <v>0</v>
      </c>
      <c r="R159" s="195">
        <f>IF(AND(R$16=2017,$C159&lt;R$16),R$32/10,IF(R$16=$C159,R$32-SUM(R$153:R158),IF(R$16-$C159&lt;10,Q159,0)))</f>
        <v>0</v>
      </c>
      <c r="S159" s="195">
        <f>IF(AND(S$16=2017,$C159&lt;S$16),S$32/10,IF(S$16=$C159,S$32-SUM(S$153:S158),IF(S$16-$C159&lt;10,R159,0)))</f>
        <v>0</v>
      </c>
      <c r="T159" s="195">
        <f>IF(AND(T$16=2017,$C159&lt;T$16),T$32/10,IF(T$16=$C159,T$32-SUM(T$153:T158),IF(T$16-$C159&lt;10,S159,0)))</f>
        <v>0</v>
      </c>
      <c r="U159" s="195">
        <f>IF(AND(U$16=2017,$C159&lt;U$16),U$32/10,IF(U$16=$C159,U$32-SUM(U$153:U158),IF(U$16-$C159&lt;10,T159,0)))</f>
        <v>0</v>
      </c>
      <c r="V159" s="195">
        <f>IF(AND(V$16=2017,$C159&lt;V$16),V$32/10,IF(V$16=$C159,V$32-SUM(V$153:V158),IF(V$16-$C159&lt;10,U159,0)))</f>
        <v>0</v>
      </c>
      <c r="W159" s="195">
        <f>IF(AND(W$16=2017,$C159&lt;W$16),W$32/10,IF(W$16=$C159,W$32-SUM(W$153:W158),IF(W$16-$C159&lt;10,V159,0)))</f>
        <v>0</v>
      </c>
      <c r="X159" s="195">
        <f>IF(AND(X$16=2017,$C159&lt;X$16),X$32/10,IF(X$16=$C159,X$32-SUM(X$153:X158),IF(X$16-$C159&lt;10,W159,0)))</f>
        <v>0</v>
      </c>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row>
    <row r="160" spans="1:214" outlineLevel="1" x14ac:dyDescent="0.2">
      <c r="A160" s="163"/>
      <c r="B160" s="177" t="s">
        <v>249</v>
      </c>
      <c r="C160" s="173">
        <v>2013</v>
      </c>
      <c r="D160" s="163"/>
      <c r="E160" s="163" t="s">
        <v>142</v>
      </c>
      <c r="F160" s="163"/>
      <c r="G160" s="163"/>
      <c r="H160" s="163"/>
      <c r="I160" s="163"/>
      <c r="J160" s="195">
        <f>IF(AND(J$16=2017,$C160&lt;J$16),J$32/10,IF(J$16=$C160,J$32-SUM(J$153:J159),IF(J$16-$C160&lt;10,I160,0)))</f>
        <v>6120111.4351334143</v>
      </c>
      <c r="K160" s="195">
        <f>IF(AND(K$16=2017,$C160&lt;K$16),K$32/10,IF(K$16=$C160,K$32-SUM(K$153:K159),IF(K$16-$C160&lt;10,J160,0)))</f>
        <v>6120111.4351334143</v>
      </c>
      <c r="L160" s="195">
        <f>IF(AND(L$16=2017,$C160&lt;L$16),L$32/10,IF(L$16=$C160,L$32-SUM(L$153:L159),IF(L$16-$C160&lt;10,K160,0)))</f>
        <v>6120111.4351334143</v>
      </c>
      <c r="M160" s="195">
        <f>IF(AND(M$16=2017,$C160&lt;M$16),M$32/10,IF(M$16=$C160,M$32-SUM(M$153:M159),IF(M$16-$C160&lt;10,L160,0)))</f>
        <v>6120111.4351334143</v>
      </c>
      <c r="N160" s="195">
        <f>IF(AND(N$16=2017,$C160&lt;N$16),N$32/10,IF(N$16=$C160,N$32-SUM(N$153:N159),IF(N$16-$C160&lt;10,M160,0)))</f>
        <v>6120111.4351334143</v>
      </c>
      <c r="O160" s="195">
        <f>IF(AND(O$16=2017,$C160&lt;O$16),O$32/10,IF(O$16=$C160,O$32-SUM(O$153:O159),IF(O$16-$C160&lt;10,N160,0)))</f>
        <v>6120111.4351334143</v>
      </c>
      <c r="P160" s="195">
        <f>IF(AND(P$16=2017,$C160&lt;P$16),P$32/10,IF(P$16=$C160,P$32-SUM(P$153:P159),IF(P$16-$C160&lt;10,O160,0)))</f>
        <v>0</v>
      </c>
      <c r="Q160" s="195">
        <f>IF(AND(Q$16=2017,$C160&lt;Q$16),Q$32/10,IF(Q$16=$C160,Q$32-SUM(Q$153:Q159),IF(Q$16-$C160&lt;10,P160,0)))</f>
        <v>0</v>
      </c>
      <c r="R160" s="195">
        <f>IF(AND(R$16=2017,$C160&lt;R$16),R$32/10,IF(R$16=$C160,R$32-SUM(R$153:R159),IF(R$16-$C160&lt;10,Q160,0)))</f>
        <v>0</v>
      </c>
      <c r="S160" s="195">
        <f>IF(AND(S$16=2017,$C160&lt;S$16),S$32/10,IF(S$16=$C160,S$32-SUM(S$153:S159),IF(S$16-$C160&lt;10,R160,0)))</f>
        <v>0</v>
      </c>
      <c r="T160" s="195">
        <f>IF(AND(T$16=2017,$C160&lt;T$16),T$32/10,IF(T$16=$C160,T$32-SUM(T$153:T159),IF(T$16-$C160&lt;10,S160,0)))</f>
        <v>0</v>
      </c>
      <c r="U160" s="195">
        <f>IF(AND(U$16=2017,$C160&lt;U$16),U$32/10,IF(U$16=$C160,U$32-SUM(U$153:U159),IF(U$16-$C160&lt;10,T160,0)))</f>
        <v>0</v>
      </c>
      <c r="V160" s="195">
        <f>IF(AND(V$16=2017,$C160&lt;V$16),V$32/10,IF(V$16=$C160,V$32-SUM(V$153:V159),IF(V$16-$C160&lt;10,U160,0)))</f>
        <v>0</v>
      </c>
      <c r="W160" s="195">
        <f>IF(AND(W$16=2017,$C160&lt;W$16),W$32/10,IF(W$16=$C160,W$32-SUM(W$153:W159),IF(W$16-$C160&lt;10,V160,0)))</f>
        <v>0</v>
      </c>
      <c r="X160" s="195">
        <f>IF(AND(X$16=2017,$C160&lt;X$16),X$32/10,IF(X$16=$C160,X$32-SUM(X$153:X159),IF(X$16-$C160&lt;10,W160,0)))</f>
        <v>0</v>
      </c>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row>
    <row r="161" spans="1:214" outlineLevel="1" x14ac:dyDescent="0.2">
      <c r="A161" s="163"/>
      <c r="B161" s="177" t="s">
        <v>249</v>
      </c>
      <c r="C161" s="177">
        <v>2014</v>
      </c>
      <c r="D161" s="163"/>
      <c r="E161" s="163" t="s">
        <v>142</v>
      </c>
      <c r="F161" s="163"/>
      <c r="G161" s="163"/>
      <c r="H161" s="163"/>
      <c r="I161" s="163"/>
      <c r="J161" s="195">
        <f>IF(AND(J$16=2017,$C161&lt;J$16),J$32/10,IF(J$16=$C161,J$32-SUM(J$153:J160),IF(J$16-$C161&lt;10,I161,0)))</f>
        <v>6120111.4351334143</v>
      </c>
      <c r="K161" s="195">
        <f>IF(AND(K$16=2017,$C161&lt;K$16),K$32/10,IF(K$16=$C161,K$32-SUM(K$153:K160),IF(K$16-$C161&lt;10,J161,0)))</f>
        <v>6120111.4351334143</v>
      </c>
      <c r="L161" s="195">
        <f>IF(AND(L$16=2017,$C161&lt;L$16),L$32/10,IF(L$16=$C161,L$32-SUM(L$153:L160),IF(L$16-$C161&lt;10,K161,0)))</f>
        <v>6120111.4351334143</v>
      </c>
      <c r="M161" s="195">
        <f>IF(AND(M$16=2017,$C161&lt;M$16),M$32/10,IF(M$16=$C161,M$32-SUM(M$153:M160),IF(M$16-$C161&lt;10,L161,0)))</f>
        <v>6120111.4351334143</v>
      </c>
      <c r="N161" s="195">
        <f>IF(AND(N$16=2017,$C161&lt;N$16),N$32/10,IF(N$16=$C161,N$32-SUM(N$153:N160),IF(N$16-$C161&lt;10,M161,0)))</f>
        <v>6120111.4351334143</v>
      </c>
      <c r="O161" s="195">
        <f>IF(AND(O$16=2017,$C161&lt;O$16),O$32/10,IF(O$16=$C161,O$32-SUM(O$153:O160),IF(O$16-$C161&lt;10,N161,0)))</f>
        <v>6120111.4351334143</v>
      </c>
      <c r="P161" s="195">
        <f>IF(AND(P$16=2017,$C161&lt;P$16),P$32/10,IF(P$16=$C161,P$32-SUM(P$153:P160),IF(P$16-$C161&lt;10,O161,0)))</f>
        <v>6120111.4351334143</v>
      </c>
      <c r="Q161" s="195">
        <f>IF(AND(Q$16=2017,$C161&lt;Q$16),Q$32/10,IF(Q$16=$C161,Q$32-SUM(Q$153:Q160),IF(Q$16-$C161&lt;10,P161,0)))</f>
        <v>0</v>
      </c>
      <c r="R161" s="195">
        <f>IF(AND(R$16=2017,$C161&lt;R$16),R$32/10,IF(R$16=$C161,R$32-SUM(R$153:R160),IF(R$16-$C161&lt;10,Q161,0)))</f>
        <v>0</v>
      </c>
      <c r="S161" s="195">
        <f>IF(AND(S$16=2017,$C161&lt;S$16),S$32/10,IF(S$16=$C161,S$32-SUM(S$153:S160),IF(S$16-$C161&lt;10,R161,0)))</f>
        <v>0</v>
      </c>
      <c r="T161" s="195">
        <f>IF(AND(T$16=2017,$C161&lt;T$16),T$32/10,IF(T$16=$C161,T$32-SUM(T$153:T160),IF(T$16-$C161&lt;10,S161,0)))</f>
        <v>0</v>
      </c>
      <c r="U161" s="195">
        <f>IF(AND(U$16=2017,$C161&lt;U$16),U$32/10,IF(U$16=$C161,U$32-SUM(U$153:U160),IF(U$16-$C161&lt;10,T161,0)))</f>
        <v>0</v>
      </c>
      <c r="V161" s="195">
        <f>IF(AND(V$16=2017,$C161&lt;V$16),V$32/10,IF(V$16=$C161,V$32-SUM(V$153:V160),IF(V$16-$C161&lt;10,U161,0)))</f>
        <v>0</v>
      </c>
      <c r="W161" s="195">
        <f>IF(AND(W$16=2017,$C161&lt;W$16),W$32/10,IF(W$16=$C161,W$32-SUM(W$153:W160),IF(W$16-$C161&lt;10,V161,0)))</f>
        <v>0</v>
      </c>
      <c r="X161" s="195">
        <f>IF(AND(X$16=2017,$C161&lt;X$16),X$32/10,IF(X$16=$C161,X$32-SUM(X$153:X160),IF(X$16-$C161&lt;10,W161,0)))</f>
        <v>0</v>
      </c>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row>
    <row r="162" spans="1:214" outlineLevel="1" x14ac:dyDescent="0.2">
      <c r="A162" s="163"/>
      <c r="B162" s="177" t="s">
        <v>249</v>
      </c>
      <c r="C162" s="173">
        <v>2015</v>
      </c>
      <c r="D162" s="163"/>
      <c r="E162" s="163" t="s">
        <v>142</v>
      </c>
      <c r="F162" s="163"/>
      <c r="G162" s="163"/>
      <c r="H162" s="163"/>
      <c r="I162" s="163"/>
      <c r="J162" s="195">
        <f>IF(AND(J$16=2017,$C162&lt;J$16),J$32/10,IF(J$16=$C162,J$32-SUM(J$153:J161),IF(J$16-$C162&lt;10,I162,0)))</f>
        <v>6120111.4351334143</v>
      </c>
      <c r="K162" s="195">
        <f>IF(AND(K$16=2017,$C162&lt;K$16),K$32/10,IF(K$16=$C162,K$32-SUM(K$153:K161),IF(K$16-$C162&lt;10,J162,0)))</f>
        <v>6120111.4351334143</v>
      </c>
      <c r="L162" s="195">
        <f>IF(AND(L$16=2017,$C162&lt;L$16),L$32/10,IF(L$16=$C162,L$32-SUM(L$153:L161),IF(L$16-$C162&lt;10,K162,0)))</f>
        <v>6120111.4351334143</v>
      </c>
      <c r="M162" s="195">
        <f>IF(AND(M$16=2017,$C162&lt;M$16),M$32/10,IF(M$16=$C162,M$32-SUM(M$153:M161),IF(M$16-$C162&lt;10,L162,0)))</f>
        <v>6120111.4351334143</v>
      </c>
      <c r="N162" s="195">
        <f>IF(AND(N$16=2017,$C162&lt;N$16),N$32/10,IF(N$16=$C162,N$32-SUM(N$153:N161),IF(N$16-$C162&lt;10,M162,0)))</f>
        <v>6120111.4351334143</v>
      </c>
      <c r="O162" s="195">
        <f>IF(AND(O$16=2017,$C162&lt;O$16),O$32/10,IF(O$16=$C162,O$32-SUM(O$153:O161),IF(O$16-$C162&lt;10,N162,0)))</f>
        <v>6120111.4351334143</v>
      </c>
      <c r="P162" s="195">
        <f>IF(AND(P$16=2017,$C162&lt;P$16),P$32/10,IF(P$16=$C162,P$32-SUM(P$153:P161),IF(P$16-$C162&lt;10,O162,0)))</f>
        <v>6120111.4351334143</v>
      </c>
      <c r="Q162" s="195">
        <f>IF(AND(Q$16=2017,$C162&lt;Q$16),Q$32/10,IF(Q$16=$C162,Q$32-SUM(Q$153:Q161),IF(Q$16-$C162&lt;10,P162,0)))</f>
        <v>6120111.4351334143</v>
      </c>
      <c r="R162" s="195">
        <f>IF(AND(R$16=2017,$C162&lt;R$16),R$32/10,IF(R$16=$C162,R$32-SUM(R$153:R161),IF(R$16-$C162&lt;10,Q162,0)))</f>
        <v>0</v>
      </c>
      <c r="S162" s="195">
        <f>IF(AND(S$16=2017,$C162&lt;S$16),S$32/10,IF(S$16=$C162,S$32-SUM(S$153:S161),IF(S$16-$C162&lt;10,R162,0)))</f>
        <v>0</v>
      </c>
      <c r="T162" s="195">
        <f>IF(AND(T$16=2017,$C162&lt;T$16),T$32/10,IF(T$16=$C162,T$32-SUM(T$153:T161),IF(T$16-$C162&lt;10,S162,0)))</f>
        <v>0</v>
      </c>
      <c r="U162" s="195">
        <f>IF(AND(U$16=2017,$C162&lt;U$16),U$32/10,IF(U$16=$C162,U$32-SUM(U$153:U161),IF(U$16-$C162&lt;10,T162,0)))</f>
        <v>0</v>
      </c>
      <c r="V162" s="195">
        <f>IF(AND(V$16=2017,$C162&lt;V$16),V$32/10,IF(V$16=$C162,V$32-SUM(V$153:V161),IF(V$16-$C162&lt;10,U162,0)))</f>
        <v>0</v>
      </c>
      <c r="W162" s="195">
        <f>IF(AND(W$16=2017,$C162&lt;W$16),W$32/10,IF(W$16=$C162,W$32-SUM(W$153:W161),IF(W$16-$C162&lt;10,V162,0)))</f>
        <v>0</v>
      </c>
      <c r="X162" s="195">
        <f>IF(AND(X$16=2017,$C162&lt;X$16),X$32/10,IF(X$16=$C162,X$32-SUM(X$153:X161),IF(X$16-$C162&lt;10,W162,0)))</f>
        <v>0</v>
      </c>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row>
    <row r="163" spans="1:214" outlineLevel="1" x14ac:dyDescent="0.2">
      <c r="A163" s="163"/>
      <c r="B163" s="177" t="s">
        <v>249</v>
      </c>
      <c r="C163" s="177">
        <v>2016</v>
      </c>
      <c r="D163" s="163"/>
      <c r="E163" s="163" t="s">
        <v>142</v>
      </c>
      <c r="F163" s="163"/>
      <c r="G163" s="163"/>
      <c r="H163" s="163"/>
      <c r="I163" s="163"/>
      <c r="J163" s="195">
        <f>IF(AND(J$16=2017,$C163&lt;J$16),J$32/10,IF(J$16=$C163,J$32-SUM(J$153:J162),IF(J$16-$C163&lt;10,I163,0)))</f>
        <v>6120111.4351334143</v>
      </c>
      <c r="K163" s="195">
        <f>IF(AND(K$16=2017,$C163&lt;K$16),K$32/10,IF(K$16=$C163,K$32-SUM(K$153:K162),IF(K$16-$C163&lt;10,J163,0)))</f>
        <v>6120111.4351334143</v>
      </c>
      <c r="L163" s="195">
        <f>IF(AND(L$16=2017,$C163&lt;L$16),L$32/10,IF(L$16=$C163,L$32-SUM(L$153:L162),IF(L$16-$C163&lt;10,K163,0)))</f>
        <v>6120111.4351334143</v>
      </c>
      <c r="M163" s="195">
        <f>IF(AND(M$16=2017,$C163&lt;M$16),M$32/10,IF(M$16=$C163,M$32-SUM(M$153:M162),IF(M$16-$C163&lt;10,L163,0)))</f>
        <v>6120111.4351334143</v>
      </c>
      <c r="N163" s="195">
        <f>IF(AND(N$16=2017,$C163&lt;N$16),N$32/10,IF(N$16=$C163,N$32-SUM(N$153:N162),IF(N$16-$C163&lt;10,M163,0)))</f>
        <v>6120111.4351334143</v>
      </c>
      <c r="O163" s="195">
        <f>IF(AND(O$16=2017,$C163&lt;O$16),O$32/10,IF(O$16=$C163,O$32-SUM(O$153:O162),IF(O$16-$C163&lt;10,N163,0)))</f>
        <v>6120111.4351334143</v>
      </c>
      <c r="P163" s="195">
        <f>IF(AND(P$16=2017,$C163&lt;P$16),P$32/10,IF(P$16=$C163,P$32-SUM(P$153:P162),IF(P$16-$C163&lt;10,O163,0)))</f>
        <v>6120111.4351334143</v>
      </c>
      <c r="Q163" s="195">
        <f>IF(AND(Q$16=2017,$C163&lt;Q$16),Q$32/10,IF(Q$16=$C163,Q$32-SUM(Q$153:Q162),IF(Q$16-$C163&lt;10,P163,0)))</f>
        <v>6120111.4351334143</v>
      </c>
      <c r="R163" s="195">
        <f>IF(AND(R$16=2017,$C163&lt;R$16),R$32/10,IF(R$16=$C163,R$32-SUM(R$153:R162),IF(R$16-$C163&lt;10,Q163,0)))</f>
        <v>6120111.4351334143</v>
      </c>
      <c r="S163" s="195">
        <f>IF(AND(S$16=2017,$C163&lt;S$16),S$32/10,IF(S$16=$C163,S$32-SUM(S$153:S162),IF(S$16-$C163&lt;10,R163,0)))</f>
        <v>0</v>
      </c>
      <c r="T163" s="195">
        <f>IF(AND(T$16=2017,$C163&lt;T$16),T$32/10,IF(T$16=$C163,T$32-SUM(T$153:T162),IF(T$16-$C163&lt;10,S163,0)))</f>
        <v>0</v>
      </c>
      <c r="U163" s="195">
        <f>IF(AND(U$16=2017,$C163&lt;U$16),U$32/10,IF(U$16=$C163,U$32-SUM(U$153:U162),IF(U$16-$C163&lt;10,T163,0)))</f>
        <v>0</v>
      </c>
      <c r="V163" s="195">
        <f>IF(AND(V$16=2017,$C163&lt;V$16),V$32/10,IF(V$16=$C163,V$32-SUM(V$153:V162),IF(V$16-$C163&lt;10,U163,0)))</f>
        <v>0</v>
      </c>
      <c r="W163" s="195">
        <f>IF(AND(W$16=2017,$C163&lt;W$16),W$32/10,IF(W$16=$C163,W$32-SUM(W$153:W162),IF(W$16-$C163&lt;10,V163,0)))</f>
        <v>0</v>
      </c>
      <c r="X163" s="195">
        <f>IF(AND(X$16=2017,$C163&lt;X$16),X$32/10,IF(X$16=$C163,X$32-SUM(X$153:X162),IF(X$16-$C163&lt;10,W163,0)))</f>
        <v>0</v>
      </c>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row>
    <row r="164" spans="1:214" outlineLevel="1" x14ac:dyDescent="0.2">
      <c r="A164" s="163"/>
      <c r="B164" s="177" t="s">
        <v>249</v>
      </c>
      <c r="C164" s="173">
        <v>2017</v>
      </c>
      <c r="D164" s="163"/>
      <c r="E164" s="163" t="s">
        <v>142</v>
      </c>
      <c r="F164" s="163"/>
      <c r="G164" s="163"/>
      <c r="H164" s="163"/>
      <c r="I164" s="163"/>
      <c r="J164" s="195">
        <f>IF(AND(J$16=2017,$C164&lt;J$16),J$32/10,IF(J$16=$C164,J$32-SUM(J$153:J163),IF(J$16-$C164&lt;10,I164,0)))</f>
        <v>6120111.4351334274</v>
      </c>
      <c r="K164" s="195">
        <f>IF(AND(K$16=2017,$C164&lt;K$16),K$32/10,IF(K$16=$C164,K$32-SUM(K$153:K163),IF(K$16-$C164&lt;10,J164,0)))</f>
        <v>6120111.4351334274</v>
      </c>
      <c r="L164" s="195">
        <f>IF(AND(L$16=2017,$C164&lt;L$16),L$32/10,IF(L$16=$C164,L$32-SUM(L$153:L163),IF(L$16-$C164&lt;10,K164,0)))</f>
        <v>6120111.4351334274</v>
      </c>
      <c r="M164" s="195">
        <f>IF(AND(M$16=2017,$C164&lt;M$16),M$32/10,IF(M$16=$C164,M$32-SUM(M$153:M163),IF(M$16-$C164&lt;10,L164,0)))</f>
        <v>6120111.4351334274</v>
      </c>
      <c r="N164" s="195">
        <f>IF(AND(N$16=2017,$C164&lt;N$16),N$32/10,IF(N$16=$C164,N$32-SUM(N$153:N163),IF(N$16-$C164&lt;10,M164,0)))</f>
        <v>6120111.4351334274</v>
      </c>
      <c r="O164" s="195">
        <f>IF(AND(O$16=2017,$C164&lt;O$16),O$32/10,IF(O$16=$C164,O$32-SUM(O$153:O163),IF(O$16-$C164&lt;10,N164,0)))</f>
        <v>6120111.4351334274</v>
      </c>
      <c r="P164" s="195">
        <f>IF(AND(P$16=2017,$C164&lt;P$16),P$32/10,IF(P$16=$C164,P$32-SUM(P$153:P163),IF(P$16-$C164&lt;10,O164,0)))</f>
        <v>6120111.4351334274</v>
      </c>
      <c r="Q164" s="195">
        <f>IF(AND(Q$16=2017,$C164&lt;Q$16),Q$32/10,IF(Q$16=$C164,Q$32-SUM(Q$153:Q163),IF(Q$16-$C164&lt;10,P164,0)))</f>
        <v>6120111.4351334274</v>
      </c>
      <c r="R164" s="195">
        <f>IF(AND(R$16=2017,$C164&lt;R$16),R$32/10,IF(R$16=$C164,R$32-SUM(R$153:R163),IF(R$16-$C164&lt;10,Q164,0)))</f>
        <v>6120111.4351334274</v>
      </c>
      <c r="S164" s="195">
        <f>IF(AND(S$16=2017,$C164&lt;S$16),S$32/10,IF(S$16=$C164,S$32-SUM(S$153:S163),IF(S$16-$C164&lt;10,R164,0)))</f>
        <v>6120111.4351334274</v>
      </c>
      <c r="T164" s="195">
        <f>IF(AND(T$16=2017,$C164&lt;T$16),T$32/10,IF(T$16=$C164,T$32-SUM(T$153:T163),IF(T$16-$C164&lt;10,S164,0)))</f>
        <v>0</v>
      </c>
      <c r="U164" s="195">
        <f>IF(AND(U$16=2017,$C164&lt;U$16),U$32/10,IF(U$16=$C164,U$32-SUM(U$153:U163),IF(U$16-$C164&lt;10,T164,0)))</f>
        <v>0</v>
      </c>
      <c r="V164" s="195">
        <f>IF(AND(V$16=2017,$C164&lt;V$16),V$32/10,IF(V$16=$C164,V$32-SUM(V$153:V163),IF(V$16-$C164&lt;10,U164,0)))</f>
        <v>0</v>
      </c>
      <c r="W164" s="195">
        <f>IF(AND(W$16=2017,$C164&lt;W$16),W$32/10,IF(W$16=$C164,W$32-SUM(W$153:W163),IF(W$16-$C164&lt;10,V164,0)))</f>
        <v>0</v>
      </c>
      <c r="X164" s="195">
        <f>IF(AND(X$16=2017,$C164&lt;X$16),X$32/10,IF(X$16=$C164,X$32-SUM(X$153:X163),IF(X$16-$C164&lt;10,W164,0)))</f>
        <v>0</v>
      </c>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row>
    <row r="165" spans="1:214" outlineLevel="1" x14ac:dyDescent="0.2">
      <c r="A165" s="163"/>
      <c r="B165" s="177" t="s">
        <v>249</v>
      </c>
      <c r="C165" s="177">
        <v>2018</v>
      </c>
      <c r="D165" s="163"/>
      <c r="E165" s="163" t="s">
        <v>142</v>
      </c>
      <c r="F165" s="163"/>
      <c r="G165" s="163"/>
      <c r="H165" s="163"/>
      <c r="I165" s="163"/>
      <c r="J165" s="195">
        <f>IF(AND(J$16=2017,$C165&lt;J$16),J$32/10,IF(J$16=$C165,J$32-SUM(J$153:J164),IF(J$16-$C165&lt;10,I165,0)))</f>
        <v>0</v>
      </c>
      <c r="K165" s="195">
        <f>IF(AND(K$16=2017,$C165&lt;K$16),K$32/10,IF(K$16=$C165,K$32-SUM(K$153:K164),IF(K$16-$C165&lt;10,J165,0)))</f>
        <v>4442322.5740149394</v>
      </c>
      <c r="L165" s="195">
        <f>IF(AND(L$16=2017,$C165&lt;L$16),L$32/10,IF(L$16=$C165,L$32-SUM(L$153:L164),IF(L$16-$C165&lt;10,K165,0)))</f>
        <v>4442322.5740149394</v>
      </c>
      <c r="M165" s="195">
        <f>IF(AND(M$16=2017,$C165&lt;M$16),M$32/10,IF(M$16=$C165,M$32-SUM(M$153:M164),IF(M$16-$C165&lt;10,L165,0)))</f>
        <v>4442322.5740149394</v>
      </c>
      <c r="N165" s="195">
        <f>IF(AND(N$16=2017,$C165&lt;N$16),N$32/10,IF(N$16=$C165,N$32-SUM(N$153:N164),IF(N$16-$C165&lt;10,M165,0)))</f>
        <v>4442322.5740149394</v>
      </c>
      <c r="O165" s="195">
        <f>IF(AND(O$16=2017,$C165&lt;O$16),O$32/10,IF(O$16=$C165,O$32-SUM(O$153:O164),IF(O$16-$C165&lt;10,N165,0)))</f>
        <v>4442322.5740149394</v>
      </c>
      <c r="P165" s="195">
        <f>IF(AND(P$16=2017,$C165&lt;P$16),P$32/10,IF(P$16=$C165,P$32-SUM(P$153:P164),IF(P$16-$C165&lt;10,O165,0)))</f>
        <v>4442322.5740149394</v>
      </c>
      <c r="Q165" s="195">
        <f>IF(AND(Q$16=2017,$C165&lt;Q$16),Q$32/10,IF(Q$16=$C165,Q$32-SUM(Q$153:Q164),IF(Q$16-$C165&lt;10,P165,0)))</f>
        <v>4442322.5740149394</v>
      </c>
      <c r="R165" s="195">
        <f>IF(AND(R$16=2017,$C165&lt;R$16),R$32/10,IF(R$16=$C165,R$32-SUM(R$153:R164),IF(R$16-$C165&lt;10,Q165,0)))</f>
        <v>4442322.5740149394</v>
      </c>
      <c r="S165" s="195">
        <f>IF(AND(S$16=2017,$C165&lt;S$16),S$32/10,IF(S$16=$C165,S$32-SUM(S$153:S164),IF(S$16-$C165&lt;10,R165,0)))</f>
        <v>4442322.5740149394</v>
      </c>
      <c r="T165" s="195">
        <f>IF(AND(T$16=2017,$C165&lt;T$16),T$32/10,IF(T$16=$C165,T$32-SUM(T$153:T164),IF(T$16-$C165&lt;10,S165,0)))</f>
        <v>4442322.5740149394</v>
      </c>
      <c r="U165" s="195">
        <f>IF(AND(U$16=2017,$C165&lt;U$16),U$32/10,IF(U$16=$C165,U$32-SUM(U$153:U164),IF(U$16-$C165&lt;10,T165,0)))</f>
        <v>0</v>
      </c>
      <c r="V165" s="195">
        <f>IF(AND(V$16=2017,$C165&lt;V$16),V$32/10,IF(V$16=$C165,V$32-SUM(V$153:V164),IF(V$16-$C165&lt;10,U165,0)))</f>
        <v>0</v>
      </c>
      <c r="W165" s="195">
        <f>IF(AND(W$16=2017,$C165&lt;W$16),W$32/10,IF(W$16=$C165,W$32-SUM(W$153:W164),IF(W$16-$C165&lt;10,V165,0)))</f>
        <v>0</v>
      </c>
      <c r="X165" s="195">
        <f>IF(AND(X$16=2017,$C165&lt;X$16),X$32/10,IF(X$16=$C165,X$32-SUM(X$153:X164),IF(X$16-$C165&lt;10,W165,0)))</f>
        <v>0</v>
      </c>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row>
    <row r="166" spans="1:214" outlineLevel="1" x14ac:dyDescent="0.2">
      <c r="A166" s="163"/>
      <c r="B166" s="177" t="s">
        <v>249</v>
      </c>
      <c r="C166" s="173">
        <v>2019</v>
      </c>
      <c r="D166" s="163"/>
      <c r="E166" s="163" t="s">
        <v>142</v>
      </c>
      <c r="F166" s="163"/>
      <c r="G166" s="163"/>
      <c r="H166" s="163"/>
      <c r="I166" s="163"/>
      <c r="J166" s="195">
        <f>IF(AND(J$16=2017,$C166&lt;J$16),J$32/10,IF(J$16=$C166,J$32-SUM(J$153:J165),IF(J$16-$C166&lt;10,I166,0)))</f>
        <v>0</v>
      </c>
      <c r="K166" s="195">
        <f>IF(AND(K$16=2017,$C166&lt;K$16),K$32/10,IF(K$16=$C166,K$32-SUM(K$153:K165),IF(K$16-$C166&lt;10,J166,0)))</f>
        <v>0</v>
      </c>
      <c r="L166" s="195">
        <f>IF(AND(L$16=2017,$C166&lt;L$16),L$32/10,IF(L$16=$C166,L$32-SUM(L$153:L165),IF(L$16-$C166&lt;10,K166,0)))</f>
        <v>5428407.3176091611</v>
      </c>
      <c r="M166" s="195">
        <f>IF(AND(M$16=2017,$C166&lt;M$16),M$32/10,IF(M$16=$C166,M$32-SUM(M$153:M165),IF(M$16-$C166&lt;10,L166,0)))</f>
        <v>5428407.3176091611</v>
      </c>
      <c r="N166" s="195">
        <f>IF(AND(N$16=2017,$C166&lt;N$16),N$32/10,IF(N$16=$C166,N$32-SUM(N$153:N165),IF(N$16-$C166&lt;10,M166,0)))</f>
        <v>5428407.3176091611</v>
      </c>
      <c r="O166" s="195">
        <f>IF(AND(O$16=2017,$C166&lt;O$16),O$32/10,IF(O$16=$C166,O$32-SUM(O$153:O165),IF(O$16-$C166&lt;10,N166,0)))</f>
        <v>5428407.3176091611</v>
      </c>
      <c r="P166" s="195">
        <f>IF(AND(P$16=2017,$C166&lt;P$16),P$32/10,IF(P$16=$C166,P$32-SUM(P$153:P165),IF(P$16-$C166&lt;10,O166,0)))</f>
        <v>5428407.3176091611</v>
      </c>
      <c r="Q166" s="195">
        <f>IF(AND(Q$16=2017,$C166&lt;Q$16),Q$32/10,IF(Q$16=$C166,Q$32-SUM(Q$153:Q165),IF(Q$16-$C166&lt;10,P166,0)))</f>
        <v>5428407.3176091611</v>
      </c>
      <c r="R166" s="195">
        <f>IF(AND(R$16=2017,$C166&lt;R$16),R$32/10,IF(R$16=$C166,R$32-SUM(R$153:R165),IF(R$16-$C166&lt;10,Q166,0)))</f>
        <v>5428407.3176091611</v>
      </c>
      <c r="S166" s="195">
        <f>IF(AND(S$16=2017,$C166&lt;S$16),S$32/10,IF(S$16=$C166,S$32-SUM(S$153:S165),IF(S$16-$C166&lt;10,R166,0)))</f>
        <v>5428407.3176091611</v>
      </c>
      <c r="T166" s="195">
        <f>IF(AND(T$16=2017,$C166&lt;T$16),T$32/10,IF(T$16=$C166,T$32-SUM(T$153:T165),IF(T$16-$C166&lt;10,S166,0)))</f>
        <v>5428407.3176091611</v>
      </c>
      <c r="U166" s="195">
        <f>IF(AND(U$16=2017,$C166&lt;U$16),U$32/10,IF(U$16=$C166,U$32-SUM(U$153:U165),IF(U$16-$C166&lt;10,T166,0)))</f>
        <v>5428407.3176091611</v>
      </c>
      <c r="V166" s="195">
        <f>IF(AND(V$16=2017,$C166&lt;V$16),V$32/10,IF(V$16=$C166,V$32-SUM(V$153:V165),IF(V$16-$C166&lt;10,U166,0)))</f>
        <v>0</v>
      </c>
      <c r="W166" s="195">
        <f>IF(AND(W$16=2017,$C166&lt;W$16),W$32/10,IF(W$16=$C166,W$32-SUM(W$153:W165),IF(W$16-$C166&lt;10,V166,0)))</f>
        <v>0</v>
      </c>
      <c r="X166" s="195">
        <f>IF(AND(X$16=2017,$C166&lt;X$16),X$32/10,IF(X$16=$C166,X$32-SUM(X$153:X165),IF(X$16-$C166&lt;10,W166,0)))</f>
        <v>0</v>
      </c>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row>
    <row r="167" spans="1:214" outlineLevel="1" x14ac:dyDescent="0.2">
      <c r="A167" s="163"/>
      <c r="B167" s="177" t="s">
        <v>249</v>
      </c>
      <c r="C167" s="177">
        <v>2020</v>
      </c>
      <c r="D167" s="163"/>
      <c r="E167" s="163" t="s">
        <v>142</v>
      </c>
      <c r="F167" s="163"/>
      <c r="G167" s="163"/>
      <c r="H167" s="163"/>
      <c r="I167" s="163"/>
      <c r="J167" s="195">
        <f>IF(AND(J$16=2017,$C167&lt;J$16),J$32/10,IF(J$16=$C167,J$32-SUM(J$153:J166),IF(J$16-$C167&lt;10,I167,0)))</f>
        <v>0</v>
      </c>
      <c r="K167" s="195">
        <f>IF(AND(K$16=2017,$C167&lt;K$16),K$32/10,IF(K$16=$C167,K$32-SUM(K$153:K166),IF(K$16-$C167&lt;10,J167,0)))</f>
        <v>0</v>
      </c>
      <c r="L167" s="195">
        <f>IF(AND(L$16=2017,$C167&lt;L$16),L$32/10,IF(L$16=$C167,L$32-SUM(L$153:L166),IF(L$16-$C167&lt;10,K167,0)))</f>
        <v>0</v>
      </c>
      <c r="M167" s="195">
        <f>IF(AND(M$16=2017,$C167&lt;M$16),M$32/10,IF(M$16=$C167,M$32-SUM(M$153:M166),IF(M$16-$C167&lt;10,L167,0)))</f>
        <v>5415096.0106692463</v>
      </c>
      <c r="N167" s="195">
        <f>IF(AND(N$16=2017,$C167&lt;N$16),N$32/10,IF(N$16=$C167,N$32-SUM(N$153:N166),IF(N$16-$C167&lt;10,M167,0)))</f>
        <v>5415096.0106692463</v>
      </c>
      <c r="O167" s="195">
        <f>IF(AND(O$16=2017,$C167&lt;O$16),O$32/10,IF(O$16=$C167,O$32-SUM(O$153:O166),IF(O$16-$C167&lt;10,N167,0)))</f>
        <v>5415096.0106692463</v>
      </c>
      <c r="P167" s="195">
        <f>IF(AND(P$16=2017,$C167&lt;P$16),P$32/10,IF(P$16=$C167,P$32-SUM(P$153:P166),IF(P$16-$C167&lt;10,O167,0)))</f>
        <v>5415096.0106692463</v>
      </c>
      <c r="Q167" s="195">
        <f>IF(AND(Q$16=2017,$C167&lt;Q$16),Q$32/10,IF(Q$16=$C167,Q$32-SUM(Q$153:Q166),IF(Q$16-$C167&lt;10,P167,0)))</f>
        <v>5415096.0106692463</v>
      </c>
      <c r="R167" s="195">
        <f>IF(AND(R$16=2017,$C167&lt;R$16),R$32/10,IF(R$16=$C167,R$32-SUM(R$153:R166),IF(R$16-$C167&lt;10,Q167,0)))</f>
        <v>5415096.0106692463</v>
      </c>
      <c r="S167" s="195">
        <f>IF(AND(S$16=2017,$C167&lt;S$16),S$32/10,IF(S$16=$C167,S$32-SUM(S$153:S166),IF(S$16-$C167&lt;10,R167,0)))</f>
        <v>5415096.0106692463</v>
      </c>
      <c r="T167" s="195">
        <f>IF(AND(T$16=2017,$C167&lt;T$16),T$32/10,IF(T$16=$C167,T$32-SUM(T$153:T166),IF(T$16-$C167&lt;10,S167,0)))</f>
        <v>5415096.0106692463</v>
      </c>
      <c r="U167" s="195">
        <f>IF(AND(U$16=2017,$C167&lt;U$16),U$32/10,IF(U$16=$C167,U$32-SUM(U$153:U166),IF(U$16-$C167&lt;10,T167,0)))</f>
        <v>5415096.0106692463</v>
      </c>
      <c r="V167" s="195">
        <f>IF(AND(V$16=2017,$C167&lt;V$16),V$32/10,IF(V$16=$C167,V$32-SUM(V$153:V166),IF(V$16-$C167&lt;10,U167,0)))</f>
        <v>5415096.0106692463</v>
      </c>
      <c r="W167" s="195">
        <f>IF(AND(W$16=2017,$C167&lt;W$16),W$32/10,IF(W$16=$C167,W$32-SUM(W$153:W166),IF(W$16-$C167&lt;10,V167,0)))</f>
        <v>0</v>
      </c>
      <c r="X167" s="195">
        <f>IF(AND(X$16=2017,$C167&lt;X$16),X$32/10,IF(X$16=$C167,X$32-SUM(X$153:X166),IF(X$16-$C167&lt;10,W167,0)))</f>
        <v>0</v>
      </c>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row>
    <row r="168" spans="1:214" outlineLevel="1" x14ac:dyDescent="0.2">
      <c r="A168" s="163"/>
      <c r="B168" s="177" t="s">
        <v>249</v>
      </c>
      <c r="C168" s="173">
        <v>2021</v>
      </c>
      <c r="D168" s="163"/>
      <c r="E168" s="163" t="s">
        <v>142</v>
      </c>
      <c r="F168" s="163"/>
      <c r="G168" s="163"/>
      <c r="H168" s="163"/>
      <c r="I168" s="163"/>
      <c r="J168" s="195">
        <f>IF(AND(J$16=2017,$C168&lt;J$16),J$32/10,IF(J$16=$C168,J$32-SUM(J$153:J167),IF(J$16-$C168&lt;10,I168,0)))</f>
        <v>0</v>
      </c>
      <c r="K168" s="195">
        <f>IF(AND(K$16=2017,$C168&lt;K$16),K$32/10,IF(K$16=$C168,K$32-SUM(K$153:K167),IF(K$16-$C168&lt;10,J168,0)))</f>
        <v>0</v>
      </c>
      <c r="L168" s="195">
        <f>IF(AND(L$16=2017,$C168&lt;L$16),L$32/10,IF(L$16=$C168,L$32-SUM(L$153:L167),IF(L$16-$C168&lt;10,K168,0)))</f>
        <v>0</v>
      </c>
      <c r="M168" s="195">
        <f>IF(AND(M$16=2017,$C168&lt;M$16),M$32/10,IF(M$16=$C168,M$32-SUM(M$153:M167),IF(M$16-$C168&lt;10,L168,0)))</f>
        <v>0</v>
      </c>
      <c r="N168" s="195">
        <f>IF(AND(N$16=2017,$C168&lt;N$16),N$32/10,IF(N$16=$C168,N$32-SUM(N$153:N167),IF(N$16-$C168&lt;10,M168,0)))</f>
        <v>4529029.4063825756</v>
      </c>
      <c r="O168" s="195">
        <f>IF(AND(O$16=2017,$C168&lt;O$16),O$32/10,IF(O$16=$C168,O$32-SUM(O$153:O167),IF(O$16-$C168&lt;10,N168,0)))</f>
        <v>4529029.4063825756</v>
      </c>
      <c r="P168" s="195">
        <f>IF(AND(P$16=2017,$C168&lt;P$16),P$32/10,IF(P$16=$C168,P$32-SUM(P$153:P167),IF(P$16-$C168&lt;10,O168,0)))</f>
        <v>4529029.4063825756</v>
      </c>
      <c r="Q168" s="195">
        <f>IF(AND(Q$16=2017,$C168&lt;Q$16),Q$32/10,IF(Q$16=$C168,Q$32-SUM(Q$153:Q167),IF(Q$16-$C168&lt;10,P168,0)))</f>
        <v>4529029.4063825756</v>
      </c>
      <c r="R168" s="195">
        <f>IF(AND(R$16=2017,$C168&lt;R$16),R$32/10,IF(R$16=$C168,R$32-SUM(R$153:R167),IF(R$16-$C168&lt;10,Q168,0)))</f>
        <v>4529029.4063825756</v>
      </c>
      <c r="S168" s="195">
        <f>IF(AND(S$16=2017,$C168&lt;S$16),S$32/10,IF(S$16=$C168,S$32-SUM(S$153:S167),IF(S$16-$C168&lt;10,R168,0)))</f>
        <v>4529029.4063825756</v>
      </c>
      <c r="T168" s="195">
        <f>IF(AND(T$16=2017,$C168&lt;T$16),T$32/10,IF(T$16=$C168,T$32-SUM(T$153:T167),IF(T$16-$C168&lt;10,S168,0)))</f>
        <v>4529029.4063825756</v>
      </c>
      <c r="U168" s="195">
        <f>IF(AND(U$16=2017,$C168&lt;U$16),U$32/10,IF(U$16=$C168,U$32-SUM(U$153:U167),IF(U$16-$C168&lt;10,T168,0)))</f>
        <v>4529029.4063825756</v>
      </c>
      <c r="V168" s="195">
        <f>IF(AND(V$16=2017,$C168&lt;V$16),V$32/10,IF(V$16=$C168,V$32-SUM(V$153:V167),IF(V$16-$C168&lt;10,U168,0)))</f>
        <v>4529029.4063825756</v>
      </c>
      <c r="W168" s="195">
        <f>IF(AND(W$16=2017,$C168&lt;W$16),W$32/10,IF(W$16=$C168,W$32-SUM(W$153:W167),IF(W$16-$C168&lt;10,V168,0)))</f>
        <v>4529029.4063825756</v>
      </c>
      <c r="X168" s="195">
        <f>IF(AND(X$16=2017,$C168&lt;X$16),X$32/10,IF(X$16=$C168,X$32-SUM(X$153:X167),IF(X$16-$C168&lt;10,W168,0)))</f>
        <v>0</v>
      </c>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row>
    <row r="169" spans="1:214" outlineLevel="1" x14ac:dyDescent="0.2">
      <c r="A169" s="163"/>
      <c r="B169" s="177" t="s">
        <v>249</v>
      </c>
      <c r="C169" s="177">
        <v>2022</v>
      </c>
      <c r="D169" s="163"/>
      <c r="E169" s="163" t="s">
        <v>142</v>
      </c>
      <c r="F169" s="163"/>
      <c r="G169" s="163"/>
      <c r="H169" s="163"/>
      <c r="I169" s="163"/>
      <c r="J169" s="195">
        <f>IF(AND(J$16=2017,$C169&lt;J$16),J$32/10,IF(J$16=$C169,J$32-SUM(J$153:J168),IF(J$16-$C169&lt;10,I169,0)))</f>
        <v>0</v>
      </c>
      <c r="K169" s="195">
        <f>IF(AND(K$16=2017,$C169&lt;K$16),K$32/10,IF(K$16=$C169,K$32-SUM(K$153:K168),IF(K$16-$C169&lt;10,J169,0)))</f>
        <v>0</v>
      </c>
      <c r="L169" s="195">
        <f>IF(AND(L$16=2017,$C169&lt;L$16),L$32/10,IF(L$16=$C169,L$32-SUM(L$153:L168),IF(L$16-$C169&lt;10,K169,0)))</f>
        <v>0</v>
      </c>
      <c r="M169" s="195">
        <f>IF(AND(M$16=2017,$C169&lt;M$16),M$32/10,IF(M$16=$C169,M$32-SUM(M$153:M168),IF(M$16-$C169&lt;10,L169,0)))</f>
        <v>0</v>
      </c>
      <c r="N169" s="195">
        <f>IF(AND(N$16=2017,$C169&lt;N$16),N$32/10,IF(N$16=$C169,N$32-SUM(N$153:N168),IF(N$16-$C169&lt;10,M169,0)))</f>
        <v>0</v>
      </c>
      <c r="O169" s="195">
        <f>IF(AND(O$16=2017,$C169&lt;O$16),O$32/10,IF(O$16=$C169,O$32-SUM(O$153:O168),IF(O$16-$C169&lt;10,N169,0)))</f>
        <v>5755327.7497612089</v>
      </c>
      <c r="P169" s="195">
        <f>IF(AND(P$16=2017,$C169&lt;P$16),P$32/10,IF(P$16=$C169,P$32-SUM(P$153:P168),IF(P$16-$C169&lt;10,O169,0)))</f>
        <v>5755327.7497612089</v>
      </c>
      <c r="Q169" s="195">
        <f>IF(AND(Q$16=2017,$C169&lt;Q$16),Q$32/10,IF(Q$16=$C169,Q$32-SUM(Q$153:Q168),IF(Q$16-$C169&lt;10,P169,0)))</f>
        <v>5755327.7497612089</v>
      </c>
      <c r="R169" s="195">
        <f>IF(AND(R$16=2017,$C169&lt;R$16),R$32/10,IF(R$16=$C169,R$32-SUM(R$153:R168),IF(R$16-$C169&lt;10,Q169,0)))</f>
        <v>5755327.7497612089</v>
      </c>
      <c r="S169" s="195">
        <f>IF(AND(S$16=2017,$C169&lt;S$16),S$32/10,IF(S$16=$C169,S$32-SUM(S$153:S168),IF(S$16-$C169&lt;10,R169,0)))</f>
        <v>5755327.7497612089</v>
      </c>
      <c r="T169" s="195">
        <f>IF(AND(T$16=2017,$C169&lt;T$16),T$32/10,IF(T$16=$C169,T$32-SUM(T$153:T168),IF(T$16-$C169&lt;10,S169,0)))</f>
        <v>5755327.7497612089</v>
      </c>
      <c r="U169" s="195">
        <f>IF(AND(U$16=2017,$C169&lt;U$16),U$32/10,IF(U$16=$C169,U$32-SUM(U$153:U168),IF(U$16-$C169&lt;10,T169,0)))</f>
        <v>5755327.7497612089</v>
      </c>
      <c r="V169" s="195">
        <f>IF(AND(V$16=2017,$C169&lt;V$16),V$32/10,IF(V$16=$C169,V$32-SUM(V$153:V168),IF(V$16-$C169&lt;10,U169,0)))</f>
        <v>5755327.7497612089</v>
      </c>
      <c r="W169" s="195">
        <f>IF(AND(W$16=2017,$C169&lt;W$16),W$32/10,IF(W$16=$C169,W$32-SUM(W$153:W168),IF(W$16-$C169&lt;10,V169,0)))</f>
        <v>5755327.7497612089</v>
      </c>
      <c r="X169" s="195">
        <f>IF(AND(X$16=2017,$C169&lt;X$16),X$32/10,IF(X$16=$C169,X$32-SUM(X$153:X168),IF(X$16-$C169&lt;10,W169,0)))</f>
        <v>5755327.7497612089</v>
      </c>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row>
    <row r="170" spans="1:214" outlineLevel="1" x14ac:dyDescent="0.2">
      <c r="A170" s="163"/>
      <c r="B170" s="177" t="s">
        <v>249</v>
      </c>
      <c r="C170" s="173">
        <v>2023</v>
      </c>
      <c r="D170" s="163"/>
      <c r="E170" s="163" t="s">
        <v>142</v>
      </c>
      <c r="F170" s="163"/>
      <c r="G170" s="163"/>
      <c r="H170" s="163"/>
      <c r="I170" s="163"/>
      <c r="J170" s="195">
        <f>IF(AND(J$16=2017,$C170&lt;J$16),J$32/10,IF(J$16=$C170,J$32-SUM(J$153:J169),IF(J$16-$C170&lt;10,I170,0)))</f>
        <v>0</v>
      </c>
      <c r="K170" s="195">
        <f>IF(AND(K$16=2017,$C170&lt;K$16),K$32/10,IF(K$16=$C170,K$32-SUM(K$153:K169),IF(K$16-$C170&lt;10,J170,0)))</f>
        <v>0</v>
      </c>
      <c r="L170" s="195">
        <f>IF(AND(L$16=2017,$C170&lt;L$16),L$32/10,IF(L$16=$C170,L$32-SUM(L$153:L169),IF(L$16-$C170&lt;10,K170,0)))</f>
        <v>0</v>
      </c>
      <c r="M170" s="195">
        <f>IF(AND(M$16=2017,$C170&lt;M$16),M$32/10,IF(M$16=$C170,M$32-SUM(M$153:M169),IF(M$16-$C170&lt;10,L170,0)))</f>
        <v>0</v>
      </c>
      <c r="N170" s="195">
        <f>IF(AND(N$16=2017,$C170&lt;N$16),N$32/10,IF(N$16=$C170,N$32-SUM(N$153:N169),IF(N$16-$C170&lt;10,M170,0)))</f>
        <v>0</v>
      </c>
      <c r="O170" s="195">
        <f>IF(AND(O$16=2017,$C170&lt;O$16),O$32/10,IF(O$16=$C170,O$32-SUM(O$153:O169),IF(O$16-$C170&lt;10,N170,0)))</f>
        <v>0</v>
      </c>
      <c r="P170" s="195">
        <f>IF(AND(P$16=2017,$C170&lt;P$16),P$32/10,IF(P$16=$C170,P$32-SUM(P$153:P169),IF(P$16-$C170&lt;10,O170,0)))</f>
        <v>8013461.1239695922</v>
      </c>
      <c r="Q170" s="195">
        <f>IF(AND(Q$16=2017,$C170&lt;Q$16),Q$32/10,IF(Q$16=$C170,Q$32-SUM(Q$153:Q169),IF(Q$16-$C170&lt;10,P170,0)))</f>
        <v>8013461.1239695922</v>
      </c>
      <c r="R170" s="195">
        <f>IF(AND(R$16=2017,$C170&lt;R$16),R$32/10,IF(R$16=$C170,R$32-SUM(R$153:R169),IF(R$16-$C170&lt;10,Q170,0)))</f>
        <v>8013461.1239695922</v>
      </c>
      <c r="S170" s="195">
        <f>IF(AND(S$16=2017,$C170&lt;S$16),S$32/10,IF(S$16=$C170,S$32-SUM(S$153:S169),IF(S$16-$C170&lt;10,R170,0)))</f>
        <v>8013461.1239695922</v>
      </c>
      <c r="T170" s="195">
        <f>IF(AND(T$16=2017,$C170&lt;T$16),T$32/10,IF(T$16=$C170,T$32-SUM(T$153:T169),IF(T$16-$C170&lt;10,S170,0)))</f>
        <v>8013461.1239695922</v>
      </c>
      <c r="U170" s="195">
        <f>IF(AND(U$16=2017,$C170&lt;U$16),U$32/10,IF(U$16=$C170,U$32-SUM(U$153:U169),IF(U$16-$C170&lt;10,T170,0)))</f>
        <v>8013461.1239695922</v>
      </c>
      <c r="V170" s="195">
        <f>IF(AND(V$16=2017,$C170&lt;V$16),V$32/10,IF(V$16=$C170,V$32-SUM(V$153:V169),IF(V$16-$C170&lt;10,U170,0)))</f>
        <v>8013461.1239695922</v>
      </c>
      <c r="W170" s="195">
        <f>IF(AND(W$16=2017,$C170&lt;W$16),W$32/10,IF(W$16=$C170,W$32-SUM(W$153:W169),IF(W$16-$C170&lt;10,V170,0)))</f>
        <v>8013461.1239695922</v>
      </c>
      <c r="X170" s="195">
        <f>IF(AND(X$16=2017,$C170&lt;X$16),X$32/10,IF(X$16=$C170,X$32-SUM(X$153:X169),IF(X$16-$C170&lt;10,W170,0)))</f>
        <v>8013461.1239695922</v>
      </c>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row>
    <row r="171" spans="1:214" outlineLevel="1" x14ac:dyDescent="0.2">
      <c r="A171" s="163"/>
      <c r="B171" s="177" t="s">
        <v>249</v>
      </c>
      <c r="C171" s="177">
        <v>2024</v>
      </c>
      <c r="D171" s="163"/>
      <c r="E171" s="163" t="s">
        <v>142</v>
      </c>
      <c r="F171" s="163"/>
      <c r="G171" s="163"/>
      <c r="H171" s="163"/>
      <c r="I171" s="163"/>
      <c r="J171" s="195">
        <f>IF(AND(J$16=2017,$C171&lt;J$16),J$32/10,IF(J$16=$C171,J$32-SUM(J$153:J170),IF(J$16-$C171&lt;10,I171,0)))</f>
        <v>0</v>
      </c>
      <c r="K171" s="195">
        <f>IF(AND(K$16=2017,$C171&lt;K$16),K$32/10,IF(K$16=$C171,K$32-SUM(K$153:K170),IF(K$16-$C171&lt;10,J171,0)))</f>
        <v>0</v>
      </c>
      <c r="L171" s="195">
        <f>IF(AND(L$16=2017,$C171&lt;L$16),L$32/10,IF(L$16=$C171,L$32-SUM(L$153:L170),IF(L$16-$C171&lt;10,K171,0)))</f>
        <v>0</v>
      </c>
      <c r="M171" s="195">
        <f>IF(AND(M$16=2017,$C171&lt;M$16),M$32/10,IF(M$16=$C171,M$32-SUM(M$153:M170),IF(M$16-$C171&lt;10,L171,0)))</f>
        <v>0</v>
      </c>
      <c r="N171" s="195">
        <f>IF(AND(N$16=2017,$C171&lt;N$16),N$32/10,IF(N$16=$C171,N$32-SUM(N$153:N170),IF(N$16-$C171&lt;10,M171,0)))</f>
        <v>0</v>
      </c>
      <c r="O171" s="195">
        <f>IF(AND(O$16=2017,$C171&lt;O$16),O$32/10,IF(O$16=$C171,O$32-SUM(O$153:O170),IF(O$16-$C171&lt;10,N171,0)))</f>
        <v>0</v>
      </c>
      <c r="P171" s="195">
        <f>IF(AND(P$16=2017,$C171&lt;P$16),P$32/10,IF(P$16=$C171,P$32-SUM(P$153:P170),IF(P$16-$C171&lt;10,O171,0)))</f>
        <v>0</v>
      </c>
      <c r="Q171" s="195">
        <f>IF(AND(Q$16=2017,$C171&lt;Q$16),Q$32/10,IF(Q$16=$C171,Q$32-SUM(Q$153:Q170),IF(Q$16-$C171&lt;10,P171,0)))</f>
        <v>16146668.825426362</v>
      </c>
      <c r="R171" s="195">
        <f>IF(AND(R$16=2017,$C171&lt;R$16),R$32/10,IF(R$16=$C171,R$32-SUM(R$153:R170),IF(R$16-$C171&lt;10,Q171,0)))</f>
        <v>16146668.825426362</v>
      </c>
      <c r="S171" s="195">
        <f>IF(AND(S$16=2017,$C171&lt;S$16),S$32/10,IF(S$16=$C171,S$32-SUM(S$153:S170),IF(S$16-$C171&lt;10,R171,0)))</f>
        <v>16146668.825426362</v>
      </c>
      <c r="T171" s="195">
        <f>IF(AND(T$16=2017,$C171&lt;T$16),T$32/10,IF(T$16=$C171,T$32-SUM(T$153:T170),IF(T$16-$C171&lt;10,S171,0)))</f>
        <v>16146668.825426362</v>
      </c>
      <c r="U171" s="195">
        <f>IF(AND(U$16=2017,$C171&lt;U$16),U$32/10,IF(U$16=$C171,U$32-SUM(U$153:U170),IF(U$16-$C171&lt;10,T171,0)))</f>
        <v>16146668.825426362</v>
      </c>
      <c r="V171" s="195">
        <f>IF(AND(V$16=2017,$C171&lt;V$16),V$32/10,IF(V$16=$C171,V$32-SUM(V$153:V170),IF(V$16-$C171&lt;10,U171,0)))</f>
        <v>16146668.825426362</v>
      </c>
      <c r="W171" s="195">
        <f>IF(AND(W$16=2017,$C171&lt;W$16),W$32/10,IF(W$16=$C171,W$32-SUM(W$153:W170),IF(W$16-$C171&lt;10,V171,0)))</f>
        <v>16146668.825426362</v>
      </c>
      <c r="X171" s="195">
        <f>IF(AND(X$16=2017,$C171&lt;X$16),X$32/10,IF(X$16=$C171,X$32-SUM(X$153:X170),IF(X$16-$C171&lt;10,W171,0)))</f>
        <v>16146668.825426362</v>
      </c>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row>
    <row r="172" spans="1:214" outlineLevel="1" x14ac:dyDescent="0.2">
      <c r="A172" s="163"/>
      <c r="B172" s="177" t="s">
        <v>249</v>
      </c>
      <c r="C172" s="173">
        <v>2025</v>
      </c>
      <c r="D172" s="163"/>
      <c r="E172" s="163" t="s">
        <v>142</v>
      </c>
      <c r="F172" s="163"/>
      <c r="G172" s="163"/>
      <c r="H172" s="163"/>
      <c r="I172" s="163"/>
      <c r="J172" s="195">
        <f>IF(AND(J$16=2017,$C172&lt;J$16),J$32/10,IF(J$16=$C172,J$32-SUM(J$153:J171),IF(J$16-$C172&lt;10,I172,0)))</f>
        <v>0</v>
      </c>
      <c r="K172" s="195">
        <f>IF(AND(K$16=2017,$C172&lt;K$16),K$32/10,IF(K$16=$C172,K$32-SUM(K$153:K171),IF(K$16-$C172&lt;10,J172,0)))</f>
        <v>0</v>
      </c>
      <c r="L172" s="195">
        <f>IF(AND(L$16=2017,$C172&lt;L$16),L$32/10,IF(L$16=$C172,L$32-SUM(L$153:L171),IF(L$16-$C172&lt;10,K172,0)))</f>
        <v>0</v>
      </c>
      <c r="M172" s="195">
        <f>IF(AND(M$16=2017,$C172&lt;M$16),M$32/10,IF(M$16=$C172,M$32-SUM(M$153:M171),IF(M$16-$C172&lt;10,L172,0)))</f>
        <v>0</v>
      </c>
      <c r="N172" s="195">
        <f>IF(AND(N$16=2017,$C172&lt;N$16),N$32/10,IF(N$16=$C172,N$32-SUM(N$153:N171),IF(N$16-$C172&lt;10,M172,0)))</f>
        <v>0</v>
      </c>
      <c r="O172" s="195">
        <f>IF(AND(O$16=2017,$C172&lt;O$16),O$32/10,IF(O$16=$C172,O$32-SUM(O$153:O171),IF(O$16-$C172&lt;10,N172,0)))</f>
        <v>0</v>
      </c>
      <c r="P172" s="195">
        <f>IF(AND(P$16=2017,$C172&lt;P$16),P$32/10,IF(P$16=$C172,P$32-SUM(P$153:P171),IF(P$16-$C172&lt;10,O172,0)))</f>
        <v>0</v>
      </c>
      <c r="Q172" s="195">
        <f>IF(AND(Q$16=2017,$C172&lt;Q$16),Q$32/10,IF(Q$16=$C172,Q$32-SUM(Q$153:Q171),IF(Q$16-$C172&lt;10,P172,0)))</f>
        <v>0</v>
      </c>
      <c r="R172" s="195">
        <f>IF(AND(R$16=2017,$C172&lt;R$16),R$32/10,IF(R$16=$C172,R$32-SUM(R$153:R171),IF(R$16-$C172&lt;10,Q172,0)))</f>
        <v>20206031.149348535</v>
      </c>
      <c r="S172" s="195">
        <f>IF(AND(S$16=2017,$C172&lt;S$16),S$32/10,IF(S$16=$C172,S$32-SUM(S$153:S171),IF(S$16-$C172&lt;10,R172,0)))</f>
        <v>20206031.149348535</v>
      </c>
      <c r="T172" s="195">
        <f>IF(AND(T$16=2017,$C172&lt;T$16),T$32/10,IF(T$16=$C172,T$32-SUM(T$153:T171),IF(T$16-$C172&lt;10,S172,0)))</f>
        <v>20206031.149348535</v>
      </c>
      <c r="U172" s="195">
        <f>IF(AND(U$16=2017,$C172&lt;U$16),U$32/10,IF(U$16=$C172,U$32-SUM(U$153:U171),IF(U$16-$C172&lt;10,T172,0)))</f>
        <v>20206031.149348535</v>
      </c>
      <c r="V172" s="195">
        <f>IF(AND(V$16=2017,$C172&lt;V$16),V$32/10,IF(V$16=$C172,V$32-SUM(V$153:V171),IF(V$16-$C172&lt;10,U172,0)))</f>
        <v>20206031.149348535</v>
      </c>
      <c r="W172" s="195">
        <f>IF(AND(W$16=2017,$C172&lt;W$16),W$32/10,IF(W$16=$C172,W$32-SUM(W$153:W171),IF(W$16-$C172&lt;10,V172,0)))</f>
        <v>20206031.149348535</v>
      </c>
      <c r="X172" s="195">
        <f>IF(AND(X$16=2017,$C172&lt;X$16),X$32/10,IF(X$16=$C172,X$32-SUM(X$153:X171),IF(X$16-$C172&lt;10,W172,0)))</f>
        <v>20206031.149348535</v>
      </c>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row>
    <row r="173" spans="1:214" outlineLevel="1" x14ac:dyDescent="0.2">
      <c r="A173" s="163"/>
      <c r="B173" s="177" t="s">
        <v>249</v>
      </c>
      <c r="C173" s="177">
        <v>2026</v>
      </c>
      <c r="D173" s="163"/>
      <c r="E173" s="163" t="s">
        <v>142</v>
      </c>
      <c r="F173" s="163"/>
      <c r="G173" s="163"/>
      <c r="H173" s="163"/>
      <c r="I173" s="163"/>
      <c r="J173" s="195">
        <f>IF(AND(J$16=2017,$C173&lt;J$16),J$32/10,IF(J$16=$C173,J$32-SUM(J$153:J172),IF(J$16-$C173&lt;10,I173,0)))</f>
        <v>0</v>
      </c>
      <c r="K173" s="195">
        <f>IF(AND(K$16=2017,$C173&lt;K$16),K$32/10,IF(K$16=$C173,K$32-SUM(K$153:K172),IF(K$16-$C173&lt;10,J173,0)))</f>
        <v>0</v>
      </c>
      <c r="L173" s="195">
        <f>IF(AND(L$16=2017,$C173&lt;L$16),L$32/10,IF(L$16=$C173,L$32-SUM(L$153:L172),IF(L$16-$C173&lt;10,K173,0)))</f>
        <v>0</v>
      </c>
      <c r="M173" s="195">
        <f>IF(AND(M$16=2017,$C173&lt;M$16),M$32/10,IF(M$16=$C173,M$32-SUM(M$153:M172),IF(M$16-$C173&lt;10,L173,0)))</f>
        <v>0</v>
      </c>
      <c r="N173" s="195">
        <f>IF(AND(N$16=2017,$C173&lt;N$16),N$32/10,IF(N$16=$C173,N$32-SUM(N$153:N172),IF(N$16-$C173&lt;10,M173,0)))</f>
        <v>0</v>
      </c>
      <c r="O173" s="195">
        <f>IF(AND(O$16=2017,$C173&lt;O$16),O$32/10,IF(O$16=$C173,O$32-SUM(O$153:O172),IF(O$16-$C173&lt;10,N173,0)))</f>
        <v>0</v>
      </c>
      <c r="P173" s="195">
        <f>IF(AND(P$16=2017,$C173&lt;P$16),P$32/10,IF(P$16=$C173,P$32-SUM(P$153:P172),IF(P$16-$C173&lt;10,O173,0)))</f>
        <v>0</v>
      </c>
      <c r="Q173" s="195">
        <f>IF(AND(Q$16=2017,$C173&lt;Q$16),Q$32/10,IF(Q$16=$C173,Q$32-SUM(Q$153:Q172),IF(Q$16-$C173&lt;10,P173,0)))</f>
        <v>0</v>
      </c>
      <c r="R173" s="195">
        <f>IF(AND(R$16=2017,$C173&lt;R$16),R$32/10,IF(R$16=$C173,R$32-SUM(R$153:R172),IF(R$16-$C173&lt;10,Q173,0)))</f>
        <v>0</v>
      </c>
      <c r="S173" s="195">
        <f>IF(AND(S$16=2017,$C173&lt;S$16),S$32/10,IF(S$16=$C173,S$32-SUM(S$153:S172),IF(S$16-$C173&lt;10,R173,0)))</f>
        <v>20867375.279569924</v>
      </c>
      <c r="T173" s="195">
        <f>IF(AND(T$16=2017,$C173&lt;T$16),T$32/10,IF(T$16=$C173,T$32-SUM(T$153:T172),IF(T$16-$C173&lt;10,S173,0)))</f>
        <v>20867375.279569924</v>
      </c>
      <c r="U173" s="195">
        <f>IF(AND(U$16=2017,$C173&lt;U$16),U$32/10,IF(U$16=$C173,U$32-SUM(U$153:U172),IF(U$16-$C173&lt;10,T173,0)))</f>
        <v>20867375.279569924</v>
      </c>
      <c r="V173" s="195">
        <f>IF(AND(V$16=2017,$C173&lt;V$16),V$32/10,IF(V$16=$C173,V$32-SUM(V$153:V172),IF(V$16-$C173&lt;10,U173,0)))</f>
        <v>20867375.279569924</v>
      </c>
      <c r="W173" s="195">
        <f>IF(AND(W$16=2017,$C173&lt;W$16),W$32/10,IF(W$16=$C173,W$32-SUM(W$153:W172),IF(W$16-$C173&lt;10,V173,0)))</f>
        <v>20867375.279569924</v>
      </c>
      <c r="X173" s="195">
        <f>IF(AND(X$16=2017,$C173&lt;X$16),X$32/10,IF(X$16=$C173,X$32-SUM(X$153:X172),IF(X$16-$C173&lt;10,W173,0)))</f>
        <v>20867375.279569924</v>
      </c>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row>
    <row r="174" spans="1:214" outlineLevel="1" x14ac:dyDescent="0.2">
      <c r="A174" s="163"/>
      <c r="B174" s="177" t="s">
        <v>249</v>
      </c>
      <c r="C174" s="173">
        <v>2027</v>
      </c>
      <c r="D174" s="163"/>
      <c r="E174" s="163" t="s">
        <v>142</v>
      </c>
      <c r="F174" s="163"/>
      <c r="G174" s="163"/>
      <c r="H174" s="163"/>
      <c r="I174" s="163"/>
      <c r="J174" s="195">
        <f>IF(AND(J$16=2017,$C174&lt;J$16),J$32/10,IF(J$16=$C174,J$32-SUM(J$153:J173),IF(J$16-$C174&lt;10,I174,0)))</f>
        <v>0</v>
      </c>
      <c r="K174" s="195">
        <f>IF(AND(K$16=2017,$C174&lt;K$16),K$32/10,IF(K$16=$C174,K$32-SUM(K$153:K173),IF(K$16-$C174&lt;10,J174,0)))</f>
        <v>0</v>
      </c>
      <c r="L174" s="195">
        <f>IF(AND(L$16=2017,$C174&lt;L$16),L$32/10,IF(L$16=$C174,L$32-SUM(L$153:L173),IF(L$16-$C174&lt;10,K174,0)))</f>
        <v>0</v>
      </c>
      <c r="M174" s="195">
        <f>IF(AND(M$16=2017,$C174&lt;M$16),M$32/10,IF(M$16=$C174,M$32-SUM(M$153:M173),IF(M$16-$C174&lt;10,L174,0)))</f>
        <v>0</v>
      </c>
      <c r="N174" s="195">
        <f>IF(AND(N$16=2017,$C174&lt;N$16),N$32/10,IF(N$16=$C174,N$32-SUM(N$153:N173),IF(N$16-$C174&lt;10,M174,0)))</f>
        <v>0</v>
      </c>
      <c r="O174" s="195">
        <f>IF(AND(O$16=2017,$C174&lt;O$16),O$32/10,IF(O$16=$C174,O$32-SUM(O$153:O173),IF(O$16-$C174&lt;10,N174,0)))</f>
        <v>0</v>
      </c>
      <c r="P174" s="195">
        <f>IF(AND(P$16=2017,$C174&lt;P$16),P$32/10,IF(P$16=$C174,P$32-SUM(P$153:P173),IF(P$16-$C174&lt;10,O174,0)))</f>
        <v>0</v>
      </c>
      <c r="Q174" s="195">
        <f>IF(AND(Q$16=2017,$C174&lt;Q$16),Q$32/10,IF(Q$16=$C174,Q$32-SUM(Q$153:Q173),IF(Q$16-$C174&lt;10,P174,0)))</f>
        <v>0</v>
      </c>
      <c r="R174" s="195">
        <f>IF(AND(R$16=2017,$C174&lt;R$16),R$32/10,IF(R$16=$C174,R$32-SUM(R$153:R173),IF(R$16-$C174&lt;10,Q174,0)))</f>
        <v>0</v>
      </c>
      <c r="S174" s="195">
        <f>IF(AND(S$16=2017,$C174&lt;S$16),S$32/10,IF(S$16=$C174,S$32-SUM(S$153:S173),IF(S$16-$C174&lt;10,R174,0)))</f>
        <v>0</v>
      </c>
      <c r="T174" s="195">
        <f>IF(AND(T$16=2017,$C174&lt;T$16),T$32/10,IF(T$16=$C174,T$32-SUM(T$153:T173),IF(T$16-$C174&lt;10,S174,0)))</f>
        <v>24171669.398948997</v>
      </c>
      <c r="U174" s="195">
        <f>IF(AND(U$16=2017,$C174&lt;U$16),U$32/10,IF(U$16=$C174,U$32-SUM(U$153:U173),IF(U$16-$C174&lt;10,T174,0)))</f>
        <v>24171669.398948997</v>
      </c>
      <c r="V174" s="195">
        <f>IF(AND(V$16=2017,$C174&lt;V$16),V$32/10,IF(V$16=$C174,V$32-SUM(V$153:V173),IF(V$16-$C174&lt;10,U174,0)))</f>
        <v>24171669.398948997</v>
      </c>
      <c r="W174" s="195">
        <f>IF(AND(W$16=2017,$C174&lt;W$16),W$32/10,IF(W$16=$C174,W$32-SUM(W$153:W173),IF(W$16-$C174&lt;10,V174,0)))</f>
        <v>24171669.398948997</v>
      </c>
      <c r="X174" s="195">
        <f>IF(AND(X$16=2017,$C174&lt;X$16),X$32/10,IF(X$16=$C174,X$32-SUM(X$153:X173),IF(X$16-$C174&lt;10,W174,0)))</f>
        <v>24171669.398948997</v>
      </c>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row>
    <row r="175" spans="1:214" outlineLevel="1" x14ac:dyDescent="0.2">
      <c r="A175" s="163"/>
      <c r="B175" s="177" t="s">
        <v>249</v>
      </c>
      <c r="C175" s="177">
        <v>2028</v>
      </c>
      <c r="D175" s="163"/>
      <c r="E175" s="163" t="s">
        <v>142</v>
      </c>
      <c r="F175" s="163"/>
      <c r="G175" s="163"/>
      <c r="H175" s="163"/>
      <c r="I175" s="163"/>
      <c r="J175" s="195">
        <f>IF(AND(J$16=2017,$C175&lt;J$16),J$32/10,IF(J$16=$C175,J$32-SUM(J$153:J174),IF(J$16-$C175&lt;10,I175,0)))</f>
        <v>0</v>
      </c>
      <c r="K175" s="195">
        <f>IF(AND(K$16=2017,$C175&lt;K$16),K$32/10,IF(K$16=$C175,K$32-SUM(K$153:K174),IF(K$16-$C175&lt;10,J175,0)))</f>
        <v>0</v>
      </c>
      <c r="L175" s="195">
        <f>IF(AND(L$16=2017,$C175&lt;L$16),L$32/10,IF(L$16=$C175,L$32-SUM(L$153:L174),IF(L$16-$C175&lt;10,K175,0)))</f>
        <v>0</v>
      </c>
      <c r="M175" s="195">
        <f>IF(AND(M$16=2017,$C175&lt;M$16),M$32/10,IF(M$16=$C175,M$32-SUM(M$153:M174),IF(M$16-$C175&lt;10,L175,0)))</f>
        <v>0</v>
      </c>
      <c r="N175" s="195">
        <f>IF(AND(N$16=2017,$C175&lt;N$16),N$32/10,IF(N$16=$C175,N$32-SUM(N$153:N174),IF(N$16-$C175&lt;10,M175,0)))</f>
        <v>0</v>
      </c>
      <c r="O175" s="195">
        <f>IF(AND(O$16=2017,$C175&lt;O$16),O$32/10,IF(O$16=$C175,O$32-SUM(O$153:O174),IF(O$16-$C175&lt;10,N175,0)))</f>
        <v>0</v>
      </c>
      <c r="P175" s="195">
        <f>IF(AND(P$16=2017,$C175&lt;P$16),P$32/10,IF(P$16=$C175,P$32-SUM(P$153:P174),IF(P$16-$C175&lt;10,O175,0)))</f>
        <v>0</v>
      </c>
      <c r="Q175" s="195">
        <f>IF(AND(Q$16=2017,$C175&lt;Q$16),Q$32/10,IF(Q$16=$C175,Q$32-SUM(Q$153:Q174),IF(Q$16-$C175&lt;10,P175,0)))</f>
        <v>0</v>
      </c>
      <c r="R175" s="195">
        <f>IF(AND(R$16=2017,$C175&lt;R$16),R$32/10,IF(R$16=$C175,R$32-SUM(R$153:R174),IF(R$16-$C175&lt;10,Q175,0)))</f>
        <v>0</v>
      </c>
      <c r="S175" s="195">
        <f>IF(AND(S$16=2017,$C175&lt;S$16),S$32/10,IF(S$16=$C175,S$32-SUM(S$153:S174),IF(S$16-$C175&lt;10,R175,0)))</f>
        <v>0</v>
      </c>
      <c r="T175" s="195">
        <f>IF(AND(T$16=2017,$C175&lt;T$16),T$32/10,IF(T$16=$C175,T$32-SUM(T$153:T174),IF(T$16-$C175&lt;10,S175,0)))</f>
        <v>0</v>
      </c>
      <c r="U175" s="195">
        <f>IF(AND(U$16=2017,$C175&lt;U$16),U$32/10,IF(U$16=$C175,U$32-SUM(U$153:U174),IF(U$16-$C175&lt;10,T175,0)))</f>
        <v>25855889.055134326</v>
      </c>
      <c r="V175" s="195">
        <f>IF(AND(V$16=2017,$C175&lt;V$16),V$32/10,IF(V$16=$C175,V$32-SUM(V$153:V174),IF(V$16-$C175&lt;10,U175,0)))</f>
        <v>25855889.055134326</v>
      </c>
      <c r="W175" s="195">
        <f>IF(AND(W$16=2017,$C175&lt;W$16),W$32/10,IF(W$16=$C175,W$32-SUM(W$153:W174),IF(W$16-$C175&lt;10,V175,0)))</f>
        <v>25855889.055134326</v>
      </c>
      <c r="X175" s="195">
        <f>IF(AND(X$16=2017,$C175&lt;X$16),X$32/10,IF(X$16=$C175,X$32-SUM(X$153:X174),IF(X$16-$C175&lt;10,W175,0)))</f>
        <v>25855889.055134326</v>
      </c>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row>
    <row r="176" spans="1:214" outlineLevel="1" x14ac:dyDescent="0.2">
      <c r="A176" s="163"/>
      <c r="B176" s="177" t="s">
        <v>249</v>
      </c>
      <c r="C176" s="173">
        <v>2029</v>
      </c>
      <c r="D176" s="163"/>
      <c r="E176" s="163" t="s">
        <v>142</v>
      </c>
      <c r="F176" s="163"/>
      <c r="G176" s="163"/>
      <c r="H176" s="163"/>
      <c r="I176" s="163"/>
      <c r="J176" s="195">
        <f>IF(AND(J$16=2017,$C176&lt;J$16),J$32/10,IF(J$16=$C176,J$32-SUM(J$153:J175),IF(J$16-$C176&lt;10,I176,0)))</f>
        <v>0</v>
      </c>
      <c r="K176" s="195">
        <f>IF(AND(K$16=2017,$C176&lt;K$16),K$32/10,IF(K$16=$C176,K$32-SUM(K$153:K175),IF(K$16-$C176&lt;10,J176,0)))</f>
        <v>0</v>
      </c>
      <c r="L176" s="195">
        <f>IF(AND(L$16=2017,$C176&lt;L$16),L$32/10,IF(L$16=$C176,L$32-SUM(L$153:L175),IF(L$16-$C176&lt;10,K176,0)))</f>
        <v>0</v>
      </c>
      <c r="M176" s="195">
        <f>IF(AND(M$16=2017,$C176&lt;M$16),M$32/10,IF(M$16=$C176,M$32-SUM(M$153:M175),IF(M$16-$C176&lt;10,L176,0)))</f>
        <v>0</v>
      </c>
      <c r="N176" s="195">
        <f>IF(AND(N$16=2017,$C176&lt;N$16),N$32/10,IF(N$16=$C176,N$32-SUM(N$153:N175),IF(N$16-$C176&lt;10,M176,0)))</f>
        <v>0</v>
      </c>
      <c r="O176" s="195">
        <f>IF(AND(O$16=2017,$C176&lt;O$16),O$32/10,IF(O$16=$C176,O$32-SUM(O$153:O175),IF(O$16-$C176&lt;10,N176,0)))</f>
        <v>0</v>
      </c>
      <c r="P176" s="195">
        <f>IF(AND(P$16=2017,$C176&lt;P$16),P$32/10,IF(P$16=$C176,P$32-SUM(P$153:P175),IF(P$16-$C176&lt;10,O176,0)))</f>
        <v>0</v>
      </c>
      <c r="Q176" s="195">
        <f>IF(AND(Q$16=2017,$C176&lt;Q$16),Q$32/10,IF(Q$16=$C176,Q$32-SUM(Q$153:Q175),IF(Q$16-$C176&lt;10,P176,0)))</f>
        <v>0</v>
      </c>
      <c r="R176" s="195">
        <f>IF(AND(R$16=2017,$C176&lt;R$16),R$32/10,IF(R$16=$C176,R$32-SUM(R$153:R175),IF(R$16-$C176&lt;10,Q176,0)))</f>
        <v>0</v>
      </c>
      <c r="S176" s="195">
        <f>IF(AND(S$16=2017,$C176&lt;S$16),S$32/10,IF(S$16=$C176,S$32-SUM(S$153:S175),IF(S$16-$C176&lt;10,R176,0)))</f>
        <v>0</v>
      </c>
      <c r="T176" s="195">
        <f>IF(AND(T$16=2017,$C176&lt;T$16),T$32/10,IF(T$16=$C176,T$32-SUM(T$153:T175),IF(T$16-$C176&lt;10,S176,0)))</f>
        <v>0</v>
      </c>
      <c r="U176" s="195">
        <f>IF(AND(U$16=2017,$C176&lt;U$16),U$32/10,IF(U$16=$C176,U$32-SUM(U$153:U175),IF(U$16-$C176&lt;10,T176,0)))</f>
        <v>0</v>
      </c>
      <c r="V176" s="195">
        <f>IF(AND(V$16=2017,$C176&lt;V$16),V$32/10,IF(V$16=$C176,V$32-SUM(V$153:V175),IF(V$16-$C176&lt;10,U176,0)))</f>
        <v>30830138.866789967</v>
      </c>
      <c r="W176" s="195">
        <f>IF(AND(W$16=2017,$C176&lt;W$16),W$32/10,IF(W$16=$C176,W$32-SUM(W$153:W175),IF(W$16-$C176&lt;10,V176,0)))</f>
        <v>30830138.866789967</v>
      </c>
      <c r="X176" s="195">
        <f>IF(AND(X$16=2017,$C176&lt;X$16),X$32/10,IF(X$16=$C176,X$32-SUM(X$153:X175),IF(X$16-$C176&lt;10,W176,0)))</f>
        <v>30830138.866789967</v>
      </c>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row>
    <row r="177" spans="1:214" outlineLevel="1" x14ac:dyDescent="0.2">
      <c r="A177" s="163"/>
      <c r="B177" s="177" t="s">
        <v>249</v>
      </c>
      <c r="C177" s="177">
        <v>2030</v>
      </c>
      <c r="D177" s="163"/>
      <c r="E177" s="163" t="s">
        <v>142</v>
      </c>
      <c r="F177" s="163"/>
      <c r="G177" s="163"/>
      <c r="H177" s="163"/>
      <c r="I177" s="163"/>
      <c r="J177" s="195">
        <f>IF(AND(J$16=2017,$C177&lt;J$16),J$32/10,IF(J$16=$C177,J$32-SUM(J$153:J176),IF(J$16-$C177&lt;10,I177,0)))</f>
        <v>0</v>
      </c>
      <c r="K177" s="195">
        <f>IF(AND(K$16=2017,$C177&lt;K$16),K$32/10,IF(K$16=$C177,K$32-SUM(K$153:K176),IF(K$16-$C177&lt;10,J177,0)))</f>
        <v>0</v>
      </c>
      <c r="L177" s="195">
        <f>IF(AND(L$16=2017,$C177&lt;L$16),L$32/10,IF(L$16=$C177,L$32-SUM(L$153:L176),IF(L$16-$C177&lt;10,K177,0)))</f>
        <v>0</v>
      </c>
      <c r="M177" s="195">
        <f>IF(AND(M$16=2017,$C177&lt;M$16),M$32/10,IF(M$16=$C177,M$32-SUM(M$153:M176),IF(M$16-$C177&lt;10,L177,0)))</f>
        <v>0</v>
      </c>
      <c r="N177" s="195">
        <f>IF(AND(N$16=2017,$C177&lt;N$16),N$32/10,IF(N$16=$C177,N$32-SUM(N$153:N176),IF(N$16-$C177&lt;10,M177,0)))</f>
        <v>0</v>
      </c>
      <c r="O177" s="195">
        <f>IF(AND(O$16=2017,$C177&lt;O$16),O$32/10,IF(O$16=$C177,O$32-SUM(O$153:O176),IF(O$16-$C177&lt;10,N177,0)))</f>
        <v>0</v>
      </c>
      <c r="P177" s="195">
        <f>IF(AND(P$16=2017,$C177&lt;P$16),P$32/10,IF(P$16=$C177,P$32-SUM(P$153:P176),IF(P$16-$C177&lt;10,O177,0)))</f>
        <v>0</v>
      </c>
      <c r="Q177" s="195">
        <f>IF(AND(Q$16=2017,$C177&lt;Q$16),Q$32/10,IF(Q$16=$C177,Q$32-SUM(Q$153:Q176),IF(Q$16-$C177&lt;10,P177,0)))</f>
        <v>0</v>
      </c>
      <c r="R177" s="195">
        <f>IF(AND(R$16=2017,$C177&lt;R$16),R$32/10,IF(R$16=$C177,R$32-SUM(R$153:R176),IF(R$16-$C177&lt;10,Q177,0)))</f>
        <v>0</v>
      </c>
      <c r="S177" s="195">
        <f>IF(AND(S$16=2017,$C177&lt;S$16),S$32/10,IF(S$16=$C177,S$32-SUM(S$153:S176),IF(S$16-$C177&lt;10,R177,0)))</f>
        <v>0</v>
      </c>
      <c r="T177" s="195">
        <f>IF(AND(T$16=2017,$C177&lt;T$16),T$32/10,IF(T$16=$C177,T$32-SUM(T$153:T176),IF(T$16-$C177&lt;10,S177,0)))</f>
        <v>0</v>
      </c>
      <c r="U177" s="195">
        <f>IF(AND(U$16=2017,$C177&lt;U$16),U$32/10,IF(U$16=$C177,U$32-SUM(U$153:U176),IF(U$16-$C177&lt;10,T177,0)))</f>
        <v>0</v>
      </c>
      <c r="V177" s="195">
        <f>IF(AND(V$16=2017,$C177&lt;V$16),V$32/10,IF(V$16=$C177,V$32-SUM(V$153:V176),IF(V$16-$C177&lt;10,U177,0)))</f>
        <v>0</v>
      </c>
      <c r="W177" s="195">
        <f>IF(AND(W$16=2017,$C177&lt;W$16),W$32/10,IF(W$16=$C177,W$32-SUM(W$153:W176),IF(W$16-$C177&lt;10,V177,0)))</f>
        <v>35547767.570335478</v>
      </c>
      <c r="X177" s="195">
        <f>IF(AND(X$16=2017,$C177&lt;X$16),X$32/10,IF(X$16=$C177,X$32-SUM(X$153:X176),IF(X$16-$C177&lt;10,W177,0)))</f>
        <v>35547767.570335478</v>
      </c>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row>
    <row r="178" spans="1:214" outlineLevel="1" x14ac:dyDescent="0.2">
      <c r="A178" s="163"/>
      <c r="B178" s="177" t="s">
        <v>249</v>
      </c>
      <c r="C178" s="173">
        <v>2031</v>
      </c>
      <c r="D178" s="163"/>
      <c r="E178" s="163" t="s">
        <v>142</v>
      </c>
      <c r="F178" s="163"/>
      <c r="G178" s="163"/>
      <c r="H178" s="163"/>
      <c r="I178" s="163"/>
      <c r="J178" s="195">
        <f>IF(AND(J$16=2017,$C178&lt;J$16),J$32/10,IF(J$16=$C178,J$32-SUM(J$153:J177),IF(J$16-$C178&lt;10,I178,0)))</f>
        <v>0</v>
      </c>
      <c r="K178" s="195">
        <f>IF(AND(K$16=2017,$C178&lt;K$16),K$32/10,IF(K$16=$C178,K$32-SUM(K$153:K177),IF(K$16-$C178&lt;10,J178,0)))</f>
        <v>0</v>
      </c>
      <c r="L178" s="195">
        <f>IF(AND(L$16=2017,$C178&lt;L$16),L$32/10,IF(L$16=$C178,L$32-SUM(L$153:L177),IF(L$16-$C178&lt;10,K178,0)))</f>
        <v>0</v>
      </c>
      <c r="M178" s="195">
        <f>IF(AND(M$16=2017,$C178&lt;M$16),M$32/10,IF(M$16=$C178,M$32-SUM(M$153:M177),IF(M$16-$C178&lt;10,L178,0)))</f>
        <v>0</v>
      </c>
      <c r="N178" s="195">
        <f>IF(AND(N$16=2017,$C178&lt;N$16),N$32/10,IF(N$16=$C178,N$32-SUM(N$153:N177),IF(N$16-$C178&lt;10,M178,0)))</f>
        <v>0</v>
      </c>
      <c r="O178" s="195">
        <f>IF(AND(O$16=2017,$C178&lt;O$16),O$32/10,IF(O$16=$C178,O$32-SUM(O$153:O177),IF(O$16-$C178&lt;10,N178,0)))</f>
        <v>0</v>
      </c>
      <c r="P178" s="195">
        <f>IF(AND(P$16=2017,$C178&lt;P$16),P$32/10,IF(P$16=$C178,P$32-SUM(P$153:P177),IF(P$16-$C178&lt;10,O178,0)))</f>
        <v>0</v>
      </c>
      <c r="Q178" s="195">
        <f>IF(AND(Q$16=2017,$C178&lt;Q$16),Q$32/10,IF(Q$16=$C178,Q$32-SUM(Q$153:Q177),IF(Q$16-$C178&lt;10,P178,0)))</f>
        <v>0</v>
      </c>
      <c r="R178" s="195">
        <f>IF(AND(R$16=2017,$C178&lt;R$16),R$32/10,IF(R$16=$C178,R$32-SUM(R$153:R177),IF(R$16-$C178&lt;10,Q178,0)))</f>
        <v>0</v>
      </c>
      <c r="S178" s="195">
        <f>IF(AND(S$16=2017,$C178&lt;S$16),S$32/10,IF(S$16=$C178,S$32-SUM(S$153:S177),IF(S$16-$C178&lt;10,R178,0)))</f>
        <v>0</v>
      </c>
      <c r="T178" s="195">
        <f>IF(AND(T$16=2017,$C178&lt;T$16),T$32/10,IF(T$16=$C178,T$32-SUM(T$153:T177),IF(T$16-$C178&lt;10,S178,0)))</f>
        <v>0</v>
      </c>
      <c r="U178" s="195">
        <f>IF(AND(U$16=2017,$C178&lt;U$16),U$32/10,IF(U$16=$C178,U$32-SUM(U$153:U177),IF(U$16-$C178&lt;10,T178,0)))</f>
        <v>0</v>
      </c>
      <c r="V178" s="195">
        <f>IF(AND(V$16=2017,$C178&lt;V$16),V$32/10,IF(V$16=$C178,V$32-SUM(V$153:V177),IF(V$16-$C178&lt;10,U178,0)))</f>
        <v>0</v>
      </c>
      <c r="W178" s="195">
        <f>IF(AND(W$16=2017,$C178&lt;W$16),W$32/10,IF(W$16=$C178,W$32-SUM(W$153:W177),IF(W$16-$C178&lt;10,V178,0)))</f>
        <v>0</v>
      </c>
      <c r="X178" s="195">
        <f>IF(AND(X$16=2017,$C178&lt;X$16),X$32/10,IF(X$16=$C178,X$32-SUM(X$153:X177),IF(X$16-$C178&lt;10,W178,0)))</f>
        <v>40273753.87781328</v>
      </c>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row>
    <row r="179" spans="1:214" outlineLevel="1" x14ac:dyDescent="0.2">
      <c r="A179" s="163"/>
      <c r="B179" s="173"/>
      <c r="C179" s="17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row>
    <row r="180" spans="1:214" s="163" customFormat="1" outlineLevel="1" x14ac:dyDescent="0.2">
      <c r="B180" s="169" t="s">
        <v>224</v>
      </c>
      <c r="C180" s="169"/>
      <c r="J180" s="179">
        <v>2017</v>
      </c>
      <c r="K180" s="174">
        <v>2018</v>
      </c>
      <c r="L180" s="174">
        <v>2019</v>
      </c>
      <c r="M180" s="174">
        <v>2020</v>
      </c>
      <c r="N180" s="174">
        <v>2021</v>
      </c>
      <c r="O180" s="174">
        <v>2022</v>
      </c>
      <c r="P180" s="174">
        <v>2023</v>
      </c>
      <c r="Q180" s="174">
        <v>2024</v>
      </c>
      <c r="R180" s="174">
        <v>2025</v>
      </c>
      <c r="S180" s="174">
        <v>2026</v>
      </c>
      <c r="T180" s="174">
        <v>2027</v>
      </c>
      <c r="U180" s="174">
        <v>2028</v>
      </c>
      <c r="V180" s="174">
        <v>2029</v>
      </c>
      <c r="W180" s="174">
        <v>2030</v>
      </c>
      <c r="X180" s="174">
        <v>2031</v>
      </c>
    </row>
    <row r="181" spans="1:214" s="163" customFormat="1" outlineLevel="1" x14ac:dyDescent="0.2">
      <c r="B181" s="177" t="s">
        <v>249</v>
      </c>
      <c r="C181" s="173">
        <v>2018</v>
      </c>
      <c r="E181" s="163" t="s">
        <v>79</v>
      </c>
      <c r="J181" s="70"/>
      <c r="K181" s="178"/>
      <c r="L181" s="178"/>
      <c r="M181" s="178"/>
      <c r="N181" s="178"/>
      <c r="O181" s="178"/>
      <c r="P181" s="178"/>
      <c r="Q181" s="178"/>
      <c r="R181" s="178"/>
      <c r="S181" s="178"/>
      <c r="T181" s="85">
        <f t="shared" ref="T181:T190" si="16">T165/$T$32</f>
        <v>3.8637160691519852E-2</v>
      </c>
      <c r="U181" s="85"/>
      <c r="V181" s="85"/>
      <c r="W181" s="85"/>
      <c r="X181" s="85"/>
    </row>
    <row r="182" spans="1:214" outlineLevel="1" x14ac:dyDescent="0.2">
      <c r="A182" s="163"/>
      <c r="B182" s="177" t="s">
        <v>249</v>
      </c>
      <c r="C182" s="173">
        <v>2019</v>
      </c>
      <c r="D182" s="163"/>
      <c r="E182" s="163" t="s">
        <v>79</v>
      </c>
      <c r="F182" s="163"/>
      <c r="G182" s="163"/>
      <c r="H182" s="163"/>
      <c r="I182" s="163"/>
      <c r="J182" s="70"/>
      <c r="K182" s="178"/>
      <c r="L182" s="178"/>
      <c r="M182" s="178"/>
      <c r="N182" s="178"/>
      <c r="O182" s="178"/>
      <c r="P182" s="178"/>
      <c r="Q182" s="178"/>
      <c r="R182" s="178"/>
      <c r="S182" s="178"/>
      <c r="T182" s="85">
        <f t="shared" si="16"/>
        <v>4.72136460905241E-2</v>
      </c>
      <c r="U182" s="85">
        <f t="shared" ref="U182:U191" si="17">U166/$U$32</f>
        <v>3.9800930397915525E-2</v>
      </c>
      <c r="V182" s="85"/>
      <c r="W182" s="85"/>
      <c r="X182" s="85"/>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row>
    <row r="183" spans="1:214" outlineLevel="1" x14ac:dyDescent="0.2">
      <c r="A183" s="163"/>
      <c r="B183" s="177" t="s">
        <v>249</v>
      </c>
      <c r="C183" s="173">
        <v>2020</v>
      </c>
      <c r="D183" s="163"/>
      <c r="E183" s="163" t="s">
        <v>79</v>
      </c>
      <c r="F183" s="163"/>
      <c r="G183" s="163"/>
      <c r="H183" s="163"/>
      <c r="I183" s="163"/>
      <c r="J183" s="70"/>
      <c r="K183" s="178"/>
      <c r="L183" s="178"/>
      <c r="M183" s="178"/>
      <c r="N183" s="178"/>
      <c r="O183" s="178"/>
      <c r="P183" s="178"/>
      <c r="Q183" s="178"/>
      <c r="R183" s="178"/>
      <c r="S183" s="178"/>
      <c r="T183" s="85">
        <f t="shared" si="16"/>
        <v>4.7097870818314007E-2</v>
      </c>
      <c r="U183" s="85">
        <f t="shared" si="17"/>
        <v>3.9703332268294297E-2</v>
      </c>
      <c r="V183" s="85">
        <f t="shared" ref="V183:V192" si="18">V167/$V$32</f>
        <v>3.3469763405814389E-2</v>
      </c>
      <c r="W183" s="85"/>
      <c r="X183" s="85"/>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row>
    <row r="184" spans="1:214" outlineLevel="1" x14ac:dyDescent="0.2">
      <c r="A184" s="163"/>
      <c r="B184" s="177" t="s">
        <v>249</v>
      </c>
      <c r="C184" s="173">
        <v>2021</v>
      </c>
      <c r="D184" s="163"/>
      <c r="E184" s="163" t="s">
        <v>79</v>
      </c>
      <c r="F184" s="163"/>
      <c r="G184" s="163"/>
      <c r="H184" s="163"/>
      <c r="I184" s="163"/>
      <c r="J184" s="70"/>
      <c r="K184" s="178"/>
      <c r="L184" s="178"/>
      <c r="M184" s="178"/>
      <c r="N184" s="178"/>
      <c r="O184" s="178"/>
      <c r="P184" s="178"/>
      <c r="Q184" s="178"/>
      <c r="R184" s="178"/>
      <c r="S184" s="178"/>
      <c r="T184" s="85">
        <f t="shared" si="16"/>
        <v>3.9391294539169106E-2</v>
      </c>
      <c r="U184" s="85">
        <f t="shared" si="17"/>
        <v>3.3206716745223436E-2</v>
      </c>
      <c r="V184" s="85">
        <f t="shared" si="18"/>
        <v>2.7993140360011177E-2</v>
      </c>
      <c r="W184" s="85">
        <f t="shared" ref="W184:W193" si="19">W168/$W$32</f>
        <v>2.3598114599149719E-2</v>
      </c>
      <c r="X184" s="85"/>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row>
    <row r="185" spans="1:214" outlineLevel="1" x14ac:dyDescent="0.2">
      <c r="A185" s="163"/>
      <c r="B185" s="177" t="s">
        <v>249</v>
      </c>
      <c r="C185" s="173">
        <v>2022</v>
      </c>
      <c r="D185" s="163"/>
      <c r="E185" s="163" t="s">
        <v>79</v>
      </c>
      <c r="F185" s="163"/>
      <c r="G185" s="163"/>
      <c r="H185" s="163"/>
      <c r="I185" s="163"/>
      <c r="J185" s="70"/>
      <c r="K185" s="178"/>
      <c r="L185" s="178"/>
      <c r="M185" s="178"/>
      <c r="N185" s="178"/>
      <c r="O185" s="178"/>
      <c r="P185" s="178"/>
      <c r="Q185" s="178"/>
      <c r="R185" s="178"/>
      <c r="S185" s="178"/>
      <c r="T185" s="85">
        <f t="shared" si="16"/>
        <v>5.0057040972355867E-2</v>
      </c>
      <c r="U185" s="85">
        <f t="shared" si="17"/>
        <v>4.2197901849105539E-2</v>
      </c>
      <c r="V185" s="85">
        <f t="shared" si="18"/>
        <v>3.5572676408302299E-2</v>
      </c>
      <c r="W185" s="85">
        <f t="shared" si="19"/>
        <v>2.9987635673800909E-2</v>
      </c>
      <c r="X185" s="85">
        <f t="shared" ref="X185:X194" si="20">X169/$X$32</f>
        <v>2.5279466829623742E-2</v>
      </c>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row>
    <row r="186" spans="1:214" outlineLevel="1" x14ac:dyDescent="0.2">
      <c r="A186" s="163"/>
      <c r="B186" s="177" t="s">
        <v>249</v>
      </c>
      <c r="C186" s="173">
        <v>2023</v>
      </c>
      <c r="D186" s="163"/>
      <c r="E186" s="163" t="s">
        <v>79</v>
      </c>
      <c r="F186" s="163"/>
      <c r="G186" s="163"/>
      <c r="H186" s="163"/>
      <c r="I186" s="163"/>
      <c r="J186" s="70"/>
      <c r="K186" s="178"/>
      <c r="L186" s="178"/>
      <c r="M186" s="178"/>
      <c r="N186" s="178"/>
      <c r="O186" s="178"/>
      <c r="P186" s="178"/>
      <c r="Q186" s="178"/>
      <c r="R186" s="178"/>
      <c r="S186" s="178"/>
      <c r="T186" s="85">
        <f t="shared" si="16"/>
        <v>6.9697186546773079E-2</v>
      </c>
      <c r="U186" s="85">
        <f t="shared" si="17"/>
        <v>5.8754472496361627E-2</v>
      </c>
      <c r="V186" s="85">
        <f t="shared" si="18"/>
        <v>4.952980470752652E-2</v>
      </c>
      <c r="W186" s="85">
        <f t="shared" si="19"/>
        <v>4.1753443612614002E-2</v>
      </c>
      <c r="X186" s="85">
        <f t="shared" si="20"/>
        <v>3.5197999745935175E-2</v>
      </c>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row>
    <row r="187" spans="1:214" outlineLevel="1" x14ac:dyDescent="0.2">
      <c r="A187" s="163"/>
      <c r="B187" s="177" t="s">
        <v>249</v>
      </c>
      <c r="C187" s="173">
        <v>2024</v>
      </c>
      <c r="D187" s="163"/>
      <c r="E187" s="163" t="s">
        <v>79</v>
      </c>
      <c r="F187" s="163"/>
      <c r="G187" s="163"/>
      <c r="H187" s="163"/>
      <c r="I187" s="163"/>
      <c r="J187" s="70"/>
      <c r="K187" s="178"/>
      <c r="L187" s="178"/>
      <c r="M187" s="178"/>
      <c r="N187" s="178"/>
      <c r="O187" s="178"/>
      <c r="P187" s="178"/>
      <c r="Q187" s="178"/>
      <c r="R187" s="178"/>
      <c r="S187" s="178"/>
      <c r="T187" s="85">
        <f t="shared" si="16"/>
        <v>0.14043587057139595</v>
      </c>
      <c r="U187" s="85">
        <f t="shared" si="17"/>
        <v>0.11838692354464499</v>
      </c>
      <c r="V187" s="85">
        <f t="shared" si="18"/>
        <v>9.9799742112470627E-2</v>
      </c>
      <c r="W187" s="85">
        <f t="shared" si="19"/>
        <v>8.4130816373141265E-2</v>
      </c>
      <c r="X187" s="85">
        <f t="shared" si="20"/>
        <v>7.0921969473974958E-2</v>
      </c>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row>
    <row r="188" spans="1:214" outlineLevel="1" x14ac:dyDescent="0.2">
      <c r="A188" s="163"/>
      <c r="B188" s="177" t="s">
        <v>249</v>
      </c>
      <c r="C188" s="173">
        <v>2025</v>
      </c>
      <c r="D188" s="163"/>
      <c r="E188" s="163" t="s">
        <v>79</v>
      </c>
      <c r="F188" s="163"/>
      <c r="G188" s="163"/>
      <c r="H188" s="163"/>
      <c r="I188" s="163"/>
      <c r="J188" s="70"/>
      <c r="K188" s="178"/>
      <c r="L188" s="178"/>
      <c r="M188" s="178"/>
      <c r="N188" s="178"/>
      <c r="O188" s="178"/>
      <c r="P188" s="178"/>
      <c r="Q188" s="178"/>
      <c r="R188" s="178"/>
      <c r="S188" s="178"/>
      <c r="T188" s="85">
        <f t="shared" si="16"/>
        <v>0.17574222930633343</v>
      </c>
      <c r="U188" s="85">
        <f t="shared" si="17"/>
        <v>0.14815005439708548</v>
      </c>
      <c r="V188" s="85">
        <f t="shared" si="18"/>
        <v>0.12488995220153615</v>
      </c>
      <c r="W188" s="85">
        <f t="shared" si="19"/>
        <v>0.10528177140655054</v>
      </c>
      <c r="X188" s="85">
        <f t="shared" si="20"/>
        <v>8.8752146951056543E-2</v>
      </c>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row>
    <row r="189" spans="1:214" outlineLevel="1" x14ac:dyDescent="0.2">
      <c r="A189" s="163"/>
      <c r="B189" s="177" t="s">
        <v>249</v>
      </c>
      <c r="C189" s="173">
        <v>2026</v>
      </c>
      <c r="D189" s="163"/>
      <c r="E189" s="163" t="s">
        <v>79</v>
      </c>
      <c r="F189" s="163"/>
      <c r="G189" s="163"/>
      <c r="H189" s="163"/>
      <c r="I189" s="163"/>
      <c r="J189" s="70"/>
      <c r="K189" s="178"/>
      <c r="L189" s="178"/>
      <c r="M189" s="178"/>
      <c r="N189" s="178"/>
      <c r="O189" s="178"/>
      <c r="P189" s="178"/>
      <c r="Q189" s="178"/>
      <c r="R189" s="178"/>
      <c r="S189" s="178"/>
      <c r="T189" s="85">
        <f t="shared" si="16"/>
        <v>0.18149427882683081</v>
      </c>
      <c r="U189" s="85">
        <f t="shared" si="17"/>
        <v>0.15299901103499758</v>
      </c>
      <c r="V189" s="85">
        <f t="shared" si="18"/>
        <v>0.12897760485344145</v>
      </c>
      <c r="W189" s="85">
        <f t="shared" si="19"/>
        <v>0.10872764759195259</v>
      </c>
      <c r="X189" s="85">
        <f t="shared" si="20"/>
        <v>9.1657007930275591E-2</v>
      </c>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row>
    <row r="190" spans="1:214" outlineLevel="1" x14ac:dyDescent="0.2">
      <c r="A190" s="163"/>
      <c r="B190" s="177" t="s">
        <v>249</v>
      </c>
      <c r="C190" s="173">
        <v>2027</v>
      </c>
      <c r="D190" s="163"/>
      <c r="E190" s="163" t="s">
        <v>79</v>
      </c>
      <c r="F190" s="163"/>
      <c r="G190" s="163"/>
      <c r="H190" s="163"/>
      <c r="I190" s="163"/>
      <c r="J190" s="70"/>
      <c r="K190" s="178"/>
      <c r="L190" s="178"/>
      <c r="M190" s="178"/>
      <c r="N190" s="178"/>
      <c r="O190" s="178"/>
      <c r="P190" s="178"/>
      <c r="Q190" s="178"/>
      <c r="R190" s="178"/>
      <c r="S190" s="178"/>
      <c r="T190" s="85">
        <f t="shared" si="16"/>
        <v>0.2102334216367838</v>
      </c>
      <c r="U190" s="85">
        <f t="shared" si="17"/>
        <v>0.17722600296189869</v>
      </c>
      <c r="V190" s="85">
        <f t="shared" si="18"/>
        <v>0.14940087014383346</v>
      </c>
      <c r="W190" s="85">
        <f t="shared" si="19"/>
        <v>0.12594438528601939</v>
      </c>
      <c r="X190" s="85">
        <f t="shared" si="20"/>
        <v>0.10617065462739546</v>
      </c>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row>
    <row r="191" spans="1:214" outlineLevel="1" x14ac:dyDescent="0.2">
      <c r="A191" s="163"/>
      <c r="B191" s="177" t="s">
        <v>249</v>
      </c>
      <c r="C191" s="173">
        <v>2028</v>
      </c>
      <c r="D191" s="163"/>
      <c r="E191" s="163" t="s">
        <v>79</v>
      </c>
      <c r="F191" s="163"/>
      <c r="G191" s="163"/>
      <c r="H191" s="163"/>
      <c r="I191" s="163"/>
      <c r="J191" s="70"/>
      <c r="K191" s="178"/>
      <c r="L191" s="178"/>
      <c r="M191" s="178"/>
      <c r="N191" s="178"/>
      <c r="O191" s="178"/>
      <c r="P191" s="178"/>
      <c r="Q191" s="178"/>
      <c r="R191" s="178"/>
      <c r="S191" s="178"/>
      <c r="T191" s="85"/>
      <c r="U191" s="85">
        <f t="shared" si="17"/>
        <v>0.18957465430447279</v>
      </c>
      <c r="V191" s="85">
        <f t="shared" si="18"/>
        <v>0.15981073791069844</v>
      </c>
      <c r="W191" s="85">
        <f t="shared" si="19"/>
        <v>0.13471986561317112</v>
      </c>
      <c r="X191" s="85">
        <f t="shared" si="20"/>
        <v>0.1135683523404586</v>
      </c>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row>
    <row r="192" spans="1:214" outlineLevel="1" x14ac:dyDescent="0.2">
      <c r="A192" s="163"/>
      <c r="B192" s="177" t="s">
        <v>249</v>
      </c>
      <c r="C192" s="173">
        <v>2029</v>
      </c>
      <c r="D192" s="163"/>
      <c r="E192" s="163" t="s">
        <v>79</v>
      </c>
      <c r="F192" s="163"/>
      <c r="G192" s="163"/>
      <c r="H192" s="163"/>
      <c r="I192" s="163"/>
      <c r="J192" s="70"/>
      <c r="K192" s="178"/>
      <c r="L192" s="178"/>
      <c r="M192" s="178"/>
      <c r="N192" s="178"/>
      <c r="O192" s="178"/>
      <c r="P192" s="178"/>
      <c r="Q192" s="178"/>
      <c r="R192" s="178"/>
      <c r="S192" s="178"/>
      <c r="T192" s="85"/>
      <c r="U192" s="85"/>
      <c r="V192" s="85">
        <f t="shared" si="18"/>
        <v>0.19055570789636544</v>
      </c>
      <c r="W192" s="85">
        <f t="shared" si="19"/>
        <v>0.16063776248856473</v>
      </c>
      <c r="X192" s="85">
        <f t="shared" si="20"/>
        <v>0.13541704429744197</v>
      </c>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row>
    <row r="193" spans="1:214" outlineLevel="1" x14ac:dyDescent="0.2">
      <c r="A193" s="163"/>
      <c r="B193" s="177" t="s">
        <v>249</v>
      </c>
      <c r="C193" s="173">
        <v>2030</v>
      </c>
      <c r="D193" s="163"/>
      <c r="E193" s="163" t="s">
        <v>79</v>
      </c>
      <c r="F193" s="163"/>
      <c r="G193" s="163"/>
      <c r="H193" s="163"/>
      <c r="I193" s="163"/>
      <c r="J193" s="70"/>
      <c r="K193" s="178"/>
      <c r="L193" s="178"/>
      <c r="M193" s="178"/>
      <c r="N193" s="178"/>
      <c r="O193" s="178"/>
      <c r="P193" s="178"/>
      <c r="Q193" s="178"/>
      <c r="R193" s="178"/>
      <c r="S193" s="178"/>
      <c r="T193" s="85"/>
      <c r="U193" s="85"/>
      <c r="V193" s="85"/>
      <c r="W193" s="85">
        <f t="shared" si="19"/>
        <v>0.18521855735503573</v>
      </c>
      <c r="X193" s="85">
        <f t="shared" si="20"/>
        <v>0.15613856416756713</v>
      </c>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row>
    <row r="194" spans="1:214" outlineLevel="1" x14ac:dyDescent="0.2">
      <c r="A194" s="163"/>
      <c r="B194" s="177" t="s">
        <v>249</v>
      </c>
      <c r="C194" s="173">
        <v>2031</v>
      </c>
      <c r="D194" s="163"/>
      <c r="E194" s="163" t="s">
        <v>79</v>
      </c>
      <c r="F194" s="163"/>
      <c r="G194" s="163"/>
      <c r="H194" s="163"/>
      <c r="I194" s="163"/>
      <c r="J194" s="70"/>
      <c r="K194" s="178"/>
      <c r="L194" s="178"/>
      <c r="M194" s="178"/>
      <c r="N194" s="178"/>
      <c r="O194" s="178"/>
      <c r="P194" s="178"/>
      <c r="Q194" s="178"/>
      <c r="R194" s="178"/>
      <c r="S194" s="178"/>
      <c r="T194" s="85"/>
      <c r="U194" s="85"/>
      <c r="V194" s="85"/>
      <c r="W194" s="85"/>
      <c r="X194" s="85">
        <f t="shared" si="20"/>
        <v>0.17689679363627078</v>
      </c>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row>
    <row r="195" spans="1:214" outlineLevel="1" x14ac:dyDescent="0.2">
      <c r="A195" s="163"/>
      <c r="B195" s="173" t="s">
        <v>153</v>
      </c>
      <c r="C195" s="173"/>
      <c r="D195" s="163"/>
      <c r="E195" s="163"/>
      <c r="F195" s="163"/>
      <c r="G195" s="163"/>
      <c r="H195" s="163"/>
      <c r="I195" s="163"/>
      <c r="J195" s="163"/>
      <c r="K195" s="176"/>
      <c r="L195" s="176"/>
      <c r="M195" s="176"/>
      <c r="N195" s="176"/>
      <c r="O195" s="176"/>
      <c r="P195" s="176"/>
      <c r="Q195" s="176"/>
      <c r="R195" s="176"/>
      <c r="S195" s="176"/>
      <c r="T195" s="176">
        <f>SUM(T181:T194)</f>
        <v>1</v>
      </c>
      <c r="U195" s="176">
        <f>SUM(U181:U194)</f>
        <v>1</v>
      </c>
      <c r="V195" s="176">
        <f>SUM(V181:V194)</f>
        <v>1</v>
      </c>
      <c r="W195" s="176">
        <f>SUM(W181:W194)</f>
        <v>1</v>
      </c>
      <c r="X195" s="176">
        <f>SUM(X181:X194)</f>
        <v>0.99999999999999989</v>
      </c>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row>
    <row r="196" spans="1:214" s="163" customFormat="1" outlineLevel="1" x14ac:dyDescent="0.2"/>
    <row r="197" spans="1:214" s="163" customFormat="1" outlineLevel="1" x14ac:dyDescent="0.2">
      <c r="B197" s="169" t="s">
        <v>233</v>
      </c>
      <c r="C197" s="169"/>
    </row>
    <row r="198" spans="1:214" s="163" customFormat="1" outlineLevel="1" x14ac:dyDescent="0.2">
      <c r="B198" s="163" t="s">
        <v>221</v>
      </c>
      <c r="E198" s="163" t="s">
        <v>79</v>
      </c>
      <c r="J198" s="70"/>
      <c r="K198" s="70"/>
      <c r="L198" s="70"/>
      <c r="M198" s="70"/>
      <c r="N198" s="70"/>
      <c r="O198" s="70"/>
      <c r="P198" s="70"/>
      <c r="Q198" s="70"/>
      <c r="R198" s="70"/>
      <c r="S198" s="70"/>
      <c r="T198" s="96" cm="1">
        <f t="array" ref="T198">SUMPRODUCT(T181:T190,TRANSPOSE(K22:T22))</f>
        <v>2.9084369719002322E-2</v>
      </c>
      <c r="U198" s="96" cm="1">
        <f t="array" ref="U198">SUMPRODUCT(U182:U191,TRANSPOSE(L22:U22))</f>
        <v>3.0574878809745444E-2</v>
      </c>
      <c r="V198" s="96" cm="1">
        <f t="array" ref="V198">SUMPRODUCT(V183:V192,TRANSPOSE(M22:V22))</f>
        <v>3.2066666248011418E-2</v>
      </c>
      <c r="W198" s="96" cm="1">
        <f t="array" ref="W198">SUMPRODUCT(W184:W193,TRANSPOSE(N22:W22))</f>
        <v>3.3242688264172218E-2</v>
      </c>
      <c r="X198" s="96" cm="1">
        <f t="array" ref="X198">SUMPRODUCT(X185:X194,TRANSPOSE(O22:X22))</f>
        <v>3.4010099696341556E-2</v>
      </c>
    </row>
    <row r="199" spans="1:214" outlineLevel="1"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row>
    <row r="200" spans="1:214" s="163" customFormat="1" x14ac:dyDescent="0.2"/>
    <row r="201" spans="1:214" s="163" customFormat="1" x14ac:dyDescent="0.2">
      <c r="A201" s="87"/>
      <c r="B201" s="86"/>
      <c r="C201" s="86"/>
      <c r="D201" s="87"/>
      <c r="E201" s="87"/>
      <c r="F201" s="87"/>
      <c r="G201" s="87"/>
      <c r="H201" s="87"/>
      <c r="I201" s="87"/>
      <c r="J201" s="88"/>
      <c r="K201" s="88"/>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c r="CB201" s="87"/>
      <c r="CC201" s="87"/>
      <c r="CD201" s="87"/>
      <c r="CE201" s="87"/>
      <c r="CF201" s="87"/>
      <c r="CG201" s="87"/>
      <c r="CH201" s="87"/>
      <c r="CI201" s="87"/>
      <c r="CJ201" s="87"/>
      <c r="CK201" s="87"/>
      <c r="CL201" s="87"/>
      <c r="CM201" s="87"/>
      <c r="CN201" s="87"/>
      <c r="CO201" s="87"/>
      <c r="CP201" s="87"/>
      <c r="CQ201" s="87"/>
      <c r="CR201" s="87"/>
      <c r="CS201" s="87"/>
      <c r="CT201" s="87"/>
      <c r="CU201" s="87"/>
      <c r="CV201" s="87"/>
      <c r="CW201" s="87"/>
      <c r="CX201" s="87"/>
      <c r="CY201" s="87"/>
      <c r="CZ201" s="87"/>
      <c r="DA201" s="87"/>
      <c r="DB201" s="87"/>
      <c r="DC201" s="87"/>
      <c r="DD201" s="87"/>
      <c r="DE201" s="87"/>
      <c r="DF201" s="87"/>
      <c r="DG201" s="87"/>
      <c r="DH201" s="87"/>
      <c r="DI201" s="87"/>
      <c r="DJ201" s="87"/>
      <c r="DK201" s="87"/>
      <c r="DL201" s="87"/>
      <c r="DM201" s="87"/>
      <c r="DN201" s="87"/>
      <c r="DO201" s="87"/>
      <c r="DP201" s="87"/>
      <c r="DQ201" s="87"/>
      <c r="DR201" s="87"/>
      <c r="DS201" s="87"/>
      <c r="DT201" s="87"/>
      <c r="DU201" s="87"/>
      <c r="DV201" s="87"/>
      <c r="DW201" s="87"/>
      <c r="DX201" s="87"/>
      <c r="DY201" s="87"/>
      <c r="DZ201" s="87"/>
      <c r="EA201" s="87"/>
      <c r="EB201" s="87"/>
      <c r="EC201" s="87"/>
      <c r="ED201" s="87"/>
      <c r="EE201" s="87"/>
      <c r="EF201" s="87"/>
      <c r="EG201" s="87"/>
      <c r="EH201" s="87"/>
      <c r="EI201" s="87"/>
      <c r="EJ201" s="87"/>
      <c r="EK201" s="87"/>
      <c r="EL201" s="87"/>
      <c r="EM201" s="87"/>
      <c r="EN201" s="87"/>
      <c r="EO201" s="87"/>
      <c r="EP201" s="87"/>
      <c r="EQ201" s="87"/>
      <c r="ER201" s="87"/>
      <c r="ES201" s="87"/>
      <c r="ET201" s="87"/>
      <c r="EU201" s="87"/>
      <c r="EV201" s="87"/>
      <c r="EW201" s="87"/>
      <c r="EX201" s="87"/>
      <c r="EY201" s="87"/>
      <c r="EZ201" s="87"/>
      <c r="FA201" s="87"/>
      <c r="FB201" s="87"/>
      <c r="FC201" s="87"/>
      <c r="FD201" s="87"/>
      <c r="FE201" s="87"/>
      <c r="FF201" s="87"/>
      <c r="FG201" s="87"/>
      <c r="FH201" s="87"/>
      <c r="FI201" s="87"/>
      <c r="FJ201" s="87"/>
      <c r="FK201" s="87"/>
      <c r="FL201" s="87"/>
      <c r="FM201" s="87"/>
      <c r="FN201" s="87"/>
      <c r="FO201" s="87"/>
      <c r="FP201" s="87"/>
      <c r="FQ201" s="87"/>
      <c r="FR201" s="87"/>
      <c r="FS201" s="87"/>
      <c r="FT201" s="87"/>
      <c r="FU201" s="87"/>
      <c r="FV201" s="87"/>
      <c r="FW201" s="87"/>
      <c r="FX201" s="87"/>
      <c r="FY201" s="87"/>
      <c r="FZ201" s="87"/>
      <c r="GA201" s="87"/>
      <c r="GB201" s="87"/>
      <c r="GC201" s="87"/>
      <c r="GD201" s="87"/>
      <c r="GE201" s="87"/>
      <c r="GF201" s="87"/>
      <c r="GG201" s="87"/>
      <c r="GH201" s="87"/>
      <c r="GI201" s="87"/>
      <c r="GJ201" s="87"/>
      <c r="GK201" s="87"/>
      <c r="GL201" s="87"/>
      <c r="GM201" s="87"/>
      <c r="GN201" s="87"/>
      <c r="GO201" s="87"/>
      <c r="GP201" s="87"/>
      <c r="GQ201" s="87"/>
      <c r="GR201" s="87"/>
      <c r="GS201" s="87"/>
      <c r="GT201" s="87"/>
      <c r="GU201" s="87"/>
      <c r="GV201" s="87"/>
      <c r="GW201" s="87"/>
      <c r="GX201" s="87"/>
      <c r="GY201" s="87"/>
      <c r="GZ201" s="87"/>
      <c r="HA201" s="87"/>
      <c r="HB201" s="87"/>
      <c r="HC201" s="87"/>
    </row>
    <row r="202" spans="1:214" s="87" customFormat="1" x14ac:dyDescent="0.2">
      <c r="A202" s="184"/>
      <c r="B202" s="184" t="s">
        <v>225</v>
      </c>
      <c r="C202" s="184"/>
      <c r="D202" s="184"/>
      <c r="E202" s="184"/>
      <c r="F202" s="184"/>
      <c r="G202" s="184"/>
      <c r="H202" s="184"/>
      <c r="I202" s="184"/>
      <c r="J202" s="185" t="s">
        <v>212</v>
      </c>
      <c r="K202" s="186">
        <v>2018</v>
      </c>
      <c r="L202" s="186">
        <v>2019</v>
      </c>
      <c r="M202" s="186">
        <v>2020</v>
      </c>
      <c r="N202" s="186">
        <v>2021</v>
      </c>
      <c r="O202" s="186">
        <v>2022</v>
      </c>
      <c r="P202" s="186">
        <v>2023</v>
      </c>
      <c r="Q202" s="186">
        <v>2024</v>
      </c>
      <c r="R202" s="186">
        <v>2025</v>
      </c>
      <c r="S202" s="186">
        <v>2026</v>
      </c>
      <c r="T202" s="186">
        <v>2027</v>
      </c>
      <c r="U202" s="186">
        <v>2028</v>
      </c>
      <c r="V202" s="186">
        <v>2029</v>
      </c>
      <c r="W202" s="186">
        <v>2030</v>
      </c>
      <c r="X202" s="186">
        <v>2031</v>
      </c>
      <c r="Y202" s="184"/>
      <c r="Z202" s="184"/>
      <c r="AA202" s="184" t="s">
        <v>40</v>
      </c>
      <c r="AB202" s="184"/>
      <c r="AC202" s="184"/>
      <c r="AD202" s="184"/>
      <c r="AE202" s="184"/>
      <c r="AF202" s="184"/>
      <c r="AG202" s="184"/>
      <c r="AH202" s="184"/>
      <c r="AI202" s="184"/>
      <c r="AJ202" s="184"/>
      <c r="AK202" s="184"/>
      <c r="AL202" s="184"/>
      <c r="AM202" s="184"/>
      <c r="AN202" s="184"/>
      <c r="AO202" s="184"/>
      <c r="AP202" s="184"/>
      <c r="AQ202" s="184"/>
      <c r="AR202" s="184"/>
      <c r="AS202" s="184"/>
      <c r="AT202" s="184"/>
      <c r="AU202" s="184"/>
      <c r="AV202" s="184"/>
      <c r="AW202" s="184"/>
      <c r="AX202" s="184"/>
      <c r="AY202" s="184"/>
      <c r="AZ202" s="184"/>
      <c r="BA202" s="184"/>
      <c r="BB202" s="184"/>
      <c r="BC202" s="184"/>
      <c r="BD202" s="184"/>
      <c r="BE202" s="184"/>
      <c r="BF202" s="184"/>
      <c r="BG202" s="184"/>
      <c r="BH202" s="184"/>
      <c r="BI202" s="184"/>
      <c r="BJ202" s="184"/>
      <c r="BK202" s="184"/>
      <c r="BL202" s="184"/>
      <c r="BM202" s="184"/>
      <c r="BN202" s="184"/>
      <c r="BO202" s="184"/>
      <c r="BP202" s="184"/>
      <c r="BQ202" s="184"/>
      <c r="BR202" s="184"/>
      <c r="BS202" s="184"/>
      <c r="BT202" s="184"/>
      <c r="BU202" s="184"/>
      <c r="BV202" s="184"/>
      <c r="BW202" s="184"/>
      <c r="BX202" s="184"/>
      <c r="BY202" s="184"/>
      <c r="BZ202" s="184"/>
      <c r="CA202" s="184"/>
      <c r="CB202" s="184"/>
      <c r="CC202" s="184"/>
      <c r="CD202" s="184"/>
      <c r="CE202" s="184"/>
      <c r="CF202" s="184"/>
      <c r="CG202" s="184"/>
      <c r="CH202" s="184"/>
      <c r="CI202" s="184"/>
      <c r="CJ202" s="184"/>
      <c r="CK202" s="184"/>
      <c r="CL202" s="184"/>
      <c r="CM202" s="184"/>
      <c r="CN202" s="184"/>
      <c r="CO202" s="184"/>
      <c r="CP202" s="184"/>
      <c r="CQ202" s="184"/>
      <c r="CR202" s="184"/>
      <c r="CS202" s="184"/>
      <c r="CT202" s="184"/>
      <c r="CU202" s="184"/>
      <c r="CV202" s="184"/>
      <c r="CW202" s="184"/>
      <c r="CX202" s="184"/>
      <c r="CY202" s="184"/>
      <c r="CZ202" s="184"/>
      <c r="DA202" s="184"/>
      <c r="DB202" s="184"/>
      <c r="DC202" s="184"/>
      <c r="DD202" s="184"/>
      <c r="DE202" s="184"/>
      <c r="DF202" s="184"/>
      <c r="DG202" s="184"/>
      <c r="DH202" s="184"/>
      <c r="DI202" s="184"/>
      <c r="DJ202" s="184"/>
      <c r="DK202" s="184"/>
      <c r="DL202" s="184"/>
      <c r="DM202" s="184"/>
      <c r="DN202" s="184"/>
      <c r="DO202" s="184"/>
      <c r="DP202" s="184"/>
      <c r="DQ202" s="184"/>
      <c r="DR202" s="184"/>
      <c r="DS202" s="184"/>
      <c r="DT202" s="184"/>
      <c r="DU202" s="184"/>
      <c r="DV202" s="184"/>
      <c r="DW202" s="184"/>
      <c r="DX202" s="184"/>
      <c r="DY202" s="184"/>
      <c r="DZ202" s="184"/>
      <c r="EA202" s="184"/>
      <c r="EB202" s="184"/>
      <c r="EC202" s="184"/>
      <c r="ED202" s="184"/>
      <c r="EE202" s="184"/>
      <c r="EF202" s="184"/>
      <c r="EG202" s="184"/>
      <c r="EH202" s="184"/>
      <c r="EI202" s="184"/>
      <c r="EJ202" s="184"/>
      <c r="EK202" s="184"/>
      <c r="EL202" s="184"/>
      <c r="EM202" s="184"/>
      <c r="EN202" s="184"/>
      <c r="EO202" s="184"/>
      <c r="EP202" s="184"/>
      <c r="EQ202" s="184"/>
      <c r="ER202" s="184"/>
      <c r="ES202" s="184"/>
      <c r="ET202" s="184"/>
      <c r="EU202" s="184"/>
      <c r="EV202" s="184"/>
      <c r="EW202" s="184"/>
      <c r="EX202" s="184"/>
      <c r="EY202" s="184"/>
      <c r="EZ202" s="184"/>
      <c r="FA202" s="184"/>
      <c r="FB202" s="184"/>
      <c r="FC202" s="184"/>
      <c r="FD202" s="184"/>
      <c r="FE202" s="184"/>
      <c r="FF202" s="184"/>
      <c r="FG202" s="184"/>
      <c r="FH202" s="184"/>
      <c r="FI202" s="184"/>
      <c r="FJ202" s="184"/>
      <c r="FK202" s="184"/>
      <c r="FL202" s="184"/>
      <c r="FM202" s="184"/>
      <c r="FN202" s="184"/>
      <c r="FO202" s="184"/>
      <c r="FP202" s="184"/>
      <c r="FQ202" s="184"/>
      <c r="FR202" s="184"/>
      <c r="FS202" s="184"/>
      <c r="FT202" s="184"/>
      <c r="FU202" s="184"/>
      <c r="FV202" s="184"/>
      <c r="FW202" s="184"/>
      <c r="FX202" s="184"/>
      <c r="FY202" s="184"/>
      <c r="FZ202" s="184"/>
      <c r="GA202" s="184"/>
      <c r="GB202" s="184"/>
      <c r="GC202" s="184"/>
      <c r="GD202" s="184"/>
      <c r="GE202" s="184"/>
      <c r="GF202" s="184"/>
      <c r="GG202" s="184"/>
      <c r="GH202" s="184"/>
      <c r="GI202" s="184"/>
      <c r="GJ202" s="184"/>
      <c r="GK202" s="184"/>
      <c r="GL202" s="184"/>
      <c r="GM202" s="184"/>
      <c r="GN202" s="184"/>
      <c r="GO202" s="184"/>
      <c r="GP202" s="184"/>
      <c r="GQ202" s="184"/>
      <c r="GR202" s="184"/>
      <c r="GS202" s="184"/>
      <c r="GT202" s="184"/>
      <c r="GU202" s="184"/>
      <c r="GV202" s="184"/>
      <c r="GW202" s="184"/>
      <c r="GX202" s="184"/>
      <c r="GY202" s="184"/>
      <c r="GZ202" s="184"/>
      <c r="HA202" s="184"/>
      <c r="HB202" s="184"/>
      <c r="HC202" s="184"/>
    </row>
    <row r="203" spans="1:214" s="184" customFormat="1"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row>
    <row r="204" spans="1:214" s="163" customFormat="1" outlineLevel="1" x14ac:dyDescent="0.2">
      <c r="B204" s="169" t="s">
        <v>226</v>
      </c>
      <c r="C204" s="169"/>
      <c r="K204" s="174"/>
      <c r="L204" s="174"/>
      <c r="M204" s="174"/>
      <c r="N204" s="174"/>
      <c r="O204" s="174"/>
      <c r="P204" s="174"/>
      <c r="Q204" s="174"/>
      <c r="R204" s="174"/>
      <c r="S204" s="174"/>
      <c r="T204" s="174"/>
      <c r="U204" s="174"/>
      <c r="V204" s="174"/>
      <c r="W204" s="174"/>
      <c r="X204" s="174"/>
      <c r="Y204" s="175"/>
      <c r="Z204" s="175"/>
    </row>
    <row r="205" spans="1:214" s="163" customFormat="1" outlineLevel="1" x14ac:dyDescent="0.2">
      <c r="B205" s="177" t="s">
        <v>249</v>
      </c>
      <c r="C205" s="177">
        <v>2008</v>
      </c>
      <c r="E205" s="163" t="s">
        <v>142</v>
      </c>
      <c r="J205" s="195">
        <f>IF(AND(J$16=2017,$C205&lt;J$16),J$35/10,IF(J$16=$C205,J$35-SUM(J$204:J204),IF(J$16-$C205&lt;10,I205,0)))</f>
        <v>381603603.02411449</v>
      </c>
      <c r="K205" s="195">
        <f>IF(AND(K$16=2017,$C205&lt;K$16),K$35/10,IF(K$16=$C205,K$35-SUM(K$204:K204),IF(K$16-$C205&lt;10,J205,0)))</f>
        <v>0</v>
      </c>
      <c r="L205" s="195">
        <f>IF(AND(L$16=2017,$C205&lt;L$16),L$35/10,IF(L$16=$C205,L$35-SUM(L$204:L204),IF(L$16-$C205&lt;10,K205,0)))</f>
        <v>0</v>
      </c>
      <c r="M205" s="195">
        <f>IF(AND(M$16=2017,$C205&lt;M$16),M$35/10,IF(M$16=$C205,M$35-SUM(M$204:M204),IF(M$16-$C205&lt;10,L205,0)))</f>
        <v>0</v>
      </c>
      <c r="N205" s="195">
        <f>IF(AND(N$16=2017,$C205&lt;N$16),N$35/10,IF(N$16=$C205,N$35-SUM(N$204:N204),IF(N$16-$C205&lt;10,M205,0)))</f>
        <v>0</v>
      </c>
      <c r="O205" s="195">
        <f>IF(AND(O$16=2017,$C205&lt;O$16),O$35/10,IF(O$16=$C205,O$35-SUM(O$204:O204),IF(O$16-$C205&lt;10,N205,0)))</f>
        <v>0</v>
      </c>
      <c r="P205" s="195">
        <f>IF(AND(P$16=2017,$C205&lt;P$16),P$35/10,IF(P$16=$C205,P$35-SUM(P$204:P204),IF(P$16-$C205&lt;10,O205,0)))</f>
        <v>0</v>
      </c>
      <c r="Q205" s="195">
        <f>IF(AND(Q$16=2017,$C205&lt;Q$16),Q$35/10,IF(Q$16=$C205,Q$35-SUM(Q$204:Q204),IF(Q$16-$C205&lt;10,P205,0)))</f>
        <v>0</v>
      </c>
      <c r="R205" s="195">
        <f>IF(AND(R$16=2017,$C205&lt;R$16),R$35/10,IF(R$16=$C205,R$35-SUM(R$204:R204),IF(R$16-$C205&lt;10,Q205,0)))</f>
        <v>0</v>
      </c>
      <c r="S205" s="195">
        <f>IF(AND(S$16=2017,$C205&lt;S$16),S$35/10,IF(S$16=$C205,S$35-SUM(S$204:S204),IF(S$16-$C205&lt;10,R205,0)))</f>
        <v>0</v>
      </c>
      <c r="T205" s="195">
        <f>IF(AND(T$16=2017,$C205&lt;T$16),T$35/10,IF(T$16=$C205,T$35-SUM(T$204:T204),IF(T$16-$C205&lt;10,S205,0)))</f>
        <v>0</v>
      </c>
      <c r="U205" s="195">
        <f>IF(AND(U$16=2017,$C205&lt;U$16),U$35/10,IF(U$16=$C205,U$35-SUM(U$204:U204),IF(U$16-$C205&lt;10,T205,0)))</f>
        <v>0</v>
      </c>
      <c r="V205" s="195">
        <f>IF(AND(V$16=2017,$C205&lt;V$16),V$35/10,IF(V$16=$C205,V$35-SUM(V$204:V204),IF(V$16-$C205&lt;10,U205,0)))</f>
        <v>0</v>
      </c>
      <c r="W205" s="195">
        <f>IF(AND(W$16=2017,$C205&lt;W$16),W$35/10,IF(W$16=$C205,W$35-SUM(W$204:W204),IF(W$16-$C205&lt;10,V205,0)))</f>
        <v>0</v>
      </c>
      <c r="X205" s="195">
        <f>IF(AND(X$16=2017,$C205&lt;X$16),X$35/10,IF(X$16=$C205,X$35-SUM(X$204:X204),IF(X$16-$C205&lt;10,W205,0)))</f>
        <v>0</v>
      </c>
      <c r="Y205" s="175"/>
      <c r="Z205" s="175"/>
    </row>
    <row r="206" spans="1:214" s="163" customFormat="1" outlineLevel="1" x14ac:dyDescent="0.2">
      <c r="B206" s="177" t="s">
        <v>249</v>
      </c>
      <c r="C206" s="173">
        <v>2009</v>
      </c>
      <c r="E206" s="163" t="s">
        <v>142</v>
      </c>
      <c r="J206" s="195">
        <f>IF(AND(J$16=2017,$C206&lt;J$16),J$35/10,IF(J$16=$C206,J$35-SUM(J$204:J205),IF(J$16-$C206&lt;10,I206,0)))</f>
        <v>381603603.02411449</v>
      </c>
      <c r="K206" s="195">
        <f>IF(AND(K$16=2017,$C206&lt;K$16),K$35/10,IF(K$16=$C206,K$35-SUM(K$204:K205),IF(K$16-$C206&lt;10,J206,0)))</f>
        <v>381603603.02411449</v>
      </c>
      <c r="L206" s="195">
        <f>IF(AND(L$16=2017,$C206&lt;L$16),L$35/10,IF(L$16=$C206,L$35-SUM(L$204:L205),IF(L$16-$C206&lt;10,K206,0)))</f>
        <v>0</v>
      </c>
      <c r="M206" s="195">
        <f>IF(AND(M$16=2017,$C206&lt;M$16),M$35/10,IF(M$16=$C206,M$35-SUM(M$204:M205),IF(M$16-$C206&lt;10,L206,0)))</f>
        <v>0</v>
      </c>
      <c r="N206" s="195">
        <f>IF(AND(N$16=2017,$C206&lt;N$16),N$35/10,IF(N$16=$C206,N$35-SUM(N$204:N205),IF(N$16-$C206&lt;10,M206,0)))</f>
        <v>0</v>
      </c>
      <c r="O206" s="195">
        <f>IF(AND(O$16=2017,$C206&lt;O$16),O$35/10,IF(O$16=$C206,O$35-SUM(O$204:O205),IF(O$16-$C206&lt;10,N206,0)))</f>
        <v>0</v>
      </c>
      <c r="P206" s="195">
        <f>IF(AND(P$16=2017,$C206&lt;P$16),P$35/10,IF(P$16=$C206,P$35-SUM(P$204:P205),IF(P$16-$C206&lt;10,O206,0)))</f>
        <v>0</v>
      </c>
      <c r="Q206" s="195">
        <f>IF(AND(Q$16=2017,$C206&lt;Q$16),Q$35/10,IF(Q$16=$C206,Q$35-SUM(Q$204:Q205),IF(Q$16-$C206&lt;10,P206,0)))</f>
        <v>0</v>
      </c>
      <c r="R206" s="195">
        <f>IF(AND(R$16=2017,$C206&lt;R$16),R$35/10,IF(R$16=$C206,R$35-SUM(R$204:R205),IF(R$16-$C206&lt;10,Q206,0)))</f>
        <v>0</v>
      </c>
      <c r="S206" s="195">
        <f>IF(AND(S$16=2017,$C206&lt;S$16),S$35/10,IF(S$16=$C206,S$35-SUM(S$204:S205),IF(S$16-$C206&lt;10,R206,0)))</f>
        <v>0</v>
      </c>
      <c r="T206" s="195">
        <f>IF(AND(T$16=2017,$C206&lt;T$16),T$35/10,IF(T$16=$C206,T$35-SUM(T$204:T205),IF(T$16-$C206&lt;10,S206,0)))</f>
        <v>0</v>
      </c>
      <c r="U206" s="195">
        <f>IF(AND(U$16=2017,$C206&lt;U$16),U$35/10,IF(U$16=$C206,U$35-SUM(U$204:U205),IF(U$16-$C206&lt;10,T206,0)))</f>
        <v>0</v>
      </c>
      <c r="V206" s="195">
        <f>IF(AND(V$16=2017,$C206&lt;V$16),V$35/10,IF(V$16=$C206,V$35-SUM(V$204:V205),IF(V$16-$C206&lt;10,U206,0)))</f>
        <v>0</v>
      </c>
      <c r="W206" s="195">
        <f>IF(AND(W$16=2017,$C206&lt;W$16),W$35/10,IF(W$16=$C206,W$35-SUM(W$204:W205),IF(W$16-$C206&lt;10,V206,0)))</f>
        <v>0</v>
      </c>
      <c r="X206" s="195">
        <f>IF(AND(X$16=2017,$C206&lt;X$16),X$35/10,IF(X$16=$C206,X$35-SUM(X$204:X205),IF(X$16-$C206&lt;10,W206,0)))</f>
        <v>0</v>
      </c>
    </row>
    <row r="207" spans="1:214" outlineLevel="1" x14ac:dyDescent="0.2">
      <c r="A207" s="163"/>
      <c r="B207" s="177" t="s">
        <v>249</v>
      </c>
      <c r="C207" s="177">
        <v>2010</v>
      </c>
      <c r="D207" s="163"/>
      <c r="E207" s="163" t="s">
        <v>142</v>
      </c>
      <c r="F207" s="163"/>
      <c r="G207" s="163"/>
      <c r="H207" s="163"/>
      <c r="I207" s="163"/>
      <c r="J207" s="195">
        <f>IF(AND(J$16=2017,$C207&lt;J$16),J$35/10,IF(J$16=$C207,J$35-SUM(J$204:J206),IF(J$16-$C207&lt;10,I207,0)))</f>
        <v>381603603.02411449</v>
      </c>
      <c r="K207" s="195">
        <f>IF(AND(K$16=2017,$C207&lt;K$16),K$35/10,IF(K$16=$C207,K$35-SUM(K$204:K206),IF(K$16-$C207&lt;10,J207,0)))</f>
        <v>381603603.02411449</v>
      </c>
      <c r="L207" s="195">
        <f>IF(AND(L$16=2017,$C207&lt;L$16),L$35/10,IF(L$16=$C207,L$35-SUM(L$204:L206),IF(L$16-$C207&lt;10,K207,0)))</f>
        <v>381603603.02411449</v>
      </c>
      <c r="M207" s="195">
        <f>IF(AND(M$16=2017,$C207&lt;M$16),M$35/10,IF(M$16=$C207,M$35-SUM(M$204:M206),IF(M$16-$C207&lt;10,L207,0)))</f>
        <v>0</v>
      </c>
      <c r="N207" s="195">
        <f>IF(AND(N$16=2017,$C207&lt;N$16),N$35/10,IF(N$16=$C207,N$35-SUM(N$204:N206),IF(N$16-$C207&lt;10,M207,0)))</f>
        <v>0</v>
      </c>
      <c r="O207" s="195">
        <f>IF(AND(O$16=2017,$C207&lt;O$16),O$35/10,IF(O$16=$C207,O$35-SUM(O$204:O206),IF(O$16-$C207&lt;10,N207,0)))</f>
        <v>0</v>
      </c>
      <c r="P207" s="195">
        <f>IF(AND(P$16=2017,$C207&lt;P$16),P$35/10,IF(P$16=$C207,P$35-SUM(P$204:P206),IF(P$16-$C207&lt;10,O207,0)))</f>
        <v>0</v>
      </c>
      <c r="Q207" s="195">
        <f>IF(AND(Q$16=2017,$C207&lt;Q$16),Q$35/10,IF(Q$16=$C207,Q$35-SUM(Q$204:Q206),IF(Q$16-$C207&lt;10,P207,0)))</f>
        <v>0</v>
      </c>
      <c r="R207" s="195">
        <f>IF(AND(R$16=2017,$C207&lt;R$16),R$35/10,IF(R$16=$C207,R$35-SUM(R$204:R206),IF(R$16-$C207&lt;10,Q207,0)))</f>
        <v>0</v>
      </c>
      <c r="S207" s="195">
        <f>IF(AND(S$16=2017,$C207&lt;S$16),S$35/10,IF(S$16=$C207,S$35-SUM(S$204:S206),IF(S$16-$C207&lt;10,R207,0)))</f>
        <v>0</v>
      </c>
      <c r="T207" s="195">
        <f>IF(AND(T$16=2017,$C207&lt;T$16),T$35/10,IF(T$16=$C207,T$35-SUM(T$204:T206),IF(T$16-$C207&lt;10,S207,0)))</f>
        <v>0</v>
      </c>
      <c r="U207" s="195">
        <f>IF(AND(U$16=2017,$C207&lt;U$16),U$35/10,IF(U$16=$C207,U$35-SUM(U$204:U206),IF(U$16-$C207&lt;10,T207,0)))</f>
        <v>0</v>
      </c>
      <c r="V207" s="195">
        <f>IF(AND(V$16=2017,$C207&lt;V$16),V$35/10,IF(V$16=$C207,V$35-SUM(V$204:V206),IF(V$16-$C207&lt;10,U207,0)))</f>
        <v>0</v>
      </c>
      <c r="W207" s="195">
        <f>IF(AND(W$16=2017,$C207&lt;W$16),W$35/10,IF(W$16=$C207,W$35-SUM(W$204:W206),IF(W$16-$C207&lt;10,V207,0)))</f>
        <v>0</v>
      </c>
      <c r="X207" s="195">
        <f>IF(AND(X$16=2017,$C207&lt;X$16),X$35/10,IF(X$16=$C207,X$35-SUM(X$204:X206),IF(X$16-$C207&lt;10,W207,0)))</f>
        <v>0</v>
      </c>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row>
    <row r="208" spans="1:214" outlineLevel="1" x14ac:dyDescent="0.2">
      <c r="A208" s="163"/>
      <c r="B208" s="177" t="s">
        <v>249</v>
      </c>
      <c r="C208" s="173">
        <v>2011</v>
      </c>
      <c r="D208" s="163"/>
      <c r="E208" s="163" t="s">
        <v>142</v>
      </c>
      <c r="F208" s="163"/>
      <c r="G208" s="163"/>
      <c r="H208" s="163"/>
      <c r="I208" s="163"/>
      <c r="J208" s="195">
        <f>IF(AND(J$16=2017,$C208&lt;J$16),J$35/10,IF(J$16=$C208,J$35-SUM(J$204:J207),IF(J$16-$C208&lt;10,I208,0)))</f>
        <v>381603603.02411449</v>
      </c>
      <c r="K208" s="195">
        <f>IF(AND(K$16=2017,$C208&lt;K$16),K$35/10,IF(K$16=$C208,K$35-SUM(K$204:K207),IF(K$16-$C208&lt;10,J208,0)))</f>
        <v>381603603.02411449</v>
      </c>
      <c r="L208" s="195">
        <f>IF(AND(L$16=2017,$C208&lt;L$16),L$35/10,IF(L$16=$C208,L$35-SUM(L$204:L207),IF(L$16-$C208&lt;10,K208,0)))</f>
        <v>381603603.02411449</v>
      </c>
      <c r="M208" s="195">
        <f>IF(AND(M$16=2017,$C208&lt;M$16),M$35/10,IF(M$16=$C208,M$35-SUM(M$204:M207),IF(M$16-$C208&lt;10,L208,0)))</f>
        <v>381603603.02411449</v>
      </c>
      <c r="N208" s="195">
        <f>IF(AND(N$16=2017,$C208&lt;N$16),N$35/10,IF(N$16=$C208,N$35-SUM(N$204:N207),IF(N$16-$C208&lt;10,M208,0)))</f>
        <v>0</v>
      </c>
      <c r="O208" s="195">
        <f>IF(AND(O$16=2017,$C208&lt;O$16),O$35/10,IF(O$16=$C208,O$35-SUM(O$204:O207),IF(O$16-$C208&lt;10,N208,0)))</f>
        <v>0</v>
      </c>
      <c r="P208" s="195">
        <f>IF(AND(P$16=2017,$C208&lt;P$16),P$35/10,IF(P$16=$C208,P$35-SUM(P$204:P207),IF(P$16-$C208&lt;10,O208,0)))</f>
        <v>0</v>
      </c>
      <c r="Q208" s="195">
        <f>IF(AND(Q$16=2017,$C208&lt;Q$16),Q$35/10,IF(Q$16=$C208,Q$35-SUM(Q$204:Q207),IF(Q$16-$C208&lt;10,P208,0)))</f>
        <v>0</v>
      </c>
      <c r="R208" s="195">
        <f>IF(AND(R$16=2017,$C208&lt;R$16),R$35/10,IF(R$16=$C208,R$35-SUM(R$204:R207),IF(R$16-$C208&lt;10,Q208,0)))</f>
        <v>0</v>
      </c>
      <c r="S208" s="195">
        <f>IF(AND(S$16=2017,$C208&lt;S$16),S$35/10,IF(S$16=$C208,S$35-SUM(S$204:S207),IF(S$16-$C208&lt;10,R208,0)))</f>
        <v>0</v>
      </c>
      <c r="T208" s="195">
        <f>IF(AND(T$16=2017,$C208&lt;T$16),T$35/10,IF(T$16=$C208,T$35-SUM(T$204:T207),IF(T$16-$C208&lt;10,S208,0)))</f>
        <v>0</v>
      </c>
      <c r="U208" s="195">
        <f>IF(AND(U$16=2017,$C208&lt;U$16),U$35/10,IF(U$16=$C208,U$35-SUM(U$204:U207),IF(U$16-$C208&lt;10,T208,0)))</f>
        <v>0</v>
      </c>
      <c r="V208" s="195">
        <f>IF(AND(V$16=2017,$C208&lt;V$16),V$35/10,IF(V$16=$C208,V$35-SUM(V$204:V207),IF(V$16-$C208&lt;10,U208,0)))</f>
        <v>0</v>
      </c>
      <c r="W208" s="195">
        <f>IF(AND(W$16=2017,$C208&lt;W$16),W$35/10,IF(W$16=$C208,W$35-SUM(W$204:W207),IF(W$16-$C208&lt;10,V208,0)))</f>
        <v>0</v>
      </c>
      <c r="X208" s="195">
        <f>IF(AND(X$16=2017,$C208&lt;X$16),X$35/10,IF(X$16=$C208,X$35-SUM(X$204:X207),IF(X$16-$C208&lt;10,W208,0)))</f>
        <v>0</v>
      </c>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row>
    <row r="209" spans="1:214" outlineLevel="1" x14ac:dyDescent="0.2">
      <c r="A209" s="163"/>
      <c r="B209" s="177" t="s">
        <v>249</v>
      </c>
      <c r="C209" s="177">
        <v>2012</v>
      </c>
      <c r="D209" s="163"/>
      <c r="E209" s="163" t="s">
        <v>142</v>
      </c>
      <c r="F209" s="163"/>
      <c r="G209" s="163"/>
      <c r="H209" s="163"/>
      <c r="I209" s="163"/>
      <c r="J209" s="195">
        <f>IF(AND(J$16=2017,$C209&lt;J$16),J$35/10,IF(J$16=$C209,J$35-SUM(J$204:J208),IF(J$16-$C209&lt;10,I209,0)))</f>
        <v>381603603.02411449</v>
      </c>
      <c r="K209" s="195">
        <f>IF(AND(K$16=2017,$C209&lt;K$16),K$35/10,IF(K$16=$C209,K$35-SUM(K$204:K208),IF(K$16-$C209&lt;10,J209,0)))</f>
        <v>381603603.02411449</v>
      </c>
      <c r="L209" s="195">
        <f>IF(AND(L$16=2017,$C209&lt;L$16),L$35/10,IF(L$16=$C209,L$35-SUM(L$204:L208),IF(L$16-$C209&lt;10,K209,0)))</f>
        <v>381603603.02411449</v>
      </c>
      <c r="M209" s="195">
        <f>IF(AND(M$16=2017,$C209&lt;M$16),M$35/10,IF(M$16=$C209,M$35-SUM(M$204:M208),IF(M$16-$C209&lt;10,L209,0)))</f>
        <v>381603603.02411449</v>
      </c>
      <c r="N209" s="195">
        <f>IF(AND(N$16=2017,$C209&lt;N$16),N$35/10,IF(N$16=$C209,N$35-SUM(N$204:N208),IF(N$16-$C209&lt;10,M209,0)))</f>
        <v>381603603.02411449</v>
      </c>
      <c r="O209" s="195">
        <f>IF(AND(O$16=2017,$C209&lt;O$16),O$35/10,IF(O$16=$C209,O$35-SUM(O$204:O208),IF(O$16-$C209&lt;10,N209,0)))</f>
        <v>0</v>
      </c>
      <c r="P209" s="195">
        <f>IF(AND(P$16=2017,$C209&lt;P$16),P$35/10,IF(P$16=$C209,P$35-SUM(P$204:P208),IF(P$16-$C209&lt;10,O209,0)))</f>
        <v>0</v>
      </c>
      <c r="Q209" s="195">
        <f>IF(AND(Q$16=2017,$C209&lt;Q$16),Q$35/10,IF(Q$16=$C209,Q$35-SUM(Q$204:Q208),IF(Q$16-$C209&lt;10,P209,0)))</f>
        <v>0</v>
      </c>
      <c r="R209" s="195">
        <f>IF(AND(R$16=2017,$C209&lt;R$16),R$35/10,IF(R$16=$C209,R$35-SUM(R$204:R208),IF(R$16-$C209&lt;10,Q209,0)))</f>
        <v>0</v>
      </c>
      <c r="S209" s="195">
        <f>IF(AND(S$16=2017,$C209&lt;S$16),S$35/10,IF(S$16=$C209,S$35-SUM(S$204:S208),IF(S$16-$C209&lt;10,R209,0)))</f>
        <v>0</v>
      </c>
      <c r="T209" s="195">
        <f>IF(AND(T$16=2017,$C209&lt;T$16),T$35/10,IF(T$16=$C209,T$35-SUM(T$204:T208),IF(T$16-$C209&lt;10,S209,0)))</f>
        <v>0</v>
      </c>
      <c r="U209" s="195">
        <f>IF(AND(U$16=2017,$C209&lt;U$16),U$35/10,IF(U$16=$C209,U$35-SUM(U$204:U208),IF(U$16-$C209&lt;10,T209,0)))</f>
        <v>0</v>
      </c>
      <c r="V209" s="195">
        <f>IF(AND(V$16=2017,$C209&lt;V$16),V$35/10,IF(V$16=$C209,V$35-SUM(V$204:V208),IF(V$16-$C209&lt;10,U209,0)))</f>
        <v>0</v>
      </c>
      <c r="W209" s="195">
        <f>IF(AND(W$16=2017,$C209&lt;W$16),W$35/10,IF(W$16=$C209,W$35-SUM(W$204:W208),IF(W$16-$C209&lt;10,V209,0)))</f>
        <v>0</v>
      </c>
      <c r="X209" s="195">
        <f>IF(AND(X$16=2017,$C209&lt;X$16),X$35/10,IF(X$16=$C209,X$35-SUM(X$204:X208),IF(X$16-$C209&lt;10,W209,0)))</f>
        <v>0</v>
      </c>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row>
    <row r="210" spans="1:214" outlineLevel="1" x14ac:dyDescent="0.2">
      <c r="A210" s="163"/>
      <c r="B210" s="177" t="s">
        <v>249</v>
      </c>
      <c r="C210" s="173">
        <v>2013</v>
      </c>
      <c r="D210" s="163"/>
      <c r="E210" s="163" t="s">
        <v>142</v>
      </c>
      <c r="F210" s="163"/>
      <c r="G210" s="163"/>
      <c r="H210" s="163"/>
      <c r="I210" s="163"/>
      <c r="J210" s="195">
        <f>IF(AND(J$16=2017,$C210&lt;J$16),J$35/10,IF(J$16=$C210,J$35-SUM(J$204:J209),IF(J$16-$C210&lt;10,I210,0)))</f>
        <v>381603603.02411449</v>
      </c>
      <c r="K210" s="195">
        <f>IF(AND(K$16=2017,$C210&lt;K$16),K$35/10,IF(K$16=$C210,K$35-SUM(K$204:K209),IF(K$16-$C210&lt;10,J210,0)))</f>
        <v>381603603.02411449</v>
      </c>
      <c r="L210" s="195">
        <f>IF(AND(L$16=2017,$C210&lt;L$16),L$35/10,IF(L$16=$C210,L$35-SUM(L$204:L209),IF(L$16-$C210&lt;10,K210,0)))</f>
        <v>381603603.02411449</v>
      </c>
      <c r="M210" s="195">
        <f>IF(AND(M$16=2017,$C210&lt;M$16),M$35/10,IF(M$16=$C210,M$35-SUM(M$204:M209),IF(M$16-$C210&lt;10,L210,0)))</f>
        <v>381603603.02411449</v>
      </c>
      <c r="N210" s="195">
        <f>IF(AND(N$16=2017,$C210&lt;N$16),N$35/10,IF(N$16=$C210,N$35-SUM(N$204:N209),IF(N$16-$C210&lt;10,M210,0)))</f>
        <v>381603603.02411449</v>
      </c>
      <c r="O210" s="195">
        <f>IF(AND(O$16=2017,$C210&lt;O$16),O$35/10,IF(O$16=$C210,O$35-SUM(O$204:O209),IF(O$16-$C210&lt;10,N210,0)))</f>
        <v>381603603.02411449</v>
      </c>
      <c r="P210" s="195">
        <f>IF(AND(P$16=2017,$C210&lt;P$16),P$35/10,IF(P$16=$C210,P$35-SUM(P$204:P209),IF(P$16-$C210&lt;10,O210,0)))</f>
        <v>0</v>
      </c>
      <c r="Q210" s="195">
        <f>IF(AND(Q$16=2017,$C210&lt;Q$16),Q$35/10,IF(Q$16=$C210,Q$35-SUM(Q$204:Q209),IF(Q$16-$C210&lt;10,P210,0)))</f>
        <v>0</v>
      </c>
      <c r="R210" s="195">
        <f>IF(AND(R$16=2017,$C210&lt;R$16),R$35/10,IF(R$16=$C210,R$35-SUM(R$204:R209),IF(R$16-$C210&lt;10,Q210,0)))</f>
        <v>0</v>
      </c>
      <c r="S210" s="195">
        <f>IF(AND(S$16=2017,$C210&lt;S$16),S$35/10,IF(S$16=$C210,S$35-SUM(S$204:S209),IF(S$16-$C210&lt;10,R210,0)))</f>
        <v>0</v>
      </c>
      <c r="T210" s="195">
        <f>IF(AND(T$16=2017,$C210&lt;T$16),T$35/10,IF(T$16=$C210,T$35-SUM(T$204:T209),IF(T$16-$C210&lt;10,S210,0)))</f>
        <v>0</v>
      </c>
      <c r="U210" s="195">
        <f>IF(AND(U$16=2017,$C210&lt;U$16),U$35/10,IF(U$16=$C210,U$35-SUM(U$204:U209),IF(U$16-$C210&lt;10,T210,0)))</f>
        <v>0</v>
      </c>
      <c r="V210" s="195">
        <f>IF(AND(V$16=2017,$C210&lt;V$16),V$35/10,IF(V$16=$C210,V$35-SUM(V$204:V209),IF(V$16-$C210&lt;10,U210,0)))</f>
        <v>0</v>
      </c>
      <c r="W210" s="195">
        <f>IF(AND(W$16=2017,$C210&lt;W$16),W$35/10,IF(W$16=$C210,W$35-SUM(W$204:W209),IF(W$16-$C210&lt;10,V210,0)))</f>
        <v>0</v>
      </c>
      <c r="X210" s="195">
        <f>IF(AND(X$16=2017,$C210&lt;X$16),X$35/10,IF(X$16=$C210,X$35-SUM(X$204:X209),IF(X$16-$C210&lt;10,W210,0)))</f>
        <v>0</v>
      </c>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row>
    <row r="211" spans="1:214" outlineLevel="1" x14ac:dyDescent="0.2">
      <c r="A211" s="163"/>
      <c r="B211" s="177" t="s">
        <v>249</v>
      </c>
      <c r="C211" s="177">
        <v>2014</v>
      </c>
      <c r="D211" s="163"/>
      <c r="E211" s="163" t="s">
        <v>142</v>
      </c>
      <c r="F211" s="163"/>
      <c r="G211" s="163"/>
      <c r="H211" s="163"/>
      <c r="I211" s="163"/>
      <c r="J211" s="195">
        <f>IF(AND(J$16=2017,$C211&lt;J$16),J$35/10,IF(J$16=$C211,J$35-SUM(J$204:J210),IF(J$16-$C211&lt;10,I211,0)))</f>
        <v>381603603.02411449</v>
      </c>
      <c r="K211" s="195">
        <f>IF(AND(K$16=2017,$C211&lt;K$16),K$35/10,IF(K$16=$C211,K$35-SUM(K$204:K210),IF(K$16-$C211&lt;10,J211,0)))</f>
        <v>381603603.02411449</v>
      </c>
      <c r="L211" s="195">
        <f>IF(AND(L$16=2017,$C211&lt;L$16),L$35/10,IF(L$16=$C211,L$35-SUM(L$204:L210),IF(L$16-$C211&lt;10,K211,0)))</f>
        <v>381603603.02411449</v>
      </c>
      <c r="M211" s="195">
        <f>IF(AND(M$16=2017,$C211&lt;M$16),M$35/10,IF(M$16=$C211,M$35-SUM(M$204:M210),IF(M$16-$C211&lt;10,L211,0)))</f>
        <v>381603603.02411449</v>
      </c>
      <c r="N211" s="195">
        <f>IF(AND(N$16=2017,$C211&lt;N$16),N$35/10,IF(N$16=$C211,N$35-SUM(N$204:N210),IF(N$16-$C211&lt;10,M211,0)))</f>
        <v>381603603.02411449</v>
      </c>
      <c r="O211" s="195">
        <f>IF(AND(O$16=2017,$C211&lt;O$16),O$35/10,IF(O$16=$C211,O$35-SUM(O$204:O210),IF(O$16-$C211&lt;10,N211,0)))</f>
        <v>381603603.02411449</v>
      </c>
      <c r="P211" s="195">
        <f>IF(AND(P$16=2017,$C211&lt;P$16),P$35/10,IF(P$16=$C211,P$35-SUM(P$204:P210),IF(P$16-$C211&lt;10,O211,0)))</f>
        <v>381603603.02411449</v>
      </c>
      <c r="Q211" s="195">
        <f>IF(AND(Q$16=2017,$C211&lt;Q$16),Q$35/10,IF(Q$16=$C211,Q$35-SUM(Q$204:Q210),IF(Q$16-$C211&lt;10,P211,0)))</f>
        <v>0</v>
      </c>
      <c r="R211" s="195">
        <f>IF(AND(R$16=2017,$C211&lt;R$16),R$35/10,IF(R$16=$C211,R$35-SUM(R$204:R210),IF(R$16-$C211&lt;10,Q211,0)))</f>
        <v>0</v>
      </c>
      <c r="S211" s="195">
        <f>IF(AND(S$16=2017,$C211&lt;S$16),S$35/10,IF(S$16=$C211,S$35-SUM(S$204:S210),IF(S$16-$C211&lt;10,R211,0)))</f>
        <v>0</v>
      </c>
      <c r="T211" s="195">
        <f>IF(AND(T$16=2017,$C211&lt;T$16),T$35/10,IF(T$16=$C211,T$35-SUM(T$204:T210),IF(T$16-$C211&lt;10,S211,0)))</f>
        <v>0</v>
      </c>
      <c r="U211" s="195">
        <f>IF(AND(U$16=2017,$C211&lt;U$16),U$35/10,IF(U$16=$C211,U$35-SUM(U$204:U210),IF(U$16-$C211&lt;10,T211,0)))</f>
        <v>0</v>
      </c>
      <c r="V211" s="195">
        <f>IF(AND(V$16=2017,$C211&lt;V$16),V$35/10,IF(V$16=$C211,V$35-SUM(V$204:V210),IF(V$16-$C211&lt;10,U211,0)))</f>
        <v>0</v>
      </c>
      <c r="W211" s="195">
        <f>IF(AND(W$16=2017,$C211&lt;W$16),W$35/10,IF(W$16=$C211,W$35-SUM(W$204:W210),IF(W$16-$C211&lt;10,V211,0)))</f>
        <v>0</v>
      </c>
      <c r="X211" s="195">
        <f>IF(AND(X$16=2017,$C211&lt;X$16),X$35/10,IF(X$16=$C211,X$35-SUM(X$204:X210),IF(X$16-$C211&lt;10,W211,0)))</f>
        <v>0</v>
      </c>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row>
    <row r="212" spans="1:214" outlineLevel="1" x14ac:dyDescent="0.2">
      <c r="A212" s="163"/>
      <c r="B212" s="177" t="s">
        <v>249</v>
      </c>
      <c r="C212" s="173">
        <v>2015</v>
      </c>
      <c r="D212" s="163"/>
      <c r="E212" s="163" t="s">
        <v>142</v>
      </c>
      <c r="F212" s="163"/>
      <c r="G212" s="163"/>
      <c r="H212" s="163"/>
      <c r="I212" s="163"/>
      <c r="J212" s="195">
        <f>IF(AND(J$16=2017,$C212&lt;J$16),J$35/10,IF(J$16=$C212,J$35-SUM(J$204:J211),IF(J$16-$C212&lt;10,I212,0)))</f>
        <v>381603603.02411449</v>
      </c>
      <c r="K212" s="195">
        <f>IF(AND(K$16=2017,$C212&lt;K$16),K$35/10,IF(K$16=$C212,K$35-SUM(K$204:K211),IF(K$16-$C212&lt;10,J212,0)))</f>
        <v>381603603.02411449</v>
      </c>
      <c r="L212" s="195">
        <f>IF(AND(L$16=2017,$C212&lt;L$16),L$35/10,IF(L$16=$C212,L$35-SUM(L$204:L211),IF(L$16-$C212&lt;10,K212,0)))</f>
        <v>381603603.02411449</v>
      </c>
      <c r="M212" s="195">
        <f>IF(AND(M$16=2017,$C212&lt;M$16),M$35/10,IF(M$16=$C212,M$35-SUM(M$204:M211),IF(M$16-$C212&lt;10,L212,0)))</f>
        <v>381603603.02411449</v>
      </c>
      <c r="N212" s="195">
        <f>IF(AND(N$16=2017,$C212&lt;N$16),N$35/10,IF(N$16=$C212,N$35-SUM(N$204:N211),IF(N$16-$C212&lt;10,M212,0)))</f>
        <v>381603603.02411449</v>
      </c>
      <c r="O212" s="195">
        <f>IF(AND(O$16=2017,$C212&lt;O$16),O$35/10,IF(O$16=$C212,O$35-SUM(O$204:O211),IF(O$16-$C212&lt;10,N212,0)))</f>
        <v>381603603.02411449</v>
      </c>
      <c r="P212" s="195">
        <f>IF(AND(P$16=2017,$C212&lt;P$16),P$35/10,IF(P$16=$C212,P$35-SUM(P$204:P211),IF(P$16-$C212&lt;10,O212,0)))</f>
        <v>381603603.02411449</v>
      </c>
      <c r="Q212" s="195">
        <f>IF(AND(Q$16=2017,$C212&lt;Q$16),Q$35/10,IF(Q$16=$C212,Q$35-SUM(Q$204:Q211),IF(Q$16-$C212&lt;10,P212,0)))</f>
        <v>381603603.02411449</v>
      </c>
      <c r="R212" s="195">
        <f>IF(AND(R$16=2017,$C212&lt;R$16),R$35/10,IF(R$16=$C212,R$35-SUM(R$204:R211),IF(R$16-$C212&lt;10,Q212,0)))</f>
        <v>0</v>
      </c>
      <c r="S212" s="195">
        <f>IF(AND(S$16=2017,$C212&lt;S$16),S$35/10,IF(S$16=$C212,S$35-SUM(S$204:S211),IF(S$16-$C212&lt;10,R212,0)))</f>
        <v>0</v>
      </c>
      <c r="T212" s="195">
        <f>IF(AND(T$16=2017,$C212&lt;T$16),T$35/10,IF(T$16=$C212,T$35-SUM(T$204:T211),IF(T$16-$C212&lt;10,S212,0)))</f>
        <v>0</v>
      </c>
      <c r="U212" s="195">
        <f>IF(AND(U$16=2017,$C212&lt;U$16),U$35/10,IF(U$16=$C212,U$35-SUM(U$204:U211),IF(U$16-$C212&lt;10,T212,0)))</f>
        <v>0</v>
      </c>
      <c r="V212" s="195">
        <f>IF(AND(V$16=2017,$C212&lt;V$16),V$35/10,IF(V$16=$C212,V$35-SUM(V$204:V211),IF(V$16-$C212&lt;10,U212,0)))</f>
        <v>0</v>
      </c>
      <c r="W212" s="195">
        <f>IF(AND(W$16=2017,$C212&lt;W$16),W$35/10,IF(W$16=$C212,W$35-SUM(W$204:W211),IF(W$16-$C212&lt;10,V212,0)))</f>
        <v>0</v>
      </c>
      <c r="X212" s="195">
        <f>IF(AND(X$16=2017,$C212&lt;X$16),X$35/10,IF(X$16=$C212,X$35-SUM(X$204:X211),IF(X$16-$C212&lt;10,W212,0)))</f>
        <v>0</v>
      </c>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row>
    <row r="213" spans="1:214" outlineLevel="1" x14ac:dyDescent="0.2">
      <c r="A213" s="163"/>
      <c r="B213" s="177" t="s">
        <v>249</v>
      </c>
      <c r="C213" s="177">
        <v>2016</v>
      </c>
      <c r="D213" s="163"/>
      <c r="E213" s="163" t="s">
        <v>142</v>
      </c>
      <c r="F213" s="163"/>
      <c r="G213" s="163"/>
      <c r="H213" s="163"/>
      <c r="I213" s="163"/>
      <c r="J213" s="195">
        <f>IF(AND(J$16=2017,$C213&lt;J$16),J$35/10,IF(J$16=$C213,J$35-SUM(J$204:J212),IF(J$16-$C213&lt;10,I213,0)))</f>
        <v>381603603.02411449</v>
      </c>
      <c r="K213" s="195">
        <f>IF(AND(K$16=2017,$C213&lt;K$16),K$35/10,IF(K$16=$C213,K$35-SUM(K$204:K212),IF(K$16-$C213&lt;10,J213,0)))</f>
        <v>381603603.02411449</v>
      </c>
      <c r="L213" s="195">
        <f>IF(AND(L$16=2017,$C213&lt;L$16),L$35/10,IF(L$16=$C213,L$35-SUM(L$204:L212),IF(L$16-$C213&lt;10,K213,0)))</f>
        <v>381603603.02411449</v>
      </c>
      <c r="M213" s="195">
        <f>IF(AND(M$16=2017,$C213&lt;M$16),M$35/10,IF(M$16=$C213,M$35-SUM(M$204:M212),IF(M$16-$C213&lt;10,L213,0)))</f>
        <v>381603603.02411449</v>
      </c>
      <c r="N213" s="195">
        <f>IF(AND(N$16=2017,$C213&lt;N$16),N$35/10,IF(N$16=$C213,N$35-SUM(N$204:N212),IF(N$16-$C213&lt;10,M213,0)))</f>
        <v>381603603.02411449</v>
      </c>
      <c r="O213" s="195">
        <f>IF(AND(O$16=2017,$C213&lt;O$16),O$35/10,IF(O$16=$C213,O$35-SUM(O$204:O212),IF(O$16-$C213&lt;10,N213,0)))</f>
        <v>381603603.02411449</v>
      </c>
      <c r="P213" s="195">
        <f>IF(AND(P$16=2017,$C213&lt;P$16),P$35/10,IF(P$16=$C213,P$35-SUM(P$204:P212),IF(P$16-$C213&lt;10,O213,0)))</f>
        <v>381603603.02411449</v>
      </c>
      <c r="Q213" s="195">
        <f>IF(AND(Q$16=2017,$C213&lt;Q$16),Q$35/10,IF(Q$16=$C213,Q$35-SUM(Q$204:Q212),IF(Q$16-$C213&lt;10,P213,0)))</f>
        <v>381603603.02411449</v>
      </c>
      <c r="R213" s="195">
        <f>IF(AND(R$16=2017,$C213&lt;R$16),R$35/10,IF(R$16=$C213,R$35-SUM(R$204:R212),IF(R$16-$C213&lt;10,Q213,0)))</f>
        <v>381603603.02411449</v>
      </c>
      <c r="S213" s="195">
        <f>IF(AND(S$16=2017,$C213&lt;S$16),S$35/10,IF(S$16=$C213,S$35-SUM(S$204:S212),IF(S$16-$C213&lt;10,R213,0)))</f>
        <v>0</v>
      </c>
      <c r="T213" s="195">
        <f>IF(AND(T$16=2017,$C213&lt;T$16),T$35/10,IF(T$16=$C213,T$35-SUM(T$204:T212),IF(T$16-$C213&lt;10,S213,0)))</f>
        <v>0</v>
      </c>
      <c r="U213" s="195">
        <f>IF(AND(U$16=2017,$C213&lt;U$16),U$35/10,IF(U$16=$C213,U$35-SUM(U$204:U212),IF(U$16-$C213&lt;10,T213,0)))</f>
        <v>0</v>
      </c>
      <c r="V213" s="195">
        <f>IF(AND(V$16=2017,$C213&lt;V$16),V$35/10,IF(V$16=$C213,V$35-SUM(V$204:V212),IF(V$16-$C213&lt;10,U213,0)))</f>
        <v>0</v>
      </c>
      <c r="W213" s="195">
        <f>IF(AND(W$16=2017,$C213&lt;W$16),W$35/10,IF(W$16=$C213,W$35-SUM(W$204:W212),IF(W$16-$C213&lt;10,V213,0)))</f>
        <v>0</v>
      </c>
      <c r="X213" s="195">
        <f>IF(AND(X$16=2017,$C213&lt;X$16),X$35/10,IF(X$16=$C213,X$35-SUM(X$204:X212),IF(X$16-$C213&lt;10,W213,0)))</f>
        <v>0</v>
      </c>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row>
    <row r="214" spans="1:214" outlineLevel="1" x14ac:dyDescent="0.2">
      <c r="A214" s="163"/>
      <c r="B214" s="177" t="s">
        <v>249</v>
      </c>
      <c r="C214" s="173">
        <v>2017</v>
      </c>
      <c r="D214" s="163"/>
      <c r="E214" s="163" t="s">
        <v>142</v>
      </c>
      <c r="F214" s="163"/>
      <c r="G214" s="163"/>
      <c r="H214" s="163"/>
      <c r="I214" s="163"/>
      <c r="J214" s="195">
        <f>IF(AND(J$16=2017,$C214&lt;J$16),J$35/10,IF(J$16=$C214,J$35-SUM(J$204:J213),IF(J$16-$C214&lt;10,I214,0)))</f>
        <v>381603603.02411366</v>
      </c>
      <c r="K214" s="195">
        <f>IF(AND(K$16=2017,$C214&lt;K$16),K$35/10,IF(K$16=$C214,K$35-SUM(K$204:K213),IF(K$16-$C214&lt;10,J214,0)))</f>
        <v>381603603.02411366</v>
      </c>
      <c r="L214" s="195">
        <f>IF(AND(L$16=2017,$C214&lt;L$16),L$35/10,IF(L$16=$C214,L$35-SUM(L$204:L213),IF(L$16-$C214&lt;10,K214,0)))</f>
        <v>381603603.02411366</v>
      </c>
      <c r="M214" s="195">
        <f>IF(AND(M$16=2017,$C214&lt;M$16),M$35/10,IF(M$16=$C214,M$35-SUM(M$204:M213),IF(M$16-$C214&lt;10,L214,0)))</f>
        <v>381603603.02411366</v>
      </c>
      <c r="N214" s="195">
        <f>IF(AND(N$16=2017,$C214&lt;N$16),N$35/10,IF(N$16=$C214,N$35-SUM(N$204:N213),IF(N$16-$C214&lt;10,M214,0)))</f>
        <v>381603603.02411366</v>
      </c>
      <c r="O214" s="195">
        <f>IF(AND(O$16=2017,$C214&lt;O$16),O$35/10,IF(O$16=$C214,O$35-SUM(O$204:O213),IF(O$16-$C214&lt;10,N214,0)))</f>
        <v>381603603.02411366</v>
      </c>
      <c r="P214" s="195">
        <f>IF(AND(P$16=2017,$C214&lt;P$16),P$35/10,IF(P$16=$C214,P$35-SUM(P$204:P213),IF(P$16-$C214&lt;10,O214,0)))</f>
        <v>381603603.02411366</v>
      </c>
      <c r="Q214" s="195">
        <f>IF(AND(Q$16=2017,$C214&lt;Q$16),Q$35/10,IF(Q$16=$C214,Q$35-SUM(Q$204:Q213),IF(Q$16-$C214&lt;10,P214,0)))</f>
        <v>381603603.02411366</v>
      </c>
      <c r="R214" s="195">
        <f>IF(AND(R$16=2017,$C214&lt;R$16),R$35/10,IF(R$16=$C214,R$35-SUM(R$204:R213),IF(R$16-$C214&lt;10,Q214,0)))</f>
        <v>381603603.02411366</v>
      </c>
      <c r="S214" s="195">
        <f>IF(AND(S$16=2017,$C214&lt;S$16),S$35/10,IF(S$16=$C214,S$35-SUM(S$204:S213),IF(S$16-$C214&lt;10,R214,0)))</f>
        <v>381603603.02411366</v>
      </c>
      <c r="T214" s="195">
        <f>IF(AND(T$16=2017,$C214&lt;T$16),T$35/10,IF(T$16=$C214,T$35-SUM(T$204:T213),IF(T$16-$C214&lt;10,S214,0)))</f>
        <v>0</v>
      </c>
      <c r="U214" s="195">
        <f>IF(AND(U$16=2017,$C214&lt;U$16),U$35/10,IF(U$16=$C214,U$35-SUM(U$204:U213),IF(U$16-$C214&lt;10,T214,0)))</f>
        <v>0</v>
      </c>
      <c r="V214" s="195">
        <f>IF(AND(V$16=2017,$C214&lt;V$16),V$35/10,IF(V$16=$C214,V$35-SUM(V$204:V213),IF(V$16-$C214&lt;10,U214,0)))</f>
        <v>0</v>
      </c>
      <c r="W214" s="195">
        <f>IF(AND(W$16=2017,$C214&lt;W$16),W$35/10,IF(W$16=$C214,W$35-SUM(W$204:W213),IF(W$16-$C214&lt;10,V214,0)))</f>
        <v>0</v>
      </c>
      <c r="X214" s="195">
        <f>IF(AND(X$16=2017,$C214&lt;X$16),X$35/10,IF(X$16=$C214,X$35-SUM(X$204:X213),IF(X$16-$C214&lt;10,W214,0)))</f>
        <v>0</v>
      </c>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row>
    <row r="215" spans="1:214" outlineLevel="1" x14ac:dyDescent="0.2">
      <c r="A215" s="163"/>
      <c r="B215" s="177" t="s">
        <v>249</v>
      </c>
      <c r="C215" s="177">
        <v>2018</v>
      </c>
      <c r="D215" s="163"/>
      <c r="E215" s="163" t="s">
        <v>142</v>
      </c>
      <c r="F215" s="163"/>
      <c r="G215" s="163"/>
      <c r="H215" s="163"/>
      <c r="I215" s="163"/>
      <c r="J215" s="195">
        <f>IF(AND(J$16=2017,$C215&lt;J$16),J$35/10,IF(J$16=$C215,J$35-SUM(J$204:J214),IF(J$16-$C215&lt;10,I215,0)))</f>
        <v>0</v>
      </c>
      <c r="K215" s="195">
        <f>IF(AND(K$16=2017,$C215&lt;K$16),K$35/10,IF(K$16=$C215,K$35-SUM(K$204:K214),IF(K$16-$C215&lt;10,J215,0)))</f>
        <v>438056520.04782152</v>
      </c>
      <c r="L215" s="195">
        <f>IF(AND(L$16=2017,$C215&lt;L$16),L$35/10,IF(L$16=$C215,L$35-SUM(L$204:L214),IF(L$16-$C215&lt;10,K215,0)))</f>
        <v>438056520.04782152</v>
      </c>
      <c r="M215" s="195">
        <f>IF(AND(M$16=2017,$C215&lt;M$16),M$35/10,IF(M$16=$C215,M$35-SUM(M$204:M214),IF(M$16-$C215&lt;10,L215,0)))</f>
        <v>438056520.04782152</v>
      </c>
      <c r="N215" s="195">
        <f>IF(AND(N$16=2017,$C215&lt;N$16),N$35/10,IF(N$16=$C215,N$35-SUM(N$204:N214),IF(N$16-$C215&lt;10,M215,0)))</f>
        <v>438056520.04782152</v>
      </c>
      <c r="O215" s="195">
        <f>IF(AND(O$16=2017,$C215&lt;O$16),O$35/10,IF(O$16=$C215,O$35-SUM(O$204:O214),IF(O$16-$C215&lt;10,N215,0)))</f>
        <v>438056520.04782152</v>
      </c>
      <c r="P215" s="195">
        <f>IF(AND(P$16=2017,$C215&lt;P$16),P$35/10,IF(P$16=$C215,P$35-SUM(P$204:P214),IF(P$16-$C215&lt;10,O215,0)))</f>
        <v>438056520.04782152</v>
      </c>
      <c r="Q215" s="195">
        <f>IF(AND(Q$16=2017,$C215&lt;Q$16),Q$35/10,IF(Q$16=$C215,Q$35-SUM(Q$204:Q214),IF(Q$16-$C215&lt;10,P215,0)))</f>
        <v>438056520.04782152</v>
      </c>
      <c r="R215" s="195">
        <f>IF(AND(R$16=2017,$C215&lt;R$16),R$35/10,IF(R$16=$C215,R$35-SUM(R$204:R214),IF(R$16-$C215&lt;10,Q215,0)))</f>
        <v>438056520.04782152</v>
      </c>
      <c r="S215" s="195">
        <f>IF(AND(S$16=2017,$C215&lt;S$16),S$35/10,IF(S$16=$C215,S$35-SUM(S$204:S214),IF(S$16-$C215&lt;10,R215,0)))</f>
        <v>438056520.04782152</v>
      </c>
      <c r="T215" s="195">
        <f>IF(AND(T$16=2017,$C215&lt;T$16),T$35/10,IF(T$16=$C215,T$35-SUM(T$204:T214),IF(T$16-$C215&lt;10,S215,0)))</f>
        <v>438056520.04782152</v>
      </c>
      <c r="U215" s="195">
        <f>IF(AND(U$16=2017,$C215&lt;U$16),U$35/10,IF(U$16=$C215,U$35-SUM(U$204:U214),IF(U$16-$C215&lt;10,T215,0)))</f>
        <v>0</v>
      </c>
      <c r="V215" s="195">
        <f>IF(AND(V$16=2017,$C215&lt;V$16),V$35/10,IF(V$16=$C215,V$35-SUM(V$204:V214),IF(V$16-$C215&lt;10,U215,0)))</f>
        <v>0</v>
      </c>
      <c r="W215" s="195">
        <f>IF(AND(W$16=2017,$C215&lt;W$16),W$35/10,IF(W$16=$C215,W$35-SUM(W$204:W214),IF(W$16-$C215&lt;10,V215,0)))</f>
        <v>0</v>
      </c>
      <c r="X215" s="195">
        <f>IF(AND(X$16=2017,$C215&lt;X$16),X$35/10,IF(X$16=$C215,X$35-SUM(X$204:X214),IF(X$16-$C215&lt;10,W215,0)))</f>
        <v>0</v>
      </c>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row>
    <row r="216" spans="1:214" outlineLevel="1" x14ac:dyDescent="0.2">
      <c r="A216" s="163"/>
      <c r="B216" s="177" t="s">
        <v>249</v>
      </c>
      <c r="C216" s="173">
        <v>2019</v>
      </c>
      <c r="D216" s="163"/>
      <c r="E216" s="163" t="s">
        <v>142</v>
      </c>
      <c r="F216" s="163"/>
      <c r="G216" s="163"/>
      <c r="H216" s="163"/>
      <c r="I216" s="163"/>
      <c r="J216" s="195">
        <f>IF(AND(J$16=2017,$C216&lt;J$16),J$35/10,IF(J$16=$C216,J$35-SUM(J$204:J215),IF(J$16-$C216&lt;10,I216,0)))</f>
        <v>0</v>
      </c>
      <c r="K216" s="195">
        <f>IF(AND(K$16=2017,$C216&lt;K$16),K$35/10,IF(K$16=$C216,K$35-SUM(K$204:K215),IF(K$16-$C216&lt;10,J216,0)))</f>
        <v>0</v>
      </c>
      <c r="L216" s="195">
        <f>IF(AND(L$16=2017,$C216&lt;L$16),L$35/10,IF(L$16=$C216,L$35-SUM(L$204:L215),IF(L$16-$C216&lt;10,K216,0)))</f>
        <v>510836772.50994873</v>
      </c>
      <c r="M216" s="195">
        <f>IF(AND(M$16=2017,$C216&lt;M$16),M$35/10,IF(M$16=$C216,M$35-SUM(M$204:M215),IF(M$16-$C216&lt;10,L216,0)))</f>
        <v>510836772.50994873</v>
      </c>
      <c r="N216" s="195">
        <f>IF(AND(N$16=2017,$C216&lt;N$16),N$35/10,IF(N$16=$C216,N$35-SUM(N$204:N215),IF(N$16-$C216&lt;10,M216,0)))</f>
        <v>510836772.50994873</v>
      </c>
      <c r="O216" s="195">
        <f>IF(AND(O$16=2017,$C216&lt;O$16),O$35/10,IF(O$16=$C216,O$35-SUM(O$204:O215),IF(O$16-$C216&lt;10,N216,0)))</f>
        <v>510836772.50994873</v>
      </c>
      <c r="P216" s="195">
        <f>IF(AND(P$16=2017,$C216&lt;P$16),P$35/10,IF(P$16=$C216,P$35-SUM(P$204:P215),IF(P$16-$C216&lt;10,O216,0)))</f>
        <v>510836772.50994873</v>
      </c>
      <c r="Q216" s="195">
        <f>IF(AND(Q$16=2017,$C216&lt;Q$16),Q$35/10,IF(Q$16=$C216,Q$35-SUM(Q$204:Q215),IF(Q$16-$C216&lt;10,P216,0)))</f>
        <v>510836772.50994873</v>
      </c>
      <c r="R216" s="195">
        <f>IF(AND(R$16=2017,$C216&lt;R$16),R$35/10,IF(R$16=$C216,R$35-SUM(R$204:R215),IF(R$16-$C216&lt;10,Q216,0)))</f>
        <v>510836772.50994873</v>
      </c>
      <c r="S216" s="195">
        <f>IF(AND(S$16=2017,$C216&lt;S$16),S$35/10,IF(S$16=$C216,S$35-SUM(S$204:S215),IF(S$16-$C216&lt;10,R216,0)))</f>
        <v>510836772.50994873</v>
      </c>
      <c r="T216" s="195">
        <f>IF(AND(T$16=2017,$C216&lt;T$16),T$35/10,IF(T$16=$C216,T$35-SUM(T$204:T215),IF(T$16-$C216&lt;10,S216,0)))</f>
        <v>510836772.50994873</v>
      </c>
      <c r="U216" s="195">
        <f>IF(AND(U$16=2017,$C216&lt;U$16),U$35/10,IF(U$16=$C216,U$35-SUM(U$204:U215),IF(U$16-$C216&lt;10,T216,0)))</f>
        <v>510836772.50994873</v>
      </c>
      <c r="V216" s="195">
        <f>IF(AND(V$16=2017,$C216&lt;V$16),V$35/10,IF(V$16=$C216,V$35-SUM(V$204:V215),IF(V$16-$C216&lt;10,U216,0)))</f>
        <v>0</v>
      </c>
      <c r="W216" s="195">
        <f>IF(AND(W$16=2017,$C216&lt;W$16),W$35/10,IF(W$16=$C216,W$35-SUM(W$204:W215),IF(W$16-$C216&lt;10,V216,0)))</f>
        <v>0</v>
      </c>
      <c r="X216" s="195">
        <f>IF(AND(X$16=2017,$C216&lt;X$16),X$35/10,IF(X$16=$C216,X$35-SUM(X$204:X215),IF(X$16-$C216&lt;10,W216,0)))</f>
        <v>0</v>
      </c>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row>
    <row r="217" spans="1:214" outlineLevel="1" x14ac:dyDescent="0.2">
      <c r="A217" s="163"/>
      <c r="B217" s="177" t="s">
        <v>249</v>
      </c>
      <c r="C217" s="177">
        <v>2020</v>
      </c>
      <c r="D217" s="163"/>
      <c r="E217" s="163" t="s">
        <v>142</v>
      </c>
      <c r="F217" s="163"/>
      <c r="G217" s="163"/>
      <c r="H217" s="163"/>
      <c r="I217" s="163"/>
      <c r="J217" s="195">
        <f>IF(AND(J$16=2017,$C217&lt;J$16),J$35/10,IF(J$16=$C217,J$35-SUM(J$204:J216),IF(J$16-$C217&lt;10,I217,0)))</f>
        <v>0</v>
      </c>
      <c r="K217" s="195">
        <f>IF(AND(K$16=2017,$C217&lt;K$16),K$35/10,IF(K$16=$C217,K$35-SUM(K$204:K216),IF(K$16-$C217&lt;10,J217,0)))</f>
        <v>0</v>
      </c>
      <c r="L217" s="195">
        <f>IF(AND(L$16=2017,$C217&lt;L$16),L$35/10,IF(L$16=$C217,L$35-SUM(L$204:L216),IF(L$16-$C217&lt;10,K217,0)))</f>
        <v>0</v>
      </c>
      <c r="M217" s="195">
        <f>IF(AND(M$16=2017,$C217&lt;M$16),M$35/10,IF(M$16=$C217,M$35-SUM(M$204:M216),IF(M$16-$C217&lt;10,L217,0)))</f>
        <v>584851437.42101479</v>
      </c>
      <c r="N217" s="195">
        <f>IF(AND(N$16=2017,$C217&lt;N$16),N$35/10,IF(N$16=$C217,N$35-SUM(N$204:N216),IF(N$16-$C217&lt;10,M217,0)))</f>
        <v>584851437.42101479</v>
      </c>
      <c r="O217" s="195">
        <f>IF(AND(O$16=2017,$C217&lt;O$16),O$35/10,IF(O$16=$C217,O$35-SUM(O$204:O216),IF(O$16-$C217&lt;10,N217,0)))</f>
        <v>584851437.42101479</v>
      </c>
      <c r="P217" s="195">
        <f>IF(AND(P$16=2017,$C217&lt;P$16),P$35/10,IF(P$16=$C217,P$35-SUM(P$204:P216),IF(P$16-$C217&lt;10,O217,0)))</f>
        <v>584851437.42101479</v>
      </c>
      <c r="Q217" s="195">
        <f>IF(AND(Q$16=2017,$C217&lt;Q$16),Q$35/10,IF(Q$16=$C217,Q$35-SUM(Q$204:Q216),IF(Q$16-$C217&lt;10,P217,0)))</f>
        <v>584851437.42101479</v>
      </c>
      <c r="R217" s="195">
        <f>IF(AND(R$16=2017,$C217&lt;R$16),R$35/10,IF(R$16=$C217,R$35-SUM(R$204:R216),IF(R$16-$C217&lt;10,Q217,0)))</f>
        <v>584851437.42101479</v>
      </c>
      <c r="S217" s="195">
        <f>IF(AND(S$16=2017,$C217&lt;S$16),S$35/10,IF(S$16=$C217,S$35-SUM(S$204:S216),IF(S$16-$C217&lt;10,R217,0)))</f>
        <v>584851437.42101479</v>
      </c>
      <c r="T217" s="195">
        <f>IF(AND(T$16=2017,$C217&lt;T$16),T$35/10,IF(T$16=$C217,T$35-SUM(T$204:T216),IF(T$16-$C217&lt;10,S217,0)))</f>
        <v>584851437.42101479</v>
      </c>
      <c r="U217" s="195">
        <f>IF(AND(U$16=2017,$C217&lt;U$16),U$35/10,IF(U$16=$C217,U$35-SUM(U$204:U216),IF(U$16-$C217&lt;10,T217,0)))</f>
        <v>584851437.42101479</v>
      </c>
      <c r="V217" s="195">
        <f>IF(AND(V$16=2017,$C217&lt;V$16),V$35/10,IF(V$16=$C217,V$35-SUM(V$204:V216),IF(V$16-$C217&lt;10,U217,0)))</f>
        <v>584851437.42101479</v>
      </c>
      <c r="W217" s="195">
        <f>IF(AND(W$16=2017,$C217&lt;W$16),W$35/10,IF(W$16=$C217,W$35-SUM(W$204:W216),IF(W$16-$C217&lt;10,V217,0)))</f>
        <v>0</v>
      </c>
      <c r="X217" s="195">
        <f>IF(AND(X$16=2017,$C217&lt;X$16),X$35/10,IF(X$16=$C217,X$35-SUM(X$204:X216),IF(X$16-$C217&lt;10,W217,0)))</f>
        <v>0</v>
      </c>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row>
    <row r="218" spans="1:214" outlineLevel="1" x14ac:dyDescent="0.2">
      <c r="A218" s="163"/>
      <c r="B218" s="177" t="s">
        <v>249</v>
      </c>
      <c r="C218" s="173">
        <v>2021</v>
      </c>
      <c r="D218" s="163"/>
      <c r="E218" s="163" t="s">
        <v>142</v>
      </c>
      <c r="F218" s="163"/>
      <c r="G218" s="163"/>
      <c r="H218" s="163"/>
      <c r="I218" s="163"/>
      <c r="J218" s="195">
        <f>IF(AND(J$16=2017,$C218&lt;J$16),J$35/10,IF(J$16=$C218,J$35-SUM(J$204:J217),IF(J$16-$C218&lt;10,I218,0)))</f>
        <v>0</v>
      </c>
      <c r="K218" s="195">
        <f>IF(AND(K$16=2017,$C218&lt;K$16),K$35/10,IF(K$16=$C218,K$35-SUM(K$204:K217),IF(K$16-$C218&lt;10,J218,0)))</f>
        <v>0</v>
      </c>
      <c r="L218" s="195">
        <f>IF(AND(L$16=2017,$C218&lt;L$16),L$35/10,IF(L$16=$C218,L$35-SUM(L$204:L217),IF(L$16-$C218&lt;10,K218,0)))</f>
        <v>0</v>
      </c>
      <c r="M218" s="195">
        <f>IF(AND(M$16=2017,$C218&lt;M$16),M$35/10,IF(M$16=$C218,M$35-SUM(M$204:M217),IF(M$16-$C218&lt;10,L218,0)))</f>
        <v>0</v>
      </c>
      <c r="N218" s="195">
        <f>IF(AND(N$16=2017,$C218&lt;N$16),N$35/10,IF(N$16=$C218,N$35-SUM(N$204:N217),IF(N$16-$C218&lt;10,M218,0)))</f>
        <v>498721587.08252239</v>
      </c>
      <c r="O218" s="195">
        <f>IF(AND(O$16=2017,$C218&lt;O$16),O$35/10,IF(O$16=$C218,O$35-SUM(O$204:O217),IF(O$16-$C218&lt;10,N218,0)))</f>
        <v>498721587.08252239</v>
      </c>
      <c r="P218" s="195">
        <f>IF(AND(P$16=2017,$C218&lt;P$16),P$35/10,IF(P$16=$C218,P$35-SUM(P$204:P217),IF(P$16-$C218&lt;10,O218,0)))</f>
        <v>498721587.08252239</v>
      </c>
      <c r="Q218" s="195">
        <f>IF(AND(Q$16=2017,$C218&lt;Q$16),Q$35/10,IF(Q$16=$C218,Q$35-SUM(Q$204:Q217),IF(Q$16-$C218&lt;10,P218,0)))</f>
        <v>498721587.08252239</v>
      </c>
      <c r="R218" s="195">
        <f>IF(AND(R$16=2017,$C218&lt;R$16),R$35/10,IF(R$16=$C218,R$35-SUM(R$204:R217),IF(R$16-$C218&lt;10,Q218,0)))</f>
        <v>498721587.08252239</v>
      </c>
      <c r="S218" s="195">
        <f>IF(AND(S$16=2017,$C218&lt;S$16),S$35/10,IF(S$16=$C218,S$35-SUM(S$204:S217),IF(S$16-$C218&lt;10,R218,0)))</f>
        <v>498721587.08252239</v>
      </c>
      <c r="T218" s="195">
        <f>IF(AND(T$16=2017,$C218&lt;T$16),T$35/10,IF(T$16=$C218,T$35-SUM(T$204:T217),IF(T$16-$C218&lt;10,S218,0)))</f>
        <v>498721587.08252239</v>
      </c>
      <c r="U218" s="195">
        <f>IF(AND(U$16=2017,$C218&lt;U$16),U$35/10,IF(U$16=$C218,U$35-SUM(U$204:U217),IF(U$16-$C218&lt;10,T218,0)))</f>
        <v>498721587.08252239</v>
      </c>
      <c r="V218" s="195">
        <f>IF(AND(V$16=2017,$C218&lt;V$16),V$35/10,IF(V$16=$C218,V$35-SUM(V$204:V217),IF(V$16-$C218&lt;10,U218,0)))</f>
        <v>498721587.08252239</v>
      </c>
      <c r="W218" s="195">
        <f>IF(AND(W$16=2017,$C218&lt;W$16),W$35/10,IF(W$16=$C218,W$35-SUM(W$204:W217),IF(W$16-$C218&lt;10,V218,0)))</f>
        <v>498721587.08252239</v>
      </c>
      <c r="X218" s="195">
        <f>IF(AND(X$16=2017,$C218&lt;X$16),X$35/10,IF(X$16=$C218,X$35-SUM(X$204:X217),IF(X$16-$C218&lt;10,W218,0)))</f>
        <v>0</v>
      </c>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row>
    <row r="219" spans="1:214" outlineLevel="1" x14ac:dyDescent="0.2">
      <c r="A219" s="163"/>
      <c r="B219" s="177" t="s">
        <v>249</v>
      </c>
      <c r="C219" s="177">
        <v>2022</v>
      </c>
      <c r="D219" s="163"/>
      <c r="E219" s="163" t="s">
        <v>142</v>
      </c>
      <c r="F219" s="163"/>
      <c r="G219" s="163"/>
      <c r="H219" s="163"/>
      <c r="I219" s="163"/>
      <c r="J219" s="195">
        <f>IF(AND(J$16=2017,$C219&lt;J$16),J$35/10,IF(J$16=$C219,J$35-SUM(J$204:J218),IF(J$16-$C219&lt;10,I219,0)))</f>
        <v>0</v>
      </c>
      <c r="K219" s="195">
        <f>IF(AND(K$16=2017,$C219&lt;K$16),K$35/10,IF(K$16=$C219,K$35-SUM(K$204:K218),IF(K$16-$C219&lt;10,J219,0)))</f>
        <v>0</v>
      </c>
      <c r="L219" s="195">
        <f>IF(AND(L$16=2017,$C219&lt;L$16),L$35/10,IF(L$16=$C219,L$35-SUM(L$204:L218),IF(L$16-$C219&lt;10,K219,0)))</f>
        <v>0</v>
      </c>
      <c r="M219" s="195">
        <f>IF(AND(M$16=2017,$C219&lt;M$16),M$35/10,IF(M$16=$C219,M$35-SUM(M$204:M218),IF(M$16-$C219&lt;10,L219,0)))</f>
        <v>0</v>
      </c>
      <c r="N219" s="195">
        <f>IF(AND(N$16=2017,$C219&lt;N$16),N$35/10,IF(N$16=$C219,N$35-SUM(N$204:N218),IF(N$16-$C219&lt;10,M219,0)))</f>
        <v>0</v>
      </c>
      <c r="O219" s="195">
        <f>IF(AND(O$16=2017,$C219&lt;O$16),O$35/10,IF(O$16=$C219,O$35-SUM(O$204:O218),IF(O$16-$C219&lt;10,N219,0)))</f>
        <v>552408679.9213171</v>
      </c>
      <c r="P219" s="195">
        <f>IF(AND(P$16=2017,$C219&lt;P$16),P$35/10,IF(P$16=$C219,P$35-SUM(P$204:P218),IF(P$16-$C219&lt;10,O219,0)))</f>
        <v>552408679.9213171</v>
      </c>
      <c r="Q219" s="195">
        <f>IF(AND(Q$16=2017,$C219&lt;Q$16),Q$35/10,IF(Q$16=$C219,Q$35-SUM(Q$204:Q218),IF(Q$16-$C219&lt;10,P219,0)))</f>
        <v>552408679.9213171</v>
      </c>
      <c r="R219" s="195">
        <f>IF(AND(R$16=2017,$C219&lt;R$16),R$35/10,IF(R$16=$C219,R$35-SUM(R$204:R218),IF(R$16-$C219&lt;10,Q219,0)))</f>
        <v>552408679.9213171</v>
      </c>
      <c r="S219" s="195">
        <f>IF(AND(S$16=2017,$C219&lt;S$16),S$35/10,IF(S$16=$C219,S$35-SUM(S$204:S218),IF(S$16-$C219&lt;10,R219,0)))</f>
        <v>552408679.9213171</v>
      </c>
      <c r="T219" s="195">
        <f>IF(AND(T$16=2017,$C219&lt;T$16),T$35/10,IF(T$16=$C219,T$35-SUM(T$204:T218),IF(T$16-$C219&lt;10,S219,0)))</f>
        <v>552408679.9213171</v>
      </c>
      <c r="U219" s="195">
        <f>IF(AND(U$16=2017,$C219&lt;U$16),U$35/10,IF(U$16=$C219,U$35-SUM(U$204:U218),IF(U$16-$C219&lt;10,T219,0)))</f>
        <v>552408679.9213171</v>
      </c>
      <c r="V219" s="195">
        <f>IF(AND(V$16=2017,$C219&lt;V$16),V$35/10,IF(V$16=$C219,V$35-SUM(V$204:V218),IF(V$16-$C219&lt;10,U219,0)))</f>
        <v>552408679.9213171</v>
      </c>
      <c r="W219" s="195">
        <f>IF(AND(W$16=2017,$C219&lt;W$16),W$35/10,IF(W$16=$C219,W$35-SUM(W$204:W218),IF(W$16-$C219&lt;10,V219,0)))</f>
        <v>552408679.9213171</v>
      </c>
      <c r="X219" s="195">
        <f>IF(AND(X$16=2017,$C219&lt;X$16),X$35/10,IF(X$16=$C219,X$35-SUM(X$204:X218),IF(X$16-$C219&lt;10,W219,0)))</f>
        <v>552408679.9213171</v>
      </c>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row>
    <row r="220" spans="1:214" outlineLevel="1" x14ac:dyDescent="0.2">
      <c r="A220" s="163"/>
      <c r="B220" s="177" t="s">
        <v>249</v>
      </c>
      <c r="C220" s="173">
        <v>2023</v>
      </c>
      <c r="D220" s="163"/>
      <c r="E220" s="163" t="s">
        <v>142</v>
      </c>
      <c r="F220" s="163"/>
      <c r="G220" s="163"/>
      <c r="H220" s="163"/>
      <c r="I220" s="163"/>
      <c r="J220" s="195">
        <f>IF(AND(J$16=2017,$C220&lt;J$16),J$35/10,IF(J$16=$C220,J$35-SUM(J$204:J219),IF(J$16-$C220&lt;10,I220,0)))</f>
        <v>0</v>
      </c>
      <c r="K220" s="195">
        <f>IF(AND(K$16=2017,$C220&lt;K$16),K$35/10,IF(K$16=$C220,K$35-SUM(K$204:K219),IF(K$16-$C220&lt;10,J220,0)))</f>
        <v>0</v>
      </c>
      <c r="L220" s="195">
        <f>IF(AND(L$16=2017,$C220&lt;L$16),L$35/10,IF(L$16=$C220,L$35-SUM(L$204:L219),IF(L$16-$C220&lt;10,K220,0)))</f>
        <v>0</v>
      </c>
      <c r="M220" s="195">
        <f>IF(AND(M$16=2017,$C220&lt;M$16),M$35/10,IF(M$16=$C220,M$35-SUM(M$204:M219),IF(M$16-$C220&lt;10,L220,0)))</f>
        <v>0</v>
      </c>
      <c r="N220" s="195">
        <f>IF(AND(N$16=2017,$C220&lt;N$16),N$35/10,IF(N$16=$C220,N$35-SUM(N$204:N219),IF(N$16-$C220&lt;10,M220,0)))</f>
        <v>0</v>
      </c>
      <c r="O220" s="195">
        <f>IF(AND(O$16=2017,$C220&lt;O$16),O$35/10,IF(O$16=$C220,O$35-SUM(O$204:O219),IF(O$16-$C220&lt;10,N220,0)))</f>
        <v>0</v>
      </c>
      <c r="P220" s="195">
        <f>IF(AND(P$16=2017,$C220&lt;P$16),P$35/10,IF(P$16=$C220,P$35-SUM(P$204:P219),IF(P$16-$C220&lt;10,O220,0)))</f>
        <v>747819915.17606831</v>
      </c>
      <c r="Q220" s="195">
        <f>IF(AND(Q$16=2017,$C220&lt;Q$16),Q$35/10,IF(Q$16=$C220,Q$35-SUM(Q$204:Q219),IF(Q$16-$C220&lt;10,P220,0)))</f>
        <v>747819915.17606831</v>
      </c>
      <c r="R220" s="195">
        <f>IF(AND(R$16=2017,$C220&lt;R$16),R$35/10,IF(R$16=$C220,R$35-SUM(R$204:R219),IF(R$16-$C220&lt;10,Q220,0)))</f>
        <v>747819915.17606831</v>
      </c>
      <c r="S220" s="195">
        <f>IF(AND(S$16=2017,$C220&lt;S$16),S$35/10,IF(S$16=$C220,S$35-SUM(S$204:S219),IF(S$16-$C220&lt;10,R220,0)))</f>
        <v>747819915.17606831</v>
      </c>
      <c r="T220" s="195">
        <f>IF(AND(T$16=2017,$C220&lt;T$16),T$35/10,IF(T$16=$C220,T$35-SUM(T$204:T219),IF(T$16-$C220&lt;10,S220,0)))</f>
        <v>747819915.17606831</v>
      </c>
      <c r="U220" s="195">
        <f>IF(AND(U$16=2017,$C220&lt;U$16),U$35/10,IF(U$16=$C220,U$35-SUM(U$204:U219),IF(U$16-$C220&lt;10,T220,0)))</f>
        <v>747819915.17606831</v>
      </c>
      <c r="V220" s="195">
        <f>IF(AND(V$16=2017,$C220&lt;V$16),V$35/10,IF(V$16=$C220,V$35-SUM(V$204:V219),IF(V$16-$C220&lt;10,U220,0)))</f>
        <v>747819915.17606831</v>
      </c>
      <c r="W220" s="195">
        <f>IF(AND(W$16=2017,$C220&lt;W$16),W$35/10,IF(W$16=$C220,W$35-SUM(W$204:W219),IF(W$16-$C220&lt;10,V220,0)))</f>
        <v>747819915.17606831</v>
      </c>
      <c r="X220" s="195">
        <f>IF(AND(X$16=2017,$C220&lt;X$16),X$35/10,IF(X$16=$C220,X$35-SUM(X$204:X219),IF(X$16-$C220&lt;10,W220,0)))</f>
        <v>747819915.17606831</v>
      </c>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row>
    <row r="221" spans="1:214" outlineLevel="1" x14ac:dyDescent="0.2">
      <c r="A221" s="163"/>
      <c r="B221" s="177" t="s">
        <v>249</v>
      </c>
      <c r="C221" s="177">
        <v>2024</v>
      </c>
      <c r="D221" s="163"/>
      <c r="E221" s="163" t="s">
        <v>142</v>
      </c>
      <c r="F221" s="163"/>
      <c r="G221" s="163"/>
      <c r="H221" s="163"/>
      <c r="I221" s="163"/>
      <c r="J221" s="195">
        <f>IF(AND(J$16=2017,$C221&lt;J$16),J$35/10,IF(J$16=$C221,J$35-SUM(J$204:J220),IF(J$16-$C221&lt;10,I221,0)))</f>
        <v>0</v>
      </c>
      <c r="K221" s="195">
        <f>IF(AND(K$16=2017,$C221&lt;K$16),K$35/10,IF(K$16=$C221,K$35-SUM(K$204:K220),IF(K$16-$C221&lt;10,J221,0)))</f>
        <v>0</v>
      </c>
      <c r="L221" s="195">
        <f>IF(AND(L$16=2017,$C221&lt;L$16),L$35/10,IF(L$16=$C221,L$35-SUM(L$204:L220),IF(L$16-$C221&lt;10,K221,0)))</f>
        <v>0</v>
      </c>
      <c r="M221" s="195">
        <f>IF(AND(M$16=2017,$C221&lt;M$16),M$35/10,IF(M$16=$C221,M$35-SUM(M$204:M220),IF(M$16-$C221&lt;10,L221,0)))</f>
        <v>0</v>
      </c>
      <c r="N221" s="195">
        <f>IF(AND(N$16=2017,$C221&lt;N$16),N$35/10,IF(N$16=$C221,N$35-SUM(N$204:N220),IF(N$16-$C221&lt;10,M221,0)))</f>
        <v>0</v>
      </c>
      <c r="O221" s="195">
        <f>IF(AND(O$16=2017,$C221&lt;O$16),O$35/10,IF(O$16=$C221,O$35-SUM(O$204:O220),IF(O$16-$C221&lt;10,N221,0)))</f>
        <v>0</v>
      </c>
      <c r="P221" s="195">
        <f>IF(AND(P$16=2017,$C221&lt;P$16),P$35/10,IF(P$16=$C221,P$35-SUM(P$204:P220),IF(P$16-$C221&lt;10,O221,0)))</f>
        <v>0</v>
      </c>
      <c r="Q221" s="195">
        <f>IF(AND(Q$16=2017,$C221&lt;Q$16),Q$35/10,IF(Q$16=$C221,Q$35-SUM(Q$204:Q220),IF(Q$16-$C221&lt;10,P221,0)))</f>
        <v>785799885.19638062</v>
      </c>
      <c r="R221" s="195">
        <f>IF(AND(R$16=2017,$C221&lt;R$16),R$35/10,IF(R$16=$C221,R$35-SUM(R$204:R220),IF(R$16-$C221&lt;10,Q221,0)))</f>
        <v>785799885.19638062</v>
      </c>
      <c r="S221" s="195">
        <f>IF(AND(S$16=2017,$C221&lt;S$16),S$35/10,IF(S$16=$C221,S$35-SUM(S$204:S220),IF(S$16-$C221&lt;10,R221,0)))</f>
        <v>785799885.19638062</v>
      </c>
      <c r="T221" s="195">
        <f>IF(AND(T$16=2017,$C221&lt;T$16),T$35/10,IF(T$16=$C221,T$35-SUM(T$204:T220),IF(T$16-$C221&lt;10,S221,0)))</f>
        <v>785799885.19638062</v>
      </c>
      <c r="U221" s="195">
        <f>IF(AND(U$16=2017,$C221&lt;U$16),U$35/10,IF(U$16=$C221,U$35-SUM(U$204:U220),IF(U$16-$C221&lt;10,T221,0)))</f>
        <v>785799885.19638062</v>
      </c>
      <c r="V221" s="195">
        <f>IF(AND(V$16=2017,$C221&lt;V$16),V$35/10,IF(V$16=$C221,V$35-SUM(V$204:V220),IF(V$16-$C221&lt;10,U221,0)))</f>
        <v>785799885.19638062</v>
      </c>
      <c r="W221" s="195">
        <f>IF(AND(W$16=2017,$C221&lt;W$16),W$35/10,IF(W$16=$C221,W$35-SUM(W$204:W220),IF(W$16-$C221&lt;10,V221,0)))</f>
        <v>785799885.19638062</v>
      </c>
      <c r="X221" s="195">
        <f>IF(AND(X$16=2017,$C221&lt;X$16),X$35/10,IF(X$16=$C221,X$35-SUM(X$204:X220),IF(X$16-$C221&lt;10,W221,0)))</f>
        <v>785799885.19638062</v>
      </c>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row>
    <row r="222" spans="1:214" outlineLevel="1" x14ac:dyDescent="0.2">
      <c r="A222" s="163"/>
      <c r="B222" s="177" t="s">
        <v>249</v>
      </c>
      <c r="C222" s="173">
        <v>2025</v>
      </c>
      <c r="D222" s="163"/>
      <c r="E222" s="163" t="s">
        <v>142</v>
      </c>
      <c r="F222" s="163"/>
      <c r="G222" s="163"/>
      <c r="H222" s="163"/>
      <c r="I222" s="163"/>
      <c r="J222" s="195">
        <f>IF(AND(J$16=2017,$C222&lt;J$16),J$35/10,IF(J$16=$C222,J$35-SUM(J$204:J221),IF(J$16-$C222&lt;10,I222,0)))</f>
        <v>0</v>
      </c>
      <c r="K222" s="195">
        <f>IF(AND(K$16=2017,$C222&lt;K$16),K$35/10,IF(K$16=$C222,K$35-SUM(K$204:K221),IF(K$16-$C222&lt;10,J222,0)))</f>
        <v>0</v>
      </c>
      <c r="L222" s="195">
        <f>IF(AND(L$16=2017,$C222&lt;L$16),L$35/10,IF(L$16=$C222,L$35-SUM(L$204:L221),IF(L$16-$C222&lt;10,K222,0)))</f>
        <v>0</v>
      </c>
      <c r="M222" s="195">
        <f>IF(AND(M$16=2017,$C222&lt;M$16),M$35/10,IF(M$16=$C222,M$35-SUM(M$204:M221),IF(M$16-$C222&lt;10,L222,0)))</f>
        <v>0</v>
      </c>
      <c r="N222" s="195">
        <f>IF(AND(N$16=2017,$C222&lt;N$16),N$35/10,IF(N$16=$C222,N$35-SUM(N$204:N221),IF(N$16-$C222&lt;10,M222,0)))</f>
        <v>0</v>
      </c>
      <c r="O222" s="195">
        <f>IF(AND(O$16=2017,$C222&lt;O$16),O$35/10,IF(O$16=$C222,O$35-SUM(O$204:O221),IF(O$16-$C222&lt;10,N222,0)))</f>
        <v>0</v>
      </c>
      <c r="P222" s="195">
        <f>IF(AND(P$16=2017,$C222&lt;P$16),P$35/10,IF(P$16=$C222,P$35-SUM(P$204:P221),IF(P$16-$C222&lt;10,O222,0)))</f>
        <v>0</v>
      </c>
      <c r="Q222" s="195">
        <f>IF(AND(Q$16=2017,$C222&lt;Q$16),Q$35/10,IF(Q$16=$C222,Q$35-SUM(Q$204:Q221),IF(Q$16-$C222&lt;10,P222,0)))</f>
        <v>0</v>
      </c>
      <c r="R222" s="195">
        <f>IF(AND(R$16=2017,$C222&lt;R$16),R$35/10,IF(R$16=$C222,R$35-SUM(R$204:R221),IF(R$16-$C222&lt;10,Q222,0)))</f>
        <v>1144143658.8103838</v>
      </c>
      <c r="S222" s="195">
        <f>IF(AND(S$16=2017,$C222&lt;S$16),S$35/10,IF(S$16=$C222,S$35-SUM(S$204:S221),IF(S$16-$C222&lt;10,R222,0)))</f>
        <v>1144143658.8103838</v>
      </c>
      <c r="T222" s="195">
        <f>IF(AND(T$16=2017,$C222&lt;T$16),T$35/10,IF(T$16=$C222,T$35-SUM(T$204:T221),IF(T$16-$C222&lt;10,S222,0)))</f>
        <v>1144143658.8103838</v>
      </c>
      <c r="U222" s="195">
        <f>IF(AND(U$16=2017,$C222&lt;U$16),U$35/10,IF(U$16=$C222,U$35-SUM(U$204:U221),IF(U$16-$C222&lt;10,T222,0)))</f>
        <v>1144143658.8103838</v>
      </c>
      <c r="V222" s="195">
        <f>IF(AND(V$16=2017,$C222&lt;V$16),V$35/10,IF(V$16=$C222,V$35-SUM(V$204:V221),IF(V$16-$C222&lt;10,U222,0)))</f>
        <v>1144143658.8103838</v>
      </c>
      <c r="W222" s="195">
        <f>IF(AND(W$16=2017,$C222&lt;W$16),W$35/10,IF(W$16=$C222,W$35-SUM(W$204:W221),IF(W$16-$C222&lt;10,V222,0)))</f>
        <v>1144143658.8103838</v>
      </c>
      <c r="X222" s="195">
        <f>IF(AND(X$16=2017,$C222&lt;X$16),X$35/10,IF(X$16=$C222,X$35-SUM(X$204:X221),IF(X$16-$C222&lt;10,W222,0)))</f>
        <v>1144143658.8103838</v>
      </c>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row>
    <row r="223" spans="1:214" outlineLevel="1" x14ac:dyDescent="0.2">
      <c r="A223" s="163"/>
      <c r="B223" s="177" t="s">
        <v>249</v>
      </c>
      <c r="C223" s="177">
        <v>2026</v>
      </c>
      <c r="D223" s="163"/>
      <c r="E223" s="163" t="s">
        <v>142</v>
      </c>
      <c r="F223" s="163"/>
      <c r="G223" s="163"/>
      <c r="H223" s="163"/>
      <c r="I223" s="163"/>
      <c r="J223" s="195">
        <f>IF(AND(J$16=2017,$C223&lt;J$16),J$35/10,IF(J$16=$C223,J$35-SUM(J$204:J222),IF(J$16-$C223&lt;10,I223,0)))</f>
        <v>0</v>
      </c>
      <c r="K223" s="195">
        <f>IF(AND(K$16=2017,$C223&lt;K$16),K$35/10,IF(K$16=$C223,K$35-SUM(K$204:K222),IF(K$16-$C223&lt;10,J223,0)))</f>
        <v>0</v>
      </c>
      <c r="L223" s="195">
        <f>IF(AND(L$16=2017,$C223&lt;L$16),L$35/10,IF(L$16=$C223,L$35-SUM(L$204:L222),IF(L$16-$C223&lt;10,K223,0)))</f>
        <v>0</v>
      </c>
      <c r="M223" s="195">
        <f>IF(AND(M$16=2017,$C223&lt;M$16),M$35/10,IF(M$16=$C223,M$35-SUM(M$204:M222),IF(M$16-$C223&lt;10,L223,0)))</f>
        <v>0</v>
      </c>
      <c r="N223" s="195">
        <f>IF(AND(N$16=2017,$C223&lt;N$16),N$35/10,IF(N$16=$C223,N$35-SUM(N$204:N222),IF(N$16-$C223&lt;10,M223,0)))</f>
        <v>0</v>
      </c>
      <c r="O223" s="195">
        <f>IF(AND(O$16=2017,$C223&lt;O$16),O$35/10,IF(O$16=$C223,O$35-SUM(O$204:O222),IF(O$16-$C223&lt;10,N223,0)))</f>
        <v>0</v>
      </c>
      <c r="P223" s="195">
        <f>IF(AND(P$16=2017,$C223&lt;P$16),P$35/10,IF(P$16=$C223,P$35-SUM(P$204:P222),IF(P$16-$C223&lt;10,O223,0)))</f>
        <v>0</v>
      </c>
      <c r="Q223" s="195">
        <f>IF(AND(Q$16=2017,$C223&lt;Q$16),Q$35/10,IF(Q$16=$C223,Q$35-SUM(Q$204:Q222),IF(Q$16-$C223&lt;10,P223,0)))</f>
        <v>0</v>
      </c>
      <c r="R223" s="195">
        <f>IF(AND(R$16=2017,$C223&lt;R$16),R$35/10,IF(R$16=$C223,R$35-SUM(R$204:R222),IF(R$16-$C223&lt;10,Q223,0)))</f>
        <v>0</v>
      </c>
      <c r="S223" s="195">
        <f>IF(AND(S$16=2017,$C223&lt;S$16),S$35/10,IF(S$16=$C223,S$35-SUM(S$204:S222),IF(S$16-$C223&lt;10,R223,0)))</f>
        <v>1378576087.4271946</v>
      </c>
      <c r="T223" s="195">
        <f>IF(AND(T$16=2017,$C223&lt;T$16),T$35/10,IF(T$16=$C223,T$35-SUM(T$204:T222),IF(T$16-$C223&lt;10,S223,0)))</f>
        <v>1378576087.4271946</v>
      </c>
      <c r="U223" s="195">
        <f>IF(AND(U$16=2017,$C223&lt;U$16),U$35/10,IF(U$16=$C223,U$35-SUM(U$204:U222),IF(U$16-$C223&lt;10,T223,0)))</f>
        <v>1378576087.4271946</v>
      </c>
      <c r="V223" s="195">
        <f>IF(AND(V$16=2017,$C223&lt;V$16),V$35/10,IF(V$16=$C223,V$35-SUM(V$204:V222),IF(V$16-$C223&lt;10,U223,0)))</f>
        <v>1378576087.4271946</v>
      </c>
      <c r="W223" s="195">
        <f>IF(AND(W$16=2017,$C223&lt;W$16),W$35/10,IF(W$16=$C223,W$35-SUM(W$204:W222),IF(W$16-$C223&lt;10,V223,0)))</f>
        <v>1378576087.4271946</v>
      </c>
      <c r="X223" s="195">
        <f>IF(AND(X$16=2017,$C223&lt;X$16),X$35/10,IF(X$16=$C223,X$35-SUM(X$204:X222),IF(X$16-$C223&lt;10,W223,0)))</f>
        <v>1378576087.4271946</v>
      </c>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row>
    <row r="224" spans="1:214" outlineLevel="1" x14ac:dyDescent="0.2">
      <c r="A224" s="163"/>
      <c r="B224" s="177" t="s">
        <v>249</v>
      </c>
      <c r="C224" s="173">
        <v>2027</v>
      </c>
      <c r="D224" s="163"/>
      <c r="E224" s="163" t="s">
        <v>142</v>
      </c>
      <c r="F224" s="163"/>
      <c r="G224" s="163"/>
      <c r="H224" s="163"/>
      <c r="I224" s="163"/>
      <c r="J224" s="195">
        <f>IF(AND(J$16=2017,$C224&lt;J$16),J$35/10,IF(J$16=$C224,J$35-SUM(J$204:J223),IF(J$16-$C224&lt;10,I224,0)))</f>
        <v>0</v>
      </c>
      <c r="K224" s="195">
        <f>IF(AND(K$16=2017,$C224&lt;K$16),K$35/10,IF(K$16=$C224,K$35-SUM(K$204:K223),IF(K$16-$C224&lt;10,J224,0)))</f>
        <v>0</v>
      </c>
      <c r="L224" s="195">
        <f>IF(AND(L$16=2017,$C224&lt;L$16),L$35/10,IF(L$16=$C224,L$35-SUM(L$204:L223),IF(L$16-$C224&lt;10,K224,0)))</f>
        <v>0</v>
      </c>
      <c r="M224" s="195">
        <f>IF(AND(M$16=2017,$C224&lt;M$16),M$35/10,IF(M$16=$C224,M$35-SUM(M$204:M223),IF(M$16-$C224&lt;10,L224,0)))</f>
        <v>0</v>
      </c>
      <c r="N224" s="195">
        <f>IF(AND(N$16=2017,$C224&lt;N$16),N$35/10,IF(N$16=$C224,N$35-SUM(N$204:N223),IF(N$16-$C224&lt;10,M224,0)))</f>
        <v>0</v>
      </c>
      <c r="O224" s="195">
        <f>IF(AND(O$16=2017,$C224&lt;O$16),O$35/10,IF(O$16=$C224,O$35-SUM(O$204:O223),IF(O$16-$C224&lt;10,N224,0)))</f>
        <v>0</v>
      </c>
      <c r="P224" s="195">
        <f>IF(AND(P$16=2017,$C224&lt;P$16),P$35/10,IF(P$16=$C224,P$35-SUM(P$204:P223),IF(P$16-$C224&lt;10,O224,0)))</f>
        <v>0</v>
      </c>
      <c r="Q224" s="195">
        <f>IF(AND(Q$16=2017,$C224&lt;Q$16),Q$35/10,IF(Q$16=$C224,Q$35-SUM(Q$204:Q223),IF(Q$16-$C224&lt;10,P224,0)))</f>
        <v>0</v>
      </c>
      <c r="R224" s="195">
        <f>IF(AND(R$16=2017,$C224&lt;R$16),R$35/10,IF(R$16=$C224,R$35-SUM(R$204:R223),IF(R$16-$C224&lt;10,Q224,0)))</f>
        <v>0</v>
      </c>
      <c r="S224" s="195">
        <f>IF(AND(S$16=2017,$C224&lt;S$16),S$35/10,IF(S$16=$C224,S$35-SUM(S$204:S223),IF(S$16-$C224&lt;10,R224,0)))</f>
        <v>0</v>
      </c>
      <c r="T224" s="195">
        <f>IF(AND(T$16=2017,$C224&lt;T$16),T$35/10,IF(T$16=$C224,T$35-SUM(T$204:T223),IF(T$16-$C224&lt;10,S224,0)))</f>
        <v>1298953127.6561804</v>
      </c>
      <c r="U224" s="195">
        <f>IF(AND(U$16=2017,$C224&lt;U$16),U$35/10,IF(U$16=$C224,U$35-SUM(U$204:U223),IF(U$16-$C224&lt;10,T224,0)))</f>
        <v>1298953127.6561804</v>
      </c>
      <c r="V224" s="195">
        <f>IF(AND(V$16=2017,$C224&lt;V$16),V$35/10,IF(V$16=$C224,V$35-SUM(V$204:V223),IF(V$16-$C224&lt;10,U224,0)))</f>
        <v>1298953127.6561804</v>
      </c>
      <c r="W224" s="195">
        <f>IF(AND(W$16=2017,$C224&lt;W$16),W$35/10,IF(W$16=$C224,W$35-SUM(W$204:W223),IF(W$16-$C224&lt;10,V224,0)))</f>
        <v>1298953127.6561804</v>
      </c>
      <c r="X224" s="195">
        <f>IF(AND(X$16=2017,$C224&lt;X$16),X$35/10,IF(X$16=$C224,X$35-SUM(X$204:X223),IF(X$16-$C224&lt;10,W224,0)))</f>
        <v>1298953127.6561804</v>
      </c>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row>
    <row r="225" spans="1:214" outlineLevel="1" x14ac:dyDescent="0.2">
      <c r="A225" s="163"/>
      <c r="B225" s="177" t="s">
        <v>249</v>
      </c>
      <c r="C225" s="177">
        <v>2028</v>
      </c>
      <c r="D225" s="163"/>
      <c r="E225" s="163" t="s">
        <v>142</v>
      </c>
      <c r="F225" s="163"/>
      <c r="G225" s="163"/>
      <c r="H225" s="163"/>
      <c r="I225" s="163"/>
      <c r="J225" s="195">
        <f>IF(AND(J$16=2017,$C225&lt;J$16),J$35/10,IF(J$16=$C225,J$35-SUM(J$204:J224),IF(J$16-$C225&lt;10,I225,0)))</f>
        <v>0</v>
      </c>
      <c r="K225" s="195">
        <f>IF(AND(K$16=2017,$C225&lt;K$16),K$35/10,IF(K$16=$C225,K$35-SUM(K$204:K224),IF(K$16-$C225&lt;10,J225,0)))</f>
        <v>0</v>
      </c>
      <c r="L225" s="195">
        <f>IF(AND(L$16=2017,$C225&lt;L$16),L$35/10,IF(L$16=$C225,L$35-SUM(L$204:L224),IF(L$16-$C225&lt;10,K225,0)))</f>
        <v>0</v>
      </c>
      <c r="M225" s="195">
        <f>IF(AND(M$16=2017,$C225&lt;M$16),M$35/10,IF(M$16=$C225,M$35-SUM(M$204:M224),IF(M$16-$C225&lt;10,L225,0)))</f>
        <v>0</v>
      </c>
      <c r="N225" s="195">
        <f>IF(AND(N$16=2017,$C225&lt;N$16),N$35/10,IF(N$16=$C225,N$35-SUM(N$204:N224),IF(N$16-$C225&lt;10,M225,0)))</f>
        <v>0</v>
      </c>
      <c r="O225" s="195">
        <f>IF(AND(O$16=2017,$C225&lt;O$16),O$35/10,IF(O$16=$C225,O$35-SUM(O$204:O224),IF(O$16-$C225&lt;10,N225,0)))</f>
        <v>0</v>
      </c>
      <c r="P225" s="195">
        <f>IF(AND(P$16=2017,$C225&lt;P$16),P$35/10,IF(P$16=$C225,P$35-SUM(P$204:P224),IF(P$16-$C225&lt;10,O225,0)))</f>
        <v>0</v>
      </c>
      <c r="Q225" s="195">
        <f>IF(AND(Q$16=2017,$C225&lt;Q$16),Q$35/10,IF(Q$16=$C225,Q$35-SUM(Q$204:Q224),IF(Q$16-$C225&lt;10,P225,0)))</f>
        <v>0</v>
      </c>
      <c r="R225" s="195">
        <f>IF(AND(R$16=2017,$C225&lt;R$16),R$35/10,IF(R$16=$C225,R$35-SUM(R$204:R224),IF(R$16-$C225&lt;10,Q225,0)))</f>
        <v>0</v>
      </c>
      <c r="S225" s="195">
        <f>IF(AND(S$16=2017,$C225&lt;S$16),S$35/10,IF(S$16=$C225,S$35-SUM(S$204:S224),IF(S$16-$C225&lt;10,R225,0)))</f>
        <v>0</v>
      </c>
      <c r="T225" s="195">
        <f>IF(AND(T$16=2017,$C225&lt;T$16),T$35/10,IF(T$16=$C225,T$35-SUM(T$204:T224),IF(T$16-$C225&lt;10,S225,0)))</f>
        <v>0</v>
      </c>
      <c r="U225" s="195">
        <f>IF(AND(U$16=2017,$C225&lt;U$16),U$35/10,IF(U$16=$C225,U$35-SUM(U$204:U224),IF(U$16-$C225&lt;10,T225,0)))</f>
        <v>1475234030.0803194</v>
      </c>
      <c r="V225" s="195">
        <f>IF(AND(V$16=2017,$C225&lt;V$16),V$35/10,IF(V$16=$C225,V$35-SUM(V$204:V224),IF(V$16-$C225&lt;10,U225,0)))</f>
        <v>1475234030.0803194</v>
      </c>
      <c r="W225" s="195">
        <f>IF(AND(W$16=2017,$C225&lt;W$16),W$35/10,IF(W$16=$C225,W$35-SUM(W$204:W224),IF(W$16-$C225&lt;10,V225,0)))</f>
        <v>1475234030.0803194</v>
      </c>
      <c r="X225" s="195">
        <f>IF(AND(X$16=2017,$C225&lt;X$16),X$35/10,IF(X$16=$C225,X$35-SUM(X$204:X224),IF(X$16-$C225&lt;10,W225,0)))</f>
        <v>1475234030.0803194</v>
      </c>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row>
    <row r="226" spans="1:214" outlineLevel="1" x14ac:dyDescent="0.2">
      <c r="A226" s="163"/>
      <c r="B226" s="177" t="s">
        <v>249</v>
      </c>
      <c r="C226" s="173">
        <v>2029</v>
      </c>
      <c r="D226" s="163"/>
      <c r="E226" s="163" t="s">
        <v>142</v>
      </c>
      <c r="F226" s="163"/>
      <c r="G226" s="163"/>
      <c r="H226" s="163"/>
      <c r="I226" s="163"/>
      <c r="J226" s="195">
        <f>IF(AND(J$16=2017,$C226&lt;J$16),J$35/10,IF(J$16=$C226,J$35-SUM(J$204:J225),IF(J$16-$C226&lt;10,I226,0)))</f>
        <v>0</v>
      </c>
      <c r="K226" s="195">
        <f>IF(AND(K$16=2017,$C226&lt;K$16),K$35/10,IF(K$16=$C226,K$35-SUM(K$204:K225),IF(K$16-$C226&lt;10,J226,0)))</f>
        <v>0</v>
      </c>
      <c r="L226" s="195">
        <f>IF(AND(L$16=2017,$C226&lt;L$16),L$35/10,IF(L$16=$C226,L$35-SUM(L$204:L225),IF(L$16-$C226&lt;10,K226,0)))</f>
        <v>0</v>
      </c>
      <c r="M226" s="195">
        <f>IF(AND(M$16=2017,$C226&lt;M$16),M$35/10,IF(M$16=$C226,M$35-SUM(M$204:M225),IF(M$16-$C226&lt;10,L226,0)))</f>
        <v>0</v>
      </c>
      <c r="N226" s="195">
        <f>IF(AND(N$16=2017,$C226&lt;N$16),N$35/10,IF(N$16=$C226,N$35-SUM(N$204:N225),IF(N$16-$C226&lt;10,M226,0)))</f>
        <v>0</v>
      </c>
      <c r="O226" s="195">
        <f>IF(AND(O$16=2017,$C226&lt;O$16),O$35/10,IF(O$16=$C226,O$35-SUM(O$204:O225),IF(O$16-$C226&lt;10,N226,0)))</f>
        <v>0</v>
      </c>
      <c r="P226" s="195">
        <f>IF(AND(P$16=2017,$C226&lt;P$16),P$35/10,IF(P$16=$C226,P$35-SUM(P$204:P225),IF(P$16-$C226&lt;10,O226,0)))</f>
        <v>0</v>
      </c>
      <c r="Q226" s="195">
        <f>IF(AND(Q$16=2017,$C226&lt;Q$16),Q$35/10,IF(Q$16=$C226,Q$35-SUM(Q$204:Q225),IF(Q$16-$C226&lt;10,P226,0)))</f>
        <v>0</v>
      </c>
      <c r="R226" s="195">
        <f>IF(AND(R$16=2017,$C226&lt;R$16),R$35/10,IF(R$16=$C226,R$35-SUM(R$204:R225),IF(R$16-$C226&lt;10,Q226,0)))</f>
        <v>0</v>
      </c>
      <c r="S226" s="195">
        <f>IF(AND(S$16=2017,$C226&lt;S$16),S$35/10,IF(S$16=$C226,S$35-SUM(S$204:S225),IF(S$16-$C226&lt;10,R226,0)))</f>
        <v>0</v>
      </c>
      <c r="T226" s="195">
        <f>IF(AND(T$16=2017,$C226&lt;T$16),T$35/10,IF(T$16=$C226,T$35-SUM(T$204:T225),IF(T$16-$C226&lt;10,S226,0)))</f>
        <v>0</v>
      </c>
      <c r="U226" s="195">
        <f>IF(AND(U$16=2017,$C226&lt;U$16),U$35/10,IF(U$16=$C226,U$35-SUM(U$204:U225),IF(U$16-$C226&lt;10,T226,0)))</f>
        <v>0</v>
      </c>
      <c r="V226" s="195">
        <f>IF(AND(V$16=2017,$C226&lt;V$16),V$35/10,IF(V$16=$C226,V$35-SUM(V$204:V225),IF(V$16-$C226&lt;10,U226,0)))</f>
        <v>1683494694.5257397</v>
      </c>
      <c r="W226" s="195">
        <f>IF(AND(W$16=2017,$C226&lt;W$16),W$35/10,IF(W$16=$C226,W$35-SUM(W$204:W225),IF(W$16-$C226&lt;10,V226,0)))</f>
        <v>1683494694.5257397</v>
      </c>
      <c r="X226" s="195">
        <f>IF(AND(X$16=2017,$C226&lt;X$16),X$35/10,IF(X$16=$C226,X$35-SUM(X$204:X225),IF(X$16-$C226&lt;10,W226,0)))</f>
        <v>1683494694.5257397</v>
      </c>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row>
    <row r="227" spans="1:214" outlineLevel="1" x14ac:dyDescent="0.2">
      <c r="A227" s="163"/>
      <c r="B227" s="177" t="s">
        <v>249</v>
      </c>
      <c r="C227" s="177">
        <v>2030</v>
      </c>
      <c r="D227" s="163"/>
      <c r="E227" s="163" t="s">
        <v>142</v>
      </c>
      <c r="F227" s="163"/>
      <c r="G227" s="163"/>
      <c r="H227" s="163"/>
      <c r="I227" s="163"/>
      <c r="J227" s="195">
        <f>IF(AND(J$16=2017,$C227&lt;J$16),J$35/10,IF(J$16=$C227,J$35-SUM(J$204:J226),IF(J$16-$C227&lt;10,I227,0)))</f>
        <v>0</v>
      </c>
      <c r="K227" s="195">
        <f>IF(AND(K$16=2017,$C227&lt;K$16),K$35/10,IF(K$16=$C227,K$35-SUM(K$204:K226),IF(K$16-$C227&lt;10,J227,0)))</f>
        <v>0</v>
      </c>
      <c r="L227" s="195">
        <f>IF(AND(L$16=2017,$C227&lt;L$16),L$35/10,IF(L$16=$C227,L$35-SUM(L$204:L226),IF(L$16-$C227&lt;10,K227,0)))</f>
        <v>0</v>
      </c>
      <c r="M227" s="195">
        <f>IF(AND(M$16=2017,$C227&lt;M$16),M$35/10,IF(M$16=$C227,M$35-SUM(M$204:M226),IF(M$16-$C227&lt;10,L227,0)))</f>
        <v>0</v>
      </c>
      <c r="N227" s="195">
        <f>IF(AND(N$16=2017,$C227&lt;N$16),N$35/10,IF(N$16=$C227,N$35-SUM(N$204:N226),IF(N$16-$C227&lt;10,M227,0)))</f>
        <v>0</v>
      </c>
      <c r="O227" s="195">
        <f>IF(AND(O$16=2017,$C227&lt;O$16),O$35/10,IF(O$16=$C227,O$35-SUM(O$204:O226),IF(O$16-$C227&lt;10,N227,0)))</f>
        <v>0</v>
      </c>
      <c r="P227" s="195">
        <f>IF(AND(P$16=2017,$C227&lt;P$16),P$35/10,IF(P$16=$C227,P$35-SUM(P$204:P226),IF(P$16-$C227&lt;10,O227,0)))</f>
        <v>0</v>
      </c>
      <c r="Q227" s="195">
        <f>IF(AND(Q$16=2017,$C227&lt;Q$16),Q$35/10,IF(Q$16=$C227,Q$35-SUM(Q$204:Q226),IF(Q$16-$C227&lt;10,P227,0)))</f>
        <v>0</v>
      </c>
      <c r="R227" s="195">
        <f>IF(AND(R$16=2017,$C227&lt;R$16),R$35/10,IF(R$16=$C227,R$35-SUM(R$204:R226),IF(R$16-$C227&lt;10,Q227,0)))</f>
        <v>0</v>
      </c>
      <c r="S227" s="195">
        <f>IF(AND(S$16=2017,$C227&lt;S$16),S$35/10,IF(S$16=$C227,S$35-SUM(S$204:S226),IF(S$16-$C227&lt;10,R227,0)))</f>
        <v>0</v>
      </c>
      <c r="T227" s="195">
        <f>IF(AND(T$16=2017,$C227&lt;T$16),T$35/10,IF(T$16=$C227,T$35-SUM(T$204:T226),IF(T$16-$C227&lt;10,S227,0)))</f>
        <v>0</v>
      </c>
      <c r="U227" s="195">
        <f>IF(AND(U$16=2017,$C227&lt;U$16),U$35/10,IF(U$16=$C227,U$35-SUM(U$204:U226),IF(U$16-$C227&lt;10,T227,0)))</f>
        <v>0</v>
      </c>
      <c r="V227" s="195">
        <f>IF(AND(V$16=2017,$C227&lt;V$16),V$35/10,IF(V$16=$C227,V$35-SUM(V$204:V226),IF(V$16-$C227&lt;10,U227,0)))</f>
        <v>0</v>
      </c>
      <c r="W227" s="195">
        <f>IF(AND(W$16=2017,$C227&lt;W$16),W$35/10,IF(W$16=$C227,W$35-SUM(W$204:W226),IF(W$16-$C227&lt;10,V227,0)))</f>
        <v>1910686782.6391201</v>
      </c>
      <c r="X227" s="195">
        <f>IF(AND(X$16=2017,$C227&lt;X$16),X$35/10,IF(X$16=$C227,X$35-SUM(X$204:X226),IF(X$16-$C227&lt;10,W227,0)))</f>
        <v>1910686782.6391201</v>
      </c>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row>
    <row r="228" spans="1:214" outlineLevel="1" x14ac:dyDescent="0.2">
      <c r="A228" s="163"/>
      <c r="B228" s="177" t="s">
        <v>249</v>
      </c>
      <c r="C228" s="173">
        <v>2031</v>
      </c>
      <c r="D228" s="163"/>
      <c r="E228" s="163" t="s">
        <v>142</v>
      </c>
      <c r="F228" s="163"/>
      <c r="G228" s="163"/>
      <c r="H228" s="163"/>
      <c r="I228" s="163"/>
      <c r="J228" s="195">
        <f>IF(AND(J$16=2017,$C228&lt;J$16),J$35/10,IF(J$16=$C228,J$35-SUM(J$204:J227),IF(J$16-$C228&lt;10,I228,0)))</f>
        <v>0</v>
      </c>
      <c r="K228" s="195">
        <f>IF(AND(K$16=2017,$C228&lt;K$16),K$35/10,IF(K$16=$C228,K$35-SUM(K$204:K227),IF(K$16-$C228&lt;10,J228,0)))</f>
        <v>0</v>
      </c>
      <c r="L228" s="195">
        <f>IF(AND(L$16=2017,$C228&lt;L$16),L$35/10,IF(L$16=$C228,L$35-SUM(L$204:L227),IF(L$16-$C228&lt;10,K228,0)))</f>
        <v>0</v>
      </c>
      <c r="M228" s="195">
        <f>IF(AND(M$16=2017,$C228&lt;M$16),M$35/10,IF(M$16=$C228,M$35-SUM(M$204:M227),IF(M$16-$C228&lt;10,L228,0)))</f>
        <v>0</v>
      </c>
      <c r="N228" s="195">
        <f>IF(AND(N$16=2017,$C228&lt;N$16),N$35/10,IF(N$16=$C228,N$35-SUM(N$204:N227),IF(N$16-$C228&lt;10,M228,0)))</f>
        <v>0</v>
      </c>
      <c r="O228" s="195">
        <f>IF(AND(O$16=2017,$C228&lt;O$16),O$35/10,IF(O$16=$C228,O$35-SUM(O$204:O227),IF(O$16-$C228&lt;10,N228,0)))</f>
        <v>0</v>
      </c>
      <c r="P228" s="195">
        <f>IF(AND(P$16=2017,$C228&lt;P$16),P$35/10,IF(P$16=$C228,P$35-SUM(P$204:P227),IF(P$16-$C228&lt;10,O228,0)))</f>
        <v>0</v>
      </c>
      <c r="Q228" s="195">
        <f>IF(AND(Q$16=2017,$C228&lt;Q$16),Q$35/10,IF(Q$16=$C228,Q$35-SUM(Q$204:Q227),IF(Q$16-$C228&lt;10,P228,0)))</f>
        <v>0</v>
      </c>
      <c r="R228" s="195">
        <f>IF(AND(R$16=2017,$C228&lt;R$16),R$35/10,IF(R$16=$C228,R$35-SUM(R$204:R227),IF(R$16-$C228&lt;10,Q228,0)))</f>
        <v>0</v>
      </c>
      <c r="S228" s="195">
        <f>IF(AND(S$16=2017,$C228&lt;S$16),S$35/10,IF(S$16=$C228,S$35-SUM(S$204:S227),IF(S$16-$C228&lt;10,R228,0)))</f>
        <v>0</v>
      </c>
      <c r="T228" s="195">
        <f>IF(AND(T$16=2017,$C228&lt;T$16),T$35/10,IF(T$16=$C228,T$35-SUM(T$204:T227),IF(T$16-$C228&lt;10,S228,0)))</f>
        <v>0</v>
      </c>
      <c r="U228" s="195">
        <f>IF(AND(U$16=2017,$C228&lt;U$16),U$35/10,IF(U$16=$C228,U$35-SUM(U$204:U227),IF(U$16-$C228&lt;10,T228,0)))</f>
        <v>0</v>
      </c>
      <c r="V228" s="195">
        <f>IF(AND(V$16=2017,$C228&lt;V$16),V$35/10,IF(V$16=$C228,V$35-SUM(V$204:V227),IF(V$16-$C228&lt;10,U228,0)))</f>
        <v>0</v>
      </c>
      <c r="W228" s="195">
        <f>IF(AND(W$16=2017,$C228&lt;W$16),W$35/10,IF(W$16=$C228,W$35-SUM(W$204:W227),IF(W$16-$C228&lt;10,V228,0)))</f>
        <v>0</v>
      </c>
      <c r="X228" s="195">
        <f>IF(AND(X$16=2017,$C228&lt;X$16),X$35/10,IF(X$16=$C228,X$35-SUM(X$204:X227),IF(X$16-$C228&lt;10,W228,0)))</f>
        <v>1997743023.4515362</v>
      </c>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row>
    <row r="229" spans="1:214" outlineLevel="1" x14ac:dyDescent="0.2">
      <c r="A229" s="163"/>
      <c r="B229" s="173"/>
      <c r="C229" s="17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row>
    <row r="230" spans="1:214" s="163" customFormat="1" outlineLevel="1" x14ac:dyDescent="0.2">
      <c r="B230" s="169" t="s">
        <v>227</v>
      </c>
      <c r="C230" s="169"/>
      <c r="J230" s="179">
        <v>2017</v>
      </c>
      <c r="K230" s="174">
        <v>2018</v>
      </c>
      <c r="L230" s="174">
        <v>2019</v>
      </c>
      <c r="M230" s="174">
        <v>2020</v>
      </c>
      <c r="N230" s="174">
        <v>2021</v>
      </c>
      <c r="O230" s="174">
        <v>2022</v>
      </c>
      <c r="P230" s="174">
        <v>2023</v>
      </c>
      <c r="Q230" s="174">
        <v>2024</v>
      </c>
      <c r="R230" s="174">
        <v>2025</v>
      </c>
      <c r="S230" s="174">
        <v>2026</v>
      </c>
      <c r="T230" s="174">
        <v>2027</v>
      </c>
      <c r="U230" s="174">
        <v>2028</v>
      </c>
      <c r="V230" s="174">
        <v>2029</v>
      </c>
      <c r="W230" s="174">
        <v>2030</v>
      </c>
      <c r="X230" s="174">
        <v>2031</v>
      </c>
    </row>
    <row r="231" spans="1:214" s="163" customFormat="1" outlineLevel="1" x14ac:dyDescent="0.2">
      <c r="B231" s="177" t="s">
        <v>249</v>
      </c>
      <c r="C231" s="173">
        <v>2018</v>
      </c>
      <c r="E231" s="163" t="s">
        <v>79</v>
      </c>
      <c r="J231" s="70"/>
      <c r="K231" s="178"/>
      <c r="L231" s="178"/>
      <c r="M231" s="178"/>
      <c r="N231" s="178"/>
      <c r="O231" s="178"/>
      <c r="P231" s="178"/>
      <c r="Q231" s="178"/>
      <c r="R231" s="178"/>
      <c r="S231" s="178"/>
      <c r="T231" s="85">
        <f>T215/$T$35</f>
        <v>5.5169681319704914E-2</v>
      </c>
      <c r="U231" s="85"/>
      <c r="V231" s="85"/>
      <c r="W231" s="85"/>
      <c r="X231" s="85"/>
    </row>
    <row r="232" spans="1:214" outlineLevel="1" x14ac:dyDescent="0.2">
      <c r="A232" s="163"/>
      <c r="B232" s="177" t="s">
        <v>249</v>
      </c>
      <c r="C232" s="173">
        <v>2019</v>
      </c>
      <c r="D232" s="163"/>
      <c r="E232" s="163" t="s">
        <v>79</v>
      </c>
      <c r="F232" s="163"/>
      <c r="G232" s="163"/>
      <c r="H232" s="163"/>
      <c r="I232" s="163"/>
      <c r="J232" s="70"/>
      <c r="K232" s="178"/>
      <c r="L232" s="178"/>
      <c r="M232" s="178"/>
      <c r="N232" s="178"/>
      <c r="O232" s="178"/>
      <c r="P232" s="178"/>
      <c r="Q232" s="178"/>
      <c r="R232" s="178"/>
      <c r="S232" s="178"/>
      <c r="T232" s="85">
        <f t="shared" ref="T232:T240" si="21">T216/$T$35</f>
        <v>6.4335766404490069E-2</v>
      </c>
      <c r="U232" s="85">
        <f t="shared" ref="U232:U241" si="22">U216/$U$35</f>
        <v>5.6902877431414235E-2</v>
      </c>
      <c r="V232" s="85"/>
      <c r="W232" s="85"/>
      <c r="X232" s="85"/>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row>
    <row r="233" spans="1:214" outlineLevel="1" x14ac:dyDescent="0.2">
      <c r="A233" s="163"/>
      <c r="B233" s="177" t="s">
        <v>249</v>
      </c>
      <c r="C233" s="173">
        <v>2020</v>
      </c>
      <c r="D233" s="163"/>
      <c r="E233" s="163" t="s">
        <v>79</v>
      </c>
      <c r="F233" s="163"/>
      <c r="G233" s="163"/>
      <c r="H233" s="163"/>
      <c r="I233" s="163"/>
      <c r="J233" s="70"/>
      <c r="K233" s="178"/>
      <c r="L233" s="178"/>
      <c r="M233" s="178"/>
      <c r="N233" s="178"/>
      <c r="O233" s="178"/>
      <c r="P233" s="178"/>
      <c r="Q233" s="178"/>
      <c r="R233" s="178"/>
      <c r="S233" s="178"/>
      <c r="T233" s="85">
        <f t="shared" si="21"/>
        <v>7.3657315769130247E-2</v>
      </c>
      <c r="U233" s="85">
        <f t="shared" si="22"/>
        <v>6.5147482425036859E-2</v>
      </c>
      <c r="V233" s="85">
        <f t="shared" ref="V233:V242" si="23">V217/$V$35</f>
        <v>5.7620813655813757E-2</v>
      </c>
      <c r="W233" s="85"/>
      <c r="X233" s="85"/>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row>
    <row r="234" spans="1:214" outlineLevel="1" x14ac:dyDescent="0.2">
      <c r="A234" s="163"/>
      <c r="B234" s="177" t="s">
        <v>249</v>
      </c>
      <c r="C234" s="173">
        <v>2021</v>
      </c>
      <c r="D234" s="163"/>
      <c r="E234" s="163" t="s">
        <v>79</v>
      </c>
      <c r="F234" s="163"/>
      <c r="G234" s="163"/>
      <c r="H234" s="163"/>
      <c r="I234" s="163"/>
      <c r="J234" s="70"/>
      <c r="K234" s="178"/>
      <c r="L234" s="178"/>
      <c r="M234" s="178"/>
      <c r="N234" s="178"/>
      <c r="O234" s="178"/>
      <c r="P234" s="178"/>
      <c r="Q234" s="178"/>
      <c r="R234" s="178"/>
      <c r="S234" s="178"/>
      <c r="T234" s="85">
        <f t="shared" si="21"/>
        <v>6.2809956632072395E-2</v>
      </c>
      <c r="U234" s="85">
        <f t="shared" si="22"/>
        <v>5.5553348680677579E-2</v>
      </c>
      <c r="V234" s="85">
        <f t="shared" si="23"/>
        <v>4.9135116709522773E-2</v>
      </c>
      <c r="W234" s="85">
        <f t="shared" ref="W234:W243" si="24">W218/$W$35</f>
        <v>4.34584008236059E-2</v>
      </c>
      <c r="X234" s="85"/>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row>
    <row r="235" spans="1:214" outlineLevel="1" x14ac:dyDescent="0.2">
      <c r="A235" s="163"/>
      <c r="B235" s="177" t="s">
        <v>249</v>
      </c>
      <c r="C235" s="173">
        <v>2022</v>
      </c>
      <c r="D235" s="163"/>
      <c r="E235" s="163" t="s">
        <v>79</v>
      </c>
      <c r="F235" s="163"/>
      <c r="G235" s="163"/>
      <c r="H235" s="163"/>
      <c r="I235" s="163"/>
      <c r="J235" s="70"/>
      <c r="K235" s="178"/>
      <c r="L235" s="178"/>
      <c r="M235" s="178"/>
      <c r="N235" s="178"/>
      <c r="O235" s="178"/>
      <c r="P235" s="178"/>
      <c r="Q235" s="178"/>
      <c r="R235" s="178"/>
      <c r="S235" s="178"/>
      <c r="T235" s="85">
        <f t="shared" si="21"/>
        <v>6.9571412442784614E-2</v>
      </c>
      <c r="U235" s="85">
        <f t="shared" si="22"/>
        <v>6.1533634806996716E-2</v>
      </c>
      <c r="V235" s="85">
        <f t="shared" si="23"/>
        <v>5.4424483844923453E-2</v>
      </c>
      <c r="W235" s="85">
        <f t="shared" si="24"/>
        <v>4.8136672749413717E-2</v>
      </c>
      <c r="X235" s="85">
        <f t="shared" ref="X235:X244" si="25">X219/$X$35</f>
        <v>4.2575309854781189E-2</v>
      </c>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row>
    <row r="236" spans="1:214" outlineLevel="1" x14ac:dyDescent="0.2">
      <c r="A236" s="163"/>
      <c r="B236" s="177" t="s">
        <v>249</v>
      </c>
      <c r="C236" s="173">
        <v>2023</v>
      </c>
      <c r="D236" s="163"/>
      <c r="E236" s="163" t="s">
        <v>79</v>
      </c>
      <c r="F236" s="163"/>
      <c r="G236" s="163"/>
      <c r="H236" s="163"/>
      <c r="I236" s="163"/>
      <c r="J236" s="70"/>
      <c r="K236" s="178"/>
      <c r="L236" s="178"/>
      <c r="M236" s="178"/>
      <c r="N236" s="178"/>
      <c r="O236" s="178"/>
      <c r="P236" s="178"/>
      <c r="Q236" s="178"/>
      <c r="R236" s="178"/>
      <c r="S236" s="178"/>
      <c r="T236" s="85">
        <f t="shared" si="21"/>
        <v>9.4181879544421629E-2</v>
      </c>
      <c r="U236" s="85">
        <f t="shared" si="22"/>
        <v>8.3300786599511428E-2</v>
      </c>
      <c r="V236" s="85">
        <f t="shared" si="23"/>
        <v>7.3676816407390738E-2</v>
      </c>
      <c r="W236" s="85">
        <f t="shared" si="24"/>
        <v>6.516473010064229E-2</v>
      </c>
      <c r="X236" s="85">
        <f t="shared" si="25"/>
        <v>5.7636068659768828E-2</v>
      </c>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row>
    <row r="237" spans="1:214" outlineLevel="1" x14ac:dyDescent="0.2">
      <c r="A237" s="163"/>
      <c r="B237" s="177" t="s">
        <v>249</v>
      </c>
      <c r="C237" s="173">
        <v>2024</v>
      </c>
      <c r="D237" s="163"/>
      <c r="E237" s="163" t="s">
        <v>79</v>
      </c>
      <c r="F237" s="163"/>
      <c r="G237" s="163"/>
      <c r="H237" s="163"/>
      <c r="I237" s="163"/>
      <c r="J237" s="70"/>
      <c r="K237" s="178"/>
      <c r="L237" s="178"/>
      <c r="M237" s="178"/>
      <c r="N237" s="178"/>
      <c r="O237" s="178"/>
      <c r="P237" s="178"/>
      <c r="Q237" s="178"/>
      <c r="R237" s="178"/>
      <c r="S237" s="178"/>
      <c r="T237" s="85">
        <f t="shared" si="21"/>
        <v>9.8965150073813207E-2</v>
      </c>
      <c r="U237" s="85">
        <f t="shared" si="22"/>
        <v>8.7531432659496325E-2</v>
      </c>
      <c r="V237" s="85">
        <f t="shared" si="23"/>
        <v>7.741868423085721E-2</v>
      </c>
      <c r="W237" s="85">
        <f t="shared" si="24"/>
        <v>6.8474289588666123E-2</v>
      </c>
      <c r="X237" s="85">
        <f t="shared" si="25"/>
        <v>6.0563265589622314E-2</v>
      </c>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row>
    <row r="238" spans="1:214" outlineLevel="1" x14ac:dyDescent="0.2">
      <c r="A238" s="163"/>
      <c r="B238" s="177" t="s">
        <v>249</v>
      </c>
      <c r="C238" s="173">
        <v>2025</v>
      </c>
      <c r="D238" s="163"/>
      <c r="E238" s="163" t="s">
        <v>79</v>
      </c>
      <c r="F238" s="163"/>
      <c r="G238" s="163"/>
      <c r="H238" s="163"/>
      <c r="I238" s="163"/>
      <c r="J238" s="70"/>
      <c r="K238" s="178"/>
      <c r="L238" s="178"/>
      <c r="M238" s="178"/>
      <c r="N238" s="178"/>
      <c r="O238" s="178"/>
      <c r="P238" s="178"/>
      <c r="Q238" s="178"/>
      <c r="R238" s="178"/>
      <c r="S238" s="178"/>
      <c r="T238" s="85">
        <f t="shared" si="21"/>
        <v>0.14409565467405711</v>
      </c>
      <c r="U238" s="85">
        <f t="shared" si="22"/>
        <v>0.12744788528306103</v>
      </c>
      <c r="V238" s="85">
        <f t="shared" si="23"/>
        <v>0.11272347871881151</v>
      </c>
      <c r="W238" s="85">
        <f t="shared" si="24"/>
        <v>9.9700223556076287E-2</v>
      </c>
      <c r="X238" s="85">
        <f t="shared" si="25"/>
        <v>8.8181581069967124E-2</v>
      </c>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row>
    <row r="239" spans="1:214" outlineLevel="1" x14ac:dyDescent="0.2">
      <c r="A239" s="163"/>
      <c r="B239" s="177" t="s">
        <v>249</v>
      </c>
      <c r="C239" s="173">
        <v>2026</v>
      </c>
      <c r="D239" s="163"/>
      <c r="E239" s="163" t="s">
        <v>79</v>
      </c>
      <c r="F239" s="163"/>
      <c r="G239" s="163"/>
      <c r="H239" s="163"/>
      <c r="I239" s="163"/>
      <c r="J239" s="70"/>
      <c r="K239" s="178"/>
      <c r="L239" s="178"/>
      <c r="M239" s="178"/>
      <c r="N239" s="178"/>
      <c r="O239" s="178"/>
      <c r="P239" s="178"/>
      <c r="Q239" s="178"/>
      <c r="R239" s="178"/>
      <c r="S239" s="178"/>
      <c r="T239" s="85">
        <f t="shared" si="21"/>
        <v>0.17362052597692459</v>
      </c>
      <c r="U239" s="85">
        <f t="shared" si="22"/>
        <v>0.15356166657172376</v>
      </c>
      <c r="V239" s="85">
        <f t="shared" si="23"/>
        <v>0.13582026265384872</v>
      </c>
      <c r="W239" s="85">
        <f t="shared" si="24"/>
        <v>0.12012857218337353</v>
      </c>
      <c r="X239" s="85">
        <f t="shared" si="25"/>
        <v>0.10624978609851818</v>
      </c>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row>
    <row r="240" spans="1:214" outlineLevel="1" x14ac:dyDescent="0.2">
      <c r="A240" s="163"/>
      <c r="B240" s="177" t="s">
        <v>249</v>
      </c>
      <c r="C240" s="173">
        <v>2027</v>
      </c>
      <c r="D240" s="163"/>
      <c r="E240" s="163" t="s">
        <v>79</v>
      </c>
      <c r="F240" s="163"/>
      <c r="G240" s="163"/>
      <c r="H240" s="163"/>
      <c r="I240" s="163"/>
      <c r="J240" s="70"/>
      <c r="K240" s="178"/>
      <c r="L240" s="178"/>
      <c r="M240" s="178"/>
      <c r="N240" s="178"/>
      <c r="O240" s="178"/>
      <c r="P240" s="178"/>
      <c r="Q240" s="178"/>
      <c r="R240" s="178"/>
      <c r="S240" s="178"/>
      <c r="T240" s="85">
        <f t="shared" si="21"/>
        <v>0.1635926571626013</v>
      </c>
      <c r="U240" s="85">
        <f t="shared" si="22"/>
        <v>0.14469234516732504</v>
      </c>
      <c r="V240" s="85">
        <f t="shared" si="23"/>
        <v>0.12797563847386698</v>
      </c>
      <c r="W240" s="85">
        <f t="shared" si="24"/>
        <v>0.11319025912431194</v>
      </c>
      <c r="X240" s="85">
        <f t="shared" si="25"/>
        <v>0.1001130755307397</v>
      </c>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row>
    <row r="241" spans="1:214" outlineLevel="1" x14ac:dyDescent="0.2">
      <c r="A241" s="163"/>
      <c r="B241" s="177" t="s">
        <v>249</v>
      </c>
      <c r="C241" s="173">
        <v>2028</v>
      </c>
      <c r="D241" s="163"/>
      <c r="E241" s="163" t="s">
        <v>79</v>
      </c>
      <c r="F241" s="163"/>
      <c r="G241" s="163"/>
      <c r="H241" s="163"/>
      <c r="I241" s="163"/>
      <c r="J241" s="70"/>
      <c r="K241" s="178"/>
      <c r="L241" s="178"/>
      <c r="M241" s="178"/>
      <c r="N241" s="178"/>
      <c r="O241" s="178"/>
      <c r="P241" s="178"/>
      <c r="Q241" s="178"/>
      <c r="R241" s="178"/>
      <c r="S241" s="178"/>
      <c r="T241" s="85"/>
      <c r="U241" s="85">
        <f t="shared" si="22"/>
        <v>0.16432854037475703</v>
      </c>
      <c r="V241" s="85">
        <f t="shared" si="23"/>
        <v>0.14534320975735518</v>
      </c>
      <c r="W241" s="85">
        <f t="shared" si="24"/>
        <v>0.12855130687825159</v>
      </c>
      <c r="X241" s="85">
        <f t="shared" si="25"/>
        <v>0.11369941896628669</v>
      </c>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row>
    <row r="242" spans="1:214" outlineLevel="1" x14ac:dyDescent="0.2">
      <c r="A242" s="163"/>
      <c r="B242" s="177" t="s">
        <v>249</v>
      </c>
      <c r="C242" s="173">
        <v>2029</v>
      </c>
      <c r="D242" s="163"/>
      <c r="E242" s="163" t="s">
        <v>79</v>
      </c>
      <c r="F242" s="163"/>
      <c r="G242" s="163"/>
      <c r="H242" s="163"/>
      <c r="I242" s="163"/>
      <c r="J242" s="70"/>
      <c r="K242" s="178"/>
      <c r="L242" s="178"/>
      <c r="M242" s="178"/>
      <c r="N242" s="178"/>
      <c r="O242" s="178"/>
      <c r="P242" s="178"/>
      <c r="Q242" s="178"/>
      <c r="R242" s="178"/>
      <c r="S242" s="178"/>
      <c r="T242" s="85"/>
      <c r="U242" s="85"/>
      <c r="V242" s="85">
        <f t="shared" si="23"/>
        <v>0.16586149554760965</v>
      </c>
      <c r="W242" s="85">
        <f t="shared" si="24"/>
        <v>0.14669905838065841</v>
      </c>
      <c r="X242" s="85">
        <f t="shared" si="25"/>
        <v>0.12975051056135237</v>
      </c>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row>
    <row r="243" spans="1:214" outlineLevel="1" x14ac:dyDescent="0.2">
      <c r="A243" s="163"/>
      <c r="B243" s="177" t="s">
        <v>249</v>
      </c>
      <c r="C243" s="173">
        <v>2030</v>
      </c>
      <c r="D243" s="163"/>
      <c r="E243" s="163" t="s">
        <v>79</v>
      </c>
      <c r="F243" s="163"/>
      <c r="G243" s="163"/>
      <c r="H243" s="163"/>
      <c r="I243" s="163"/>
      <c r="J243" s="70"/>
      <c r="K243" s="178"/>
      <c r="L243" s="178"/>
      <c r="M243" s="178"/>
      <c r="N243" s="178"/>
      <c r="O243" s="178"/>
      <c r="P243" s="178"/>
      <c r="Q243" s="178"/>
      <c r="R243" s="178"/>
      <c r="S243" s="178"/>
      <c r="T243" s="85"/>
      <c r="U243" s="85"/>
      <c r="V243" s="85"/>
      <c r="W243" s="85">
        <f t="shared" si="24"/>
        <v>0.16649648661500022</v>
      </c>
      <c r="X243" s="85">
        <f t="shared" si="25"/>
        <v>0.14726068717436228</v>
      </c>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row>
    <row r="244" spans="1:214" outlineLevel="1" x14ac:dyDescent="0.2">
      <c r="A244" s="163"/>
      <c r="B244" s="177"/>
      <c r="C244" s="173"/>
      <c r="D244" s="163"/>
      <c r="E244" s="163"/>
      <c r="F244" s="163"/>
      <c r="G244" s="163"/>
      <c r="H244" s="163"/>
      <c r="I244" s="163"/>
      <c r="J244" s="70"/>
      <c r="K244" s="178"/>
      <c r="L244" s="178"/>
      <c r="M244" s="178"/>
      <c r="N244" s="178"/>
      <c r="O244" s="178"/>
      <c r="P244" s="178"/>
      <c r="Q244" s="178"/>
      <c r="R244" s="178"/>
      <c r="S244" s="178"/>
      <c r="T244" s="85"/>
      <c r="U244" s="85"/>
      <c r="V244" s="85"/>
      <c r="W244" s="85"/>
      <c r="X244" s="85">
        <f t="shared" si="25"/>
        <v>0.15397029649460139</v>
      </c>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row>
    <row r="245" spans="1:214" outlineLevel="1" x14ac:dyDescent="0.2">
      <c r="A245" s="163"/>
      <c r="B245" s="177" t="s">
        <v>249</v>
      </c>
      <c r="C245" s="173">
        <v>2031</v>
      </c>
      <c r="D245" s="163"/>
      <c r="E245" s="163"/>
      <c r="F245" s="163"/>
      <c r="G245" s="163"/>
      <c r="H245" s="163"/>
      <c r="I245" s="163"/>
      <c r="J245" s="163"/>
      <c r="K245" s="176"/>
      <c r="L245" s="176"/>
      <c r="M245" s="176"/>
      <c r="N245" s="176"/>
      <c r="O245" s="176"/>
      <c r="P245" s="176"/>
      <c r="Q245" s="176"/>
      <c r="R245" s="176"/>
      <c r="S245" s="176"/>
      <c r="T245" s="176">
        <f>SUM(T231:T244)</f>
        <v>1</v>
      </c>
      <c r="U245" s="176">
        <f t="shared" ref="U245:X245" si="26">SUM(U231:U244)</f>
        <v>1</v>
      </c>
      <c r="V245" s="176">
        <f t="shared" si="26"/>
        <v>0.99999999999999989</v>
      </c>
      <c r="W245" s="176">
        <f t="shared" si="26"/>
        <v>1</v>
      </c>
      <c r="X245" s="176">
        <f t="shared" si="26"/>
        <v>0.99999999999999989</v>
      </c>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row>
    <row r="246" spans="1:214" s="163" customFormat="1" outlineLevel="1" x14ac:dyDescent="0.2"/>
    <row r="247" spans="1:214" s="163" customFormat="1" outlineLevel="1" x14ac:dyDescent="0.2">
      <c r="B247" s="169" t="s">
        <v>232</v>
      </c>
      <c r="C247" s="169"/>
    </row>
    <row r="248" spans="1:214" s="163" customFormat="1" outlineLevel="1" x14ac:dyDescent="0.2">
      <c r="B248" s="163" t="s">
        <v>221</v>
      </c>
      <c r="E248" s="163" t="s">
        <v>79</v>
      </c>
      <c r="J248" s="70"/>
      <c r="K248" s="70"/>
      <c r="L248" s="70"/>
      <c r="M248" s="70"/>
      <c r="N248" s="70"/>
      <c r="O248" s="70"/>
      <c r="P248" s="70"/>
      <c r="Q248" s="70"/>
      <c r="R248" s="70"/>
      <c r="S248" s="70"/>
      <c r="T248" s="96" cm="1">
        <f t="array" ref="T248">SUMPRODUCT(T231:T240,TRANSPOSE(K22:T22))</f>
        <v>2.6685205642411714E-2</v>
      </c>
      <c r="U248" s="96" cm="1">
        <f t="array" ref="U248">SUMPRODUCT(U232:U241,TRANSPOSE(L22:U22))</f>
        <v>2.8573679460328513E-2</v>
      </c>
      <c r="V248" s="96" cm="1">
        <f t="array" ref="V248">SUMPRODUCT(V233:V242,TRANSPOSE(M22:V22))</f>
        <v>3.0598189409668509E-2</v>
      </c>
      <c r="W248" s="96" cm="1">
        <f t="array" ref="W248">SUMPRODUCT(W234:W243,TRANSPOSE(N22:W22))</f>
        <v>3.2520259423694596E-2</v>
      </c>
      <c r="X248" s="96" cm="1">
        <f t="array" ref="X248">SUMPRODUCT(X235:X244,TRANSPOSE(O22:X22))</f>
        <v>3.3891866982395949E-2</v>
      </c>
    </row>
    <row r="249" spans="1:214" outlineLevel="1"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row>
    <row r="250" spans="1:214" s="163" customFormat="1" x14ac:dyDescent="0.2"/>
    <row r="251" spans="1:214" s="163" customFormat="1" x14ac:dyDescent="0.2">
      <c r="A251" s="87"/>
      <c r="B251" s="86"/>
      <c r="C251" s="86"/>
      <c r="D251" s="87"/>
      <c r="E251" s="87"/>
      <c r="F251" s="87"/>
      <c r="G251" s="87"/>
      <c r="H251" s="87"/>
      <c r="I251" s="87"/>
      <c r="J251" s="88"/>
      <c r="K251" s="88"/>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c r="FV251" s="87"/>
      <c r="FW251" s="87"/>
      <c r="FX251" s="87"/>
      <c r="FY251" s="87"/>
      <c r="FZ251" s="87"/>
      <c r="GA251" s="87"/>
      <c r="GB251" s="87"/>
      <c r="GC251" s="87"/>
      <c r="GD251" s="87"/>
      <c r="GE251" s="87"/>
      <c r="GF251" s="87"/>
      <c r="GG251" s="87"/>
      <c r="GH251" s="87"/>
      <c r="GI251" s="87"/>
      <c r="GJ251" s="87"/>
      <c r="GK251" s="87"/>
      <c r="GL251" s="87"/>
      <c r="GM251" s="87"/>
      <c r="GN251" s="87"/>
      <c r="GO251" s="87"/>
      <c r="GP251" s="87"/>
      <c r="GQ251" s="87"/>
      <c r="GR251" s="87"/>
      <c r="GS251" s="87"/>
      <c r="GT251" s="87"/>
      <c r="GU251" s="87"/>
      <c r="GV251" s="87"/>
      <c r="GW251" s="87"/>
      <c r="GX251" s="87"/>
      <c r="GY251" s="87"/>
      <c r="GZ251" s="87"/>
      <c r="HA251" s="87"/>
      <c r="HB251" s="87"/>
      <c r="HC251" s="87"/>
    </row>
    <row r="252" spans="1:214" s="87" customFormat="1" x14ac:dyDescent="0.2">
      <c r="A252" s="184"/>
      <c r="B252" s="184" t="s">
        <v>228</v>
      </c>
      <c r="C252" s="184"/>
      <c r="D252" s="184"/>
      <c r="E252" s="184"/>
      <c r="F252" s="184"/>
      <c r="G252" s="184"/>
      <c r="H252" s="184"/>
      <c r="I252" s="184"/>
      <c r="J252" s="185" t="s">
        <v>212</v>
      </c>
      <c r="K252" s="186">
        <v>2018</v>
      </c>
      <c r="L252" s="186">
        <v>2019</v>
      </c>
      <c r="M252" s="186">
        <v>2020</v>
      </c>
      <c r="N252" s="186">
        <v>2021</v>
      </c>
      <c r="O252" s="186">
        <v>2022</v>
      </c>
      <c r="P252" s="186">
        <v>2023</v>
      </c>
      <c r="Q252" s="186">
        <v>2024</v>
      </c>
      <c r="R252" s="186">
        <v>2025</v>
      </c>
      <c r="S252" s="186">
        <v>2026</v>
      </c>
      <c r="T252" s="186">
        <v>2027</v>
      </c>
      <c r="U252" s="186">
        <v>2028</v>
      </c>
      <c r="V252" s="186">
        <v>2029</v>
      </c>
      <c r="W252" s="186">
        <v>2030</v>
      </c>
      <c r="X252" s="186">
        <v>2031</v>
      </c>
      <c r="Y252" s="184"/>
      <c r="Z252" s="184"/>
      <c r="AA252" s="184" t="s">
        <v>40</v>
      </c>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c r="FL252" s="184"/>
      <c r="FM252" s="184"/>
      <c r="FN252" s="184"/>
      <c r="FO252" s="184"/>
      <c r="FP252" s="184"/>
      <c r="FQ252" s="184"/>
      <c r="FR252" s="184"/>
      <c r="FS252" s="184"/>
      <c r="FT252" s="184"/>
      <c r="FU252" s="184"/>
      <c r="FV252" s="184"/>
      <c r="FW252" s="184"/>
      <c r="FX252" s="184"/>
      <c r="FY252" s="184"/>
      <c r="FZ252" s="184"/>
      <c r="GA252" s="184"/>
      <c r="GB252" s="184"/>
      <c r="GC252" s="184"/>
      <c r="GD252" s="184"/>
      <c r="GE252" s="184"/>
      <c r="GF252" s="184"/>
      <c r="GG252" s="184"/>
      <c r="GH252" s="184"/>
      <c r="GI252" s="184"/>
      <c r="GJ252" s="184"/>
      <c r="GK252" s="184"/>
      <c r="GL252" s="184"/>
      <c r="GM252" s="184"/>
      <c r="GN252" s="184"/>
      <c r="GO252" s="184"/>
      <c r="GP252" s="184"/>
      <c r="GQ252" s="184"/>
      <c r="GR252" s="184"/>
      <c r="GS252" s="184"/>
      <c r="GT252" s="184"/>
      <c r="GU252" s="184"/>
      <c r="GV252" s="184"/>
      <c r="GW252" s="184"/>
      <c r="GX252" s="184"/>
      <c r="GY252" s="184"/>
      <c r="GZ252" s="184"/>
      <c r="HA252" s="184"/>
      <c r="HB252" s="184"/>
      <c r="HC252" s="184"/>
    </row>
    <row r="253" spans="1:214" s="184" customFormat="1"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row>
    <row r="254" spans="1:214" s="163" customFormat="1" outlineLevel="1" x14ac:dyDescent="0.2">
      <c r="B254" s="169" t="s">
        <v>229</v>
      </c>
      <c r="C254" s="169"/>
      <c r="K254" s="174"/>
      <c r="L254" s="174"/>
      <c r="M254" s="174"/>
      <c r="N254" s="174"/>
      <c r="O254" s="174"/>
      <c r="P254" s="174"/>
      <c r="Q254" s="174"/>
      <c r="R254" s="174"/>
      <c r="S254" s="174"/>
      <c r="T254" s="174"/>
      <c r="U254" s="174"/>
      <c r="V254" s="174"/>
      <c r="W254" s="174"/>
      <c r="X254" s="174"/>
      <c r="Y254" s="175"/>
      <c r="Z254" s="175"/>
    </row>
    <row r="255" spans="1:214" s="163" customFormat="1" outlineLevel="1" x14ac:dyDescent="0.2">
      <c r="B255" s="177" t="s">
        <v>249</v>
      </c>
      <c r="C255" s="177">
        <v>2008</v>
      </c>
      <c r="E255" s="163" t="s">
        <v>142</v>
      </c>
      <c r="J255" s="195">
        <f>IF(AND(J$16=2017,$C255&lt;J$16),J$38/10,IF(J$16=$C255,J$38-SUM(J$254:J254),IF(J$16-$C255&lt;10,I255,0)))</f>
        <v>420633975.68933523</v>
      </c>
      <c r="K255" s="195">
        <f>IF(AND(K$16=2017,$C255&lt;K$16),K$38/10,IF(K$16=$C255,K$38-SUM(K$254:K254),IF(K$16-$C255&lt;10,J255,0)))</f>
        <v>0</v>
      </c>
      <c r="L255" s="195">
        <f>IF(AND(L$16=2017,$C255&lt;L$16),L$38/10,IF(L$16=$C255,L$38-SUM(L$254:L254),IF(L$16-$C255&lt;10,K255,0)))</f>
        <v>0</v>
      </c>
      <c r="M255" s="195">
        <f>IF(AND(M$16=2017,$C255&lt;M$16),M$38/10,IF(M$16=$C255,M$38-SUM(M$254:M254),IF(M$16-$C255&lt;10,L255,0)))</f>
        <v>0</v>
      </c>
      <c r="N255" s="195">
        <f>IF(AND(N$16=2017,$C255&lt;N$16),N$38/10,IF(N$16=$C255,N$38-SUM(N$254:N254),IF(N$16-$C255&lt;10,M255,0)))</f>
        <v>0</v>
      </c>
      <c r="O255" s="195">
        <f>IF(AND(O$16=2017,$C255&lt;O$16),O$38/10,IF(O$16=$C255,O$38-SUM(O$254:O254),IF(O$16-$C255&lt;10,N255,0)))</f>
        <v>0</v>
      </c>
      <c r="P255" s="195">
        <f>IF(AND(P$16=2017,$C255&lt;P$16),P$38/10,IF(P$16=$C255,P$38-SUM(P$254:P254),IF(P$16-$C255&lt;10,O255,0)))</f>
        <v>0</v>
      </c>
      <c r="Q255" s="195">
        <f>IF(AND(Q$16=2017,$C255&lt;Q$16),Q$38/10,IF(Q$16=$C255,Q$38-SUM(Q$254:Q254),IF(Q$16-$C255&lt;10,P255,0)))</f>
        <v>0</v>
      </c>
      <c r="R255" s="195">
        <f>IF(AND(R$16=2017,$C255&lt;R$16),R$38/10,IF(R$16=$C255,R$38-SUM(R$254:R254),IF(R$16-$C255&lt;10,Q255,0)))</f>
        <v>0</v>
      </c>
      <c r="S255" s="195">
        <f>IF(AND(S$16=2017,$C255&lt;S$16),S$38/10,IF(S$16=$C255,S$38-SUM(S$254:S254),IF(S$16-$C255&lt;10,R255,0)))</f>
        <v>0</v>
      </c>
      <c r="T255" s="195">
        <f>IF(AND(T$16=2017,$C255&lt;T$16),T$38/10,IF(T$16=$C255,T$38-SUM(T$254:T254),IF(T$16-$C255&lt;10,S255,0)))</f>
        <v>0</v>
      </c>
      <c r="U255" s="195">
        <f>IF(AND(U$16=2017,$C255&lt;U$16),U$38/10,IF(U$16=$C255,U$38-SUM(U$254:U254),IF(U$16-$C255&lt;10,T255,0)))</f>
        <v>0</v>
      </c>
      <c r="V255" s="195">
        <f>IF(AND(V$16=2017,$C255&lt;V$16),V$38/10,IF(V$16=$C255,V$38-SUM(V$254:V254),IF(V$16-$C255&lt;10,U255,0)))</f>
        <v>0</v>
      </c>
      <c r="W255" s="195">
        <f>IF(AND(W$16=2017,$C255&lt;W$16),W$38/10,IF(W$16=$C255,W$38-SUM(W$254:W254),IF(W$16-$C255&lt;10,V255,0)))</f>
        <v>0</v>
      </c>
      <c r="X255" s="195">
        <f>IF(AND(X$16=2017,$C255&lt;X$16),X$38/10,IF(X$16=$C255,X$38-SUM(X$254:X254),IF(X$16-$C255&lt;10,W255,0)))</f>
        <v>0</v>
      </c>
      <c r="Y255" s="175"/>
      <c r="Z255" s="175"/>
    </row>
    <row r="256" spans="1:214" s="163" customFormat="1" outlineLevel="1" x14ac:dyDescent="0.2">
      <c r="B256" s="177" t="s">
        <v>249</v>
      </c>
      <c r="C256" s="173">
        <v>2009</v>
      </c>
      <c r="E256" s="163" t="s">
        <v>142</v>
      </c>
      <c r="J256" s="195">
        <f>IF(AND(J$16=2017,$C256&lt;J$16),J$38/10,IF(J$16=$C256,J$38-SUM(J$254:J255),IF(J$16-$C256&lt;10,I256,0)))</f>
        <v>420633975.68933523</v>
      </c>
      <c r="K256" s="195">
        <f>IF(AND(K$16=2017,$C256&lt;K$16),K$38/10,IF(K$16=$C256,K$38-SUM(K$254:K255),IF(K$16-$C256&lt;10,J256,0)))</f>
        <v>420633975.68933523</v>
      </c>
      <c r="L256" s="195">
        <f>IF(AND(L$16=2017,$C256&lt;L$16),L$38/10,IF(L$16=$C256,L$38-SUM(L$254:L255),IF(L$16-$C256&lt;10,K256,0)))</f>
        <v>0</v>
      </c>
      <c r="M256" s="195">
        <f>IF(AND(M$16=2017,$C256&lt;M$16),M$38/10,IF(M$16=$C256,M$38-SUM(M$254:M255),IF(M$16-$C256&lt;10,L256,0)))</f>
        <v>0</v>
      </c>
      <c r="N256" s="195">
        <f>IF(AND(N$16=2017,$C256&lt;N$16),N$38/10,IF(N$16=$C256,N$38-SUM(N$254:N255),IF(N$16-$C256&lt;10,M256,0)))</f>
        <v>0</v>
      </c>
      <c r="O256" s="195">
        <f>IF(AND(O$16=2017,$C256&lt;O$16),O$38/10,IF(O$16=$C256,O$38-SUM(O$254:O255),IF(O$16-$C256&lt;10,N256,0)))</f>
        <v>0</v>
      </c>
      <c r="P256" s="195">
        <f>IF(AND(P$16=2017,$C256&lt;P$16),P$38/10,IF(P$16=$C256,P$38-SUM(P$254:P255),IF(P$16-$C256&lt;10,O256,0)))</f>
        <v>0</v>
      </c>
      <c r="Q256" s="195">
        <f>IF(AND(Q$16=2017,$C256&lt;Q$16),Q$38/10,IF(Q$16=$C256,Q$38-SUM(Q$254:Q255),IF(Q$16-$C256&lt;10,P256,0)))</f>
        <v>0</v>
      </c>
      <c r="R256" s="195">
        <f>IF(AND(R$16=2017,$C256&lt;R$16),R$38/10,IF(R$16=$C256,R$38-SUM(R$254:R255),IF(R$16-$C256&lt;10,Q256,0)))</f>
        <v>0</v>
      </c>
      <c r="S256" s="195">
        <f>IF(AND(S$16=2017,$C256&lt;S$16),S$38/10,IF(S$16=$C256,S$38-SUM(S$254:S255),IF(S$16-$C256&lt;10,R256,0)))</f>
        <v>0</v>
      </c>
      <c r="T256" s="195">
        <f>IF(AND(T$16=2017,$C256&lt;T$16),T$38/10,IF(T$16=$C256,T$38-SUM(T$254:T255),IF(T$16-$C256&lt;10,S256,0)))</f>
        <v>0</v>
      </c>
      <c r="U256" s="195">
        <f>IF(AND(U$16=2017,$C256&lt;U$16),U$38/10,IF(U$16=$C256,U$38-SUM(U$254:U255),IF(U$16-$C256&lt;10,T256,0)))</f>
        <v>0</v>
      </c>
      <c r="V256" s="195">
        <f>IF(AND(V$16=2017,$C256&lt;V$16),V$38/10,IF(V$16=$C256,V$38-SUM(V$254:V255),IF(V$16-$C256&lt;10,U256,0)))</f>
        <v>0</v>
      </c>
      <c r="W256" s="195">
        <f>IF(AND(W$16=2017,$C256&lt;W$16),W$38/10,IF(W$16=$C256,W$38-SUM(W$254:W255),IF(W$16-$C256&lt;10,V256,0)))</f>
        <v>0</v>
      </c>
      <c r="X256" s="195">
        <f>IF(AND(X$16=2017,$C256&lt;X$16),X$38/10,IF(X$16=$C256,X$38-SUM(X$254:X255),IF(X$16-$C256&lt;10,W256,0)))</f>
        <v>0</v>
      </c>
    </row>
    <row r="257" spans="1:214" outlineLevel="1" x14ac:dyDescent="0.2">
      <c r="A257" s="163"/>
      <c r="B257" s="177" t="s">
        <v>249</v>
      </c>
      <c r="C257" s="177">
        <v>2010</v>
      </c>
      <c r="D257" s="163"/>
      <c r="E257" s="163" t="s">
        <v>142</v>
      </c>
      <c r="F257" s="163"/>
      <c r="G257" s="163"/>
      <c r="H257" s="163"/>
      <c r="I257" s="163"/>
      <c r="J257" s="195">
        <f>IF(AND(J$16=2017,$C257&lt;J$16),J$38/10,IF(J$16=$C257,J$38-SUM(J$254:J256),IF(J$16-$C257&lt;10,I257,0)))</f>
        <v>420633975.68933523</v>
      </c>
      <c r="K257" s="195">
        <f>IF(AND(K$16=2017,$C257&lt;K$16),K$38/10,IF(K$16=$C257,K$38-SUM(K$254:K256),IF(K$16-$C257&lt;10,J257,0)))</f>
        <v>420633975.68933523</v>
      </c>
      <c r="L257" s="195">
        <f>IF(AND(L$16=2017,$C257&lt;L$16),L$38/10,IF(L$16=$C257,L$38-SUM(L$254:L256),IF(L$16-$C257&lt;10,K257,0)))</f>
        <v>420633975.68933523</v>
      </c>
      <c r="M257" s="195">
        <f>IF(AND(M$16=2017,$C257&lt;M$16),M$38/10,IF(M$16=$C257,M$38-SUM(M$254:M256),IF(M$16-$C257&lt;10,L257,0)))</f>
        <v>0</v>
      </c>
      <c r="N257" s="195">
        <f>IF(AND(N$16=2017,$C257&lt;N$16),N$38/10,IF(N$16=$C257,N$38-SUM(N$254:N256),IF(N$16-$C257&lt;10,M257,0)))</f>
        <v>0</v>
      </c>
      <c r="O257" s="195">
        <f>IF(AND(O$16=2017,$C257&lt;O$16),O$38/10,IF(O$16=$C257,O$38-SUM(O$254:O256),IF(O$16-$C257&lt;10,N257,0)))</f>
        <v>0</v>
      </c>
      <c r="P257" s="195">
        <f>IF(AND(P$16=2017,$C257&lt;P$16),P$38/10,IF(P$16=$C257,P$38-SUM(P$254:P256),IF(P$16-$C257&lt;10,O257,0)))</f>
        <v>0</v>
      </c>
      <c r="Q257" s="195">
        <f>IF(AND(Q$16=2017,$C257&lt;Q$16),Q$38/10,IF(Q$16=$C257,Q$38-SUM(Q$254:Q256),IF(Q$16-$C257&lt;10,P257,0)))</f>
        <v>0</v>
      </c>
      <c r="R257" s="195">
        <f>IF(AND(R$16=2017,$C257&lt;R$16),R$38/10,IF(R$16=$C257,R$38-SUM(R$254:R256),IF(R$16-$C257&lt;10,Q257,0)))</f>
        <v>0</v>
      </c>
      <c r="S257" s="195">
        <f>IF(AND(S$16=2017,$C257&lt;S$16),S$38/10,IF(S$16=$C257,S$38-SUM(S$254:S256),IF(S$16-$C257&lt;10,R257,0)))</f>
        <v>0</v>
      </c>
      <c r="T257" s="195">
        <f>IF(AND(T$16=2017,$C257&lt;T$16),T$38/10,IF(T$16=$C257,T$38-SUM(T$254:T256),IF(T$16-$C257&lt;10,S257,0)))</f>
        <v>0</v>
      </c>
      <c r="U257" s="195">
        <f>IF(AND(U$16=2017,$C257&lt;U$16),U$38/10,IF(U$16=$C257,U$38-SUM(U$254:U256),IF(U$16-$C257&lt;10,T257,0)))</f>
        <v>0</v>
      </c>
      <c r="V257" s="195">
        <f>IF(AND(V$16=2017,$C257&lt;V$16),V$38/10,IF(V$16=$C257,V$38-SUM(V$254:V256),IF(V$16-$C257&lt;10,U257,0)))</f>
        <v>0</v>
      </c>
      <c r="W257" s="195">
        <f>IF(AND(W$16=2017,$C257&lt;W$16),W$38/10,IF(W$16=$C257,W$38-SUM(W$254:W256),IF(W$16-$C257&lt;10,V257,0)))</f>
        <v>0</v>
      </c>
      <c r="X257" s="195">
        <f>IF(AND(X$16=2017,$C257&lt;X$16),X$38/10,IF(X$16=$C257,X$38-SUM(X$254:X256),IF(X$16-$C257&lt;10,W257,0)))</f>
        <v>0</v>
      </c>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row>
    <row r="258" spans="1:214" outlineLevel="1" x14ac:dyDescent="0.2">
      <c r="A258" s="163"/>
      <c r="B258" s="177" t="s">
        <v>249</v>
      </c>
      <c r="C258" s="173">
        <v>2011</v>
      </c>
      <c r="D258" s="163"/>
      <c r="E258" s="163" t="s">
        <v>142</v>
      </c>
      <c r="F258" s="163"/>
      <c r="G258" s="163"/>
      <c r="H258" s="163"/>
      <c r="I258" s="163"/>
      <c r="J258" s="195">
        <f>IF(AND(J$16=2017,$C258&lt;J$16),J$38/10,IF(J$16=$C258,J$38-SUM(J$254:J257),IF(J$16-$C258&lt;10,I258,0)))</f>
        <v>420633975.68933523</v>
      </c>
      <c r="K258" s="195">
        <f>IF(AND(K$16=2017,$C258&lt;K$16),K$38/10,IF(K$16=$C258,K$38-SUM(K$254:K257),IF(K$16-$C258&lt;10,J258,0)))</f>
        <v>420633975.68933523</v>
      </c>
      <c r="L258" s="195">
        <f>IF(AND(L$16=2017,$C258&lt;L$16),L$38/10,IF(L$16=$C258,L$38-SUM(L$254:L257),IF(L$16-$C258&lt;10,K258,0)))</f>
        <v>420633975.68933523</v>
      </c>
      <c r="M258" s="195">
        <f>IF(AND(M$16=2017,$C258&lt;M$16),M$38/10,IF(M$16=$C258,M$38-SUM(M$254:M257),IF(M$16-$C258&lt;10,L258,0)))</f>
        <v>420633975.68933523</v>
      </c>
      <c r="N258" s="195">
        <f>IF(AND(N$16=2017,$C258&lt;N$16),N$38/10,IF(N$16=$C258,N$38-SUM(N$254:N257),IF(N$16-$C258&lt;10,M258,0)))</f>
        <v>0</v>
      </c>
      <c r="O258" s="195">
        <f>IF(AND(O$16=2017,$C258&lt;O$16),O$38/10,IF(O$16=$C258,O$38-SUM(O$254:O257),IF(O$16-$C258&lt;10,N258,0)))</f>
        <v>0</v>
      </c>
      <c r="P258" s="195">
        <f>IF(AND(P$16=2017,$C258&lt;P$16),P$38/10,IF(P$16=$C258,P$38-SUM(P$254:P257),IF(P$16-$C258&lt;10,O258,0)))</f>
        <v>0</v>
      </c>
      <c r="Q258" s="195">
        <f>IF(AND(Q$16=2017,$C258&lt;Q$16),Q$38/10,IF(Q$16=$C258,Q$38-SUM(Q$254:Q257),IF(Q$16-$C258&lt;10,P258,0)))</f>
        <v>0</v>
      </c>
      <c r="R258" s="195">
        <f>IF(AND(R$16=2017,$C258&lt;R$16),R$38/10,IF(R$16=$C258,R$38-SUM(R$254:R257),IF(R$16-$C258&lt;10,Q258,0)))</f>
        <v>0</v>
      </c>
      <c r="S258" s="195">
        <f>IF(AND(S$16=2017,$C258&lt;S$16),S$38/10,IF(S$16=$C258,S$38-SUM(S$254:S257),IF(S$16-$C258&lt;10,R258,0)))</f>
        <v>0</v>
      </c>
      <c r="T258" s="195">
        <f>IF(AND(T$16=2017,$C258&lt;T$16),T$38/10,IF(T$16=$C258,T$38-SUM(T$254:T257),IF(T$16-$C258&lt;10,S258,0)))</f>
        <v>0</v>
      </c>
      <c r="U258" s="195">
        <f>IF(AND(U$16=2017,$C258&lt;U$16),U$38/10,IF(U$16=$C258,U$38-SUM(U$254:U257),IF(U$16-$C258&lt;10,T258,0)))</f>
        <v>0</v>
      </c>
      <c r="V258" s="195">
        <f>IF(AND(V$16=2017,$C258&lt;V$16),V$38/10,IF(V$16=$C258,V$38-SUM(V$254:V257),IF(V$16-$C258&lt;10,U258,0)))</f>
        <v>0</v>
      </c>
      <c r="W258" s="195">
        <f>IF(AND(W$16=2017,$C258&lt;W$16),W$38/10,IF(W$16=$C258,W$38-SUM(W$254:W257),IF(W$16-$C258&lt;10,V258,0)))</f>
        <v>0</v>
      </c>
      <c r="X258" s="195">
        <f>IF(AND(X$16=2017,$C258&lt;X$16),X$38/10,IF(X$16=$C258,X$38-SUM(X$254:X257),IF(X$16-$C258&lt;10,W258,0)))</f>
        <v>0</v>
      </c>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row>
    <row r="259" spans="1:214" outlineLevel="1" x14ac:dyDescent="0.2">
      <c r="A259" s="163"/>
      <c r="B259" s="177" t="s">
        <v>249</v>
      </c>
      <c r="C259" s="177">
        <v>2012</v>
      </c>
      <c r="D259" s="163"/>
      <c r="E259" s="163" t="s">
        <v>142</v>
      </c>
      <c r="F259" s="163"/>
      <c r="G259" s="163"/>
      <c r="H259" s="163"/>
      <c r="I259" s="163"/>
      <c r="J259" s="195">
        <f>IF(AND(J$16=2017,$C259&lt;J$16),J$38/10,IF(J$16=$C259,J$38-SUM(J$254:J258),IF(J$16-$C259&lt;10,I259,0)))</f>
        <v>420633975.68933523</v>
      </c>
      <c r="K259" s="195">
        <f>IF(AND(K$16=2017,$C259&lt;K$16),K$38/10,IF(K$16=$C259,K$38-SUM(K$254:K258),IF(K$16-$C259&lt;10,J259,0)))</f>
        <v>420633975.68933523</v>
      </c>
      <c r="L259" s="195">
        <f>IF(AND(L$16=2017,$C259&lt;L$16),L$38/10,IF(L$16=$C259,L$38-SUM(L$254:L258),IF(L$16-$C259&lt;10,K259,0)))</f>
        <v>420633975.68933523</v>
      </c>
      <c r="M259" s="195">
        <f>IF(AND(M$16=2017,$C259&lt;M$16),M$38/10,IF(M$16=$C259,M$38-SUM(M$254:M258),IF(M$16-$C259&lt;10,L259,0)))</f>
        <v>420633975.68933523</v>
      </c>
      <c r="N259" s="195">
        <f>IF(AND(N$16=2017,$C259&lt;N$16),N$38/10,IF(N$16=$C259,N$38-SUM(N$254:N258),IF(N$16-$C259&lt;10,M259,0)))</f>
        <v>420633975.68933523</v>
      </c>
      <c r="O259" s="195">
        <f>IF(AND(O$16=2017,$C259&lt;O$16),O$38/10,IF(O$16=$C259,O$38-SUM(O$254:O258),IF(O$16-$C259&lt;10,N259,0)))</f>
        <v>0</v>
      </c>
      <c r="P259" s="195">
        <f>IF(AND(P$16=2017,$C259&lt;P$16),P$38/10,IF(P$16=$C259,P$38-SUM(P$254:P258),IF(P$16-$C259&lt;10,O259,0)))</f>
        <v>0</v>
      </c>
      <c r="Q259" s="195">
        <f>IF(AND(Q$16=2017,$C259&lt;Q$16),Q$38/10,IF(Q$16=$C259,Q$38-SUM(Q$254:Q258),IF(Q$16-$C259&lt;10,P259,0)))</f>
        <v>0</v>
      </c>
      <c r="R259" s="195">
        <f>IF(AND(R$16=2017,$C259&lt;R$16),R$38/10,IF(R$16=$C259,R$38-SUM(R$254:R258),IF(R$16-$C259&lt;10,Q259,0)))</f>
        <v>0</v>
      </c>
      <c r="S259" s="195">
        <f>IF(AND(S$16=2017,$C259&lt;S$16),S$38/10,IF(S$16=$C259,S$38-SUM(S$254:S258),IF(S$16-$C259&lt;10,R259,0)))</f>
        <v>0</v>
      </c>
      <c r="T259" s="195">
        <f>IF(AND(T$16=2017,$C259&lt;T$16),T$38/10,IF(T$16=$C259,T$38-SUM(T$254:T258),IF(T$16-$C259&lt;10,S259,0)))</f>
        <v>0</v>
      </c>
      <c r="U259" s="195">
        <f>IF(AND(U$16=2017,$C259&lt;U$16),U$38/10,IF(U$16=$C259,U$38-SUM(U$254:U258),IF(U$16-$C259&lt;10,T259,0)))</f>
        <v>0</v>
      </c>
      <c r="V259" s="195">
        <f>IF(AND(V$16=2017,$C259&lt;V$16),V$38/10,IF(V$16=$C259,V$38-SUM(V$254:V258),IF(V$16-$C259&lt;10,U259,0)))</f>
        <v>0</v>
      </c>
      <c r="W259" s="195">
        <f>IF(AND(W$16=2017,$C259&lt;W$16),W$38/10,IF(W$16=$C259,W$38-SUM(W$254:W258),IF(W$16-$C259&lt;10,V259,0)))</f>
        <v>0</v>
      </c>
      <c r="X259" s="195">
        <f>IF(AND(X$16=2017,$C259&lt;X$16),X$38/10,IF(X$16=$C259,X$38-SUM(X$254:X258),IF(X$16-$C259&lt;10,W259,0)))</f>
        <v>0</v>
      </c>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row>
    <row r="260" spans="1:214" outlineLevel="1" x14ac:dyDescent="0.2">
      <c r="A260" s="163"/>
      <c r="B260" s="177" t="s">
        <v>249</v>
      </c>
      <c r="C260" s="173">
        <v>2013</v>
      </c>
      <c r="D260" s="163"/>
      <c r="E260" s="163" t="s">
        <v>142</v>
      </c>
      <c r="F260" s="163"/>
      <c r="G260" s="163"/>
      <c r="H260" s="163"/>
      <c r="I260" s="163"/>
      <c r="J260" s="195">
        <f>IF(AND(J$16=2017,$C260&lt;J$16),J$38/10,IF(J$16=$C260,J$38-SUM(J$254:J259),IF(J$16-$C260&lt;10,I260,0)))</f>
        <v>420633975.68933523</v>
      </c>
      <c r="K260" s="195">
        <f>IF(AND(K$16=2017,$C260&lt;K$16),K$38/10,IF(K$16=$C260,K$38-SUM(K$254:K259),IF(K$16-$C260&lt;10,J260,0)))</f>
        <v>420633975.68933523</v>
      </c>
      <c r="L260" s="195">
        <f>IF(AND(L$16=2017,$C260&lt;L$16),L$38/10,IF(L$16=$C260,L$38-SUM(L$254:L259),IF(L$16-$C260&lt;10,K260,0)))</f>
        <v>420633975.68933523</v>
      </c>
      <c r="M260" s="195">
        <f>IF(AND(M$16=2017,$C260&lt;M$16),M$38/10,IF(M$16=$C260,M$38-SUM(M$254:M259),IF(M$16-$C260&lt;10,L260,0)))</f>
        <v>420633975.68933523</v>
      </c>
      <c r="N260" s="195">
        <f>IF(AND(N$16=2017,$C260&lt;N$16),N$38/10,IF(N$16=$C260,N$38-SUM(N$254:N259),IF(N$16-$C260&lt;10,M260,0)))</f>
        <v>420633975.68933523</v>
      </c>
      <c r="O260" s="195">
        <f>IF(AND(O$16=2017,$C260&lt;O$16),O$38/10,IF(O$16=$C260,O$38-SUM(O$254:O259),IF(O$16-$C260&lt;10,N260,0)))</f>
        <v>420633975.68933523</v>
      </c>
      <c r="P260" s="195">
        <f>IF(AND(P$16=2017,$C260&lt;P$16),P$38/10,IF(P$16=$C260,P$38-SUM(P$254:P259),IF(P$16-$C260&lt;10,O260,0)))</f>
        <v>0</v>
      </c>
      <c r="Q260" s="195">
        <f>IF(AND(Q$16=2017,$C260&lt;Q$16),Q$38/10,IF(Q$16=$C260,Q$38-SUM(Q$254:Q259),IF(Q$16-$C260&lt;10,P260,0)))</f>
        <v>0</v>
      </c>
      <c r="R260" s="195">
        <f>IF(AND(R$16=2017,$C260&lt;R$16),R$38/10,IF(R$16=$C260,R$38-SUM(R$254:R259),IF(R$16-$C260&lt;10,Q260,0)))</f>
        <v>0</v>
      </c>
      <c r="S260" s="195">
        <f>IF(AND(S$16=2017,$C260&lt;S$16),S$38/10,IF(S$16=$C260,S$38-SUM(S$254:S259),IF(S$16-$C260&lt;10,R260,0)))</f>
        <v>0</v>
      </c>
      <c r="T260" s="195">
        <f>IF(AND(T$16=2017,$C260&lt;T$16),T$38/10,IF(T$16=$C260,T$38-SUM(T$254:T259),IF(T$16-$C260&lt;10,S260,0)))</f>
        <v>0</v>
      </c>
      <c r="U260" s="195">
        <f>IF(AND(U$16=2017,$C260&lt;U$16),U$38/10,IF(U$16=$C260,U$38-SUM(U$254:U259),IF(U$16-$C260&lt;10,T260,0)))</f>
        <v>0</v>
      </c>
      <c r="V260" s="195">
        <f>IF(AND(V$16=2017,$C260&lt;V$16),V$38/10,IF(V$16=$C260,V$38-SUM(V$254:V259),IF(V$16-$C260&lt;10,U260,0)))</f>
        <v>0</v>
      </c>
      <c r="W260" s="195">
        <f>IF(AND(W$16=2017,$C260&lt;W$16),W$38/10,IF(W$16=$C260,W$38-SUM(W$254:W259),IF(W$16-$C260&lt;10,V260,0)))</f>
        <v>0</v>
      </c>
      <c r="X260" s="195">
        <f>IF(AND(X$16=2017,$C260&lt;X$16),X$38/10,IF(X$16=$C260,X$38-SUM(X$254:X259),IF(X$16-$C260&lt;10,W260,0)))</f>
        <v>0</v>
      </c>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row>
    <row r="261" spans="1:214" outlineLevel="1" x14ac:dyDescent="0.2">
      <c r="A261" s="163"/>
      <c r="B261" s="177" t="s">
        <v>249</v>
      </c>
      <c r="C261" s="177">
        <v>2014</v>
      </c>
      <c r="D261" s="163"/>
      <c r="E261" s="163" t="s">
        <v>142</v>
      </c>
      <c r="F261" s="163"/>
      <c r="G261" s="163"/>
      <c r="H261" s="163"/>
      <c r="I261" s="163"/>
      <c r="J261" s="195">
        <f>IF(AND(J$16=2017,$C261&lt;J$16),J$38/10,IF(J$16=$C261,J$38-SUM(J$254:J260),IF(J$16-$C261&lt;10,I261,0)))</f>
        <v>420633975.68933523</v>
      </c>
      <c r="K261" s="195">
        <f>IF(AND(K$16=2017,$C261&lt;K$16),K$38/10,IF(K$16=$C261,K$38-SUM(K$254:K260),IF(K$16-$C261&lt;10,J261,0)))</f>
        <v>420633975.68933523</v>
      </c>
      <c r="L261" s="195">
        <f>IF(AND(L$16=2017,$C261&lt;L$16),L$38/10,IF(L$16=$C261,L$38-SUM(L$254:L260),IF(L$16-$C261&lt;10,K261,0)))</f>
        <v>420633975.68933523</v>
      </c>
      <c r="M261" s="195">
        <f>IF(AND(M$16=2017,$C261&lt;M$16),M$38/10,IF(M$16=$C261,M$38-SUM(M$254:M260),IF(M$16-$C261&lt;10,L261,0)))</f>
        <v>420633975.68933523</v>
      </c>
      <c r="N261" s="195">
        <f>IF(AND(N$16=2017,$C261&lt;N$16),N$38/10,IF(N$16=$C261,N$38-SUM(N$254:N260),IF(N$16-$C261&lt;10,M261,0)))</f>
        <v>420633975.68933523</v>
      </c>
      <c r="O261" s="195">
        <f>IF(AND(O$16=2017,$C261&lt;O$16),O$38/10,IF(O$16=$C261,O$38-SUM(O$254:O260),IF(O$16-$C261&lt;10,N261,0)))</f>
        <v>420633975.68933523</v>
      </c>
      <c r="P261" s="195">
        <f>IF(AND(P$16=2017,$C261&lt;P$16),P$38/10,IF(P$16=$C261,P$38-SUM(P$254:P260),IF(P$16-$C261&lt;10,O261,0)))</f>
        <v>420633975.68933523</v>
      </c>
      <c r="Q261" s="195">
        <f>IF(AND(Q$16=2017,$C261&lt;Q$16),Q$38/10,IF(Q$16=$C261,Q$38-SUM(Q$254:Q260),IF(Q$16-$C261&lt;10,P261,0)))</f>
        <v>0</v>
      </c>
      <c r="R261" s="195">
        <f>IF(AND(R$16=2017,$C261&lt;R$16),R$38/10,IF(R$16=$C261,R$38-SUM(R$254:R260),IF(R$16-$C261&lt;10,Q261,0)))</f>
        <v>0</v>
      </c>
      <c r="S261" s="195">
        <f>IF(AND(S$16=2017,$C261&lt;S$16),S$38/10,IF(S$16=$C261,S$38-SUM(S$254:S260),IF(S$16-$C261&lt;10,R261,0)))</f>
        <v>0</v>
      </c>
      <c r="T261" s="195">
        <f>IF(AND(T$16=2017,$C261&lt;T$16),T$38/10,IF(T$16=$C261,T$38-SUM(T$254:T260),IF(T$16-$C261&lt;10,S261,0)))</f>
        <v>0</v>
      </c>
      <c r="U261" s="195">
        <f>IF(AND(U$16=2017,$C261&lt;U$16),U$38/10,IF(U$16=$C261,U$38-SUM(U$254:U260),IF(U$16-$C261&lt;10,T261,0)))</f>
        <v>0</v>
      </c>
      <c r="V261" s="195">
        <f>IF(AND(V$16=2017,$C261&lt;V$16),V$38/10,IF(V$16=$C261,V$38-SUM(V$254:V260),IF(V$16-$C261&lt;10,U261,0)))</f>
        <v>0</v>
      </c>
      <c r="W261" s="195">
        <f>IF(AND(W$16=2017,$C261&lt;W$16),W$38/10,IF(W$16=$C261,W$38-SUM(W$254:W260),IF(W$16-$C261&lt;10,V261,0)))</f>
        <v>0</v>
      </c>
      <c r="X261" s="195">
        <f>IF(AND(X$16=2017,$C261&lt;X$16),X$38/10,IF(X$16=$C261,X$38-SUM(X$254:X260),IF(X$16-$C261&lt;10,W261,0)))</f>
        <v>0</v>
      </c>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row>
    <row r="262" spans="1:214" outlineLevel="1" x14ac:dyDescent="0.2">
      <c r="A262" s="163"/>
      <c r="B262" s="177" t="s">
        <v>249</v>
      </c>
      <c r="C262" s="173">
        <v>2015</v>
      </c>
      <c r="D262" s="163"/>
      <c r="E262" s="163" t="s">
        <v>142</v>
      </c>
      <c r="F262" s="163"/>
      <c r="G262" s="163"/>
      <c r="H262" s="163"/>
      <c r="I262" s="163"/>
      <c r="J262" s="195">
        <f>IF(AND(J$16=2017,$C262&lt;J$16),J$38/10,IF(J$16=$C262,J$38-SUM(J$254:J261),IF(J$16-$C262&lt;10,I262,0)))</f>
        <v>420633975.68933523</v>
      </c>
      <c r="K262" s="195">
        <f>IF(AND(K$16=2017,$C262&lt;K$16),K$38/10,IF(K$16=$C262,K$38-SUM(K$254:K261),IF(K$16-$C262&lt;10,J262,0)))</f>
        <v>420633975.68933523</v>
      </c>
      <c r="L262" s="195">
        <f>IF(AND(L$16=2017,$C262&lt;L$16),L$38/10,IF(L$16=$C262,L$38-SUM(L$254:L261),IF(L$16-$C262&lt;10,K262,0)))</f>
        <v>420633975.68933523</v>
      </c>
      <c r="M262" s="195">
        <f>IF(AND(M$16=2017,$C262&lt;M$16),M$38/10,IF(M$16=$C262,M$38-SUM(M$254:M261),IF(M$16-$C262&lt;10,L262,0)))</f>
        <v>420633975.68933523</v>
      </c>
      <c r="N262" s="195">
        <f>IF(AND(N$16=2017,$C262&lt;N$16),N$38/10,IF(N$16=$C262,N$38-SUM(N$254:N261),IF(N$16-$C262&lt;10,M262,0)))</f>
        <v>420633975.68933523</v>
      </c>
      <c r="O262" s="195">
        <f>IF(AND(O$16=2017,$C262&lt;O$16),O$38/10,IF(O$16=$C262,O$38-SUM(O$254:O261),IF(O$16-$C262&lt;10,N262,0)))</f>
        <v>420633975.68933523</v>
      </c>
      <c r="P262" s="195">
        <f>IF(AND(P$16=2017,$C262&lt;P$16),P$38/10,IF(P$16=$C262,P$38-SUM(P$254:P261),IF(P$16-$C262&lt;10,O262,0)))</f>
        <v>420633975.68933523</v>
      </c>
      <c r="Q262" s="195">
        <f>IF(AND(Q$16=2017,$C262&lt;Q$16),Q$38/10,IF(Q$16=$C262,Q$38-SUM(Q$254:Q261),IF(Q$16-$C262&lt;10,P262,0)))</f>
        <v>420633975.68933523</v>
      </c>
      <c r="R262" s="195">
        <f>IF(AND(R$16=2017,$C262&lt;R$16),R$38/10,IF(R$16=$C262,R$38-SUM(R$254:R261),IF(R$16-$C262&lt;10,Q262,0)))</f>
        <v>0</v>
      </c>
      <c r="S262" s="195">
        <f>IF(AND(S$16=2017,$C262&lt;S$16),S$38/10,IF(S$16=$C262,S$38-SUM(S$254:S261),IF(S$16-$C262&lt;10,R262,0)))</f>
        <v>0</v>
      </c>
      <c r="T262" s="195">
        <f>IF(AND(T$16=2017,$C262&lt;T$16),T$38/10,IF(T$16=$C262,T$38-SUM(T$254:T261),IF(T$16-$C262&lt;10,S262,0)))</f>
        <v>0</v>
      </c>
      <c r="U262" s="195">
        <f>IF(AND(U$16=2017,$C262&lt;U$16),U$38/10,IF(U$16=$C262,U$38-SUM(U$254:U261),IF(U$16-$C262&lt;10,T262,0)))</f>
        <v>0</v>
      </c>
      <c r="V262" s="195">
        <f>IF(AND(V$16=2017,$C262&lt;V$16),V$38/10,IF(V$16=$C262,V$38-SUM(V$254:V261),IF(V$16-$C262&lt;10,U262,0)))</f>
        <v>0</v>
      </c>
      <c r="W262" s="195">
        <f>IF(AND(W$16=2017,$C262&lt;W$16),W$38/10,IF(W$16=$C262,W$38-SUM(W$254:W261),IF(W$16-$C262&lt;10,V262,0)))</f>
        <v>0</v>
      </c>
      <c r="X262" s="195">
        <f>IF(AND(X$16=2017,$C262&lt;X$16),X$38/10,IF(X$16=$C262,X$38-SUM(X$254:X261),IF(X$16-$C262&lt;10,W262,0)))</f>
        <v>0</v>
      </c>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row>
    <row r="263" spans="1:214" outlineLevel="1" x14ac:dyDescent="0.2">
      <c r="A263" s="163"/>
      <c r="B263" s="177" t="s">
        <v>249</v>
      </c>
      <c r="C263" s="177">
        <v>2016</v>
      </c>
      <c r="D263" s="163"/>
      <c r="E263" s="163" t="s">
        <v>142</v>
      </c>
      <c r="F263" s="163"/>
      <c r="G263" s="163"/>
      <c r="H263" s="163"/>
      <c r="I263" s="163"/>
      <c r="J263" s="195">
        <f>IF(AND(J$16=2017,$C263&lt;J$16),J$38/10,IF(J$16=$C263,J$38-SUM(J$254:J262),IF(J$16-$C263&lt;10,I263,0)))</f>
        <v>420633975.68933523</v>
      </c>
      <c r="K263" s="195">
        <f>IF(AND(K$16=2017,$C263&lt;K$16),K$38/10,IF(K$16=$C263,K$38-SUM(K$254:K262),IF(K$16-$C263&lt;10,J263,0)))</f>
        <v>420633975.68933523</v>
      </c>
      <c r="L263" s="195">
        <f>IF(AND(L$16=2017,$C263&lt;L$16),L$38/10,IF(L$16=$C263,L$38-SUM(L$254:L262),IF(L$16-$C263&lt;10,K263,0)))</f>
        <v>420633975.68933523</v>
      </c>
      <c r="M263" s="195">
        <f>IF(AND(M$16=2017,$C263&lt;M$16),M$38/10,IF(M$16=$C263,M$38-SUM(M$254:M262),IF(M$16-$C263&lt;10,L263,0)))</f>
        <v>420633975.68933523</v>
      </c>
      <c r="N263" s="195">
        <f>IF(AND(N$16=2017,$C263&lt;N$16),N$38/10,IF(N$16=$C263,N$38-SUM(N$254:N262),IF(N$16-$C263&lt;10,M263,0)))</f>
        <v>420633975.68933523</v>
      </c>
      <c r="O263" s="195">
        <f>IF(AND(O$16=2017,$C263&lt;O$16),O$38/10,IF(O$16=$C263,O$38-SUM(O$254:O262),IF(O$16-$C263&lt;10,N263,0)))</f>
        <v>420633975.68933523</v>
      </c>
      <c r="P263" s="195">
        <f>IF(AND(P$16=2017,$C263&lt;P$16),P$38/10,IF(P$16=$C263,P$38-SUM(P$254:P262),IF(P$16-$C263&lt;10,O263,0)))</f>
        <v>420633975.68933523</v>
      </c>
      <c r="Q263" s="195">
        <f>IF(AND(Q$16=2017,$C263&lt;Q$16),Q$38/10,IF(Q$16=$C263,Q$38-SUM(Q$254:Q262),IF(Q$16-$C263&lt;10,P263,0)))</f>
        <v>420633975.68933523</v>
      </c>
      <c r="R263" s="195">
        <f>IF(AND(R$16=2017,$C263&lt;R$16),R$38/10,IF(R$16=$C263,R$38-SUM(R$254:R262),IF(R$16-$C263&lt;10,Q263,0)))</f>
        <v>420633975.68933523</v>
      </c>
      <c r="S263" s="195">
        <f>IF(AND(S$16=2017,$C263&lt;S$16),S$38/10,IF(S$16=$C263,S$38-SUM(S$254:S262),IF(S$16-$C263&lt;10,R263,0)))</f>
        <v>0</v>
      </c>
      <c r="T263" s="195">
        <f>IF(AND(T$16=2017,$C263&lt;T$16),T$38/10,IF(T$16=$C263,T$38-SUM(T$254:T262),IF(T$16-$C263&lt;10,S263,0)))</f>
        <v>0</v>
      </c>
      <c r="U263" s="195">
        <f>IF(AND(U$16=2017,$C263&lt;U$16),U$38/10,IF(U$16=$C263,U$38-SUM(U$254:U262),IF(U$16-$C263&lt;10,T263,0)))</f>
        <v>0</v>
      </c>
      <c r="V263" s="195">
        <f>IF(AND(V$16=2017,$C263&lt;V$16),V$38/10,IF(V$16=$C263,V$38-SUM(V$254:V262),IF(V$16-$C263&lt;10,U263,0)))</f>
        <v>0</v>
      </c>
      <c r="W263" s="195">
        <f>IF(AND(W$16=2017,$C263&lt;W$16),W$38/10,IF(W$16=$C263,W$38-SUM(W$254:W262),IF(W$16-$C263&lt;10,V263,0)))</f>
        <v>0</v>
      </c>
      <c r="X263" s="195">
        <f>IF(AND(X$16=2017,$C263&lt;X$16),X$38/10,IF(X$16=$C263,X$38-SUM(X$254:X262),IF(X$16-$C263&lt;10,W263,0)))</f>
        <v>0</v>
      </c>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row>
    <row r="264" spans="1:214" outlineLevel="1" x14ac:dyDescent="0.2">
      <c r="A264" s="163"/>
      <c r="B264" s="177" t="s">
        <v>249</v>
      </c>
      <c r="C264" s="173">
        <v>2017</v>
      </c>
      <c r="D264" s="163"/>
      <c r="E264" s="163" t="s">
        <v>142</v>
      </c>
      <c r="F264" s="163"/>
      <c r="G264" s="163"/>
      <c r="H264" s="163"/>
      <c r="I264" s="163"/>
      <c r="J264" s="195">
        <f>IF(AND(J$16=2017,$C264&lt;J$16),J$38/10,IF(J$16=$C264,J$38-SUM(J$254:J263),IF(J$16-$C264&lt;10,I264,0)))</f>
        <v>420633975.68933439</v>
      </c>
      <c r="K264" s="195">
        <f>IF(AND(K$16=2017,$C264&lt;K$16),K$38/10,IF(K$16=$C264,K$38-SUM(K$254:K263),IF(K$16-$C264&lt;10,J264,0)))</f>
        <v>420633975.68933439</v>
      </c>
      <c r="L264" s="195">
        <f>IF(AND(L$16=2017,$C264&lt;L$16),L$38/10,IF(L$16=$C264,L$38-SUM(L$254:L263),IF(L$16-$C264&lt;10,K264,0)))</f>
        <v>420633975.68933439</v>
      </c>
      <c r="M264" s="195">
        <f>IF(AND(M$16=2017,$C264&lt;M$16),M$38/10,IF(M$16=$C264,M$38-SUM(M$254:M263),IF(M$16-$C264&lt;10,L264,0)))</f>
        <v>420633975.68933439</v>
      </c>
      <c r="N264" s="195">
        <f>IF(AND(N$16=2017,$C264&lt;N$16),N$38/10,IF(N$16=$C264,N$38-SUM(N$254:N263),IF(N$16-$C264&lt;10,M264,0)))</f>
        <v>420633975.68933439</v>
      </c>
      <c r="O264" s="195">
        <f>IF(AND(O$16=2017,$C264&lt;O$16),O$38/10,IF(O$16=$C264,O$38-SUM(O$254:O263),IF(O$16-$C264&lt;10,N264,0)))</f>
        <v>420633975.68933439</v>
      </c>
      <c r="P264" s="195">
        <f>IF(AND(P$16=2017,$C264&lt;P$16),P$38/10,IF(P$16=$C264,P$38-SUM(P$254:P263),IF(P$16-$C264&lt;10,O264,0)))</f>
        <v>420633975.68933439</v>
      </c>
      <c r="Q264" s="195">
        <f>IF(AND(Q$16=2017,$C264&lt;Q$16),Q$38/10,IF(Q$16=$C264,Q$38-SUM(Q$254:Q263),IF(Q$16-$C264&lt;10,P264,0)))</f>
        <v>420633975.68933439</v>
      </c>
      <c r="R264" s="195">
        <f>IF(AND(R$16=2017,$C264&lt;R$16),R$38/10,IF(R$16=$C264,R$38-SUM(R$254:R263),IF(R$16-$C264&lt;10,Q264,0)))</f>
        <v>420633975.68933439</v>
      </c>
      <c r="S264" s="195">
        <f>IF(AND(S$16=2017,$C264&lt;S$16),S$38/10,IF(S$16=$C264,S$38-SUM(S$254:S263),IF(S$16-$C264&lt;10,R264,0)))</f>
        <v>420633975.68933439</v>
      </c>
      <c r="T264" s="195">
        <f>IF(AND(T$16=2017,$C264&lt;T$16),T$38/10,IF(T$16=$C264,T$38-SUM(T$254:T263),IF(T$16-$C264&lt;10,S264,0)))</f>
        <v>0</v>
      </c>
      <c r="U264" s="195">
        <f>IF(AND(U$16=2017,$C264&lt;U$16),U$38/10,IF(U$16=$C264,U$38-SUM(U$254:U263),IF(U$16-$C264&lt;10,T264,0)))</f>
        <v>0</v>
      </c>
      <c r="V264" s="195">
        <f>IF(AND(V$16=2017,$C264&lt;V$16),V$38/10,IF(V$16=$C264,V$38-SUM(V$254:V263),IF(V$16-$C264&lt;10,U264,0)))</f>
        <v>0</v>
      </c>
      <c r="W264" s="195">
        <f>IF(AND(W$16=2017,$C264&lt;W$16),W$38/10,IF(W$16=$C264,W$38-SUM(W$254:W263),IF(W$16-$C264&lt;10,V264,0)))</f>
        <v>0</v>
      </c>
      <c r="X264" s="195">
        <f>IF(AND(X$16=2017,$C264&lt;X$16),X$38/10,IF(X$16=$C264,X$38-SUM(X$254:X263),IF(X$16-$C264&lt;10,W264,0)))</f>
        <v>0</v>
      </c>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row>
    <row r="265" spans="1:214" outlineLevel="1" x14ac:dyDescent="0.2">
      <c r="A265" s="163"/>
      <c r="B265" s="177" t="s">
        <v>249</v>
      </c>
      <c r="C265" s="177">
        <v>2018</v>
      </c>
      <c r="D265" s="163"/>
      <c r="E265" s="163" t="s">
        <v>142</v>
      </c>
      <c r="F265" s="163"/>
      <c r="G265" s="163"/>
      <c r="H265" s="163"/>
      <c r="I265" s="163"/>
      <c r="J265" s="195">
        <f>IF(AND(J$16=2017,$C265&lt;J$16),J$38/10,IF(J$16=$C265,J$38-SUM(J$254:J264),IF(J$16-$C265&lt;10,I265,0)))</f>
        <v>0</v>
      </c>
      <c r="K265" s="195">
        <f>IF(AND(K$16=2017,$C265&lt;K$16),K$38/10,IF(K$16=$C265,K$38-SUM(K$254:K264),IF(K$16-$C265&lt;10,J265,0)))</f>
        <v>606852567.65292835</v>
      </c>
      <c r="L265" s="195">
        <f>IF(AND(L$16=2017,$C265&lt;L$16),L$38/10,IF(L$16=$C265,L$38-SUM(L$254:L264),IF(L$16-$C265&lt;10,K265,0)))</f>
        <v>606852567.65292835</v>
      </c>
      <c r="M265" s="195">
        <f>IF(AND(M$16=2017,$C265&lt;M$16),M$38/10,IF(M$16=$C265,M$38-SUM(M$254:M264),IF(M$16-$C265&lt;10,L265,0)))</f>
        <v>606852567.65292835</v>
      </c>
      <c r="N265" s="195">
        <f>IF(AND(N$16=2017,$C265&lt;N$16),N$38/10,IF(N$16=$C265,N$38-SUM(N$254:N264),IF(N$16-$C265&lt;10,M265,0)))</f>
        <v>606852567.65292835</v>
      </c>
      <c r="O265" s="195">
        <f>IF(AND(O$16=2017,$C265&lt;O$16),O$38/10,IF(O$16=$C265,O$38-SUM(O$254:O264),IF(O$16-$C265&lt;10,N265,0)))</f>
        <v>606852567.65292835</v>
      </c>
      <c r="P265" s="195">
        <f>IF(AND(P$16=2017,$C265&lt;P$16),P$38/10,IF(P$16=$C265,P$38-SUM(P$254:P264),IF(P$16-$C265&lt;10,O265,0)))</f>
        <v>606852567.65292835</v>
      </c>
      <c r="Q265" s="195">
        <f>IF(AND(Q$16=2017,$C265&lt;Q$16),Q$38/10,IF(Q$16=$C265,Q$38-SUM(Q$254:Q264),IF(Q$16-$C265&lt;10,P265,0)))</f>
        <v>606852567.65292835</v>
      </c>
      <c r="R265" s="195">
        <f>IF(AND(R$16=2017,$C265&lt;R$16),R$38/10,IF(R$16=$C265,R$38-SUM(R$254:R264),IF(R$16-$C265&lt;10,Q265,0)))</f>
        <v>606852567.65292835</v>
      </c>
      <c r="S265" s="195">
        <f>IF(AND(S$16=2017,$C265&lt;S$16),S$38/10,IF(S$16=$C265,S$38-SUM(S$254:S264),IF(S$16-$C265&lt;10,R265,0)))</f>
        <v>606852567.65292835</v>
      </c>
      <c r="T265" s="195">
        <f>IF(AND(T$16=2017,$C265&lt;T$16),T$38/10,IF(T$16=$C265,T$38-SUM(T$254:T264),IF(T$16-$C265&lt;10,S265,0)))</f>
        <v>606852567.65292835</v>
      </c>
      <c r="U265" s="195">
        <f>IF(AND(U$16=2017,$C265&lt;U$16),U$38/10,IF(U$16=$C265,U$38-SUM(U$254:U264),IF(U$16-$C265&lt;10,T265,0)))</f>
        <v>0</v>
      </c>
      <c r="V265" s="195">
        <f>IF(AND(V$16=2017,$C265&lt;V$16),V$38/10,IF(V$16=$C265,V$38-SUM(V$254:V264),IF(V$16-$C265&lt;10,U265,0)))</f>
        <v>0</v>
      </c>
      <c r="W265" s="195">
        <f>IF(AND(W$16=2017,$C265&lt;W$16),W$38/10,IF(W$16=$C265,W$38-SUM(W$254:W264),IF(W$16-$C265&lt;10,V265,0)))</f>
        <v>0</v>
      </c>
      <c r="X265" s="195">
        <f>IF(AND(X$16=2017,$C265&lt;X$16),X$38/10,IF(X$16=$C265,X$38-SUM(X$254:X264),IF(X$16-$C265&lt;10,W265,0)))</f>
        <v>0</v>
      </c>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row>
    <row r="266" spans="1:214" outlineLevel="1" x14ac:dyDescent="0.2">
      <c r="A266" s="163"/>
      <c r="B266" s="177" t="s">
        <v>249</v>
      </c>
      <c r="C266" s="173">
        <v>2019</v>
      </c>
      <c r="D266" s="163"/>
      <c r="E266" s="163" t="s">
        <v>142</v>
      </c>
      <c r="F266" s="163"/>
      <c r="G266" s="163"/>
      <c r="H266" s="163"/>
      <c r="I266" s="163"/>
      <c r="J266" s="195">
        <f>IF(AND(J$16=2017,$C266&lt;J$16),J$38/10,IF(J$16=$C266,J$38-SUM(J$254:J265),IF(J$16-$C266&lt;10,I266,0)))</f>
        <v>0</v>
      </c>
      <c r="K266" s="195">
        <f>IF(AND(K$16=2017,$C266&lt;K$16),K$38/10,IF(K$16=$C266,K$38-SUM(K$254:K265),IF(K$16-$C266&lt;10,J266,0)))</f>
        <v>0</v>
      </c>
      <c r="L266" s="195">
        <f>IF(AND(L$16=2017,$C266&lt;L$16),L$38/10,IF(L$16=$C266,L$38-SUM(L$254:L265),IF(L$16-$C266&lt;10,K266,0)))</f>
        <v>659713237.93652105</v>
      </c>
      <c r="M266" s="195">
        <f>IF(AND(M$16=2017,$C266&lt;M$16),M$38/10,IF(M$16=$C266,M$38-SUM(M$254:M265),IF(M$16-$C266&lt;10,L266,0)))</f>
        <v>659713237.93652105</v>
      </c>
      <c r="N266" s="195">
        <f>IF(AND(N$16=2017,$C266&lt;N$16),N$38/10,IF(N$16=$C266,N$38-SUM(N$254:N265),IF(N$16-$C266&lt;10,M266,0)))</f>
        <v>659713237.93652105</v>
      </c>
      <c r="O266" s="195">
        <f>IF(AND(O$16=2017,$C266&lt;O$16),O$38/10,IF(O$16=$C266,O$38-SUM(O$254:O265),IF(O$16-$C266&lt;10,N266,0)))</f>
        <v>659713237.93652105</v>
      </c>
      <c r="P266" s="195">
        <f>IF(AND(P$16=2017,$C266&lt;P$16),P$38/10,IF(P$16=$C266,P$38-SUM(P$254:P265),IF(P$16-$C266&lt;10,O266,0)))</f>
        <v>659713237.93652105</v>
      </c>
      <c r="Q266" s="195">
        <f>IF(AND(Q$16=2017,$C266&lt;Q$16),Q$38/10,IF(Q$16=$C266,Q$38-SUM(Q$254:Q265),IF(Q$16-$C266&lt;10,P266,0)))</f>
        <v>659713237.93652105</v>
      </c>
      <c r="R266" s="195">
        <f>IF(AND(R$16=2017,$C266&lt;R$16),R$38/10,IF(R$16=$C266,R$38-SUM(R$254:R265),IF(R$16-$C266&lt;10,Q266,0)))</f>
        <v>659713237.93652105</v>
      </c>
      <c r="S266" s="195">
        <f>IF(AND(S$16=2017,$C266&lt;S$16),S$38/10,IF(S$16=$C266,S$38-SUM(S$254:S265),IF(S$16-$C266&lt;10,R266,0)))</f>
        <v>659713237.93652105</v>
      </c>
      <c r="T266" s="195">
        <f>IF(AND(T$16=2017,$C266&lt;T$16),T$38/10,IF(T$16=$C266,T$38-SUM(T$254:T265),IF(T$16-$C266&lt;10,S266,0)))</f>
        <v>659713237.93652105</v>
      </c>
      <c r="U266" s="195">
        <f>IF(AND(U$16=2017,$C266&lt;U$16),U$38/10,IF(U$16=$C266,U$38-SUM(U$254:U265),IF(U$16-$C266&lt;10,T266,0)))</f>
        <v>659713237.93652105</v>
      </c>
      <c r="V266" s="195">
        <f>IF(AND(V$16=2017,$C266&lt;V$16),V$38/10,IF(V$16=$C266,V$38-SUM(V$254:V265),IF(V$16-$C266&lt;10,U266,0)))</f>
        <v>0</v>
      </c>
      <c r="W266" s="195">
        <f>IF(AND(W$16=2017,$C266&lt;W$16),W$38/10,IF(W$16=$C266,W$38-SUM(W$254:W265),IF(W$16-$C266&lt;10,V266,0)))</f>
        <v>0</v>
      </c>
      <c r="X266" s="195">
        <f>IF(AND(X$16=2017,$C266&lt;X$16),X$38/10,IF(X$16=$C266,X$38-SUM(X$254:X265),IF(X$16-$C266&lt;10,W266,0)))</f>
        <v>0</v>
      </c>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row>
    <row r="267" spans="1:214" outlineLevel="1" x14ac:dyDescent="0.2">
      <c r="A267" s="163"/>
      <c r="B267" s="177" t="s">
        <v>249</v>
      </c>
      <c r="C267" s="177">
        <v>2020</v>
      </c>
      <c r="D267" s="163"/>
      <c r="E267" s="163" t="s">
        <v>142</v>
      </c>
      <c r="F267" s="163"/>
      <c r="G267" s="163"/>
      <c r="H267" s="163"/>
      <c r="I267" s="163"/>
      <c r="J267" s="195">
        <f>IF(AND(J$16=2017,$C267&lt;J$16),J$38/10,IF(J$16=$C267,J$38-SUM(J$254:J266),IF(J$16-$C267&lt;10,I267,0)))</f>
        <v>0</v>
      </c>
      <c r="K267" s="195">
        <f>IF(AND(K$16=2017,$C267&lt;K$16),K$38/10,IF(K$16=$C267,K$38-SUM(K$254:K266),IF(K$16-$C267&lt;10,J267,0)))</f>
        <v>0</v>
      </c>
      <c r="L267" s="195">
        <f>IF(AND(L$16=2017,$C267&lt;L$16),L$38/10,IF(L$16=$C267,L$38-SUM(L$254:L266),IF(L$16-$C267&lt;10,K267,0)))</f>
        <v>0</v>
      </c>
      <c r="M267" s="195">
        <f>IF(AND(M$16=2017,$C267&lt;M$16),M$38/10,IF(M$16=$C267,M$38-SUM(M$254:M266),IF(M$16-$C267&lt;10,L267,0)))</f>
        <v>770151435.03124285</v>
      </c>
      <c r="N267" s="195">
        <f>IF(AND(N$16=2017,$C267&lt;N$16),N$38/10,IF(N$16=$C267,N$38-SUM(N$254:N266),IF(N$16-$C267&lt;10,M267,0)))</f>
        <v>770151435.03124285</v>
      </c>
      <c r="O267" s="195">
        <f>IF(AND(O$16=2017,$C267&lt;O$16),O$38/10,IF(O$16=$C267,O$38-SUM(O$254:O266),IF(O$16-$C267&lt;10,N267,0)))</f>
        <v>770151435.03124285</v>
      </c>
      <c r="P267" s="195">
        <f>IF(AND(P$16=2017,$C267&lt;P$16),P$38/10,IF(P$16=$C267,P$38-SUM(P$254:P266),IF(P$16-$C267&lt;10,O267,0)))</f>
        <v>770151435.03124285</v>
      </c>
      <c r="Q267" s="195">
        <f>IF(AND(Q$16=2017,$C267&lt;Q$16),Q$38/10,IF(Q$16=$C267,Q$38-SUM(Q$254:Q266),IF(Q$16-$C267&lt;10,P267,0)))</f>
        <v>770151435.03124285</v>
      </c>
      <c r="R267" s="195">
        <f>IF(AND(R$16=2017,$C267&lt;R$16),R$38/10,IF(R$16=$C267,R$38-SUM(R$254:R266),IF(R$16-$C267&lt;10,Q267,0)))</f>
        <v>770151435.03124285</v>
      </c>
      <c r="S267" s="195">
        <f>IF(AND(S$16=2017,$C267&lt;S$16),S$38/10,IF(S$16=$C267,S$38-SUM(S$254:S266),IF(S$16-$C267&lt;10,R267,0)))</f>
        <v>770151435.03124285</v>
      </c>
      <c r="T267" s="195">
        <f>IF(AND(T$16=2017,$C267&lt;T$16),T$38/10,IF(T$16=$C267,T$38-SUM(T$254:T266),IF(T$16-$C267&lt;10,S267,0)))</f>
        <v>770151435.03124285</v>
      </c>
      <c r="U267" s="195">
        <f>IF(AND(U$16=2017,$C267&lt;U$16),U$38/10,IF(U$16=$C267,U$38-SUM(U$254:U266),IF(U$16-$C267&lt;10,T267,0)))</f>
        <v>770151435.03124285</v>
      </c>
      <c r="V267" s="195">
        <f>IF(AND(V$16=2017,$C267&lt;V$16),V$38/10,IF(V$16=$C267,V$38-SUM(V$254:V266),IF(V$16-$C267&lt;10,U267,0)))</f>
        <v>770151435.03124285</v>
      </c>
      <c r="W267" s="195">
        <f>IF(AND(W$16=2017,$C267&lt;W$16),W$38/10,IF(W$16=$C267,W$38-SUM(W$254:W266),IF(W$16-$C267&lt;10,V267,0)))</f>
        <v>0</v>
      </c>
      <c r="X267" s="195">
        <f>IF(AND(X$16=2017,$C267&lt;X$16),X$38/10,IF(X$16=$C267,X$38-SUM(X$254:X266),IF(X$16-$C267&lt;10,W267,0)))</f>
        <v>0</v>
      </c>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row>
    <row r="268" spans="1:214" outlineLevel="1" x14ac:dyDescent="0.2">
      <c r="A268" s="163"/>
      <c r="B268" s="177" t="s">
        <v>249</v>
      </c>
      <c r="C268" s="173">
        <v>2021</v>
      </c>
      <c r="D268" s="163"/>
      <c r="E268" s="163" t="s">
        <v>142</v>
      </c>
      <c r="F268" s="163"/>
      <c r="G268" s="163"/>
      <c r="H268" s="163"/>
      <c r="I268" s="163"/>
      <c r="J268" s="195">
        <f>IF(AND(J$16=2017,$C268&lt;J$16),J$38/10,IF(J$16=$C268,J$38-SUM(J$254:J267),IF(J$16-$C268&lt;10,I268,0)))</f>
        <v>0</v>
      </c>
      <c r="K268" s="195">
        <f>IF(AND(K$16=2017,$C268&lt;K$16),K$38/10,IF(K$16=$C268,K$38-SUM(K$254:K267),IF(K$16-$C268&lt;10,J268,0)))</f>
        <v>0</v>
      </c>
      <c r="L268" s="195">
        <f>IF(AND(L$16=2017,$C268&lt;L$16),L$38/10,IF(L$16=$C268,L$38-SUM(L$254:L267),IF(L$16-$C268&lt;10,K268,0)))</f>
        <v>0</v>
      </c>
      <c r="M268" s="195">
        <f>IF(AND(M$16=2017,$C268&lt;M$16),M$38/10,IF(M$16=$C268,M$38-SUM(M$254:M267),IF(M$16-$C268&lt;10,L268,0)))</f>
        <v>0</v>
      </c>
      <c r="N268" s="195">
        <f>IF(AND(N$16=2017,$C268&lt;N$16),N$38/10,IF(N$16=$C268,N$38-SUM(N$254:N267),IF(N$16-$C268&lt;10,M268,0)))</f>
        <v>677551221.20515347</v>
      </c>
      <c r="O268" s="195">
        <f>IF(AND(O$16=2017,$C268&lt;O$16),O$38/10,IF(O$16=$C268,O$38-SUM(O$254:O267),IF(O$16-$C268&lt;10,N268,0)))</f>
        <v>677551221.20515347</v>
      </c>
      <c r="P268" s="195">
        <f>IF(AND(P$16=2017,$C268&lt;P$16),P$38/10,IF(P$16=$C268,P$38-SUM(P$254:P267),IF(P$16-$C268&lt;10,O268,0)))</f>
        <v>677551221.20515347</v>
      </c>
      <c r="Q268" s="195">
        <f>IF(AND(Q$16=2017,$C268&lt;Q$16),Q$38/10,IF(Q$16=$C268,Q$38-SUM(Q$254:Q267),IF(Q$16-$C268&lt;10,P268,0)))</f>
        <v>677551221.20515347</v>
      </c>
      <c r="R268" s="195">
        <f>IF(AND(R$16=2017,$C268&lt;R$16),R$38/10,IF(R$16=$C268,R$38-SUM(R$254:R267),IF(R$16-$C268&lt;10,Q268,0)))</f>
        <v>677551221.20515347</v>
      </c>
      <c r="S268" s="195">
        <f>IF(AND(S$16=2017,$C268&lt;S$16),S$38/10,IF(S$16=$C268,S$38-SUM(S$254:S267),IF(S$16-$C268&lt;10,R268,0)))</f>
        <v>677551221.20515347</v>
      </c>
      <c r="T268" s="195">
        <f>IF(AND(T$16=2017,$C268&lt;T$16),T$38/10,IF(T$16=$C268,T$38-SUM(T$254:T267),IF(T$16-$C268&lt;10,S268,0)))</f>
        <v>677551221.20515347</v>
      </c>
      <c r="U268" s="195">
        <f>IF(AND(U$16=2017,$C268&lt;U$16),U$38/10,IF(U$16=$C268,U$38-SUM(U$254:U267),IF(U$16-$C268&lt;10,T268,0)))</f>
        <v>677551221.20515347</v>
      </c>
      <c r="V268" s="195">
        <f>IF(AND(V$16=2017,$C268&lt;V$16),V$38/10,IF(V$16=$C268,V$38-SUM(V$254:V267),IF(V$16-$C268&lt;10,U268,0)))</f>
        <v>677551221.20515347</v>
      </c>
      <c r="W268" s="195">
        <f>IF(AND(W$16=2017,$C268&lt;W$16),W$38/10,IF(W$16=$C268,W$38-SUM(W$254:W267),IF(W$16-$C268&lt;10,V268,0)))</f>
        <v>677551221.20515347</v>
      </c>
      <c r="X268" s="195">
        <f>IF(AND(X$16=2017,$C268&lt;X$16),X$38/10,IF(X$16=$C268,X$38-SUM(X$254:X267),IF(X$16-$C268&lt;10,W268,0)))</f>
        <v>0</v>
      </c>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row>
    <row r="269" spans="1:214" outlineLevel="1" x14ac:dyDescent="0.2">
      <c r="A269" s="163"/>
      <c r="B269" s="177" t="s">
        <v>249</v>
      </c>
      <c r="C269" s="177">
        <v>2022</v>
      </c>
      <c r="D269" s="163"/>
      <c r="E269" s="163" t="s">
        <v>142</v>
      </c>
      <c r="F269" s="163"/>
      <c r="G269" s="163"/>
      <c r="H269" s="163"/>
      <c r="I269" s="163"/>
      <c r="J269" s="195">
        <f>IF(AND(J$16=2017,$C269&lt;J$16),J$38/10,IF(J$16=$C269,J$38-SUM(J$254:J268),IF(J$16-$C269&lt;10,I269,0)))</f>
        <v>0</v>
      </c>
      <c r="K269" s="195">
        <f>IF(AND(K$16=2017,$C269&lt;K$16),K$38/10,IF(K$16=$C269,K$38-SUM(K$254:K268),IF(K$16-$C269&lt;10,J269,0)))</f>
        <v>0</v>
      </c>
      <c r="L269" s="195">
        <f>IF(AND(L$16=2017,$C269&lt;L$16),L$38/10,IF(L$16=$C269,L$38-SUM(L$254:L268),IF(L$16-$C269&lt;10,K269,0)))</f>
        <v>0</v>
      </c>
      <c r="M269" s="195">
        <f>IF(AND(M$16=2017,$C269&lt;M$16),M$38/10,IF(M$16=$C269,M$38-SUM(M$254:M268),IF(M$16-$C269&lt;10,L269,0)))</f>
        <v>0</v>
      </c>
      <c r="N269" s="195">
        <f>IF(AND(N$16=2017,$C269&lt;N$16),N$38/10,IF(N$16=$C269,N$38-SUM(N$254:N268),IF(N$16-$C269&lt;10,M269,0)))</f>
        <v>0</v>
      </c>
      <c r="O269" s="195">
        <f>IF(AND(O$16=2017,$C269&lt;O$16),O$38/10,IF(O$16=$C269,O$38-SUM(O$254:O268),IF(O$16-$C269&lt;10,N269,0)))</f>
        <v>825815004.62449932</v>
      </c>
      <c r="P269" s="195">
        <f>IF(AND(P$16=2017,$C269&lt;P$16),P$38/10,IF(P$16=$C269,P$38-SUM(P$254:P268),IF(P$16-$C269&lt;10,O269,0)))</f>
        <v>825815004.62449932</v>
      </c>
      <c r="Q269" s="195">
        <f>IF(AND(Q$16=2017,$C269&lt;Q$16),Q$38/10,IF(Q$16=$C269,Q$38-SUM(Q$254:Q268),IF(Q$16-$C269&lt;10,P269,0)))</f>
        <v>825815004.62449932</v>
      </c>
      <c r="R269" s="195">
        <f>IF(AND(R$16=2017,$C269&lt;R$16),R$38/10,IF(R$16=$C269,R$38-SUM(R$254:R268),IF(R$16-$C269&lt;10,Q269,0)))</f>
        <v>825815004.62449932</v>
      </c>
      <c r="S269" s="195">
        <f>IF(AND(S$16=2017,$C269&lt;S$16),S$38/10,IF(S$16=$C269,S$38-SUM(S$254:S268),IF(S$16-$C269&lt;10,R269,0)))</f>
        <v>825815004.62449932</v>
      </c>
      <c r="T269" s="195">
        <f>IF(AND(T$16=2017,$C269&lt;T$16),T$38/10,IF(T$16=$C269,T$38-SUM(T$254:T268),IF(T$16-$C269&lt;10,S269,0)))</f>
        <v>825815004.62449932</v>
      </c>
      <c r="U269" s="195">
        <f>IF(AND(U$16=2017,$C269&lt;U$16),U$38/10,IF(U$16=$C269,U$38-SUM(U$254:U268),IF(U$16-$C269&lt;10,T269,0)))</f>
        <v>825815004.62449932</v>
      </c>
      <c r="V269" s="195">
        <f>IF(AND(V$16=2017,$C269&lt;V$16),V$38/10,IF(V$16=$C269,V$38-SUM(V$254:V268),IF(V$16-$C269&lt;10,U269,0)))</f>
        <v>825815004.62449932</v>
      </c>
      <c r="W269" s="195">
        <f>IF(AND(W$16=2017,$C269&lt;W$16),W$38/10,IF(W$16=$C269,W$38-SUM(W$254:W268),IF(W$16-$C269&lt;10,V269,0)))</f>
        <v>825815004.62449932</v>
      </c>
      <c r="X269" s="195">
        <f>IF(AND(X$16=2017,$C269&lt;X$16),X$38/10,IF(X$16=$C269,X$38-SUM(X$254:X268),IF(X$16-$C269&lt;10,W269,0)))</f>
        <v>825815004.62449932</v>
      </c>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row>
    <row r="270" spans="1:214" outlineLevel="1" x14ac:dyDescent="0.2">
      <c r="A270" s="163"/>
      <c r="B270" s="177" t="s">
        <v>249</v>
      </c>
      <c r="C270" s="173">
        <v>2023</v>
      </c>
      <c r="D270" s="163"/>
      <c r="E270" s="163" t="s">
        <v>142</v>
      </c>
      <c r="F270" s="163"/>
      <c r="G270" s="163"/>
      <c r="H270" s="163"/>
      <c r="I270" s="163"/>
      <c r="J270" s="195">
        <f>IF(AND(J$16=2017,$C270&lt;J$16),J$38/10,IF(J$16=$C270,J$38-SUM(J$254:J269),IF(J$16-$C270&lt;10,I270,0)))</f>
        <v>0</v>
      </c>
      <c r="K270" s="195">
        <f>IF(AND(K$16=2017,$C270&lt;K$16),K$38/10,IF(K$16=$C270,K$38-SUM(K$254:K269),IF(K$16-$C270&lt;10,J270,0)))</f>
        <v>0</v>
      </c>
      <c r="L270" s="195">
        <f>IF(AND(L$16=2017,$C270&lt;L$16),L$38/10,IF(L$16=$C270,L$38-SUM(L$254:L269),IF(L$16-$C270&lt;10,K270,0)))</f>
        <v>0</v>
      </c>
      <c r="M270" s="195">
        <f>IF(AND(M$16=2017,$C270&lt;M$16),M$38/10,IF(M$16=$C270,M$38-SUM(M$254:M269),IF(M$16-$C270&lt;10,L270,0)))</f>
        <v>0</v>
      </c>
      <c r="N270" s="195">
        <f>IF(AND(N$16=2017,$C270&lt;N$16),N$38/10,IF(N$16=$C270,N$38-SUM(N$254:N269),IF(N$16-$C270&lt;10,M270,0)))</f>
        <v>0</v>
      </c>
      <c r="O270" s="195">
        <f>IF(AND(O$16=2017,$C270&lt;O$16),O$38/10,IF(O$16=$C270,O$38-SUM(O$254:O269),IF(O$16-$C270&lt;10,N270,0)))</f>
        <v>0</v>
      </c>
      <c r="P270" s="195">
        <f>IF(AND(P$16=2017,$C270&lt;P$16),P$38/10,IF(P$16=$C270,P$38-SUM(P$254:P269),IF(P$16-$C270&lt;10,O270,0)))</f>
        <v>961291549.76598835</v>
      </c>
      <c r="Q270" s="195">
        <f>IF(AND(Q$16=2017,$C270&lt;Q$16),Q$38/10,IF(Q$16=$C270,Q$38-SUM(Q$254:Q269),IF(Q$16-$C270&lt;10,P270,0)))</f>
        <v>961291549.76598835</v>
      </c>
      <c r="R270" s="195">
        <f>IF(AND(R$16=2017,$C270&lt;R$16),R$38/10,IF(R$16=$C270,R$38-SUM(R$254:R269),IF(R$16-$C270&lt;10,Q270,0)))</f>
        <v>961291549.76598835</v>
      </c>
      <c r="S270" s="195">
        <f>IF(AND(S$16=2017,$C270&lt;S$16),S$38/10,IF(S$16=$C270,S$38-SUM(S$254:S269),IF(S$16-$C270&lt;10,R270,0)))</f>
        <v>961291549.76598835</v>
      </c>
      <c r="T270" s="195">
        <f>IF(AND(T$16=2017,$C270&lt;T$16),T$38/10,IF(T$16=$C270,T$38-SUM(T$254:T269),IF(T$16-$C270&lt;10,S270,0)))</f>
        <v>961291549.76598835</v>
      </c>
      <c r="U270" s="195">
        <f>IF(AND(U$16=2017,$C270&lt;U$16),U$38/10,IF(U$16=$C270,U$38-SUM(U$254:U269),IF(U$16-$C270&lt;10,T270,0)))</f>
        <v>961291549.76598835</v>
      </c>
      <c r="V270" s="195">
        <f>IF(AND(V$16=2017,$C270&lt;V$16),V$38/10,IF(V$16=$C270,V$38-SUM(V$254:V269),IF(V$16-$C270&lt;10,U270,0)))</f>
        <v>961291549.76598835</v>
      </c>
      <c r="W270" s="195">
        <f>IF(AND(W$16=2017,$C270&lt;W$16),W$38/10,IF(W$16=$C270,W$38-SUM(W$254:W269),IF(W$16-$C270&lt;10,V270,0)))</f>
        <v>961291549.76598835</v>
      </c>
      <c r="X270" s="195">
        <f>IF(AND(X$16=2017,$C270&lt;X$16),X$38/10,IF(X$16=$C270,X$38-SUM(X$254:X269),IF(X$16-$C270&lt;10,W270,0)))</f>
        <v>961291549.76598835</v>
      </c>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row>
    <row r="271" spans="1:214" outlineLevel="1" x14ac:dyDescent="0.2">
      <c r="A271" s="163"/>
      <c r="B271" s="177" t="s">
        <v>249</v>
      </c>
      <c r="C271" s="177">
        <v>2024</v>
      </c>
      <c r="D271" s="163"/>
      <c r="E271" s="163" t="s">
        <v>142</v>
      </c>
      <c r="F271" s="163"/>
      <c r="G271" s="163"/>
      <c r="H271" s="163"/>
      <c r="I271" s="163"/>
      <c r="J271" s="195">
        <f>IF(AND(J$16=2017,$C271&lt;J$16),J$38/10,IF(J$16=$C271,J$38-SUM(J$254:J270),IF(J$16-$C271&lt;10,I271,0)))</f>
        <v>0</v>
      </c>
      <c r="K271" s="195">
        <f>IF(AND(K$16=2017,$C271&lt;K$16),K$38/10,IF(K$16=$C271,K$38-SUM(K$254:K270),IF(K$16-$C271&lt;10,J271,0)))</f>
        <v>0</v>
      </c>
      <c r="L271" s="195">
        <f>IF(AND(L$16=2017,$C271&lt;L$16),L$38/10,IF(L$16=$C271,L$38-SUM(L$254:L270),IF(L$16-$C271&lt;10,K271,0)))</f>
        <v>0</v>
      </c>
      <c r="M271" s="195">
        <f>IF(AND(M$16=2017,$C271&lt;M$16),M$38/10,IF(M$16=$C271,M$38-SUM(M$254:M270),IF(M$16-$C271&lt;10,L271,0)))</f>
        <v>0</v>
      </c>
      <c r="N271" s="195">
        <f>IF(AND(N$16=2017,$C271&lt;N$16),N$38/10,IF(N$16=$C271,N$38-SUM(N$254:N270),IF(N$16-$C271&lt;10,M271,0)))</f>
        <v>0</v>
      </c>
      <c r="O271" s="195">
        <f>IF(AND(O$16=2017,$C271&lt;O$16),O$38/10,IF(O$16=$C271,O$38-SUM(O$254:O270),IF(O$16-$C271&lt;10,N271,0)))</f>
        <v>0</v>
      </c>
      <c r="P271" s="195">
        <f>IF(AND(P$16=2017,$C271&lt;P$16),P$38/10,IF(P$16=$C271,P$38-SUM(P$254:P270),IF(P$16-$C271&lt;10,O271,0)))</f>
        <v>0</v>
      </c>
      <c r="Q271" s="195">
        <f>IF(AND(Q$16=2017,$C271&lt;Q$16),Q$38/10,IF(Q$16=$C271,Q$38-SUM(Q$254:Q270),IF(Q$16-$C271&lt;10,P271,0)))</f>
        <v>1122759034.5087042</v>
      </c>
      <c r="R271" s="195">
        <f>IF(AND(R$16=2017,$C271&lt;R$16),R$38/10,IF(R$16=$C271,R$38-SUM(R$254:R270),IF(R$16-$C271&lt;10,Q271,0)))</f>
        <v>1122759034.5087042</v>
      </c>
      <c r="S271" s="195">
        <f>IF(AND(S$16=2017,$C271&lt;S$16),S$38/10,IF(S$16=$C271,S$38-SUM(S$254:S270),IF(S$16-$C271&lt;10,R271,0)))</f>
        <v>1122759034.5087042</v>
      </c>
      <c r="T271" s="195">
        <f>IF(AND(T$16=2017,$C271&lt;T$16),T$38/10,IF(T$16=$C271,T$38-SUM(T$254:T270),IF(T$16-$C271&lt;10,S271,0)))</f>
        <v>1122759034.5087042</v>
      </c>
      <c r="U271" s="195">
        <f>IF(AND(U$16=2017,$C271&lt;U$16),U$38/10,IF(U$16=$C271,U$38-SUM(U$254:U270),IF(U$16-$C271&lt;10,T271,0)))</f>
        <v>1122759034.5087042</v>
      </c>
      <c r="V271" s="195">
        <f>IF(AND(V$16=2017,$C271&lt;V$16),V$38/10,IF(V$16=$C271,V$38-SUM(V$254:V270),IF(V$16-$C271&lt;10,U271,0)))</f>
        <v>1122759034.5087042</v>
      </c>
      <c r="W271" s="195">
        <f>IF(AND(W$16=2017,$C271&lt;W$16),W$38/10,IF(W$16=$C271,W$38-SUM(W$254:W270),IF(W$16-$C271&lt;10,V271,0)))</f>
        <v>1122759034.5087042</v>
      </c>
      <c r="X271" s="195">
        <f>IF(AND(X$16=2017,$C271&lt;X$16),X$38/10,IF(X$16=$C271,X$38-SUM(X$254:X270),IF(X$16-$C271&lt;10,W271,0)))</f>
        <v>1122759034.5087042</v>
      </c>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row>
    <row r="272" spans="1:214" outlineLevel="1" x14ac:dyDescent="0.2">
      <c r="A272" s="163"/>
      <c r="B272" s="177" t="s">
        <v>249</v>
      </c>
      <c r="C272" s="173">
        <v>2025</v>
      </c>
      <c r="D272" s="163"/>
      <c r="E272" s="163" t="s">
        <v>142</v>
      </c>
      <c r="F272" s="163"/>
      <c r="G272" s="163"/>
      <c r="H272" s="163"/>
      <c r="I272" s="163"/>
      <c r="J272" s="195">
        <f>IF(AND(J$16=2017,$C272&lt;J$16),J$38/10,IF(J$16=$C272,J$38-SUM(J$254:J271),IF(J$16-$C272&lt;10,I272,0)))</f>
        <v>0</v>
      </c>
      <c r="K272" s="195">
        <f>IF(AND(K$16=2017,$C272&lt;K$16),K$38/10,IF(K$16=$C272,K$38-SUM(K$254:K271),IF(K$16-$C272&lt;10,J272,0)))</f>
        <v>0</v>
      </c>
      <c r="L272" s="195">
        <f>IF(AND(L$16=2017,$C272&lt;L$16),L$38/10,IF(L$16=$C272,L$38-SUM(L$254:L271),IF(L$16-$C272&lt;10,K272,0)))</f>
        <v>0</v>
      </c>
      <c r="M272" s="195">
        <f>IF(AND(M$16=2017,$C272&lt;M$16),M$38/10,IF(M$16=$C272,M$38-SUM(M$254:M271),IF(M$16-$C272&lt;10,L272,0)))</f>
        <v>0</v>
      </c>
      <c r="N272" s="195">
        <f>IF(AND(N$16=2017,$C272&lt;N$16),N$38/10,IF(N$16=$C272,N$38-SUM(N$254:N271),IF(N$16-$C272&lt;10,M272,0)))</f>
        <v>0</v>
      </c>
      <c r="O272" s="195">
        <f>IF(AND(O$16=2017,$C272&lt;O$16),O$38/10,IF(O$16=$C272,O$38-SUM(O$254:O271),IF(O$16-$C272&lt;10,N272,0)))</f>
        <v>0</v>
      </c>
      <c r="P272" s="195">
        <f>IF(AND(P$16=2017,$C272&lt;P$16),P$38/10,IF(P$16=$C272,P$38-SUM(P$254:P271),IF(P$16-$C272&lt;10,O272,0)))</f>
        <v>0</v>
      </c>
      <c r="Q272" s="195">
        <f>IF(AND(Q$16=2017,$C272&lt;Q$16),Q$38/10,IF(Q$16=$C272,Q$38-SUM(Q$254:Q271),IF(Q$16-$C272&lt;10,P272,0)))</f>
        <v>0</v>
      </c>
      <c r="R272" s="195">
        <f>IF(AND(R$16=2017,$C272&lt;R$16),R$38/10,IF(R$16=$C272,R$38-SUM(R$254:R271),IF(R$16-$C272&lt;10,Q272,0)))</f>
        <v>1311480892.4368162</v>
      </c>
      <c r="S272" s="195">
        <f>IF(AND(S$16=2017,$C272&lt;S$16),S$38/10,IF(S$16=$C272,S$38-SUM(S$254:S271),IF(S$16-$C272&lt;10,R272,0)))</f>
        <v>1311480892.4368162</v>
      </c>
      <c r="T272" s="195">
        <f>IF(AND(T$16=2017,$C272&lt;T$16),T$38/10,IF(T$16=$C272,T$38-SUM(T$254:T271),IF(T$16-$C272&lt;10,S272,0)))</f>
        <v>1311480892.4368162</v>
      </c>
      <c r="U272" s="195">
        <f>IF(AND(U$16=2017,$C272&lt;U$16),U$38/10,IF(U$16=$C272,U$38-SUM(U$254:U271),IF(U$16-$C272&lt;10,T272,0)))</f>
        <v>1311480892.4368162</v>
      </c>
      <c r="V272" s="195">
        <f>IF(AND(V$16=2017,$C272&lt;V$16),V$38/10,IF(V$16=$C272,V$38-SUM(V$254:V271),IF(V$16-$C272&lt;10,U272,0)))</f>
        <v>1311480892.4368162</v>
      </c>
      <c r="W272" s="195">
        <f>IF(AND(W$16=2017,$C272&lt;W$16),W$38/10,IF(W$16=$C272,W$38-SUM(W$254:W271),IF(W$16-$C272&lt;10,V272,0)))</f>
        <v>1311480892.4368162</v>
      </c>
      <c r="X272" s="195">
        <f>IF(AND(X$16=2017,$C272&lt;X$16),X$38/10,IF(X$16=$C272,X$38-SUM(X$254:X271),IF(X$16-$C272&lt;10,W272,0)))</f>
        <v>1311480892.4368162</v>
      </c>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row>
    <row r="273" spans="1:214" outlineLevel="1" x14ac:dyDescent="0.2">
      <c r="A273" s="163"/>
      <c r="B273" s="177" t="s">
        <v>249</v>
      </c>
      <c r="C273" s="177">
        <v>2026</v>
      </c>
      <c r="D273" s="163"/>
      <c r="E273" s="163" t="s">
        <v>142</v>
      </c>
      <c r="F273" s="163"/>
      <c r="G273" s="163"/>
      <c r="H273" s="163"/>
      <c r="I273" s="163"/>
      <c r="J273" s="195">
        <f>IF(AND(J$16=2017,$C273&lt;J$16),J$38/10,IF(J$16=$C273,J$38-SUM(J$254:J272),IF(J$16-$C273&lt;10,I273,0)))</f>
        <v>0</v>
      </c>
      <c r="K273" s="195">
        <f>IF(AND(K$16=2017,$C273&lt;K$16),K$38/10,IF(K$16=$C273,K$38-SUM(K$254:K272),IF(K$16-$C273&lt;10,J273,0)))</f>
        <v>0</v>
      </c>
      <c r="L273" s="195">
        <f>IF(AND(L$16=2017,$C273&lt;L$16),L$38/10,IF(L$16=$C273,L$38-SUM(L$254:L272),IF(L$16-$C273&lt;10,K273,0)))</f>
        <v>0</v>
      </c>
      <c r="M273" s="195">
        <f>IF(AND(M$16=2017,$C273&lt;M$16),M$38/10,IF(M$16=$C273,M$38-SUM(M$254:M272),IF(M$16-$C273&lt;10,L273,0)))</f>
        <v>0</v>
      </c>
      <c r="N273" s="195">
        <f>IF(AND(N$16=2017,$C273&lt;N$16),N$38/10,IF(N$16=$C273,N$38-SUM(N$254:N272),IF(N$16-$C273&lt;10,M273,0)))</f>
        <v>0</v>
      </c>
      <c r="O273" s="195">
        <f>IF(AND(O$16=2017,$C273&lt;O$16),O$38/10,IF(O$16=$C273,O$38-SUM(O$254:O272),IF(O$16-$C273&lt;10,N273,0)))</f>
        <v>0</v>
      </c>
      <c r="P273" s="195">
        <f>IF(AND(P$16=2017,$C273&lt;P$16),P$38/10,IF(P$16=$C273,P$38-SUM(P$254:P272),IF(P$16-$C273&lt;10,O273,0)))</f>
        <v>0</v>
      </c>
      <c r="Q273" s="195">
        <f>IF(AND(Q$16=2017,$C273&lt;Q$16),Q$38/10,IF(Q$16=$C273,Q$38-SUM(Q$254:Q272),IF(Q$16-$C273&lt;10,P273,0)))</f>
        <v>0</v>
      </c>
      <c r="R273" s="195">
        <f>IF(AND(R$16=2017,$C273&lt;R$16),R$38/10,IF(R$16=$C273,R$38-SUM(R$254:R272),IF(R$16-$C273&lt;10,Q273,0)))</f>
        <v>0</v>
      </c>
      <c r="S273" s="195">
        <f>IF(AND(S$16=2017,$C273&lt;S$16),S$38/10,IF(S$16=$C273,S$38-SUM(S$254:S272),IF(S$16-$C273&lt;10,R273,0)))</f>
        <v>1429089069.840313</v>
      </c>
      <c r="T273" s="195">
        <f>IF(AND(T$16=2017,$C273&lt;T$16),T$38/10,IF(T$16=$C273,T$38-SUM(T$254:T272),IF(T$16-$C273&lt;10,S273,0)))</f>
        <v>1429089069.840313</v>
      </c>
      <c r="U273" s="195">
        <f>IF(AND(U$16=2017,$C273&lt;U$16),U$38/10,IF(U$16=$C273,U$38-SUM(U$254:U272),IF(U$16-$C273&lt;10,T273,0)))</f>
        <v>1429089069.840313</v>
      </c>
      <c r="V273" s="195">
        <f>IF(AND(V$16=2017,$C273&lt;V$16),V$38/10,IF(V$16=$C273,V$38-SUM(V$254:V272),IF(V$16-$C273&lt;10,U273,0)))</f>
        <v>1429089069.840313</v>
      </c>
      <c r="W273" s="195">
        <f>IF(AND(W$16=2017,$C273&lt;W$16),W$38/10,IF(W$16=$C273,W$38-SUM(W$254:W272),IF(W$16-$C273&lt;10,V273,0)))</f>
        <v>1429089069.840313</v>
      </c>
      <c r="X273" s="195">
        <f>IF(AND(X$16=2017,$C273&lt;X$16),X$38/10,IF(X$16=$C273,X$38-SUM(X$254:X272),IF(X$16-$C273&lt;10,W273,0)))</f>
        <v>1429089069.840313</v>
      </c>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row>
    <row r="274" spans="1:214" outlineLevel="1" x14ac:dyDescent="0.2">
      <c r="A274" s="163"/>
      <c r="B274" s="177" t="s">
        <v>249</v>
      </c>
      <c r="C274" s="173">
        <v>2027</v>
      </c>
      <c r="D274" s="163"/>
      <c r="E274" s="163" t="s">
        <v>142</v>
      </c>
      <c r="F274" s="163"/>
      <c r="G274" s="163"/>
      <c r="H274" s="163"/>
      <c r="I274" s="163"/>
      <c r="J274" s="195">
        <f>IF(AND(J$16=2017,$C274&lt;J$16),J$38/10,IF(J$16=$C274,J$38-SUM(J$254:J273),IF(J$16-$C274&lt;10,I274,0)))</f>
        <v>0</v>
      </c>
      <c r="K274" s="195">
        <f>IF(AND(K$16=2017,$C274&lt;K$16),K$38/10,IF(K$16=$C274,K$38-SUM(K$254:K273),IF(K$16-$C274&lt;10,J274,0)))</f>
        <v>0</v>
      </c>
      <c r="L274" s="195">
        <f>IF(AND(L$16=2017,$C274&lt;L$16),L$38/10,IF(L$16=$C274,L$38-SUM(L$254:L273),IF(L$16-$C274&lt;10,K274,0)))</f>
        <v>0</v>
      </c>
      <c r="M274" s="195">
        <f>IF(AND(M$16=2017,$C274&lt;M$16),M$38/10,IF(M$16=$C274,M$38-SUM(M$254:M273),IF(M$16-$C274&lt;10,L274,0)))</f>
        <v>0</v>
      </c>
      <c r="N274" s="195">
        <f>IF(AND(N$16=2017,$C274&lt;N$16),N$38/10,IF(N$16=$C274,N$38-SUM(N$254:N273),IF(N$16-$C274&lt;10,M274,0)))</f>
        <v>0</v>
      </c>
      <c r="O274" s="195">
        <f>IF(AND(O$16=2017,$C274&lt;O$16),O$38/10,IF(O$16=$C274,O$38-SUM(O$254:O273),IF(O$16-$C274&lt;10,N274,0)))</f>
        <v>0</v>
      </c>
      <c r="P274" s="195">
        <f>IF(AND(P$16=2017,$C274&lt;P$16),P$38/10,IF(P$16=$C274,P$38-SUM(P$254:P273),IF(P$16-$C274&lt;10,O274,0)))</f>
        <v>0</v>
      </c>
      <c r="Q274" s="195">
        <f>IF(AND(Q$16=2017,$C274&lt;Q$16),Q$38/10,IF(Q$16=$C274,Q$38-SUM(Q$254:Q273),IF(Q$16-$C274&lt;10,P274,0)))</f>
        <v>0</v>
      </c>
      <c r="R274" s="195">
        <f>IF(AND(R$16=2017,$C274&lt;R$16),R$38/10,IF(R$16=$C274,R$38-SUM(R$254:R273),IF(R$16-$C274&lt;10,Q274,0)))</f>
        <v>0</v>
      </c>
      <c r="S274" s="195">
        <f>IF(AND(S$16=2017,$C274&lt;S$16),S$38/10,IF(S$16=$C274,S$38-SUM(S$254:S273),IF(S$16-$C274&lt;10,R274,0)))</f>
        <v>0</v>
      </c>
      <c r="T274" s="195">
        <f>IF(AND(T$16=2017,$C274&lt;T$16),T$38/10,IF(T$16=$C274,T$38-SUM(T$254:T273),IF(T$16-$C274&lt;10,S274,0)))</f>
        <v>1511503900.6792202</v>
      </c>
      <c r="U274" s="195">
        <f>IF(AND(U$16=2017,$C274&lt;U$16),U$38/10,IF(U$16=$C274,U$38-SUM(U$254:U273),IF(U$16-$C274&lt;10,T274,0)))</f>
        <v>1511503900.6792202</v>
      </c>
      <c r="V274" s="195">
        <f>IF(AND(V$16=2017,$C274&lt;V$16),V$38/10,IF(V$16=$C274,V$38-SUM(V$254:V273),IF(V$16-$C274&lt;10,U274,0)))</f>
        <v>1511503900.6792202</v>
      </c>
      <c r="W274" s="195">
        <f>IF(AND(W$16=2017,$C274&lt;W$16),W$38/10,IF(W$16=$C274,W$38-SUM(W$254:W273),IF(W$16-$C274&lt;10,V274,0)))</f>
        <v>1511503900.6792202</v>
      </c>
      <c r="X274" s="195">
        <f>IF(AND(X$16=2017,$C274&lt;X$16),X$38/10,IF(X$16=$C274,X$38-SUM(X$254:X273),IF(X$16-$C274&lt;10,W274,0)))</f>
        <v>1511503900.6792202</v>
      </c>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row>
    <row r="275" spans="1:214" outlineLevel="1" x14ac:dyDescent="0.2">
      <c r="A275" s="163"/>
      <c r="B275" s="177" t="s">
        <v>249</v>
      </c>
      <c r="C275" s="177">
        <v>2028</v>
      </c>
      <c r="D275" s="163"/>
      <c r="E275" s="163" t="s">
        <v>142</v>
      </c>
      <c r="F275" s="163"/>
      <c r="G275" s="163"/>
      <c r="H275" s="163"/>
      <c r="I275" s="163"/>
      <c r="J275" s="195">
        <f>IF(AND(J$16=2017,$C275&lt;J$16),J$38/10,IF(J$16=$C275,J$38-SUM(J$254:J274),IF(J$16-$C275&lt;10,I275,0)))</f>
        <v>0</v>
      </c>
      <c r="K275" s="195">
        <f>IF(AND(K$16=2017,$C275&lt;K$16),K$38/10,IF(K$16=$C275,K$38-SUM(K$254:K274),IF(K$16-$C275&lt;10,J275,0)))</f>
        <v>0</v>
      </c>
      <c r="L275" s="195">
        <f>IF(AND(L$16=2017,$C275&lt;L$16),L$38/10,IF(L$16=$C275,L$38-SUM(L$254:L274),IF(L$16-$C275&lt;10,K275,0)))</f>
        <v>0</v>
      </c>
      <c r="M275" s="195">
        <f>IF(AND(M$16=2017,$C275&lt;M$16),M$38/10,IF(M$16=$C275,M$38-SUM(M$254:M274),IF(M$16-$C275&lt;10,L275,0)))</f>
        <v>0</v>
      </c>
      <c r="N275" s="195">
        <f>IF(AND(N$16=2017,$C275&lt;N$16),N$38/10,IF(N$16=$C275,N$38-SUM(N$254:N274),IF(N$16-$C275&lt;10,M275,0)))</f>
        <v>0</v>
      </c>
      <c r="O275" s="195">
        <f>IF(AND(O$16=2017,$C275&lt;O$16),O$38/10,IF(O$16=$C275,O$38-SUM(O$254:O274),IF(O$16-$C275&lt;10,N275,0)))</f>
        <v>0</v>
      </c>
      <c r="P275" s="195">
        <f>IF(AND(P$16=2017,$C275&lt;P$16),P$38/10,IF(P$16=$C275,P$38-SUM(P$254:P274),IF(P$16-$C275&lt;10,O275,0)))</f>
        <v>0</v>
      </c>
      <c r="Q275" s="195">
        <f>IF(AND(Q$16=2017,$C275&lt;Q$16),Q$38/10,IF(Q$16=$C275,Q$38-SUM(Q$254:Q274),IF(Q$16-$C275&lt;10,P275,0)))</f>
        <v>0</v>
      </c>
      <c r="R275" s="195">
        <f>IF(AND(R$16=2017,$C275&lt;R$16),R$38/10,IF(R$16=$C275,R$38-SUM(R$254:R274),IF(R$16-$C275&lt;10,Q275,0)))</f>
        <v>0</v>
      </c>
      <c r="S275" s="195">
        <f>IF(AND(S$16=2017,$C275&lt;S$16),S$38/10,IF(S$16=$C275,S$38-SUM(S$254:S274),IF(S$16-$C275&lt;10,R275,0)))</f>
        <v>0</v>
      </c>
      <c r="T275" s="195">
        <f>IF(AND(T$16=2017,$C275&lt;T$16),T$38/10,IF(T$16=$C275,T$38-SUM(T$254:T274),IF(T$16-$C275&lt;10,S275,0)))</f>
        <v>0</v>
      </c>
      <c r="U275" s="195">
        <f>IF(AND(U$16=2017,$C275&lt;U$16),U$38/10,IF(U$16=$C275,U$38-SUM(U$254:U274),IF(U$16-$C275&lt;10,T275,0)))</f>
        <v>1833175129.158247</v>
      </c>
      <c r="V275" s="195">
        <f>IF(AND(V$16=2017,$C275&lt;V$16),V$38/10,IF(V$16=$C275,V$38-SUM(V$254:V274),IF(V$16-$C275&lt;10,U275,0)))</f>
        <v>1833175129.158247</v>
      </c>
      <c r="W275" s="195">
        <f>IF(AND(W$16=2017,$C275&lt;W$16),W$38/10,IF(W$16=$C275,W$38-SUM(W$254:W274),IF(W$16-$C275&lt;10,V275,0)))</f>
        <v>1833175129.158247</v>
      </c>
      <c r="X275" s="195">
        <f>IF(AND(X$16=2017,$C275&lt;X$16),X$38/10,IF(X$16=$C275,X$38-SUM(X$254:X274),IF(X$16-$C275&lt;10,W275,0)))</f>
        <v>1833175129.158247</v>
      </c>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row>
    <row r="276" spans="1:214" outlineLevel="1" x14ac:dyDescent="0.2">
      <c r="A276" s="163"/>
      <c r="B276" s="177" t="s">
        <v>249</v>
      </c>
      <c r="C276" s="173">
        <v>2029</v>
      </c>
      <c r="D276" s="163"/>
      <c r="E276" s="163" t="s">
        <v>142</v>
      </c>
      <c r="F276" s="163"/>
      <c r="G276" s="163"/>
      <c r="H276" s="163"/>
      <c r="I276" s="163"/>
      <c r="J276" s="195">
        <f>IF(AND(J$16=2017,$C276&lt;J$16),J$38/10,IF(J$16=$C276,J$38-SUM(J$254:J275),IF(J$16-$C276&lt;10,I276,0)))</f>
        <v>0</v>
      </c>
      <c r="K276" s="195">
        <f>IF(AND(K$16=2017,$C276&lt;K$16),K$38/10,IF(K$16=$C276,K$38-SUM(K$254:K275),IF(K$16-$C276&lt;10,J276,0)))</f>
        <v>0</v>
      </c>
      <c r="L276" s="195">
        <f>IF(AND(L$16=2017,$C276&lt;L$16),L$38/10,IF(L$16=$C276,L$38-SUM(L$254:L275),IF(L$16-$C276&lt;10,K276,0)))</f>
        <v>0</v>
      </c>
      <c r="M276" s="195">
        <f>IF(AND(M$16=2017,$C276&lt;M$16),M$38/10,IF(M$16=$C276,M$38-SUM(M$254:M275),IF(M$16-$C276&lt;10,L276,0)))</f>
        <v>0</v>
      </c>
      <c r="N276" s="195">
        <f>IF(AND(N$16=2017,$C276&lt;N$16),N$38/10,IF(N$16=$C276,N$38-SUM(N$254:N275),IF(N$16-$C276&lt;10,M276,0)))</f>
        <v>0</v>
      </c>
      <c r="O276" s="195">
        <f>IF(AND(O$16=2017,$C276&lt;O$16),O$38/10,IF(O$16=$C276,O$38-SUM(O$254:O275),IF(O$16-$C276&lt;10,N276,0)))</f>
        <v>0</v>
      </c>
      <c r="P276" s="195">
        <f>IF(AND(P$16=2017,$C276&lt;P$16),P$38/10,IF(P$16=$C276,P$38-SUM(P$254:P275),IF(P$16-$C276&lt;10,O276,0)))</f>
        <v>0</v>
      </c>
      <c r="Q276" s="195">
        <f>IF(AND(Q$16=2017,$C276&lt;Q$16),Q$38/10,IF(Q$16=$C276,Q$38-SUM(Q$254:Q275),IF(Q$16-$C276&lt;10,P276,0)))</f>
        <v>0</v>
      </c>
      <c r="R276" s="195">
        <f>IF(AND(R$16=2017,$C276&lt;R$16),R$38/10,IF(R$16=$C276,R$38-SUM(R$254:R275),IF(R$16-$C276&lt;10,Q276,0)))</f>
        <v>0</v>
      </c>
      <c r="S276" s="195">
        <f>IF(AND(S$16=2017,$C276&lt;S$16),S$38/10,IF(S$16=$C276,S$38-SUM(S$254:S275),IF(S$16-$C276&lt;10,R276,0)))</f>
        <v>0</v>
      </c>
      <c r="T276" s="195">
        <f>IF(AND(T$16=2017,$C276&lt;T$16),T$38/10,IF(T$16=$C276,T$38-SUM(T$254:T275),IF(T$16-$C276&lt;10,S276,0)))</f>
        <v>0</v>
      </c>
      <c r="U276" s="195">
        <f>IF(AND(U$16=2017,$C276&lt;U$16),U$38/10,IF(U$16=$C276,U$38-SUM(U$254:U275),IF(U$16-$C276&lt;10,T276,0)))</f>
        <v>0</v>
      </c>
      <c r="V276" s="195">
        <f>IF(AND(V$16=2017,$C276&lt;V$16),V$38/10,IF(V$16=$C276,V$38-SUM(V$254:V275),IF(V$16-$C276&lt;10,U276,0)))</f>
        <v>2038307505.1411133</v>
      </c>
      <c r="W276" s="195">
        <f>IF(AND(W$16=2017,$C276&lt;W$16),W$38/10,IF(W$16=$C276,W$38-SUM(W$254:W275),IF(W$16-$C276&lt;10,V276,0)))</f>
        <v>2038307505.1411133</v>
      </c>
      <c r="X276" s="195">
        <f>IF(AND(X$16=2017,$C276&lt;X$16),X$38/10,IF(X$16=$C276,X$38-SUM(X$254:X275),IF(X$16-$C276&lt;10,W276,0)))</f>
        <v>2038307505.1411133</v>
      </c>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row>
    <row r="277" spans="1:214" outlineLevel="1" x14ac:dyDescent="0.2">
      <c r="A277" s="163"/>
      <c r="B277" s="177" t="s">
        <v>249</v>
      </c>
      <c r="C277" s="177">
        <v>2030</v>
      </c>
      <c r="D277" s="163"/>
      <c r="E277" s="163" t="s">
        <v>142</v>
      </c>
      <c r="F277" s="163"/>
      <c r="G277" s="163"/>
      <c r="H277" s="163"/>
      <c r="I277" s="163"/>
      <c r="J277" s="195">
        <f>IF(AND(J$16=2017,$C277&lt;J$16),J$38/10,IF(J$16=$C277,J$38-SUM(J$254:J276),IF(J$16-$C277&lt;10,I277,0)))</f>
        <v>0</v>
      </c>
      <c r="K277" s="195">
        <f>IF(AND(K$16=2017,$C277&lt;K$16),K$38/10,IF(K$16=$C277,K$38-SUM(K$254:K276),IF(K$16-$C277&lt;10,J277,0)))</f>
        <v>0</v>
      </c>
      <c r="L277" s="195">
        <f>IF(AND(L$16=2017,$C277&lt;L$16),L$38/10,IF(L$16=$C277,L$38-SUM(L$254:L276),IF(L$16-$C277&lt;10,K277,0)))</f>
        <v>0</v>
      </c>
      <c r="M277" s="195">
        <f>IF(AND(M$16=2017,$C277&lt;M$16),M$38/10,IF(M$16=$C277,M$38-SUM(M$254:M276),IF(M$16-$C277&lt;10,L277,0)))</f>
        <v>0</v>
      </c>
      <c r="N277" s="195">
        <f>IF(AND(N$16=2017,$C277&lt;N$16),N$38/10,IF(N$16=$C277,N$38-SUM(N$254:N276),IF(N$16-$C277&lt;10,M277,0)))</f>
        <v>0</v>
      </c>
      <c r="O277" s="195">
        <f>IF(AND(O$16=2017,$C277&lt;O$16),O$38/10,IF(O$16=$C277,O$38-SUM(O$254:O276),IF(O$16-$C277&lt;10,N277,0)))</f>
        <v>0</v>
      </c>
      <c r="P277" s="195">
        <f>IF(AND(P$16=2017,$C277&lt;P$16),P$38/10,IF(P$16=$C277,P$38-SUM(P$254:P276),IF(P$16-$C277&lt;10,O277,0)))</f>
        <v>0</v>
      </c>
      <c r="Q277" s="195">
        <f>IF(AND(Q$16=2017,$C277&lt;Q$16),Q$38/10,IF(Q$16=$C277,Q$38-SUM(Q$254:Q276),IF(Q$16-$C277&lt;10,P277,0)))</f>
        <v>0</v>
      </c>
      <c r="R277" s="195">
        <f>IF(AND(R$16=2017,$C277&lt;R$16),R$38/10,IF(R$16=$C277,R$38-SUM(R$254:R276),IF(R$16-$C277&lt;10,Q277,0)))</f>
        <v>0</v>
      </c>
      <c r="S277" s="195">
        <f>IF(AND(S$16=2017,$C277&lt;S$16),S$38/10,IF(S$16=$C277,S$38-SUM(S$254:S276),IF(S$16-$C277&lt;10,R277,0)))</f>
        <v>0</v>
      </c>
      <c r="T277" s="195">
        <f>IF(AND(T$16=2017,$C277&lt;T$16),T$38/10,IF(T$16=$C277,T$38-SUM(T$254:T276),IF(T$16-$C277&lt;10,S277,0)))</f>
        <v>0</v>
      </c>
      <c r="U277" s="195">
        <f>IF(AND(U$16=2017,$C277&lt;U$16),U$38/10,IF(U$16=$C277,U$38-SUM(U$254:U276),IF(U$16-$C277&lt;10,T277,0)))</f>
        <v>0</v>
      </c>
      <c r="V277" s="195">
        <f>IF(AND(V$16=2017,$C277&lt;V$16),V$38/10,IF(V$16=$C277,V$38-SUM(V$254:V276),IF(V$16-$C277&lt;10,U277,0)))</f>
        <v>0</v>
      </c>
      <c r="W277" s="195">
        <f>IF(AND(W$16=2017,$C277&lt;W$16),W$38/10,IF(W$16=$C277,W$38-SUM(W$254:W276),IF(W$16-$C277&lt;10,V277,0)))</f>
        <v>2319924890.4233322</v>
      </c>
      <c r="X277" s="195">
        <f>IF(AND(X$16=2017,$C277&lt;X$16),X$38/10,IF(X$16=$C277,X$38-SUM(X$254:X276),IF(X$16-$C277&lt;10,W277,0)))</f>
        <v>2319924890.4233322</v>
      </c>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row>
    <row r="278" spans="1:214" outlineLevel="1" x14ac:dyDescent="0.2">
      <c r="A278" s="163"/>
      <c r="B278" s="177" t="s">
        <v>249</v>
      </c>
      <c r="C278" s="173">
        <v>2031</v>
      </c>
      <c r="D278" s="163"/>
      <c r="E278" s="163" t="s">
        <v>142</v>
      </c>
      <c r="F278" s="163"/>
      <c r="G278" s="163"/>
      <c r="H278" s="163"/>
      <c r="I278" s="163"/>
      <c r="J278" s="195">
        <f>IF(AND(J$16=2017,$C278&lt;J$16),J$38/10,IF(J$16=$C278,J$38-SUM(J$254:J277),IF(J$16-$C278&lt;10,I278,0)))</f>
        <v>0</v>
      </c>
      <c r="K278" s="195">
        <f>IF(AND(K$16=2017,$C278&lt;K$16),K$38/10,IF(K$16=$C278,K$38-SUM(K$254:K277),IF(K$16-$C278&lt;10,J278,0)))</f>
        <v>0</v>
      </c>
      <c r="L278" s="195">
        <f>IF(AND(L$16=2017,$C278&lt;L$16),L$38/10,IF(L$16=$C278,L$38-SUM(L$254:L277),IF(L$16-$C278&lt;10,K278,0)))</f>
        <v>0</v>
      </c>
      <c r="M278" s="195">
        <f>IF(AND(M$16=2017,$C278&lt;M$16),M$38/10,IF(M$16=$C278,M$38-SUM(M$254:M277),IF(M$16-$C278&lt;10,L278,0)))</f>
        <v>0</v>
      </c>
      <c r="N278" s="195">
        <f>IF(AND(N$16=2017,$C278&lt;N$16),N$38/10,IF(N$16=$C278,N$38-SUM(N$254:N277),IF(N$16-$C278&lt;10,M278,0)))</f>
        <v>0</v>
      </c>
      <c r="O278" s="195">
        <f>IF(AND(O$16=2017,$C278&lt;O$16),O$38/10,IF(O$16=$C278,O$38-SUM(O$254:O277),IF(O$16-$C278&lt;10,N278,0)))</f>
        <v>0</v>
      </c>
      <c r="P278" s="195">
        <f>IF(AND(P$16=2017,$C278&lt;P$16),P$38/10,IF(P$16=$C278,P$38-SUM(P$254:P277),IF(P$16-$C278&lt;10,O278,0)))</f>
        <v>0</v>
      </c>
      <c r="Q278" s="195">
        <f>IF(AND(Q$16=2017,$C278&lt;Q$16),Q$38/10,IF(Q$16=$C278,Q$38-SUM(Q$254:Q277),IF(Q$16-$C278&lt;10,P278,0)))</f>
        <v>0</v>
      </c>
      <c r="R278" s="195">
        <f>IF(AND(R$16=2017,$C278&lt;R$16),R$38/10,IF(R$16=$C278,R$38-SUM(R$254:R277),IF(R$16-$C278&lt;10,Q278,0)))</f>
        <v>0</v>
      </c>
      <c r="S278" s="195">
        <f>IF(AND(S$16=2017,$C278&lt;S$16),S$38/10,IF(S$16=$C278,S$38-SUM(S$254:S277),IF(S$16-$C278&lt;10,R278,0)))</f>
        <v>0</v>
      </c>
      <c r="T278" s="195">
        <f>IF(AND(T$16=2017,$C278&lt;T$16),T$38/10,IF(T$16=$C278,T$38-SUM(T$254:T277),IF(T$16-$C278&lt;10,S278,0)))</f>
        <v>0</v>
      </c>
      <c r="U278" s="195">
        <f>IF(AND(U$16=2017,$C278&lt;U$16),U$38/10,IF(U$16=$C278,U$38-SUM(U$254:U277),IF(U$16-$C278&lt;10,T278,0)))</f>
        <v>0</v>
      </c>
      <c r="V278" s="195">
        <f>IF(AND(V$16=2017,$C278&lt;V$16),V$38/10,IF(V$16=$C278,V$38-SUM(V$254:V277),IF(V$16-$C278&lt;10,U278,0)))</f>
        <v>0</v>
      </c>
      <c r="W278" s="195">
        <f>IF(AND(W$16=2017,$C278&lt;W$16),W$38/10,IF(W$16=$C278,W$38-SUM(W$254:W277),IF(W$16-$C278&lt;10,V278,0)))</f>
        <v>0</v>
      </c>
      <c r="X278" s="195">
        <f>IF(AND(X$16=2017,$C278&lt;X$16),X$38/10,IF(X$16=$C278,X$38-SUM(X$254:X277),IF(X$16-$C278&lt;10,W278,0)))</f>
        <v>2419759077.5515385</v>
      </c>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row>
    <row r="279" spans="1:214" outlineLevel="1" x14ac:dyDescent="0.2">
      <c r="A279" s="163"/>
      <c r="B279" s="173"/>
      <c r="C279" s="17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row>
    <row r="280" spans="1:214" s="163" customFormat="1" outlineLevel="1" x14ac:dyDescent="0.2">
      <c r="B280" s="169" t="s">
        <v>230</v>
      </c>
      <c r="C280" s="169"/>
      <c r="J280" s="179">
        <v>2017</v>
      </c>
      <c r="K280" s="174">
        <v>2018</v>
      </c>
      <c r="L280" s="174">
        <v>2019</v>
      </c>
      <c r="M280" s="174">
        <v>2020</v>
      </c>
      <c r="N280" s="174">
        <v>2021</v>
      </c>
      <c r="O280" s="174">
        <v>2022</v>
      </c>
      <c r="P280" s="174">
        <v>2023</v>
      </c>
      <c r="Q280" s="174">
        <v>2024</v>
      </c>
      <c r="R280" s="174">
        <v>2025</v>
      </c>
      <c r="S280" s="174">
        <v>2026</v>
      </c>
      <c r="T280" s="174">
        <v>2027</v>
      </c>
      <c r="U280" s="174">
        <v>2028</v>
      </c>
      <c r="V280" s="174">
        <v>2029</v>
      </c>
      <c r="W280" s="174">
        <v>2030</v>
      </c>
      <c r="X280" s="174">
        <v>2031</v>
      </c>
    </row>
    <row r="281" spans="1:214" s="163" customFormat="1" outlineLevel="1" x14ac:dyDescent="0.2">
      <c r="B281" s="177" t="s">
        <v>249</v>
      </c>
      <c r="C281" s="173">
        <v>2018</v>
      </c>
      <c r="E281" s="163" t="s">
        <v>79</v>
      </c>
      <c r="J281" s="70"/>
      <c r="K281" s="178"/>
      <c r="L281" s="178"/>
      <c r="M281" s="178"/>
      <c r="N281" s="178"/>
      <c r="O281" s="178"/>
      <c r="P281" s="178"/>
      <c r="Q281" s="178"/>
      <c r="R281" s="178"/>
      <c r="S281" s="178"/>
      <c r="T281" s="85">
        <f t="shared" ref="T281:T290" si="27">T265/$T$38</f>
        <v>6.1445908486015478E-2</v>
      </c>
      <c r="U281" s="85"/>
      <c r="V281" s="85"/>
      <c r="W281" s="85"/>
      <c r="X281" s="85"/>
    </row>
    <row r="282" spans="1:214" outlineLevel="1" x14ac:dyDescent="0.2">
      <c r="A282" s="163"/>
      <c r="B282" s="177" t="s">
        <v>249</v>
      </c>
      <c r="C282" s="173">
        <v>2019</v>
      </c>
      <c r="D282" s="163"/>
      <c r="E282" s="163" t="s">
        <v>79</v>
      </c>
      <c r="F282" s="163"/>
      <c r="G282" s="163"/>
      <c r="H282" s="163"/>
      <c r="I282" s="163"/>
      <c r="J282" s="70"/>
      <c r="K282" s="178"/>
      <c r="L282" s="178"/>
      <c r="M282" s="178"/>
      <c r="N282" s="178"/>
      <c r="O282" s="178"/>
      <c r="P282" s="178"/>
      <c r="Q282" s="178"/>
      <c r="R282" s="178"/>
      <c r="S282" s="178"/>
      <c r="T282" s="85">
        <f t="shared" si="27"/>
        <v>6.6798233056903203E-2</v>
      </c>
      <c r="U282" s="85">
        <f t="shared" ref="U282:U291" si="28">U266/$U$38</f>
        <v>5.942007900009183E-2</v>
      </c>
      <c r="V282" s="85"/>
      <c r="W282" s="85"/>
      <c r="X282" s="85"/>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row>
    <row r="283" spans="1:214" outlineLevel="1" x14ac:dyDescent="0.2">
      <c r="A283" s="163"/>
      <c r="B283" s="177" t="s">
        <v>249</v>
      </c>
      <c r="C283" s="173">
        <v>2020</v>
      </c>
      <c r="D283" s="163"/>
      <c r="E283" s="163" t="s">
        <v>79</v>
      </c>
      <c r="F283" s="163"/>
      <c r="G283" s="163"/>
      <c r="H283" s="163"/>
      <c r="I283" s="163"/>
      <c r="J283" s="70"/>
      <c r="K283" s="178"/>
      <c r="L283" s="178"/>
      <c r="M283" s="178"/>
      <c r="N283" s="178"/>
      <c r="O283" s="178"/>
      <c r="P283" s="178"/>
      <c r="Q283" s="178"/>
      <c r="R283" s="178"/>
      <c r="S283" s="178"/>
      <c r="T283" s="85">
        <f t="shared" si="27"/>
        <v>7.7980480135939806E-2</v>
      </c>
      <c r="U283" s="85">
        <f t="shared" si="28"/>
        <v>6.9367198473579667E-2</v>
      </c>
      <c r="V283" s="85">
        <f t="shared" ref="V283:V292" si="29">V267/$V$38</f>
        <v>6.1705291063671168E-2</v>
      </c>
      <c r="W283" s="85"/>
      <c r="X283" s="85"/>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row>
    <row r="284" spans="1:214" outlineLevel="1" x14ac:dyDescent="0.2">
      <c r="A284" s="163"/>
      <c r="B284" s="177" t="s">
        <v>249</v>
      </c>
      <c r="C284" s="173">
        <v>2021</v>
      </c>
      <c r="D284" s="163"/>
      <c r="E284" s="163" t="s">
        <v>79</v>
      </c>
      <c r="F284" s="163"/>
      <c r="G284" s="163"/>
      <c r="H284" s="163"/>
      <c r="I284" s="163"/>
      <c r="J284" s="70"/>
      <c r="K284" s="178"/>
      <c r="L284" s="178"/>
      <c r="M284" s="178"/>
      <c r="N284" s="178"/>
      <c r="O284" s="178"/>
      <c r="P284" s="178"/>
      <c r="Q284" s="178"/>
      <c r="R284" s="178"/>
      <c r="S284" s="178"/>
      <c r="T284" s="85">
        <f t="shared" si="27"/>
        <v>6.8604390179610356E-2</v>
      </c>
      <c r="U284" s="85">
        <f t="shared" si="28"/>
        <v>6.1026738248494604E-2</v>
      </c>
      <c r="V284" s="85">
        <f t="shared" si="29"/>
        <v>5.428607078205832E-2</v>
      </c>
      <c r="W284" s="85">
        <f t="shared" ref="W284:W293" si="30">W268/$W$38</f>
        <v>4.8289939222293951E-2</v>
      </c>
      <c r="X284" s="85"/>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row>
    <row r="285" spans="1:214" outlineLevel="1" x14ac:dyDescent="0.2">
      <c r="A285" s="163"/>
      <c r="B285" s="177" t="s">
        <v>249</v>
      </c>
      <c r="C285" s="173">
        <v>2022</v>
      </c>
      <c r="D285" s="163"/>
      <c r="E285" s="163" t="s">
        <v>79</v>
      </c>
      <c r="F285" s="163"/>
      <c r="G285" s="163"/>
      <c r="H285" s="163"/>
      <c r="I285" s="163"/>
      <c r="J285" s="70"/>
      <c r="K285" s="178"/>
      <c r="L285" s="178"/>
      <c r="M285" s="178"/>
      <c r="N285" s="178"/>
      <c r="O285" s="178"/>
      <c r="P285" s="178"/>
      <c r="Q285" s="178"/>
      <c r="R285" s="178"/>
      <c r="S285" s="178"/>
      <c r="T285" s="85">
        <f t="shared" si="27"/>
        <v>8.3616607896691619E-2</v>
      </c>
      <c r="U285" s="85">
        <f t="shared" si="28"/>
        <v>7.4380791520467504E-2</v>
      </c>
      <c r="V285" s="85">
        <f t="shared" si="29"/>
        <v>6.6165111051223968E-2</v>
      </c>
      <c r="W285" s="85">
        <f t="shared" si="30"/>
        <v>5.885688806116221E-2</v>
      </c>
      <c r="X285" s="85">
        <f t="shared" ref="X285:X294" si="31">X269/$X$38</f>
        <v>5.2355889942696569E-2</v>
      </c>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row>
    <row r="286" spans="1:214" outlineLevel="1" x14ac:dyDescent="0.2">
      <c r="A286" s="163"/>
      <c r="B286" s="177" t="s">
        <v>249</v>
      </c>
      <c r="C286" s="173">
        <v>2023</v>
      </c>
      <c r="D286" s="163"/>
      <c r="E286" s="163" t="s">
        <v>79</v>
      </c>
      <c r="F286" s="163"/>
      <c r="G286" s="163"/>
      <c r="H286" s="163"/>
      <c r="I286" s="163"/>
      <c r="J286" s="70"/>
      <c r="K286" s="178"/>
      <c r="L286" s="178"/>
      <c r="M286" s="178"/>
      <c r="N286" s="178"/>
      <c r="O286" s="178"/>
      <c r="P286" s="178"/>
      <c r="Q286" s="178"/>
      <c r="R286" s="178"/>
      <c r="S286" s="178"/>
      <c r="T286" s="85">
        <f t="shared" si="27"/>
        <v>9.7334073782946923E-2</v>
      </c>
      <c r="U286" s="85">
        <f t="shared" si="28"/>
        <v>8.6583103907203904E-2</v>
      </c>
      <c r="V286" s="85">
        <f t="shared" si="29"/>
        <v>7.7019625202609063E-2</v>
      </c>
      <c r="W286" s="85">
        <f t="shared" si="30"/>
        <v>6.8512474127839798E-2</v>
      </c>
      <c r="X286" s="85">
        <f t="shared" si="31"/>
        <v>6.0944974722610165E-2</v>
      </c>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row>
    <row r="287" spans="1:214" outlineLevel="1" x14ac:dyDescent="0.2">
      <c r="A287" s="163"/>
      <c r="B287" s="177" t="s">
        <v>249</v>
      </c>
      <c r="C287" s="173">
        <v>2024</v>
      </c>
      <c r="D287" s="163"/>
      <c r="E287" s="163" t="s">
        <v>79</v>
      </c>
      <c r="F287" s="163"/>
      <c r="G287" s="163"/>
      <c r="H287" s="163"/>
      <c r="I287" s="163"/>
      <c r="J287" s="70"/>
      <c r="K287" s="178"/>
      <c r="L287" s="178"/>
      <c r="M287" s="178"/>
      <c r="N287" s="178"/>
      <c r="O287" s="178"/>
      <c r="P287" s="178"/>
      <c r="Q287" s="178"/>
      <c r="R287" s="178"/>
      <c r="S287" s="178"/>
      <c r="T287" s="85">
        <f t="shared" si="27"/>
        <v>0.1136832116457735</v>
      </c>
      <c r="U287" s="85">
        <f t="shared" si="28"/>
        <v>0.10112640870637407</v>
      </c>
      <c r="V287" s="85">
        <f t="shared" si="29"/>
        <v>8.9956559018701962E-2</v>
      </c>
      <c r="W287" s="85">
        <f t="shared" si="30"/>
        <v>8.0020467591025546E-2</v>
      </c>
      <c r="X287" s="85">
        <f t="shared" si="31"/>
        <v>7.1181860481736844E-2</v>
      </c>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row>
    <row r="288" spans="1:214" outlineLevel="1" x14ac:dyDescent="0.2">
      <c r="A288" s="163"/>
      <c r="B288" s="177" t="s">
        <v>249</v>
      </c>
      <c r="C288" s="173">
        <v>2025</v>
      </c>
      <c r="D288" s="163"/>
      <c r="E288" s="163" t="s">
        <v>79</v>
      </c>
      <c r="F288" s="163"/>
      <c r="G288" s="163"/>
      <c r="H288" s="163"/>
      <c r="I288" s="163"/>
      <c r="J288" s="70"/>
      <c r="K288" s="178"/>
      <c r="L288" s="178"/>
      <c r="M288" s="178"/>
      <c r="N288" s="178"/>
      <c r="O288" s="178"/>
      <c r="P288" s="178"/>
      <c r="Q288" s="178"/>
      <c r="R288" s="178"/>
      <c r="S288" s="178"/>
      <c r="T288" s="85">
        <f t="shared" si="27"/>
        <v>0.13279194847852871</v>
      </c>
      <c r="U288" s="85">
        <f t="shared" si="28"/>
        <v>0.11812450282103476</v>
      </c>
      <c r="V288" s="85">
        <f t="shared" si="29"/>
        <v>0.10507714004191143</v>
      </c>
      <c r="W288" s="85">
        <f t="shared" si="30"/>
        <v>9.3470914972785216E-2</v>
      </c>
      <c r="X288" s="85">
        <f t="shared" si="31"/>
        <v>8.3146647713906646E-2</v>
      </c>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row>
    <row r="289" spans="1:214" outlineLevel="1" x14ac:dyDescent="0.2">
      <c r="A289" s="163"/>
      <c r="B289" s="177" t="s">
        <v>249</v>
      </c>
      <c r="C289" s="173">
        <v>2026</v>
      </c>
      <c r="D289" s="163"/>
      <c r="E289" s="163" t="s">
        <v>79</v>
      </c>
      <c r="F289" s="163"/>
      <c r="G289" s="163"/>
      <c r="H289" s="163"/>
      <c r="I289" s="163"/>
      <c r="J289" s="70"/>
      <c r="K289" s="178"/>
      <c r="L289" s="178"/>
      <c r="M289" s="178"/>
      <c r="N289" s="178"/>
      <c r="O289" s="178"/>
      <c r="P289" s="178"/>
      <c r="Q289" s="178"/>
      <c r="R289" s="178"/>
      <c r="S289" s="178"/>
      <c r="T289" s="85">
        <f t="shared" si="27"/>
        <v>0.14470018071010979</v>
      </c>
      <c r="U289" s="85">
        <f t="shared" si="28"/>
        <v>0.12871741924367749</v>
      </c>
      <c r="V289" s="85">
        <f t="shared" si="29"/>
        <v>0.11450002298162347</v>
      </c>
      <c r="W289" s="85">
        <f t="shared" si="30"/>
        <v>0.10185299969363912</v>
      </c>
      <c r="X289" s="85">
        <f t="shared" si="31"/>
        <v>9.0602894885509475E-2</v>
      </c>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row>
    <row r="290" spans="1:214" outlineLevel="1" x14ac:dyDescent="0.2">
      <c r="A290" s="163"/>
      <c r="B290" s="177" t="s">
        <v>249</v>
      </c>
      <c r="C290" s="173">
        <v>2027</v>
      </c>
      <c r="D290" s="163"/>
      <c r="E290" s="163" t="s">
        <v>79</v>
      </c>
      <c r="F290" s="163"/>
      <c r="G290" s="163"/>
      <c r="H290" s="163"/>
      <c r="I290" s="163"/>
      <c r="J290" s="70"/>
      <c r="K290" s="178"/>
      <c r="L290" s="178"/>
      <c r="M290" s="178"/>
      <c r="N290" s="178"/>
      <c r="O290" s="178"/>
      <c r="P290" s="178"/>
      <c r="Q290" s="178"/>
      <c r="R290" s="178"/>
      <c r="S290" s="178"/>
      <c r="T290" s="85">
        <f t="shared" si="27"/>
        <v>0.15304496562748066</v>
      </c>
      <c r="U290" s="85">
        <f t="shared" si="28"/>
        <v>0.13614048653658861</v>
      </c>
      <c r="V290" s="85">
        <f t="shared" si="29"/>
        <v>0.12110318035244846</v>
      </c>
      <c r="W290" s="85">
        <f t="shared" si="30"/>
        <v>0.10772680974322862</v>
      </c>
      <c r="X290" s="85">
        <f t="shared" si="31"/>
        <v>9.5827917183342132E-2</v>
      </c>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row>
    <row r="291" spans="1:214" outlineLevel="1" x14ac:dyDescent="0.2">
      <c r="A291" s="163"/>
      <c r="B291" s="177" t="s">
        <v>249</v>
      </c>
      <c r="C291" s="173">
        <v>2028</v>
      </c>
      <c r="D291" s="163"/>
      <c r="E291" s="163" t="s">
        <v>79</v>
      </c>
      <c r="F291" s="163"/>
      <c r="G291" s="163"/>
      <c r="H291" s="163"/>
      <c r="I291" s="163"/>
      <c r="J291" s="70"/>
      <c r="K291" s="178"/>
      <c r="L291" s="178"/>
      <c r="M291" s="178"/>
      <c r="N291" s="178"/>
      <c r="O291" s="178"/>
      <c r="P291" s="178"/>
      <c r="Q291" s="178"/>
      <c r="R291" s="178"/>
      <c r="S291" s="178"/>
      <c r="T291" s="85"/>
      <c r="U291" s="85">
        <f t="shared" si="28"/>
        <v>0.16511327154248767</v>
      </c>
      <c r="V291" s="85">
        <f t="shared" si="29"/>
        <v>0.1468757958112534</v>
      </c>
      <c r="W291" s="85">
        <f t="shared" si="30"/>
        <v>0.13065272823715973</v>
      </c>
      <c r="X291" s="85">
        <f t="shared" si="31"/>
        <v>0.11622156871748658</v>
      </c>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row>
    <row r="292" spans="1:214" outlineLevel="1" x14ac:dyDescent="0.2">
      <c r="A292" s="163"/>
      <c r="B292" s="177" t="s">
        <v>249</v>
      </c>
      <c r="C292" s="173">
        <v>2029</v>
      </c>
      <c r="D292" s="163"/>
      <c r="E292" s="163" t="s">
        <v>79</v>
      </c>
      <c r="F292" s="163"/>
      <c r="G292" s="163"/>
      <c r="H292" s="163"/>
      <c r="I292" s="163"/>
      <c r="J292" s="70"/>
      <c r="K292" s="178"/>
      <c r="L292" s="178"/>
      <c r="M292" s="178"/>
      <c r="N292" s="178"/>
      <c r="O292" s="178"/>
      <c r="P292" s="178"/>
      <c r="Q292" s="178"/>
      <c r="R292" s="178"/>
      <c r="S292" s="178"/>
      <c r="T292" s="85"/>
      <c r="U292" s="85"/>
      <c r="V292" s="85">
        <f t="shared" si="29"/>
        <v>0.16331120369449872</v>
      </c>
      <c r="W292" s="85">
        <f t="shared" si="30"/>
        <v>0.1452727741594709</v>
      </c>
      <c r="X292" s="85">
        <f t="shared" si="31"/>
        <v>0.12922676726740426</v>
      </c>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row>
    <row r="293" spans="1:214" outlineLevel="1" x14ac:dyDescent="0.2">
      <c r="A293" s="163"/>
      <c r="B293" s="177" t="s">
        <v>249</v>
      </c>
      <c r="C293" s="173">
        <v>2030</v>
      </c>
      <c r="D293" s="163"/>
      <c r="E293" s="163" t="s">
        <v>79</v>
      </c>
      <c r="F293" s="163"/>
      <c r="G293" s="163"/>
      <c r="H293" s="163"/>
      <c r="I293" s="163"/>
      <c r="J293" s="70"/>
      <c r="K293" s="178"/>
      <c r="L293" s="178"/>
      <c r="M293" s="178"/>
      <c r="N293" s="178"/>
      <c r="O293" s="178"/>
      <c r="P293" s="178"/>
      <c r="Q293" s="178"/>
      <c r="R293" s="178"/>
      <c r="S293" s="178"/>
      <c r="T293" s="85"/>
      <c r="U293" s="85"/>
      <c r="V293" s="85"/>
      <c r="W293" s="85">
        <f t="shared" si="30"/>
        <v>0.16534400419139497</v>
      </c>
      <c r="X293" s="85">
        <f t="shared" si="31"/>
        <v>0.1470810430400879</v>
      </c>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row>
    <row r="294" spans="1:214" outlineLevel="1" x14ac:dyDescent="0.2">
      <c r="A294" s="163"/>
      <c r="B294" s="177" t="s">
        <v>249</v>
      </c>
      <c r="C294" s="173">
        <v>2031</v>
      </c>
      <c r="D294" s="163"/>
      <c r="E294" s="163" t="s">
        <v>79</v>
      </c>
      <c r="F294" s="163"/>
      <c r="G294" s="163"/>
      <c r="H294" s="163"/>
      <c r="I294" s="163"/>
      <c r="J294" s="70"/>
      <c r="K294" s="178"/>
      <c r="L294" s="178"/>
      <c r="M294" s="178"/>
      <c r="N294" s="178"/>
      <c r="O294" s="178"/>
      <c r="P294" s="178"/>
      <c r="Q294" s="178"/>
      <c r="R294" s="178"/>
      <c r="S294" s="178"/>
      <c r="T294" s="85"/>
      <c r="U294" s="85"/>
      <c r="V294" s="85"/>
      <c r="W294" s="85"/>
      <c r="X294" s="85">
        <f t="shared" si="31"/>
        <v>0.15341043604521939</v>
      </c>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row>
    <row r="295" spans="1:214" outlineLevel="1" x14ac:dyDescent="0.2">
      <c r="A295" s="163"/>
      <c r="B295" s="173" t="s">
        <v>153</v>
      </c>
      <c r="C295" s="173"/>
      <c r="D295" s="163"/>
      <c r="E295" s="163"/>
      <c r="F295" s="163"/>
      <c r="G295" s="163"/>
      <c r="H295" s="163"/>
      <c r="I295" s="163"/>
      <c r="J295" s="163"/>
      <c r="K295" s="176"/>
      <c r="L295" s="176"/>
      <c r="M295" s="176"/>
      <c r="N295" s="176"/>
      <c r="O295" s="176"/>
      <c r="P295" s="176"/>
      <c r="Q295" s="176"/>
      <c r="R295" s="176"/>
      <c r="S295" s="176"/>
      <c r="T295" s="176">
        <f>SUM(T281:T294)</f>
        <v>1</v>
      </c>
      <c r="U295" s="176">
        <f>SUM(U281:U294)</f>
        <v>1</v>
      </c>
      <c r="V295" s="176">
        <f>SUM(V281:V294)</f>
        <v>1</v>
      </c>
      <c r="W295" s="176">
        <f>SUM(W281:W294)</f>
        <v>0.99999999999999989</v>
      </c>
      <c r="X295" s="176">
        <f>SUM(X281:X294)</f>
        <v>0.99999999999999989</v>
      </c>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row>
    <row r="296" spans="1:214" s="163" customFormat="1" outlineLevel="1" x14ac:dyDescent="0.2"/>
    <row r="297" spans="1:214" s="163" customFormat="1" outlineLevel="1" x14ac:dyDescent="0.2">
      <c r="B297" s="169" t="s">
        <v>231</v>
      </c>
      <c r="C297" s="169"/>
    </row>
    <row r="298" spans="1:214" s="163" customFormat="1" outlineLevel="1" x14ac:dyDescent="0.2">
      <c r="B298" s="163" t="s">
        <v>221</v>
      </c>
      <c r="E298" s="163" t="s">
        <v>79</v>
      </c>
      <c r="J298" s="70"/>
      <c r="K298" s="70"/>
      <c r="L298" s="70"/>
      <c r="M298" s="70"/>
      <c r="N298" s="70"/>
      <c r="O298" s="70"/>
      <c r="P298" s="70"/>
      <c r="Q298" s="70"/>
      <c r="R298" s="70"/>
      <c r="S298" s="70"/>
      <c r="T298" s="96" cm="1">
        <f t="array" ref="T298">SUMPRODUCT(T281:T290,TRANSPOSE(K22:T22))</f>
        <v>2.6044834167242861E-2</v>
      </c>
      <c r="U298" s="96" cm="1">
        <f t="array" ref="U298">SUMPRODUCT(U282:U291,TRANSPOSE(L22:U22))</f>
        <v>2.8086971211228745E-2</v>
      </c>
      <c r="V298" s="96" cm="1">
        <f t="array" ref="V298">SUMPRODUCT(V283:V292,TRANSPOSE(M22:V22))</f>
        <v>3.0204851609532884E-2</v>
      </c>
      <c r="W298" s="96" cm="1">
        <f t="array" ref="W298">SUMPRODUCT(W284:W293,TRANSPOSE(N22:W22))</f>
        <v>3.2266980830301648E-2</v>
      </c>
      <c r="X298" s="96" cm="1">
        <f t="array" ref="X298">SUMPRODUCT(X285:X294,TRANSPOSE(O22:X22))</f>
        <v>3.3794987069601122E-2</v>
      </c>
    </row>
    <row r="299" spans="1:214" outlineLevel="1" x14ac:dyDescent="0.2">
      <c r="A299" s="163"/>
      <c r="B299" s="163"/>
      <c r="C299" s="163"/>
      <c r="D299" s="163"/>
      <c r="E299" s="163"/>
      <c r="F299" s="163"/>
      <c r="G299" s="163"/>
      <c r="H299" s="163"/>
      <c r="I299" s="163"/>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row>
    <row r="300" spans="1:214" s="163" customFormat="1" x14ac:dyDescent="0.2"/>
    <row r="301" spans="1:214" s="163" customFormat="1" x14ac:dyDescent="0.2">
      <c r="A301" s="87"/>
      <c r="B301" s="86"/>
      <c r="C301" s="86"/>
      <c r="D301" s="87"/>
      <c r="E301" s="87"/>
      <c r="F301" s="87"/>
      <c r="G301" s="87"/>
      <c r="H301" s="87"/>
      <c r="I301" s="87"/>
      <c r="J301" s="88"/>
      <c r="K301" s="88"/>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row>
    <row r="302" spans="1:214" s="87" customFormat="1" x14ac:dyDescent="0.2">
      <c r="A302" s="89"/>
      <c r="B302" s="89" t="s">
        <v>234</v>
      </c>
      <c r="C302" s="89"/>
      <c r="D302" s="89"/>
      <c r="E302" s="89"/>
      <c r="F302" s="89"/>
      <c r="G302" s="89"/>
      <c r="H302" s="89"/>
      <c r="I302" s="89"/>
      <c r="J302" s="183" t="s">
        <v>212</v>
      </c>
      <c r="K302" s="90">
        <v>2018</v>
      </c>
      <c r="L302" s="90">
        <v>2019</v>
      </c>
      <c r="M302" s="90">
        <v>2020</v>
      </c>
      <c r="N302" s="90">
        <v>2021</v>
      </c>
      <c r="O302" s="90">
        <v>2022</v>
      </c>
      <c r="P302" s="90">
        <v>2023</v>
      </c>
      <c r="Q302" s="90">
        <v>2024</v>
      </c>
      <c r="R302" s="90">
        <v>2025</v>
      </c>
      <c r="S302" s="90">
        <v>2026</v>
      </c>
      <c r="T302" s="90">
        <v>2027</v>
      </c>
      <c r="U302" s="90">
        <v>2028</v>
      </c>
      <c r="V302" s="90">
        <v>2029</v>
      </c>
      <c r="W302" s="90">
        <v>2030</v>
      </c>
      <c r="X302" s="90">
        <v>2031</v>
      </c>
      <c r="Y302" s="89"/>
      <c r="Z302" s="89"/>
      <c r="AA302" s="89" t="s">
        <v>40</v>
      </c>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row>
    <row r="303" spans="1:214" s="89" customFormat="1" x14ac:dyDescent="0.2">
      <c r="A303" s="163"/>
      <c r="B303" s="163"/>
      <c r="C303" s="163"/>
      <c r="D303" s="163"/>
      <c r="E303" s="163"/>
      <c r="F303" s="163"/>
      <c r="G303" s="163"/>
      <c r="H303" s="163"/>
      <c r="I303" s="163"/>
      <c r="J303" s="163"/>
      <c r="K303" s="163"/>
      <c r="L303" s="163"/>
      <c r="M303" s="163"/>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row>
    <row r="304" spans="1:214" s="163" customFormat="1" outlineLevel="1" x14ac:dyDescent="0.2">
      <c r="B304" s="169" t="s">
        <v>235</v>
      </c>
      <c r="C304" s="169"/>
      <c r="K304" s="174"/>
      <c r="L304" s="174"/>
      <c r="M304" s="174"/>
      <c r="N304" s="174"/>
      <c r="O304" s="174"/>
      <c r="P304" s="174"/>
      <c r="Q304" s="174"/>
      <c r="R304" s="174"/>
      <c r="S304" s="174"/>
      <c r="T304" s="174"/>
      <c r="U304" s="174"/>
      <c r="V304" s="174"/>
      <c r="W304" s="174"/>
      <c r="X304" s="174"/>
      <c r="Y304" s="175"/>
      <c r="Z304" s="175"/>
    </row>
    <row r="305" spans="1:214" s="163" customFormat="1" outlineLevel="1" x14ac:dyDescent="0.2">
      <c r="B305" s="177" t="s">
        <v>249</v>
      </c>
      <c r="C305" s="177">
        <v>2008</v>
      </c>
      <c r="E305" s="163" t="s">
        <v>142</v>
      </c>
      <c r="J305" s="195">
        <f>IF(AND(J$16=2017,$C305&lt;J$16),J$41/10,IF(J$16=$C305,J$41-SUM(J$303:J304),IF(J$16-$C305&lt;10,I305,0)))</f>
        <v>3260935.0760469562</v>
      </c>
      <c r="K305" s="195">
        <f>IF(AND(K$16=2017,$C305&lt;K$16),K$41/10,IF(K$16=$C305,K$41-SUM(K$303:K304),IF(K$16-$C305&lt;10,J305,0)))</f>
        <v>0</v>
      </c>
      <c r="L305" s="195">
        <f>IF(AND(L$16=2017,$C305&lt;L$16),L$41/10,IF(L$16=$C305,L$41-SUM(L$303:L304),IF(L$16-$C305&lt;10,K305,0)))</f>
        <v>0</v>
      </c>
      <c r="M305" s="195">
        <f>IF(AND(M$16=2017,$C305&lt;M$16),M$41/10,IF(M$16=$C305,M$41-SUM(M$303:M304),IF(M$16-$C305&lt;10,L305,0)))</f>
        <v>0</v>
      </c>
      <c r="N305" s="195">
        <f>IF(AND(N$16=2017,$C305&lt;N$16),N$41/10,IF(N$16=$C305,N$41-SUM(N$303:N304),IF(N$16-$C305&lt;10,M305,0)))</f>
        <v>0</v>
      </c>
      <c r="O305" s="195">
        <f>IF(AND(O$16=2017,$C305&lt;O$16),O$41/10,IF(O$16=$C305,O$41-SUM(O$303:O304),IF(O$16-$C305&lt;10,N305,0)))</f>
        <v>0</v>
      </c>
      <c r="P305" s="195">
        <f>IF(AND(P$16=2017,$C305&lt;P$16),P$41/10,IF(P$16=$C305,P$41-SUM(P$303:P304),IF(P$16-$C305&lt;10,O305,0)))</f>
        <v>0</v>
      </c>
      <c r="Q305" s="195">
        <f>IF(AND(Q$16=2017,$C305&lt;Q$16),Q$41/10,IF(Q$16=$C305,Q$41-SUM(Q$303:Q304),IF(Q$16-$C305&lt;10,P305,0)))</f>
        <v>0</v>
      </c>
      <c r="R305" s="195">
        <f>IF(AND(R$16=2017,$C305&lt;R$16),R$41/10,IF(R$16=$C305,R$41-SUM(R$303:R304),IF(R$16-$C305&lt;10,Q305,0)))</f>
        <v>0</v>
      </c>
      <c r="S305" s="195">
        <f>IF(AND(S$16=2017,$C305&lt;S$16),S$41/10,IF(S$16=$C305,S$41-SUM(S$303:S304),IF(S$16-$C305&lt;10,R305,0)))</f>
        <v>0</v>
      </c>
      <c r="T305" s="195">
        <f>IF(AND(T$16=2017,$C305&lt;T$16),T$41/10,IF(T$16=$C305,T$41-SUM(T$303:T304),IF(T$16-$C305&lt;10,S305,0)))</f>
        <v>0</v>
      </c>
      <c r="U305" s="195">
        <f>IF(AND(U$16=2017,$C305&lt;U$16),U$41/10,IF(U$16=$C305,U$41-SUM(U$303:U304),IF(U$16-$C305&lt;10,T305,0)))</f>
        <v>0</v>
      </c>
      <c r="V305" s="195">
        <f>IF(AND(V$16=2017,$C305&lt;V$16),V$41/10,IF(V$16=$C305,V$41-SUM(V$303:V304),IF(V$16-$C305&lt;10,U305,0)))</f>
        <v>0</v>
      </c>
      <c r="W305" s="195">
        <f>IF(AND(W$16=2017,$C305&lt;W$16),W$41/10,IF(W$16=$C305,W$41-SUM(W$303:W304),IF(W$16-$C305&lt;10,V305,0)))</f>
        <v>0</v>
      </c>
      <c r="X305" s="195">
        <f>IF(AND(X$16=2017,$C305&lt;X$16),X$41/10,IF(X$16=$C305,X$41-SUM(X$303:X304),IF(X$16-$C305&lt;10,W305,0)))</f>
        <v>0</v>
      </c>
      <c r="Y305" s="175"/>
      <c r="Z305" s="175"/>
    </row>
    <row r="306" spans="1:214" s="163" customFormat="1" outlineLevel="1" x14ac:dyDescent="0.2">
      <c r="B306" s="177" t="s">
        <v>249</v>
      </c>
      <c r="C306" s="173">
        <v>2009</v>
      </c>
      <c r="E306" s="163" t="s">
        <v>142</v>
      </c>
      <c r="J306" s="195">
        <f>IF(AND(J$16=2017,$C306&lt;J$16),J$41/10,IF(J$16=$C306,J$41-SUM(J$303:J305),IF(J$16-$C306&lt;10,I306,0)))</f>
        <v>3260935.0760469562</v>
      </c>
      <c r="K306" s="195">
        <f>IF(AND(K$16=2017,$C306&lt;K$16),K$41/10,IF(K$16=$C306,K$41-SUM(K$303:K305),IF(K$16-$C306&lt;10,J306,0)))</f>
        <v>3260935.0760469562</v>
      </c>
      <c r="L306" s="195">
        <f>IF(AND(L$16=2017,$C306&lt;L$16),L$41/10,IF(L$16=$C306,L$41-SUM(L$303:L305),IF(L$16-$C306&lt;10,K306,0)))</f>
        <v>0</v>
      </c>
      <c r="M306" s="195">
        <f>IF(AND(M$16=2017,$C306&lt;M$16),M$41/10,IF(M$16=$C306,M$41-SUM(M$303:M305),IF(M$16-$C306&lt;10,L306,0)))</f>
        <v>0</v>
      </c>
      <c r="N306" s="195">
        <f>IF(AND(N$16=2017,$C306&lt;N$16),N$41/10,IF(N$16=$C306,N$41-SUM(N$303:N305),IF(N$16-$C306&lt;10,M306,0)))</f>
        <v>0</v>
      </c>
      <c r="O306" s="195">
        <f>IF(AND(O$16=2017,$C306&lt;O$16),O$41/10,IF(O$16=$C306,O$41-SUM(O$303:O305),IF(O$16-$C306&lt;10,N306,0)))</f>
        <v>0</v>
      </c>
      <c r="P306" s="195">
        <f>IF(AND(P$16=2017,$C306&lt;P$16),P$41/10,IF(P$16=$C306,P$41-SUM(P$303:P305),IF(P$16-$C306&lt;10,O306,0)))</f>
        <v>0</v>
      </c>
      <c r="Q306" s="195">
        <f>IF(AND(Q$16=2017,$C306&lt;Q$16),Q$41/10,IF(Q$16=$C306,Q$41-SUM(Q$303:Q305),IF(Q$16-$C306&lt;10,P306,0)))</f>
        <v>0</v>
      </c>
      <c r="R306" s="195">
        <f>IF(AND(R$16=2017,$C306&lt;R$16),R$41/10,IF(R$16=$C306,R$41-SUM(R$303:R305),IF(R$16-$C306&lt;10,Q306,0)))</f>
        <v>0</v>
      </c>
      <c r="S306" s="195">
        <f>IF(AND(S$16=2017,$C306&lt;S$16),S$41/10,IF(S$16=$C306,S$41-SUM(S$303:S305),IF(S$16-$C306&lt;10,R306,0)))</f>
        <v>0</v>
      </c>
      <c r="T306" s="195">
        <f>IF(AND(T$16=2017,$C306&lt;T$16),T$41/10,IF(T$16=$C306,T$41-SUM(T$303:T305),IF(T$16-$C306&lt;10,S306,0)))</f>
        <v>0</v>
      </c>
      <c r="U306" s="195">
        <f>IF(AND(U$16=2017,$C306&lt;U$16),U$41/10,IF(U$16=$C306,U$41-SUM(U$303:U305),IF(U$16-$C306&lt;10,T306,0)))</f>
        <v>0</v>
      </c>
      <c r="V306" s="195">
        <f>IF(AND(V$16=2017,$C306&lt;V$16),V$41/10,IF(V$16=$C306,V$41-SUM(V$303:V305),IF(V$16-$C306&lt;10,U306,0)))</f>
        <v>0</v>
      </c>
      <c r="W306" s="195">
        <f>IF(AND(W$16=2017,$C306&lt;W$16),W$41/10,IF(W$16=$C306,W$41-SUM(W$303:W305),IF(W$16-$C306&lt;10,V306,0)))</f>
        <v>0</v>
      </c>
      <c r="X306" s="195">
        <f>IF(AND(X$16=2017,$C306&lt;X$16),X$41/10,IF(X$16=$C306,X$41-SUM(X$303:X305),IF(X$16-$C306&lt;10,W306,0)))</f>
        <v>0</v>
      </c>
    </row>
    <row r="307" spans="1:214" outlineLevel="1" x14ac:dyDescent="0.2">
      <c r="A307" s="163"/>
      <c r="B307" s="177" t="s">
        <v>249</v>
      </c>
      <c r="C307" s="177">
        <v>2010</v>
      </c>
      <c r="D307" s="163"/>
      <c r="E307" s="163" t="s">
        <v>142</v>
      </c>
      <c r="F307" s="163"/>
      <c r="G307" s="163"/>
      <c r="H307" s="163"/>
      <c r="I307" s="163"/>
      <c r="J307" s="195">
        <f>IF(AND(J$16=2017,$C307&lt;J$16),J$41/10,IF(J$16=$C307,J$41-SUM(J$303:J306),IF(J$16-$C307&lt;10,I307,0)))</f>
        <v>3260935.0760469562</v>
      </c>
      <c r="K307" s="195">
        <f>IF(AND(K$16=2017,$C307&lt;K$16),K$41/10,IF(K$16=$C307,K$41-SUM(K$303:K306),IF(K$16-$C307&lt;10,J307,0)))</f>
        <v>3260935.0760469562</v>
      </c>
      <c r="L307" s="195">
        <f>IF(AND(L$16=2017,$C307&lt;L$16),L$41/10,IF(L$16=$C307,L$41-SUM(L$303:L306),IF(L$16-$C307&lt;10,K307,0)))</f>
        <v>3260935.0760469562</v>
      </c>
      <c r="M307" s="195">
        <f>IF(AND(M$16=2017,$C307&lt;M$16),M$41/10,IF(M$16=$C307,M$41-SUM(M$303:M306),IF(M$16-$C307&lt;10,L307,0)))</f>
        <v>0</v>
      </c>
      <c r="N307" s="195">
        <f>IF(AND(N$16=2017,$C307&lt;N$16),N$41/10,IF(N$16=$C307,N$41-SUM(N$303:N306),IF(N$16-$C307&lt;10,M307,0)))</f>
        <v>0</v>
      </c>
      <c r="O307" s="195">
        <f>IF(AND(O$16=2017,$C307&lt;O$16),O$41/10,IF(O$16=$C307,O$41-SUM(O$303:O306),IF(O$16-$C307&lt;10,N307,0)))</f>
        <v>0</v>
      </c>
      <c r="P307" s="195">
        <f>IF(AND(P$16=2017,$C307&lt;P$16),P$41/10,IF(P$16=$C307,P$41-SUM(P$303:P306),IF(P$16-$C307&lt;10,O307,0)))</f>
        <v>0</v>
      </c>
      <c r="Q307" s="195">
        <f>IF(AND(Q$16=2017,$C307&lt;Q$16),Q$41/10,IF(Q$16=$C307,Q$41-SUM(Q$303:Q306),IF(Q$16-$C307&lt;10,P307,0)))</f>
        <v>0</v>
      </c>
      <c r="R307" s="195">
        <f>IF(AND(R$16=2017,$C307&lt;R$16),R$41/10,IF(R$16=$C307,R$41-SUM(R$303:R306),IF(R$16-$C307&lt;10,Q307,0)))</f>
        <v>0</v>
      </c>
      <c r="S307" s="195">
        <f>IF(AND(S$16=2017,$C307&lt;S$16),S$41/10,IF(S$16=$C307,S$41-SUM(S$303:S306),IF(S$16-$C307&lt;10,R307,0)))</f>
        <v>0</v>
      </c>
      <c r="T307" s="195">
        <f>IF(AND(T$16=2017,$C307&lt;T$16),T$41/10,IF(T$16=$C307,T$41-SUM(T$303:T306),IF(T$16-$C307&lt;10,S307,0)))</f>
        <v>0</v>
      </c>
      <c r="U307" s="195">
        <f>IF(AND(U$16=2017,$C307&lt;U$16),U$41/10,IF(U$16=$C307,U$41-SUM(U$303:U306),IF(U$16-$C307&lt;10,T307,0)))</f>
        <v>0</v>
      </c>
      <c r="V307" s="195">
        <f>IF(AND(V$16=2017,$C307&lt;V$16),V$41/10,IF(V$16=$C307,V$41-SUM(V$303:V306),IF(V$16-$C307&lt;10,U307,0)))</f>
        <v>0</v>
      </c>
      <c r="W307" s="195">
        <f>IF(AND(W$16=2017,$C307&lt;W$16),W$41/10,IF(W$16=$C307,W$41-SUM(W$303:W306),IF(W$16-$C307&lt;10,V307,0)))</f>
        <v>0</v>
      </c>
      <c r="X307" s="195">
        <f>IF(AND(X$16=2017,$C307&lt;X$16),X$41/10,IF(X$16=$C307,X$41-SUM(X$303:X306),IF(X$16-$C307&lt;10,W307,0)))</f>
        <v>0</v>
      </c>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row>
    <row r="308" spans="1:214" outlineLevel="1" x14ac:dyDescent="0.2">
      <c r="A308" s="163"/>
      <c r="B308" s="177" t="s">
        <v>249</v>
      </c>
      <c r="C308" s="173">
        <v>2011</v>
      </c>
      <c r="D308" s="163"/>
      <c r="E308" s="163" t="s">
        <v>142</v>
      </c>
      <c r="F308" s="163"/>
      <c r="G308" s="163"/>
      <c r="H308" s="163"/>
      <c r="I308" s="163"/>
      <c r="J308" s="195">
        <f>IF(AND(J$16=2017,$C308&lt;J$16),J$41/10,IF(J$16=$C308,J$41-SUM(J$303:J307),IF(J$16-$C308&lt;10,I308,0)))</f>
        <v>3260935.0760469562</v>
      </c>
      <c r="K308" s="195">
        <f>IF(AND(K$16=2017,$C308&lt;K$16),K$41/10,IF(K$16=$C308,K$41-SUM(K$303:K307),IF(K$16-$C308&lt;10,J308,0)))</f>
        <v>3260935.0760469562</v>
      </c>
      <c r="L308" s="195">
        <f>IF(AND(L$16=2017,$C308&lt;L$16),L$41/10,IF(L$16=$C308,L$41-SUM(L$303:L307),IF(L$16-$C308&lt;10,K308,0)))</f>
        <v>3260935.0760469562</v>
      </c>
      <c r="M308" s="195">
        <f>IF(AND(M$16=2017,$C308&lt;M$16),M$41/10,IF(M$16=$C308,M$41-SUM(M$303:M307),IF(M$16-$C308&lt;10,L308,0)))</f>
        <v>3260935.0760469562</v>
      </c>
      <c r="N308" s="195">
        <f>IF(AND(N$16=2017,$C308&lt;N$16),N$41/10,IF(N$16=$C308,N$41-SUM(N$303:N307),IF(N$16-$C308&lt;10,M308,0)))</f>
        <v>0</v>
      </c>
      <c r="O308" s="195">
        <f>IF(AND(O$16=2017,$C308&lt;O$16),O$41/10,IF(O$16=$C308,O$41-SUM(O$303:O307),IF(O$16-$C308&lt;10,N308,0)))</f>
        <v>0</v>
      </c>
      <c r="P308" s="195">
        <f>IF(AND(P$16=2017,$C308&lt;P$16),P$41/10,IF(P$16=$C308,P$41-SUM(P$303:P307),IF(P$16-$C308&lt;10,O308,0)))</f>
        <v>0</v>
      </c>
      <c r="Q308" s="195">
        <f>IF(AND(Q$16=2017,$C308&lt;Q$16),Q$41/10,IF(Q$16=$C308,Q$41-SUM(Q$303:Q307),IF(Q$16-$C308&lt;10,P308,0)))</f>
        <v>0</v>
      </c>
      <c r="R308" s="195">
        <f>IF(AND(R$16=2017,$C308&lt;R$16),R$41/10,IF(R$16=$C308,R$41-SUM(R$303:R307),IF(R$16-$C308&lt;10,Q308,0)))</f>
        <v>0</v>
      </c>
      <c r="S308" s="195">
        <f>IF(AND(S$16=2017,$C308&lt;S$16),S$41/10,IF(S$16=$C308,S$41-SUM(S$303:S307),IF(S$16-$C308&lt;10,R308,0)))</f>
        <v>0</v>
      </c>
      <c r="T308" s="195">
        <f>IF(AND(T$16=2017,$C308&lt;T$16),T$41/10,IF(T$16=$C308,T$41-SUM(T$303:T307),IF(T$16-$C308&lt;10,S308,0)))</f>
        <v>0</v>
      </c>
      <c r="U308" s="195">
        <f>IF(AND(U$16=2017,$C308&lt;U$16),U$41/10,IF(U$16=$C308,U$41-SUM(U$303:U307),IF(U$16-$C308&lt;10,T308,0)))</f>
        <v>0</v>
      </c>
      <c r="V308" s="195">
        <f>IF(AND(V$16=2017,$C308&lt;V$16),V$41/10,IF(V$16=$C308,V$41-SUM(V$303:V307),IF(V$16-$C308&lt;10,U308,0)))</f>
        <v>0</v>
      </c>
      <c r="W308" s="195">
        <f>IF(AND(W$16=2017,$C308&lt;W$16),W$41/10,IF(W$16=$C308,W$41-SUM(W$303:W307),IF(W$16-$C308&lt;10,V308,0)))</f>
        <v>0</v>
      </c>
      <c r="X308" s="195">
        <f>IF(AND(X$16=2017,$C308&lt;X$16),X$41/10,IF(X$16=$C308,X$41-SUM(X$303:X307),IF(X$16-$C308&lt;10,W308,0)))</f>
        <v>0</v>
      </c>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row>
    <row r="309" spans="1:214" outlineLevel="1" x14ac:dyDescent="0.2">
      <c r="A309" s="163"/>
      <c r="B309" s="177" t="s">
        <v>249</v>
      </c>
      <c r="C309" s="177">
        <v>2012</v>
      </c>
      <c r="D309" s="163"/>
      <c r="E309" s="163" t="s">
        <v>142</v>
      </c>
      <c r="F309" s="163"/>
      <c r="G309" s="163"/>
      <c r="H309" s="163"/>
      <c r="I309" s="163"/>
      <c r="J309" s="195">
        <f>IF(AND(J$16=2017,$C309&lt;J$16),J$41/10,IF(J$16=$C309,J$41-SUM(J$303:J308),IF(J$16-$C309&lt;10,I309,0)))</f>
        <v>3260935.0760469562</v>
      </c>
      <c r="K309" s="195">
        <f>IF(AND(K$16=2017,$C309&lt;K$16),K$41/10,IF(K$16=$C309,K$41-SUM(K$303:K308),IF(K$16-$C309&lt;10,J309,0)))</f>
        <v>3260935.0760469562</v>
      </c>
      <c r="L309" s="195">
        <f>IF(AND(L$16=2017,$C309&lt;L$16),L$41/10,IF(L$16=$C309,L$41-SUM(L$303:L308),IF(L$16-$C309&lt;10,K309,0)))</f>
        <v>3260935.0760469562</v>
      </c>
      <c r="M309" s="195">
        <f>IF(AND(M$16=2017,$C309&lt;M$16),M$41/10,IF(M$16=$C309,M$41-SUM(M$303:M308),IF(M$16-$C309&lt;10,L309,0)))</f>
        <v>3260935.0760469562</v>
      </c>
      <c r="N309" s="195">
        <f>IF(AND(N$16=2017,$C309&lt;N$16),N$41/10,IF(N$16=$C309,N$41-SUM(N$303:N308),IF(N$16-$C309&lt;10,M309,0)))</f>
        <v>3260935.0760469562</v>
      </c>
      <c r="O309" s="195">
        <f>IF(AND(O$16=2017,$C309&lt;O$16),O$41/10,IF(O$16=$C309,O$41-SUM(O$303:O308),IF(O$16-$C309&lt;10,N309,0)))</f>
        <v>0</v>
      </c>
      <c r="P309" s="195">
        <f>IF(AND(P$16=2017,$C309&lt;P$16),P$41/10,IF(P$16=$C309,P$41-SUM(P$303:P308),IF(P$16-$C309&lt;10,O309,0)))</f>
        <v>0</v>
      </c>
      <c r="Q309" s="195">
        <f>IF(AND(Q$16=2017,$C309&lt;Q$16),Q$41/10,IF(Q$16=$C309,Q$41-SUM(Q$303:Q308),IF(Q$16-$C309&lt;10,P309,0)))</f>
        <v>0</v>
      </c>
      <c r="R309" s="195">
        <f>IF(AND(R$16=2017,$C309&lt;R$16),R$41/10,IF(R$16=$C309,R$41-SUM(R$303:R308),IF(R$16-$C309&lt;10,Q309,0)))</f>
        <v>0</v>
      </c>
      <c r="S309" s="195">
        <f>IF(AND(S$16=2017,$C309&lt;S$16),S$41/10,IF(S$16=$C309,S$41-SUM(S$303:S308),IF(S$16-$C309&lt;10,R309,0)))</f>
        <v>0</v>
      </c>
      <c r="T309" s="195">
        <f>IF(AND(T$16=2017,$C309&lt;T$16),T$41/10,IF(T$16=$C309,T$41-SUM(T$303:T308),IF(T$16-$C309&lt;10,S309,0)))</f>
        <v>0</v>
      </c>
      <c r="U309" s="195">
        <f>IF(AND(U$16=2017,$C309&lt;U$16),U$41/10,IF(U$16=$C309,U$41-SUM(U$303:U308),IF(U$16-$C309&lt;10,T309,0)))</f>
        <v>0</v>
      </c>
      <c r="V309" s="195">
        <f>IF(AND(V$16=2017,$C309&lt;V$16),V$41/10,IF(V$16=$C309,V$41-SUM(V$303:V308),IF(V$16-$C309&lt;10,U309,0)))</f>
        <v>0</v>
      </c>
      <c r="W309" s="195">
        <f>IF(AND(W$16=2017,$C309&lt;W$16),W$41/10,IF(W$16=$C309,W$41-SUM(W$303:W308),IF(W$16-$C309&lt;10,V309,0)))</f>
        <v>0</v>
      </c>
      <c r="X309" s="195">
        <f>IF(AND(X$16=2017,$C309&lt;X$16),X$41/10,IF(X$16=$C309,X$41-SUM(X$303:X308),IF(X$16-$C309&lt;10,W309,0)))</f>
        <v>0</v>
      </c>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row>
    <row r="310" spans="1:214" outlineLevel="1" x14ac:dyDescent="0.2">
      <c r="A310" s="163"/>
      <c r="B310" s="177" t="s">
        <v>249</v>
      </c>
      <c r="C310" s="173">
        <v>2013</v>
      </c>
      <c r="D310" s="163"/>
      <c r="E310" s="163" t="s">
        <v>142</v>
      </c>
      <c r="F310" s="163"/>
      <c r="G310" s="163"/>
      <c r="H310" s="163"/>
      <c r="I310" s="163"/>
      <c r="J310" s="195">
        <f>IF(AND(J$16=2017,$C310&lt;J$16),J$41/10,IF(J$16=$C310,J$41-SUM(J$303:J309),IF(J$16-$C310&lt;10,I310,0)))</f>
        <v>3260935.0760469562</v>
      </c>
      <c r="K310" s="195">
        <f>IF(AND(K$16=2017,$C310&lt;K$16),K$41/10,IF(K$16=$C310,K$41-SUM(K$303:K309),IF(K$16-$C310&lt;10,J310,0)))</f>
        <v>3260935.0760469562</v>
      </c>
      <c r="L310" s="195">
        <f>IF(AND(L$16=2017,$C310&lt;L$16),L$41/10,IF(L$16=$C310,L$41-SUM(L$303:L309),IF(L$16-$C310&lt;10,K310,0)))</f>
        <v>3260935.0760469562</v>
      </c>
      <c r="M310" s="195">
        <f>IF(AND(M$16=2017,$C310&lt;M$16),M$41/10,IF(M$16=$C310,M$41-SUM(M$303:M309),IF(M$16-$C310&lt;10,L310,0)))</f>
        <v>3260935.0760469562</v>
      </c>
      <c r="N310" s="195">
        <f>IF(AND(N$16=2017,$C310&lt;N$16),N$41/10,IF(N$16=$C310,N$41-SUM(N$303:N309),IF(N$16-$C310&lt;10,M310,0)))</f>
        <v>3260935.0760469562</v>
      </c>
      <c r="O310" s="195">
        <f>IF(AND(O$16=2017,$C310&lt;O$16),O$41/10,IF(O$16=$C310,O$41-SUM(O$303:O309),IF(O$16-$C310&lt;10,N310,0)))</f>
        <v>3260935.0760469562</v>
      </c>
      <c r="P310" s="195">
        <f>IF(AND(P$16=2017,$C310&lt;P$16),P$41/10,IF(P$16=$C310,P$41-SUM(P$303:P309),IF(P$16-$C310&lt;10,O310,0)))</f>
        <v>0</v>
      </c>
      <c r="Q310" s="195">
        <f>IF(AND(Q$16=2017,$C310&lt;Q$16),Q$41/10,IF(Q$16=$C310,Q$41-SUM(Q$303:Q309),IF(Q$16-$C310&lt;10,P310,0)))</f>
        <v>0</v>
      </c>
      <c r="R310" s="195">
        <f>IF(AND(R$16=2017,$C310&lt;R$16),R$41/10,IF(R$16=$C310,R$41-SUM(R$303:R309),IF(R$16-$C310&lt;10,Q310,0)))</f>
        <v>0</v>
      </c>
      <c r="S310" s="195">
        <f>IF(AND(S$16=2017,$C310&lt;S$16),S$41/10,IF(S$16=$C310,S$41-SUM(S$303:S309),IF(S$16-$C310&lt;10,R310,0)))</f>
        <v>0</v>
      </c>
      <c r="T310" s="195">
        <f>IF(AND(T$16=2017,$C310&lt;T$16),T$41/10,IF(T$16=$C310,T$41-SUM(T$303:T309),IF(T$16-$C310&lt;10,S310,0)))</f>
        <v>0</v>
      </c>
      <c r="U310" s="195">
        <f>IF(AND(U$16=2017,$C310&lt;U$16),U$41/10,IF(U$16=$C310,U$41-SUM(U$303:U309),IF(U$16-$C310&lt;10,T310,0)))</f>
        <v>0</v>
      </c>
      <c r="V310" s="195">
        <f>IF(AND(V$16=2017,$C310&lt;V$16),V$41/10,IF(V$16=$C310,V$41-SUM(V$303:V309),IF(V$16-$C310&lt;10,U310,0)))</f>
        <v>0</v>
      </c>
      <c r="W310" s="195">
        <f>IF(AND(W$16=2017,$C310&lt;W$16),W$41/10,IF(W$16=$C310,W$41-SUM(W$303:W309),IF(W$16-$C310&lt;10,V310,0)))</f>
        <v>0</v>
      </c>
      <c r="X310" s="195">
        <f>IF(AND(X$16=2017,$C310&lt;X$16),X$41/10,IF(X$16=$C310,X$41-SUM(X$303:X309),IF(X$16-$C310&lt;10,W310,0)))</f>
        <v>0</v>
      </c>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row>
    <row r="311" spans="1:214" outlineLevel="1" x14ac:dyDescent="0.2">
      <c r="A311" s="163"/>
      <c r="B311" s="177" t="s">
        <v>249</v>
      </c>
      <c r="C311" s="177">
        <v>2014</v>
      </c>
      <c r="D311" s="163"/>
      <c r="E311" s="163" t="s">
        <v>142</v>
      </c>
      <c r="F311" s="163"/>
      <c r="G311" s="163"/>
      <c r="H311" s="163"/>
      <c r="I311" s="163"/>
      <c r="J311" s="195">
        <f>IF(AND(J$16=2017,$C311&lt;J$16),J$41/10,IF(J$16=$C311,J$41-SUM(J$303:J310),IF(J$16-$C311&lt;10,I311,0)))</f>
        <v>3260935.0760469562</v>
      </c>
      <c r="K311" s="195">
        <f>IF(AND(K$16=2017,$C311&lt;K$16),K$41/10,IF(K$16=$C311,K$41-SUM(K$303:K310),IF(K$16-$C311&lt;10,J311,0)))</f>
        <v>3260935.0760469562</v>
      </c>
      <c r="L311" s="195">
        <f>IF(AND(L$16=2017,$C311&lt;L$16),L$41/10,IF(L$16=$C311,L$41-SUM(L$303:L310),IF(L$16-$C311&lt;10,K311,0)))</f>
        <v>3260935.0760469562</v>
      </c>
      <c r="M311" s="195">
        <f>IF(AND(M$16=2017,$C311&lt;M$16),M$41/10,IF(M$16=$C311,M$41-SUM(M$303:M310),IF(M$16-$C311&lt;10,L311,0)))</f>
        <v>3260935.0760469562</v>
      </c>
      <c r="N311" s="195">
        <f>IF(AND(N$16=2017,$C311&lt;N$16),N$41/10,IF(N$16=$C311,N$41-SUM(N$303:N310),IF(N$16-$C311&lt;10,M311,0)))</f>
        <v>3260935.0760469562</v>
      </c>
      <c r="O311" s="195">
        <f>IF(AND(O$16=2017,$C311&lt;O$16),O$41/10,IF(O$16=$C311,O$41-SUM(O$303:O310),IF(O$16-$C311&lt;10,N311,0)))</f>
        <v>3260935.0760469562</v>
      </c>
      <c r="P311" s="195">
        <f>IF(AND(P$16=2017,$C311&lt;P$16),P$41/10,IF(P$16=$C311,P$41-SUM(P$303:P310),IF(P$16-$C311&lt;10,O311,0)))</f>
        <v>3260935.0760469562</v>
      </c>
      <c r="Q311" s="195">
        <f>IF(AND(Q$16=2017,$C311&lt;Q$16),Q$41/10,IF(Q$16=$C311,Q$41-SUM(Q$303:Q310),IF(Q$16-$C311&lt;10,P311,0)))</f>
        <v>0</v>
      </c>
      <c r="R311" s="195">
        <f>IF(AND(R$16=2017,$C311&lt;R$16),R$41/10,IF(R$16=$C311,R$41-SUM(R$303:R310),IF(R$16-$C311&lt;10,Q311,0)))</f>
        <v>0</v>
      </c>
      <c r="S311" s="195">
        <f>IF(AND(S$16=2017,$C311&lt;S$16),S$41/10,IF(S$16=$C311,S$41-SUM(S$303:S310),IF(S$16-$C311&lt;10,R311,0)))</f>
        <v>0</v>
      </c>
      <c r="T311" s="195">
        <f>IF(AND(T$16=2017,$C311&lt;T$16),T$41/10,IF(T$16=$C311,T$41-SUM(T$303:T310),IF(T$16-$C311&lt;10,S311,0)))</f>
        <v>0</v>
      </c>
      <c r="U311" s="195">
        <f>IF(AND(U$16=2017,$C311&lt;U$16),U$41/10,IF(U$16=$C311,U$41-SUM(U$303:U310),IF(U$16-$C311&lt;10,T311,0)))</f>
        <v>0</v>
      </c>
      <c r="V311" s="195">
        <f>IF(AND(V$16=2017,$C311&lt;V$16),V$41/10,IF(V$16=$C311,V$41-SUM(V$303:V310),IF(V$16-$C311&lt;10,U311,0)))</f>
        <v>0</v>
      </c>
      <c r="W311" s="195">
        <f>IF(AND(W$16=2017,$C311&lt;W$16),W$41/10,IF(W$16=$C311,W$41-SUM(W$303:W310),IF(W$16-$C311&lt;10,V311,0)))</f>
        <v>0</v>
      </c>
      <c r="X311" s="195">
        <f>IF(AND(X$16=2017,$C311&lt;X$16),X$41/10,IF(X$16=$C311,X$41-SUM(X$303:X310),IF(X$16-$C311&lt;10,W311,0)))</f>
        <v>0</v>
      </c>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row>
    <row r="312" spans="1:214" outlineLevel="1" x14ac:dyDescent="0.2">
      <c r="A312" s="163"/>
      <c r="B312" s="177" t="s">
        <v>249</v>
      </c>
      <c r="C312" s="173">
        <v>2015</v>
      </c>
      <c r="D312" s="163"/>
      <c r="E312" s="163" t="s">
        <v>142</v>
      </c>
      <c r="F312" s="163"/>
      <c r="G312" s="163"/>
      <c r="H312" s="163"/>
      <c r="I312" s="163"/>
      <c r="J312" s="195">
        <f>IF(AND(J$16=2017,$C312&lt;J$16),J$41/10,IF(J$16=$C312,J$41-SUM(J$303:J311),IF(J$16-$C312&lt;10,I312,0)))</f>
        <v>3260935.0760469562</v>
      </c>
      <c r="K312" s="195">
        <f>IF(AND(K$16=2017,$C312&lt;K$16),K$41/10,IF(K$16=$C312,K$41-SUM(K$303:K311),IF(K$16-$C312&lt;10,J312,0)))</f>
        <v>3260935.0760469562</v>
      </c>
      <c r="L312" s="195">
        <f>IF(AND(L$16=2017,$C312&lt;L$16),L$41/10,IF(L$16=$C312,L$41-SUM(L$303:L311),IF(L$16-$C312&lt;10,K312,0)))</f>
        <v>3260935.0760469562</v>
      </c>
      <c r="M312" s="195">
        <f>IF(AND(M$16=2017,$C312&lt;M$16),M$41/10,IF(M$16=$C312,M$41-SUM(M$303:M311),IF(M$16-$C312&lt;10,L312,0)))</f>
        <v>3260935.0760469562</v>
      </c>
      <c r="N312" s="195">
        <f>IF(AND(N$16=2017,$C312&lt;N$16),N$41/10,IF(N$16=$C312,N$41-SUM(N$303:N311),IF(N$16-$C312&lt;10,M312,0)))</f>
        <v>3260935.0760469562</v>
      </c>
      <c r="O312" s="195">
        <f>IF(AND(O$16=2017,$C312&lt;O$16),O$41/10,IF(O$16=$C312,O$41-SUM(O$303:O311),IF(O$16-$C312&lt;10,N312,0)))</f>
        <v>3260935.0760469562</v>
      </c>
      <c r="P312" s="195">
        <f>IF(AND(P$16=2017,$C312&lt;P$16),P$41/10,IF(P$16=$C312,P$41-SUM(P$303:P311),IF(P$16-$C312&lt;10,O312,0)))</f>
        <v>3260935.0760469562</v>
      </c>
      <c r="Q312" s="195">
        <f>IF(AND(Q$16=2017,$C312&lt;Q$16),Q$41/10,IF(Q$16=$C312,Q$41-SUM(Q$303:Q311),IF(Q$16-$C312&lt;10,P312,0)))</f>
        <v>3260935.0760469562</v>
      </c>
      <c r="R312" s="195">
        <f>IF(AND(R$16=2017,$C312&lt;R$16),R$41/10,IF(R$16=$C312,R$41-SUM(R$303:R311),IF(R$16-$C312&lt;10,Q312,0)))</f>
        <v>0</v>
      </c>
      <c r="S312" s="195">
        <f>IF(AND(S$16=2017,$C312&lt;S$16),S$41/10,IF(S$16=$C312,S$41-SUM(S$303:S311),IF(S$16-$C312&lt;10,R312,0)))</f>
        <v>0</v>
      </c>
      <c r="T312" s="195">
        <f>IF(AND(T$16=2017,$C312&lt;T$16),T$41/10,IF(T$16=$C312,T$41-SUM(T$303:T311),IF(T$16-$C312&lt;10,S312,0)))</f>
        <v>0</v>
      </c>
      <c r="U312" s="195">
        <f>IF(AND(U$16=2017,$C312&lt;U$16),U$41/10,IF(U$16=$C312,U$41-SUM(U$303:U311),IF(U$16-$C312&lt;10,T312,0)))</f>
        <v>0</v>
      </c>
      <c r="V312" s="195">
        <f>IF(AND(V$16=2017,$C312&lt;V$16),V$41/10,IF(V$16=$C312,V$41-SUM(V$303:V311),IF(V$16-$C312&lt;10,U312,0)))</f>
        <v>0</v>
      </c>
      <c r="W312" s="195">
        <f>IF(AND(W$16=2017,$C312&lt;W$16),W$41/10,IF(W$16=$C312,W$41-SUM(W$303:W311),IF(W$16-$C312&lt;10,V312,0)))</f>
        <v>0</v>
      </c>
      <c r="X312" s="195">
        <f>IF(AND(X$16=2017,$C312&lt;X$16),X$41/10,IF(X$16=$C312,X$41-SUM(X$303:X311),IF(X$16-$C312&lt;10,W312,0)))</f>
        <v>0</v>
      </c>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row>
    <row r="313" spans="1:214" outlineLevel="1" x14ac:dyDescent="0.2">
      <c r="A313" s="163"/>
      <c r="B313" s="177" t="s">
        <v>249</v>
      </c>
      <c r="C313" s="177">
        <v>2016</v>
      </c>
      <c r="D313" s="163"/>
      <c r="E313" s="163" t="s">
        <v>142</v>
      </c>
      <c r="F313" s="163"/>
      <c r="G313" s="163"/>
      <c r="H313" s="163"/>
      <c r="I313" s="163"/>
      <c r="J313" s="195">
        <f>IF(AND(J$16=2017,$C313&lt;J$16),J$41/10,IF(J$16=$C313,J$41-SUM(J$303:J312),IF(J$16-$C313&lt;10,I313,0)))</f>
        <v>3260935.0760469562</v>
      </c>
      <c r="K313" s="195">
        <f>IF(AND(K$16=2017,$C313&lt;K$16),K$41/10,IF(K$16=$C313,K$41-SUM(K$303:K312),IF(K$16-$C313&lt;10,J313,0)))</f>
        <v>3260935.0760469562</v>
      </c>
      <c r="L313" s="195">
        <f>IF(AND(L$16=2017,$C313&lt;L$16),L$41/10,IF(L$16=$C313,L$41-SUM(L$303:L312),IF(L$16-$C313&lt;10,K313,0)))</f>
        <v>3260935.0760469562</v>
      </c>
      <c r="M313" s="195">
        <f>IF(AND(M$16=2017,$C313&lt;M$16),M$41/10,IF(M$16=$C313,M$41-SUM(M$303:M312),IF(M$16-$C313&lt;10,L313,0)))</f>
        <v>3260935.0760469562</v>
      </c>
      <c r="N313" s="195">
        <f>IF(AND(N$16=2017,$C313&lt;N$16),N$41/10,IF(N$16=$C313,N$41-SUM(N$303:N312),IF(N$16-$C313&lt;10,M313,0)))</f>
        <v>3260935.0760469562</v>
      </c>
      <c r="O313" s="195">
        <f>IF(AND(O$16=2017,$C313&lt;O$16),O$41/10,IF(O$16=$C313,O$41-SUM(O$303:O312),IF(O$16-$C313&lt;10,N313,0)))</f>
        <v>3260935.0760469562</v>
      </c>
      <c r="P313" s="195">
        <f>IF(AND(P$16=2017,$C313&lt;P$16),P$41/10,IF(P$16=$C313,P$41-SUM(P$303:P312),IF(P$16-$C313&lt;10,O313,0)))</f>
        <v>3260935.0760469562</v>
      </c>
      <c r="Q313" s="195">
        <f>IF(AND(Q$16=2017,$C313&lt;Q$16),Q$41/10,IF(Q$16=$C313,Q$41-SUM(Q$303:Q312),IF(Q$16-$C313&lt;10,P313,0)))</f>
        <v>3260935.0760469562</v>
      </c>
      <c r="R313" s="195">
        <f>IF(AND(R$16=2017,$C313&lt;R$16),R$41/10,IF(R$16=$C313,R$41-SUM(R$303:R312),IF(R$16-$C313&lt;10,Q313,0)))</f>
        <v>3260935.0760469562</v>
      </c>
      <c r="S313" s="195">
        <f>IF(AND(S$16=2017,$C313&lt;S$16),S$41/10,IF(S$16=$C313,S$41-SUM(S$303:S312),IF(S$16-$C313&lt;10,R313,0)))</f>
        <v>0</v>
      </c>
      <c r="T313" s="195">
        <f>IF(AND(T$16=2017,$C313&lt;T$16),T$41/10,IF(T$16=$C313,T$41-SUM(T$303:T312),IF(T$16-$C313&lt;10,S313,0)))</f>
        <v>0</v>
      </c>
      <c r="U313" s="195">
        <f>IF(AND(U$16=2017,$C313&lt;U$16),U$41/10,IF(U$16=$C313,U$41-SUM(U$303:U312),IF(U$16-$C313&lt;10,T313,0)))</f>
        <v>0</v>
      </c>
      <c r="V313" s="195">
        <f>IF(AND(V$16=2017,$C313&lt;V$16),V$41/10,IF(V$16=$C313,V$41-SUM(V$303:V312),IF(V$16-$C313&lt;10,U313,0)))</f>
        <v>0</v>
      </c>
      <c r="W313" s="195">
        <f>IF(AND(W$16=2017,$C313&lt;W$16),W$41/10,IF(W$16=$C313,W$41-SUM(W$303:W312),IF(W$16-$C313&lt;10,V313,0)))</f>
        <v>0</v>
      </c>
      <c r="X313" s="195">
        <f>IF(AND(X$16=2017,$C313&lt;X$16),X$41/10,IF(X$16=$C313,X$41-SUM(X$303:X312),IF(X$16-$C313&lt;10,W313,0)))</f>
        <v>0</v>
      </c>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row>
    <row r="314" spans="1:214" outlineLevel="1" x14ac:dyDescent="0.2">
      <c r="A314" s="163"/>
      <c r="B314" s="177" t="s">
        <v>249</v>
      </c>
      <c r="C314" s="173">
        <v>2017</v>
      </c>
      <c r="D314" s="163"/>
      <c r="E314" s="163" t="s">
        <v>142</v>
      </c>
      <c r="F314" s="163"/>
      <c r="G314" s="163"/>
      <c r="H314" s="163"/>
      <c r="I314" s="163"/>
      <c r="J314" s="195">
        <f>IF(AND(J$16=2017,$C314&lt;J$16),J$41/10,IF(J$16=$C314,J$41-SUM(J$303:J313),IF(J$16-$C314&lt;10,I314,0)))</f>
        <v>3260935.0760469623</v>
      </c>
      <c r="K314" s="195">
        <f>IF(AND(K$16=2017,$C314&lt;K$16),K$41/10,IF(K$16=$C314,K$41-SUM(K$303:K313),IF(K$16-$C314&lt;10,J314,0)))</f>
        <v>3260935.0760469623</v>
      </c>
      <c r="L314" s="195">
        <f>IF(AND(L$16=2017,$C314&lt;L$16),L$41/10,IF(L$16=$C314,L$41-SUM(L$303:L313),IF(L$16-$C314&lt;10,K314,0)))</f>
        <v>3260935.0760469623</v>
      </c>
      <c r="M314" s="195">
        <f>IF(AND(M$16=2017,$C314&lt;M$16),M$41/10,IF(M$16=$C314,M$41-SUM(M$303:M313),IF(M$16-$C314&lt;10,L314,0)))</f>
        <v>3260935.0760469623</v>
      </c>
      <c r="N314" s="195">
        <f>IF(AND(N$16=2017,$C314&lt;N$16),N$41/10,IF(N$16=$C314,N$41-SUM(N$303:N313),IF(N$16-$C314&lt;10,M314,0)))</f>
        <v>3260935.0760469623</v>
      </c>
      <c r="O314" s="195">
        <f>IF(AND(O$16=2017,$C314&lt;O$16),O$41/10,IF(O$16=$C314,O$41-SUM(O$303:O313),IF(O$16-$C314&lt;10,N314,0)))</f>
        <v>3260935.0760469623</v>
      </c>
      <c r="P314" s="195">
        <f>IF(AND(P$16=2017,$C314&lt;P$16),P$41/10,IF(P$16=$C314,P$41-SUM(P$303:P313),IF(P$16-$C314&lt;10,O314,0)))</f>
        <v>3260935.0760469623</v>
      </c>
      <c r="Q314" s="195">
        <f>IF(AND(Q$16=2017,$C314&lt;Q$16),Q$41/10,IF(Q$16=$C314,Q$41-SUM(Q$303:Q313),IF(Q$16-$C314&lt;10,P314,0)))</f>
        <v>3260935.0760469623</v>
      </c>
      <c r="R314" s="195">
        <f>IF(AND(R$16=2017,$C314&lt;R$16),R$41/10,IF(R$16=$C314,R$41-SUM(R$303:R313),IF(R$16-$C314&lt;10,Q314,0)))</f>
        <v>3260935.0760469623</v>
      </c>
      <c r="S314" s="195">
        <f>IF(AND(S$16=2017,$C314&lt;S$16),S$41/10,IF(S$16=$C314,S$41-SUM(S$303:S313),IF(S$16-$C314&lt;10,R314,0)))</f>
        <v>3260935.0760469623</v>
      </c>
      <c r="T314" s="195">
        <f>IF(AND(T$16=2017,$C314&lt;T$16),T$41/10,IF(T$16=$C314,T$41-SUM(T$303:T313),IF(T$16-$C314&lt;10,S314,0)))</f>
        <v>0</v>
      </c>
      <c r="U314" s="195">
        <f>IF(AND(U$16=2017,$C314&lt;U$16),U$41/10,IF(U$16=$C314,U$41-SUM(U$303:U313),IF(U$16-$C314&lt;10,T314,0)))</f>
        <v>0</v>
      </c>
      <c r="V314" s="195">
        <f>IF(AND(V$16=2017,$C314&lt;V$16),V$41/10,IF(V$16=$C314,V$41-SUM(V$303:V313),IF(V$16-$C314&lt;10,U314,0)))</f>
        <v>0</v>
      </c>
      <c r="W314" s="195">
        <f>IF(AND(W$16=2017,$C314&lt;W$16),W$41/10,IF(W$16=$C314,W$41-SUM(W$303:W313),IF(W$16-$C314&lt;10,V314,0)))</f>
        <v>0</v>
      </c>
      <c r="X314" s="195">
        <f>IF(AND(X$16=2017,$C314&lt;X$16),X$41/10,IF(X$16=$C314,X$41-SUM(X$303:X313),IF(X$16-$C314&lt;10,W314,0)))</f>
        <v>0</v>
      </c>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row>
    <row r="315" spans="1:214" outlineLevel="1" x14ac:dyDescent="0.2">
      <c r="A315" s="163"/>
      <c r="B315" s="177" t="s">
        <v>249</v>
      </c>
      <c r="C315" s="177">
        <v>2018</v>
      </c>
      <c r="D315" s="163"/>
      <c r="E315" s="163" t="s">
        <v>142</v>
      </c>
      <c r="F315" s="163"/>
      <c r="G315" s="163"/>
      <c r="H315" s="163"/>
      <c r="I315" s="163"/>
      <c r="J315" s="195">
        <f>IF(AND(J$16=2017,$C315&lt;J$16),J$41/10,IF(J$16=$C315,J$41-SUM(J$303:J314),IF(J$16-$C315&lt;10,I315,0)))</f>
        <v>0</v>
      </c>
      <c r="K315" s="195">
        <f>IF(AND(K$16=2017,$C315&lt;K$16),K$41/10,IF(K$16=$C315,K$41-SUM(K$303:K314),IF(K$16-$C315&lt;10,J315,0)))</f>
        <v>1604002.2463480197</v>
      </c>
      <c r="L315" s="195">
        <f>IF(AND(L$16=2017,$C315&lt;L$16),L$41/10,IF(L$16=$C315,L$41-SUM(L$303:L314),IF(L$16-$C315&lt;10,K315,0)))</f>
        <v>1604002.2463480197</v>
      </c>
      <c r="M315" s="195">
        <f>IF(AND(M$16=2017,$C315&lt;M$16),M$41/10,IF(M$16=$C315,M$41-SUM(M$303:M314),IF(M$16-$C315&lt;10,L315,0)))</f>
        <v>1604002.2463480197</v>
      </c>
      <c r="N315" s="195">
        <f>IF(AND(N$16=2017,$C315&lt;N$16),N$41/10,IF(N$16=$C315,N$41-SUM(N$303:N314),IF(N$16-$C315&lt;10,M315,0)))</f>
        <v>1604002.2463480197</v>
      </c>
      <c r="O315" s="195">
        <f>IF(AND(O$16=2017,$C315&lt;O$16),O$41/10,IF(O$16=$C315,O$41-SUM(O$303:O314),IF(O$16-$C315&lt;10,N315,0)))</f>
        <v>1604002.2463480197</v>
      </c>
      <c r="P315" s="195">
        <f>IF(AND(P$16=2017,$C315&lt;P$16),P$41/10,IF(P$16=$C315,P$41-SUM(P$303:P314),IF(P$16-$C315&lt;10,O315,0)))</f>
        <v>1604002.2463480197</v>
      </c>
      <c r="Q315" s="195">
        <f>IF(AND(Q$16=2017,$C315&lt;Q$16),Q$41/10,IF(Q$16=$C315,Q$41-SUM(Q$303:Q314),IF(Q$16-$C315&lt;10,P315,0)))</f>
        <v>1604002.2463480197</v>
      </c>
      <c r="R315" s="195">
        <f>IF(AND(R$16=2017,$C315&lt;R$16),R$41/10,IF(R$16=$C315,R$41-SUM(R$303:R314),IF(R$16-$C315&lt;10,Q315,0)))</f>
        <v>1604002.2463480197</v>
      </c>
      <c r="S315" s="195">
        <f>IF(AND(S$16=2017,$C315&lt;S$16),S$41/10,IF(S$16=$C315,S$41-SUM(S$303:S314),IF(S$16-$C315&lt;10,R315,0)))</f>
        <v>1604002.2463480197</v>
      </c>
      <c r="T315" s="195">
        <f>IF(AND(T$16=2017,$C315&lt;T$16),T$41/10,IF(T$16=$C315,T$41-SUM(T$303:T314),IF(T$16-$C315&lt;10,S315,0)))</f>
        <v>1604002.2463480197</v>
      </c>
      <c r="U315" s="195">
        <f>IF(AND(U$16=2017,$C315&lt;U$16),U$41/10,IF(U$16=$C315,U$41-SUM(U$303:U314),IF(U$16-$C315&lt;10,T315,0)))</f>
        <v>0</v>
      </c>
      <c r="V315" s="195">
        <f>IF(AND(V$16=2017,$C315&lt;V$16),V$41/10,IF(V$16=$C315,V$41-SUM(V$303:V314),IF(V$16-$C315&lt;10,U315,0)))</f>
        <v>0</v>
      </c>
      <c r="W315" s="195">
        <f>IF(AND(W$16=2017,$C315&lt;W$16),W$41/10,IF(W$16=$C315,W$41-SUM(W$303:W314),IF(W$16-$C315&lt;10,V315,0)))</f>
        <v>0</v>
      </c>
      <c r="X315" s="195">
        <f>IF(AND(X$16=2017,$C315&lt;X$16),X$41/10,IF(X$16=$C315,X$41-SUM(X$303:X314),IF(X$16-$C315&lt;10,W315,0)))</f>
        <v>0</v>
      </c>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row>
    <row r="316" spans="1:214" outlineLevel="1" x14ac:dyDescent="0.2">
      <c r="A316" s="163"/>
      <c r="B316" s="177" t="s">
        <v>249</v>
      </c>
      <c r="C316" s="173">
        <v>2019</v>
      </c>
      <c r="D316" s="163"/>
      <c r="E316" s="163" t="s">
        <v>142</v>
      </c>
      <c r="F316" s="163"/>
      <c r="G316" s="163"/>
      <c r="H316" s="163"/>
      <c r="I316" s="163"/>
      <c r="J316" s="195">
        <f>IF(AND(J$16=2017,$C316&lt;J$16),J$41/10,IF(J$16=$C316,J$41-SUM(J$303:J315),IF(J$16-$C316&lt;10,I316,0)))</f>
        <v>0</v>
      </c>
      <c r="K316" s="195">
        <f>IF(AND(K$16=2017,$C316&lt;K$16),K$41/10,IF(K$16=$C316,K$41-SUM(K$303:K315),IF(K$16-$C316&lt;10,J316,0)))</f>
        <v>0</v>
      </c>
      <c r="L316" s="195">
        <f>IF(AND(L$16=2017,$C316&lt;L$16),L$41/10,IF(L$16=$C316,L$41-SUM(L$303:L315),IF(L$16-$C316&lt;10,K316,0)))</f>
        <v>3473737.1033099256</v>
      </c>
      <c r="M316" s="195">
        <f>IF(AND(M$16=2017,$C316&lt;M$16),M$41/10,IF(M$16=$C316,M$41-SUM(M$303:M315),IF(M$16-$C316&lt;10,L316,0)))</f>
        <v>3473737.1033099256</v>
      </c>
      <c r="N316" s="195">
        <f>IF(AND(N$16=2017,$C316&lt;N$16),N$41/10,IF(N$16=$C316,N$41-SUM(N$303:N315),IF(N$16-$C316&lt;10,M316,0)))</f>
        <v>3473737.1033099256</v>
      </c>
      <c r="O316" s="195">
        <f>IF(AND(O$16=2017,$C316&lt;O$16),O$41/10,IF(O$16=$C316,O$41-SUM(O$303:O315),IF(O$16-$C316&lt;10,N316,0)))</f>
        <v>3473737.1033099256</v>
      </c>
      <c r="P316" s="195">
        <f>IF(AND(P$16=2017,$C316&lt;P$16),P$41/10,IF(P$16=$C316,P$41-SUM(P$303:P315),IF(P$16-$C316&lt;10,O316,0)))</f>
        <v>3473737.1033099256</v>
      </c>
      <c r="Q316" s="195">
        <f>IF(AND(Q$16=2017,$C316&lt;Q$16),Q$41/10,IF(Q$16=$C316,Q$41-SUM(Q$303:Q315),IF(Q$16-$C316&lt;10,P316,0)))</f>
        <v>3473737.1033099256</v>
      </c>
      <c r="R316" s="195">
        <f>IF(AND(R$16=2017,$C316&lt;R$16),R$41/10,IF(R$16=$C316,R$41-SUM(R$303:R315),IF(R$16-$C316&lt;10,Q316,0)))</f>
        <v>3473737.1033099256</v>
      </c>
      <c r="S316" s="195">
        <f>IF(AND(S$16=2017,$C316&lt;S$16),S$41/10,IF(S$16=$C316,S$41-SUM(S$303:S315),IF(S$16-$C316&lt;10,R316,0)))</f>
        <v>3473737.1033099256</v>
      </c>
      <c r="T316" s="195">
        <f>IF(AND(T$16=2017,$C316&lt;T$16),T$41/10,IF(T$16=$C316,T$41-SUM(T$303:T315),IF(T$16-$C316&lt;10,S316,0)))</f>
        <v>3473737.1033099256</v>
      </c>
      <c r="U316" s="195">
        <f>IF(AND(U$16=2017,$C316&lt;U$16),U$41/10,IF(U$16=$C316,U$41-SUM(U$303:U315),IF(U$16-$C316&lt;10,T316,0)))</f>
        <v>3473737.1033099256</v>
      </c>
      <c r="V316" s="195">
        <f>IF(AND(V$16=2017,$C316&lt;V$16),V$41/10,IF(V$16=$C316,V$41-SUM(V$303:V315),IF(V$16-$C316&lt;10,U316,0)))</f>
        <v>0</v>
      </c>
      <c r="W316" s="195">
        <f>IF(AND(W$16=2017,$C316&lt;W$16),W$41/10,IF(W$16=$C316,W$41-SUM(W$303:W315),IF(W$16-$C316&lt;10,V316,0)))</f>
        <v>0</v>
      </c>
      <c r="X316" s="195">
        <f>IF(AND(X$16=2017,$C316&lt;X$16),X$41/10,IF(X$16=$C316,X$41-SUM(X$303:X315),IF(X$16-$C316&lt;10,W316,0)))</f>
        <v>0</v>
      </c>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row>
    <row r="317" spans="1:214" outlineLevel="1" x14ac:dyDescent="0.2">
      <c r="A317" s="163"/>
      <c r="B317" s="177" t="s">
        <v>249</v>
      </c>
      <c r="C317" s="177">
        <v>2020</v>
      </c>
      <c r="D317" s="163"/>
      <c r="E317" s="163" t="s">
        <v>142</v>
      </c>
      <c r="F317" s="163"/>
      <c r="G317" s="163"/>
      <c r="H317" s="163"/>
      <c r="I317" s="163"/>
      <c r="J317" s="195">
        <f>IF(AND(J$16=2017,$C317&lt;J$16),J$41/10,IF(J$16=$C317,J$41-SUM(J$303:J316),IF(J$16-$C317&lt;10,I317,0)))</f>
        <v>0</v>
      </c>
      <c r="K317" s="195">
        <f>IF(AND(K$16=2017,$C317&lt;K$16),K$41/10,IF(K$16=$C317,K$41-SUM(K$303:K316),IF(K$16-$C317&lt;10,J317,0)))</f>
        <v>0</v>
      </c>
      <c r="L317" s="195">
        <f>IF(AND(L$16=2017,$C317&lt;L$16),L$41/10,IF(L$16=$C317,L$41-SUM(L$303:L316),IF(L$16-$C317&lt;10,K317,0)))</f>
        <v>0</v>
      </c>
      <c r="M317" s="195">
        <f>IF(AND(M$16=2017,$C317&lt;M$16),M$41/10,IF(M$16=$C317,M$41-SUM(M$303:M316),IF(M$16-$C317&lt;10,L317,0)))</f>
        <v>6479023.3811891191</v>
      </c>
      <c r="N317" s="195">
        <f>IF(AND(N$16=2017,$C317&lt;N$16),N$41/10,IF(N$16=$C317,N$41-SUM(N$303:N316),IF(N$16-$C317&lt;10,M317,0)))</f>
        <v>6479023.3811891191</v>
      </c>
      <c r="O317" s="195">
        <f>IF(AND(O$16=2017,$C317&lt;O$16),O$41/10,IF(O$16=$C317,O$41-SUM(O$303:O316),IF(O$16-$C317&lt;10,N317,0)))</f>
        <v>6479023.3811891191</v>
      </c>
      <c r="P317" s="195">
        <f>IF(AND(P$16=2017,$C317&lt;P$16),P$41/10,IF(P$16=$C317,P$41-SUM(P$303:P316),IF(P$16-$C317&lt;10,O317,0)))</f>
        <v>6479023.3811891191</v>
      </c>
      <c r="Q317" s="195">
        <f>IF(AND(Q$16=2017,$C317&lt;Q$16),Q$41/10,IF(Q$16=$C317,Q$41-SUM(Q$303:Q316),IF(Q$16-$C317&lt;10,P317,0)))</f>
        <v>6479023.3811891191</v>
      </c>
      <c r="R317" s="195">
        <f>IF(AND(R$16=2017,$C317&lt;R$16),R$41/10,IF(R$16=$C317,R$41-SUM(R$303:R316),IF(R$16-$C317&lt;10,Q317,0)))</f>
        <v>6479023.3811891191</v>
      </c>
      <c r="S317" s="195">
        <f>IF(AND(S$16=2017,$C317&lt;S$16),S$41/10,IF(S$16=$C317,S$41-SUM(S$303:S316),IF(S$16-$C317&lt;10,R317,0)))</f>
        <v>6479023.3811891191</v>
      </c>
      <c r="T317" s="195">
        <f>IF(AND(T$16=2017,$C317&lt;T$16),T$41/10,IF(T$16=$C317,T$41-SUM(T$303:T316),IF(T$16-$C317&lt;10,S317,0)))</f>
        <v>6479023.3811891191</v>
      </c>
      <c r="U317" s="195">
        <f>IF(AND(U$16=2017,$C317&lt;U$16),U$41/10,IF(U$16=$C317,U$41-SUM(U$303:U316),IF(U$16-$C317&lt;10,T317,0)))</f>
        <v>6479023.3811891191</v>
      </c>
      <c r="V317" s="195">
        <f>IF(AND(V$16=2017,$C317&lt;V$16),V$41/10,IF(V$16=$C317,V$41-SUM(V$303:V316),IF(V$16-$C317&lt;10,U317,0)))</f>
        <v>6479023.3811891191</v>
      </c>
      <c r="W317" s="195">
        <f>IF(AND(W$16=2017,$C317&lt;W$16),W$41/10,IF(W$16=$C317,W$41-SUM(W$303:W316),IF(W$16-$C317&lt;10,V317,0)))</f>
        <v>0</v>
      </c>
      <c r="X317" s="195">
        <f>IF(AND(X$16=2017,$C317&lt;X$16),X$41/10,IF(X$16=$C317,X$41-SUM(X$303:X316),IF(X$16-$C317&lt;10,W317,0)))</f>
        <v>0</v>
      </c>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row>
    <row r="318" spans="1:214" outlineLevel="1" x14ac:dyDescent="0.2">
      <c r="A318" s="163"/>
      <c r="B318" s="177" t="s">
        <v>249</v>
      </c>
      <c r="C318" s="173">
        <v>2021</v>
      </c>
      <c r="D318" s="163"/>
      <c r="E318" s="163" t="s">
        <v>142</v>
      </c>
      <c r="F318" s="163"/>
      <c r="G318" s="163"/>
      <c r="H318" s="163"/>
      <c r="I318" s="163"/>
      <c r="J318" s="195">
        <f>IF(AND(J$16=2017,$C318&lt;J$16),J$41/10,IF(J$16=$C318,J$41-SUM(J$303:J317),IF(J$16-$C318&lt;10,I318,0)))</f>
        <v>0</v>
      </c>
      <c r="K318" s="195">
        <f>IF(AND(K$16=2017,$C318&lt;K$16),K$41/10,IF(K$16=$C318,K$41-SUM(K$303:K317),IF(K$16-$C318&lt;10,J318,0)))</f>
        <v>0</v>
      </c>
      <c r="L318" s="195">
        <f>IF(AND(L$16=2017,$C318&lt;L$16),L$41/10,IF(L$16=$C318,L$41-SUM(L$303:L317),IF(L$16-$C318&lt;10,K318,0)))</f>
        <v>0</v>
      </c>
      <c r="M318" s="195">
        <f>IF(AND(M$16=2017,$C318&lt;M$16),M$41/10,IF(M$16=$C318,M$41-SUM(M$303:M317),IF(M$16-$C318&lt;10,L318,0)))</f>
        <v>0</v>
      </c>
      <c r="N318" s="195">
        <f>IF(AND(N$16=2017,$C318&lt;N$16),N$41/10,IF(N$16=$C318,N$41-SUM(N$303:N317),IF(N$16-$C318&lt;10,M318,0)))</f>
        <v>5683524.6500927471</v>
      </c>
      <c r="O318" s="195">
        <f>IF(AND(O$16=2017,$C318&lt;O$16),O$41/10,IF(O$16=$C318,O$41-SUM(O$303:O317),IF(O$16-$C318&lt;10,N318,0)))</f>
        <v>5683524.6500927471</v>
      </c>
      <c r="P318" s="195">
        <f>IF(AND(P$16=2017,$C318&lt;P$16),P$41/10,IF(P$16=$C318,P$41-SUM(P$303:P317),IF(P$16-$C318&lt;10,O318,0)))</f>
        <v>5683524.6500927471</v>
      </c>
      <c r="Q318" s="195">
        <f>IF(AND(Q$16=2017,$C318&lt;Q$16),Q$41/10,IF(Q$16=$C318,Q$41-SUM(Q$303:Q317),IF(Q$16-$C318&lt;10,P318,0)))</f>
        <v>5683524.6500927471</v>
      </c>
      <c r="R318" s="195">
        <f>IF(AND(R$16=2017,$C318&lt;R$16),R$41/10,IF(R$16=$C318,R$41-SUM(R$303:R317),IF(R$16-$C318&lt;10,Q318,0)))</f>
        <v>5683524.6500927471</v>
      </c>
      <c r="S318" s="195">
        <f>IF(AND(S$16=2017,$C318&lt;S$16),S$41/10,IF(S$16=$C318,S$41-SUM(S$303:S317),IF(S$16-$C318&lt;10,R318,0)))</f>
        <v>5683524.6500927471</v>
      </c>
      <c r="T318" s="195">
        <f>IF(AND(T$16=2017,$C318&lt;T$16),T$41/10,IF(T$16=$C318,T$41-SUM(T$303:T317),IF(T$16-$C318&lt;10,S318,0)))</f>
        <v>5683524.6500927471</v>
      </c>
      <c r="U318" s="195">
        <f>IF(AND(U$16=2017,$C318&lt;U$16),U$41/10,IF(U$16=$C318,U$41-SUM(U$303:U317),IF(U$16-$C318&lt;10,T318,0)))</f>
        <v>5683524.6500927471</v>
      </c>
      <c r="V318" s="195">
        <f>IF(AND(V$16=2017,$C318&lt;V$16),V$41/10,IF(V$16=$C318,V$41-SUM(V$303:V317),IF(V$16-$C318&lt;10,U318,0)))</f>
        <v>5683524.6500927471</v>
      </c>
      <c r="W318" s="195">
        <f>IF(AND(W$16=2017,$C318&lt;W$16),W$41/10,IF(W$16=$C318,W$41-SUM(W$303:W317),IF(W$16-$C318&lt;10,V318,0)))</f>
        <v>5683524.6500927471</v>
      </c>
      <c r="X318" s="195">
        <f>IF(AND(X$16=2017,$C318&lt;X$16),X$41/10,IF(X$16=$C318,X$41-SUM(X$303:X317),IF(X$16-$C318&lt;10,W318,0)))</f>
        <v>0</v>
      </c>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row>
    <row r="319" spans="1:214" outlineLevel="1" x14ac:dyDescent="0.2">
      <c r="A319" s="163"/>
      <c r="B319" s="177" t="s">
        <v>249</v>
      </c>
      <c r="C319" s="177">
        <v>2022</v>
      </c>
      <c r="D319" s="163"/>
      <c r="E319" s="163" t="s">
        <v>142</v>
      </c>
      <c r="F319" s="163"/>
      <c r="G319" s="163"/>
      <c r="H319" s="163"/>
      <c r="I319" s="163"/>
      <c r="J319" s="195">
        <f>IF(AND(J$16=2017,$C319&lt;J$16),J$41/10,IF(J$16=$C319,J$41-SUM(J$303:J318),IF(J$16-$C319&lt;10,I319,0)))</f>
        <v>0</v>
      </c>
      <c r="K319" s="195">
        <f>IF(AND(K$16=2017,$C319&lt;K$16),K$41/10,IF(K$16=$C319,K$41-SUM(K$303:K318),IF(K$16-$C319&lt;10,J319,0)))</f>
        <v>0</v>
      </c>
      <c r="L319" s="195">
        <f>IF(AND(L$16=2017,$C319&lt;L$16),L$41/10,IF(L$16=$C319,L$41-SUM(L$303:L318),IF(L$16-$C319&lt;10,K319,0)))</f>
        <v>0</v>
      </c>
      <c r="M319" s="195">
        <f>IF(AND(M$16=2017,$C319&lt;M$16),M$41/10,IF(M$16=$C319,M$41-SUM(M$303:M318),IF(M$16-$C319&lt;10,L319,0)))</f>
        <v>0</v>
      </c>
      <c r="N319" s="195">
        <f>IF(AND(N$16=2017,$C319&lt;N$16),N$41/10,IF(N$16=$C319,N$41-SUM(N$303:N318),IF(N$16-$C319&lt;10,M319,0)))</f>
        <v>0</v>
      </c>
      <c r="O319" s="195">
        <f>IF(AND(O$16=2017,$C319&lt;O$16),O$41/10,IF(O$16=$C319,O$41-SUM(O$303:O318),IF(O$16-$C319&lt;10,N319,0)))</f>
        <v>4934486.4800014906</v>
      </c>
      <c r="P319" s="195">
        <f>IF(AND(P$16=2017,$C319&lt;P$16),P$41/10,IF(P$16=$C319,P$41-SUM(P$303:P318),IF(P$16-$C319&lt;10,O319,0)))</f>
        <v>4934486.4800014906</v>
      </c>
      <c r="Q319" s="195">
        <f>IF(AND(Q$16=2017,$C319&lt;Q$16),Q$41/10,IF(Q$16=$C319,Q$41-SUM(Q$303:Q318),IF(Q$16-$C319&lt;10,P319,0)))</f>
        <v>4934486.4800014906</v>
      </c>
      <c r="R319" s="195">
        <f>IF(AND(R$16=2017,$C319&lt;R$16),R$41/10,IF(R$16=$C319,R$41-SUM(R$303:R318),IF(R$16-$C319&lt;10,Q319,0)))</f>
        <v>4934486.4800014906</v>
      </c>
      <c r="S319" s="195">
        <f>IF(AND(S$16=2017,$C319&lt;S$16),S$41/10,IF(S$16=$C319,S$41-SUM(S$303:S318),IF(S$16-$C319&lt;10,R319,0)))</f>
        <v>4934486.4800014906</v>
      </c>
      <c r="T319" s="195">
        <f>IF(AND(T$16=2017,$C319&lt;T$16),T$41/10,IF(T$16=$C319,T$41-SUM(T$303:T318),IF(T$16-$C319&lt;10,S319,0)))</f>
        <v>4934486.4800014906</v>
      </c>
      <c r="U319" s="195">
        <f>IF(AND(U$16=2017,$C319&lt;U$16),U$41/10,IF(U$16=$C319,U$41-SUM(U$303:U318),IF(U$16-$C319&lt;10,T319,0)))</f>
        <v>4934486.4800014906</v>
      </c>
      <c r="V319" s="195">
        <f>IF(AND(V$16=2017,$C319&lt;V$16),V$41/10,IF(V$16=$C319,V$41-SUM(V$303:V318),IF(V$16-$C319&lt;10,U319,0)))</f>
        <v>4934486.4800014906</v>
      </c>
      <c r="W319" s="195">
        <f>IF(AND(W$16=2017,$C319&lt;W$16),W$41/10,IF(W$16=$C319,W$41-SUM(W$303:W318),IF(W$16-$C319&lt;10,V319,0)))</f>
        <v>4934486.4800014906</v>
      </c>
      <c r="X319" s="195">
        <f>IF(AND(X$16=2017,$C319&lt;X$16),X$41/10,IF(X$16=$C319,X$41-SUM(X$303:X318),IF(X$16-$C319&lt;10,W319,0)))</f>
        <v>4934486.4800014906</v>
      </c>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row>
    <row r="320" spans="1:214" outlineLevel="1" x14ac:dyDescent="0.2">
      <c r="A320" s="163"/>
      <c r="B320" s="177" t="s">
        <v>249</v>
      </c>
      <c r="C320" s="173">
        <v>2023</v>
      </c>
      <c r="D320" s="163"/>
      <c r="E320" s="163" t="s">
        <v>142</v>
      </c>
      <c r="F320" s="163"/>
      <c r="G320" s="163"/>
      <c r="H320" s="163"/>
      <c r="I320" s="163"/>
      <c r="J320" s="195">
        <f>IF(AND(J$16=2017,$C320&lt;J$16),J$41/10,IF(J$16=$C320,J$41-SUM(J$303:J319),IF(J$16-$C320&lt;10,I320,0)))</f>
        <v>0</v>
      </c>
      <c r="K320" s="195">
        <f>IF(AND(K$16=2017,$C320&lt;K$16),K$41/10,IF(K$16=$C320,K$41-SUM(K$303:K319),IF(K$16-$C320&lt;10,J320,0)))</f>
        <v>0</v>
      </c>
      <c r="L320" s="195">
        <f>IF(AND(L$16=2017,$C320&lt;L$16),L$41/10,IF(L$16=$C320,L$41-SUM(L$303:L319),IF(L$16-$C320&lt;10,K320,0)))</f>
        <v>0</v>
      </c>
      <c r="M320" s="195">
        <f>IF(AND(M$16=2017,$C320&lt;M$16),M$41/10,IF(M$16=$C320,M$41-SUM(M$303:M319),IF(M$16-$C320&lt;10,L320,0)))</f>
        <v>0</v>
      </c>
      <c r="N320" s="195">
        <f>IF(AND(N$16=2017,$C320&lt;N$16),N$41/10,IF(N$16=$C320,N$41-SUM(N$303:N319),IF(N$16-$C320&lt;10,M320,0)))</f>
        <v>0</v>
      </c>
      <c r="O320" s="195">
        <f>IF(AND(O$16=2017,$C320&lt;O$16),O$41/10,IF(O$16=$C320,O$41-SUM(O$303:O319),IF(O$16-$C320&lt;10,N320,0)))</f>
        <v>0</v>
      </c>
      <c r="P320" s="195">
        <f>IF(AND(P$16=2017,$C320&lt;P$16),P$41/10,IF(P$16=$C320,P$41-SUM(P$303:P319),IF(P$16-$C320&lt;10,O320,0)))</f>
        <v>5207632.9234353378</v>
      </c>
      <c r="Q320" s="195">
        <f>IF(AND(Q$16=2017,$C320&lt;Q$16),Q$41/10,IF(Q$16=$C320,Q$41-SUM(Q$303:Q319),IF(Q$16-$C320&lt;10,P320,0)))</f>
        <v>5207632.9234353378</v>
      </c>
      <c r="R320" s="195">
        <f>IF(AND(R$16=2017,$C320&lt;R$16),R$41/10,IF(R$16=$C320,R$41-SUM(R$303:R319),IF(R$16-$C320&lt;10,Q320,0)))</f>
        <v>5207632.9234353378</v>
      </c>
      <c r="S320" s="195">
        <f>IF(AND(S$16=2017,$C320&lt;S$16),S$41/10,IF(S$16=$C320,S$41-SUM(S$303:S319),IF(S$16-$C320&lt;10,R320,0)))</f>
        <v>5207632.9234353378</v>
      </c>
      <c r="T320" s="195">
        <f>IF(AND(T$16=2017,$C320&lt;T$16),T$41/10,IF(T$16=$C320,T$41-SUM(T$303:T319),IF(T$16-$C320&lt;10,S320,0)))</f>
        <v>5207632.9234353378</v>
      </c>
      <c r="U320" s="195">
        <f>IF(AND(U$16=2017,$C320&lt;U$16),U$41/10,IF(U$16=$C320,U$41-SUM(U$303:U319),IF(U$16-$C320&lt;10,T320,0)))</f>
        <v>5207632.9234353378</v>
      </c>
      <c r="V320" s="195">
        <f>IF(AND(V$16=2017,$C320&lt;V$16),V$41/10,IF(V$16=$C320,V$41-SUM(V$303:V319),IF(V$16-$C320&lt;10,U320,0)))</f>
        <v>5207632.9234353378</v>
      </c>
      <c r="W320" s="195">
        <f>IF(AND(W$16=2017,$C320&lt;W$16),W$41/10,IF(W$16=$C320,W$41-SUM(W$303:W319),IF(W$16-$C320&lt;10,V320,0)))</f>
        <v>5207632.9234353378</v>
      </c>
      <c r="X320" s="195">
        <f>IF(AND(X$16=2017,$C320&lt;X$16),X$41/10,IF(X$16=$C320,X$41-SUM(X$303:X319),IF(X$16-$C320&lt;10,W320,0)))</f>
        <v>5207632.9234353378</v>
      </c>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row>
    <row r="321" spans="1:214" outlineLevel="1" x14ac:dyDescent="0.2">
      <c r="A321" s="163"/>
      <c r="B321" s="177" t="s">
        <v>249</v>
      </c>
      <c r="C321" s="177">
        <v>2024</v>
      </c>
      <c r="D321" s="163"/>
      <c r="E321" s="163" t="s">
        <v>142</v>
      </c>
      <c r="F321" s="163"/>
      <c r="G321" s="163"/>
      <c r="H321" s="163"/>
      <c r="I321" s="163"/>
      <c r="J321" s="195">
        <f>IF(AND(J$16=2017,$C321&lt;J$16),J$41/10,IF(J$16=$C321,J$41-SUM(J$303:J320),IF(J$16-$C321&lt;10,I321,0)))</f>
        <v>0</v>
      </c>
      <c r="K321" s="195">
        <f>IF(AND(K$16=2017,$C321&lt;K$16),K$41/10,IF(K$16=$C321,K$41-SUM(K$303:K320),IF(K$16-$C321&lt;10,J321,0)))</f>
        <v>0</v>
      </c>
      <c r="L321" s="195">
        <f>IF(AND(L$16=2017,$C321&lt;L$16),L$41/10,IF(L$16=$C321,L$41-SUM(L$303:L320),IF(L$16-$C321&lt;10,K321,0)))</f>
        <v>0</v>
      </c>
      <c r="M321" s="195">
        <f>IF(AND(M$16=2017,$C321&lt;M$16),M$41/10,IF(M$16=$C321,M$41-SUM(M$303:M320),IF(M$16-$C321&lt;10,L321,0)))</f>
        <v>0</v>
      </c>
      <c r="N321" s="195">
        <f>IF(AND(N$16=2017,$C321&lt;N$16),N$41/10,IF(N$16=$C321,N$41-SUM(N$303:N320),IF(N$16-$C321&lt;10,M321,0)))</f>
        <v>0</v>
      </c>
      <c r="O321" s="195">
        <f>IF(AND(O$16=2017,$C321&lt;O$16),O$41/10,IF(O$16=$C321,O$41-SUM(O$303:O320),IF(O$16-$C321&lt;10,N321,0)))</f>
        <v>0</v>
      </c>
      <c r="P321" s="195">
        <f>IF(AND(P$16=2017,$C321&lt;P$16),P$41/10,IF(P$16=$C321,P$41-SUM(P$303:P320),IF(P$16-$C321&lt;10,O321,0)))</f>
        <v>0</v>
      </c>
      <c r="Q321" s="195">
        <f>IF(AND(Q$16=2017,$C321&lt;Q$16),Q$41/10,IF(Q$16=$C321,Q$41-SUM(Q$303:Q320),IF(Q$16-$C321&lt;10,P321,0)))</f>
        <v>5918397.2111176997</v>
      </c>
      <c r="R321" s="195">
        <f>IF(AND(R$16=2017,$C321&lt;R$16),R$41/10,IF(R$16=$C321,R$41-SUM(R$303:R320),IF(R$16-$C321&lt;10,Q321,0)))</f>
        <v>5918397.2111176997</v>
      </c>
      <c r="S321" s="195">
        <f>IF(AND(S$16=2017,$C321&lt;S$16),S$41/10,IF(S$16=$C321,S$41-SUM(S$303:S320),IF(S$16-$C321&lt;10,R321,0)))</f>
        <v>5918397.2111176997</v>
      </c>
      <c r="T321" s="195">
        <f>IF(AND(T$16=2017,$C321&lt;T$16),T$41/10,IF(T$16=$C321,T$41-SUM(T$303:T320),IF(T$16-$C321&lt;10,S321,0)))</f>
        <v>5918397.2111176997</v>
      </c>
      <c r="U321" s="195">
        <f>IF(AND(U$16=2017,$C321&lt;U$16),U$41/10,IF(U$16=$C321,U$41-SUM(U$303:U320),IF(U$16-$C321&lt;10,T321,0)))</f>
        <v>5918397.2111176997</v>
      </c>
      <c r="V321" s="195">
        <f>IF(AND(V$16=2017,$C321&lt;V$16),V$41/10,IF(V$16=$C321,V$41-SUM(V$303:V320),IF(V$16-$C321&lt;10,U321,0)))</f>
        <v>5918397.2111176997</v>
      </c>
      <c r="W321" s="195">
        <f>IF(AND(W$16=2017,$C321&lt;W$16),W$41/10,IF(W$16=$C321,W$41-SUM(W$303:W320),IF(W$16-$C321&lt;10,V321,0)))</f>
        <v>5918397.2111176997</v>
      </c>
      <c r="X321" s="195">
        <f>IF(AND(X$16=2017,$C321&lt;X$16),X$41/10,IF(X$16=$C321,X$41-SUM(X$303:X320),IF(X$16-$C321&lt;10,W321,0)))</f>
        <v>5918397.2111176997</v>
      </c>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row>
    <row r="322" spans="1:214" outlineLevel="1" x14ac:dyDescent="0.2">
      <c r="A322" s="163"/>
      <c r="B322" s="177" t="s">
        <v>249</v>
      </c>
      <c r="C322" s="173">
        <v>2025</v>
      </c>
      <c r="D322" s="163"/>
      <c r="E322" s="163" t="s">
        <v>142</v>
      </c>
      <c r="F322" s="163"/>
      <c r="G322" s="163"/>
      <c r="H322" s="163"/>
      <c r="I322" s="163"/>
      <c r="J322" s="195">
        <f>IF(AND(J$16=2017,$C322&lt;J$16),J$41/10,IF(J$16=$C322,J$41-SUM(J$303:J321),IF(J$16-$C322&lt;10,I322,0)))</f>
        <v>0</v>
      </c>
      <c r="K322" s="195">
        <f>IF(AND(K$16=2017,$C322&lt;K$16),K$41/10,IF(K$16=$C322,K$41-SUM(K$303:K321),IF(K$16-$C322&lt;10,J322,0)))</f>
        <v>0</v>
      </c>
      <c r="L322" s="195">
        <f>IF(AND(L$16=2017,$C322&lt;L$16),L$41/10,IF(L$16=$C322,L$41-SUM(L$303:L321),IF(L$16-$C322&lt;10,K322,0)))</f>
        <v>0</v>
      </c>
      <c r="M322" s="195">
        <f>IF(AND(M$16=2017,$C322&lt;M$16),M$41/10,IF(M$16=$C322,M$41-SUM(M$303:M321),IF(M$16-$C322&lt;10,L322,0)))</f>
        <v>0</v>
      </c>
      <c r="N322" s="195">
        <f>IF(AND(N$16=2017,$C322&lt;N$16),N$41/10,IF(N$16=$C322,N$41-SUM(N$303:N321),IF(N$16-$C322&lt;10,M322,0)))</f>
        <v>0</v>
      </c>
      <c r="O322" s="195">
        <f>IF(AND(O$16=2017,$C322&lt;O$16),O$41/10,IF(O$16=$C322,O$41-SUM(O$303:O321),IF(O$16-$C322&lt;10,N322,0)))</f>
        <v>0</v>
      </c>
      <c r="P322" s="195">
        <f>IF(AND(P$16=2017,$C322&lt;P$16),P$41/10,IF(P$16=$C322,P$41-SUM(P$303:P321),IF(P$16-$C322&lt;10,O322,0)))</f>
        <v>0</v>
      </c>
      <c r="Q322" s="195">
        <f>IF(AND(Q$16=2017,$C322&lt;Q$16),Q$41/10,IF(Q$16=$C322,Q$41-SUM(Q$303:Q321),IF(Q$16-$C322&lt;10,P322,0)))</f>
        <v>0</v>
      </c>
      <c r="R322" s="195">
        <f>IF(AND(R$16=2017,$C322&lt;R$16),R$41/10,IF(R$16=$C322,R$41-SUM(R$303:R321),IF(R$16-$C322&lt;10,Q322,0)))</f>
        <v>15653644.021607541</v>
      </c>
      <c r="S322" s="195">
        <f>IF(AND(S$16=2017,$C322&lt;S$16),S$41/10,IF(S$16=$C322,S$41-SUM(S$303:S321),IF(S$16-$C322&lt;10,R322,0)))</f>
        <v>15653644.021607541</v>
      </c>
      <c r="T322" s="195">
        <f>IF(AND(T$16=2017,$C322&lt;T$16),T$41/10,IF(T$16=$C322,T$41-SUM(T$303:T321),IF(T$16-$C322&lt;10,S322,0)))</f>
        <v>15653644.021607541</v>
      </c>
      <c r="U322" s="195">
        <f>IF(AND(U$16=2017,$C322&lt;U$16),U$41/10,IF(U$16=$C322,U$41-SUM(U$303:U321),IF(U$16-$C322&lt;10,T322,0)))</f>
        <v>15653644.021607541</v>
      </c>
      <c r="V322" s="195">
        <f>IF(AND(V$16=2017,$C322&lt;V$16),V$41/10,IF(V$16=$C322,V$41-SUM(V$303:V321),IF(V$16-$C322&lt;10,U322,0)))</f>
        <v>15653644.021607541</v>
      </c>
      <c r="W322" s="195">
        <f>IF(AND(W$16=2017,$C322&lt;W$16),W$41/10,IF(W$16=$C322,W$41-SUM(W$303:W321),IF(W$16-$C322&lt;10,V322,0)))</f>
        <v>15653644.021607541</v>
      </c>
      <c r="X322" s="195">
        <f>IF(AND(X$16=2017,$C322&lt;X$16),X$41/10,IF(X$16=$C322,X$41-SUM(X$303:X321),IF(X$16-$C322&lt;10,W322,0)))</f>
        <v>15653644.021607541</v>
      </c>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row>
    <row r="323" spans="1:214" outlineLevel="1" x14ac:dyDescent="0.2">
      <c r="A323" s="163"/>
      <c r="B323" s="177" t="s">
        <v>249</v>
      </c>
      <c r="C323" s="177">
        <v>2026</v>
      </c>
      <c r="D323" s="163"/>
      <c r="E323" s="163" t="s">
        <v>142</v>
      </c>
      <c r="F323" s="163"/>
      <c r="G323" s="163"/>
      <c r="H323" s="163"/>
      <c r="I323" s="163"/>
      <c r="J323" s="195">
        <f>IF(AND(J$16=2017,$C323&lt;J$16),J$41/10,IF(J$16=$C323,J$41-SUM(J$303:J322),IF(J$16-$C323&lt;10,I323,0)))</f>
        <v>0</v>
      </c>
      <c r="K323" s="195">
        <f>IF(AND(K$16=2017,$C323&lt;K$16),K$41/10,IF(K$16=$C323,K$41-SUM(K$303:K322),IF(K$16-$C323&lt;10,J323,0)))</f>
        <v>0</v>
      </c>
      <c r="L323" s="195">
        <f>IF(AND(L$16=2017,$C323&lt;L$16),L$41/10,IF(L$16=$C323,L$41-SUM(L$303:L322),IF(L$16-$C323&lt;10,K323,0)))</f>
        <v>0</v>
      </c>
      <c r="M323" s="195">
        <f>IF(AND(M$16=2017,$C323&lt;M$16),M$41/10,IF(M$16=$C323,M$41-SUM(M$303:M322),IF(M$16-$C323&lt;10,L323,0)))</f>
        <v>0</v>
      </c>
      <c r="N323" s="195">
        <f>IF(AND(N$16=2017,$C323&lt;N$16),N$41/10,IF(N$16=$C323,N$41-SUM(N$303:N322),IF(N$16-$C323&lt;10,M323,0)))</f>
        <v>0</v>
      </c>
      <c r="O323" s="195">
        <f>IF(AND(O$16=2017,$C323&lt;O$16),O$41/10,IF(O$16=$C323,O$41-SUM(O$303:O322),IF(O$16-$C323&lt;10,N323,0)))</f>
        <v>0</v>
      </c>
      <c r="P323" s="195">
        <f>IF(AND(P$16=2017,$C323&lt;P$16),P$41/10,IF(P$16=$C323,P$41-SUM(P$303:P322),IF(P$16-$C323&lt;10,O323,0)))</f>
        <v>0</v>
      </c>
      <c r="Q323" s="195">
        <f>IF(AND(Q$16=2017,$C323&lt;Q$16),Q$41/10,IF(Q$16=$C323,Q$41-SUM(Q$303:Q322),IF(Q$16-$C323&lt;10,P323,0)))</f>
        <v>0</v>
      </c>
      <c r="R323" s="195">
        <f>IF(AND(R$16=2017,$C323&lt;R$16),R$41/10,IF(R$16=$C323,R$41-SUM(R$303:R322),IF(R$16-$C323&lt;10,Q323,0)))</f>
        <v>0</v>
      </c>
      <c r="S323" s="195">
        <f>IF(AND(S$16=2017,$C323&lt;S$16),S$41/10,IF(S$16=$C323,S$41-SUM(S$303:S322),IF(S$16-$C323&lt;10,R323,0)))</f>
        <v>17591741.051576123</v>
      </c>
      <c r="T323" s="195">
        <f>IF(AND(T$16=2017,$C323&lt;T$16),T$41/10,IF(T$16=$C323,T$41-SUM(T$303:T322),IF(T$16-$C323&lt;10,S323,0)))</f>
        <v>17591741.051576123</v>
      </c>
      <c r="U323" s="195">
        <f>IF(AND(U$16=2017,$C323&lt;U$16),U$41/10,IF(U$16=$C323,U$41-SUM(U$303:U322),IF(U$16-$C323&lt;10,T323,0)))</f>
        <v>17591741.051576123</v>
      </c>
      <c r="V323" s="195">
        <f>IF(AND(V$16=2017,$C323&lt;V$16),V$41/10,IF(V$16=$C323,V$41-SUM(V$303:V322),IF(V$16-$C323&lt;10,U323,0)))</f>
        <v>17591741.051576123</v>
      </c>
      <c r="W323" s="195">
        <f>IF(AND(W$16=2017,$C323&lt;W$16),W$41/10,IF(W$16=$C323,W$41-SUM(W$303:W322),IF(W$16-$C323&lt;10,V323,0)))</f>
        <v>17591741.051576123</v>
      </c>
      <c r="X323" s="195">
        <f>IF(AND(X$16=2017,$C323&lt;X$16),X$41/10,IF(X$16=$C323,X$41-SUM(X$303:X322),IF(X$16-$C323&lt;10,W323,0)))</f>
        <v>17591741.051576123</v>
      </c>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row>
    <row r="324" spans="1:214" outlineLevel="1" x14ac:dyDescent="0.2">
      <c r="A324" s="163"/>
      <c r="B324" s="177" t="s">
        <v>249</v>
      </c>
      <c r="C324" s="173">
        <v>2027</v>
      </c>
      <c r="D324" s="163"/>
      <c r="E324" s="163" t="s">
        <v>142</v>
      </c>
      <c r="F324" s="163"/>
      <c r="G324" s="163"/>
      <c r="H324" s="163"/>
      <c r="I324" s="163"/>
      <c r="J324" s="195">
        <f>IF(AND(J$16=2017,$C324&lt;J$16),J$41/10,IF(J$16=$C324,J$41-SUM(J$303:J323),IF(J$16-$C324&lt;10,I324,0)))</f>
        <v>0</v>
      </c>
      <c r="K324" s="195">
        <f>IF(AND(K$16=2017,$C324&lt;K$16),K$41/10,IF(K$16=$C324,K$41-SUM(K$303:K323),IF(K$16-$C324&lt;10,J324,0)))</f>
        <v>0</v>
      </c>
      <c r="L324" s="195">
        <f>IF(AND(L$16=2017,$C324&lt;L$16),L$41/10,IF(L$16=$C324,L$41-SUM(L$303:L323),IF(L$16-$C324&lt;10,K324,0)))</f>
        <v>0</v>
      </c>
      <c r="M324" s="195">
        <f>IF(AND(M$16=2017,$C324&lt;M$16),M$41/10,IF(M$16=$C324,M$41-SUM(M$303:M323),IF(M$16-$C324&lt;10,L324,0)))</f>
        <v>0</v>
      </c>
      <c r="N324" s="195">
        <f>IF(AND(N$16=2017,$C324&lt;N$16),N$41/10,IF(N$16=$C324,N$41-SUM(N$303:N323),IF(N$16-$C324&lt;10,M324,0)))</f>
        <v>0</v>
      </c>
      <c r="O324" s="195">
        <f>IF(AND(O$16=2017,$C324&lt;O$16),O$41/10,IF(O$16=$C324,O$41-SUM(O$303:O323),IF(O$16-$C324&lt;10,N324,0)))</f>
        <v>0</v>
      </c>
      <c r="P324" s="195">
        <f>IF(AND(P$16=2017,$C324&lt;P$16),P$41/10,IF(P$16=$C324,P$41-SUM(P$303:P323),IF(P$16-$C324&lt;10,O324,0)))</f>
        <v>0</v>
      </c>
      <c r="Q324" s="195">
        <f>IF(AND(Q$16=2017,$C324&lt;Q$16),Q$41/10,IF(Q$16=$C324,Q$41-SUM(Q$303:Q323),IF(Q$16-$C324&lt;10,P324,0)))</f>
        <v>0</v>
      </c>
      <c r="R324" s="195">
        <f>IF(AND(R$16=2017,$C324&lt;R$16),R$41/10,IF(R$16=$C324,R$41-SUM(R$303:R323),IF(R$16-$C324&lt;10,Q324,0)))</f>
        <v>0</v>
      </c>
      <c r="S324" s="195">
        <f>IF(AND(S$16=2017,$C324&lt;S$16),S$41/10,IF(S$16=$C324,S$41-SUM(S$303:S323),IF(S$16-$C324&lt;10,R324,0)))</f>
        <v>0</v>
      </c>
      <c r="T324" s="195">
        <f>IF(AND(T$16=2017,$C324&lt;T$16),T$41/10,IF(T$16=$C324,T$41-SUM(T$303:T323),IF(T$16-$C324&lt;10,S324,0)))</f>
        <v>17202665.958970532</v>
      </c>
      <c r="U324" s="195">
        <f>IF(AND(U$16=2017,$C324&lt;U$16),U$41/10,IF(U$16=$C324,U$41-SUM(U$303:U323),IF(U$16-$C324&lt;10,T324,0)))</f>
        <v>17202665.958970532</v>
      </c>
      <c r="V324" s="195">
        <f>IF(AND(V$16=2017,$C324&lt;V$16),V$41/10,IF(V$16=$C324,V$41-SUM(V$303:V323),IF(V$16-$C324&lt;10,U324,0)))</f>
        <v>17202665.958970532</v>
      </c>
      <c r="W324" s="195">
        <f>IF(AND(W$16=2017,$C324&lt;W$16),W$41/10,IF(W$16=$C324,W$41-SUM(W$303:W323),IF(W$16-$C324&lt;10,V324,0)))</f>
        <v>17202665.958970532</v>
      </c>
      <c r="X324" s="195">
        <f>IF(AND(X$16=2017,$C324&lt;X$16),X$41/10,IF(X$16=$C324,X$41-SUM(X$303:X323),IF(X$16-$C324&lt;10,W324,0)))</f>
        <v>17202665.958970532</v>
      </c>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row>
    <row r="325" spans="1:214" outlineLevel="1" x14ac:dyDescent="0.2">
      <c r="A325" s="163"/>
      <c r="B325" s="177" t="s">
        <v>249</v>
      </c>
      <c r="C325" s="177">
        <v>2028</v>
      </c>
      <c r="D325" s="163"/>
      <c r="E325" s="163" t="s">
        <v>142</v>
      </c>
      <c r="F325" s="163"/>
      <c r="G325" s="163"/>
      <c r="H325" s="163"/>
      <c r="I325" s="163"/>
      <c r="J325" s="195">
        <f>IF(AND(J$16=2017,$C325&lt;J$16),J$41/10,IF(J$16=$C325,J$41-SUM(J$303:J324),IF(J$16-$C325&lt;10,I325,0)))</f>
        <v>0</v>
      </c>
      <c r="K325" s="195">
        <f>IF(AND(K$16=2017,$C325&lt;K$16),K$41/10,IF(K$16=$C325,K$41-SUM(K$303:K324),IF(K$16-$C325&lt;10,J325,0)))</f>
        <v>0</v>
      </c>
      <c r="L325" s="195">
        <f>IF(AND(L$16=2017,$C325&lt;L$16),L$41/10,IF(L$16=$C325,L$41-SUM(L$303:L324),IF(L$16-$C325&lt;10,K325,0)))</f>
        <v>0</v>
      </c>
      <c r="M325" s="195">
        <f>IF(AND(M$16=2017,$C325&lt;M$16),M$41/10,IF(M$16=$C325,M$41-SUM(M$303:M324),IF(M$16-$C325&lt;10,L325,0)))</f>
        <v>0</v>
      </c>
      <c r="N325" s="195">
        <f>IF(AND(N$16=2017,$C325&lt;N$16),N$41/10,IF(N$16=$C325,N$41-SUM(N$303:N324),IF(N$16-$C325&lt;10,M325,0)))</f>
        <v>0</v>
      </c>
      <c r="O325" s="195">
        <f>IF(AND(O$16=2017,$C325&lt;O$16),O$41/10,IF(O$16=$C325,O$41-SUM(O$303:O324),IF(O$16-$C325&lt;10,N325,0)))</f>
        <v>0</v>
      </c>
      <c r="P325" s="195">
        <f>IF(AND(P$16=2017,$C325&lt;P$16),P$41/10,IF(P$16=$C325,P$41-SUM(P$303:P324),IF(P$16-$C325&lt;10,O325,0)))</f>
        <v>0</v>
      </c>
      <c r="Q325" s="195">
        <f>IF(AND(Q$16=2017,$C325&lt;Q$16),Q$41/10,IF(Q$16=$C325,Q$41-SUM(Q$303:Q324),IF(Q$16-$C325&lt;10,P325,0)))</f>
        <v>0</v>
      </c>
      <c r="R325" s="195">
        <f>IF(AND(R$16=2017,$C325&lt;R$16),R$41/10,IF(R$16=$C325,R$41-SUM(R$303:R324),IF(R$16-$C325&lt;10,Q325,0)))</f>
        <v>0</v>
      </c>
      <c r="S325" s="195">
        <f>IF(AND(S$16=2017,$C325&lt;S$16),S$41/10,IF(S$16=$C325,S$41-SUM(S$303:S324),IF(S$16-$C325&lt;10,R325,0)))</f>
        <v>0</v>
      </c>
      <c r="T325" s="195">
        <f>IF(AND(T$16=2017,$C325&lt;T$16),T$41/10,IF(T$16=$C325,T$41-SUM(T$303:T324),IF(T$16-$C325&lt;10,S325,0)))</f>
        <v>0</v>
      </c>
      <c r="U325" s="195">
        <f>IF(AND(U$16=2017,$C325&lt;U$16),U$41/10,IF(U$16=$C325,U$41-SUM(U$303:U324),IF(U$16-$C325&lt;10,T325,0)))</f>
        <v>18330146.07269685</v>
      </c>
      <c r="V325" s="195">
        <f>IF(AND(V$16=2017,$C325&lt;V$16),V$41/10,IF(V$16=$C325,V$41-SUM(V$303:V324),IF(V$16-$C325&lt;10,U325,0)))</f>
        <v>18330146.07269685</v>
      </c>
      <c r="W325" s="195">
        <f>IF(AND(W$16=2017,$C325&lt;W$16),W$41/10,IF(W$16=$C325,W$41-SUM(W$303:W324),IF(W$16-$C325&lt;10,V325,0)))</f>
        <v>18330146.07269685</v>
      </c>
      <c r="X325" s="195">
        <f>IF(AND(X$16=2017,$C325&lt;X$16),X$41/10,IF(X$16=$C325,X$41-SUM(X$303:X324),IF(X$16-$C325&lt;10,W325,0)))</f>
        <v>18330146.07269685</v>
      </c>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row>
    <row r="326" spans="1:214" outlineLevel="1" x14ac:dyDescent="0.2">
      <c r="A326" s="163"/>
      <c r="B326" s="177" t="s">
        <v>249</v>
      </c>
      <c r="C326" s="173">
        <v>2029</v>
      </c>
      <c r="D326" s="163"/>
      <c r="E326" s="163" t="s">
        <v>142</v>
      </c>
      <c r="F326" s="163"/>
      <c r="G326" s="163"/>
      <c r="H326" s="163"/>
      <c r="I326" s="163"/>
      <c r="J326" s="195">
        <f>IF(AND(J$16=2017,$C326&lt;J$16),J$41/10,IF(J$16=$C326,J$41-SUM(J$303:J325),IF(J$16-$C326&lt;10,I326,0)))</f>
        <v>0</v>
      </c>
      <c r="K326" s="195">
        <f>IF(AND(K$16=2017,$C326&lt;K$16),K$41/10,IF(K$16=$C326,K$41-SUM(K$303:K325),IF(K$16-$C326&lt;10,J326,0)))</f>
        <v>0</v>
      </c>
      <c r="L326" s="195">
        <f>IF(AND(L$16=2017,$C326&lt;L$16),L$41/10,IF(L$16=$C326,L$41-SUM(L$303:L325),IF(L$16-$C326&lt;10,K326,0)))</f>
        <v>0</v>
      </c>
      <c r="M326" s="195">
        <f>IF(AND(M$16=2017,$C326&lt;M$16),M$41/10,IF(M$16=$C326,M$41-SUM(M$303:M325),IF(M$16-$C326&lt;10,L326,0)))</f>
        <v>0</v>
      </c>
      <c r="N326" s="195">
        <f>IF(AND(N$16=2017,$C326&lt;N$16),N$41/10,IF(N$16=$C326,N$41-SUM(N$303:N325),IF(N$16-$C326&lt;10,M326,0)))</f>
        <v>0</v>
      </c>
      <c r="O326" s="195">
        <f>IF(AND(O$16=2017,$C326&lt;O$16),O$41/10,IF(O$16=$C326,O$41-SUM(O$303:O325),IF(O$16-$C326&lt;10,N326,0)))</f>
        <v>0</v>
      </c>
      <c r="P326" s="195">
        <f>IF(AND(P$16=2017,$C326&lt;P$16),P$41/10,IF(P$16=$C326,P$41-SUM(P$303:P325),IF(P$16-$C326&lt;10,O326,0)))</f>
        <v>0</v>
      </c>
      <c r="Q326" s="195">
        <f>IF(AND(Q$16=2017,$C326&lt;Q$16),Q$41/10,IF(Q$16=$C326,Q$41-SUM(Q$303:Q325),IF(Q$16-$C326&lt;10,P326,0)))</f>
        <v>0</v>
      </c>
      <c r="R326" s="195">
        <f>IF(AND(R$16=2017,$C326&lt;R$16),R$41/10,IF(R$16=$C326,R$41-SUM(R$303:R325),IF(R$16-$C326&lt;10,Q326,0)))</f>
        <v>0</v>
      </c>
      <c r="S326" s="195">
        <f>IF(AND(S$16=2017,$C326&lt;S$16),S$41/10,IF(S$16=$C326,S$41-SUM(S$303:S325),IF(S$16-$C326&lt;10,R326,0)))</f>
        <v>0</v>
      </c>
      <c r="T326" s="195">
        <f>IF(AND(T$16=2017,$C326&lt;T$16),T$41/10,IF(T$16=$C326,T$41-SUM(T$303:T325),IF(T$16-$C326&lt;10,S326,0)))</f>
        <v>0</v>
      </c>
      <c r="U326" s="195">
        <f>IF(AND(U$16=2017,$C326&lt;U$16),U$41/10,IF(U$16=$C326,U$41-SUM(U$303:U325),IF(U$16-$C326&lt;10,T326,0)))</f>
        <v>0</v>
      </c>
      <c r="V326" s="195">
        <f>IF(AND(V$16=2017,$C326&lt;V$16),V$41/10,IF(V$16=$C326,V$41-SUM(V$303:V325),IF(V$16-$C326&lt;10,U326,0)))</f>
        <v>23540390.92477864</v>
      </c>
      <c r="W326" s="195">
        <f>IF(AND(W$16=2017,$C326&lt;W$16),W$41/10,IF(W$16=$C326,W$41-SUM(W$303:W325),IF(W$16-$C326&lt;10,V326,0)))</f>
        <v>23540390.92477864</v>
      </c>
      <c r="X326" s="195">
        <f>IF(AND(X$16=2017,$C326&lt;X$16),X$41/10,IF(X$16=$C326,X$41-SUM(X$303:X325),IF(X$16-$C326&lt;10,W326,0)))</f>
        <v>23540390.92477864</v>
      </c>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row>
    <row r="327" spans="1:214" outlineLevel="1" x14ac:dyDescent="0.2">
      <c r="A327" s="163"/>
      <c r="B327" s="177" t="s">
        <v>249</v>
      </c>
      <c r="C327" s="177">
        <v>2030</v>
      </c>
      <c r="D327" s="163"/>
      <c r="E327" s="163" t="s">
        <v>142</v>
      </c>
      <c r="F327" s="163"/>
      <c r="G327" s="163"/>
      <c r="H327" s="163"/>
      <c r="I327" s="163"/>
      <c r="J327" s="195">
        <f>IF(AND(J$16=2017,$C327&lt;J$16),J$41/10,IF(J$16=$C327,J$41-SUM(J$303:J326),IF(J$16-$C327&lt;10,I327,0)))</f>
        <v>0</v>
      </c>
      <c r="K327" s="195">
        <f>IF(AND(K$16=2017,$C327&lt;K$16),K$41/10,IF(K$16=$C327,K$41-SUM(K$303:K326),IF(K$16-$C327&lt;10,J327,0)))</f>
        <v>0</v>
      </c>
      <c r="L327" s="195">
        <f>IF(AND(L$16=2017,$C327&lt;L$16),L$41/10,IF(L$16=$C327,L$41-SUM(L$303:L326),IF(L$16-$C327&lt;10,K327,0)))</f>
        <v>0</v>
      </c>
      <c r="M327" s="195">
        <f>IF(AND(M$16=2017,$C327&lt;M$16),M$41/10,IF(M$16=$C327,M$41-SUM(M$303:M326),IF(M$16-$C327&lt;10,L327,0)))</f>
        <v>0</v>
      </c>
      <c r="N327" s="195">
        <f>IF(AND(N$16=2017,$C327&lt;N$16),N$41/10,IF(N$16=$C327,N$41-SUM(N$303:N326),IF(N$16-$C327&lt;10,M327,0)))</f>
        <v>0</v>
      </c>
      <c r="O327" s="195">
        <f>IF(AND(O$16=2017,$C327&lt;O$16),O$41/10,IF(O$16=$C327,O$41-SUM(O$303:O326),IF(O$16-$C327&lt;10,N327,0)))</f>
        <v>0</v>
      </c>
      <c r="P327" s="195">
        <f>IF(AND(P$16=2017,$C327&lt;P$16),P$41/10,IF(P$16=$C327,P$41-SUM(P$303:P326),IF(P$16-$C327&lt;10,O327,0)))</f>
        <v>0</v>
      </c>
      <c r="Q327" s="195">
        <f>IF(AND(Q$16=2017,$C327&lt;Q$16),Q$41/10,IF(Q$16=$C327,Q$41-SUM(Q$303:Q326),IF(Q$16-$C327&lt;10,P327,0)))</f>
        <v>0</v>
      </c>
      <c r="R327" s="195">
        <f>IF(AND(R$16=2017,$C327&lt;R$16),R$41/10,IF(R$16=$C327,R$41-SUM(R$303:R326),IF(R$16-$C327&lt;10,Q327,0)))</f>
        <v>0</v>
      </c>
      <c r="S327" s="195">
        <f>IF(AND(S$16=2017,$C327&lt;S$16),S$41/10,IF(S$16=$C327,S$41-SUM(S$303:S326),IF(S$16-$C327&lt;10,R327,0)))</f>
        <v>0</v>
      </c>
      <c r="T327" s="195">
        <f>IF(AND(T$16=2017,$C327&lt;T$16),T$41/10,IF(T$16=$C327,T$41-SUM(T$303:T326),IF(T$16-$C327&lt;10,S327,0)))</f>
        <v>0</v>
      </c>
      <c r="U327" s="195">
        <f>IF(AND(U$16=2017,$C327&lt;U$16),U$41/10,IF(U$16=$C327,U$41-SUM(U$303:U326),IF(U$16-$C327&lt;10,T327,0)))</f>
        <v>0</v>
      </c>
      <c r="V327" s="195">
        <f>IF(AND(V$16=2017,$C327&lt;V$16),V$41/10,IF(V$16=$C327,V$41-SUM(V$303:V326),IF(V$16-$C327&lt;10,U327,0)))</f>
        <v>0</v>
      </c>
      <c r="W327" s="195">
        <f>IF(AND(W$16=2017,$C327&lt;W$16),W$41/10,IF(W$16=$C327,W$41-SUM(W$303:W326),IF(W$16-$C327&lt;10,V327,0)))</f>
        <v>30553346.774028465</v>
      </c>
      <c r="X327" s="195">
        <f>IF(AND(X$16=2017,$C327&lt;X$16),X$41/10,IF(X$16=$C327,X$41-SUM(X$303:X326),IF(X$16-$C327&lt;10,W327,0)))</f>
        <v>30553346.774028465</v>
      </c>
      <c r="Y327" s="163"/>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row>
    <row r="328" spans="1:214" outlineLevel="1" x14ac:dyDescent="0.2">
      <c r="A328" s="163"/>
      <c r="B328" s="177" t="s">
        <v>249</v>
      </c>
      <c r="C328" s="173">
        <v>2031</v>
      </c>
      <c r="D328" s="163"/>
      <c r="E328" s="163" t="s">
        <v>142</v>
      </c>
      <c r="F328" s="163"/>
      <c r="G328" s="163"/>
      <c r="H328" s="163"/>
      <c r="I328" s="163"/>
      <c r="J328" s="195">
        <f>IF(AND(J$16=2017,$C328&lt;J$16),J$41/10,IF(J$16=$C328,J$41-SUM(J$303:J327),IF(J$16-$C328&lt;10,I328,0)))</f>
        <v>0</v>
      </c>
      <c r="K328" s="195">
        <f>IF(AND(K$16=2017,$C328&lt;K$16),K$41/10,IF(K$16=$C328,K$41-SUM(K$303:K327),IF(K$16-$C328&lt;10,J328,0)))</f>
        <v>0</v>
      </c>
      <c r="L328" s="195">
        <f>IF(AND(L$16=2017,$C328&lt;L$16),L$41/10,IF(L$16=$C328,L$41-SUM(L$303:L327),IF(L$16-$C328&lt;10,K328,0)))</f>
        <v>0</v>
      </c>
      <c r="M328" s="195">
        <f>IF(AND(M$16=2017,$C328&lt;M$16),M$41/10,IF(M$16=$C328,M$41-SUM(M$303:M327),IF(M$16-$C328&lt;10,L328,0)))</f>
        <v>0</v>
      </c>
      <c r="N328" s="195">
        <f>IF(AND(N$16=2017,$C328&lt;N$16),N$41/10,IF(N$16=$C328,N$41-SUM(N$303:N327),IF(N$16-$C328&lt;10,M328,0)))</f>
        <v>0</v>
      </c>
      <c r="O328" s="195">
        <f>IF(AND(O$16=2017,$C328&lt;O$16),O$41/10,IF(O$16=$C328,O$41-SUM(O$303:O327),IF(O$16-$C328&lt;10,N328,0)))</f>
        <v>0</v>
      </c>
      <c r="P328" s="195">
        <f>IF(AND(P$16=2017,$C328&lt;P$16),P$41/10,IF(P$16=$C328,P$41-SUM(P$303:P327),IF(P$16-$C328&lt;10,O328,0)))</f>
        <v>0</v>
      </c>
      <c r="Q328" s="195">
        <f>IF(AND(Q$16=2017,$C328&lt;Q$16),Q$41/10,IF(Q$16=$C328,Q$41-SUM(Q$303:Q327),IF(Q$16-$C328&lt;10,P328,0)))</f>
        <v>0</v>
      </c>
      <c r="R328" s="195">
        <f>IF(AND(R$16=2017,$C328&lt;R$16),R$41/10,IF(R$16=$C328,R$41-SUM(R$303:R327),IF(R$16-$C328&lt;10,Q328,0)))</f>
        <v>0</v>
      </c>
      <c r="S328" s="195">
        <f>IF(AND(S$16=2017,$C328&lt;S$16),S$41/10,IF(S$16=$C328,S$41-SUM(S$303:S327),IF(S$16-$C328&lt;10,R328,0)))</f>
        <v>0</v>
      </c>
      <c r="T328" s="195">
        <f>IF(AND(T$16=2017,$C328&lt;T$16),T$41/10,IF(T$16=$C328,T$41-SUM(T$303:T327),IF(T$16-$C328&lt;10,S328,0)))</f>
        <v>0</v>
      </c>
      <c r="U328" s="195">
        <f>IF(AND(U$16=2017,$C328&lt;U$16),U$41/10,IF(U$16=$C328,U$41-SUM(U$303:U327),IF(U$16-$C328&lt;10,T328,0)))</f>
        <v>0</v>
      </c>
      <c r="V328" s="195">
        <f>IF(AND(V$16=2017,$C328&lt;V$16),V$41/10,IF(V$16=$C328,V$41-SUM(V$303:V327),IF(V$16-$C328&lt;10,U328,0)))</f>
        <v>0</v>
      </c>
      <c r="W328" s="195">
        <f>IF(AND(W$16=2017,$C328&lt;W$16),W$41/10,IF(W$16=$C328,W$41-SUM(W$303:W327),IF(W$16-$C328&lt;10,V328,0)))</f>
        <v>0</v>
      </c>
      <c r="X328" s="195">
        <f>IF(AND(X$16=2017,$C328&lt;X$16),X$41/10,IF(X$16=$C328,X$41-SUM(X$303:X327),IF(X$16-$C328&lt;10,W328,0)))</f>
        <v>34565920.887124747</v>
      </c>
      <c r="Y328" s="163"/>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row>
    <row r="329" spans="1:214" outlineLevel="1" x14ac:dyDescent="0.2">
      <c r="A329" s="163"/>
      <c r="B329" s="173"/>
      <c r="C329" s="173"/>
      <c r="D329" s="163"/>
      <c r="E329" s="163"/>
      <c r="F329" s="163"/>
      <c r="G329" s="163"/>
      <c r="H329" s="163"/>
      <c r="I329" s="163"/>
      <c r="J329" s="163"/>
      <c r="K329" s="163"/>
      <c r="L329" s="163"/>
      <c r="M329" s="163"/>
      <c r="N329" s="163"/>
      <c r="O329" s="163"/>
      <c r="P329" s="163"/>
      <c r="Q329" s="163"/>
      <c r="R329" s="163"/>
      <c r="S329" s="163"/>
      <c r="T329" s="163"/>
      <c r="U329" s="163"/>
      <c r="V329" s="163"/>
      <c r="W329" s="163"/>
      <c r="X329" s="163"/>
      <c r="Y329" s="163"/>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row>
    <row r="330" spans="1:214" s="163" customFormat="1" outlineLevel="1" x14ac:dyDescent="0.2">
      <c r="B330" s="169" t="s">
        <v>236</v>
      </c>
      <c r="C330" s="169"/>
      <c r="J330" s="179">
        <v>2017</v>
      </c>
      <c r="K330" s="174">
        <v>2018</v>
      </c>
      <c r="L330" s="174">
        <v>2019</v>
      </c>
      <c r="M330" s="174">
        <v>2020</v>
      </c>
      <c r="N330" s="174">
        <v>2021</v>
      </c>
      <c r="O330" s="174">
        <v>2022</v>
      </c>
      <c r="P330" s="174">
        <v>2023</v>
      </c>
      <c r="Q330" s="174">
        <v>2024</v>
      </c>
      <c r="R330" s="174">
        <v>2025</v>
      </c>
      <c r="S330" s="174">
        <v>2026</v>
      </c>
      <c r="T330" s="174">
        <v>2027</v>
      </c>
      <c r="U330" s="174">
        <v>2028</v>
      </c>
      <c r="V330" s="174">
        <v>2029</v>
      </c>
      <c r="W330" s="174">
        <v>2030</v>
      </c>
      <c r="X330" s="174">
        <v>2031</v>
      </c>
    </row>
    <row r="331" spans="1:214" s="163" customFormat="1" outlineLevel="1" x14ac:dyDescent="0.2">
      <c r="B331" s="177" t="s">
        <v>249</v>
      </c>
      <c r="C331" s="173">
        <v>2018</v>
      </c>
      <c r="E331" s="163" t="s">
        <v>79</v>
      </c>
      <c r="J331" s="70"/>
      <c r="K331" s="178"/>
      <c r="L331" s="178"/>
      <c r="M331" s="178"/>
      <c r="N331" s="178"/>
      <c r="O331" s="178"/>
      <c r="P331" s="178"/>
      <c r="Q331" s="178"/>
      <c r="R331" s="178"/>
      <c r="S331" s="178"/>
      <c r="T331" s="85">
        <f t="shared" ref="T331:T340" si="32">T315/$T$41</f>
        <v>1.9152527468208135E-2</v>
      </c>
      <c r="U331" s="85"/>
      <c r="V331" s="85"/>
      <c r="W331" s="85"/>
      <c r="X331" s="85"/>
    </row>
    <row r="332" spans="1:214" outlineLevel="1" x14ac:dyDescent="0.2">
      <c r="A332" s="163"/>
      <c r="B332" s="177" t="s">
        <v>249</v>
      </c>
      <c r="C332" s="173">
        <v>2019</v>
      </c>
      <c r="D332" s="163"/>
      <c r="E332" s="163" t="s">
        <v>79</v>
      </c>
      <c r="F332" s="163"/>
      <c r="G332" s="163"/>
      <c r="H332" s="163"/>
      <c r="I332" s="163"/>
      <c r="J332" s="70"/>
      <c r="K332" s="178"/>
      <c r="L332" s="178"/>
      <c r="M332" s="178"/>
      <c r="N332" s="178"/>
      <c r="O332" s="178"/>
      <c r="P332" s="178"/>
      <c r="Q332" s="178"/>
      <c r="R332" s="178"/>
      <c r="S332" s="178"/>
      <c r="T332" s="85">
        <f t="shared" si="32"/>
        <v>4.1478025008976169E-2</v>
      </c>
      <c r="U332" s="85">
        <f t="shared" ref="U332:U341" si="33">U316/$U$41</f>
        <v>3.4573148971692912E-2</v>
      </c>
      <c r="V332" s="85"/>
      <c r="W332" s="85"/>
      <c r="X332" s="85"/>
      <c r="Y332" s="163"/>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row>
    <row r="333" spans="1:214" outlineLevel="1" x14ac:dyDescent="0.2">
      <c r="A333" s="163"/>
      <c r="B333" s="177" t="s">
        <v>249</v>
      </c>
      <c r="C333" s="173">
        <v>2020</v>
      </c>
      <c r="D333" s="163"/>
      <c r="E333" s="163" t="s">
        <v>79</v>
      </c>
      <c r="F333" s="163"/>
      <c r="G333" s="163"/>
      <c r="H333" s="163"/>
      <c r="I333" s="163"/>
      <c r="J333" s="70"/>
      <c r="K333" s="178"/>
      <c r="L333" s="178"/>
      <c r="M333" s="178"/>
      <c r="N333" s="178"/>
      <c r="O333" s="178"/>
      <c r="P333" s="178"/>
      <c r="Q333" s="178"/>
      <c r="R333" s="178"/>
      <c r="S333" s="178"/>
      <c r="T333" s="85">
        <f t="shared" si="32"/>
        <v>7.7362530855498365E-2</v>
      </c>
      <c r="U333" s="85">
        <f t="shared" si="33"/>
        <v>6.4483935855564861E-2</v>
      </c>
      <c r="V333" s="85">
        <f t="shared" ref="V333:V342" si="34">V317/$V$41</f>
        <v>5.3749249635995734E-2</v>
      </c>
      <c r="W333" s="85"/>
      <c r="X333" s="85"/>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row>
    <row r="334" spans="1:214" outlineLevel="1" x14ac:dyDescent="0.2">
      <c r="A334" s="163"/>
      <c r="B334" s="177" t="s">
        <v>249</v>
      </c>
      <c r="C334" s="173">
        <v>2021</v>
      </c>
      <c r="D334" s="163"/>
      <c r="E334" s="163" t="s">
        <v>79</v>
      </c>
      <c r="F334" s="163"/>
      <c r="G334" s="163"/>
      <c r="H334" s="163"/>
      <c r="I334" s="163"/>
      <c r="J334" s="70"/>
      <c r="K334" s="178"/>
      <c r="L334" s="178"/>
      <c r="M334" s="178"/>
      <c r="N334" s="178"/>
      <c r="O334" s="178"/>
      <c r="P334" s="178"/>
      <c r="Q334" s="178"/>
      <c r="R334" s="178"/>
      <c r="S334" s="178"/>
      <c r="T334" s="85">
        <f t="shared" si="32"/>
        <v>6.7863908685275864E-2</v>
      </c>
      <c r="U334" s="85">
        <f t="shared" si="33"/>
        <v>5.6566556008143011E-2</v>
      </c>
      <c r="V334" s="85">
        <f t="shared" si="34"/>
        <v>4.7149881588188301E-2</v>
      </c>
      <c r="W334" s="85">
        <f t="shared" ref="W334:W343" si="35">W318/$W$41</f>
        <v>3.930080759132925E-2</v>
      </c>
      <c r="X334" s="85"/>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row>
    <row r="335" spans="1:214" outlineLevel="1" x14ac:dyDescent="0.2">
      <c r="A335" s="163"/>
      <c r="B335" s="177" t="s">
        <v>249</v>
      </c>
      <c r="C335" s="173">
        <v>2022</v>
      </c>
      <c r="D335" s="163"/>
      <c r="E335" s="163" t="s">
        <v>79</v>
      </c>
      <c r="F335" s="163"/>
      <c r="G335" s="163"/>
      <c r="H335" s="163"/>
      <c r="I335" s="163"/>
      <c r="J335" s="70"/>
      <c r="K335" s="178"/>
      <c r="L335" s="178"/>
      <c r="M335" s="178"/>
      <c r="N335" s="178"/>
      <c r="O335" s="178"/>
      <c r="P335" s="178"/>
      <c r="Q335" s="178"/>
      <c r="R335" s="178"/>
      <c r="S335" s="178"/>
      <c r="T335" s="85">
        <f t="shared" si="32"/>
        <v>5.8920047066583027E-2</v>
      </c>
      <c r="U335" s="85">
        <f t="shared" si="33"/>
        <v>4.9111585332505564E-2</v>
      </c>
      <c r="V335" s="85">
        <f t="shared" si="34"/>
        <v>4.0935945131651656E-2</v>
      </c>
      <c r="W335" s="85">
        <f t="shared" si="35"/>
        <v>3.4121309513347402E-2</v>
      </c>
      <c r="X335" s="85">
        <f t="shared" ref="X335:X344" si="36">X319/$X$41</f>
        <v>2.8441111086145263E-2</v>
      </c>
      <c r="Y335" s="163"/>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row>
    <row r="336" spans="1:214" outlineLevel="1" x14ac:dyDescent="0.2">
      <c r="A336" s="163"/>
      <c r="B336" s="177" t="s">
        <v>249</v>
      </c>
      <c r="C336" s="173">
        <v>2023</v>
      </c>
      <c r="D336" s="163"/>
      <c r="E336" s="163" t="s">
        <v>79</v>
      </c>
      <c r="F336" s="163"/>
      <c r="G336" s="163"/>
      <c r="H336" s="163"/>
      <c r="I336" s="163"/>
      <c r="J336" s="70"/>
      <c r="K336" s="178"/>
      <c r="L336" s="178"/>
      <c r="M336" s="178"/>
      <c r="N336" s="178"/>
      <c r="O336" s="178"/>
      <c r="P336" s="178"/>
      <c r="Q336" s="178"/>
      <c r="R336" s="178"/>
      <c r="S336" s="178"/>
      <c r="T336" s="85">
        <f t="shared" si="32"/>
        <v>6.2181541726344908E-2</v>
      </c>
      <c r="U336" s="85">
        <f t="shared" si="33"/>
        <v>5.1830136679102377E-2</v>
      </c>
      <c r="V336" s="85">
        <f t="shared" si="34"/>
        <v>4.3201937320834917E-2</v>
      </c>
      <c r="W336" s="85">
        <f t="shared" si="35"/>
        <v>3.6010080386800793E-2</v>
      </c>
      <c r="X336" s="85">
        <f t="shared" si="36"/>
        <v>3.0015456941984996E-2</v>
      </c>
      <c r="Y336" s="163"/>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row>
    <row r="337" spans="1:214" outlineLevel="1" x14ac:dyDescent="0.2">
      <c r="A337" s="163"/>
      <c r="B337" s="177" t="s">
        <v>249</v>
      </c>
      <c r="C337" s="173">
        <v>2024</v>
      </c>
      <c r="D337" s="163"/>
      <c r="E337" s="163" t="s">
        <v>79</v>
      </c>
      <c r="F337" s="163"/>
      <c r="G337" s="163"/>
      <c r="H337" s="163"/>
      <c r="I337" s="163"/>
      <c r="J337" s="70"/>
      <c r="K337" s="178"/>
      <c r="L337" s="178"/>
      <c r="M337" s="178"/>
      <c r="N337" s="178"/>
      <c r="O337" s="178"/>
      <c r="P337" s="178"/>
      <c r="Q337" s="178"/>
      <c r="R337" s="178"/>
      <c r="S337" s="178"/>
      <c r="T337" s="85">
        <f t="shared" si="32"/>
        <v>7.0668395516139557E-2</v>
      </c>
      <c r="U337" s="85">
        <f t="shared" si="33"/>
        <v>5.8904177941000675E-2</v>
      </c>
      <c r="V337" s="85">
        <f t="shared" si="34"/>
        <v>4.9098357951435946E-2</v>
      </c>
      <c r="W337" s="85">
        <f t="shared" si="35"/>
        <v>4.0924919722025076E-2</v>
      </c>
      <c r="X337" s="85">
        <f t="shared" si="36"/>
        <v>3.4112119511426842E-2</v>
      </c>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row>
    <row r="338" spans="1:214" outlineLevel="1" x14ac:dyDescent="0.2">
      <c r="A338" s="163"/>
      <c r="B338" s="177" t="s">
        <v>249</v>
      </c>
      <c r="C338" s="173">
        <v>2025</v>
      </c>
      <c r="D338" s="163"/>
      <c r="E338" s="163" t="s">
        <v>79</v>
      </c>
      <c r="F338" s="163"/>
      <c r="G338" s="163"/>
      <c r="H338" s="163"/>
      <c r="I338" s="163"/>
      <c r="J338" s="70"/>
      <c r="K338" s="178"/>
      <c r="L338" s="178"/>
      <c r="M338" s="178"/>
      <c r="N338" s="178"/>
      <c r="O338" s="178"/>
      <c r="P338" s="178"/>
      <c r="Q338" s="178"/>
      <c r="R338" s="178"/>
      <c r="S338" s="178"/>
      <c r="T338" s="85">
        <f t="shared" si="32"/>
        <v>0.18691173767617125</v>
      </c>
      <c r="U338" s="85">
        <f t="shared" si="33"/>
        <v>0.15579640905847858</v>
      </c>
      <c r="V338" s="85">
        <f t="shared" si="34"/>
        <v>0.12986087111109881</v>
      </c>
      <c r="W338" s="85">
        <f t="shared" si="35"/>
        <v>0.10824284043288528</v>
      </c>
      <c r="X338" s="85">
        <f t="shared" si="36"/>
        <v>9.0223578547808533E-2</v>
      </c>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row>
    <row r="339" spans="1:214" outlineLevel="1" x14ac:dyDescent="0.2">
      <c r="A339" s="163"/>
      <c r="B339" s="177" t="s">
        <v>249</v>
      </c>
      <c r="C339" s="173">
        <v>2026</v>
      </c>
      <c r="D339" s="163"/>
      <c r="E339" s="163" t="s">
        <v>79</v>
      </c>
      <c r="F339" s="163"/>
      <c r="G339" s="163"/>
      <c r="H339" s="163"/>
      <c r="I339" s="163"/>
      <c r="J339" s="70"/>
      <c r="K339" s="178"/>
      <c r="L339" s="178"/>
      <c r="M339" s="178"/>
      <c r="N339" s="178"/>
      <c r="O339" s="178"/>
      <c r="P339" s="178"/>
      <c r="Q339" s="178"/>
      <c r="R339" s="178"/>
      <c r="S339" s="178"/>
      <c r="T339" s="85">
        <f t="shared" si="32"/>
        <v>0.2100535111288202</v>
      </c>
      <c r="U339" s="85">
        <f t="shared" si="33"/>
        <v>0.17508575518511929</v>
      </c>
      <c r="V339" s="85">
        <f t="shared" si="34"/>
        <v>0.14593910620205544</v>
      </c>
      <c r="W339" s="85">
        <f t="shared" si="35"/>
        <v>0.12164452040393615</v>
      </c>
      <c r="X339" s="85">
        <f t="shared" si="36"/>
        <v>0.10139427141493094</v>
      </c>
      <c r="Y339" s="163"/>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row>
    <row r="340" spans="1:214" outlineLevel="1" x14ac:dyDescent="0.2">
      <c r="A340" s="163"/>
      <c r="B340" s="177" t="s">
        <v>249</v>
      </c>
      <c r="C340" s="173">
        <v>2027</v>
      </c>
      <c r="D340" s="163"/>
      <c r="E340" s="163" t="s">
        <v>79</v>
      </c>
      <c r="F340" s="163"/>
      <c r="G340" s="163"/>
      <c r="H340" s="163"/>
      <c r="I340" s="163"/>
      <c r="J340" s="70"/>
      <c r="K340" s="178"/>
      <c r="L340" s="178"/>
      <c r="M340" s="178"/>
      <c r="N340" s="178"/>
      <c r="O340" s="178"/>
      <c r="P340" s="178"/>
      <c r="Q340" s="178"/>
      <c r="R340" s="178"/>
      <c r="S340" s="178"/>
      <c r="T340" s="85">
        <f t="shared" si="32"/>
        <v>0.20540777486798245</v>
      </c>
      <c r="U340" s="85">
        <f t="shared" si="33"/>
        <v>0.17121339791173462</v>
      </c>
      <c r="V340" s="85">
        <f t="shared" si="34"/>
        <v>0.14271138297137187</v>
      </c>
      <c r="W340" s="85">
        <f t="shared" si="35"/>
        <v>0.11895411853283291</v>
      </c>
      <c r="X340" s="85">
        <f t="shared" si="36"/>
        <v>9.9151742638229443E-2</v>
      </c>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row>
    <row r="341" spans="1:214" outlineLevel="1" x14ac:dyDescent="0.2">
      <c r="A341" s="163"/>
      <c r="B341" s="177" t="s">
        <v>249</v>
      </c>
      <c r="C341" s="173">
        <v>2028</v>
      </c>
      <c r="D341" s="163"/>
      <c r="E341" s="163" t="s">
        <v>79</v>
      </c>
      <c r="F341" s="163"/>
      <c r="G341" s="163"/>
      <c r="H341" s="163"/>
      <c r="I341" s="163"/>
      <c r="J341" s="70"/>
      <c r="K341" s="178"/>
      <c r="L341" s="178"/>
      <c r="M341" s="178"/>
      <c r="N341" s="178"/>
      <c r="O341" s="178"/>
      <c r="P341" s="178"/>
      <c r="Q341" s="178"/>
      <c r="R341" s="178"/>
      <c r="S341" s="178"/>
      <c r="T341" s="85"/>
      <c r="U341" s="85">
        <f t="shared" si="33"/>
        <v>0.18243489705665811</v>
      </c>
      <c r="V341" s="85">
        <f t="shared" si="34"/>
        <v>0.15206483125004969</v>
      </c>
      <c r="W341" s="85">
        <f t="shared" si="35"/>
        <v>0.12675049168868524</v>
      </c>
      <c r="X341" s="85">
        <f t="shared" si="36"/>
        <v>0.10565024806364105</v>
      </c>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row>
    <row r="342" spans="1:214" outlineLevel="1" x14ac:dyDescent="0.2">
      <c r="A342" s="163"/>
      <c r="B342" s="177" t="s">
        <v>249</v>
      </c>
      <c r="C342" s="173">
        <v>2029</v>
      </c>
      <c r="D342" s="163"/>
      <c r="E342" s="163" t="s">
        <v>79</v>
      </c>
      <c r="F342" s="163"/>
      <c r="G342" s="163"/>
      <c r="H342" s="163"/>
      <c r="I342" s="163"/>
      <c r="J342" s="70"/>
      <c r="K342" s="178"/>
      <c r="L342" s="178"/>
      <c r="M342" s="178"/>
      <c r="N342" s="178"/>
      <c r="O342" s="178"/>
      <c r="P342" s="178"/>
      <c r="Q342" s="178"/>
      <c r="R342" s="178"/>
      <c r="S342" s="178"/>
      <c r="T342" s="85"/>
      <c r="U342" s="85"/>
      <c r="V342" s="85">
        <f t="shared" si="34"/>
        <v>0.19528843683731767</v>
      </c>
      <c r="W342" s="85">
        <f t="shared" si="35"/>
        <v>0.16277863321034444</v>
      </c>
      <c r="X342" s="85">
        <f t="shared" si="36"/>
        <v>0.13568075949064368</v>
      </c>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row>
    <row r="343" spans="1:214" outlineLevel="1" x14ac:dyDescent="0.2">
      <c r="A343" s="163"/>
      <c r="B343" s="177" t="s">
        <v>249</v>
      </c>
      <c r="C343" s="173">
        <v>2030</v>
      </c>
      <c r="D343" s="163"/>
      <c r="E343" s="163" t="s">
        <v>79</v>
      </c>
      <c r="F343" s="163"/>
      <c r="G343" s="163"/>
      <c r="H343" s="163"/>
      <c r="I343" s="163"/>
      <c r="J343" s="70"/>
      <c r="K343" s="178"/>
      <c r="L343" s="178"/>
      <c r="M343" s="178"/>
      <c r="N343" s="178"/>
      <c r="O343" s="178"/>
      <c r="P343" s="178"/>
      <c r="Q343" s="178"/>
      <c r="R343" s="178"/>
      <c r="S343" s="178"/>
      <c r="T343" s="85"/>
      <c r="U343" s="85"/>
      <c r="V343" s="85"/>
      <c r="W343" s="85">
        <f t="shared" si="35"/>
        <v>0.21127227851781341</v>
      </c>
      <c r="X343" s="85">
        <f t="shared" si="36"/>
        <v>0.17610163350845762</v>
      </c>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row>
    <row r="344" spans="1:214" outlineLevel="1" x14ac:dyDescent="0.2">
      <c r="A344" s="163"/>
      <c r="B344" s="177" t="s">
        <v>249</v>
      </c>
      <c r="C344" s="173">
        <v>2031</v>
      </c>
      <c r="D344" s="163"/>
      <c r="E344" s="163" t="s">
        <v>79</v>
      </c>
      <c r="F344" s="163"/>
      <c r="G344" s="163"/>
      <c r="H344" s="163"/>
      <c r="I344" s="163"/>
      <c r="J344" s="70"/>
      <c r="K344" s="178"/>
      <c r="L344" s="178"/>
      <c r="M344" s="178"/>
      <c r="N344" s="178"/>
      <c r="O344" s="178"/>
      <c r="P344" s="178"/>
      <c r="Q344" s="178"/>
      <c r="R344" s="178"/>
      <c r="S344" s="178"/>
      <c r="T344" s="85"/>
      <c r="U344" s="85"/>
      <c r="V344" s="85"/>
      <c r="W344" s="85"/>
      <c r="X344" s="85">
        <f t="shared" si="36"/>
        <v>0.1992290787967316</v>
      </c>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row>
    <row r="345" spans="1:214" outlineLevel="1" x14ac:dyDescent="0.2">
      <c r="A345" s="163"/>
      <c r="B345" s="173" t="s">
        <v>153</v>
      </c>
      <c r="C345" s="173"/>
      <c r="D345" s="163"/>
      <c r="E345" s="163"/>
      <c r="F345" s="163"/>
      <c r="G345" s="163"/>
      <c r="H345" s="163"/>
      <c r="I345" s="163"/>
      <c r="J345" s="163"/>
      <c r="K345" s="176"/>
      <c r="L345" s="176"/>
      <c r="M345" s="176"/>
      <c r="N345" s="176"/>
      <c r="O345" s="176"/>
      <c r="P345" s="176"/>
      <c r="Q345" s="176"/>
      <c r="R345" s="176"/>
      <c r="S345" s="176"/>
      <c r="T345" s="176">
        <f>SUM(T331:T344)</f>
        <v>0.99999999999999989</v>
      </c>
      <c r="U345" s="176">
        <f>SUM(U331:U344)</f>
        <v>1</v>
      </c>
      <c r="V345" s="176">
        <f>SUM(V331:V344)</f>
        <v>1</v>
      </c>
      <c r="W345" s="176">
        <f>SUM(W331:W344)</f>
        <v>1</v>
      </c>
      <c r="X345" s="176">
        <f>SUM(X331:X344)</f>
        <v>1</v>
      </c>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row>
    <row r="346" spans="1:214" s="163" customFormat="1" outlineLevel="1" x14ac:dyDescent="0.2"/>
    <row r="347" spans="1:214" s="163" customFormat="1" outlineLevel="1" x14ac:dyDescent="0.2">
      <c r="B347" s="169" t="s">
        <v>237</v>
      </c>
      <c r="C347" s="169"/>
    </row>
    <row r="348" spans="1:214" s="163" customFormat="1" outlineLevel="1" x14ac:dyDescent="0.2">
      <c r="B348" s="163" t="s">
        <v>221</v>
      </c>
      <c r="E348" s="163" t="s">
        <v>79</v>
      </c>
      <c r="J348" s="70"/>
      <c r="K348" s="70"/>
      <c r="L348" s="70"/>
      <c r="M348" s="70"/>
      <c r="N348" s="70"/>
      <c r="O348" s="70"/>
      <c r="P348" s="70"/>
      <c r="Q348" s="70"/>
      <c r="R348" s="70"/>
      <c r="S348" s="70"/>
      <c r="T348" s="96" cm="1">
        <f t="array" ref="T348">SUMPRODUCT(T331:T340,TRANSPOSE(K22:T22))</f>
        <v>2.7880393858944492E-2</v>
      </c>
      <c r="U348" s="96" cm="1">
        <f t="array" ref="U348">SUMPRODUCT(U332:U341,TRANSPOSE(L22:U22))</f>
        <v>2.9276382924913413E-2</v>
      </c>
      <c r="V348" s="96" cm="1">
        <f t="array" ref="V348">SUMPRODUCT(V333:V342,TRANSPOSE(M22:V22))</f>
        <v>3.0890962857544113E-2</v>
      </c>
      <c r="W348" s="96" cm="1">
        <f t="array" ref="W348">SUMPRODUCT(W334:W343,TRANSPOSE(N22:W22))</f>
        <v>3.2770803938858485E-2</v>
      </c>
      <c r="X348" s="96" cm="1">
        <f t="array" ref="X348">SUMPRODUCT(X335:X344,TRANSPOSE(O22:X22))</f>
        <v>3.4017656061438604E-2</v>
      </c>
    </row>
    <row r="349" spans="1:214" outlineLevel="1" x14ac:dyDescent="0.2">
      <c r="A349" s="163"/>
      <c r="B349" s="163"/>
      <c r="C349" s="163"/>
      <c r="D349" s="163"/>
      <c r="E349" s="163"/>
      <c r="F349" s="163"/>
      <c r="G349" s="163"/>
      <c r="H349" s="163"/>
      <c r="I349" s="163"/>
      <c r="J349" s="163"/>
      <c r="K349" s="163"/>
      <c r="L349" s="163"/>
      <c r="M349" s="163"/>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row>
    <row r="350" spans="1:214" s="163" customFormat="1" x14ac:dyDescent="0.2"/>
    <row r="351" spans="1:214" s="163" customFormat="1" x14ac:dyDescent="0.2">
      <c r="A351" s="87"/>
      <c r="B351" s="86"/>
      <c r="C351" s="86"/>
      <c r="D351" s="87"/>
      <c r="E351" s="87"/>
      <c r="F351" s="87"/>
      <c r="G351" s="87"/>
      <c r="H351" s="87"/>
      <c r="I351" s="87"/>
      <c r="J351" s="88"/>
      <c r="K351" s="88"/>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c r="FV351" s="87"/>
      <c r="FW351" s="87"/>
      <c r="FX351" s="87"/>
      <c r="FY351" s="87"/>
      <c r="FZ351" s="87"/>
      <c r="GA351" s="87"/>
      <c r="GB351" s="87"/>
      <c r="GC351" s="87"/>
      <c r="GD351" s="87"/>
      <c r="GE351" s="87"/>
      <c r="GF351" s="87"/>
      <c r="GG351" s="87"/>
      <c r="GH351" s="87"/>
      <c r="GI351" s="87"/>
      <c r="GJ351" s="87"/>
      <c r="GK351" s="87"/>
      <c r="GL351" s="87"/>
      <c r="GM351" s="87"/>
      <c r="GN351" s="87"/>
      <c r="GO351" s="87"/>
      <c r="GP351" s="87"/>
      <c r="GQ351" s="87"/>
      <c r="GR351" s="87"/>
      <c r="GS351" s="87"/>
      <c r="GT351" s="87"/>
      <c r="GU351" s="87"/>
      <c r="GV351" s="87"/>
      <c r="GW351" s="87"/>
      <c r="GX351" s="87"/>
      <c r="GY351" s="87"/>
      <c r="GZ351" s="87"/>
      <c r="HA351" s="87"/>
      <c r="HB351" s="87"/>
      <c r="HC351" s="87"/>
    </row>
    <row r="352" spans="1:214" s="87" customFormat="1" x14ac:dyDescent="0.2">
      <c r="A352" s="89"/>
      <c r="B352" s="89" t="s">
        <v>238</v>
      </c>
      <c r="C352" s="89"/>
      <c r="D352" s="89"/>
      <c r="E352" s="89"/>
      <c r="F352" s="89"/>
      <c r="G352" s="89"/>
      <c r="H352" s="89"/>
      <c r="I352" s="89"/>
      <c r="J352" s="183" t="s">
        <v>212</v>
      </c>
      <c r="K352" s="90">
        <v>2018</v>
      </c>
      <c r="L352" s="90">
        <v>2019</v>
      </c>
      <c r="M352" s="90">
        <v>2020</v>
      </c>
      <c r="N352" s="90">
        <v>2021</v>
      </c>
      <c r="O352" s="90">
        <v>2022</v>
      </c>
      <c r="P352" s="90">
        <v>2023</v>
      </c>
      <c r="Q352" s="90">
        <v>2024</v>
      </c>
      <c r="R352" s="90">
        <v>2025</v>
      </c>
      <c r="S352" s="90">
        <v>2026</v>
      </c>
      <c r="T352" s="90">
        <v>2027</v>
      </c>
      <c r="U352" s="90">
        <v>2028</v>
      </c>
      <c r="V352" s="90">
        <v>2029</v>
      </c>
      <c r="W352" s="90">
        <v>2030</v>
      </c>
      <c r="X352" s="90">
        <v>2031</v>
      </c>
      <c r="Y352" s="89"/>
      <c r="Z352" s="89"/>
      <c r="AA352" s="89" t="s">
        <v>40</v>
      </c>
      <c r="AB352" s="89"/>
      <c r="AC352" s="89"/>
      <c r="AD352" s="89"/>
      <c r="AE352" s="89"/>
      <c r="AF352" s="89"/>
      <c r="AG352" s="89"/>
      <c r="AH352" s="89"/>
      <c r="AI352" s="89"/>
      <c r="AJ352" s="89"/>
      <c r="AK352" s="89"/>
      <c r="AL352" s="89"/>
      <c r="AM352" s="89"/>
      <c r="AN352" s="89"/>
      <c r="AO352" s="89"/>
      <c r="AP352" s="89"/>
      <c r="AQ352" s="89"/>
      <c r="AR352" s="89"/>
      <c r="AS352" s="89"/>
      <c r="AT352" s="89"/>
      <c r="AU352" s="89"/>
      <c r="AV352" s="89"/>
      <c r="AW352" s="89"/>
      <c r="AX352" s="89"/>
      <c r="AY352" s="89"/>
      <c r="AZ352" s="89"/>
      <c r="BA352" s="89"/>
      <c r="BB352" s="89"/>
      <c r="BC352" s="89"/>
      <c r="BD352" s="89"/>
      <c r="BE352" s="89"/>
      <c r="BF352" s="89"/>
      <c r="BG352" s="89"/>
      <c r="BH352" s="89"/>
      <c r="BI352" s="89"/>
      <c r="BJ352" s="89"/>
      <c r="BK352" s="89"/>
      <c r="BL352" s="89"/>
      <c r="BM352" s="89"/>
      <c r="BN352" s="89"/>
      <c r="BO352" s="89"/>
      <c r="BP352" s="89"/>
      <c r="BQ352" s="89"/>
      <c r="BR352" s="89"/>
      <c r="BS352" s="89"/>
      <c r="BT352" s="89"/>
      <c r="BU352" s="89"/>
      <c r="BV352" s="89"/>
      <c r="BW352" s="89"/>
      <c r="BX352" s="89"/>
      <c r="BY352" s="89"/>
      <c r="BZ352" s="89"/>
      <c r="CA352" s="89"/>
      <c r="CB352" s="89"/>
      <c r="CC352" s="89"/>
      <c r="CD352" s="89"/>
      <c r="CE352" s="89"/>
      <c r="CF352" s="89"/>
      <c r="CG352" s="89"/>
      <c r="CH352" s="89"/>
      <c r="CI352" s="89"/>
      <c r="CJ352" s="89"/>
      <c r="CK352" s="89"/>
      <c r="CL352" s="89"/>
      <c r="CM352" s="89"/>
      <c r="CN352" s="89"/>
      <c r="CO352" s="89"/>
      <c r="CP352" s="89"/>
      <c r="CQ352" s="89"/>
      <c r="CR352" s="89"/>
      <c r="CS352" s="89"/>
      <c r="CT352" s="89"/>
      <c r="CU352" s="89"/>
      <c r="CV352" s="89"/>
      <c r="CW352" s="89"/>
      <c r="CX352" s="89"/>
      <c r="CY352" s="89"/>
      <c r="CZ352" s="89"/>
      <c r="DA352" s="89"/>
      <c r="DB352" s="89"/>
      <c r="DC352" s="89"/>
      <c r="DD352" s="89"/>
      <c r="DE352" s="89"/>
      <c r="DF352" s="89"/>
      <c r="DG352" s="89"/>
      <c r="DH352" s="89"/>
      <c r="DI352" s="89"/>
      <c r="DJ352" s="89"/>
      <c r="DK352" s="89"/>
      <c r="DL352" s="89"/>
      <c r="DM352" s="89"/>
      <c r="DN352" s="89"/>
      <c r="DO352" s="89"/>
      <c r="DP352" s="89"/>
      <c r="DQ352" s="89"/>
      <c r="DR352" s="89"/>
      <c r="DS352" s="89"/>
      <c r="DT352" s="89"/>
      <c r="DU352" s="89"/>
      <c r="DV352" s="89"/>
      <c r="DW352" s="89"/>
      <c r="DX352" s="89"/>
      <c r="DY352" s="89"/>
      <c r="DZ352" s="89"/>
      <c r="EA352" s="89"/>
      <c r="EB352" s="89"/>
      <c r="EC352" s="89"/>
      <c r="ED352" s="89"/>
      <c r="EE352" s="89"/>
      <c r="EF352" s="89"/>
      <c r="EG352" s="89"/>
      <c r="EH352" s="89"/>
      <c r="EI352" s="89"/>
      <c r="EJ352" s="89"/>
      <c r="EK352" s="89"/>
      <c r="EL352" s="89"/>
      <c r="EM352" s="89"/>
      <c r="EN352" s="89"/>
      <c r="EO352" s="89"/>
      <c r="EP352" s="89"/>
      <c r="EQ352" s="89"/>
      <c r="ER352" s="89"/>
      <c r="ES352" s="89"/>
      <c r="ET352" s="89"/>
      <c r="EU352" s="89"/>
      <c r="EV352" s="89"/>
      <c r="EW352" s="89"/>
      <c r="EX352" s="89"/>
      <c r="EY352" s="89"/>
      <c r="EZ352" s="89"/>
      <c r="FA352" s="89"/>
      <c r="FB352" s="89"/>
      <c r="FC352" s="89"/>
      <c r="FD352" s="89"/>
      <c r="FE352" s="89"/>
      <c r="FF352" s="89"/>
      <c r="FG352" s="89"/>
      <c r="FH352" s="89"/>
      <c r="FI352" s="89"/>
      <c r="FJ352" s="89"/>
      <c r="FK352" s="89"/>
      <c r="FL352" s="89"/>
      <c r="FM352" s="89"/>
      <c r="FN352" s="89"/>
      <c r="FO352" s="89"/>
      <c r="FP352" s="89"/>
      <c r="FQ352" s="89"/>
      <c r="FR352" s="89"/>
      <c r="FS352" s="89"/>
      <c r="FT352" s="89"/>
      <c r="FU352" s="89"/>
      <c r="FV352" s="89"/>
      <c r="FW352" s="89"/>
      <c r="FX352" s="89"/>
      <c r="FY352" s="89"/>
      <c r="FZ352" s="89"/>
      <c r="GA352" s="89"/>
      <c r="GB352" s="89"/>
      <c r="GC352" s="89"/>
      <c r="GD352" s="89"/>
      <c r="GE352" s="89"/>
      <c r="GF352" s="89"/>
      <c r="GG352" s="89"/>
      <c r="GH352" s="89"/>
      <c r="GI352" s="89"/>
      <c r="GJ352" s="89"/>
      <c r="GK352" s="89"/>
      <c r="GL352" s="89"/>
      <c r="GM352" s="89"/>
      <c r="GN352" s="89"/>
      <c r="GO352" s="89"/>
      <c r="GP352" s="89"/>
      <c r="GQ352" s="89"/>
      <c r="GR352" s="89"/>
      <c r="GS352" s="89"/>
      <c r="GT352" s="89"/>
      <c r="GU352" s="89"/>
      <c r="GV352" s="89"/>
      <c r="GW352" s="89"/>
      <c r="GX352" s="89"/>
      <c r="GY352" s="89"/>
      <c r="GZ352" s="89"/>
      <c r="HA352" s="89"/>
      <c r="HB352" s="89"/>
      <c r="HC352" s="89"/>
    </row>
    <row r="353" spans="1:214" s="89" customFormat="1" x14ac:dyDescent="0.2">
      <c r="A353" s="163"/>
      <c r="B353" s="163"/>
      <c r="C353" s="163"/>
      <c r="D353" s="163"/>
      <c r="E353" s="163"/>
      <c r="F353" s="163"/>
      <c r="G353" s="163"/>
      <c r="H353" s="163"/>
      <c r="I353" s="163"/>
      <c r="J353" s="163"/>
      <c r="K353" s="163"/>
      <c r="L353" s="163"/>
      <c r="M353" s="163"/>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row>
    <row r="354" spans="1:214" s="163" customFormat="1" outlineLevel="1" x14ac:dyDescent="0.2">
      <c r="B354" s="169" t="s">
        <v>239</v>
      </c>
      <c r="C354" s="169"/>
      <c r="K354" s="174"/>
      <c r="L354" s="174"/>
      <c r="M354" s="174"/>
      <c r="N354" s="174"/>
      <c r="O354" s="174"/>
      <c r="P354" s="174"/>
      <c r="Q354" s="174"/>
      <c r="R354" s="174"/>
      <c r="S354" s="174"/>
      <c r="T354" s="174"/>
      <c r="U354" s="174"/>
      <c r="V354" s="174"/>
      <c r="W354" s="174"/>
      <c r="X354" s="174"/>
      <c r="Y354" s="175"/>
      <c r="Z354" s="175"/>
    </row>
    <row r="355" spans="1:214" s="163" customFormat="1" outlineLevel="1" x14ac:dyDescent="0.2">
      <c r="B355" s="177" t="s">
        <v>249</v>
      </c>
      <c r="C355" s="177">
        <v>2008</v>
      </c>
      <c r="E355" s="163" t="s">
        <v>142</v>
      </c>
      <c r="J355" s="195">
        <f>IF(AND(J$16=2017,$C355&lt;J$16),J$44/10,IF(J$16=$C355,J$44-SUM(J$354:J354),IF(J$16-$C355&lt;10,I355,0)))</f>
        <v>314708138.58288431</v>
      </c>
      <c r="K355" s="195">
        <f>IF(AND(K$16=2017,$C355&lt;K$16),K$44/10,IF(K$16=$C355,K$44-SUM(K$354:K354),IF(K$16-$C355&lt;10,J355,0)))</f>
        <v>0</v>
      </c>
      <c r="L355" s="195">
        <f>IF(AND(L$16=2017,$C355&lt;L$16),L$44/10,IF(L$16=$C355,L$44-SUM(L$354:L354),IF(L$16-$C355&lt;10,K355,0)))</f>
        <v>0</v>
      </c>
      <c r="M355" s="195">
        <f>IF(AND(M$16=2017,$C355&lt;M$16),M$44/10,IF(M$16=$C355,M$44-SUM(M$354:M354),IF(M$16-$C355&lt;10,L355,0)))</f>
        <v>0</v>
      </c>
      <c r="N355" s="195">
        <f>IF(AND(N$16=2017,$C355&lt;N$16),N$44/10,IF(N$16=$C355,N$44-SUM(N$354:N354),IF(N$16-$C355&lt;10,M355,0)))</f>
        <v>0</v>
      </c>
      <c r="O355" s="195">
        <f>IF(AND(O$16=2017,$C355&lt;O$16),O$44/10,IF(O$16=$C355,O$44-SUM(O$354:O354),IF(O$16-$C355&lt;10,N355,0)))</f>
        <v>0</v>
      </c>
      <c r="P355" s="195">
        <f>IF(AND(P$16=2017,$C355&lt;P$16),P$44/10,IF(P$16=$C355,P$44-SUM(P$354:P354),IF(P$16-$C355&lt;10,O355,0)))</f>
        <v>0</v>
      </c>
      <c r="Q355" s="195">
        <f>IF(AND(Q$16=2017,$C355&lt;Q$16),Q$44/10,IF(Q$16=$C355,Q$44-SUM(Q$354:Q354),IF(Q$16-$C355&lt;10,P355,0)))</f>
        <v>0</v>
      </c>
      <c r="R355" s="195">
        <f>IF(AND(R$16=2017,$C355&lt;R$16),R$44/10,IF(R$16=$C355,R$44-SUM(R$354:R354),IF(R$16-$C355&lt;10,Q355,0)))</f>
        <v>0</v>
      </c>
      <c r="S355" s="195">
        <f>IF(AND(S$16=2017,$C355&lt;S$16),S$44/10,IF(S$16=$C355,S$44-SUM(S$354:S354),IF(S$16-$C355&lt;10,R355,0)))</f>
        <v>0</v>
      </c>
      <c r="T355" s="195">
        <f>IF(AND(T$16=2017,$C355&lt;T$16),T$44/10,IF(T$16=$C355,T$44-SUM(T$354:T354),IF(T$16-$C355&lt;10,S355,0)))</f>
        <v>0</v>
      </c>
      <c r="U355" s="195">
        <f>IF(AND(U$16=2017,$C355&lt;U$16),U$44/10,IF(U$16=$C355,U$44-SUM(U$354:U354),IF(U$16-$C355&lt;10,T355,0)))</f>
        <v>0</v>
      </c>
      <c r="V355" s="195">
        <f>IF(AND(V$16=2017,$C355&lt;V$16),V$44/10,IF(V$16=$C355,V$44-SUM(V$354:V354),IF(V$16-$C355&lt;10,U355,0)))</f>
        <v>0</v>
      </c>
      <c r="W355" s="195">
        <f>IF(AND(W$16=2017,$C355&lt;W$16),W$44/10,IF(W$16=$C355,W$44-SUM(W$354:W354),IF(W$16-$C355&lt;10,V355,0)))</f>
        <v>0</v>
      </c>
      <c r="X355" s="195">
        <f>IF(AND(X$16=2017,$C355&lt;X$16),X$44/10,IF(X$16=$C355,X$44-SUM(X$354:X354),IF(X$16-$C355&lt;10,W355,0)))</f>
        <v>0</v>
      </c>
      <c r="Y355" s="175"/>
      <c r="Z355" s="175"/>
    </row>
    <row r="356" spans="1:214" s="163" customFormat="1" outlineLevel="1" x14ac:dyDescent="0.2">
      <c r="B356" s="177" t="s">
        <v>249</v>
      </c>
      <c r="C356" s="173">
        <v>2009</v>
      </c>
      <c r="E356" s="163" t="s">
        <v>142</v>
      </c>
      <c r="J356" s="195">
        <f>IF(AND(J$16=2017,$C356&lt;J$16),J$44/10,IF(J$16=$C356,J$44-SUM(J$354:J355),IF(J$16-$C356&lt;10,I356,0)))</f>
        <v>314708138.58288431</v>
      </c>
      <c r="K356" s="195">
        <f>IF(AND(K$16=2017,$C356&lt;K$16),K$44/10,IF(K$16=$C356,K$44-SUM(K$354:K355),IF(K$16-$C356&lt;10,J356,0)))</f>
        <v>314708138.58288431</v>
      </c>
      <c r="L356" s="195">
        <f>IF(AND(L$16=2017,$C356&lt;L$16),L$44/10,IF(L$16=$C356,L$44-SUM(L$354:L355),IF(L$16-$C356&lt;10,K356,0)))</f>
        <v>0</v>
      </c>
      <c r="M356" s="195">
        <f>IF(AND(M$16=2017,$C356&lt;M$16),M$44/10,IF(M$16=$C356,M$44-SUM(M$354:M355),IF(M$16-$C356&lt;10,L356,0)))</f>
        <v>0</v>
      </c>
      <c r="N356" s="195">
        <f>IF(AND(N$16=2017,$C356&lt;N$16),N$44/10,IF(N$16=$C356,N$44-SUM(N$354:N355),IF(N$16-$C356&lt;10,M356,0)))</f>
        <v>0</v>
      </c>
      <c r="O356" s="195">
        <f>IF(AND(O$16=2017,$C356&lt;O$16),O$44/10,IF(O$16=$C356,O$44-SUM(O$354:O355),IF(O$16-$C356&lt;10,N356,0)))</f>
        <v>0</v>
      </c>
      <c r="P356" s="195">
        <f>IF(AND(P$16=2017,$C356&lt;P$16),P$44/10,IF(P$16=$C356,P$44-SUM(P$354:P355),IF(P$16-$C356&lt;10,O356,0)))</f>
        <v>0</v>
      </c>
      <c r="Q356" s="195">
        <f>IF(AND(Q$16=2017,$C356&lt;Q$16),Q$44/10,IF(Q$16=$C356,Q$44-SUM(Q$354:Q355),IF(Q$16-$C356&lt;10,P356,0)))</f>
        <v>0</v>
      </c>
      <c r="R356" s="195">
        <f>IF(AND(R$16=2017,$C356&lt;R$16),R$44/10,IF(R$16=$C356,R$44-SUM(R$354:R355),IF(R$16-$C356&lt;10,Q356,0)))</f>
        <v>0</v>
      </c>
      <c r="S356" s="195">
        <f>IF(AND(S$16=2017,$C356&lt;S$16),S$44/10,IF(S$16=$C356,S$44-SUM(S$354:S355),IF(S$16-$C356&lt;10,R356,0)))</f>
        <v>0</v>
      </c>
      <c r="T356" s="195">
        <f>IF(AND(T$16=2017,$C356&lt;T$16),T$44/10,IF(T$16=$C356,T$44-SUM(T$354:T355),IF(T$16-$C356&lt;10,S356,0)))</f>
        <v>0</v>
      </c>
      <c r="U356" s="195">
        <f>IF(AND(U$16=2017,$C356&lt;U$16),U$44/10,IF(U$16=$C356,U$44-SUM(U$354:U355),IF(U$16-$C356&lt;10,T356,0)))</f>
        <v>0</v>
      </c>
      <c r="V356" s="195">
        <f>IF(AND(V$16=2017,$C356&lt;V$16),V$44/10,IF(V$16=$C356,V$44-SUM(V$354:V355),IF(V$16-$C356&lt;10,U356,0)))</f>
        <v>0</v>
      </c>
      <c r="W356" s="195">
        <f>IF(AND(W$16=2017,$C356&lt;W$16),W$44/10,IF(W$16=$C356,W$44-SUM(W$354:W355),IF(W$16-$C356&lt;10,V356,0)))</f>
        <v>0</v>
      </c>
      <c r="X356" s="195">
        <f>IF(AND(X$16=2017,$C356&lt;X$16),X$44/10,IF(X$16=$C356,X$44-SUM(X$354:X355),IF(X$16-$C356&lt;10,W356,0)))</f>
        <v>0</v>
      </c>
    </row>
    <row r="357" spans="1:214" outlineLevel="1" x14ac:dyDescent="0.2">
      <c r="A357" s="163"/>
      <c r="B357" s="177" t="s">
        <v>249</v>
      </c>
      <c r="C357" s="177">
        <v>2010</v>
      </c>
      <c r="D357" s="163"/>
      <c r="E357" s="163" t="s">
        <v>142</v>
      </c>
      <c r="F357" s="163"/>
      <c r="G357" s="163"/>
      <c r="H357" s="163"/>
      <c r="I357" s="163"/>
      <c r="J357" s="195">
        <f>IF(AND(J$16=2017,$C357&lt;J$16),J$44/10,IF(J$16=$C357,J$44-SUM(J$354:J356),IF(J$16-$C357&lt;10,I357,0)))</f>
        <v>314708138.58288431</v>
      </c>
      <c r="K357" s="195">
        <f>IF(AND(K$16=2017,$C357&lt;K$16),K$44/10,IF(K$16=$C357,K$44-SUM(K$354:K356),IF(K$16-$C357&lt;10,J357,0)))</f>
        <v>314708138.58288431</v>
      </c>
      <c r="L357" s="195">
        <f>IF(AND(L$16=2017,$C357&lt;L$16),L$44/10,IF(L$16=$C357,L$44-SUM(L$354:L356),IF(L$16-$C357&lt;10,K357,0)))</f>
        <v>314708138.58288431</v>
      </c>
      <c r="M357" s="195">
        <f>IF(AND(M$16=2017,$C357&lt;M$16),M$44/10,IF(M$16=$C357,M$44-SUM(M$354:M356),IF(M$16-$C357&lt;10,L357,0)))</f>
        <v>0</v>
      </c>
      <c r="N357" s="195">
        <f>IF(AND(N$16=2017,$C357&lt;N$16),N$44/10,IF(N$16=$C357,N$44-SUM(N$354:N356),IF(N$16-$C357&lt;10,M357,0)))</f>
        <v>0</v>
      </c>
      <c r="O357" s="195">
        <f>IF(AND(O$16=2017,$C357&lt;O$16),O$44/10,IF(O$16=$C357,O$44-SUM(O$354:O356),IF(O$16-$C357&lt;10,N357,0)))</f>
        <v>0</v>
      </c>
      <c r="P357" s="195">
        <f>IF(AND(P$16=2017,$C357&lt;P$16),P$44/10,IF(P$16=$C357,P$44-SUM(P$354:P356),IF(P$16-$C357&lt;10,O357,0)))</f>
        <v>0</v>
      </c>
      <c r="Q357" s="195">
        <f>IF(AND(Q$16=2017,$C357&lt;Q$16),Q$44/10,IF(Q$16=$C357,Q$44-SUM(Q$354:Q356),IF(Q$16-$C357&lt;10,P357,0)))</f>
        <v>0</v>
      </c>
      <c r="R357" s="195">
        <f>IF(AND(R$16=2017,$C357&lt;R$16),R$44/10,IF(R$16=$C357,R$44-SUM(R$354:R356),IF(R$16-$C357&lt;10,Q357,0)))</f>
        <v>0</v>
      </c>
      <c r="S357" s="195">
        <f>IF(AND(S$16=2017,$C357&lt;S$16),S$44/10,IF(S$16=$C357,S$44-SUM(S$354:S356),IF(S$16-$C357&lt;10,R357,0)))</f>
        <v>0</v>
      </c>
      <c r="T357" s="195">
        <f>IF(AND(T$16=2017,$C357&lt;T$16),T$44/10,IF(T$16=$C357,T$44-SUM(T$354:T356),IF(T$16-$C357&lt;10,S357,0)))</f>
        <v>0</v>
      </c>
      <c r="U357" s="195">
        <f>IF(AND(U$16=2017,$C357&lt;U$16),U$44/10,IF(U$16=$C357,U$44-SUM(U$354:U356),IF(U$16-$C357&lt;10,T357,0)))</f>
        <v>0</v>
      </c>
      <c r="V357" s="195">
        <f>IF(AND(V$16=2017,$C357&lt;V$16),V$44/10,IF(V$16=$C357,V$44-SUM(V$354:V356),IF(V$16-$C357&lt;10,U357,0)))</f>
        <v>0</v>
      </c>
      <c r="W357" s="195">
        <f>IF(AND(W$16=2017,$C357&lt;W$16),W$44/10,IF(W$16=$C357,W$44-SUM(W$354:W356),IF(W$16-$C357&lt;10,V357,0)))</f>
        <v>0</v>
      </c>
      <c r="X357" s="195">
        <f>IF(AND(X$16=2017,$C357&lt;X$16),X$44/10,IF(X$16=$C357,X$44-SUM(X$354:X356),IF(X$16-$C357&lt;10,W357,0)))</f>
        <v>0</v>
      </c>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row>
    <row r="358" spans="1:214" outlineLevel="1" x14ac:dyDescent="0.2">
      <c r="A358" s="163"/>
      <c r="B358" s="177" t="s">
        <v>249</v>
      </c>
      <c r="C358" s="173">
        <v>2011</v>
      </c>
      <c r="D358" s="163"/>
      <c r="E358" s="163" t="s">
        <v>142</v>
      </c>
      <c r="F358" s="163"/>
      <c r="G358" s="163"/>
      <c r="H358" s="163"/>
      <c r="I358" s="163"/>
      <c r="J358" s="195">
        <f>IF(AND(J$16=2017,$C358&lt;J$16),J$44/10,IF(J$16=$C358,J$44-SUM(J$354:J357),IF(J$16-$C358&lt;10,I358,0)))</f>
        <v>314708138.58288431</v>
      </c>
      <c r="K358" s="195">
        <f>IF(AND(K$16=2017,$C358&lt;K$16),K$44/10,IF(K$16=$C358,K$44-SUM(K$354:K357),IF(K$16-$C358&lt;10,J358,0)))</f>
        <v>314708138.58288431</v>
      </c>
      <c r="L358" s="195">
        <f>IF(AND(L$16=2017,$C358&lt;L$16),L$44/10,IF(L$16=$C358,L$44-SUM(L$354:L357),IF(L$16-$C358&lt;10,K358,0)))</f>
        <v>314708138.58288431</v>
      </c>
      <c r="M358" s="195">
        <f>IF(AND(M$16=2017,$C358&lt;M$16),M$44/10,IF(M$16=$C358,M$44-SUM(M$354:M357),IF(M$16-$C358&lt;10,L358,0)))</f>
        <v>314708138.58288431</v>
      </c>
      <c r="N358" s="195">
        <f>IF(AND(N$16=2017,$C358&lt;N$16),N$44/10,IF(N$16=$C358,N$44-SUM(N$354:N357),IF(N$16-$C358&lt;10,M358,0)))</f>
        <v>0</v>
      </c>
      <c r="O358" s="195">
        <f>IF(AND(O$16=2017,$C358&lt;O$16),O$44/10,IF(O$16=$C358,O$44-SUM(O$354:O357),IF(O$16-$C358&lt;10,N358,0)))</f>
        <v>0</v>
      </c>
      <c r="P358" s="195">
        <f>IF(AND(P$16=2017,$C358&lt;P$16),P$44/10,IF(P$16=$C358,P$44-SUM(P$354:P357),IF(P$16-$C358&lt;10,O358,0)))</f>
        <v>0</v>
      </c>
      <c r="Q358" s="195">
        <f>IF(AND(Q$16=2017,$C358&lt;Q$16),Q$44/10,IF(Q$16=$C358,Q$44-SUM(Q$354:Q357),IF(Q$16-$C358&lt;10,P358,0)))</f>
        <v>0</v>
      </c>
      <c r="R358" s="195">
        <f>IF(AND(R$16=2017,$C358&lt;R$16),R$44/10,IF(R$16=$C358,R$44-SUM(R$354:R357),IF(R$16-$C358&lt;10,Q358,0)))</f>
        <v>0</v>
      </c>
      <c r="S358" s="195">
        <f>IF(AND(S$16=2017,$C358&lt;S$16),S$44/10,IF(S$16=$C358,S$44-SUM(S$354:S357),IF(S$16-$C358&lt;10,R358,0)))</f>
        <v>0</v>
      </c>
      <c r="T358" s="195">
        <f>IF(AND(T$16=2017,$C358&lt;T$16),T$44/10,IF(T$16=$C358,T$44-SUM(T$354:T357),IF(T$16-$C358&lt;10,S358,0)))</f>
        <v>0</v>
      </c>
      <c r="U358" s="195">
        <f>IF(AND(U$16=2017,$C358&lt;U$16),U$44/10,IF(U$16=$C358,U$44-SUM(U$354:U357),IF(U$16-$C358&lt;10,T358,0)))</f>
        <v>0</v>
      </c>
      <c r="V358" s="195">
        <f>IF(AND(V$16=2017,$C358&lt;V$16),V$44/10,IF(V$16=$C358,V$44-SUM(V$354:V357),IF(V$16-$C358&lt;10,U358,0)))</f>
        <v>0</v>
      </c>
      <c r="W358" s="195">
        <f>IF(AND(W$16=2017,$C358&lt;W$16),W$44/10,IF(W$16=$C358,W$44-SUM(W$354:W357),IF(W$16-$C358&lt;10,V358,0)))</f>
        <v>0</v>
      </c>
      <c r="X358" s="195">
        <f>IF(AND(X$16=2017,$C358&lt;X$16),X$44/10,IF(X$16=$C358,X$44-SUM(X$354:X357),IF(X$16-$C358&lt;10,W358,0)))</f>
        <v>0</v>
      </c>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row>
    <row r="359" spans="1:214" outlineLevel="1" x14ac:dyDescent="0.2">
      <c r="A359" s="163"/>
      <c r="B359" s="177" t="s">
        <v>249</v>
      </c>
      <c r="C359" s="177">
        <v>2012</v>
      </c>
      <c r="D359" s="163"/>
      <c r="E359" s="163" t="s">
        <v>142</v>
      </c>
      <c r="F359" s="163"/>
      <c r="G359" s="163"/>
      <c r="H359" s="163"/>
      <c r="I359" s="163"/>
      <c r="J359" s="195">
        <f>IF(AND(J$16=2017,$C359&lt;J$16),J$44/10,IF(J$16=$C359,J$44-SUM(J$354:J358),IF(J$16-$C359&lt;10,I359,0)))</f>
        <v>314708138.58288431</v>
      </c>
      <c r="K359" s="195">
        <f>IF(AND(K$16=2017,$C359&lt;K$16),K$44/10,IF(K$16=$C359,K$44-SUM(K$354:K358),IF(K$16-$C359&lt;10,J359,0)))</f>
        <v>314708138.58288431</v>
      </c>
      <c r="L359" s="195">
        <f>IF(AND(L$16=2017,$C359&lt;L$16),L$44/10,IF(L$16=$C359,L$44-SUM(L$354:L358),IF(L$16-$C359&lt;10,K359,0)))</f>
        <v>314708138.58288431</v>
      </c>
      <c r="M359" s="195">
        <f>IF(AND(M$16=2017,$C359&lt;M$16),M$44/10,IF(M$16=$C359,M$44-SUM(M$354:M358),IF(M$16-$C359&lt;10,L359,0)))</f>
        <v>314708138.58288431</v>
      </c>
      <c r="N359" s="195">
        <f>IF(AND(N$16=2017,$C359&lt;N$16),N$44/10,IF(N$16=$C359,N$44-SUM(N$354:N358),IF(N$16-$C359&lt;10,M359,0)))</f>
        <v>314708138.58288431</v>
      </c>
      <c r="O359" s="195">
        <f>IF(AND(O$16=2017,$C359&lt;O$16),O$44/10,IF(O$16=$C359,O$44-SUM(O$354:O358),IF(O$16-$C359&lt;10,N359,0)))</f>
        <v>0</v>
      </c>
      <c r="P359" s="195">
        <f>IF(AND(P$16=2017,$C359&lt;P$16),P$44/10,IF(P$16=$C359,P$44-SUM(P$354:P358),IF(P$16-$C359&lt;10,O359,0)))</f>
        <v>0</v>
      </c>
      <c r="Q359" s="195">
        <f>IF(AND(Q$16=2017,$C359&lt;Q$16),Q$44/10,IF(Q$16=$C359,Q$44-SUM(Q$354:Q358),IF(Q$16-$C359&lt;10,P359,0)))</f>
        <v>0</v>
      </c>
      <c r="R359" s="195">
        <f>IF(AND(R$16=2017,$C359&lt;R$16),R$44/10,IF(R$16=$C359,R$44-SUM(R$354:R358),IF(R$16-$C359&lt;10,Q359,0)))</f>
        <v>0</v>
      </c>
      <c r="S359" s="195">
        <f>IF(AND(S$16=2017,$C359&lt;S$16),S$44/10,IF(S$16=$C359,S$44-SUM(S$354:S358),IF(S$16-$C359&lt;10,R359,0)))</f>
        <v>0</v>
      </c>
      <c r="T359" s="195">
        <f>IF(AND(T$16=2017,$C359&lt;T$16),T$44/10,IF(T$16=$C359,T$44-SUM(T$354:T358),IF(T$16-$C359&lt;10,S359,0)))</f>
        <v>0</v>
      </c>
      <c r="U359" s="195">
        <f>IF(AND(U$16=2017,$C359&lt;U$16),U$44/10,IF(U$16=$C359,U$44-SUM(U$354:U358),IF(U$16-$C359&lt;10,T359,0)))</f>
        <v>0</v>
      </c>
      <c r="V359" s="195">
        <f>IF(AND(V$16=2017,$C359&lt;V$16),V$44/10,IF(V$16=$C359,V$44-SUM(V$354:V358),IF(V$16-$C359&lt;10,U359,0)))</f>
        <v>0</v>
      </c>
      <c r="W359" s="195">
        <f>IF(AND(W$16=2017,$C359&lt;W$16),W$44/10,IF(W$16=$C359,W$44-SUM(W$354:W358),IF(W$16-$C359&lt;10,V359,0)))</f>
        <v>0</v>
      </c>
      <c r="X359" s="195">
        <f>IF(AND(X$16=2017,$C359&lt;X$16),X$44/10,IF(X$16=$C359,X$44-SUM(X$354:X358),IF(X$16-$C359&lt;10,W359,0)))</f>
        <v>0</v>
      </c>
      <c r="Y359" s="163"/>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row>
    <row r="360" spans="1:214" outlineLevel="1" x14ac:dyDescent="0.2">
      <c r="A360" s="163"/>
      <c r="B360" s="177" t="s">
        <v>249</v>
      </c>
      <c r="C360" s="173">
        <v>2013</v>
      </c>
      <c r="D360" s="163"/>
      <c r="E360" s="163" t="s">
        <v>142</v>
      </c>
      <c r="F360" s="163"/>
      <c r="G360" s="163"/>
      <c r="H360" s="163"/>
      <c r="I360" s="163"/>
      <c r="J360" s="195">
        <f>IF(AND(J$16=2017,$C360&lt;J$16),J$44/10,IF(J$16=$C360,J$44-SUM(J$354:J359),IF(J$16-$C360&lt;10,I360,0)))</f>
        <v>314708138.58288431</v>
      </c>
      <c r="K360" s="195">
        <f>IF(AND(K$16=2017,$C360&lt;K$16),K$44/10,IF(K$16=$C360,K$44-SUM(K$354:K359),IF(K$16-$C360&lt;10,J360,0)))</f>
        <v>314708138.58288431</v>
      </c>
      <c r="L360" s="195">
        <f>IF(AND(L$16=2017,$C360&lt;L$16),L$44/10,IF(L$16=$C360,L$44-SUM(L$354:L359),IF(L$16-$C360&lt;10,K360,0)))</f>
        <v>314708138.58288431</v>
      </c>
      <c r="M360" s="195">
        <f>IF(AND(M$16=2017,$C360&lt;M$16),M$44/10,IF(M$16=$C360,M$44-SUM(M$354:M359),IF(M$16-$C360&lt;10,L360,0)))</f>
        <v>314708138.58288431</v>
      </c>
      <c r="N360" s="195">
        <f>IF(AND(N$16=2017,$C360&lt;N$16),N$44/10,IF(N$16=$C360,N$44-SUM(N$354:N359),IF(N$16-$C360&lt;10,M360,0)))</f>
        <v>314708138.58288431</v>
      </c>
      <c r="O360" s="195">
        <f>IF(AND(O$16=2017,$C360&lt;O$16),O$44/10,IF(O$16=$C360,O$44-SUM(O$354:O359),IF(O$16-$C360&lt;10,N360,0)))</f>
        <v>314708138.58288431</v>
      </c>
      <c r="P360" s="195">
        <f>IF(AND(P$16=2017,$C360&lt;P$16),P$44/10,IF(P$16=$C360,P$44-SUM(P$354:P359),IF(P$16-$C360&lt;10,O360,0)))</f>
        <v>0</v>
      </c>
      <c r="Q360" s="195">
        <f>IF(AND(Q$16=2017,$C360&lt;Q$16),Q$44/10,IF(Q$16=$C360,Q$44-SUM(Q$354:Q359),IF(Q$16-$C360&lt;10,P360,0)))</f>
        <v>0</v>
      </c>
      <c r="R360" s="195">
        <f>IF(AND(R$16=2017,$C360&lt;R$16),R$44/10,IF(R$16=$C360,R$44-SUM(R$354:R359),IF(R$16-$C360&lt;10,Q360,0)))</f>
        <v>0</v>
      </c>
      <c r="S360" s="195">
        <f>IF(AND(S$16=2017,$C360&lt;S$16),S$44/10,IF(S$16=$C360,S$44-SUM(S$354:S359),IF(S$16-$C360&lt;10,R360,0)))</f>
        <v>0</v>
      </c>
      <c r="T360" s="195">
        <f>IF(AND(T$16=2017,$C360&lt;T$16),T$44/10,IF(T$16=$C360,T$44-SUM(T$354:T359),IF(T$16-$C360&lt;10,S360,0)))</f>
        <v>0</v>
      </c>
      <c r="U360" s="195">
        <f>IF(AND(U$16=2017,$C360&lt;U$16),U$44/10,IF(U$16=$C360,U$44-SUM(U$354:U359),IF(U$16-$C360&lt;10,T360,0)))</f>
        <v>0</v>
      </c>
      <c r="V360" s="195">
        <f>IF(AND(V$16=2017,$C360&lt;V$16),V$44/10,IF(V$16=$C360,V$44-SUM(V$354:V359),IF(V$16-$C360&lt;10,U360,0)))</f>
        <v>0</v>
      </c>
      <c r="W360" s="195">
        <f>IF(AND(W$16=2017,$C360&lt;W$16),W$44/10,IF(W$16=$C360,W$44-SUM(W$354:W359),IF(W$16-$C360&lt;10,V360,0)))</f>
        <v>0</v>
      </c>
      <c r="X360" s="195">
        <f>IF(AND(X$16=2017,$C360&lt;X$16),X$44/10,IF(X$16=$C360,X$44-SUM(X$354:X359),IF(X$16-$C360&lt;10,W360,0)))</f>
        <v>0</v>
      </c>
      <c r="Y360" s="163"/>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row>
    <row r="361" spans="1:214" outlineLevel="1" x14ac:dyDescent="0.2">
      <c r="A361" s="163"/>
      <c r="B361" s="177" t="s">
        <v>249</v>
      </c>
      <c r="C361" s="177">
        <v>2014</v>
      </c>
      <c r="D361" s="163"/>
      <c r="E361" s="163" t="s">
        <v>142</v>
      </c>
      <c r="F361" s="163"/>
      <c r="G361" s="163"/>
      <c r="H361" s="163"/>
      <c r="I361" s="163"/>
      <c r="J361" s="195">
        <f>IF(AND(J$16=2017,$C361&lt;J$16),J$44/10,IF(J$16=$C361,J$44-SUM(J$354:J360),IF(J$16-$C361&lt;10,I361,0)))</f>
        <v>314708138.58288431</v>
      </c>
      <c r="K361" s="195">
        <f>IF(AND(K$16=2017,$C361&lt;K$16),K$44/10,IF(K$16=$C361,K$44-SUM(K$354:K360),IF(K$16-$C361&lt;10,J361,0)))</f>
        <v>314708138.58288431</v>
      </c>
      <c r="L361" s="195">
        <f>IF(AND(L$16=2017,$C361&lt;L$16),L$44/10,IF(L$16=$C361,L$44-SUM(L$354:L360),IF(L$16-$C361&lt;10,K361,0)))</f>
        <v>314708138.58288431</v>
      </c>
      <c r="M361" s="195">
        <f>IF(AND(M$16=2017,$C361&lt;M$16),M$44/10,IF(M$16=$C361,M$44-SUM(M$354:M360),IF(M$16-$C361&lt;10,L361,0)))</f>
        <v>314708138.58288431</v>
      </c>
      <c r="N361" s="195">
        <f>IF(AND(N$16=2017,$C361&lt;N$16),N$44/10,IF(N$16=$C361,N$44-SUM(N$354:N360),IF(N$16-$C361&lt;10,M361,0)))</f>
        <v>314708138.58288431</v>
      </c>
      <c r="O361" s="195">
        <f>IF(AND(O$16=2017,$C361&lt;O$16),O$44/10,IF(O$16=$C361,O$44-SUM(O$354:O360),IF(O$16-$C361&lt;10,N361,0)))</f>
        <v>314708138.58288431</v>
      </c>
      <c r="P361" s="195">
        <f>IF(AND(P$16=2017,$C361&lt;P$16),P$44/10,IF(P$16=$C361,P$44-SUM(P$354:P360),IF(P$16-$C361&lt;10,O361,0)))</f>
        <v>314708138.58288431</v>
      </c>
      <c r="Q361" s="195">
        <f>IF(AND(Q$16=2017,$C361&lt;Q$16),Q$44/10,IF(Q$16=$C361,Q$44-SUM(Q$354:Q360),IF(Q$16-$C361&lt;10,P361,0)))</f>
        <v>0</v>
      </c>
      <c r="R361" s="195">
        <f>IF(AND(R$16=2017,$C361&lt;R$16),R$44/10,IF(R$16=$C361,R$44-SUM(R$354:R360),IF(R$16-$C361&lt;10,Q361,0)))</f>
        <v>0</v>
      </c>
      <c r="S361" s="195">
        <f>IF(AND(S$16=2017,$C361&lt;S$16),S$44/10,IF(S$16=$C361,S$44-SUM(S$354:S360),IF(S$16-$C361&lt;10,R361,0)))</f>
        <v>0</v>
      </c>
      <c r="T361" s="195">
        <f>IF(AND(T$16=2017,$C361&lt;T$16),T$44/10,IF(T$16=$C361,T$44-SUM(T$354:T360),IF(T$16-$C361&lt;10,S361,0)))</f>
        <v>0</v>
      </c>
      <c r="U361" s="195">
        <f>IF(AND(U$16=2017,$C361&lt;U$16),U$44/10,IF(U$16=$C361,U$44-SUM(U$354:U360),IF(U$16-$C361&lt;10,T361,0)))</f>
        <v>0</v>
      </c>
      <c r="V361" s="195">
        <f>IF(AND(V$16=2017,$C361&lt;V$16),V$44/10,IF(V$16=$C361,V$44-SUM(V$354:V360),IF(V$16-$C361&lt;10,U361,0)))</f>
        <v>0</v>
      </c>
      <c r="W361" s="195">
        <f>IF(AND(W$16=2017,$C361&lt;W$16),W$44/10,IF(W$16=$C361,W$44-SUM(W$354:W360),IF(W$16-$C361&lt;10,V361,0)))</f>
        <v>0</v>
      </c>
      <c r="X361" s="195">
        <f>IF(AND(X$16=2017,$C361&lt;X$16),X$44/10,IF(X$16=$C361,X$44-SUM(X$354:X360),IF(X$16-$C361&lt;10,W361,0)))</f>
        <v>0</v>
      </c>
      <c r="Y361" s="163"/>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row>
    <row r="362" spans="1:214" outlineLevel="1" x14ac:dyDescent="0.2">
      <c r="A362" s="163"/>
      <c r="B362" s="177" t="s">
        <v>249</v>
      </c>
      <c r="C362" s="173">
        <v>2015</v>
      </c>
      <c r="D362" s="163"/>
      <c r="E362" s="163" t="s">
        <v>142</v>
      </c>
      <c r="F362" s="163"/>
      <c r="G362" s="163"/>
      <c r="H362" s="163"/>
      <c r="I362" s="163"/>
      <c r="J362" s="195">
        <f>IF(AND(J$16=2017,$C362&lt;J$16),J$44/10,IF(J$16=$C362,J$44-SUM(J$354:J361),IF(J$16-$C362&lt;10,I362,0)))</f>
        <v>314708138.58288431</v>
      </c>
      <c r="K362" s="195">
        <f>IF(AND(K$16=2017,$C362&lt;K$16),K$44/10,IF(K$16=$C362,K$44-SUM(K$354:K361),IF(K$16-$C362&lt;10,J362,0)))</f>
        <v>314708138.58288431</v>
      </c>
      <c r="L362" s="195">
        <f>IF(AND(L$16=2017,$C362&lt;L$16),L$44/10,IF(L$16=$C362,L$44-SUM(L$354:L361),IF(L$16-$C362&lt;10,K362,0)))</f>
        <v>314708138.58288431</v>
      </c>
      <c r="M362" s="195">
        <f>IF(AND(M$16=2017,$C362&lt;M$16),M$44/10,IF(M$16=$C362,M$44-SUM(M$354:M361),IF(M$16-$C362&lt;10,L362,0)))</f>
        <v>314708138.58288431</v>
      </c>
      <c r="N362" s="195">
        <f>IF(AND(N$16=2017,$C362&lt;N$16),N$44/10,IF(N$16=$C362,N$44-SUM(N$354:N361),IF(N$16-$C362&lt;10,M362,0)))</f>
        <v>314708138.58288431</v>
      </c>
      <c r="O362" s="195">
        <f>IF(AND(O$16=2017,$C362&lt;O$16),O$44/10,IF(O$16=$C362,O$44-SUM(O$354:O361),IF(O$16-$C362&lt;10,N362,0)))</f>
        <v>314708138.58288431</v>
      </c>
      <c r="P362" s="195">
        <f>IF(AND(P$16=2017,$C362&lt;P$16),P$44/10,IF(P$16=$C362,P$44-SUM(P$354:P361),IF(P$16-$C362&lt;10,O362,0)))</f>
        <v>314708138.58288431</v>
      </c>
      <c r="Q362" s="195">
        <f>IF(AND(Q$16=2017,$C362&lt;Q$16),Q$44/10,IF(Q$16=$C362,Q$44-SUM(Q$354:Q361),IF(Q$16-$C362&lt;10,P362,0)))</f>
        <v>314708138.58288431</v>
      </c>
      <c r="R362" s="195">
        <f>IF(AND(R$16=2017,$C362&lt;R$16),R$44/10,IF(R$16=$C362,R$44-SUM(R$354:R361),IF(R$16-$C362&lt;10,Q362,0)))</f>
        <v>0</v>
      </c>
      <c r="S362" s="195">
        <f>IF(AND(S$16=2017,$C362&lt;S$16),S$44/10,IF(S$16=$C362,S$44-SUM(S$354:S361),IF(S$16-$C362&lt;10,R362,0)))</f>
        <v>0</v>
      </c>
      <c r="T362" s="195">
        <f>IF(AND(T$16=2017,$C362&lt;T$16),T$44/10,IF(T$16=$C362,T$44-SUM(T$354:T361),IF(T$16-$C362&lt;10,S362,0)))</f>
        <v>0</v>
      </c>
      <c r="U362" s="195">
        <f>IF(AND(U$16=2017,$C362&lt;U$16),U$44/10,IF(U$16=$C362,U$44-SUM(U$354:U361),IF(U$16-$C362&lt;10,T362,0)))</f>
        <v>0</v>
      </c>
      <c r="V362" s="195">
        <f>IF(AND(V$16=2017,$C362&lt;V$16),V$44/10,IF(V$16=$C362,V$44-SUM(V$354:V361),IF(V$16-$C362&lt;10,U362,0)))</f>
        <v>0</v>
      </c>
      <c r="W362" s="195">
        <f>IF(AND(W$16=2017,$C362&lt;W$16),W$44/10,IF(W$16=$C362,W$44-SUM(W$354:W361),IF(W$16-$C362&lt;10,V362,0)))</f>
        <v>0</v>
      </c>
      <c r="X362" s="195">
        <f>IF(AND(X$16=2017,$C362&lt;X$16),X$44/10,IF(X$16=$C362,X$44-SUM(X$354:X361),IF(X$16-$C362&lt;10,W362,0)))</f>
        <v>0</v>
      </c>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row>
    <row r="363" spans="1:214" outlineLevel="1" x14ac:dyDescent="0.2">
      <c r="A363" s="163"/>
      <c r="B363" s="177" t="s">
        <v>249</v>
      </c>
      <c r="C363" s="177">
        <v>2016</v>
      </c>
      <c r="D363" s="163"/>
      <c r="E363" s="163" t="s">
        <v>142</v>
      </c>
      <c r="F363" s="163"/>
      <c r="G363" s="163"/>
      <c r="H363" s="163"/>
      <c r="I363" s="163"/>
      <c r="J363" s="195">
        <f>IF(AND(J$16=2017,$C363&lt;J$16),J$44/10,IF(J$16=$C363,J$44-SUM(J$354:J362),IF(J$16-$C363&lt;10,I363,0)))</f>
        <v>314708138.58288431</v>
      </c>
      <c r="K363" s="195">
        <f>IF(AND(K$16=2017,$C363&lt;K$16),K$44/10,IF(K$16=$C363,K$44-SUM(K$354:K362),IF(K$16-$C363&lt;10,J363,0)))</f>
        <v>314708138.58288431</v>
      </c>
      <c r="L363" s="195">
        <f>IF(AND(L$16=2017,$C363&lt;L$16),L$44/10,IF(L$16=$C363,L$44-SUM(L$354:L362),IF(L$16-$C363&lt;10,K363,0)))</f>
        <v>314708138.58288431</v>
      </c>
      <c r="M363" s="195">
        <f>IF(AND(M$16=2017,$C363&lt;M$16),M$44/10,IF(M$16=$C363,M$44-SUM(M$354:M362),IF(M$16-$C363&lt;10,L363,0)))</f>
        <v>314708138.58288431</v>
      </c>
      <c r="N363" s="195">
        <f>IF(AND(N$16=2017,$C363&lt;N$16),N$44/10,IF(N$16=$C363,N$44-SUM(N$354:N362),IF(N$16-$C363&lt;10,M363,0)))</f>
        <v>314708138.58288431</v>
      </c>
      <c r="O363" s="195">
        <f>IF(AND(O$16=2017,$C363&lt;O$16),O$44/10,IF(O$16=$C363,O$44-SUM(O$354:O362),IF(O$16-$C363&lt;10,N363,0)))</f>
        <v>314708138.58288431</v>
      </c>
      <c r="P363" s="195">
        <f>IF(AND(P$16=2017,$C363&lt;P$16),P$44/10,IF(P$16=$C363,P$44-SUM(P$354:P362),IF(P$16-$C363&lt;10,O363,0)))</f>
        <v>314708138.58288431</v>
      </c>
      <c r="Q363" s="195">
        <f>IF(AND(Q$16=2017,$C363&lt;Q$16),Q$44/10,IF(Q$16=$C363,Q$44-SUM(Q$354:Q362),IF(Q$16-$C363&lt;10,P363,0)))</f>
        <v>314708138.58288431</v>
      </c>
      <c r="R363" s="195">
        <f>IF(AND(R$16=2017,$C363&lt;R$16),R$44/10,IF(R$16=$C363,R$44-SUM(R$354:R362),IF(R$16-$C363&lt;10,Q363,0)))</f>
        <v>314708138.58288431</v>
      </c>
      <c r="S363" s="195">
        <f>IF(AND(S$16=2017,$C363&lt;S$16),S$44/10,IF(S$16=$C363,S$44-SUM(S$354:S362),IF(S$16-$C363&lt;10,R363,0)))</f>
        <v>0</v>
      </c>
      <c r="T363" s="195">
        <f>IF(AND(T$16=2017,$C363&lt;T$16),T$44/10,IF(T$16=$C363,T$44-SUM(T$354:T362),IF(T$16-$C363&lt;10,S363,0)))</f>
        <v>0</v>
      </c>
      <c r="U363" s="195">
        <f>IF(AND(U$16=2017,$C363&lt;U$16),U$44/10,IF(U$16=$C363,U$44-SUM(U$354:U362),IF(U$16-$C363&lt;10,T363,0)))</f>
        <v>0</v>
      </c>
      <c r="V363" s="195">
        <f>IF(AND(V$16=2017,$C363&lt;V$16),V$44/10,IF(V$16=$C363,V$44-SUM(V$354:V362),IF(V$16-$C363&lt;10,U363,0)))</f>
        <v>0</v>
      </c>
      <c r="W363" s="195">
        <f>IF(AND(W$16=2017,$C363&lt;W$16),W$44/10,IF(W$16=$C363,W$44-SUM(W$354:W362),IF(W$16-$C363&lt;10,V363,0)))</f>
        <v>0</v>
      </c>
      <c r="X363" s="195">
        <f>IF(AND(X$16=2017,$C363&lt;X$16),X$44/10,IF(X$16=$C363,X$44-SUM(X$354:X362),IF(X$16-$C363&lt;10,W363,0)))</f>
        <v>0</v>
      </c>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row>
    <row r="364" spans="1:214" outlineLevel="1" x14ac:dyDescent="0.2">
      <c r="A364" s="163"/>
      <c r="B364" s="177" t="s">
        <v>249</v>
      </c>
      <c r="C364" s="173">
        <v>2017</v>
      </c>
      <c r="D364" s="163"/>
      <c r="E364" s="163" t="s">
        <v>142</v>
      </c>
      <c r="F364" s="163"/>
      <c r="G364" s="163"/>
      <c r="H364" s="163"/>
      <c r="I364" s="163"/>
      <c r="J364" s="195">
        <f>IF(AND(J$16=2017,$C364&lt;J$16),J$44/10,IF(J$16=$C364,J$44-SUM(J$354:J363),IF(J$16-$C364&lt;10,I364,0)))</f>
        <v>314708138.58288431</v>
      </c>
      <c r="K364" s="195">
        <f>IF(AND(K$16=2017,$C364&lt;K$16),K$44/10,IF(K$16=$C364,K$44-SUM(K$354:K363),IF(K$16-$C364&lt;10,J364,0)))</f>
        <v>314708138.58288431</v>
      </c>
      <c r="L364" s="195">
        <f>IF(AND(L$16=2017,$C364&lt;L$16),L$44/10,IF(L$16=$C364,L$44-SUM(L$354:L363),IF(L$16-$C364&lt;10,K364,0)))</f>
        <v>314708138.58288431</v>
      </c>
      <c r="M364" s="195">
        <f>IF(AND(M$16=2017,$C364&lt;M$16),M$44/10,IF(M$16=$C364,M$44-SUM(M$354:M363),IF(M$16-$C364&lt;10,L364,0)))</f>
        <v>314708138.58288431</v>
      </c>
      <c r="N364" s="195">
        <f>IF(AND(N$16=2017,$C364&lt;N$16),N$44/10,IF(N$16=$C364,N$44-SUM(N$354:N363),IF(N$16-$C364&lt;10,M364,0)))</f>
        <v>314708138.58288431</v>
      </c>
      <c r="O364" s="195">
        <f>IF(AND(O$16=2017,$C364&lt;O$16),O$44/10,IF(O$16=$C364,O$44-SUM(O$354:O363),IF(O$16-$C364&lt;10,N364,0)))</f>
        <v>314708138.58288431</v>
      </c>
      <c r="P364" s="195">
        <f>IF(AND(P$16=2017,$C364&lt;P$16),P$44/10,IF(P$16=$C364,P$44-SUM(P$354:P363),IF(P$16-$C364&lt;10,O364,0)))</f>
        <v>314708138.58288431</v>
      </c>
      <c r="Q364" s="195">
        <f>IF(AND(Q$16=2017,$C364&lt;Q$16),Q$44/10,IF(Q$16=$C364,Q$44-SUM(Q$354:Q363),IF(Q$16-$C364&lt;10,P364,0)))</f>
        <v>314708138.58288431</v>
      </c>
      <c r="R364" s="195">
        <f>IF(AND(R$16=2017,$C364&lt;R$16),R$44/10,IF(R$16=$C364,R$44-SUM(R$354:R363),IF(R$16-$C364&lt;10,Q364,0)))</f>
        <v>314708138.58288431</v>
      </c>
      <c r="S364" s="195">
        <f>IF(AND(S$16=2017,$C364&lt;S$16),S$44/10,IF(S$16=$C364,S$44-SUM(S$354:S363),IF(S$16-$C364&lt;10,R364,0)))</f>
        <v>314708138.58288431</v>
      </c>
      <c r="T364" s="195">
        <f>IF(AND(T$16=2017,$C364&lt;T$16),T$44/10,IF(T$16=$C364,T$44-SUM(T$354:T363),IF(T$16-$C364&lt;10,S364,0)))</f>
        <v>0</v>
      </c>
      <c r="U364" s="195">
        <f>IF(AND(U$16=2017,$C364&lt;U$16),U$44/10,IF(U$16=$C364,U$44-SUM(U$354:U363),IF(U$16-$C364&lt;10,T364,0)))</f>
        <v>0</v>
      </c>
      <c r="V364" s="195">
        <f>IF(AND(V$16=2017,$C364&lt;V$16),V$44/10,IF(V$16=$C364,V$44-SUM(V$354:V363),IF(V$16-$C364&lt;10,U364,0)))</f>
        <v>0</v>
      </c>
      <c r="W364" s="195">
        <f>IF(AND(W$16=2017,$C364&lt;W$16),W$44/10,IF(W$16=$C364,W$44-SUM(W$354:W363),IF(W$16-$C364&lt;10,V364,0)))</f>
        <v>0</v>
      </c>
      <c r="X364" s="195">
        <f>IF(AND(X$16=2017,$C364&lt;X$16),X$44/10,IF(X$16=$C364,X$44-SUM(X$354:X363),IF(X$16-$C364&lt;10,W364,0)))</f>
        <v>0</v>
      </c>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row>
    <row r="365" spans="1:214" outlineLevel="1" x14ac:dyDescent="0.2">
      <c r="A365" s="163"/>
      <c r="B365" s="177" t="s">
        <v>249</v>
      </c>
      <c r="C365" s="177">
        <v>2018</v>
      </c>
      <c r="D365" s="163"/>
      <c r="E365" s="163" t="s">
        <v>142</v>
      </c>
      <c r="F365" s="163"/>
      <c r="G365" s="163"/>
      <c r="H365" s="163"/>
      <c r="I365" s="163"/>
      <c r="J365" s="195">
        <f>IF(AND(J$16=2017,$C365&lt;J$16),J$44/10,IF(J$16=$C365,J$44-SUM(J$354:J364),IF(J$16-$C365&lt;10,I365,0)))</f>
        <v>0</v>
      </c>
      <c r="K365" s="195">
        <f>IF(AND(K$16=2017,$C365&lt;K$16),K$44/10,IF(K$16=$C365,K$44-SUM(K$354:K364),IF(K$16-$C365&lt;10,J365,0)))</f>
        <v>380068826.82402134</v>
      </c>
      <c r="L365" s="195">
        <f>IF(AND(L$16=2017,$C365&lt;L$16),L$44/10,IF(L$16=$C365,L$44-SUM(L$354:L364),IF(L$16-$C365&lt;10,K365,0)))</f>
        <v>380068826.82402134</v>
      </c>
      <c r="M365" s="195">
        <f>IF(AND(M$16=2017,$C365&lt;M$16),M$44/10,IF(M$16=$C365,M$44-SUM(M$354:M364),IF(M$16-$C365&lt;10,L365,0)))</f>
        <v>380068826.82402134</v>
      </c>
      <c r="N365" s="195">
        <f>IF(AND(N$16=2017,$C365&lt;N$16),N$44/10,IF(N$16=$C365,N$44-SUM(N$354:N364),IF(N$16-$C365&lt;10,M365,0)))</f>
        <v>380068826.82402134</v>
      </c>
      <c r="O365" s="195">
        <f>IF(AND(O$16=2017,$C365&lt;O$16),O$44/10,IF(O$16=$C365,O$44-SUM(O$354:O364),IF(O$16-$C365&lt;10,N365,0)))</f>
        <v>380068826.82402134</v>
      </c>
      <c r="P365" s="195">
        <f>IF(AND(P$16=2017,$C365&lt;P$16),P$44/10,IF(P$16=$C365,P$44-SUM(P$354:P364),IF(P$16-$C365&lt;10,O365,0)))</f>
        <v>380068826.82402134</v>
      </c>
      <c r="Q365" s="195">
        <f>IF(AND(Q$16=2017,$C365&lt;Q$16),Q$44/10,IF(Q$16=$C365,Q$44-SUM(Q$354:Q364),IF(Q$16-$C365&lt;10,P365,0)))</f>
        <v>380068826.82402134</v>
      </c>
      <c r="R365" s="195">
        <f>IF(AND(R$16=2017,$C365&lt;R$16),R$44/10,IF(R$16=$C365,R$44-SUM(R$354:R364),IF(R$16-$C365&lt;10,Q365,0)))</f>
        <v>380068826.82402134</v>
      </c>
      <c r="S365" s="195">
        <f>IF(AND(S$16=2017,$C365&lt;S$16),S$44/10,IF(S$16=$C365,S$44-SUM(S$354:S364),IF(S$16-$C365&lt;10,R365,0)))</f>
        <v>380068826.82402134</v>
      </c>
      <c r="T365" s="195">
        <f>IF(AND(T$16=2017,$C365&lt;T$16),T$44/10,IF(T$16=$C365,T$44-SUM(T$354:T364),IF(T$16-$C365&lt;10,S365,0)))</f>
        <v>380068826.82402134</v>
      </c>
      <c r="U365" s="195">
        <f>IF(AND(U$16=2017,$C365&lt;U$16),U$44/10,IF(U$16=$C365,U$44-SUM(U$354:U364),IF(U$16-$C365&lt;10,T365,0)))</f>
        <v>0</v>
      </c>
      <c r="V365" s="195">
        <f>IF(AND(V$16=2017,$C365&lt;V$16),V$44/10,IF(V$16=$C365,V$44-SUM(V$354:V364),IF(V$16-$C365&lt;10,U365,0)))</f>
        <v>0</v>
      </c>
      <c r="W365" s="195">
        <f>IF(AND(W$16=2017,$C365&lt;W$16),W$44/10,IF(W$16=$C365,W$44-SUM(W$354:W364),IF(W$16-$C365&lt;10,V365,0)))</f>
        <v>0</v>
      </c>
      <c r="X365" s="195">
        <f>IF(AND(X$16=2017,$C365&lt;X$16),X$44/10,IF(X$16=$C365,X$44-SUM(X$354:X364),IF(X$16-$C365&lt;10,W365,0)))</f>
        <v>0</v>
      </c>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row>
    <row r="366" spans="1:214" outlineLevel="1" x14ac:dyDescent="0.2">
      <c r="A366" s="163"/>
      <c r="B366" s="177" t="s">
        <v>249</v>
      </c>
      <c r="C366" s="173">
        <v>2019</v>
      </c>
      <c r="D366" s="163"/>
      <c r="E366" s="163" t="s">
        <v>142</v>
      </c>
      <c r="F366" s="163"/>
      <c r="G366" s="163"/>
      <c r="H366" s="163"/>
      <c r="I366" s="163"/>
      <c r="J366" s="195">
        <f>IF(AND(J$16=2017,$C366&lt;J$16),J$44/10,IF(J$16=$C366,J$44-SUM(J$354:J365),IF(J$16-$C366&lt;10,I366,0)))</f>
        <v>0</v>
      </c>
      <c r="K366" s="195">
        <f>IF(AND(K$16=2017,$C366&lt;K$16),K$44/10,IF(K$16=$C366,K$44-SUM(K$354:K365),IF(K$16-$C366&lt;10,J366,0)))</f>
        <v>0</v>
      </c>
      <c r="L366" s="195">
        <f>IF(AND(L$16=2017,$C366&lt;L$16),L$44/10,IF(L$16=$C366,L$44-SUM(L$354:L365),IF(L$16-$C366&lt;10,K366,0)))</f>
        <v>432276660.04763985</v>
      </c>
      <c r="M366" s="195">
        <f>IF(AND(M$16=2017,$C366&lt;M$16),M$44/10,IF(M$16=$C366,M$44-SUM(M$354:M365),IF(M$16-$C366&lt;10,L366,0)))</f>
        <v>432276660.04763985</v>
      </c>
      <c r="N366" s="195">
        <f>IF(AND(N$16=2017,$C366&lt;N$16),N$44/10,IF(N$16=$C366,N$44-SUM(N$354:N365),IF(N$16-$C366&lt;10,M366,0)))</f>
        <v>432276660.04763985</v>
      </c>
      <c r="O366" s="195">
        <f>IF(AND(O$16=2017,$C366&lt;O$16),O$44/10,IF(O$16=$C366,O$44-SUM(O$354:O365),IF(O$16-$C366&lt;10,N366,0)))</f>
        <v>432276660.04763985</v>
      </c>
      <c r="P366" s="195">
        <f>IF(AND(P$16=2017,$C366&lt;P$16),P$44/10,IF(P$16=$C366,P$44-SUM(P$354:P365),IF(P$16-$C366&lt;10,O366,0)))</f>
        <v>432276660.04763985</v>
      </c>
      <c r="Q366" s="195">
        <f>IF(AND(Q$16=2017,$C366&lt;Q$16),Q$44/10,IF(Q$16=$C366,Q$44-SUM(Q$354:Q365),IF(Q$16-$C366&lt;10,P366,0)))</f>
        <v>432276660.04763985</v>
      </c>
      <c r="R366" s="195">
        <f>IF(AND(R$16=2017,$C366&lt;R$16),R$44/10,IF(R$16=$C366,R$44-SUM(R$354:R365),IF(R$16-$C366&lt;10,Q366,0)))</f>
        <v>432276660.04763985</v>
      </c>
      <c r="S366" s="195">
        <f>IF(AND(S$16=2017,$C366&lt;S$16),S$44/10,IF(S$16=$C366,S$44-SUM(S$354:S365),IF(S$16-$C366&lt;10,R366,0)))</f>
        <v>432276660.04763985</v>
      </c>
      <c r="T366" s="195">
        <f>IF(AND(T$16=2017,$C366&lt;T$16),T$44/10,IF(T$16=$C366,T$44-SUM(T$354:T365),IF(T$16-$C366&lt;10,S366,0)))</f>
        <v>432276660.04763985</v>
      </c>
      <c r="U366" s="195">
        <f>IF(AND(U$16=2017,$C366&lt;U$16),U$44/10,IF(U$16=$C366,U$44-SUM(U$354:U365),IF(U$16-$C366&lt;10,T366,0)))</f>
        <v>432276660.04763985</v>
      </c>
      <c r="V366" s="195">
        <f>IF(AND(V$16=2017,$C366&lt;V$16),V$44/10,IF(V$16=$C366,V$44-SUM(V$354:V365),IF(V$16-$C366&lt;10,U366,0)))</f>
        <v>0</v>
      </c>
      <c r="W366" s="195">
        <f>IF(AND(W$16=2017,$C366&lt;W$16),W$44/10,IF(W$16=$C366,W$44-SUM(W$354:W365),IF(W$16-$C366&lt;10,V366,0)))</f>
        <v>0</v>
      </c>
      <c r="X366" s="195">
        <f>IF(AND(X$16=2017,$C366&lt;X$16),X$44/10,IF(X$16=$C366,X$44-SUM(X$354:X365),IF(X$16-$C366&lt;10,W366,0)))</f>
        <v>0</v>
      </c>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row>
    <row r="367" spans="1:214" outlineLevel="1" x14ac:dyDescent="0.2">
      <c r="A367" s="163"/>
      <c r="B367" s="177" t="s">
        <v>249</v>
      </c>
      <c r="C367" s="177">
        <v>2020</v>
      </c>
      <c r="D367" s="163"/>
      <c r="E367" s="163" t="s">
        <v>142</v>
      </c>
      <c r="F367" s="163"/>
      <c r="G367" s="163"/>
      <c r="H367" s="163"/>
      <c r="I367" s="163"/>
      <c r="J367" s="195">
        <f>IF(AND(J$16=2017,$C367&lt;J$16),J$44/10,IF(J$16=$C367,J$44-SUM(J$354:J366),IF(J$16-$C367&lt;10,I367,0)))</f>
        <v>0</v>
      </c>
      <c r="K367" s="195">
        <f>IF(AND(K$16=2017,$C367&lt;K$16),K$44/10,IF(K$16=$C367,K$44-SUM(K$354:K366),IF(K$16-$C367&lt;10,J367,0)))</f>
        <v>0</v>
      </c>
      <c r="L367" s="195">
        <f>IF(AND(L$16=2017,$C367&lt;L$16),L$44/10,IF(L$16=$C367,L$44-SUM(L$354:L366),IF(L$16-$C367&lt;10,K367,0)))</f>
        <v>0</v>
      </c>
      <c r="M367" s="195">
        <f>IF(AND(M$16=2017,$C367&lt;M$16),M$44/10,IF(M$16=$C367,M$44-SUM(M$354:M366),IF(M$16-$C367&lt;10,L367,0)))</f>
        <v>470741009.96254158</v>
      </c>
      <c r="N367" s="195">
        <f>IF(AND(N$16=2017,$C367&lt;N$16),N$44/10,IF(N$16=$C367,N$44-SUM(N$354:N366),IF(N$16-$C367&lt;10,M367,0)))</f>
        <v>470741009.96254158</v>
      </c>
      <c r="O367" s="195">
        <f>IF(AND(O$16=2017,$C367&lt;O$16),O$44/10,IF(O$16=$C367,O$44-SUM(O$354:O366),IF(O$16-$C367&lt;10,N367,0)))</f>
        <v>470741009.96254158</v>
      </c>
      <c r="P367" s="195">
        <f>IF(AND(P$16=2017,$C367&lt;P$16),P$44/10,IF(P$16=$C367,P$44-SUM(P$354:P366),IF(P$16-$C367&lt;10,O367,0)))</f>
        <v>470741009.96254158</v>
      </c>
      <c r="Q367" s="195">
        <f>IF(AND(Q$16=2017,$C367&lt;Q$16),Q$44/10,IF(Q$16=$C367,Q$44-SUM(Q$354:Q366),IF(Q$16-$C367&lt;10,P367,0)))</f>
        <v>470741009.96254158</v>
      </c>
      <c r="R367" s="195">
        <f>IF(AND(R$16=2017,$C367&lt;R$16),R$44/10,IF(R$16=$C367,R$44-SUM(R$354:R366),IF(R$16-$C367&lt;10,Q367,0)))</f>
        <v>470741009.96254158</v>
      </c>
      <c r="S367" s="195">
        <f>IF(AND(S$16=2017,$C367&lt;S$16),S$44/10,IF(S$16=$C367,S$44-SUM(S$354:S366),IF(S$16-$C367&lt;10,R367,0)))</f>
        <v>470741009.96254158</v>
      </c>
      <c r="T367" s="195">
        <f>IF(AND(T$16=2017,$C367&lt;T$16),T$44/10,IF(T$16=$C367,T$44-SUM(T$354:T366),IF(T$16-$C367&lt;10,S367,0)))</f>
        <v>470741009.96254158</v>
      </c>
      <c r="U367" s="195">
        <f>IF(AND(U$16=2017,$C367&lt;U$16),U$44/10,IF(U$16=$C367,U$44-SUM(U$354:U366),IF(U$16-$C367&lt;10,T367,0)))</f>
        <v>470741009.96254158</v>
      </c>
      <c r="V367" s="195">
        <f>IF(AND(V$16=2017,$C367&lt;V$16),V$44/10,IF(V$16=$C367,V$44-SUM(V$354:V366),IF(V$16-$C367&lt;10,U367,0)))</f>
        <v>470741009.96254158</v>
      </c>
      <c r="W367" s="195">
        <f>IF(AND(W$16=2017,$C367&lt;W$16),W$44/10,IF(W$16=$C367,W$44-SUM(W$354:W366),IF(W$16-$C367&lt;10,V367,0)))</f>
        <v>0</v>
      </c>
      <c r="X367" s="195">
        <f>IF(AND(X$16=2017,$C367&lt;X$16),X$44/10,IF(X$16=$C367,X$44-SUM(X$354:X366),IF(X$16-$C367&lt;10,W367,0)))</f>
        <v>0</v>
      </c>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row>
    <row r="368" spans="1:214" outlineLevel="1" x14ac:dyDescent="0.2">
      <c r="A368" s="163"/>
      <c r="B368" s="177" t="s">
        <v>249</v>
      </c>
      <c r="C368" s="173">
        <v>2021</v>
      </c>
      <c r="D368" s="163"/>
      <c r="E368" s="163" t="s">
        <v>142</v>
      </c>
      <c r="F368" s="163"/>
      <c r="G368" s="163"/>
      <c r="H368" s="163"/>
      <c r="I368" s="163"/>
      <c r="J368" s="195">
        <f>IF(AND(J$16=2017,$C368&lt;J$16),J$44/10,IF(J$16=$C368,J$44-SUM(J$354:J367),IF(J$16-$C368&lt;10,I368,0)))</f>
        <v>0</v>
      </c>
      <c r="K368" s="195">
        <f>IF(AND(K$16=2017,$C368&lt;K$16),K$44/10,IF(K$16=$C368,K$44-SUM(K$354:K367),IF(K$16-$C368&lt;10,J368,0)))</f>
        <v>0</v>
      </c>
      <c r="L368" s="195">
        <f>IF(AND(L$16=2017,$C368&lt;L$16),L$44/10,IF(L$16=$C368,L$44-SUM(L$354:L367),IF(L$16-$C368&lt;10,K368,0)))</f>
        <v>0</v>
      </c>
      <c r="M368" s="195">
        <f>IF(AND(M$16=2017,$C368&lt;M$16),M$44/10,IF(M$16=$C368,M$44-SUM(M$354:M367),IF(M$16-$C368&lt;10,L368,0)))</f>
        <v>0</v>
      </c>
      <c r="N368" s="195">
        <f>IF(AND(N$16=2017,$C368&lt;N$16),N$44/10,IF(N$16=$C368,N$44-SUM(N$354:N367),IF(N$16-$C368&lt;10,M368,0)))</f>
        <v>834840767.68702841</v>
      </c>
      <c r="O368" s="195">
        <f>IF(AND(O$16=2017,$C368&lt;O$16),O$44/10,IF(O$16=$C368,O$44-SUM(O$354:O367),IF(O$16-$C368&lt;10,N368,0)))</f>
        <v>834840767.68702841</v>
      </c>
      <c r="P368" s="195">
        <f>IF(AND(P$16=2017,$C368&lt;P$16),P$44/10,IF(P$16=$C368,P$44-SUM(P$354:P367),IF(P$16-$C368&lt;10,O368,0)))</f>
        <v>834840767.68702841</v>
      </c>
      <c r="Q368" s="195">
        <f>IF(AND(Q$16=2017,$C368&lt;Q$16),Q$44/10,IF(Q$16=$C368,Q$44-SUM(Q$354:Q367),IF(Q$16-$C368&lt;10,P368,0)))</f>
        <v>834840767.68702841</v>
      </c>
      <c r="R368" s="195">
        <f>IF(AND(R$16=2017,$C368&lt;R$16),R$44/10,IF(R$16=$C368,R$44-SUM(R$354:R367),IF(R$16-$C368&lt;10,Q368,0)))</f>
        <v>834840767.68702841</v>
      </c>
      <c r="S368" s="195">
        <f>IF(AND(S$16=2017,$C368&lt;S$16),S$44/10,IF(S$16=$C368,S$44-SUM(S$354:S367),IF(S$16-$C368&lt;10,R368,0)))</f>
        <v>834840767.68702841</v>
      </c>
      <c r="T368" s="195">
        <f>IF(AND(T$16=2017,$C368&lt;T$16),T$44/10,IF(T$16=$C368,T$44-SUM(T$354:T367),IF(T$16-$C368&lt;10,S368,0)))</f>
        <v>834840767.68702841</v>
      </c>
      <c r="U368" s="195">
        <f>IF(AND(U$16=2017,$C368&lt;U$16),U$44/10,IF(U$16=$C368,U$44-SUM(U$354:U367),IF(U$16-$C368&lt;10,T368,0)))</f>
        <v>834840767.68702841</v>
      </c>
      <c r="V368" s="195">
        <f>IF(AND(V$16=2017,$C368&lt;V$16),V$44/10,IF(V$16=$C368,V$44-SUM(V$354:V367),IF(V$16-$C368&lt;10,U368,0)))</f>
        <v>834840767.68702841</v>
      </c>
      <c r="W368" s="195">
        <f>IF(AND(W$16=2017,$C368&lt;W$16),W$44/10,IF(W$16=$C368,W$44-SUM(W$354:W367),IF(W$16-$C368&lt;10,V368,0)))</f>
        <v>834840767.68702841</v>
      </c>
      <c r="X368" s="195">
        <f>IF(AND(X$16=2017,$C368&lt;X$16),X$44/10,IF(X$16=$C368,X$44-SUM(X$354:X367),IF(X$16-$C368&lt;10,W368,0)))</f>
        <v>0</v>
      </c>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row>
    <row r="369" spans="1:214" outlineLevel="1" x14ac:dyDescent="0.2">
      <c r="A369" s="163"/>
      <c r="B369" s="177" t="s">
        <v>249</v>
      </c>
      <c r="C369" s="177">
        <v>2022</v>
      </c>
      <c r="D369" s="163"/>
      <c r="E369" s="163" t="s">
        <v>142</v>
      </c>
      <c r="F369" s="163"/>
      <c r="G369" s="163"/>
      <c r="H369" s="163"/>
      <c r="I369" s="163"/>
      <c r="J369" s="195">
        <f>IF(AND(J$16=2017,$C369&lt;J$16),J$44/10,IF(J$16=$C369,J$44-SUM(J$354:J368),IF(J$16-$C369&lt;10,I369,0)))</f>
        <v>0</v>
      </c>
      <c r="K369" s="195">
        <f>IF(AND(K$16=2017,$C369&lt;K$16),K$44/10,IF(K$16=$C369,K$44-SUM(K$354:K368),IF(K$16-$C369&lt;10,J369,0)))</f>
        <v>0</v>
      </c>
      <c r="L369" s="195">
        <f>IF(AND(L$16=2017,$C369&lt;L$16),L$44/10,IF(L$16=$C369,L$44-SUM(L$354:L368),IF(L$16-$C369&lt;10,K369,0)))</f>
        <v>0</v>
      </c>
      <c r="M369" s="195">
        <f>IF(AND(M$16=2017,$C369&lt;M$16),M$44/10,IF(M$16=$C369,M$44-SUM(M$354:M368),IF(M$16-$C369&lt;10,L369,0)))</f>
        <v>0</v>
      </c>
      <c r="N369" s="195">
        <f>IF(AND(N$16=2017,$C369&lt;N$16),N$44/10,IF(N$16=$C369,N$44-SUM(N$354:N368),IF(N$16-$C369&lt;10,M369,0)))</f>
        <v>0</v>
      </c>
      <c r="O369" s="195">
        <f>IF(AND(O$16=2017,$C369&lt;O$16),O$44/10,IF(O$16=$C369,O$44-SUM(O$354:O368),IF(O$16-$C369&lt;10,N369,0)))</f>
        <v>471570482.42650604</v>
      </c>
      <c r="P369" s="195">
        <f>IF(AND(P$16=2017,$C369&lt;P$16),P$44/10,IF(P$16=$C369,P$44-SUM(P$354:P368),IF(P$16-$C369&lt;10,O369,0)))</f>
        <v>471570482.42650604</v>
      </c>
      <c r="Q369" s="195">
        <f>IF(AND(Q$16=2017,$C369&lt;Q$16),Q$44/10,IF(Q$16=$C369,Q$44-SUM(Q$354:Q368),IF(Q$16-$C369&lt;10,P369,0)))</f>
        <v>471570482.42650604</v>
      </c>
      <c r="R369" s="195">
        <f>IF(AND(R$16=2017,$C369&lt;R$16),R$44/10,IF(R$16=$C369,R$44-SUM(R$354:R368),IF(R$16-$C369&lt;10,Q369,0)))</f>
        <v>471570482.42650604</v>
      </c>
      <c r="S369" s="195">
        <f>IF(AND(S$16=2017,$C369&lt;S$16),S$44/10,IF(S$16=$C369,S$44-SUM(S$354:S368),IF(S$16-$C369&lt;10,R369,0)))</f>
        <v>471570482.42650604</v>
      </c>
      <c r="T369" s="195">
        <f>IF(AND(T$16=2017,$C369&lt;T$16),T$44/10,IF(T$16=$C369,T$44-SUM(T$354:T368),IF(T$16-$C369&lt;10,S369,0)))</f>
        <v>471570482.42650604</v>
      </c>
      <c r="U369" s="195">
        <f>IF(AND(U$16=2017,$C369&lt;U$16),U$44/10,IF(U$16=$C369,U$44-SUM(U$354:U368),IF(U$16-$C369&lt;10,T369,0)))</f>
        <v>471570482.42650604</v>
      </c>
      <c r="V369" s="195">
        <f>IF(AND(V$16=2017,$C369&lt;V$16),V$44/10,IF(V$16=$C369,V$44-SUM(V$354:V368),IF(V$16-$C369&lt;10,U369,0)))</f>
        <v>471570482.42650604</v>
      </c>
      <c r="W369" s="195">
        <f>IF(AND(W$16=2017,$C369&lt;W$16),W$44/10,IF(W$16=$C369,W$44-SUM(W$354:W368),IF(W$16-$C369&lt;10,V369,0)))</f>
        <v>471570482.42650604</v>
      </c>
      <c r="X369" s="195">
        <f>IF(AND(X$16=2017,$C369&lt;X$16),X$44/10,IF(X$16=$C369,X$44-SUM(X$354:X368),IF(X$16-$C369&lt;10,W369,0)))</f>
        <v>471570482.42650604</v>
      </c>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row>
    <row r="370" spans="1:214" outlineLevel="1" x14ac:dyDescent="0.2">
      <c r="A370" s="163"/>
      <c r="B370" s="177" t="s">
        <v>249</v>
      </c>
      <c r="C370" s="173">
        <v>2023</v>
      </c>
      <c r="D370" s="163"/>
      <c r="E370" s="163" t="s">
        <v>142</v>
      </c>
      <c r="F370" s="163"/>
      <c r="G370" s="163"/>
      <c r="H370" s="163"/>
      <c r="I370" s="163"/>
      <c r="J370" s="195">
        <f>IF(AND(J$16=2017,$C370&lt;J$16),J$44/10,IF(J$16=$C370,J$44-SUM(J$354:J369),IF(J$16-$C370&lt;10,I370,0)))</f>
        <v>0</v>
      </c>
      <c r="K370" s="195">
        <f>IF(AND(K$16=2017,$C370&lt;K$16),K$44/10,IF(K$16=$C370,K$44-SUM(K$354:K369),IF(K$16-$C370&lt;10,J370,0)))</f>
        <v>0</v>
      </c>
      <c r="L370" s="195">
        <f>IF(AND(L$16=2017,$C370&lt;L$16),L$44/10,IF(L$16=$C370,L$44-SUM(L$354:L369),IF(L$16-$C370&lt;10,K370,0)))</f>
        <v>0</v>
      </c>
      <c r="M370" s="195">
        <f>IF(AND(M$16=2017,$C370&lt;M$16),M$44/10,IF(M$16=$C370,M$44-SUM(M$354:M369),IF(M$16-$C370&lt;10,L370,0)))</f>
        <v>0</v>
      </c>
      <c r="N370" s="195">
        <f>IF(AND(N$16=2017,$C370&lt;N$16),N$44/10,IF(N$16=$C370,N$44-SUM(N$354:N369),IF(N$16-$C370&lt;10,M370,0)))</f>
        <v>0</v>
      </c>
      <c r="O370" s="195">
        <f>IF(AND(O$16=2017,$C370&lt;O$16),O$44/10,IF(O$16=$C370,O$44-SUM(O$354:O369),IF(O$16-$C370&lt;10,N370,0)))</f>
        <v>0</v>
      </c>
      <c r="P370" s="195">
        <f>IF(AND(P$16=2017,$C370&lt;P$16),P$44/10,IF(P$16=$C370,P$44-SUM(P$354:P369),IF(P$16-$C370&lt;10,O370,0)))</f>
        <v>584141652.26758814</v>
      </c>
      <c r="Q370" s="195">
        <f>IF(AND(Q$16=2017,$C370&lt;Q$16),Q$44/10,IF(Q$16=$C370,Q$44-SUM(Q$354:Q369),IF(Q$16-$C370&lt;10,P370,0)))</f>
        <v>584141652.26758814</v>
      </c>
      <c r="R370" s="195">
        <f>IF(AND(R$16=2017,$C370&lt;R$16),R$44/10,IF(R$16=$C370,R$44-SUM(R$354:R369),IF(R$16-$C370&lt;10,Q370,0)))</f>
        <v>584141652.26758814</v>
      </c>
      <c r="S370" s="195">
        <f>IF(AND(S$16=2017,$C370&lt;S$16),S$44/10,IF(S$16=$C370,S$44-SUM(S$354:S369),IF(S$16-$C370&lt;10,R370,0)))</f>
        <v>584141652.26758814</v>
      </c>
      <c r="T370" s="195">
        <f>IF(AND(T$16=2017,$C370&lt;T$16),T$44/10,IF(T$16=$C370,T$44-SUM(T$354:T369),IF(T$16-$C370&lt;10,S370,0)))</f>
        <v>584141652.26758814</v>
      </c>
      <c r="U370" s="195">
        <f>IF(AND(U$16=2017,$C370&lt;U$16),U$44/10,IF(U$16=$C370,U$44-SUM(U$354:U369),IF(U$16-$C370&lt;10,T370,0)))</f>
        <v>584141652.26758814</v>
      </c>
      <c r="V370" s="195">
        <f>IF(AND(V$16=2017,$C370&lt;V$16),V$44/10,IF(V$16=$C370,V$44-SUM(V$354:V369),IF(V$16-$C370&lt;10,U370,0)))</f>
        <v>584141652.26758814</v>
      </c>
      <c r="W370" s="195">
        <f>IF(AND(W$16=2017,$C370&lt;W$16),W$44/10,IF(W$16=$C370,W$44-SUM(W$354:W369),IF(W$16-$C370&lt;10,V370,0)))</f>
        <v>584141652.26758814</v>
      </c>
      <c r="X370" s="195">
        <f>IF(AND(X$16=2017,$C370&lt;X$16),X$44/10,IF(X$16=$C370,X$44-SUM(X$354:X369),IF(X$16-$C370&lt;10,W370,0)))</f>
        <v>584141652.26758814</v>
      </c>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row>
    <row r="371" spans="1:214" outlineLevel="1" x14ac:dyDescent="0.2">
      <c r="A371" s="163"/>
      <c r="B371" s="177" t="s">
        <v>249</v>
      </c>
      <c r="C371" s="177">
        <v>2024</v>
      </c>
      <c r="D371" s="163"/>
      <c r="E371" s="163" t="s">
        <v>142</v>
      </c>
      <c r="F371" s="163"/>
      <c r="G371" s="163"/>
      <c r="H371" s="163"/>
      <c r="I371" s="163"/>
      <c r="J371" s="195">
        <f>IF(AND(J$16=2017,$C371&lt;J$16),J$44/10,IF(J$16=$C371,J$44-SUM(J$354:J370),IF(J$16-$C371&lt;10,I371,0)))</f>
        <v>0</v>
      </c>
      <c r="K371" s="195">
        <f>IF(AND(K$16=2017,$C371&lt;K$16),K$44/10,IF(K$16=$C371,K$44-SUM(K$354:K370),IF(K$16-$C371&lt;10,J371,0)))</f>
        <v>0</v>
      </c>
      <c r="L371" s="195">
        <f>IF(AND(L$16=2017,$C371&lt;L$16),L$44/10,IF(L$16=$C371,L$44-SUM(L$354:L370),IF(L$16-$C371&lt;10,K371,0)))</f>
        <v>0</v>
      </c>
      <c r="M371" s="195">
        <f>IF(AND(M$16=2017,$C371&lt;M$16),M$44/10,IF(M$16=$C371,M$44-SUM(M$354:M370),IF(M$16-$C371&lt;10,L371,0)))</f>
        <v>0</v>
      </c>
      <c r="N371" s="195">
        <f>IF(AND(N$16=2017,$C371&lt;N$16),N$44/10,IF(N$16=$C371,N$44-SUM(N$354:N370),IF(N$16-$C371&lt;10,M371,0)))</f>
        <v>0</v>
      </c>
      <c r="O371" s="195">
        <f>IF(AND(O$16=2017,$C371&lt;O$16),O$44/10,IF(O$16=$C371,O$44-SUM(O$354:O370),IF(O$16-$C371&lt;10,N371,0)))</f>
        <v>0</v>
      </c>
      <c r="P371" s="195">
        <f>IF(AND(P$16=2017,$C371&lt;P$16),P$44/10,IF(P$16=$C371,P$44-SUM(P$354:P370),IF(P$16-$C371&lt;10,O371,0)))</f>
        <v>0</v>
      </c>
      <c r="Q371" s="195">
        <f>IF(AND(Q$16=2017,$C371&lt;Q$16),Q$44/10,IF(Q$16=$C371,Q$44-SUM(Q$354:Q370),IF(Q$16-$C371&lt;10,P371,0)))</f>
        <v>590323602.17611551</v>
      </c>
      <c r="R371" s="195">
        <f>IF(AND(R$16=2017,$C371&lt;R$16),R$44/10,IF(R$16=$C371,R$44-SUM(R$354:R370),IF(R$16-$C371&lt;10,Q371,0)))</f>
        <v>590323602.17611551</v>
      </c>
      <c r="S371" s="195">
        <f>IF(AND(S$16=2017,$C371&lt;S$16),S$44/10,IF(S$16=$C371,S$44-SUM(S$354:S370),IF(S$16-$C371&lt;10,R371,0)))</f>
        <v>590323602.17611551</v>
      </c>
      <c r="T371" s="195">
        <f>IF(AND(T$16=2017,$C371&lt;T$16),T$44/10,IF(T$16=$C371,T$44-SUM(T$354:T370),IF(T$16-$C371&lt;10,S371,0)))</f>
        <v>590323602.17611551</v>
      </c>
      <c r="U371" s="195">
        <f>IF(AND(U$16=2017,$C371&lt;U$16),U$44/10,IF(U$16=$C371,U$44-SUM(U$354:U370),IF(U$16-$C371&lt;10,T371,0)))</f>
        <v>590323602.17611551</v>
      </c>
      <c r="V371" s="195">
        <f>IF(AND(V$16=2017,$C371&lt;V$16),V$44/10,IF(V$16=$C371,V$44-SUM(V$354:V370),IF(V$16-$C371&lt;10,U371,0)))</f>
        <v>590323602.17611551</v>
      </c>
      <c r="W371" s="195">
        <f>IF(AND(W$16=2017,$C371&lt;W$16),W$44/10,IF(W$16=$C371,W$44-SUM(W$354:W370),IF(W$16-$C371&lt;10,V371,0)))</f>
        <v>590323602.17611551</v>
      </c>
      <c r="X371" s="195">
        <f>IF(AND(X$16=2017,$C371&lt;X$16),X$44/10,IF(X$16=$C371,X$44-SUM(X$354:X370),IF(X$16-$C371&lt;10,W371,0)))</f>
        <v>590323602.17611551</v>
      </c>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row>
    <row r="372" spans="1:214" outlineLevel="1" x14ac:dyDescent="0.2">
      <c r="A372" s="163"/>
      <c r="B372" s="177" t="s">
        <v>249</v>
      </c>
      <c r="C372" s="173">
        <v>2025</v>
      </c>
      <c r="D372" s="163"/>
      <c r="E372" s="163" t="s">
        <v>142</v>
      </c>
      <c r="F372" s="163"/>
      <c r="G372" s="163"/>
      <c r="H372" s="163"/>
      <c r="I372" s="163"/>
      <c r="J372" s="195">
        <f>IF(AND(J$16=2017,$C372&lt;J$16),J$44/10,IF(J$16=$C372,J$44-SUM(J$354:J371),IF(J$16-$C372&lt;10,I372,0)))</f>
        <v>0</v>
      </c>
      <c r="K372" s="195">
        <f>IF(AND(K$16=2017,$C372&lt;K$16),K$44/10,IF(K$16=$C372,K$44-SUM(K$354:K371),IF(K$16-$C372&lt;10,J372,0)))</f>
        <v>0</v>
      </c>
      <c r="L372" s="195">
        <f>IF(AND(L$16=2017,$C372&lt;L$16),L$44/10,IF(L$16=$C372,L$44-SUM(L$354:L371),IF(L$16-$C372&lt;10,K372,0)))</f>
        <v>0</v>
      </c>
      <c r="M372" s="195">
        <f>IF(AND(M$16=2017,$C372&lt;M$16),M$44/10,IF(M$16=$C372,M$44-SUM(M$354:M371),IF(M$16-$C372&lt;10,L372,0)))</f>
        <v>0</v>
      </c>
      <c r="N372" s="195">
        <f>IF(AND(N$16=2017,$C372&lt;N$16),N$44/10,IF(N$16=$C372,N$44-SUM(N$354:N371),IF(N$16-$C372&lt;10,M372,0)))</f>
        <v>0</v>
      </c>
      <c r="O372" s="195">
        <f>IF(AND(O$16=2017,$C372&lt;O$16),O$44/10,IF(O$16=$C372,O$44-SUM(O$354:O371),IF(O$16-$C372&lt;10,N372,0)))</f>
        <v>0</v>
      </c>
      <c r="P372" s="195">
        <f>IF(AND(P$16=2017,$C372&lt;P$16),P$44/10,IF(P$16=$C372,P$44-SUM(P$354:P371),IF(P$16-$C372&lt;10,O372,0)))</f>
        <v>0</v>
      </c>
      <c r="Q372" s="195">
        <f>IF(AND(Q$16=2017,$C372&lt;Q$16),Q$44/10,IF(Q$16=$C372,Q$44-SUM(Q$354:Q371),IF(Q$16-$C372&lt;10,P372,0)))</f>
        <v>0</v>
      </c>
      <c r="R372" s="195">
        <f>IF(AND(R$16=2017,$C372&lt;R$16),R$44/10,IF(R$16=$C372,R$44-SUM(R$354:R371),IF(R$16-$C372&lt;10,Q372,0)))</f>
        <v>946978326.79990292</v>
      </c>
      <c r="S372" s="195">
        <f>IF(AND(S$16=2017,$C372&lt;S$16),S$44/10,IF(S$16=$C372,S$44-SUM(S$354:S371),IF(S$16-$C372&lt;10,R372,0)))</f>
        <v>946978326.79990292</v>
      </c>
      <c r="T372" s="195">
        <f>IF(AND(T$16=2017,$C372&lt;T$16),T$44/10,IF(T$16=$C372,T$44-SUM(T$354:T371),IF(T$16-$C372&lt;10,S372,0)))</f>
        <v>946978326.79990292</v>
      </c>
      <c r="U372" s="195">
        <f>IF(AND(U$16=2017,$C372&lt;U$16),U$44/10,IF(U$16=$C372,U$44-SUM(U$354:U371),IF(U$16-$C372&lt;10,T372,0)))</f>
        <v>946978326.79990292</v>
      </c>
      <c r="V372" s="195">
        <f>IF(AND(V$16=2017,$C372&lt;V$16),V$44/10,IF(V$16=$C372,V$44-SUM(V$354:V371),IF(V$16-$C372&lt;10,U372,0)))</f>
        <v>946978326.79990292</v>
      </c>
      <c r="W372" s="195">
        <f>IF(AND(W$16=2017,$C372&lt;W$16),W$44/10,IF(W$16=$C372,W$44-SUM(W$354:W371),IF(W$16-$C372&lt;10,V372,0)))</f>
        <v>946978326.79990292</v>
      </c>
      <c r="X372" s="195">
        <f>IF(AND(X$16=2017,$C372&lt;X$16),X$44/10,IF(X$16=$C372,X$44-SUM(X$354:X371),IF(X$16-$C372&lt;10,W372,0)))</f>
        <v>946978326.79990292</v>
      </c>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row>
    <row r="373" spans="1:214" outlineLevel="1" x14ac:dyDescent="0.2">
      <c r="A373" s="163"/>
      <c r="B373" s="177" t="s">
        <v>249</v>
      </c>
      <c r="C373" s="177">
        <v>2026</v>
      </c>
      <c r="D373" s="163"/>
      <c r="E373" s="163" t="s">
        <v>142</v>
      </c>
      <c r="F373" s="163"/>
      <c r="G373" s="163"/>
      <c r="H373" s="163"/>
      <c r="I373" s="163"/>
      <c r="J373" s="195">
        <f>IF(AND(J$16=2017,$C373&lt;J$16),J$44/10,IF(J$16=$C373,J$44-SUM(J$354:J372),IF(J$16-$C373&lt;10,I373,0)))</f>
        <v>0</v>
      </c>
      <c r="K373" s="195">
        <f>IF(AND(K$16=2017,$C373&lt;K$16),K$44/10,IF(K$16=$C373,K$44-SUM(K$354:K372),IF(K$16-$C373&lt;10,J373,0)))</f>
        <v>0</v>
      </c>
      <c r="L373" s="195">
        <f>IF(AND(L$16=2017,$C373&lt;L$16),L$44/10,IF(L$16=$C373,L$44-SUM(L$354:L372),IF(L$16-$C373&lt;10,K373,0)))</f>
        <v>0</v>
      </c>
      <c r="M373" s="195">
        <f>IF(AND(M$16=2017,$C373&lt;M$16),M$44/10,IF(M$16=$C373,M$44-SUM(M$354:M372),IF(M$16-$C373&lt;10,L373,0)))</f>
        <v>0</v>
      </c>
      <c r="N373" s="195">
        <f>IF(AND(N$16=2017,$C373&lt;N$16),N$44/10,IF(N$16=$C373,N$44-SUM(N$354:N372),IF(N$16-$C373&lt;10,M373,0)))</f>
        <v>0</v>
      </c>
      <c r="O373" s="195">
        <f>IF(AND(O$16=2017,$C373&lt;O$16),O$44/10,IF(O$16=$C373,O$44-SUM(O$354:O372),IF(O$16-$C373&lt;10,N373,0)))</f>
        <v>0</v>
      </c>
      <c r="P373" s="195">
        <f>IF(AND(P$16=2017,$C373&lt;P$16),P$44/10,IF(P$16=$C373,P$44-SUM(P$354:P372),IF(P$16-$C373&lt;10,O373,0)))</f>
        <v>0</v>
      </c>
      <c r="Q373" s="195">
        <f>IF(AND(Q$16=2017,$C373&lt;Q$16),Q$44/10,IF(Q$16=$C373,Q$44-SUM(Q$354:Q372),IF(Q$16-$C373&lt;10,P373,0)))</f>
        <v>0</v>
      </c>
      <c r="R373" s="195">
        <f>IF(AND(R$16=2017,$C373&lt;R$16),R$44/10,IF(R$16=$C373,R$44-SUM(R$354:R372),IF(R$16-$C373&lt;10,Q373,0)))</f>
        <v>0</v>
      </c>
      <c r="S373" s="195">
        <f>IF(AND(S$16=2017,$C373&lt;S$16),S$44/10,IF(S$16=$C373,S$44-SUM(S$354:S372),IF(S$16-$C373&lt;10,R373,0)))</f>
        <v>1076097852.7965889</v>
      </c>
      <c r="T373" s="195">
        <f>IF(AND(T$16=2017,$C373&lt;T$16),T$44/10,IF(T$16=$C373,T$44-SUM(T$354:T372),IF(T$16-$C373&lt;10,S373,0)))</f>
        <v>1076097852.7965889</v>
      </c>
      <c r="U373" s="195">
        <f>IF(AND(U$16=2017,$C373&lt;U$16),U$44/10,IF(U$16=$C373,U$44-SUM(U$354:U372),IF(U$16-$C373&lt;10,T373,0)))</f>
        <v>1076097852.7965889</v>
      </c>
      <c r="V373" s="195">
        <f>IF(AND(V$16=2017,$C373&lt;V$16),V$44/10,IF(V$16=$C373,V$44-SUM(V$354:V372),IF(V$16-$C373&lt;10,U373,0)))</f>
        <v>1076097852.7965889</v>
      </c>
      <c r="W373" s="195">
        <f>IF(AND(W$16=2017,$C373&lt;W$16),W$44/10,IF(W$16=$C373,W$44-SUM(W$354:W372),IF(W$16-$C373&lt;10,V373,0)))</f>
        <v>1076097852.7965889</v>
      </c>
      <c r="X373" s="195">
        <f>IF(AND(X$16=2017,$C373&lt;X$16),X$44/10,IF(X$16=$C373,X$44-SUM(X$354:X372),IF(X$16-$C373&lt;10,W373,0)))</f>
        <v>1076097852.7965889</v>
      </c>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row>
    <row r="374" spans="1:214" outlineLevel="1" x14ac:dyDescent="0.2">
      <c r="A374" s="163"/>
      <c r="B374" s="177" t="s">
        <v>249</v>
      </c>
      <c r="C374" s="173">
        <v>2027</v>
      </c>
      <c r="D374" s="163"/>
      <c r="E374" s="163" t="s">
        <v>142</v>
      </c>
      <c r="F374" s="163"/>
      <c r="G374" s="163"/>
      <c r="H374" s="163"/>
      <c r="I374" s="163"/>
      <c r="J374" s="195">
        <f>IF(AND(J$16=2017,$C374&lt;J$16),J$44/10,IF(J$16=$C374,J$44-SUM(J$354:J373),IF(J$16-$C374&lt;10,I374,0)))</f>
        <v>0</v>
      </c>
      <c r="K374" s="195">
        <f>IF(AND(K$16=2017,$C374&lt;K$16),K$44/10,IF(K$16=$C374,K$44-SUM(K$354:K373),IF(K$16-$C374&lt;10,J374,0)))</f>
        <v>0</v>
      </c>
      <c r="L374" s="195">
        <f>IF(AND(L$16=2017,$C374&lt;L$16),L$44/10,IF(L$16=$C374,L$44-SUM(L$354:L373),IF(L$16-$C374&lt;10,K374,0)))</f>
        <v>0</v>
      </c>
      <c r="M374" s="195">
        <f>IF(AND(M$16=2017,$C374&lt;M$16),M$44/10,IF(M$16=$C374,M$44-SUM(M$354:M373),IF(M$16-$C374&lt;10,L374,0)))</f>
        <v>0</v>
      </c>
      <c r="N374" s="195">
        <f>IF(AND(N$16=2017,$C374&lt;N$16),N$44/10,IF(N$16=$C374,N$44-SUM(N$354:N373),IF(N$16-$C374&lt;10,M374,0)))</f>
        <v>0</v>
      </c>
      <c r="O374" s="195">
        <f>IF(AND(O$16=2017,$C374&lt;O$16),O$44/10,IF(O$16=$C374,O$44-SUM(O$354:O373),IF(O$16-$C374&lt;10,N374,0)))</f>
        <v>0</v>
      </c>
      <c r="P374" s="195">
        <f>IF(AND(P$16=2017,$C374&lt;P$16),P$44/10,IF(P$16=$C374,P$44-SUM(P$354:P373),IF(P$16-$C374&lt;10,O374,0)))</f>
        <v>0</v>
      </c>
      <c r="Q374" s="195">
        <f>IF(AND(Q$16=2017,$C374&lt;Q$16),Q$44/10,IF(Q$16=$C374,Q$44-SUM(Q$354:Q373),IF(Q$16-$C374&lt;10,P374,0)))</f>
        <v>0</v>
      </c>
      <c r="R374" s="195">
        <f>IF(AND(R$16=2017,$C374&lt;R$16),R$44/10,IF(R$16=$C374,R$44-SUM(R$354:R373),IF(R$16-$C374&lt;10,Q374,0)))</f>
        <v>0</v>
      </c>
      <c r="S374" s="195">
        <f>IF(AND(S$16=2017,$C374&lt;S$16),S$44/10,IF(S$16=$C374,S$44-SUM(S$354:S373),IF(S$16-$C374&lt;10,R374,0)))</f>
        <v>0</v>
      </c>
      <c r="T374" s="195">
        <f>IF(AND(T$16=2017,$C374&lt;T$16),T$44/10,IF(T$16=$C374,T$44-SUM(T$354:T373),IF(T$16-$C374&lt;10,S374,0)))</f>
        <v>1000676250.218462</v>
      </c>
      <c r="U374" s="195">
        <f>IF(AND(U$16=2017,$C374&lt;U$16),U$44/10,IF(U$16=$C374,U$44-SUM(U$354:U373),IF(U$16-$C374&lt;10,T374,0)))</f>
        <v>1000676250.218462</v>
      </c>
      <c r="V374" s="195">
        <f>IF(AND(V$16=2017,$C374&lt;V$16),V$44/10,IF(V$16=$C374,V$44-SUM(V$354:V373),IF(V$16-$C374&lt;10,U374,0)))</f>
        <v>1000676250.218462</v>
      </c>
      <c r="W374" s="195">
        <f>IF(AND(W$16=2017,$C374&lt;W$16),W$44/10,IF(W$16=$C374,W$44-SUM(W$354:W373),IF(W$16-$C374&lt;10,V374,0)))</f>
        <v>1000676250.218462</v>
      </c>
      <c r="X374" s="195">
        <f>IF(AND(X$16=2017,$C374&lt;X$16),X$44/10,IF(X$16=$C374,X$44-SUM(X$354:X373),IF(X$16-$C374&lt;10,W374,0)))</f>
        <v>1000676250.218462</v>
      </c>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row>
    <row r="375" spans="1:214" outlineLevel="1" x14ac:dyDescent="0.2">
      <c r="A375" s="163"/>
      <c r="B375" s="177" t="s">
        <v>249</v>
      </c>
      <c r="C375" s="177">
        <v>2028</v>
      </c>
      <c r="D375" s="163"/>
      <c r="E375" s="163" t="s">
        <v>142</v>
      </c>
      <c r="F375" s="163"/>
      <c r="G375" s="163"/>
      <c r="H375" s="163"/>
      <c r="I375" s="163"/>
      <c r="J375" s="195">
        <f>IF(AND(J$16=2017,$C375&lt;J$16),J$44/10,IF(J$16=$C375,J$44-SUM(J$354:J374),IF(J$16-$C375&lt;10,I375,0)))</f>
        <v>0</v>
      </c>
      <c r="K375" s="195">
        <f>IF(AND(K$16=2017,$C375&lt;K$16),K$44/10,IF(K$16=$C375,K$44-SUM(K$354:K374),IF(K$16-$C375&lt;10,J375,0)))</f>
        <v>0</v>
      </c>
      <c r="L375" s="195">
        <f>IF(AND(L$16=2017,$C375&lt;L$16),L$44/10,IF(L$16=$C375,L$44-SUM(L$354:L374),IF(L$16-$C375&lt;10,K375,0)))</f>
        <v>0</v>
      </c>
      <c r="M375" s="195">
        <f>IF(AND(M$16=2017,$C375&lt;M$16),M$44/10,IF(M$16=$C375,M$44-SUM(M$354:M374),IF(M$16-$C375&lt;10,L375,0)))</f>
        <v>0</v>
      </c>
      <c r="N375" s="195">
        <f>IF(AND(N$16=2017,$C375&lt;N$16),N$44/10,IF(N$16=$C375,N$44-SUM(N$354:N374),IF(N$16-$C375&lt;10,M375,0)))</f>
        <v>0</v>
      </c>
      <c r="O375" s="195">
        <f>IF(AND(O$16=2017,$C375&lt;O$16),O$44/10,IF(O$16=$C375,O$44-SUM(O$354:O374),IF(O$16-$C375&lt;10,N375,0)))</f>
        <v>0</v>
      </c>
      <c r="P375" s="195">
        <f>IF(AND(P$16=2017,$C375&lt;P$16),P$44/10,IF(P$16=$C375,P$44-SUM(P$354:P374),IF(P$16-$C375&lt;10,O375,0)))</f>
        <v>0</v>
      </c>
      <c r="Q375" s="195">
        <f>IF(AND(Q$16=2017,$C375&lt;Q$16),Q$44/10,IF(Q$16=$C375,Q$44-SUM(Q$354:Q374),IF(Q$16-$C375&lt;10,P375,0)))</f>
        <v>0</v>
      </c>
      <c r="R375" s="195">
        <f>IF(AND(R$16=2017,$C375&lt;R$16),R$44/10,IF(R$16=$C375,R$44-SUM(R$354:R374),IF(R$16-$C375&lt;10,Q375,0)))</f>
        <v>0</v>
      </c>
      <c r="S375" s="195">
        <f>IF(AND(S$16=2017,$C375&lt;S$16),S$44/10,IF(S$16=$C375,S$44-SUM(S$354:S374),IF(S$16-$C375&lt;10,R375,0)))</f>
        <v>0</v>
      </c>
      <c r="T375" s="195">
        <f>IF(AND(T$16=2017,$C375&lt;T$16),T$44/10,IF(T$16=$C375,T$44-SUM(T$354:T374),IF(T$16-$C375&lt;10,S375,0)))</f>
        <v>0</v>
      </c>
      <c r="U375" s="195">
        <f>IF(AND(U$16=2017,$C375&lt;U$16),U$44/10,IF(U$16=$C375,U$44-SUM(U$354:U374),IF(U$16-$C375&lt;10,T375,0)))</f>
        <v>1143154561.5823421</v>
      </c>
      <c r="V375" s="195">
        <f>IF(AND(V$16=2017,$C375&lt;V$16),V$44/10,IF(V$16=$C375,V$44-SUM(V$354:V374),IF(V$16-$C375&lt;10,U375,0)))</f>
        <v>1143154561.5823421</v>
      </c>
      <c r="W375" s="195">
        <f>IF(AND(W$16=2017,$C375&lt;W$16),W$44/10,IF(W$16=$C375,W$44-SUM(W$354:W374),IF(W$16-$C375&lt;10,V375,0)))</f>
        <v>1143154561.5823421</v>
      </c>
      <c r="X375" s="195">
        <f>IF(AND(X$16=2017,$C375&lt;X$16),X$44/10,IF(X$16=$C375,X$44-SUM(X$354:X374),IF(X$16-$C375&lt;10,W375,0)))</f>
        <v>1143154561.5823421</v>
      </c>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row>
    <row r="376" spans="1:214" outlineLevel="1" x14ac:dyDescent="0.2">
      <c r="A376" s="163"/>
      <c r="B376" s="177" t="s">
        <v>249</v>
      </c>
      <c r="C376" s="173">
        <v>2029</v>
      </c>
      <c r="D376" s="163"/>
      <c r="E376" s="163" t="s">
        <v>142</v>
      </c>
      <c r="F376" s="163"/>
      <c r="G376" s="163"/>
      <c r="H376" s="163"/>
      <c r="I376" s="163"/>
      <c r="J376" s="195">
        <f>IF(AND(J$16=2017,$C376&lt;J$16),J$44/10,IF(J$16=$C376,J$44-SUM(J$354:J375),IF(J$16-$C376&lt;10,I376,0)))</f>
        <v>0</v>
      </c>
      <c r="K376" s="195">
        <f>IF(AND(K$16=2017,$C376&lt;K$16),K$44/10,IF(K$16=$C376,K$44-SUM(K$354:K375),IF(K$16-$C376&lt;10,J376,0)))</f>
        <v>0</v>
      </c>
      <c r="L376" s="195">
        <f>IF(AND(L$16=2017,$C376&lt;L$16),L$44/10,IF(L$16=$C376,L$44-SUM(L$354:L375),IF(L$16-$C376&lt;10,K376,0)))</f>
        <v>0</v>
      </c>
      <c r="M376" s="195">
        <f>IF(AND(M$16=2017,$C376&lt;M$16),M$44/10,IF(M$16=$C376,M$44-SUM(M$354:M375),IF(M$16-$C376&lt;10,L376,0)))</f>
        <v>0</v>
      </c>
      <c r="N376" s="195">
        <f>IF(AND(N$16=2017,$C376&lt;N$16),N$44/10,IF(N$16=$C376,N$44-SUM(N$354:N375),IF(N$16-$C376&lt;10,M376,0)))</f>
        <v>0</v>
      </c>
      <c r="O376" s="195">
        <f>IF(AND(O$16=2017,$C376&lt;O$16),O$44/10,IF(O$16=$C376,O$44-SUM(O$354:O375),IF(O$16-$C376&lt;10,N376,0)))</f>
        <v>0</v>
      </c>
      <c r="P376" s="195">
        <f>IF(AND(P$16=2017,$C376&lt;P$16),P$44/10,IF(P$16=$C376,P$44-SUM(P$354:P375),IF(P$16-$C376&lt;10,O376,0)))</f>
        <v>0</v>
      </c>
      <c r="Q376" s="195">
        <f>IF(AND(Q$16=2017,$C376&lt;Q$16),Q$44/10,IF(Q$16=$C376,Q$44-SUM(Q$354:Q375),IF(Q$16-$C376&lt;10,P376,0)))</f>
        <v>0</v>
      </c>
      <c r="R376" s="195">
        <f>IF(AND(R$16=2017,$C376&lt;R$16),R$44/10,IF(R$16=$C376,R$44-SUM(R$354:R375),IF(R$16-$C376&lt;10,Q376,0)))</f>
        <v>0</v>
      </c>
      <c r="S376" s="195">
        <f>IF(AND(S$16=2017,$C376&lt;S$16),S$44/10,IF(S$16=$C376,S$44-SUM(S$354:S375),IF(S$16-$C376&lt;10,R376,0)))</f>
        <v>0</v>
      </c>
      <c r="T376" s="195">
        <f>IF(AND(T$16=2017,$C376&lt;T$16),T$44/10,IF(T$16=$C376,T$44-SUM(T$354:T375),IF(T$16-$C376&lt;10,S376,0)))</f>
        <v>0</v>
      </c>
      <c r="U376" s="195">
        <f>IF(AND(U$16=2017,$C376&lt;U$16),U$44/10,IF(U$16=$C376,U$44-SUM(U$354:U375),IF(U$16-$C376&lt;10,T376,0)))</f>
        <v>0</v>
      </c>
      <c r="V376" s="195">
        <f>IF(AND(V$16=2017,$C376&lt;V$16),V$44/10,IF(V$16=$C376,V$44-SUM(V$354:V375),IF(V$16-$C376&lt;10,U376,0)))</f>
        <v>1281149703.4362755</v>
      </c>
      <c r="W376" s="195">
        <f>IF(AND(W$16=2017,$C376&lt;W$16),W$44/10,IF(W$16=$C376,W$44-SUM(W$354:W375),IF(W$16-$C376&lt;10,V376,0)))</f>
        <v>1281149703.4362755</v>
      </c>
      <c r="X376" s="195">
        <f>IF(AND(X$16=2017,$C376&lt;X$16),X$44/10,IF(X$16=$C376,X$44-SUM(X$354:X375),IF(X$16-$C376&lt;10,W376,0)))</f>
        <v>1281149703.4362755</v>
      </c>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row>
    <row r="377" spans="1:214" outlineLevel="1" x14ac:dyDescent="0.2">
      <c r="A377" s="163"/>
      <c r="B377" s="177" t="s">
        <v>249</v>
      </c>
      <c r="C377" s="177">
        <v>2030</v>
      </c>
      <c r="D377" s="163"/>
      <c r="E377" s="163" t="s">
        <v>142</v>
      </c>
      <c r="F377" s="163"/>
      <c r="G377" s="163"/>
      <c r="H377" s="163"/>
      <c r="I377" s="163"/>
      <c r="J377" s="195">
        <f>IF(AND(J$16=2017,$C377&lt;J$16),J$44/10,IF(J$16=$C377,J$44-SUM(J$354:J376),IF(J$16-$C377&lt;10,I377,0)))</f>
        <v>0</v>
      </c>
      <c r="K377" s="195">
        <f>IF(AND(K$16=2017,$C377&lt;K$16),K$44/10,IF(K$16=$C377,K$44-SUM(K$354:K376),IF(K$16-$C377&lt;10,J377,0)))</f>
        <v>0</v>
      </c>
      <c r="L377" s="195">
        <f>IF(AND(L$16=2017,$C377&lt;L$16),L$44/10,IF(L$16=$C377,L$44-SUM(L$354:L376),IF(L$16-$C377&lt;10,K377,0)))</f>
        <v>0</v>
      </c>
      <c r="M377" s="195">
        <f>IF(AND(M$16=2017,$C377&lt;M$16),M$44/10,IF(M$16=$C377,M$44-SUM(M$354:M376),IF(M$16-$C377&lt;10,L377,0)))</f>
        <v>0</v>
      </c>
      <c r="N377" s="195">
        <f>IF(AND(N$16=2017,$C377&lt;N$16),N$44/10,IF(N$16=$C377,N$44-SUM(N$354:N376),IF(N$16-$C377&lt;10,M377,0)))</f>
        <v>0</v>
      </c>
      <c r="O377" s="195">
        <f>IF(AND(O$16=2017,$C377&lt;O$16),O$44/10,IF(O$16=$C377,O$44-SUM(O$354:O376),IF(O$16-$C377&lt;10,N377,0)))</f>
        <v>0</v>
      </c>
      <c r="P377" s="195">
        <f>IF(AND(P$16=2017,$C377&lt;P$16),P$44/10,IF(P$16=$C377,P$44-SUM(P$354:P376),IF(P$16-$C377&lt;10,O377,0)))</f>
        <v>0</v>
      </c>
      <c r="Q377" s="195">
        <f>IF(AND(Q$16=2017,$C377&lt;Q$16),Q$44/10,IF(Q$16=$C377,Q$44-SUM(Q$354:Q376),IF(Q$16-$C377&lt;10,P377,0)))</f>
        <v>0</v>
      </c>
      <c r="R377" s="195">
        <f>IF(AND(R$16=2017,$C377&lt;R$16),R$44/10,IF(R$16=$C377,R$44-SUM(R$354:R376),IF(R$16-$C377&lt;10,Q377,0)))</f>
        <v>0</v>
      </c>
      <c r="S377" s="195">
        <f>IF(AND(S$16=2017,$C377&lt;S$16),S$44/10,IF(S$16=$C377,S$44-SUM(S$354:S376),IF(S$16-$C377&lt;10,R377,0)))</f>
        <v>0</v>
      </c>
      <c r="T377" s="195">
        <f>IF(AND(T$16=2017,$C377&lt;T$16),T$44/10,IF(T$16=$C377,T$44-SUM(T$354:T376),IF(T$16-$C377&lt;10,S377,0)))</f>
        <v>0</v>
      </c>
      <c r="U377" s="195">
        <f>IF(AND(U$16=2017,$C377&lt;U$16),U$44/10,IF(U$16=$C377,U$44-SUM(U$354:U376),IF(U$16-$C377&lt;10,T377,0)))</f>
        <v>0</v>
      </c>
      <c r="V377" s="195">
        <f>IF(AND(V$16=2017,$C377&lt;V$16),V$44/10,IF(V$16=$C377,V$44-SUM(V$354:V376),IF(V$16-$C377&lt;10,U377,0)))</f>
        <v>0</v>
      </c>
      <c r="W377" s="195">
        <f>IF(AND(W$16=2017,$C377&lt;W$16),W$44/10,IF(W$16=$C377,W$44-SUM(W$354:W376),IF(W$16-$C377&lt;10,V377,0)))</f>
        <v>1415045707.2847939</v>
      </c>
      <c r="X377" s="195">
        <f>IF(AND(X$16=2017,$C377&lt;X$16),X$44/10,IF(X$16=$C377,X$44-SUM(X$354:X376),IF(X$16-$C377&lt;10,W377,0)))</f>
        <v>1415045707.2847939</v>
      </c>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row>
    <row r="378" spans="1:214" outlineLevel="1" x14ac:dyDescent="0.2">
      <c r="A378" s="163"/>
      <c r="B378" s="177" t="s">
        <v>249</v>
      </c>
      <c r="C378" s="173">
        <v>2031</v>
      </c>
      <c r="D378" s="163"/>
      <c r="E378" s="163" t="s">
        <v>142</v>
      </c>
      <c r="F378" s="163"/>
      <c r="G378" s="163"/>
      <c r="H378" s="163"/>
      <c r="I378" s="163"/>
      <c r="J378" s="195">
        <f>IF(AND(J$16=2017,$C378&lt;J$16),J$44/10,IF(J$16=$C378,J$44-SUM(J$354:J377),IF(J$16-$C378&lt;10,I378,0)))</f>
        <v>0</v>
      </c>
      <c r="K378" s="195">
        <f>IF(AND(K$16=2017,$C378&lt;K$16),K$44/10,IF(K$16=$C378,K$44-SUM(K$354:K377),IF(K$16-$C378&lt;10,J378,0)))</f>
        <v>0</v>
      </c>
      <c r="L378" s="195">
        <f>IF(AND(L$16=2017,$C378&lt;L$16),L$44/10,IF(L$16=$C378,L$44-SUM(L$354:L377),IF(L$16-$C378&lt;10,K378,0)))</f>
        <v>0</v>
      </c>
      <c r="M378" s="195">
        <f>IF(AND(M$16=2017,$C378&lt;M$16),M$44/10,IF(M$16=$C378,M$44-SUM(M$354:M377),IF(M$16-$C378&lt;10,L378,0)))</f>
        <v>0</v>
      </c>
      <c r="N378" s="195">
        <f>IF(AND(N$16=2017,$C378&lt;N$16),N$44/10,IF(N$16=$C378,N$44-SUM(N$354:N377),IF(N$16-$C378&lt;10,M378,0)))</f>
        <v>0</v>
      </c>
      <c r="O378" s="195">
        <f>IF(AND(O$16=2017,$C378&lt;O$16),O$44/10,IF(O$16=$C378,O$44-SUM(O$354:O377),IF(O$16-$C378&lt;10,N378,0)))</f>
        <v>0</v>
      </c>
      <c r="P378" s="195">
        <f>IF(AND(P$16=2017,$C378&lt;P$16),P$44/10,IF(P$16=$C378,P$44-SUM(P$354:P377),IF(P$16-$C378&lt;10,O378,0)))</f>
        <v>0</v>
      </c>
      <c r="Q378" s="195">
        <f>IF(AND(Q$16=2017,$C378&lt;Q$16),Q$44/10,IF(Q$16=$C378,Q$44-SUM(Q$354:Q377),IF(Q$16-$C378&lt;10,P378,0)))</f>
        <v>0</v>
      </c>
      <c r="R378" s="195">
        <f>IF(AND(R$16=2017,$C378&lt;R$16),R$44/10,IF(R$16=$C378,R$44-SUM(R$354:R377),IF(R$16-$C378&lt;10,Q378,0)))</f>
        <v>0</v>
      </c>
      <c r="S378" s="195">
        <f>IF(AND(S$16=2017,$C378&lt;S$16),S$44/10,IF(S$16=$C378,S$44-SUM(S$354:S377),IF(S$16-$C378&lt;10,R378,0)))</f>
        <v>0</v>
      </c>
      <c r="T378" s="195">
        <f>IF(AND(T$16=2017,$C378&lt;T$16),T$44/10,IF(T$16=$C378,T$44-SUM(T$354:T377),IF(T$16-$C378&lt;10,S378,0)))</f>
        <v>0</v>
      </c>
      <c r="U378" s="195">
        <f>IF(AND(U$16=2017,$C378&lt;U$16),U$44/10,IF(U$16=$C378,U$44-SUM(U$354:U377),IF(U$16-$C378&lt;10,T378,0)))</f>
        <v>0</v>
      </c>
      <c r="V378" s="195">
        <f>IF(AND(V$16=2017,$C378&lt;V$16),V$44/10,IF(V$16=$C378,V$44-SUM(V$354:V377),IF(V$16-$C378&lt;10,U378,0)))</f>
        <v>0</v>
      </c>
      <c r="W378" s="195">
        <f>IF(AND(W$16=2017,$C378&lt;W$16),W$44/10,IF(W$16=$C378,W$44-SUM(W$354:W377),IF(W$16-$C378&lt;10,V378,0)))</f>
        <v>0</v>
      </c>
      <c r="X378" s="195">
        <f>IF(AND(X$16=2017,$C378&lt;X$16),X$44/10,IF(X$16=$C378,X$44-SUM(X$354:X377),IF(X$16-$C378&lt;10,W378,0)))</f>
        <v>1885305696.8420715</v>
      </c>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row>
    <row r="379" spans="1:214" outlineLevel="1" x14ac:dyDescent="0.2">
      <c r="A379" s="163"/>
      <c r="B379" s="173"/>
      <c r="C379" s="173"/>
      <c r="D379" s="163"/>
      <c r="E379" s="163"/>
      <c r="F379" s="163"/>
      <c r="G379" s="163"/>
      <c r="H379" s="163"/>
      <c r="I379" s="163"/>
      <c r="J379" s="163"/>
      <c r="K379" s="163"/>
      <c r="L379" s="163"/>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row>
    <row r="380" spans="1:214" s="163" customFormat="1" outlineLevel="1" x14ac:dyDescent="0.2">
      <c r="B380" s="169" t="s">
        <v>240</v>
      </c>
      <c r="C380" s="169"/>
      <c r="J380" s="179">
        <v>2017</v>
      </c>
      <c r="K380" s="174">
        <v>2018</v>
      </c>
      <c r="L380" s="174">
        <v>2019</v>
      </c>
      <c r="M380" s="174">
        <v>2020</v>
      </c>
      <c r="N380" s="174">
        <v>2021</v>
      </c>
      <c r="O380" s="174">
        <v>2022</v>
      </c>
      <c r="P380" s="174">
        <v>2023</v>
      </c>
      <c r="Q380" s="174">
        <v>2024</v>
      </c>
      <c r="R380" s="174">
        <v>2025</v>
      </c>
      <c r="S380" s="174">
        <v>2026</v>
      </c>
      <c r="T380" s="174">
        <v>2027</v>
      </c>
      <c r="U380" s="174">
        <v>2028</v>
      </c>
      <c r="V380" s="174">
        <v>2029</v>
      </c>
      <c r="W380" s="174">
        <v>2030</v>
      </c>
      <c r="X380" s="174">
        <v>2031</v>
      </c>
    </row>
    <row r="381" spans="1:214" s="163" customFormat="1" outlineLevel="1" x14ac:dyDescent="0.2">
      <c r="B381" s="177" t="s">
        <v>249</v>
      </c>
      <c r="C381" s="173">
        <v>2018</v>
      </c>
      <c r="E381" s="163" t="s">
        <v>79</v>
      </c>
      <c r="J381" s="70"/>
      <c r="K381" s="178"/>
      <c r="L381" s="178"/>
      <c r="M381" s="178"/>
      <c r="N381" s="178"/>
      <c r="O381" s="178"/>
      <c r="P381" s="178"/>
      <c r="Q381" s="178"/>
      <c r="R381" s="178"/>
      <c r="S381" s="178"/>
      <c r="T381" s="85">
        <f t="shared" ref="T381:T390" si="37">T365/$T$44</f>
        <v>5.5993630062430438E-2</v>
      </c>
      <c r="U381" s="85"/>
      <c r="V381" s="85"/>
      <c r="W381" s="85"/>
      <c r="X381" s="85"/>
    </row>
    <row r="382" spans="1:214" outlineLevel="1" x14ac:dyDescent="0.2">
      <c r="A382" s="163"/>
      <c r="B382" s="177" t="s">
        <v>249</v>
      </c>
      <c r="C382" s="173">
        <v>2019</v>
      </c>
      <c r="D382" s="163"/>
      <c r="E382" s="163" t="s">
        <v>79</v>
      </c>
      <c r="F382" s="163"/>
      <c r="G382" s="163"/>
      <c r="H382" s="163"/>
      <c r="I382" s="163"/>
      <c r="J382" s="70"/>
      <c r="K382" s="178"/>
      <c r="L382" s="178"/>
      <c r="M382" s="178"/>
      <c r="N382" s="178"/>
      <c r="O382" s="178"/>
      <c r="P382" s="178"/>
      <c r="Q382" s="178"/>
      <c r="R382" s="178"/>
      <c r="S382" s="178"/>
      <c r="T382" s="85">
        <f t="shared" si="37"/>
        <v>6.368514773914298E-2</v>
      </c>
      <c r="U382" s="85">
        <f t="shared" ref="U382:U391" si="38">U366/$U$44</f>
        <v>5.724911178910784E-2</v>
      </c>
      <c r="V382" s="85"/>
      <c r="W382" s="85"/>
      <c r="X382" s="85"/>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row>
    <row r="383" spans="1:214" outlineLevel="1" x14ac:dyDescent="0.2">
      <c r="A383" s="163"/>
      <c r="B383" s="177" t="s">
        <v>249</v>
      </c>
      <c r="C383" s="173">
        <v>2020</v>
      </c>
      <c r="D383" s="163"/>
      <c r="E383" s="163" t="s">
        <v>79</v>
      </c>
      <c r="F383" s="163"/>
      <c r="G383" s="163"/>
      <c r="H383" s="163"/>
      <c r="I383" s="163"/>
      <c r="J383" s="70"/>
      <c r="K383" s="178"/>
      <c r="L383" s="178"/>
      <c r="M383" s="178"/>
      <c r="N383" s="178"/>
      <c r="O383" s="178"/>
      <c r="P383" s="178"/>
      <c r="Q383" s="178"/>
      <c r="R383" s="178"/>
      <c r="S383" s="178"/>
      <c r="T383" s="85">
        <f t="shared" si="37"/>
        <v>6.9351907093558846E-2</v>
      </c>
      <c r="U383" s="85">
        <f t="shared" si="38"/>
        <v>6.2343187115614915E-2</v>
      </c>
      <c r="V383" s="85">
        <f t="shared" ref="V383:V392" si="39">V367/$V$44</f>
        <v>5.6042770020574589E-2</v>
      </c>
      <c r="W383" s="85"/>
      <c r="X383" s="85"/>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row>
    <row r="384" spans="1:214" outlineLevel="1" x14ac:dyDescent="0.2">
      <c r="A384" s="163"/>
      <c r="B384" s="177" t="s">
        <v>249</v>
      </c>
      <c r="C384" s="173">
        <v>2021</v>
      </c>
      <c r="D384" s="163"/>
      <c r="E384" s="163" t="s">
        <v>79</v>
      </c>
      <c r="F384" s="163"/>
      <c r="G384" s="163"/>
      <c r="H384" s="163"/>
      <c r="I384" s="163"/>
      <c r="J384" s="70"/>
      <c r="K384" s="178"/>
      <c r="L384" s="178"/>
      <c r="M384" s="178"/>
      <c r="N384" s="178"/>
      <c r="O384" s="178"/>
      <c r="P384" s="178"/>
      <c r="Q384" s="178"/>
      <c r="R384" s="178"/>
      <c r="S384" s="178"/>
      <c r="T384" s="85">
        <f t="shared" si="37"/>
        <v>0.12299289446473605</v>
      </c>
      <c r="U384" s="85">
        <f t="shared" si="38"/>
        <v>0.11056320373658871</v>
      </c>
      <c r="V384" s="85">
        <f t="shared" si="39"/>
        <v>9.9389660465331139E-2</v>
      </c>
      <c r="W384" s="85">
        <f t="shared" ref="W384:W393" si="40">W368/$W$44</f>
        <v>8.9345318094692455E-2</v>
      </c>
      <c r="X384" s="85"/>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row>
    <row r="385" spans="1:214" outlineLevel="1" x14ac:dyDescent="0.2">
      <c r="A385" s="163"/>
      <c r="B385" s="177" t="s">
        <v>249</v>
      </c>
      <c r="C385" s="173">
        <v>2022</v>
      </c>
      <c r="D385" s="163"/>
      <c r="E385" s="163" t="s">
        <v>79</v>
      </c>
      <c r="F385" s="163"/>
      <c r="G385" s="163"/>
      <c r="H385" s="163"/>
      <c r="I385" s="163"/>
      <c r="J385" s="70"/>
      <c r="K385" s="178"/>
      <c r="L385" s="178"/>
      <c r="M385" s="178"/>
      <c r="N385" s="178"/>
      <c r="O385" s="178"/>
      <c r="P385" s="178"/>
      <c r="Q385" s="178"/>
      <c r="R385" s="178"/>
      <c r="S385" s="178"/>
      <c r="T385" s="85">
        <f t="shared" si="37"/>
        <v>6.9474109102816775E-2</v>
      </c>
      <c r="U385" s="85">
        <f t="shared" si="38"/>
        <v>6.2453039361188976E-2</v>
      </c>
      <c r="V385" s="85">
        <f t="shared" si="39"/>
        <v>5.6141520572475852E-2</v>
      </c>
      <c r="W385" s="85">
        <f t="shared" si="40"/>
        <v>5.0467845351149357E-2</v>
      </c>
      <c r="X385" s="85">
        <f t="shared" ref="X385:X394" si="41">X369/$X$44</f>
        <v>4.536755307686182E-2</v>
      </c>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row>
    <row r="386" spans="1:214" outlineLevel="1" x14ac:dyDescent="0.2">
      <c r="A386" s="163"/>
      <c r="B386" s="177" t="s">
        <v>249</v>
      </c>
      <c r="C386" s="173">
        <v>2023</v>
      </c>
      <c r="D386" s="163"/>
      <c r="E386" s="163" t="s">
        <v>79</v>
      </c>
      <c r="F386" s="163"/>
      <c r="G386" s="163"/>
      <c r="H386" s="163"/>
      <c r="I386" s="163"/>
      <c r="J386" s="70"/>
      <c r="K386" s="178"/>
      <c r="L386" s="178"/>
      <c r="M386" s="178"/>
      <c r="N386" s="178"/>
      <c r="O386" s="178"/>
      <c r="P386" s="178"/>
      <c r="Q386" s="178"/>
      <c r="R386" s="178"/>
      <c r="S386" s="178"/>
      <c r="T386" s="85">
        <f t="shared" si="37"/>
        <v>8.6058653782391623E-2</v>
      </c>
      <c r="U386" s="85">
        <f t="shared" si="38"/>
        <v>7.7361546070185291E-2</v>
      </c>
      <c r="V386" s="85">
        <f t="shared" si="39"/>
        <v>6.9543370100845645E-2</v>
      </c>
      <c r="W386" s="85">
        <f t="shared" si="40"/>
        <v>6.251530082653127E-2</v>
      </c>
      <c r="X386" s="85">
        <f t="shared" si="41"/>
        <v>5.6197489879544663E-2</v>
      </c>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row>
    <row r="387" spans="1:214" outlineLevel="1" x14ac:dyDescent="0.2">
      <c r="A387" s="163"/>
      <c r="B387" s="177" t="s">
        <v>249</v>
      </c>
      <c r="C387" s="173">
        <v>2024</v>
      </c>
      <c r="D387" s="163"/>
      <c r="E387" s="163" t="s">
        <v>79</v>
      </c>
      <c r="F387" s="163"/>
      <c r="G387" s="163"/>
      <c r="H387" s="163"/>
      <c r="I387" s="163"/>
      <c r="J387" s="70"/>
      <c r="K387" s="178"/>
      <c r="L387" s="178"/>
      <c r="M387" s="178"/>
      <c r="N387" s="178"/>
      <c r="O387" s="178"/>
      <c r="P387" s="178"/>
      <c r="Q387" s="178"/>
      <c r="R387" s="178"/>
      <c r="S387" s="178"/>
      <c r="T387" s="85">
        <f t="shared" si="37"/>
        <v>8.6969409392461242E-2</v>
      </c>
      <c r="U387" s="85">
        <f t="shared" si="38"/>
        <v>7.8180260504938592E-2</v>
      </c>
      <c r="V387" s="85">
        <f t="shared" si="39"/>
        <v>7.027934506302258E-2</v>
      </c>
      <c r="W387" s="85">
        <f t="shared" si="40"/>
        <v>6.3176897986613773E-2</v>
      </c>
      <c r="X387" s="85">
        <f t="shared" si="41"/>
        <v>5.6792225875636877E-2</v>
      </c>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row>
    <row r="388" spans="1:214" outlineLevel="1" x14ac:dyDescent="0.2">
      <c r="A388" s="163"/>
      <c r="B388" s="177" t="s">
        <v>249</v>
      </c>
      <c r="C388" s="173">
        <v>2025</v>
      </c>
      <c r="D388" s="163"/>
      <c r="E388" s="163" t="s">
        <v>79</v>
      </c>
      <c r="F388" s="163"/>
      <c r="G388" s="163"/>
      <c r="H388" s="163"/>
      <c r="I388" s="163"/>
      <c r="J388" s="70"/>
      <c r="K388" s="178"/>
      <c r="L388" s="178"/>
      <c r="M388" s="178"/>
      <c r="N388" s="178"/>
      <c r="O388" s="178"/>
      <c r="P388" s="178"/>
      <c r="Q388" s="178"/>
      <c r="R388" s="178"/>
      <c r="S388" s="178"/>
      <c r="T388" s="85">
        <f t="shared" si="37"/>
        <v>0.13951355745501468</v>
      </c>
      <c r="U388" s="85">
        <f t="shared" si="38"/>
        <v>0.12541428465477461</v>
      </c>
      <c r="V388" s="85">
        <f t="shared" si="39"/>
        <v>0.11273988766676298</v>
      </c>
      <c r="W388" s="85">
        <f t="shared" si="40"/>
        <v>0.10134636820759031</v>
      </c>
      <c r="X388" s="85">
        <f t="shared" si="41"/>
        <v>9.1104280494121059E-2</v>
      </c>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row>
    <row r="389" spans="1:214" outlineLevel="1" x14ac:dyDescent="0.2">
      <c r="A389" s="163"/>
      <c r="B389" s="177" t="s">
        <v>249</v>
      </c>
      <c r="C389" s="173">
        <v>2026</v>
      </c>
      <c r="D389" s="163"/>
      <c r="E389" s="163" t="s">
        <v>79</v>
      </c>
      <c r="F389" s="163"/>
      <c r="G389" s="163"/>
      <c r="H389" s="163"/>
      <c r="I389" s="163"/>
      <c r="J389" s="70"/>
      <c r="K389" s="178"/>
      <c r="L389" s="178"/>
      <c r="M389" s="178"/>
      <c r="N389" s="178"/>
      <c r="O389" s="178"/>
      <c r="P389" s="178"/>
      <c r="Q389" s="178"/>
      <c r="R389" s="178"/>
      <c r="S389" s="178"/>
      <c r="T389" s="85">
        <f t="shared" si="37"/>
        <v>0.15853608827636603</v>
      </c>
      <c r="U389" s="85">
        <f t="shared" si="38"/>
        <v>0.14251439405491259</v>
      </c>
      <c r="V389" s="85">
        <f t="shared" si="39"/>
        <v>0.12811185600488095</v>
      </c>
      <c r="W389" s="85">
        <f t="shared" si="40"/>
        <v>0.1151648418242676</v>
      </c>
      <c r="X389" s="85">
        <f t="shared" si="41"/>
        <v>0.10352625592984362</v>
      </c>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row>
    <row r="390" spans="1:214" outlineLevel="1" x14ac:dyDescent="0.2">
      <c r="A390" s="163"/>
      <c r="B390" s="177" t="s">
        <v>249</v>
      </c>
      <c r="C390" s="173">
        <v>2027</v>
      </c>
      <c r="D390" s="163"/>
      <c r="E390" s="163" t="s">
        <v>79</v>
      </c>
      <c r="F390" s="163"/>
      <c r="G390" s="163"/>
      <c r="H390" s="163"/>
      <c r="I390" s="163"/>
      <c r="J390" s="70"/>
      <c r="K390" s="178"/>
      <c r="L390" s="178"/>
      <c r="M390" s="178"/>
      <c r="N390" s="178"/>
      <c r="O390" s="178"/>
      <c r="P390" s="178"/>
      <c r="Q390" s="178"/>
      <c r="R390" s="178"/>
      <c r="S390" s="178"/>
      <c r="T390" s="85">
        <f t="shared" si="37"/>
        <v>0.1474246026310814</v>
      </c>
      <c r="U390" s="85">
        <f t="shared" si="38"/>
        <v>0.13252583775202775</v>
      </c>
      <c r="V390" s="85">
        <f t="shared" si="39"/>
        <v>0.11913274554198441</v>
      </c>
      <c r="W390" s="85">
        <f t="shared" si="40"/>
        <v>0.1070931623682873</v>
      </c>
      <c r="X390" s="85">
        <f t="shared" si="41"/>
        <v>9.6270302290636739E-2</v>
      </c>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row>
    <row r="391" spans="1:214" outlineLevel="1" x14ac:dyDescent="0.2">
      <c r="A391" s="163"/>
      <c r="B391" s="177" t="s">
        <v>249</v>
      </c>
      <c r="C391" s="173">
        <v>2028</v>
      </c>
      <c r="D391" s="163"/>
      <c r="E391" s="163" t="s">
        <v>79</v>
      </c>
      <c r="F391" s="163"/>
      <c r="G391" s="163"/>
      <c r="H391" s="163"/>
      <c r="I391" s="163"/>
      <c r="J391" s="70"/>
      <c r="K391" s="178"/>
      <c r="L391" s="178"/>
      <c r="M391" s="178"/>
      <c r="N391" s="178"/>
      <c r="O391" s="178"/>
      <c r="P391" s="178"/>
      <c r="Q391" s="178"/>
      <c r="R391" s="178"/>
      <c r="S391" s="178"/>
      <c r="T391" s="85"/>
      <c r="U391" s="85">
        <f t="shared" si="38"/>
        <v>0.15139513496066068</v>
      </c>
      <c r="V391" s="85">
        <f t="shared" si="39"/>
        <v>0.13609510715420328</v>
      </c>
      <c r="W391" s="85">
        <f t="shared" si="40"/>
        <v>0.12234130374220345</v>
      </c>
      <c r="X391" s="85">
        <f t="shared" si="41"/>
        <v>0.10997746292512338</v>
      </c>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row>
    <row r="392" spans="1:214" outlineLevel="1" x14ac:dyDescent="0.2">
      <c r="A392" s="163"/>
      <c r="B392" s="177" t="s">
        <v>249</v>
      </c>
      <c r="C392" s="173">
        <v>2029</v>
      </c>
      <c r="D392" s="163"/>
      <c r="E392" s="163" t="s">
        <v>79</v>
      </c>
      <c r="F392" s="163"/>
      <c r="G392" s="163"/>
      <c r="H392" s="163"/>
      <c r="I392" s="163"/>
      <c r="J392" s="70"/>
      <c r="K392" s="178"/>
      <c r="L392" s="178"/>
      <c r="M392" s="178"/>
      <c r="N392" s="178"/>
      <c r="O392" s="178"/>
      <c r="P392" s="178"/>
      <c r="Q392" s="178"/>
      <c r="R392" s="178"/>
      <c r="S392" s="178"/>
      <c r="T392" s="85"/>
      <c r="U392" s="85"/>
      <c r="V392" s="85">
        <f t="shared" si="39"/>
        <v>0.15252373740991851</v>
      </c>
      <c r="W392" s="85">
        <f t="shared" si="40"/>
        <v>0.13710965277554146</v>
      </c>
      <c r="X392" s="85">
        <f t="shared" si="41"/>
        <v>0.12325331914537162</v>
      </c>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row>
    <row r="393" spans="1:214" outlineLevel="1" x14ac:dyDescent="0.2">
      <c r="A393" s="163"/>
      <c r="B393" s="177" t="s">
        <v>249</v>
      </c>
      <c r="C393" s="173">
        <v>2030</v>
      </c>
      <c r="D393" s="163"/>
      <c r="E393" s="163" t="s">
        <v>79</v>
      </c>
      <c r="F393" s="163"/>
      <c r="G393" s="163"/>
      <c r="H393" s="163"/>
      <c r="I393" s="163"/>
      <c r="J393" s="70"/>
      <c r="K393" s="178"/>
      <c r="L393" s="178"/>
      <c r="M393" s="178"/>
      <c r="N393" s="178"/>
      <c r="O393" s="178"/>
      <c r="P393" s="178"/>
      <c r="Q393" s="178"/>
      <c r="R393" s="178"/>
      <c r="S393" s="178"/>
      <c r="T393" s="85"/>
      <c r="U393" s="85"/>
      <c r="V393" s="85"/>
      <c r="W393" s="85">
        <f t="shared" si="40"/>
        <v>0.15143930882312298</v>
      </c>
      <c r="X393" s="85">
        <f t="shared" si="41"/>
        <v>0.13613481679577655</v>
      </c>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row>
    <row r="394" spans="1:214" outlineLevel="1" x14ac:dyDescent="0.2">
      <c r="A394" s="163"/>
      <c r="B394" s="177" t="s">
        <v>249</v>
      </c>
      <c r="C394" s="173">
        <v>2031</v>
      </c>
      <c r="D394" s="163"/>
      <c r="E394" s="163" t="s">
        <v>79</v>
      </c>
      <c r="F394" s="163"/>
      <c r="G394" s="163"/>
      <c r="H394" s="163"/>
      <c r="I394" s="163"/>
      <c r="J394" s="70"/>
      <c r="K394" s="178"/>
      <c r="L394" s="178"/>
      <c r="M394" s="178"/>
      <c r="N394" s="178"/>
      <c r="O394" s="178"/>
      <c r="P394" s="178"/>
      <c r="Q394" s="178"/>
      <c r="R394" s="178"/>
      <c r="S394" s="178"/>
      <c r="T394" s="85"/>
      <c r="U394" s="85"/>
      <c r="V394" s="85"/>
      <c r="W394" s="85"/>
      <c r="X394" s="85">
        <f t="shared" si="41"/>
        <v>0.18137629358708368</v>
      </c>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row>
    <row r="395" spans="1:214" outlineLevel="1" x14ac:dyDescent="0.2">
      <c r="A395" s="163"/>
      <c r="B395" s="173" t="s">
        <v>153</v>
      </c>
      <c r="C395" s="173"/>
      <c r="D395" s="163"/>
      <c r="E395" s="163"/>
      <c r="F395" s="163"/>
      <c r="G395" s="163"/>
      <c r="H395" s="163"/>
      <c r="I395" s="163"/>
      <c r="J395" s="163"/>
      <c r="K395" s="176"/>
      <c r="L395" s="176"/>
      <c r="M395" s="176"/>
      <c r="N395" s="176"/>
      <c r="O395" s="176"/>
      <c r="P395" s="176"/>
      <c r="Q395" s="176"/>
      <c r="R395" s="176"/>
      <c r="S395" s="176"/>
      <c r="T395" s="176">
        <f>SUM(T381:T394)</f>
        <v>1</v>
      </c>
      <c r="U395" s="176">
        <f>SUM(U381:U394)</f>
        <v>1</v>
      </c>
      <c r="V395" s="176">
        <f>SUM(V381:V394)</f>
        <v>0.99999999999999989</v>
      </c>
      <c r="W395" s="176">
        <f>SUM(W381:W394)</f>
        <v>0.99999999999999989</v>
      </c>
      <c r="X395" s="176">
        <f>SUM(X381:X394)</f>
        <v>1</v>
      </c>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row>
    <row r="396" spans="1:214" s="163" customFormat="1" outlineLevel="1" x14ac:dyDescent="0.2"/>
    <row r="397" spans="1:214" s="163" customFormat="1" outlineLevel="1" x14ac:dyDescent="0.2">
      <c r="B397" s="169" t="s">
        <v>241</v>
      </c>
      <c r="C397" s="169"/>
    </row>
    <row r="398" spans="1:214" s="163" customFormat="1" outlineLevel="1" x14ac:dyDescent="0.2">
      <c r="B398" s="163" t="s">
        <v>221</v>
      </c>
      <c r="E398" s="163" t="s">
        <v>79</v>
      </c>
      <c r="J398" s="70"/>
      <c r="K398" s="70"/>
      <c r="L398" s="70"/>
      <c r="M398" s="70"/>
      <c r="N398" s="70"/>
      <c r="O398" s="70"/>
      <c r="P398" s="70"/>
      <c r="Q398" s="70"/>
      <c r="R398" s="70"/>
      <c r="S398" s="70"/>
      <c r="T398" s="96" cm="1">
        <f t="array" ref="T398">SUMPRODUCT(T381:T390,TRANSPOSE(K22:T22))</f>
        <v>2.498787987812609E-2</v>
      </c>
      <c r="U398" s="96" cm="1">
        <f t="array" ref="U398">SUMPRODUCT(U382:U391,TRANSPOSE(L22:U22))</f>
        <v>2.696987803074305E-2</v>
      </c>
      <c r="V398" s="96" cm="1">
        <f t="array" ref="V398">SUMPRODUCT(V383:V392,TRANSPOSE(M22:V22))</f>
        <v>2.9104683127039049E-2</v>
      </c>
      <c r="W398" s="96" cm="1">
        <f t="array" ref="W398">SUMPRODUCT(W384:W393,TRANSPOSE(N22:W22))</f>
        <v>3.1107245374653314E-2</v>
      </c>
      <c r="X398" s="96" cm="1">
        <f t="array" ref="X398">SUMPRODUCT(X385:X394,TRANSPOSE(O22:X22))</f>
        <v>3.3869213055521909E-2</v>
      </c>
    </row>
    <row r="399" spans="1:214" outlineLevel="1" x14ac:dyDescent="0.2">
      <c r="A399" s="163"/>
      <c r="B399" s="163"/>
      <c r="C399" s="163"/>
      <c r="D399" s="163"/>
      <c r="E399" s="163"/>
      <c r="F399" s="163"/>
      <c r="G399" s="163"/>
      <c r="H399" s="163"/>
      <c r="I399" s="163"/>
      <c r="J399" s="163"/>
      <c r="K399" s="163"/>
      <c r="L399" s="163"/>
      <c r="M399" s="163"/>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row>
    <row r="400" spans="1:214" s="163" customFormat="1" x14ac:dyDescent="0.2"/>
    <row r="401" spans="1:214" s="163" customFormat="1" x14ac:dyDescent="0.2">
      <c r="A401" s="87"/>
      <c r="B401" s="86"/>
      <c r="C401" s="86"/>
      <c r="D401" s="87"/>
      <c r="E401" s="87"/>
      <c r="F401" s="87"/>
      <c r="G401" s="87"/>
      <c r="H401" s="87"/>
      <c r="I401" s="87"/>
      <c r="J401" s="88"/>
      <c r="K401" s="88"/>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c r="BM401" s="87"/>
      <c r="BN401" s="87"/>
      <c r="BO401" s="87"/>
      <c r="BP401" s="87"/>
      <c r="BQ401" s="87"/>
      <c r="BR401" s="87"/>
      <c r="BS401" s="87"/>
      <c r="BT401" s="87"/>
      <c r="BU401" s="87"/>
      <c r="BV401" s="87"/>
      <c r="BW401" s="87"/>
      <c r="BX401" s="87"/>
      <c r="BY401" s="87"/>
      <c r="BZ401" s="87"/>
      <c r="CA401" s="87"/>
      <c r="CB401" s="87"/>
      <c r="CC401" s="87"/>
      <c r="CD401" s="87"/>
      <c r="CE401" s="87"/>
      <c r="CF401" s="87"/>
      <c r="CG401" s="87"/>
      <c r="CH401" s="87"/>
      <c r="CI401" s="87"/>
      <c r="CJ401" s="87"/>
      <c r="CK401" s="87"/>
      <c r="CL401" s="87"/>
      <c r="CM401" s="87"/>
      <c r="CN401" s="87"/>
      <c r="CO401" s="87"/>
      <c r="CP401" s="87"/>
      <c r="CQ401" s="87"/>
      <c r="CR401" s="87"/>
      <c r="CS401" s="87"/>
      <c r="CT401" s="87"/>
      <c r="CU401" s="87"/>
      <c r="CV401" s="87"/>
      <c r="CW401" s="87"/>
      <c r="CX401" s="87"/>
      <c r="CY401" s="87"/>
      <c r="CZ401" s="87"/>
      <c r="DA401" s="87"/>
      <c r="DB401" s="87"/>
      <c r="DC401" s="87"/>
      <c r="DD401" s="87"/>
      <c r="DE401" s="87"/>
      <c r="DF401" s="87"/>
      <c r="DG401" s="87"/>
      <c r="DH401" s="87"/>
      <c r="DI401" s="87"/>
      <c r="DJ401" s="87"/>
      <c r="DK401" s="87"/>
      <c r="DL401" s="87"/>
      <c r="DM401" s="87"/>
      <c r="DN401" s="87"/>
      <c r="DO401" s="87"/>
      <c r="DP401" s="87"/>
      <c r="DQ401" s="87"/>
      <c r="DR401" s="87"/>
      <c r="DS401" s="87"/>
      <c r="DT401" s="87"/>
      <c r="DU401" s="87"/>
      <c r="DV401" s="87"/>
      <c r="DW401" s="87"/>
      <c r="DX401" s="87"/>
      <c r="DY401" s="87"/>
      <c r="DZ401" s="87"/>
      <c r="EA401" s="87"/>
      <c r="EB401" s="87"/>
      <c r="EC401" s="87"/>
      <c r="ED401" s="87"/>
      <c r="EE401" s="87"/>
      <c r="EF401" s="87"/>
      <c r="EG401" s="87"/>
      <c r="EH401" s="87"/>
      <c r="EI401" s="87"/>
      <c r="EJ401" s="87"/>
      <c r="EK401" s="87"/>
      <c r="EL401" s="87"/>
      <c r="EM401" s="87"/>
      <c r="EN401" s="87"/>
      <c r="EO401" s="87"/>
      <c r="EP401" s="87"/>
      <c r="EQ401" s="87"/>
      <c r="ER401" s="87"/>
      <c r="ES401" s="87"/>
      <c r="ET401" s="87"/>
      <c r="EU401" s="87"/>
      <c r="EV401" s="87"/>
      <c r="EW401" s="87"/>
      <c r="EX401" s="87"/>
      <c r="EY401" s="87"/>
      <c r="EZ401" s="87"/>
      <c r="FA401" s="87"/>
      <c r="FB401" s="87"/>
      <c r="FC401" s="87"/>
      <c r="FD401" s="87"/>
      <c r="FE401" s="87"/>
      <c r="FF401" s="87"/>
      <c r="FG401" s="87"/>
      <c r="FH401" s="87"/>
      <c r="FI401" s="87"/>
      <c r="FJ401" s="87"/>
      <c r="FK401" s="87"/>
      <c r="FL401" s="87"/>
      <c r="FM401" s="87"/>
      <c r="FN401" s="87"/>
      <c r="FO401" s="87"/>
      <c r="FP401" s="87"/>
      <c r="FQ401" s="87"/>
      <c r="FR401" s="87"/>
      <c r="FS401" s="87"/>
      <c r="FT401" s="87"/>
      <c r="FU401" s="87"/>
      <c r="FV401" s="87"/>
      <c r="FW401" s="87"/>
      <c r="FX401" s="87"/>
      <c r="FY401" s="87"/>
      <c r="FZ401" s="87"/>
      <c r="GA401" s="87"/>
      <c r="GB401" s="87"/>
      <c r="GC401" s="87"/>
      <c r="GD401" s="87"/>
      <c r="GE401" s="87"/>
      <c r="GF401" s="87"/>
      <c r="GG401" s="87"/>
      <c r="GH401" s="87"/>
      <c r="GI401" s="87"/>
      <c r="GJ401" s="87"/>
      <c r="GK401" s="87"/>
      <c r="GL401" s="87"/>
      <c r="GM401" s="87"/>
      <c r="GN401" s="87"/>
      <c r="GO401" s="87"/>
      <c r="GP401" s="87"/>
      <c r="GQ401" s="87"/>
      <c r="GR401" s="87"/>
      <c r="GS401" s="87"/>
      <c r="GT401" s="87"/>
      <c r="GU401" s="87"/>
      <c r="GV401" s="87"/>
      <c r="GW401" s="87"/>
      <c r="GX401" s="87"/>
      <c r="GY401" s="87"/>
      <c r="GZ401" s="87"/>
      <c r="HA401" s="87"/>
      <c r="HB401" s="87"/>
      <c r="HC401" s="87"/>
    </row>
    <row r="402" spans="1:214" s="87" customFormat="1" x14ac:dyDescent="0.2">
      <c r="A402" s="89"/>
      <c r="B402" s="89" t="s">
        <v>242</v>
      </c>
      <c r="C402" s="89"/>
      <c r="D402" s="89"/>
      <c r="E402" s="89"/>
      <c r="F402" s="89"/>
      <c r="G402" s="89"/>
      <c r="H402" s="89"/>
      <c r="I402" s="89"/>
      <c r="J402" s="183" t="s">
        <v>212</v>
      </c>
      <c r="K402" s="90">
        <v>2018</v>
      </c>
      <c r="L402" s="90">
        <v>2019</v>
      </c>
      <c r="M402" s="90">
        <v>2020</v>
      </c>
      <c r="N402" s="90">
        <v>2021</v>
      </c>
      <c r="O402" s="90">
        <v>2022</v>
      </c>
      <c r="P402" s="90">
        <v>2023</v>
      </c>
      <c r="Q402" s="90">
        <v>2024</v>
      </c>
      <c r="R402" s="90">
        <v>2025</v>
      </c>
      <c r="S402" s="90">
        <v>2026</v>
      </c>
      <c r="T402" s="90">
        <v>2027</v>
      </c>
      <c r="U402" s="90">
        <v>2028</v>
      </c>
      <c r="V402" s="90">
        <v>2029</v>
      </c>
      <c r="W402" s="90">
        <v>2030</v>
      </c>
      <c r="X402" s="90">
        <v>2031</v>
      </c>
      <c r="Y402" s="89"/>
      <c r="Z402" s="89"/>
      <c r="AA402" s="89" t="s">
        <v>40</v>
      </c>
      <c r="AB402" s="89"/>
      <c r="AC402" s="89"/>
      <c r="AD402" s="89"/>
      <c r="AE402" s="89"/>
      <c r="AF402" s="89"/>
      <c r="AG402" s="89"/>
      <c r="AH402" s="89"/>
      <c r="AI402" s="89"/>
      <c r="AJ402" s="89"/>
      <c r="AK402" s="89"/>
      <c r="AL402" s="89"/>
      <c r="AM402" s="89"/>
      <c r="AN402" s="89"/>
      <c r="AO402" s="89"/>
      <c r="AP402" s="89"/>
      <c r="AQ402" s="89"/>
      <c r="AR402" s="89"/>
      <c r="AS402" s="89"/>
      <c r="AT402" s="89"/>
      <c r="AU402" s="89"/>
      <c r="AV402" s="89"/>
      <c r="AW402" s="89"/>
      <c r="AX402" s="89"/>
      <c r="AY402" s="89"/>
      <c r="AZ402" s="89"/>
      <c r="BA402" s="89"/>
      <c r="BB402" s="89"/>
      <c r="BC402" s="89"/>
      <c r="BD402" s="89"/>
      <c r="BE402" s="89"/>
      <c r="BF402" s="89"/>
      <c r="BG402" s="89"/>
      <c r="BH402" s="89"/>
      <c r="BI402" s="89"/>
      <c r="BJ402" s="89"/>
      <c r="BK402" s="89"/>
      <c r="BL402" s="89"/>
      <c r="BM402" s="89"/>
      <c r="BN402" s="89"/>
      <c r="BO402" s="89"/>
      <c r="BP402" s="89"/>
      <c r="BQ402" s="89"/>
      <c r="BR402" s="89"/>
      <c r="BS402" s="89"/>
      <c r="BT402" s="89"/>
      <c r="BU402" s="89"/>
      <c r="BV402" s="89"/>
      <c r="BW402" s="89"/>
      <c r="BX402" s="89"/>
      <c r="BY402" s="89"/>
      <c r="BZ402" s="89"/>
      <c r="CA402" s="89"/>
      <c r="CB402" s="89"/>
      <c r="CC402" s="89"/>
      <c r="CD402" s="89"/>
      <c r="CE402" s="89"/>
      <c r="CF402" s="89"/>
      <c r="CG402" s="89"/>
      <c r="CH402" s="89"/>
      <c r="CI402" s="89"/>
      <c r="CJ402" s="89"/>
      <c r="CK402" s="89"/>
      <c r="CL402" s="89"/>
      <c r="CM402" s="89"/>
      <c r="CN402" s="89"/>
      <c r="CO402" s="89"/>
      <c r="CP402" s="89"/>
      <c r="CQ402" s="89"/>
      <c r="CR402" s="89"/>
      <c r="CS402" s="89"/>
      <c r="CT402" s="89"/>
      <c r="CU402" s="89"/>
      <c r="CV402" s="89"/>
      <c r="CW402" s="89"/>
      <c r="CX402" s="89"/>
      <c r="CY402" s="89"/>
      <c r="CZ402" s="89"/>
      <c r="DA402" s="89"/>
      <c r="DB402" s="89"/>
      <c r="DC402" s="89"/>
      <c r="DD402" s="89"/>
      <c r="DE402" s="89"/>
      <c r="DF402" s="89"/>
      <c r="DG402" s="89"/>
      <c r="DH402" s="89"/>
      <c r="DI402" s="89"/>
      <c r="DJ402" s="89"/>
      <c r="DK402" s="89"/>
      <c r="DL402" s="89"/>
      <c r="DM402" s="89"/>
      <c r="DN402" s="89"/>
      <c r="DO402" s="89"/>
      <c r="DP402" s="89"/>
      <c r="DQ402" s="89"/>
      <c r="DR402" s="89"/>
      <c r="DS402" s="89"/>
      <c r="DT402" s="89"/>
      <c r="DU402" s="89"/>
      <c r="DV402" s="89"/>
      <c r="DW402" s="89"/>
      <c r="DX402" s="89"/>
      <c r="DY402" s="89"/>
      <c r="DZ402" s="89"/>
      <c r="EA402" s="89"/>
      <c r="EB402" s="89"/>
      <c r="EC402" s="89"/>
      <c r="ED402" s="89"/>
      <c r="EE402" s="89"/>
      <c r="EF402" s="89"/>
      <c r="EG402" s="89"/>
      <c r="EH402" s="89"/>
      <c r="EI402" s="89"/>
      <c r="EJ402" s="89"/>
      <c r="EK402" s="89"/>
      <c r="EL402" s="89"/>
      <c r="EM402" s="89"/>
      <c r="EN402" s="89"/>
      <c r="EO402" s="89"/>
      <c r="EP402" s="89"/>
      <c r="EQ402" s="89"/>
      <c r="ER402" s="89"/>
      <c r="ES402" s="89"/>
      <c r="ET402" s="89"/>
      <c r="EU402" s="89"/>
      <c r="EV402" s="89"/>
      <c r="EW402" s="89"/>
      <c r="EX402" s="89"/>
      <c r="EY402" s="89"/>
      <c r="EZ402" s="89"/>
      <c r="FA402" s="89"/>
      <c r="FB402" s="89"/>
      <c r="FC402" s="89"/>
      <c r="FD402" s="89"/>
      <c r="FE402" s="89"/>
      <c r="FF402" s="89"/>
      <c r="FG402" s="89"/>
      <c r="FH402" s="89"/>
      <c r="FI402" s="89"/>
      <c r="FJ402" s="89"/>
      <c r="FK402" s="89"/>
      <c r="FL402" s="89"/>
      <c r="FM402" s="89"/>
      <c r="FN402" s="89"/>
      <c r="FO402" s="89"/>
      <c r="FP402" s="89"/>
      <c r="FQ402" s="89"/>
      <c r="FR402" s="89"/>
      <c r="FS402" s="89"/>
      <c r="FT402" s="89"/>
      <c r="FU402" s="89"/>
      <c r="FV402" s="89"/>
      <c r="FW402" s="89"/>
      <c r="FX402" s="89"/>
      <c r="FY402" s="89"/>
      <c r="FZ402" s="89"/>
      <c r="GA402" s="89"/>
      <c r="GB402" s="89"/>
      <c r="GC402" s="89"/>
      <c r="GD402" s="89"/>
      <c r="GE402" s="89"/>
      <c r="GF402" s="89"/>
      <c r="GG402" s="89"/>
      <c r="GH402" s="89"/>
      <c r="GI402" s="89"/>
      <c r="GJ402" s="89"/>
      <c r="GK402" s="89"/>
      <c r="GL402" s="89"/>
      <c r="GM402" s="89"/>
      <c r="GN402" s="89"/>
      <c r="GO402" s="89"/>
      <c r="GP402" s="89"/>
      <c r="GQ402" s="89"/>
      <c r="GR402" s="89"/>
      <c r="GS402" s="89"/>
      <c r="GT402" s="89"/>
      <c r="GU402" s="89"/>
      <c r="GV402" s="89"/>
      <c r="GW402" s="89"/>
      <c r="GX402" s="89"/>
      <c r="GY402" s="89"/>
      <c r="GZ402" s="89"/>
      <c r="HA402" s="89"/>
      <c r="HB402" s="89"/>
      <c r="HC402" s="89"/>
    </row>
    <row r="403" spans="1:214" s="89" customFormat="1" x14ac:dyDescent="0.2">
      <c r="A403" s="163"/>
      <c r="B403" s="163"/>
      <c r="C403" s="163"/>
      <c r="D403" s="163"/>
      <c r="E403" s="163"/>
      <c r="F403" s="163"/>
      <c r="G403" s="163"/>
      <c r="H403" s="163"/>
      <c r="I403" s="163"/>
      <c r="J403" s="163"/>
      <c r="K403" s="163"/>
      <c r="L403" s="163"/>
      <c r="M403" s="163"/>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row>
    <row r="404" spans="1:214" s="163" customFormat="1" outlineLevel="1" x14ac:dyDescent="0.2">
      <c r="B404" s="169" t="s">
        <v>243</v>
      </c>
      <c r="C404" s="169"/>
      <c r="K404" s="174"/>
      <c r="L404" s="174"/>
      <c r="M404" s="174"/>
      <c r="N404" s="174"/>
      <c r="O404" s="174"/>
      <c r="P404" s="174"/>
      <c r="Q404" s="174"/>
      <c r="R404" s="174"/>
      <c r="S404" s="174"/>
      <c r="T404" s="174"/>
      <c r="U404" s="174"/>
      <c r="V404" s="174"/>
      <c r="W404" s="174"/>
      <c r="X404" s="174"/>
      <c r="Y404" s="175"/>
      <c r="Z404" s="175"/>
    </row>
    <row r="405" spans="1:214" s="163" customFormat="1" outlineLevel="1" x14ac:dyDescent="0.2">
      <c r="B405" s="177" t="s">
        <v>249</v>
      </c>
      <c r="C405" s="177">
        <v>2008</v>
      </c>
      <c r="E405" s="163" t="s">
        <v>142</v>
      </c>
      <c r="J405" s="195">
        <f>IF(AND(J$16=2017,$C405&lt;J$16),J$47/10,IF(J$16=$C405,J$47-SUM(J$404:J404),IF(J$16-$C405&lt;10,I405,0)))</f>
        <v>24737698.514209859</v>
      </c>
      <c r="K405" s="195">
        <f>IF(AND(K$16=2017,$C405&lt;K$16),K$47/10,IF(K$16=$C405,K$47-SUM(K$404:K404),IF(K$16-$C405&lt;10,J405,0)))</f>
        <v>0</v>
      </c>
      <c r="L405" s="195">
        <f>IF(AND(L$16=2017,$C405&lt;L$16),L$47/10,IF(L$16=$C405,L$47-SUM(L$404:L404),IF(L$16-$C405&lt;10,K405,0)))</f>
        <v>0</v>
      </c>
      <c r="M405" s="195">
        <f>IF(AND(M$16=2017,$C405&lt;M$16),M$47/10,IF(M$16=$C405,M$47-SUM(M$404:M404),IF(M$16-$C405&lt;10,L405,0)))</f>
        <v>0</v>
      </c>
      <c r="N405" s="195">
        <f>IF(AND(N$16=2017,$C405&lt;N$16),N$47/10,IF(N$16=$C405,N$47-SUM(N$404:N404),IF(N$16-$C405&lt;10,M405,0)))</f>
        <v>0</v>
      </c>
      <c r="O405" s="195">
        <f>IF(AND(O$16=2017,$C405&lt;O$16),O$47/10,IF(O$16=$C405,O$47-SUM(O$404:O404),IF(O$16-$C405&lt;10,N405,0)))</f>
        <v>0</v>
      </c>
      <c r="P405" s="195">
        <f>IF(AND(P$16=2017,$C405&lt;P$16),P$47/10,IF(P$16=$C405,P$47-SUM(P$404:P404),IF(P$16-$C405&lt;10,O405,0)))</f>
        <v>0</v>
      </c>
      <c r="Q405" s="195">
        <f>IF(AND(Q$16=2017,$C405&lt;Q$16),Q$47/10,IF(Q$16=$C405,Q$47-SUM(Q$404:Q404),IF(Q$16-$C405&lt;10,P405,0)))</f>
        <v>0</v>
      </c>
      <c r="R405" s="195">
        <f>IF(AND(R$16=2017,$C405&lt;R$16),R$47/10,IF(R$16=$C405,R$47-SUM(R$404:R404),IF(R$16-$C405&lt;10,Q405,0)))</f>
        <v>0</v>
      </c>
      <c r="S405" s="195">
        <f>IF(AND(S$16=2017,$C405&lt;S$16),S$47/10,IF(S$16=$C405,S$47-SUM(S$404:S404),IF(S$16-$C405&lt;10,R405,0)))</f>
        <v>0</v>
      </c>
      <c r="T405" s="195">
        <f>IF(AND(T$16=2017,$C405&lt;T$16),T$47/10,IF(T$16=$C405,T$47-SUM(T$404:T404),IF(T$16-$C405&lt;10,S405,0)))</f>
        <v>0</v>
      </c>
      <c r="U405" s="195">
        <f>IF(AND(U$16=2017,$C405&lt;U$16),U$47/10,IF(U$16=$C405,U$47-SUM(U$404:U404),IF(U$16-$C405&lt;10,T405,0)))</f>
        <v>0</v>
      </c>
      <c r="V405" s="195">
        <f>IF(AND(V$16=2017,$C405&lt;V$16),V$47/10,IF(V$16=$C405,V$47-SUM(V$404:V404),IF(V$16-$C405&lt;10,U405,0)))</f>
        <v>0</v>
      </c>
      <c r="W405" s="195">
        <f>IF(AND(W$16=2017,$C405&lt;W$16),W$47/10,IF(W$16=$C405,W$47-SUM(W$404:W404),IF(W$16-$C405&lt;10,V405,0)))</f>
        <v>0</v>
      </c>
      <c r="X405" s="195">
        <f>IF(AND(X$16=2017,$C405&lt;X$16),X$47/10,IF(X$16=$C405,X$47-SUM(X$404:X404),IF(X$16-$C405&lt;10,W405,0)))</f>
        <v>0</v>
      </c>
      <c r="Y405" s="175"/>
      <c r="Z405" s="175"/>
    </row>
    <row r="406" spans="1:214" s="163" customFormat="1" outlineLevel="1" x14ac:dyDescent="0.2">
      <c r="B406" s="177" t="s">
        <v>249</v>
      </c>
      <c r="C406" s="173">
        <v>2009</v>
      </c>
      <c r="E406" s="163" t="s">
        <v>142</v>
      </c>
      <c r="J406" s="195">
        <f>IF(AND(J$16=2017,$C406&lt;J$16),J$47/10,IF(J$16=$C406,J$47-SUM(J$404:J405),IF(J$16-$C406&lt;10,I406,0)))</f>
        <v>24737698.514209859</v>
      </c>
      <c r="K406" s="195">
        <f>IF(AND(K$16=2017,$C406&lt;K$16),K$47/10,IF(K$16=$C406,K$47-SUM(K$404:K405),IF(K$16-$C406&lt;10,J406,0)))</f>
        <v>24737698.514209859</v>
      </c>
      <c r="L406" s="195">
        <f>IF(AND(L$16=2017,$C406&lt;L$16),L$47/10,IF(L$16=$C406,L$47-SUM(L$404:L405),IF(L$16-$C406&lt;10,K406,0)))</f>
        <v>0</v>
      </c>
      <c r="M406" s="195">
        <f>IF(AND(M$16=2017,$C406&lt;M$16),M$47/10,IF(M$16=$C406,M$47-SUM(M$404:M405),IF(M$16-$C406&lt;10,L406,0)))</f>
        <v>0</v>
      </c>
      <c r="N406" s="195">
        <f>IF(AND(N$16=2017,$C406&lt;N$16),N$47/10,IF(N$16=$C406,N$47-SUM(N$404:N405),IF(N$16-$C406&lt;10,M406,0)))</f>
        <v>0</v>
      </c>
      <c r="O406" s="195">
        <f>IF(AND(O$16=2017,$C406&lt;O$16),O$47/10,IF(O$16=$C406,O$47-SUM(O$404:O405),IF(O$16-$C406&lt;10,N406,0)))</f>
        <v>0</v>
      </c>
      <c r="P406" s="195">
        <f>IF(AND(P$16=2017,$C406&lt;P$16),P$47/10,IF(P$16=$C406,P$47-SUM(P$404:P405),IF(P$16-$C406&lt;10,O406,0)))</f>
        <v>0</v>
      </c>
      <c r="Q406" s="195">
        <f>IF(AND(Q$16=2017,$C406&lt;Q$16),Q$47/10,IF(Q$16=$C406,Q$47-SUM(Q$404:Q405),IF(Q$16-$C406&lt;10,P406,0)))</f>
        <v>0</v>
      </c>
      <c r="R406" s="195">
        <f>IF(AND(R$16=2017,$C406&lt;R$16),R$47/10,IF(R$16=$C406,R$47-SUM(R$404:R405),IF(R$16-$C406&lt;10,Q406,0)))</f>
        <v>0</v>
      </c>
      <c r="S406" s="195">
        <f>IF(AND(S$16=2017,$C406&lt;S$16),S$47/10,IF(S$16=$C406,S$47-SUM(S$404:S405),IF(S$16-$C406&lt;10,R406,0)))</f>
        <v>0</v>
      </c>
      <c r="T406" s="195">
        <f>IF(AND(T$16=2017,$C406&lt;T$16),T$47/10,IF(T$16=$C406,T$47-SUM(T$404:T405),IF(T$16-$C406&lt;10,S406,0)))</f>
        <v>0</v>
      </c>
      <c r="U406" s="195">
        <f>IF(AND(U$16=2017,$C406&lt;U$16),U$47/10,IF(U$16=$C406,U$47-SUM(U$404:U405),IF(U$16-$C406&lt;10,T406,0)))</f>
        <v>0</v>
      </c>
      <c r="V406" s="195">
        <f>IF(AND(V$16=2017,$C406&lt;V$16),V$47/10,IF(V$16=$C406,V$47-SUM(V$404:V405),IF(V$16-$C406&lt;10,U406,0)))</f>
        <v>0</v>
      </c>
      <c r="W406" s="195">
        <f>IF(AND(W$16=2017,$C406&lt;W$16),W$47/10,IF(W$16=$C406,W$47-SUM(W$404:W405),IF(W$16-$C406&lt;10,V406,0)))</f>
        <v>0</v>
      </c>
      <c r="X406" s="195">
        <f>IF(AND(X$16=2017,$C406&lt;X$16),X$47/10,IF(X$16=$C406,X$47-SUM(X$404:X405),IF(X$16-$C406&lt;10,W406,0)))</f>
        <v>0</v>
      </c>
    </row>
    <row r="407" spans="1:214" outlineLevel="1" x14ac:dyDescent="0.2">
      <c r="A407" s="163"/>
      <c r="B407" s="177" t="s">
        <v>249</v>
      </c>
      <c r="C407" s="177">
        <v>2010</v>
      </c>
      <c r="D407" s="163"/>
      <c r="E407" s="163" t="s">
        <v>142</v>
      </c>
      <c r="F407" s="163"/>
      <c r="G407" s="163"/>
      <c r="H407" s="163"/>
      <c r="I407" s="163"/>
      <c r="J407" s="195">
        <f>IF(AND(J$16=2017,$C407&lt;J$16),J$47/10,IF(J$16=$C407,J$47-SUM(J$404:J406),IF(J$16-$C407&lt;10,I407,0)))</f>
        <v>24737698.514209859</v>
      </c>
      <c r="K407" s="195">
        <f>IF(AND(K$16=2017,$C407&lt;K$16),K$47/10,IF(K$16=$C407,K$47-SUM(K$404:K406),IF(K$16-$C407&lt;10,J407,0)))</f>
        <v>24737698.514209859</v>
      </c>
      <c r="L407" s="195">
        <f>IF(AND(L$16=2017,$C407&lt;L$16),L$47/10,IF(L$16=$C407,L$47-SUM(L$404:L406),IF(L$16-$C407&lt;10,K407,0)))</f>
        <v>24737698.514209859</v>
      </c>
      <c r="M407" s="195">
        <f>IF(AND(M$16=2017,$C407&lt;M$16),M$47/10,IF(M$16=$C407,M$47-SUM(M$404:M406),IF(M$16-$C407&lt;10,L407,0)))</f>
        <v>0</v>
      </c>
      <c r="N407" s="195">
        <f>IF(AND(N$16=2017,$C407&lt;N$16),N$47/10,IF(N$16=$C407,N$47-SUM(N$404:N406),IF(N$16-$C407&lt;10,M407,0)))</f>
        <v>0</v>
      </c>
      <c r="O407" s="195">
        <f>IF(AND(O$16=2017,$C407&lt;O$16),O$47/10,IF(O$16=$C407,O$47-SUM(O$404:O406),IF(O$16-$C407&lt;10,N407,0)))</f>
        <v>0</v>
      </c>
      <c r="P407" s="195">
        <f>IF(AND(P$16=2017,$C407&lt;P$16),P$47/10,IF(P$16=$C407,P$47-SUM(P$404:P406),IF(P$16-$C407&lt;10,O407,0)))</f>
        <v>0</v>
      </c>
      <c r="Q407" s="195">
        <f>IF(AND(Q$16=2017,$C407&lt;Q$16),Q$47/10,IF(Q$16=$C407,Q$47-SUM(Q$404:Q406),IF(Q$16-$C407&lt;10,P407,0)))</f>
        <v>0</v>
      </c>
      <c r="R407" s="195">
        <f>IF(AND(R$16=2017,$C407&lt;R$16),R$47/10,IF(R$16=$C407,R$47-SUM(R$404:R406),IF(R$16-$C407&lt;10,Q407,0)))</f>
        <v>0</v>
      </c>
      <c r="S407" s="195">
        <f>IF(AND(S$16=2017,$C407&lt;S$16),S$47/10,IF(S$16=$C407,S$47-SUM(S$404:S406),IF(S$16-$C407&lt;10,R407,0)))</f>
        <v>0</v>
      </c>
      <c r="T407" s="195">
        <f>IF(AND(T$16=2017,$C407&lt;T$16),T$47/10,IF(T$16=$C407,T$47-SUM(T$404:T406),IF(T$16-$C407&lt;10,S407,0)))</f>
        <v>0</v>
      </c>
      <c r="U407" s="195">
        <f>IF(AND(U$16=2017,$C407&lt;U$16),U$47/10,IF(U$16=$C407,U$47-SUM(U$404:U406),IF(U$16-$C407&lt;10,T407,0)))</f>
        <v>0</v>
      </c>
      <c r="V407" s="195">
        <f>IF(AND(V$16=2017,$C407&lt;V$16),V$47/10,IF(V$16=$C407,V$47-SUM(V$404:V406),IF(V$16-$C407&lt;10,U407,0)))</f>
        <v>0</v>
      </c>
      <c r="W407" s="195">
        <f>IF(AND(W$16=2017,$C407&lt;W$16),W$47/10,IF(W$16=$C407,W$47-SUM(W$404:W406),IF(W$16-$C407&lt;10,V407,0)))</f>
        <v>0</v>
      </c>
      <c r="X407" s="195">
        <f>IF(AND(X$16=2017,$C407&lt;X$16),X$47/10,IF(X$16=$C407,X$47-SUM(X$404:X406),IF(X$16-$C407&lt;10,W407,0)))</f>
        <v>0</v>
      </c>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row>
    <row r="408" spans="1:214" outlineLevel="1" x14ac:dyDescent="0.2">
      <c r="A408" s="163"/>
      <c r="B408" s="177" t="s">
        <v>249</v>
      </c>
      <c r="C408" s="173">
        <v>2011</v>
      </c>
      <c r="D408" s="163"/>
      <c r="E408" s="163" t="s">
        <v>142</v>
      </c>
      <c r="F408" s="163"/>
      <c r="G408" s="163"/>
      <c r="H408" s="163"/>
      <c r="I408" s="163"/>
      <c r="J408" s="195">
        <f>IF(AND(J$16=2017,$C408&lt;J$16),J$47/10,IF(J$16=$C408,J$47-SUM(J$404:J407),IF(J$16-$C408&lt;10,I408,0)))</f>
        <v>24737698.514209859</v>
      </c>
      <c r="K408" s="195">
        <f>IF(AND(K$16=2017,$C408&lt;K$16),K$47/10,IF(K$16=$C408,K$47-SUM(K$404:K407),IF(K$16-$C408&lt;10,J408,0)))</f>
        <v>24737698.514209859</v>
      </c>
      <c r="L408" s="195">
        <f>IF(AND(L$16=2017,$C408&lt;L$16),L$47/10,IF(L$16=$C408,L$47-SUM(L$404:L407),IF(L$16-$C408&lt;10,K408,0)))</f>
        <v>24737698.514209859</v>
      </c>
      <c r="M408" s="195">
        <f>IF(AND(M$16=2017,$C408&lt;M$16),M$47/10,IF(M$16=$C408,M$47-SUM(M$404:M407),IF(M$16-$C408&lt;10,L408,0)))</f>
        <v>24737698.514209859</v>
      </c>
      <c r="N408" s="195">
        <f>IF(AND(N$16=2017,$C408&lt;N$16),N$47/10,IF(N$16=$C408,N$47-SUM(N$404:N407),IF(N$16-$C408&lt;10,M408,0)))</f>
        <v>0</v>
      </c>
      <c r="O408" s="195">
        <f>IF(AND(O$16=2017,$C408&lt;O$16),O$47/10,IF(O$16=$C408,O$47-SUM(O$404:O407),IF(O$16-$C408&lt;10,N408,0)))</f>
        <v>0</v>
      </c>
      <c r="P408" s="195">
        <f>IF(AND(P$16=2017,$C408&lt;P$16),P$47/10,IF(P$16=$C408,P$47-SUM(P$404:P407),IF(P$16-$C408&lt;10,O408,0)))</f>
        <v>0</v>
      </c>
      <c r="Q408" s="195">
        <f>IF(AND(Q$16=2017,$C408&lt;Q$16),Q$47/10,IF(Q$16=$C408,Q$47-SUM(Q$404:Q407),IF(Q$16-$C408&lt;10,P408,0)))</f>
        <v>0</v>
      </c>
      <c r="R408" s="195">
        <f>IF(AND(R$16=2017,$C408&lt;R$16),R$47/10,IF(R$16=$C408,R$47-SUM(R$404:R407),IF(R$16-$C408&lt;10,Q408,0)))</f>
        <v>0</v>
      </c>
      <c r="S408" s="195">
        <f>IF(AND(S$16=2017,$C408&lt;S$16),S$47/10,IF(S$16=$C408,S$47-SUM(S$404:S407),IF(S$16-$C408&lt;10,R408,0)))</f>
        <v>0</v>
      </c>
      <c r="T408" s="195">
        <f>IF(AND(T$16=2017,$C408&lt;T$16),T$47/10,IF(T$16=$C408,T$47-SUM(T$404:T407),IF(T$16-$C408&lt;10,S408,0)))</f>
        <v>0</v>
      </c>
      <c r="U408" s="195">
        <f>IF(AND(U$16=2017,$C408&lt;U$16),U$47/10,IF(U$16=$C408,U$47-SUM(U$404:U407),IF(U$16-$C408&lt;10,T408,0)))</f>
        <v>0</v>
      </c>
      <c r="V408" s="195">
        <f>IF(AND(V$16=2017,$C408&lt;V$16),V$47/10,IF(V$16=$C408,V$47-SUM(V$404:V407),IF(V$16-$C408&lt;10,U408,0)))</f>
        <v>0</v>
      </c>
      <c r="W408" s="195">
        <f>IF(AND(W$16=2017,$C408&lt;W$16),W$47/10,IF(W$16=$C408,W$47-SUM(W$404:W407),IF(W$16-$C408&lt;10,V408,0)))</f>
        <v>0</v>
      </c>
      <c r="X408" s="195">
        <f>IF(AND(X$16=2017,$C408&lt;X$16),X$47/10,IF(X$16=$C408,X$47-SUM(X$404:X407),IF(X$16-$C408&lt;10,W408,0)))</f>
        <v>0</v>
      </c>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row>
    <row r="409" spans="1:214" outlineLevel="1" x14ac:dyDescent="0.2">
      <c r="A409" s="163"/>
      <c r="B409" s="177" t="s">
        <v>249</v>
      </c>
      <c r="C409" s="177">
        <v>2012</v>
      </c>
      <c r="D409" s="163"/>
      <c r="E409" s="163" t="s">
        <v>142</v>
      </c>
      <c r="F409" s="163"/>
      <c r="G409" s="163"/>
      <c r="H409" s="163"/>
      <c r="I409" s="163"/>
      <c r="J409" s="195">
        <f>IF(AND(J$16=2017,$C409&lt;J$16),J$47/10,IF(J$16=$C409,J$47-SUM(J$404:J408),IF(J$16-$C409&lt;10,I409,0)))</f>
        <v>24737698.514209859</v>
      </c>
      <c r="K409" s="195">
        <f>IF(AND(K$16=2017,$C409&lt;K$16),K$47/10,IF(K$16=$C409,K$47-SUM(K$404:K408),IF(K$16-$C409&lt;10,J409,0)))</f>
        <v>24737698.514209859</v>
      </c>
      <c r="L409" s="195">
        <f>IF(AND(L$16=2017,$C409&lt;L$16),L$47/10,IF(L$16=$C409,L$47-SUM(L$404:L408),IF(L$16-$C409&lt;10,K409,0)))</f>
        <v>24737698.514209859</v>
      </c>
      <c r="M409" s="195">
        <f>IF(AND(M$16=2017,$C409&lt;M$16),M$47/10,IF(M$16=$C409,M$47-SUM(M$404:M408),IF(M$16-$C409&lt;10,L409,0)))</f>
        <v>24737698.514209859</v>
      </c>
      <c r="N409" s="195">
        <f>IF(AND(N$16=2017,$C409&lt;N$16),N$47/10,IF(N$16=$C409,N$47-SUM(N$404:N408),IF(N$16-$C409&lt;10,M409,0)))</f>
        <v>24737698.514209859</v>
      </c>
      <c r="O409" s="195">
        <f>IF(AND(O$16=2017,$C409&lt;O$16),O$47/10,IF(O$16=$C409,O$47-SUM(O$404:O408),IF(O$16-$C409&lt;10,N409,0)))</f>
        <v>0</v>
      </c>
      <c r="P409" s="195">
        <f>IF(AND(P$16=2017,$C409&lt;P$16),P$47/10,IF(P$16=$C409,P$47-SUM(P$404:P408),IF(P$16-$C409&lt;10,O409,0)))</f>
        <v>0</v>
      </c>
      <c r="Q409" s="195">
        <f>IF(AND(Q$16=2017,$C409&lt;Q$16),Q$47/10,IF(Q$16=$C409,Q$47-SUM(Q$404:Q408),IF(Q$16-$C409&lt;10,P409,0)))</f>
        <v>0</v>
      </c>
      <c r="R409" s="195">
        <f>IF(AND(R$16=2017,$C409&lt;R$16),R$47/10,IF(R$16=$C409,R$47-SUM(R$404:R408),IF(R$16-$C409&lt;10,Q409,0)))</f>
        <v>0</v>
      </c>
      <c r="S409" s="195">
        <f>IF(AND(S$16=2017,$C409&lt;S$16),S$47/10,IF(S$16=$C409,S$47-SUM(S$404:S408),IF(S$16-$C409&lt;10,R409,0)))</f>
        <v>0</v>
      </c>
      <c r="T409" s="195">
        <f>IF(AND(T$16=2017,$C409&lt;T$16),T$47/10,IF(T$16=$C409,T$47-SUM(T$404:T408),IF(T$16-$C409&lt;10,S409,0)))</f>
        <v>0</v>
      </c>
      <c r="U409" s="195">
        <f>IF(AND(U$16=2017,$C409&lt;U$16),U$47/10,IF(U$16=$C409,U$47-SUM(U$404:U408),IF(U$16-$C409&lt;10,T409,0)))</f>
        <v>0</v>
      </c>
      <c r="V409" s="195">
        <f>IF(AND(V$16=2017,$C409&lt;V$16),V$47/10,IF(V$16=$C409,V$47-SUM(V$404:V408),IF(V$16-$C409&lt;10,U409,0)))</f>
        <v>0</v>
      </c>
      <c r="W409" s="195">
        <f>IF(AND(W$16=2017,$C409&lt;W$16),W$47/10,IF(W$16=$C409,W$47-SUM(W$404:W408),IF(W$16-$C409&lt;10,V409,0)))</f>
        <v>0</v>
      </c>
      <c r="X409" s="195">
        <f>IF(AND(X$16=2017,$C409&lt;X$16),X$47/10,IF(X$16=$C409,X$47-SUM(X$404:X408),IF(X$16-$C409&lt;10,W409,0)))</f>
        <v>0</v>
      </c>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row>
    <row r="410" spans="1:214" outlineLevel="1" x14ac:dyDescent="0.2">
      <c r="A410" s="163"/>
      <c r="B410" s="177" t="s">
        <v>249</v>
      </c>
      <c r="C410" s="173">
        <v>2013</v>
      </c>
      <c r="D410" s="163"/>
      <c r="E410" s="163" t="s">
        <v>142</v>
      </c>
      <c r="F410" s="163"/>
      <c r="G410" s="163"/>
      <c r="H410" s="163"/>
      <c r="I410" s="163"/>
      <c r="J410" s="195">
        <f>IF(AND(J$16=2017,$C410&lt;J$16),J$47/10,IF(J$16=$C410,J$47-SUM(J$404:J409),IF(J$16-$C410&lt;10,I410,0)))</f>
        <v>24737698.514209859</v>
      </c>
      <c r="K410" s="195">
        <f>IF(AND(K$16=2017,$C410&lt;K$16),K$47/10,IF(K$16=$C410,K$47-SUM(K$404:K409),IF(K$16-$C410&lt;10,J410,0)))</f>
        <v>24737698.514209859</v>
      </c>
      <c r="L410" s="195">
        <f>IF(AND(L$16=2017,$C410&lt;L$16),L$47/10,IF(L$16=$C410,L$47-SUM(L$404:L409),IF(L$16-$C410&lt;10,K410,0)))</f>
        <v>24737698.514209859</v>
      </c>
      <c r="M410" s="195">
        <f>IF(AND(M$16=2017,$C410&lt;M$16),M$47/10,IF(M$16=$C410,M$47-SUM(M$404:M409),IF(M$16-$C410&lt;10,L410,0)))</f>
        <v>24737698.514209859</v>
      </c>
      <c r="N410" s="195">
        <f>IF(AND(N$16=2017,$C410&lt;N$16),N$47/10,IF(N$16=$C410,N$47-SUM(N$404:N409),IF(N$16-$C410&lt;10,M410,0)))</f>
        <v>24737698.514209859</v>
      </c>
      <c r="O410" s="195">
        <f>IF(AND(O$16=2017,$C410&lt;O$16),O$47/10,IF(O$16=$C410,O$47-SUM(O$404:O409),IF(O$16-$C410&lt;10,N410,0)))</f>
        <v>24737698.514209859</v>
      </c>
      <c r="P410" s="195">
        <f>IF(AND(P$16=2017,$C410&lt;P$16),P$47/10,IF(P$16=$C410,P$47-SUM(P$404:P409),IF(P$16-$C410&lt;10,O410,0)))</f>
        <v>0</v>
      </c>
      <c r="Q410" s="195">
        <f>IF(AND(Q$16=2017,$C410&lt;Q$16),Q$47/10,IF(Q$16=$C410,Q$47-SUM(Q$404:Q409),IF(Q$16-$C410&lt;10,P410,0)))</f>
        <v>0</v>
      </c>
      <c r="R410" s="195">
        <f>IF(AND(R$16=2017,$C410&lt;R$16),R$47/10,IF(R$16=$C410,R$47-SUM(R$404:R409),IF(R$16-$C410&lt;10,Q410,0)))</f>
        <v>0</v>
      </c>
      <c r="S410" s="195">
        <f>IF(AND(S$16=2017,$C410&lt;S$16),S$47/10,IF(S$16=$C410,S$47-SUM(S$404:S409),IF(S$16-$C410&lt;10,R410,0)))</f>
        <v>0</v>
      </c>
      <c r="T410" s="195">
        <f>IF(AND(T$16=2017,$C410&lt;T$16),T$47/10,IF(T$16=$C410,T$47-SUM(T$404:T409),IF(T$16-$C410&lt;10,S410,0)))</f>
        <v>0</v>
      </c>
      <c r="U410" s="195">
        <f>IF(AND(U$16=2017,$C410&lt;U$16),U$47/10,IF(U$16=$C410,U$47-SUM(U$404:U409),IF(U$16-$C410&lt;10,T410,0)))</f>
        <v>0</v>
      </c>
      <c r="V410" s="195">
        <f>IF(AND(V$16=2017,$C410&lt;V$16),V$47/10,IF(V$16=$C410,V$47-SUM(V$404:V409),IF(V$16-$C410&lt;10,U410,0)))</f>
        <v>0</v>
      </c>
      <c r="W410" s="195">
        <f>IF(AND(W$16=2017,$C410&lt;W$16),W$47/10,IF(W$16=$C410,W$47-SUM(W$404:W409),IF(W$16-$C410&lt;10,V410,0)))</f>
        <v>0</v>
      </c>
      <c r="X410" s="195">
        <f>IF(AND(X$16=2017,$C410&lt;X$16),X$47/10,IF(X$16=$C410,X$47-SUM(X$404:X409),IF(X$16-$C410&lt;10,W410,0)))</f>
        <v>0</v>
      </c>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row>
    <row r="411" spans="1:214" outlineLevel="1" x14ac:dyDescent="0.2">
      <c r="A411" s="163"/>
      <c r="B411" s="177" t="s">
        <v>249</v>
      </c>
      <c r="C411" s="177">
        <v>2014</v>
      </c>
      <c r="D411" s="163"/>
      <c r="E411" s="163" t="s">
        <v>142</v>
      </c>
      <c r="F411" s="163"/>
      <c r="G411" s="163"/>
      <c r="H411" s="163"/>
      <c r="I411" s="163"/>
      <c r="J411" s="195">
        <f>IF(AND(J$16=2017,$C411&lt;J$16),J$47/10,IF(J$16=$C411,J$47-SUM(J$404:J410),IF(J$16-$C411&lt;10,I411,0)))</f>
        <v>24737698.514209859</v>
      </c>
      <c r="K411" s="195">
        <f>IF(AND(K$16=2017,$C411&lt;K$16),K$47/10,IF(K$16=$C411,K$47-SUM(K$404:K410),IF(K$16-$C411&lt;10,J411,0)))</f>
        <v>24737698.514209859</v>
      </c>
      <c r="L411" s="195">
        <f>IF(AND(L$16=2017,$C411&lt;L$16),L$47/10,IF(L$16=$C411,L$47-SUM(L$404:L410),IF(L$16-$C411&lt;10,K411,0)))</f>
        <v>24737698.514209859</v>
      </c>
      <c r="M411" s="195">
        <f>IF(AND(M$16=2017,$C411&lt;M$16),M$47/10,IF(M$16=$C411,M$47-SUM(M$404:M410),IF(M$16-$C411&lt;10,L411,0)))</f>
        <v>24737698.514209859</v>
      </c>
      <c r="N411" s="195">
        <f>IF(AND(N$16=2017,$C411&lt;N$16),N$47/10,IF(N$16=$C411,N$47-SUM(N$404:N410),IF(N$16-$C411&lt;10,M411,0)))</f>
        <v>24737698.514209859</v>
      </c>
      <c r="O411" s="195">
        <f>IF(AND(O$16=2017,$C411&lt;O$16),O$47/10,IF(O$16=$C411,O$47-SUM(O$404:O410),IF(O$16-$C411&lt;10,N411,0)))</f>
        <v>24737698.514209859</v>
      </c>
      <c r="P411" s="195">
        <f>IF(AND(P$16=2017,$C411&lt;P$16),P$47/10,IF(P$16=$C411,P$47-SUM(P$404:P410),IF(P$16-$C411&lt;10,O411,0)))</f>
        <v>24737698.514209859</v>
      </c>
      <c r="Q411" s="195">
        <f>IF(AND(Q$16=2017,$C411&lt;Q$16),Q$47/10,IF(Q$16=$C411,Q$47-SUM(Q$404:Q410),IF(Q$16-$C411&lt;10,P411,0)))</f>
        <v>0</v>
      </c>
      <c r="R411" s="195">
        <f>IF(AND(R$16=2017,$C411&lt;R$16),R$47/10,IF(R$16=$C411,R$47-SUM(R$404:R410),IF(R$16-$C411&lt;10,Q411,0)))</f>
        <v>0</v>
      </c>
      <c r="S411" s="195">
        <f>IF(AND(S$16=2017,$C411&lt;S$16),S$47/10,IF(S$16=$C411,S$47-SUM(S$404:S410),IF(S$16-$C411&lt;10,R411,0)))</f>
        <v>0</v>
      </c>
      <c r="T411" s="195">
        <f>IF(AND(T$16=2017,$C411&lt;T$16),T$47/10,IF(T$16=$C411,T$47-SUM(T$404:T410),IF(T$16-$C411&lt;10,S411,0)))</f>
        <v>0</v>
      </c>
      <c r="U411" s="195">
        <f>IF(AND(U$16=2017,$C411&lt;U$16),U$47/10,IF(U$16=$C411,U$47-SUM(U$404:U410),IF(U$16-$C411&lt;10,T411,0)))</f>
        <v>0</v>
      </c>
      <c r="V411" s="195">
        <f>IF(AND(V$16=2017,$C411&lt;V$16),V$47/10,IF(V$16=$C411,V$47-SUM(V$404:V410),IF(V$16-$C411&lt;10,U411,0)))</f>
        <v>0</v>
      </c>
      <c r="W411" s="195">
        <f>IF(AND(W$16=2017,$C411&lt;W$16),W$47/10,IF(W$16=$C411,W$47-SUM(W$404:W410),IF(W$16-$C411&lt;10,V411,0)))</f>
        <v>0</v>
      </c>
      <c r="X411" s="195">
        <f>IF(AND(X$16=2017,$C411&lt;X$16),X$47/10,IF(X$16=$C411,X$47-SUM(X$404:X410),IF(X$16-$C411&lt;10,W411,0)))</f>
        <v>0</v>
      </c>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row>
    <row r="412" spans="1:214" outlineLevel="1" x14ac:dyDescent="0.2">
      <c r="A412" s="163"/>
      <c r="B412" s="177" t="s">
        <v>249</v>
      </c>
      <c r="C412" s="173">
        <v>2015</v>
      </c>
      <c r="D412" s="163"/>
      <c r="E412" s="163" t="s">
        <v>142</v>
      </c>
      <c r="F412" s="163"/>
      <c r="G412" s="163"/>
      <c r="H412" s="163"/>
      <c r="I412" s="163"/>
      <c r="J412" s="195">
        <f>IF(AND(J$16=2017,$C412&lt;J$16),J$47/10,IF(J$16=$C412,J$47-SUM(J$404:J411),IF(J$16-$C412&lt;10,I412,0)))</f>
        <v>24737698.514209859</v>
      </c>
      <c r="K412" s="195">
        <f>IF(AND(K$16=2017,$C412&lt;K$16),K$47/10,IF(K$16=$C412,K$47-SUM(K$404:K411),IF(K$16-$C412&lt;10,J412,0)))</f>
        <v>24737698.514209859</v>
      </c>
      <c r="L412" s="195">
        <f>IF(AND(L$16=2017,$C412&lt;L$16),L$47/10,IF(L$16=$C412,L$47-SUM(L$404:L411),IF(L$16-$C412&lt;10,K412,0)))</f>
        <v>24737698.514209859</v>
      </c>
      <c r="M412" s="195">
        <f>IF(AND(M$16=2017,$C412&lt;M$16),M$47/10,IF(M$16=$C412,M$47-SUM(M$404:M411),IF(M$16-$C412&lt;10,L412,0)))</f>
        <v>24737698.514209859</v>
      </c>
      <c r="N412" s="195">
        <f>IF(AND(N$16=2017,$C412&lt;N$16),N$47/10,IF(N$16=$C412,N$47-SUM(N$404:N411),IF(N$16-$C412&lt;10,M412,0)))</f>
        <v>24737698.514209859</v>
      </c>
      <c r="O412" s="195">
        <f>IF(AND(O$16=2017,$C412&lt;O$16),O$47/10,IF(O$16=$C412,O$47-SUM(O$404:O411),IF(O$16-$C412&lt;10,N412,0)))</f>
        <v>24737698.514209859</v>
      </c>
      <c r="P412" s="195">
        <f>IF(AND(P$16=2017,$C412&lt;P$16),P$47/10,IF(P$16=$C412,P$47-SUM(P$404:P411),IF(P$16-$C412&lt;10,O412,0)))</f>
        <v>24737698.514209859</v>
      </c>
      <c r="Q412" s="195">
        <f>IF(AND(Q$16=2017,$C412&lt;Q$16),Q$47/10,IF(Q$16=$C412,Q$47-SUM(Q$404:Q411),IF(Q$16-$C412&lt;10,P412,0)))</f>
        <v>24737698.514209859</v>
      </c>
      <c r="R412" s="195">
        <f>IF(AND(R$16=2017,$C412&lt;R$16),R$47/10,IF(R$16=$C412,R$47-SUM(R$404:R411),IF(R$16-$C412&lt;10,Q412,0)))</f>
        <v>0</v>
      </c>
      <c r="S412" s="195">
        <f>IF(AND(S$16=2017,$C412&lt;S$16),S$47/10,IF(S$16=$C412,S$47-SUM(S$404:S411),IF(S$16-$C412&lt;10,R412,0)))</f>
        <v>0</v>
      </c>
      <c r="T412" s="195">
        <f>IF(AND(T$16=2017,$C412&lt;T$16),T$47/10,IF(T$16=$C412,T$47-SUM(T$404:T411),IF(T$16-$C412&lt;10,S412,0)))</f>
        <v>0</v>
      </c>
      <c r="U412" s="195">
        <f>IF(AND(U$16=2017,$C412&lt;U$16),U$47/10,IF(U$16=$C412,U$47-SUM(U$404:U411),IF(U$16-$C412&lt;10,T412,0)))</f>
        <v>0</v>
      </c>
      <c r="V412" s="195">
        <f>IF(AND(V$16=2017,$C412&lt;V$16),V$47/10,IF(V$16=$C412,V$47-SUM(V$404:V411),IF(V$16-$C412&lt;10,U412,0)))</f>
        <v>0</v>
      </c>
      <c r="W412" s="195">
        <f>IF(AND(W$16=2017,$C412&lt;W$16),W$47/10,IF(W$16=$C412,W$47-SUM(W$404:W411),IF(W$16-$C412&lt;10,V412,0)))</f>
        <v>0</v>
      </c>
      <c r="X412" s="195">
        <f>IF(AND(X$16=2017,$C412&lt;X$16),X$47/10,IF(X$16=$C412,X$47-SUM(X$404:X411),IF(X$16-$C412&lt;10,W412,0)))</f>
        <v>0</v>
      </c>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row>
    <row r="413" spans="1:214" outlineLevel="1" x14ac:dyDescent="0.2">
      <c r="A413" s="163"/>
      <c r="B413" s="177" t="s">
        <v>249</v>
      </c>
      <c r="C413" s="177">
        <v>2016</v>
      </c>
      <c r="D413" s="163"/>
      <c r="E413" s="163" t="s">
        <v>142</v>
      </c>
      <c r="F413" s="163"/>
      <c r="G413" s="163"/>
      <c r="H413" s="163"/>
      <c r="I413" s="163"/>
      <c r="J413" s="195">
        <f>IF(AND(J$16=2017,$C413&lt;J$16),J$47/10,IF(J$16=$C413,J$47-SUM(J$404:J412),IF(J$16-$C413&lt;10,I413,0)))</f>
        <v>24737698.514209859</v>
      </c>
      <c r="K413" s="195">
        <f>IF(AND(K$16=2017,$C413&lt;K$16),K$47/10,IF(K$16=$C413,K$47-SUM(K$404:K412),IF(K$16-$C413&lt;10,J413,0)))</f>
        <v>24737698.514209859</v>
      </c>
      <c r="L413" s="195">
        <f>IF(AND(L$16=2017,$C413&lt;L$16),L$47/10,IF(L$16=$C413,L$47-SUM(L$404:L412),IF(L$16-$C413&lt;10,K413,0)))</f>
        <v>24737698.514209859</v>
      </c>
      <c r="M413" s="195">
        <f>IF(AND(M$16=2017,$C413&lt;M$16),M$47/10,IF(M$16=$C413,M$47-SUM(M$404:M412),IF(M$16-$C413&lt;10,L413,0)))</f>
        <v>24737698.514209859</v>
      </c>
      <c r="N413" s="195">
        <f>IF(AND(N$16=2017,$C413&lt;N$16),N$47/10,IF(N$16=$C413,N$47-SUM(N$404:N412),IF(N$16-$C413&lt;10,M413,0)))</f>
        <v>24737698.514209859</v>
      </c>
      <c r="O413" s="195">
        <f>IF(AND(O$16=2017,$C413&lt;O$16),O$47/10,IF(O$16=$C413,O$47-SUM(O$404:O412),IF(O$16-$C413&lt;10,N413,0)))</f>
        <v>24737698.514209859</v>
      </c>
      <c r="P413" s="195">
        <f>IF(AND(P$16=2017,$C413&lt;P$16),P$47/10,IF(P$16=$C413,P$47-SUM(P$404:P412),IF(P$16-$C413&lt;10,O413,0)))</f>
        <v>24737698.514209859</v>
      </c>
      <c r="Q413" s="195">
        <f>IF(AND(Q$16=2017,$C413&lt;Q$16),Q$47/10,IF(Q$16=$C413,Q$47-SUM(Q$404:Q412),IF(Q$16-$C413&lt;10,P413,0)))</f>
        <v>24737698.514209859</v>
      </c>
      <c r="R413" s="195">
        <f>IF(AND(R$16=2017,$C413&lt;R$16),R$47/10,IF(R$16=$C413,R$47-SUM(R$404:R412),IF(R$16-$C413&lt;10,Q413,0)))</f>
        <v>24737698.514209859</v>
      </c>
      <c r="S413" s="195">
        <f>IF(AND(S$16=2017,$C413&lt;S$16),S$47/10,IF(S$16=$C413,S$47-SUM(S$404:S412),IF(S$16-$C413&lt;10,R413,0)))</f>
        <v>0</v>
      </c>
      <c r="T413" s="195">
        <f>IF(AND(T$16=2017,$C413&lt;T$16),T$47/10,IF(T$16=$C413,T$47-SUM(T$404:T412),IF(T$16-$C413&lt;10,S413,0)))</f>
        <v>0</v>
      </c>
      <c r="U413" s="195">
        <f>IF(AND(U$16=2017,$C413&lt;U$16),U$47/10,IF(U$16=$C413,U$47-SUM(U$404:U412),IF(U$16-$C413&lt;10,T413,0)))</f>
        <v>0</v>
      </c>
      <c r="V413" s="195">
        <f>IF(AND(V$16=2017,$C413&lt;V$16),V$47/10,IF(V$16=$C413,V$47-SUM(V$404:V412),IF(V$16-$C413&lt;10,U413,0)))</f>
        <v>0</v>
      </c>
      <c r="W413" s="195">
        <f>IF(AND(W$16=2017,$C413&lt;W$16),W$47/10,IF(W$16=$C413,W$47-SUM(W$404:W412),IF(W$16-$C413&lt;10,V413,0)))</f>
        <v>0</v>
      </c>
      <c r="X413" s="195">
        <f>IF(AND(X$16=2017,$C413&lt;X$16),X$47/10,IF(X$16=$C413,X$47-SUM(X$404:X412),IF(X$16-$C413&lt;10,W413,0)))</f>
        <v>0</v>
      </c>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row>
    <row r="414" spans="1:214" outlineLevel="1" x14ac:dyDescent="0.2">
      <c r="A414" s="163"/>
      <c r="B414" s="177" t="s">
        <v>249</v>
      </c>
      <c r="C414" s="173">
        <v>2017</v>
      </c>
      <c r="D414" s="163"/>
      <c r="E414" s="163" t="s">
        <v>142</v>
      </c>
      <c r="F414" s="163"/>
      <c r="G414" s="163"/>
      <c r="H414" s="163"/>
      <c r="I414" s="163"/>
      <c r="J414" s="195">
        <f>IF(AND(J$16=2017,$C414&lt;J$16),J$47/10,IF(J$16=$C414,J$47-SUM(J$404:J413),IF(J$16-$C414&lt;10,I414,0)))</f>
        <v>24737698.514209837</v>
      </c>
      <c r="K414" s="195">
        <f>IF(AND(K$16=2017,$C414&lt;K$16),K$47/10,IF(K$16=$C414,K$47-SUM(K$404:K413),IF(K$16-$C414&lt;10,J414,0)))</f>
        <v>24737698.514209837</v>
      </c>
      <c r="L414" s="195">
        <f>IF(AND(L$16=2017,$C414&lt;L$16),L$47/10,IF(L$16=$C414,L$47-SUM(L$404:L413),IF(L$16-$C414&lt;10,K414,0)))</f>
        <v>24737698.514209837</v>
      </c>
      <c r="M414" s="195">
        <f>IF(AND(M$16=2017,$C414&lt;M$16),M$47/10,IF(M$16=$C414,M$47-SUM(M$404:M413),IF(M$16-$C414&lt;10,L414,0)))</f>
        <v>24737698.514209837</v>
      </c>
      <c r="N414" s="195">
        <f>IF(AND(N$16=2017,$C414&lt;N$16),N$47/10,IF(N$16=$C414,N$47-SUM(N$404:N413),IF(N$16-$C414&lt;10,M414,0)))</f>
        <v>24737698.514209837</v>
      </c>
      <c r="O414" s="195">
        <f>IF(AND(O$16=2017,$C414&lt;O$16),O$47/10,IF(O$16=$C414,O$47-SUM(O$404:O413),IF(O$16-$C414&lt;10,N414,0)))</f>
        <v>24737698.514209837</v>
      </c>
      <c r="P414" s="195">
        <f>IF(AND(P$16=2017,$C414&lt;P$16),P$47/10,IF(P$16=$C414,P$47-SUM(P$404:P413),IF(P$16-$C414&lt;10,O414,0)))</f>
        <v>24737698.514209837</v>
      </c>
      <c r="Q414" s="195">
        <f>IF(AND(Q$16=2017,$C414&lt;Q$16),Q$47/10,IF(Q$16=$C414,Q$47-SUM(Q$404:Q413),IF(Q$16-$C414&lt;10,P414,0)))</f>
        <v>24737698.514209837</v>
      </c>
      <c r="R414" s="195">
        <f>IF(AND(R$16=2017,$C414&lt;R$16),R$47/10,IF(R$16=$C414,R$47-SUM(R$404:R413),IF(R$16-$C414&lt;10,Q414,0)))</f>
        <v>24737698.514209837</v>
      </c>
      <c r="S414" s="195">
        <f>IF(AND(S$16=2017,$C414&lt;S$16),S$47/10,IF(S$16=$C414,S$47-SUM(S$404:S413),IF(S$16-$C414&lt;10,R414,0)))</f>
        <v>24737698.514209837</v>
      </c>
      <c r="T414" s="195">
        <f>IF(AND(T$16=2017,$C414&lt;T$16),T$47/10,IF(T$16=$C414,T$47-SUM(T$404:T413),IF(T$16-$C414&lt;10,S414,0)))</f>
        <v>0</v>
      </c>
      <c r="U414" s="195">
        <f>IF(AND(U$16=2017,$C414&lt;U$16),U$47/10,IF(U$16=$C414,U$47-SUM(U$404:U413),IF(U$16-$C414&lt;10,T414,0)))</f>
        <v>0</v>
      </c>
      <c r="V414" s="195">
        <f>IF(AND(V$16=2017,$C414&lt;V$16),V$47/10,IF(V$16=$C414,V$47-SUM(V$404:V413),IF(V$16-$C414&lt;10,U414,0)))</f>
        <v>0</v>
      </c>
      <c r="W414" s="195">
        <f>IF(AND(W$16=2017,$C414&lt;W$16),W$47/10,IF(W$16=$C414,W$47-SUM(W$404:W413),IF(W$16-$C414&lt;10,V414,0)))</f>
        <v>0</v>
      </c>
      <c r="X414" s="195">
        <f>IF(AND(X$16=2017,$C414&lt;X$16),X$47/10,IF(X$16=$C414,X$47-SUM(X$404:X413),IF(X$16-$C414&lt;10,W414,0)))</f>
        <v>0</v>
      </c>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row>
    <row r="415" spans="1:214" outlineLevel="1" x14ac:dyDescent="0.2">
      <c r="A415" s="163"/>
      <c r="B415" s="177" t="s">
        <v>249</v>
      </c>
      <c r="C415" s="177">
        <v>2018</v>
      </c>
      <c r="D415" s="163"/>
      <c r="E415" s="163" t="s">
        <v>142</v>
      </c>
      <c r="F415" s="163"/>
      <c r="G415" s="163"/>
      <c r="H415" s="163"/>
      <c r="I415" s="163"/>
      <c r="J415" s="195">
        <f>IF(AND(J$16=2017,$C415&lt;J$16),J$47/10,IF(J$16=$C415,J$47-SUM(J$404:J414),IF(J$16-$C415&lt;10,I415,0)))</f>
        <v>0</v>
      </c>
      <c r="K415" s="195">
        <f>IF(AND(K$16=2017,$C415&lt;K$16),K$47/10,IF(K$16=$C415,K$47-SUM(K$404:K414),IF(K$16-$C415&lt;10,J415,0)))</f>
        <v>24897924.852163106</v>
      </c>
      <c r="L415" s="195">
        <f>IF(AND(L$16=2017,$C415&lt;L$16),L$47/10,IF(L$16=$C415,L$47-SUM(L$404:L414),IF(L$16-$C415&lt;10,K415,0)))</f>
        <v>24897924.852163106</v>
      </c>
      <c r="M415" s="195">
        <f>IF(AND(M$16=2017,$C415&lt;M$16),M$47/10,IF(M$16=$C415,M$47-SUM(M$404:M414),IF(M$16-$C415&lt;10,L415,0)))</f>
        <v>24897924.852163106</v>
      </c>
      <c r="N415" s="195">
        <f>IF(AND(N$16=2017,$C415&lt;N$16),N$47/10,IF(N$16=$C415,N$47-SUM(N$404:N414),IF(N$16-$C415&lt;10,M415,0)))</f>
        <v>24897924.852163106</v>
      </c>
      <c r="O415" s="195">
        <f>IF(AND(O$16=2017,$C415&lt;O$16),O$47/10,IF(O$16=$C415,O$47-SUM(O$404:O414),IF(O$16-$C415&lt;10,N415,0)))</f>
        <v>24897924.852163106</v>
      </c>
      <c r="P415" s="195">
        <f>IF(AND(P$16=2017,$C415&lt;P$16),P$47/10,IF(P$16=$C415,P$47-SUM(P$404:P414),IF(P$16-$C415&lt;10,O415,0)))</f>
        <v>24897924.852163106</v>
      </c>
      <c r="Q415" s="195">
        <f>IF(AND(Q$16=2017,$C415&lt;Q$16),Q$47/10,IF(Q$16=$C415,Q$47-SUM(Q$404:Q414),IF(Q$16-$C415&lt;10,P415,0)))</f>
        <v>24897924.852163106</v>
      </c>
      <c r="R415" s="195">
        <f>IF(AND(R$16=2017,$C415&lt;R$16),R$47/10,IF(R$16=$C415,R$47-SUM(R$404:R414),IF(R$16-$C415&lt;10,Q415,0)))</f>
        <v>24897924.852163106</v>
      </c>
      <c r="S415" s="195">
        <f>IF(AND(S$16=2017,$C415&lt;S$16),S$47/10,IF(S$16=$C415,S$47-SUM(S$404:S414),IF(S$16-$C415&lt;10,R415,0)))</f>
        <v>24897924.852163106</v>
      </c>
      <c r="T415" s="195">
        <f>IF(AND(T$16=2017,$C415&lt;T$16),T$47/10,IF(T$16=$C415,T$47-SUM(T$404:T414),IF(T$16-$C415&lt;10,S415,0)))</f>
        <v>24897924.852163106</v>
      </c>
      <c r="U415" s="195">
        <f>IF(AND(U$16=2017,$C415&lt;U$16),U$47/10,IF(U$16=$C415,U$47-SUM(U$404:U414),IF(U$16-$C415&lt;10,T415,0)))</f>
        <v>0</v>
      </c>
      <c r="V415" s="195">
        <f>IF(AND(V$16=2017,$C415&lt;V$16),V$47/10,IF(V$16=$C415,V$47-SUM(V$404:V414),IF(V$16-$C415&lt;10,U415,0)))</f>
        <v>0</v>
      </c>
      <c r="W415" s="195">
        <f>IF(AND(W$16=2017,$C415&lt;W$16),W$47/10,IF(W$16=$C415,W$47-SUM(W$404:W414),IF(W$16-$C415&lt;10,V415,0)))</f>
        <v>0</v>
      </c>
      <c r="X415" s="195">
        <f>IF(AND(X$16=2017,$C415&lt;X$16),X$47/10,IF(X$16=$C415,X$47-SUM(X$404:X414),IF(X$16-$C415&lt;10,W415,0)))</f>
        <v>0</v>
      </c>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row>
    <row r="416" spans="1:214" outlineLevel="1" x14ac:dyDescent="0.2">
      <c r="A416" s="163"/>
      <c r="B416" s="177" t="s">
        <v>249</v>
      </c>
      <c r="C416" s="173">
        <v>2019</v>
      </c>
      <c r="D416" s="163"/>
      <c r="E416" s="163" t="s">
        <v>142</v>
      </c>
      <c r="F416" s="163"/>
      <c r="G416" s="163"/>
      <c r="H416" s="163"/>
      <c r="I416" s="163"/>
      <c r="J416" s="195">
        <f>IF(AND(J$16=2017,$C416&lt;J$16),J$47/10,IF(J$16=$C416,J$47-SUM(J$404:J415),IF(J$16-$C416&lt;10,I416,0)))</f>
        <v>0</v>
      </c>
      <c r="K416" s="195">
        <f>IF(AND(K$16=2017,$C416&lt;K$16),K$47/10,IF(K$16=$C416,K$47-SUM(K$404:K415),IF(K$16-$C416&lt;10,J416,0)))</f>
        <v>0</v>
      </c>
      <c r="L416" s="195">
        <f>IF(AND(L$16=2017,$C416&lt;L$16),L$47/10,IF(L$16=$C416,L$47-SUM(L$404:L415),IF(L$16-$C416&lt;10,K416,0)))</f>
        <v>27572378.399630815</v>
      </c>
      <c r="M416" s="195">
        <f>IF(AND(M$16=2017,$C416&lt;M$16),M$47/10,IF(M$16=$C416,M$47-SUM(M$404:M415),IF(M$16-$C416&lt;10,L416,0)))</f>
        <v>27572378.399630815</v>
      </c>
      <c r="N416" s="195">
        <f>IF(AND(N$16=2017,$C416&lt;N$16),N$47/10,IF(N$16=$C416,N$47-SUM(N$404:N415),IF(N$16-$C416&lt;10,M416,0)))</f>
        <v>27572378.399630815</v>
      </c>
      <c r="O416" s="195">
        <f>IF(AND(O$16=2017,$C416&lt;O$16),O$47/10,IF(O$16=$C416,O$47-SUM(O$404:O415),IF(O$16-$C416&lt;10,N416,0)))</f>
        <v>27572378.399630815</v>
      </c>
      <c r="P416" s="195">
        <f>IF(AND(P$16=2017,$C416&lt;P$16),P$47/10,IF(P$16=$C416,P$47-SUM(P$404:P415),IF(P$16-$C416&lt;10,O416,0)))</f>
        <v>27572378.399630815</v>
      </c>
      <c r="Q416" s="195">
        <f>IF(AND(Q$16=2017,$C416&lt;Q$16),Q$47/10,IF(Q$16=$C416,Q$47-SUM(Q$404:Q415),IF(Q$16-$C416&lt;10,P416,0)))</f>
        <v>27572378.399630815</v>
      </c>
      <c r="R416" s="195">
        <f>IF(AND(R$16=2017,$C416&lt;R$16),R$47/10,IF(R$16=$C416,R$47-SUM(R$404:R415),IF(R$16-$C416&lt;10,Q416,0)))</f>
        <v>27572378.399630815</v>
      </c>
      <c r="S416" s="195">
        <f>IF(AND(S$16=2017,$C416&lt;S$16),S$47/10,IF(S$16=$C416,S$47-SUM(S$404:S415),IF(S$16-$C416&lt;10,R416,0)))</f>
        <v>27572378.399630815</v>
      </c>
      <c r="T416" s="195">
        <f>IF(AND(T$16=2017,$C416&lt;T$16),T$47/10,IF(T$16=$C416,T$47-SUM(T$404:T415),IF(T$16-$C416&lt;10,S416,0)))</f>
        <v>27572378.399630815</v>
      </c>
      <c r="U416" s="195">
        <f>IF(AND(U$16=2017,$C416&lt;U$16),U$47/10,IF(U$16=$C416,U$47-SUM(U$404:U415),IF(U$16-$C416&lt;10,T416,0)))</f>
        <v>27572378.399630815</v>
      </c>
      <c r="V416" s="195">
        <f>IF(AND(V$16=2017,$C416&lt;V$16),V$47/10,IF(V$16=$C416,V$47-SUM(V$404:V415),IF(V$16-$C416&lt;10,U416,0)))</f>
        <v>0</v>
      </c>
      <c r="W416" s="195">
        <f>IF(AND(W$16=2017,$C416&lt;W$16),W$47/10,IF(W$16=$C416,W$47-SUM(W$404:W415),IF(W$16-$C416&lt;10,V416,0)))</f>
        <v>0</v>
      </c>
      <c r="X416" s="195">
        <f>IF(AND(X$16=2017,$C416&lt;X$16),X$47/10,IF(X$16=$C416,X$47-SUM(X$404:X415),IF(X$16-$C416&lt;10,W416,0)))</f>
        <v>0</v>
      </c>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row>
    <row r="417" spans="1:214" outlineLevel="1" x14ac:dyDescent="0.2">
      <c r="A417" s="163"/>
      <c r="B417" s="177" t="s">
        <v>249</v>
      </c>
      <c r="C417" s="177">
        <v>2020</v>
      </c>
      <c r="D417" s="163"/>
      <c r="E417" s="163" t="s">
        <v>142</v>
      </c>
      <c r="F417" s="163"/>
      <c r="G417" s="163"/>
      <c r="H417" s="163"/>
      <c r="I417" s="163"/>
      <c r="J417" s="195">
        <f>IF(AND(J$16=2017,$C417&lt;J$16),J$47/10,IF(J$16=$C417,J$47-SUM(J$404:J416),IF(J$16-$C417&lt;10,I417,0)))</f>
        <v>0</v>
      </c>
      <c r="K417" s="195">
        <f>IF(AND(K$16=2017,$C417&lt;K$16),K$47/10,IF(K$16=$C417,K$47-SUM(K$404:K416),IF(K$16-$C417&lt;10,J417,0)))</f>
        <v>0</v>
      </c>
      <c r="L417" s="195">
        <f>IF(AND(L$16=2017,$C417&lt;L$16),L$47/10,IF(L$16=$C417,L$47-SUM(L$404:L416),IF(L$16-$C417&lt;10,K417,0)))</f>
        <v>0</v>
      </c>
      <c r="M417" s="195">
        <f>IF(AND(M$16=2017,$C417&lt;M$16),M$47/10,IF(M$16=$C417,M$47-SUM(M$404:M416),IF(M$16-$C417&lt;10,L417,0)))</f>
        <v>25914479.20014742</v>
      </c>
      <c r="N417" s="195">
        <f>IF(AND(N$16=2017,$C417&lt;N$16),N$47/10,IF(N$16=$C417,N$47-SUM(N$404:N416),IF(N$16-$C417&lt;10,M417,0)))</f>
        <v>25914479.20014742</v>
      </c>
      <c r="O417" s="195">
        <f>IF(AND(O$16=2017,$C417&lt;O$16),O$47/10,IF(O$16=$C417,O$47-SUM(O$404:O416),IF(O$16-$C417&lt;10,N417,0)))</f>
        <v>25914479.20014742</v>
      </c>
      <c r="P417" s="195">
        <f>IF(AND(P$16=2017,$C417&lt;P$16),P$47/10,IF(P$16=$C417,P$47-SUM(P$404:P416),IF(P$16-$C417&lt;10,O417,0)))</f>
        <v>25914479.20014742</v>
      </c>
      <c r="Q417" s="195">
        <f>IF(AND(Q$16=2017,$C417&lt;Q$16),Q$47/10,IF(Q$16=$C417,Q$47-SUM(Q$404:Q416),IF(Q$16-$C417&lt;10,P417,0)))</f>
        <v>25914479.20014742</v>
      </c>
      <c r="R417" s="195">
        <f>IF(AND(R$16=2017,$C417&lt;R$16),R$47/10,IF(R$16=$C417,R$47-SUM(R$404:R416),IF(R$16-$C417&lt;10,Q417,0)))</f>
        <v>25914479.20014742</v>
      </c>
      <c r="S417" s="195">
        <f>IF(AND(S$16=2017,$C417&lt;S$16),S$47/10,IF(S$16=$C417,S$47-SUM(S$404:S416),IF(S$16-$C417&lt;10,R417,0)))</f>
        <v>25914479.20014742</v>
      </c>
      <c r="T417" s="195">
        <f>IF(AND(T$16=2017,$C417&lt;T$16),T$47/10,IF(T$16=$C417,T$47-SUM(T$404:T416),IF(T$16-$C417&lt;10,S417,0)))</f>
        <v>25914479.20014742</v>
      </c>
      <c r="U417" s="195">
        <f>IF(AND(U$16=2017,$C417&lt;U$16),U$47/10,IF(U$16=$C417,U$47-SUM(U$404:U416),IF(U$16-$C417&lt;10,T417,0)))</f>
        <v>25914479.20014742</v>
      </c>
      <c r="V417" s="195">
        <f>IF(AND(V$16=2017,$C417&lt;V$16),V$47/10,IF(V$16=$C417,V$47-SUM(V$404:V416),IF(V$16-$C417&lt;10,U417,0)))</f>
        <v>25914479.20014742</v>
      </c>
      <c r="W417" s="195">
        <f>IF(AND(W$16=2017,$C417&lt;W$16),W$47/10,IF(W$16=$C417,W$47-SUM(W$404:W416),IF(W$16-$C417&lt;10,V417,0)))</f>
        <v>0</v>
      </c>
      <c r="X417" s="195">
        <f>IF(AND(X$16=2017,$C417&lt;X$16),X$47/10,IF(X$16=$C417,X$47-SUM(X$404:X416),IF(X$16-$C417&lt;10,W417,0)))</f>
        <v>0</v>
      </c>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row>
    <row r="418" spans="1:214" outlineLevel="1" x14ac:dyDescent="0.2">
      <c r="A418" s="163"/>
      <c r="B418" s="177" t="s">
        <v>249</v>
      </c>
      <c r="C418" s="173">
        <v>2021</v>
      </c>
      <c r="D418" s="163"/>
      <c r="E418" s="163" t="s">
        <v>142</v>
      </c>
      <c r="F418" s="163"/>
      <c r="G418" s="163"/>
      <c r="H418" s="163"/>
      <c r="I418" s="163"/>
      <c r="J418" s="195">
        <f>IF(AND(J$16=2017,$C418&lt;J$16),J$47/10,IF(J$16=$C418,J$47-SUM(J$404:J417),IF(J$16-$C418&lt;10,I418,0)))</f>
        <v>0</v>
      </c>
      <c r="K418" s="195">
        <f>IF(AND(K$16=2017,$C418&lt;K$16),K$47/10,IF(K$16=$C418,K$47-SUM(K$404:K417),IF(K$16-$C418&lt;10,J418,0)))</f>
        <v>0</v>
      </c>
      <c r="L418" s="195">
        <f>IF(AND(L$16=2017,$C418&lt;L$16),L$47/10,IF(L$16=$C418,L$47-SUM(L$404:L417),IF(L$16-$C418&lt;10,K418,0)))</f>
        <v>0</v>
      </c>
      <c r="M418" s="195">
        <f>IF(AND(M$16=2017,$C418&lt;M$16),M$47/10,IF(M$16=$C418,M$47-SUM(M$404:M417),IF(M$16-$C418&lt;10,L418,0)))</f>
        <v>0</v>
      </c>
      <c r="N418" s="195">
        <f>IF(AND(N$16=2017,$C418&lt;N$16),N$47/10,IF(N$16=$C418,N$47-SUM(N$404:N417),IF(N$16-$C418&lt;10,M418,0)))</f>
        <v>20953083.076290548</v>
      </c>
      <c r="O418" s="195">
        <f>IF(AND(O$16=2017,$C418&lt;O$16),O$47/10,IF(O$16=$C418,O$47-SUM(O$404:O417),IF(O$16-$C418&lt;10,N418,0)))</f>
        <v>20953083.076290548</v>
      </c>
      <c r="P418" s="195">
        <f>IF(AND(P$16=2017,$C418&lt;P$16),P$47/10,IF(P$16=$C418,P$47-SUM(P$404:P417),IF(P$16-$C418&lt;10,O418,0)))</f>
        <v>20953083.076290548</v>
      </c>
      <c r="Q418" s="195">
        <f>IF(AND(Q$16=2017,$C418&lt;Q$16),Q$47/10,IF(Q$16=$C418,Q$47-SUM(Q$404:Q417),IF(Q$16-$C418&lt;10,P418,0)))</f>
        <v>20953083.076290548</v>
      </c>
      <c r="R418" s="195">
        <f>IF(AND(R$16=2017,$C418&lt;R$16),R$47/10,IF(R$16=$C418,R$47-SUM(R$404:R417),IF(R$16-$C418&lt;10,Q418,0)))</f>
        <v>20953083.076290548</v>
      </c>
      <c r="S418" s="195">
        <f>IF(AND(S$16=2017,$C418&lt;S$16),S$47/10,IF(S$16=$C418,S$47-SUM(S$404:S417),IF(S$16-$C418&lt;10,R418,0)))</f>
        <v>20953083.076290548</v>
      </c>
      <c r="T418" s="195">
        <f>IF(AND(T$16=2017,$C418&lt;T$16),T$47/10,IF(T$16=$C418,T$47-SUM(T$404:T417),IF(T$16-$C418&lt;10,S418,0)))</f>
        <v>20953083.076290548</v>
      </c>
      <c r="U418" s="195">
        <f>IF(AND(U$16=2017,$C418&lt;U$16),U$47/10,IF(U$16=$C418,U$47-SUM(U$404:U417),IF(U$16-$C418&lt;10,T418,0)))</f>
        <v>20953083.076290548</v>
      </c>
      <c r="V418" s="195">
        <f>IF(AND(V$16=2017,$C418&lt;V$16),V$47/10,IF(V$16=$C418,V$47-SUM(V$404:V417),IF(V$16-$C418&lt;10,U418,0)))</f>
        <v>20953083.076290548</v>
      </c>
      <c r="W418" s="195">
        <f>IF(AND(W$16=2017,$C418&lt;W$16),W$47/10,IF(W$16=$C418,W$47-SUM(W$404:W417),IF(W$16-$C418&lt;10,V418,0)))</f>
        <v>20953083.076290548</v>
      </c>
      <c r="X418" s="195">
        <f>IF(AND(X$16=2017,$C418&lt;X$16),X$47/10,IF(X$16=$C418,X$47-SUM(X$404:X417),IF(X$16-$C418&lt;10,W418,0)))</f>
        <v>0</v>
      </c>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row>
    <row r="419" spans="1:214" outlineLevel="1" x14ac:dyDescent="0.2">
      <c r="A419" s="163"/>
      <c r="B419" s="177" t="s">
        <v>249</v>
      </c>
      <c r="C419" s="177">
        <v>2022</v>
      </c>
      <c r="D419" s="163"/>
      <c r="E419" s="163" t="s">
        <v>142</v>
      </c>
      <c r="F419" s="163"/>
      <c r="G419" s="163"/>
      <c r="H419" s="163"/>
      <c r="I419" s="163"/>
      <c r="J419" s="195">
        <f>IF(AND(J$16=2017,$C419&lt;J$16),J$47/10,IF(J$16=$C419,J$47-SUM(J$404:J418),IF(J$16-$C419&lt;10,I419,0)))</f>
        <v>0</v>
      </c>
      <c r="K419" s="195">
        <f>IF(AND(K$16=2017,$C419&lt;K$16),K$47/10,IF(K$16=$C419,K$47-SUM(K$404:K418),IF(K$16-$C419&lt;10,J419,0)))</f>
        <v>0</v>
      </c>
      <c r="L419" s="195">
        <f>IF(AND(L$16=2017,$C419&lt;L$16),L$47/10,IF(L$16=$C419,L$47-SUM(L$404:L418),IF(L$16-$C419&lt;10,K419,0)))</f>
        <v>0</v>
      </c>
      <c r="M419" s="195">
        <f>IF(AND(M$16=2017,$C419&lt;M$16),M$47/10,IF(M$16=$C419,M$47-SUM(M$404:M418),IF(M$16-$C419&lt;10,L419,0)))</f>
        <v>0</v>
      </c>
      <c r="N419" s="195">
        <f>IF(AND(N$16=2017,$C419&lt;N$16),N$47/10,IF(N$16=$C419,N$47-SUM(N$404:N418),IF(N$16-$C419&lt;10,M419,0)))</f>
        <v>0</v>
      </c>
      <c r="O419" s="195">
        <f>IF(AND(O$16=2017,$C419&lt;O$16),O$47/10,IF(O$16=$C419,O$47-SUM(O$404:O418),IF(O$16-$C419&lt;10,N419,0)))</f>
        <v>23382961.429799169</v>
      </c>
      <c r="P419" s="195">
        <f>IF(AND(P$16=2017,$C419&lt;P$16),P$47/10,IF(P$16=$C419,P$47-SUM(P$404:P418),IF(P$16-$C419&lt;10,O419,0)))</f>
        <v>23382961.429799169</v>
      </c>
      <c r="Q419" s="195">
        <f>IF(AND(Q$16=2017,$C419&lt;Q$16),Q$47/10,IF(Q$16=$C419,Q$47-SUM(Q$404:Q418),IF(Q$16-$C419&lt;10,P419,0)))</f>
        <v>23382961.429799169</v>
      </c>
      <c r="R419" s="195">
        <f>IF(AND(R$16=2017,$C419&lt;R$16),R$47/10,IF(R$16=$C419,R$47-SUM(R$404:R418),IF(R$16-$C419&lt;10,Q419,0)))</f>
        <v>23382961.429799169</v>
      </c>
      <c r="S419" s="195">
        <f>IF(AND(S$16=2017,$C419&lt;S$16),S$47/10,IF(S$16=$C419,S$47-SUM(S$404:S418),IF(S$16-$C419&lt;10,R419,0)))</f>
        <v>23382961.429799169</v>
      </c>
      <c r="T419" s="195">
        <f>IF(AND(T$16=2017,$C419&lt;T$16),T$47/10,IF(T$16=$C419,T$47-SUM(T$404:T418),IF(T$16-$C419&lt;10,S419,0)))</f>
        <v>23382961.429799169</v>
      </c>
      <c r="U419" s="195">
        <f>IF(AND(U$16=2017,$C419&lt;U$16),U$47/10,IF(U$16=$C419,U$47-SUM(U$404:U418),IF(U$16-$C419&lt;10,T419,0)))</f>
        <v>23382961.429799169</v>
      </c>
      <c r="V419" s="195">
        <f>IF(AND(V$16=2017,$C419&lt;V$16),V$47/10,IF(V$16=$C419,V$47-SUM(V$404:V418),IF(V$16-$C419&lt;10,U419,0)))</f>
        <v>23382961.429799169</v>
      </c>
      <c r="W419" s="195">
        <f>IF(AND(W$16=2017,$C419&lt;W$16),W$47/10,IF(W$16=$C419,W$47-SUM(W$404:W418),IF(W$16-$C419&lt;10,V419,0)))</f>
        <v>23382961.429799169</v>
      </c>
      <c r="X419" s="195">
        <f>IF(AND(X$16=2017,$C419&lt;X$16),X$47/10,IF(X$16=$C419,X$47-SUM(X$404:X418),IF(X$16-$C419&lt;10,W419,0)))</f>
        <v>23382961.429799169</v>
      </c>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row>
    <row r="420" spans="1:214" outlineLevel="1" x14ac:dyDescent="0.2">
      <c r="A420" s="163"/>
      <c r="B420" s="177" t="s">
        <v>249</v>
      </c>
      <c r="C420" s="173">
        <v>2023</v>
      </c>
      <c r="D420" s="163"/>
      <c r="E420" s="163" t="s">
        <v>142</v>
      </c>
      <c r="F420" s="163"/>
      <c r="G420" s="163"/>
      <c r="H420" s="163"/>
      <c r="I420" s="163"/>
      <c r="J420" s="195">
        <f>IF(AND(J$16=2017,$C420&lt;J$16),J$47/10,IF(J$16=$C420,J$47-SUM(J$404:J419),IF(J$16-$C420&lt;10,I420,0)))</f>
        <v>0</v>
      </c>
      <c r="K420" s="195">
        <f>IF(AND(K$16=2017,$C420&lt;K$16),K$47/10,IF(K$16=$C420,K$47-SUM(K$404:K419),IF(K$16-$C420&lt;10,J420,0)))</f>
        <v>0</v>
      </c>
      <c r="L420" s="195">
        <f>IF(AND(L$16=2017,$C420&lt;L$16),L$47/10,IF(L$16=$C420,L$47-SUM(L$404:L419),IF(L$16-$C420&lt;10,K420,0)))</f>
        <v>0</v>
      </c>
      <c r="M420" s="195">
        <f>IF(AND(M$16=2017,$C420&lt;M$16),M$47/10,IF(M$16=$C420,M$47-SUM(M$404:M419),IF(M$16-$C420&lt;10,L420,0)))</f>
        <v>0</v>
      </c>
      <c r="N420" s="195">
        <f>IF(AND(N$16=2017,$C420&lt;N$16),N$47/10,IF(N$16=$C420,N$47-SUM(N$404:N419),IF(N$16-$C420&lt;10,M420,0)))</f>
        <v>0</v>
      </c>
      <c r="O420" s="195">
        <f>IF(AND(O$16=2017,$C420&lt;O$16),O$47/10,IF(O$16=$C420,O$47-SUM(O$404:O419),IF(O$16-$C420&lt;10,N420,0)))</f>
        <v>0</v>
      </c>
      <c r="P420" s="195">
        <f>IF(AND(P$16=2017,$C420&lt;P$16),P$47/10,IF(P$16=$C420,P$47-SUM(P$404:P419),IF(P$16-$C420&lt;10,O420,0)))</f>
        <v>24733858.878631443</v>
      </c>
      <c r="Q420" s="195">
        <f>IF(AND(Q$16=2017,$C420&lt;Q$16),Q$47/10,IF(Q$16=$C420,Q$47-SUM(Q$404:Q419),IF(Q$16-$C420&lt;10,P420,0)))</f>
        <v>24733858.878631443</v>
      </c>
      <c r="R420" s="195">
        <f>IF(AND(R$16=2017,$C420&lt;R$16),R$47/10,IF(R$16=$C420,R$47-SUM(R$404:R419),IF(R$16-$C420&lt;10,Q420,0)))</f>
        <v>24733858.878631443</v>
      </c>
      <c r="S420" s="195">
        <f>IF(AND(S$16=2017,$C420&lt;S$16),S$47/10,IF(S$16=$C420,S$47-SUM(S$404:S419),IF(S$16-$C420&lt;10,R420,0)))</f>
        <v>24733858.878631443</v>
      </c>
      <c r="T420" s="195">
        <f>IF(AND(T$16=2017,$C420&lt;T$16),T$47/10,IF(T$16=$C420,T$47-SUM(T$404:T419),IF(T$16-$C420&lt;10,S420,0)))</f>
        <v>24733858.878631443</v>
      </c>
      <c r="U420" s="195">
        <f>IF(AND(U$16=2017,$C420&lt;U$16),U$47/10,IF(U$16=$C420,U$47-SUM(U$404:U419),IF(U$16-$C420&lt;10,T420,0)))</f>
        <v>24733858.878631443</v>
      </c>
      <c r="V420" s="195">
        <f>IF(AND(V$16=2017,$C420&lt;V$16),V$47/10,IF(V$16=$C420,V$47-SUM(V$404:V419),IF(V$16-$C420&lt;10,U420,0)))</f>
        <v>24733858.878631443</v>
      </c>
      <c r="W420" s="195">
        <f>IF(AND(W$16=2017,$C420&lt;W$16),W$47/10,IF(W$16=$C420,W$47-SUM(W$404:W419),IF(W$16-$C420&lt;10,V420,0)))</f>
        <v>24733858.878631443</v>
      </c>
      <c r="X420" s="195">
        <f>IF(AND(X$16=2017,$C420&lt;X$16),X$47/10,IF(X$16=$C420,X$47-SUM(X$404:X419),IF(X$16-$C420&lt;10,W420,0)))</f>
        <v>24733858.878631443</v>
      </c>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row>
    <row r="421" spans="1:214" outlineLevel="1" x14ac:dyDescent="0.2">
      <c r="A421" s="163"/>
      <c r="B421" s="177" t="s">
        <v>249</v>
      </c>
      <c r="C421" s="177">
        <v>2024</v>
      </c>
      <c r="D421" s="163"/>
      <c r="E421" s="163" t="s">
        <v>142</v>
      </c>
      <c r="F421" s="163"/>
      <c r="G421" s="163"/>
      <c r="H421" s="163"/>
      <c r="I421" s="163"/>
      <c r="J421" s="195">
        <f>IF(AND(J$16=2017,$C421&lt;J$16),J$47/10,IF(J$16=$C421,J$47-SUM(J$404:J420),IF(J$16-$C421&lt;10,I421,0)))</f>
        <v>0</v>
      </c>
      <c r="K421" s="195">
        <f>IF(AND(K$16=2017,$C421&lt;K$16),K$47/10,IF(K$16=$C421,K$47-SUM(K$404:K420),IF(K$16-$C421&lt;10,J421,0)))</f>
        <v>0</v>
      </c>
      <c r="L421" s="195">
        <f>IF(AND(L$16=2017,$C421&lt;L$16),L$47/10,IF(L$16=$C421,L$47-SUM(L$404:L420),IF(L$16-$C421&lt;10,K421,0)))</f>
        <v>0</v>
      </c>
      <c r="M421" s="195">
        <f>IF(AND(M$16=2017,$C421&lt;M$16),M$47/10,IF(M$16=$C421,M$47-SUM(M$404:M420),IF(M$16-$C421&lt;10,L421,0)))</f>
        <v>0</v>
      </c>
      <c r="N421" s="195">
        <f>IF(AND(N$16=2017,$C421&lt;N$16),N$47/10,IF(N$16=$C421,N$47-SUM(N$404:N420),IF(N$16-$C421&lt;10,M421,0)))</f>
        <v>0</v>
      </c>
      <c r="O421" s="195">
        <f>IF(AND(O$16=2017,$C421&lt;O$16),O$47/10,IF(O$16=$C421,O$47-SUM(O$404:O420),IF(O$16-$C421&lt;10,N421,0)))</f>
        <v>0</v>
      </c>
      <c r="P421" s="195">
        <f>IF(AND(P$16=2017,$C421&lt;P$16),P$47/10,IF(P$16=$C421,P$47-SUM(P$404:P420),IF(P$16-$C421&lt;10,O421,0)))</f>
        <v>0</v>
      </c>
      <c r="Q421" s="195">
        <f>IF(AND(Q$16=2017,$C421&lt;Q$16),Q$47/10,IF(Q$16=$C421,Q$47-SUM(Q$404:Q420),IF(Q$16-$C421&lt;10,P421,0)))</f>
        <v>35351669.749813795</v>
      </c>
      <c r="R421" s="195">
        <f>IF(AND(R$16=2017,$C421&lt;R$16),R$47/10,IF(R$16=$C421,R$47-SUM(R$404:R420),IF(R$16-$C421&lt;10,Q421,0)))</f>
        <v>35351669.749813795</v>
      </c>
      <c r="S421" s="195">
        <f>IF(AND(S$16=2017,$C421&lt;S$16),S$47/10,IF(S$16=$C421,S$47-SUM(S$404:S420),IF(S$16-$C421&lt;10,R421,0)))</f>
        <v>35351669.749813795</v>
      </c>
      <c r="T421" s="195">
        <f>IF(AND(T$16=2017,$C421&lt;T$16),T$47/10,IF(T$16=$C421,T$47-SUM(T$404:T420),IF(T$16-$C421&lt;10,S421,0)))</f>
        <v>35351669.749813795</v>
      </c>
      <c r="U421" s="195">
        <f>IF(AND(U$16=2017,$C421&lt;U$16),U$47/10,IF(U$16=$C421,U$47-SUM(U$404:U420),IF(U$16-$C421&lt;10,T421,0)))</f>
        <v>35351669.749813795</v>
      </c>
      <c r="V421" s="195">
        <f>IF(AND(V$16=2017,$C421&lt;V$16),V$47/10,IF(V$16=$C421,V$47-SUM(V$404:V420),IF(V$16-$C421&lt;10,U421,0)))</f>
        <v>35351669.749813795</v>
      </c>
      <c r="W421" s="195">
        <f>IF(AND(W$16=2017,$C421&lt;W$16),W$47/10,IF(W$16=$C421,W$47-SUM(W$404:W420),IF(W$16-$C421&lt;10,V421,0)))</f>
        <v>35351669.749813795</v>
      </c>
      <c r="X421" s="195">
        <f>IF(AND(X$16=2017,$C421&lt;X$16),X$47/10,IF(X$16=$C421,X$47-SUM(X$404:X420),IF(X$16-$C421&lt;10,W421,0)))</f>
        <v>35351669.749813795</v>
      </c>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row>
    <row r="422" spans="1:214" outlineLevel="1" x14ac:dyDescent="0.2">
      <c r="A422" s="163"/>
      <c r="B422" s="177" t="s">
        <v>249</v>
      </c>
      <c r="C422" s="173">
        <v>2025</v>
      </c>
      <c r="D422" s="163"/>
      <c r="E422" s="163" t="s">
        <v>142</v>
      </c>
      <c r="F422" s="163"/>
      <c r="G422" s="163"/>
      <c r="H422" s="163"/>
      <c r="I422" s="163"/>
      <c r="J422" s="195">
        <f>IF(AND(J$16=2017,$C422&lt;J$16),J$47/10,IF(J$16=$C422,J$47-SUM(J$404:J421),IF(J$16-$C422&lt;10,I422,0)))</f>
        <v>0</v>
      </c>
      <c r="K422" s="195">
        <f>IF(AND(K$16=2017,$C422&lt;K$16),K$47/10,IF(K$16=$C422,K$47-SUM(K$404:K421),IF(K$16-$C422&lt;10,J422,0)))</f>
        <v>0</v>
      </c>
      <c r="L422" s="195">
        <f>IF(AND(L$16=2017,$C422&lt;L$16),L$47/10,IF(L$16=$C422,L$47-SUM(L$404:L421),IF(L$16-$C422&lt;10,K422,0)))</f>
        <v>0</v>
      </c>
      <c r="M422" s="195">
        <f>IF(AND(M$16=2017,$C422&lt;M$16),M$47/10,IF(M$16=$C422,M$47-SUM(M$404:M421),IF(M$16-$C422&lt;10,L422,0)))</f>
        <v>0</v>
      </c>
      <c r="N422" s="195">
        <f>IF(AND(N$16=2017,$C422&lt;N$16),N$47/10,IF(N$16=$C422,N$47-SUM(N$404:N421),IF(N$16-$C422&lt;10,M422,0)))</f>
        <v>0</v>
      </c>
      <c r="O422" s="195">
        <f>IF(AND(O$16=2017,$C422&lt;O$16),O$47/10,IF(O$16=$C422,O$47-SUM(O$404:O421),IF(O$16-$C422&lt;10,N422,0)))</f>
        <v>0</v>
      </c>
      <c r="P422" s="195">
        <f>IF(AND(P$16=2017,$C422&lt;P$16),P$47/10,IF(P$16=$C422,P$47-SUM(P$404:P421),IF(P$16-$C422&lt;10,O422,0)))</f>
        <v>0</v>
      </c>
      <c r="Q422" s="195">
        <f>IF(AND(Q$16=2017,$C422&lt;Q$16),Q$47/10,IF(Q$16=$C422,Q$47-SUM(Q$404:Q421),IF(Q$16-$C422&lt;10,P422,0)))</f>
        <v>0</v>
      </c>
      <c r="R422" s="195">
        <f>IF(AND(R$16=2017,$C422&lt;R$16),R$47/10,IF(R$16=$C422,R$47-SUM(R$404:R421),IF(R$16-$C422&lt;10,Q422,0)))</f>
        <v>33500921.406405747</v>
      </c>
      <c r="S422" s="195">
        <f>IF(AND(S$16=2017,$C422&lt;S$16),S$47/10,IF(S$16=$C422,S$47-SUM(S$404:S421),IF(S$16-$C422&lt;10,R422,0)))</f>
        <v>33500921.406405747</v>
      </c>
      <c r="T422" s="195">
        <f>IF(AND(T$16=2017,$C422&lt;T$16),T$47/10,IF(T$16=$C422,T$47-SUM(T$404:T421),IF(T$16-$C422&lt;10,S422,0)))</f>
        <v>33500921.406405747</v>
      </c>
      <c r="U422" s="195">
        <f>IF(AND(U$16=2017,$C422&lt;U$16),U$47/10,IF(U$16=$C422,U$47-SUM(U$404:U421),IF(U$16-$C422&lt;10,T422,0)))</f>
        <v>33500921.406405747</v>
      </c>
      <c r="V422" s="195">
        <f>IF(AND(V$16=2017,$C422&lt;V$16),V$47/10,IF(V$16=$C422,V$47-SUM(V$404:V421),IF(V$16-$C422&lt;10,U422,0)))</f>
        <v>33500921.406405747</v>
      </c>
      <c r="W422" s="195">
        <f>IF(AND(W$16=2017,$C422&lt;W$16),W$47/10,IF(W$16=$C422,W$47-SUM(W$404:W421),IF(W$16-$C422&lt;10,V422,0)))</f>
        <v>33500921.406405747</v>
      </c>
      <c r="X422" s="195">
        <f>IF(AND(X$16=2017,$C422&lt;X$16),X$47/10,IF(X$16=$C422,X$47-SUM(X$404:X421),IF(X$16-$C422&lt;10,W422,0)))</f>
        <v>33500921.406405747</v>
      </c>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row>
    <row r="423" spans="1:214" outlineLevel="1" x14ac:dyDescent="0.2">
      <c r="A423" s="163"/>
      <c r="B423" s="177" t="s">
        <v>249</v>
      </c>
      <c r="C423" s="177">
        <v>2026</v>
      </c>
      <c r="D423" s="163"/>
      <c r="E423" s="163" t="s">
        <v>142</v>
      </c>
      <c r="F423" s="163"/>
      <c r="G423" s="163"/>
      <c r="H423" s="163"/>
      <c r="I423" s="163"/>
      <c r="J423" s="195">
        <f>IF(AND(J$16=2017,$C423&lt;J$16),J$47/10,IF(J$16=$C423,J$47-SUM(J$404:J422),IF(J$16-$C423&lt;10,I423,0)))</f>
        <v>0</v>
      </c>
      <c r="K423" s="195">
        <f>IF(AND(K$16=2017,$C423&lt;K$16),K$47/10,IF(K$16=$C423,K$47-SUM(K$404:K422),IF(K$16-$C423&lt;10,J423,0)))</f>
        <v>0</v>
      </c>
      <c r="L423" s="195">
        <f>IF(AND(L$16=2017,$C423&lt;L$16),L$47/10,IF(L$16=$C423,L$47-SUM(L$404:L422),IF(L$16-$C423&lt;10,K423,0)))</f>
        <v>0</v>
      </c>
      <c r="M423" s="195">
        <f>IF(AND(M$16=2017,$C423&lt;M$16),M$47/10,IF(M$16=$C423,M$47-SUM(M$404:M422),IF(M$16-$C423&lt;10,L423,0)))</f>
        <v>0</v>
      </c>
      <c r="N423" s="195">
        <f>IF(AND(N$16=2017,$C423&lt;N$16),N$47/10,IF(N$16=$C423,N$47-SUM(N$404:N422),IF(N$16-$C423&lt;10,M423,0)))</f>
        <v>0</v>
      </c>
      <c r="O423" s="195">
        <f>IF(AND(O$16=2017,$C423&lt;O$16),O$47/10,IF(O$16=$C423,O$47-SUM(O$404:O422),IF(O$16-$C423&lt;10,N423,0)))</f>
        <v>0</v>
      </c>
      <c r="P423" s="195">
        <f>IF(AND(P$16=2017,$C423&lt;P$16),P$47/10,IF(P$16=$C423,P$47-SUM(P$404:P422),IF(P$16-$C423&lt;10,O423,0)))</f>
        <v>0</v>
      </c>
      <c r="Q423" s="195">
        <f>IF(AND(Q$16=2017,$C423&lt;Q$16),Q$47/10,IF(Q$16=$C423,Q$47-SUM(Q$404:Q422),IF(Q$16-$C423&lt;10,P423,0)))</f>
        <v>0</v>
      </c>
      <c r="R423" s="195">
        <f>IF(AND(R$16=2017,$C423&lt;R$16),R$47/10,IF(R$16=$C423,R$47-SUM(R$404:R422),IF(R$16-$C423&lt;10,Q423,0)))</f>
        <v>0</v>
      </c>
      <c r="S423" s="195">
        <f>IF(AND(S$16=2017,$C423&lt;S$16),S$47/10,IF(S$16=$C423,S$47-SUM(S$404:S422),IF(S$16-$C423&lt;10,R423,0)))</f>
        <v>37017333.592849612</v>
      </c>
      <c r="T423" s="195">
        <f>IF(AND(T$16=2017,$C423&lt;T$16),T$47/10,IF(T$16=$C423,T$47-SUM(T$404:T422),IF(T$16-$C423&lt;10,S423,0)))</f>
        <v>37017333.592849612</v>
      </c>
      <c r="U423" s="195">
        <f>IF(AND(U$16=2017,$C423&lt;U$16),U$47/10,IF(U$16=$C423,U$47-SUM(U$404:U422),IF(U$16-$C423&lt;10,T423,0)))</f>
        <v>37017333.592849612</v>
      </c>
      <c r="V423" s="195">
        <f>IF(AND(V$16=2017,$C423&lt;V$16),V$47/10,IF(V$16=$C423,V$47-SUM(V$404:V422),IF(V$16-$C423&lt;10,U423,0)))</f>
        <v>37017333.592849612</v>
      </c>
      <c r="W423" s="195">
        <f>IF(AND(W$16=2017,$C423&lt;W$16),W$47/10,IF(W$16=$C423,W$47-SUM(W$404:W422),IF(W$16-$C423&lt;10,V423,0)))</f>
        <v>37017333.592849612</v>
      </c>
      <c r="X423" s="195">
        <f>IF(AND(X$16=2017,$C423&lt;X$16),X$47/10,IF(X$16=$C423,X$47-SUM(X$404:X422),IF(X$16-$C423&lt;10,W423,0)))</f>
        <v>37017333.592849612</v>
      </c>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row>
    <row r="424" spans="1:214" outlineLevel="1" x14ac:dyDescent="0.2">
      <c r="A424" s="163"/>
      <c r="B424" s="177" t="s">
        <v>249</v>
      </c>
      <c r="C424" s="173">
        <v>2027</v>
      </c>
      <c r="D424" s="163"/>
      <c r="E424" s="163" t="s">
        <v>142</v>
      </c>
      <c r="F424" s="163"/>
      <c r="G424" s="163"/>
      <c r="H424" s="163"/>
      <c r="I424" s="163"/>
      <c r="J424" s="195">
        <f>IF(AND(J$16=2017,$C424&lt;J$16),J$47/10,IF(J$16=$C424,J$47-SUM(J$404:J423),IF(J$16-$C424&lt;10,I424,0)))</f>
        <v>0</v>
      </c>
      <c r="K424" s="195">
        <f>IF(AND(K$16=2017,$C424&lt;K$16),K$47/10,IF(K$16=$C424,K$47-SUM(K$404:K423),IF(K$16-$C424&lt;10,J424,0)))</f>
        <v>0</v>
      </c>
      <c r="L424" s="195">
        <f>IF(AND(L$16=2017,$C424&lt;L$16),L$47/10,IF(L$16=$C424,L$47-SUM(L$404:L423),IF(L$16-$C424&lt;10,K424,0)))</f>
        <v>0</v>
      </c>
      <c r="M424" s="195">
        <f>IF(AND(M$16=2017,$C424&lt;M$16),M$47/10,IF(M$16=$C424,M$47-SUM(M$404:M423),IF(M$16-$C424&lt;10,L424,0)))</f>
        <v>0</v>
      </c>
      <c r="N424" s="195">
        <f>IF(AND(N$16=2017,$C424&lt;N$16),N$47/10,IF(N$16=$C424,N$47-SUM(N$404:N423),IF(N$16-$C424&lt;10,M424,0)))</f>
        <v>0</v>
      </c>
      <c r="O424" s="195">
        <f>IF(AND(O$16=2017,$C424&lt;O$16),O$47/10,IF(O$16=$C424,O$47-SUM(O$404:O423),IF(O$16-$C424&lt;10,N424,0)))</f>
        <v>0</v>
      </c>
      <c r="P424" s="195">
        <f>IF(AND(P$16=2017,$C424&lt;P$16),P$47/10,IF(P$16=$C424,P$47-SUM(P$404:P423),IF(P$16-$C424&lt;10,O424,0)))</f>
        <v>0</v>
      </c>
      <c r="Q424" s="195">
        <f>IF(AND(Q$16=2017,$C424&lt;Q$16),Q$47/10,IF(Q$16=$C424,Q$47-SUM(Q$404:Q423),IF(Q$16-$C424&lt;10,P424,0)))</f>
        <v>0</v>
      </c>
      <c r="R424" s="195">
        <f>IF(AND(R$16=2017,$C424&lt;R$16),R$47/10,IF(R$16=$C424,R$47-SUM(R$404:R423),IF(R$16-$C424&lt;10,Q424,0)))</f>
        <v>0</v>
      </c>
      <c r="S424" s="195">
        <f>IF(AND(S$16=2017,$C424&lt;S$16),S$47/10,IF(S$16=$C424,S$47-SUM(S$404:S423),IF(S$16-$C424&lt;10,R424,0)))</f>
        <v>0</v>
      </c>
      <c r="T424" s="195">
        <f>IF(AND(T$16=2017,$C424&lt;T$16),T$47/10,IF(T$16=$C424,T$47-SUM(T$404:T423),IF(T$16-$C424&lt;10,S424,0)))</f>
        <v>36169264.222561449</v>
      </c>
      <c r="U424" s="195">
        <f>IF(AND(U$16=2017,$C424&lt;U$16),U$47/10,IF(U$16=$C424,U$47-SUM(U$404:U423),IF(U$16-$C424&lt;10,T424,0)))</f>
        <v>36169264.222561449</v>
      </c>
      <c r="V424" s="195">
        <f>IF(AND(V$16=2017,$C424&lt;V$16),V$47/10,IF(V$16=$C424,V$47-SUM(V$404:V423),IF(V$16-$C424&lt;10,U424,0)))</f>
        <v>36169264.222561449</v>
      </c>
      <c r="W424" s="195">
        <f>IF(AND(W$16=2017,$C424&lt;W$16),W$47/10,IF(W$16=$C424,W$47-SUM(W$404:W423),IF(W$16-$C424&lt;10,V424,0)))</f>
        <v>36169264.222561449</v>
      </c>
      <c r="X424" s="195">
        <f>IF(AND(X$16=2017,$C424&lt;X$16),X$47/10,IF(X$16=$C424,X$47-SUM(X$404:X423),IF(X$16-$C424&lt;10,W424,0)))</f>
        <v>36169264.222561449</v>
      </c>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row>
    <row r="425" spans="1:214" outlineLevel="1" x14ac:dyDescent="0.2">
      <c r="A425" s="163"/>
      <c r="B425" s="177" t="s">
        <v>249</v>
      </c>
      <c r="C425" s="177">
        <v>2028</v>
      </c>
      <c r="D425" s="163"/>
      <c r="E425" s="163" t="s">
        <v>142</v>
      </c>
      <c r="F425" s="163"/>
      <c r="G425" s="163"/>
      <c r="H425" s="163"/>
      <c r="I425" s="163"/>
      <c r="J425" s="195">
        <f>IF(AND(J$16=2017,$C425&lt;J$16),J$47/10,IF(J$16=$C425,J$47-SUM(J$404:J424),IF(J$16-$C425&lt;10,I425,0)))</f>
        <v>0</v>
      </c>
      <c r="K425" s="195">
        <f>IF(AND(K$16=2017,$C425&lt;K$16),K$47/10,IF(K$16=$C425,K$47-SUM(K$404:K424),IF(K$16-$C425&lt;10,J425,0)))</f>
        <v>0</v>
      </c>
      <c r="L425" s="195">
        <f>IF(AND(L$16=2017,$C425&lt;L$16),L$47/10,IF(L$16=$C425,L$47-SUM(L$404:L424),IF(L$16-$C425&lt;10,K425,0)))</f>
        <v>0</v>
      </c>
      <c r="M425" s="195">
        <f>IF(AND(M$16=2017,$C425&lt;M$16),M$47/10,IF(M$16=$C425,M$47-SUM(M$404:M424),IF(M$16-$C425&lt;10,L425,0)))</f>
        <v>0</v>
      </c>
      <c r="N425" s="195">
        <f>IF(AND(N$16=2017,$C425&lt;N$16),N$47/10,IF(N$16=$C425,N$47-SUM(N$404:N424),IF(N$16-$C425&lt;10,M425,0)))</f>
        <v>0</v>
      </c>
      <c r="O425" s="195">
        <f>IF(AND(O$16=2017,$C425&lt;O$16),O$47/10,IF(O$16=$C425,O$47-SUM(O$404:O424),IF(O$16-$C425&lt;10,N425,0)))</f>
        <v>0</v>
      </c>
      <c r="P425" s="195">
        <f>IF(AND(P$16=2017,$C425&lt;P$16),P$47/10,IF(P$16=$C425,P$47-SUM(P$404:P424),IF(P$16-$C425&lt;10,O425,0)))</f>
        <v>0</v>
      </c>
      <c r="Q425" s="195">
        <f>IF(AND(Q$16=2017,$C425&lt;Q$16),Q$47/10,IF(Q$16=$C425,Q$47-SUM(Q$404:Q424),IF(Q$16-$C425&lt;10,P425,0)))</f>
        <v>0</v>
      </c>
      <c r="R425" s="195">
        <f>IF(AND(R$16=2017,$C425&lt;R$16),R$47/10,IF(R$16=$C425,R$47-SUM(R$404:R424),IF(R$16-$C425&lt;10,Q425,0)))</f>
        <v>0</v>
      </c>
      <c r="S425" s="195">
        <f>IF(AND(S$16=2017,$C425&lt;S$16),S$47/10,IF(S$16=$C425,S$47-SUM(S$404:S424),IF(S$16-$C425&lt;10,R425,0)))</f>
        <v>0</v>
      </c>
      <c r="T425" s="195">
        <f>IF(AND(T$16=2017,$C425&lt;T$16),T$47/10,IF(T$16=$C425,T$47-SUM(T$404:T424),IF(T$16-$C425&lt;10,S425,0)))</f>
        <v>0</v>
      </c>
      <c r="U425" s="195">
        <f>IF(AND(U$16=2017,$C425&lt;U$16),U$47/10,IF(U$16=$C425,U$47-SUM(U$404:U424),IF(U$16-$C425&lt;10,T425,0)))</f>
        <v>36799459.665523499</v>
      </c>
      <c r="V425" s="195">
        <f>IF(AND(V$16=2017,$C425&lt;V$16),V$47/10,IF(V$16=$C425,V$47-SUM(V$404:V424),IF(V$16-$C425&lt;10,U425,0)))</f>
        <v>36799459.665523499</v>
      </c>
      <c r="W425" s="195">
        <f>IF(AND(W$16=2017,$C425&lt;W$16),W$47/10,IF(W$16=$C425,W$47-SUM(W$404:W424),IF(W$16-$C425&lt;10,V425,0)))</f>
        <v>36799459.665523499</v>
      </c>
      <c r="X425" s="195">
        <f>IF(AND(X$16=2017,$C425&lt;X$16),X$47/10,IF(X$16=$C425,X$47-SUM(X$404:X424),IF(X$16-$C425&lt;10,W425,0)))</f>
        <v>36799459.665523499</v>
      </c>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row>
    <row r="426" spans="1:214" outlineLevel="1" x14ac:dyDescent="0.2">
      <c r="A426" s="163"/>
      <c r="B426" s="177" t="s">
        <v>249</v>
      </c>
      <c r="C426" s="173">
        <v>2029</v>
      </c>
      <c r="D426" s="163"/>
      <c r="E426" s="163" t="s">
        <v>142</v>
      </c>
      <c r="F426" s="163"/>
      <c r="G426" s="163"/>
      <c r="H426" s="163"/>
      <c r="I426" s="163"/>
      <c r="J426" s="195">
        <f>IF(AND(J$16=2017,$C426&lt;J$16),J$47/10,IF(J$16=$C426,J$47-SUM(J$404:J425),IF(J$16-$C426&lt;10,I426,0)))</f>
        <v>0</v>
      </c>
      <c r="K426" s="195">
        <f>IF(AND(K$16=2017,$C426&lt;K$16),K$47/10,IF(K$16=$C426,K$47-SUM(K$404:K425),IF(K$16-$C426&lt;10,J426,0)))</f>
        <v>0</v>
      </c>
      <c r="L426" s="195">
        <f>IF(AND(L$16=2017,$C426&lt;L$16),L$47/10,IF(L$16=$C426,L$47-SUM(L$404:L425),IF(L$16-$C426&lt;10,K426,0)))</f>
        <v>0</v>
      </c>
      <c r="M426" s="195">
        <f>IF(AND(M$16=2017,$C426&lt;M$16),M$47/10,IF(M$16=$C426,M$47-SUM(M$404:M425),IF(M$16-$C426&lt;10,L426,0)))</f>
        <v>0</v>
      </c>
      <c r="N426" s="195">
        <f>IF(AND(N$16=2017,$C426&lt;N$16),N$47/10,IF(N$16=$C426,N$47-SUM(N$404:N425),IF(N$16-$C426&lt;10,M426,0)))</f>
        <v>0</v>
      </c>
      <c r="O426" s="195">
        <f>IF(AND(O$16=2017,$C426&lt;O$16),O$47/10,IF(O$16=$C426,O$47-SUM(O$404:O425),IF(O$16-$C426&lt;10,N426,0)))</f>
        <v>0</v>
      </c>
      <c r="P426" s="195">
        <f>IF(AND(P$16=2017,$C426&lt;P$16),P$47/10,IF(P$16=$C426,P$47-SUM(P$404:P425),IF(P$16-$C426&lt;10,O426,0)))</f>
        <v>0</v>
      </c>
      <c r="Q426" s="195">
        <f>IF(AND(Q$16=2017,$C426&lt;Q$16),Q$47/10,IF(Q$16=$C426,Q$47-SUM(Q$404:Q425),IF(Q$16-$C426&lt;10,P426,0)))</f>
        <v>0</v>
      </c>
      <c r="R426" s="195">
        <f>IF(AND(R$16=2017,$C426&lt;R$16),R$47/10,IF(R$16=$C426,R$47-SUM(R$404:R425),IF(R$16-$C426&lt;10,Q426,0)))</f>
        <v>0</v>
      </c>
      <c r="S426" s="195">
        <f>IF(AND(S$16=2017,$C426&lt;S$16),S$47/10,IF(S$16=$C426,S$47-SUM(S$404:S425),IF(S$16-$C426&lt;10,R426,0)))</f>
        <v>0</v>
      </c>
      <c r="T426" s="195">
        <f>IF(AND(T$16=2017,$C426&lt;T$16),T$47/10,IF(T$16=$C426,T$47-SUM(T$404:T425),IF(T$16-$C426&lt;10,S426,0)))</f>
        <v>0</v>
      </c>
      <c r="U426" s="195">
        <f>IF(AND(U$16=2017,$C426&lt;U$16),U$47/10,IF(U$16=$C426,U$47-SUM(U$404:U425),IF(U$16-$C426&lt;10,T426,0)))</f>
        <v>0</v>
      </c>
      <c r="V426" s="195">
        <f>IF(AND(V$16=2017,$C426&lt;V$16),V$47/10,IF(V$16=$C426,V$47-SUM(V$404:V425),IF(V$16-$C426&lt;10,U426,0)))</f>
        <v>39963203.464839995</v>
      </c>
      <c r="W426" s="195">
        <f>IF(AND(W$16=2017,$C426&lt;W$16),W$47/10,IF(W$16=$C426,W$47-SUM(W$404:W425),IF(W$16-$C426&lt;10,V426,0)))</f>
        <v>39963203.464839995</v>
      </c>
      <c r="X426" s="195">
        <f>IF(AND(X$16=2017,$C426&lt;X$16),X$47/10,IF(X$16=$C426,X$47-SUM(X$404:X425),IF(X$16-$C426&lt;10,W426,0)))</f>
        <v>39963203.464839995</v>
      </c>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row>
    <row r="427" spans="1:214" outlineLevel="1" x14ac:dyDescent="0.2">
      <c r="A427" s="163"/>
      <c r="B427" s="177" t="s">
        <v>249</v>
      </c>
      <c r="C427" s="177">
        <v>2030</v>
      </c>
      <c r="D427" s="163"/>
      <c r="E427" s="163" t="s">
        <v>142</v>
      </c>
      <c r="F427" s="163"/>
      <c r="G427" s="163"/>
      <c r="H427" s="163"/>
      <c r="I427" s="163"/>
      <c r="J427" s="195">
        <f>IF(AND(J$16=2017,$C427&lt;J$16),J$47/10,IF(J$16=$C427,J$47-SUM(J$404:J426),IF(J$16-$C427&lt;10,I427,0)))</f>
        <v>0</v>
      </c>
      <c r="K427" s="195">
        <f>IF(AND(K$16=2017,$C427&lt;K$16),K$47/10,IF(K$16=$C427,K$47-SUM(K$404:K426),IF(K$16-$C427&lt;10,J427,0)))</f>
        <v>0</v>
      </c>
      <c r="L427" s="195">
        <f>IF(AND(L$16=2017,$C427&lt;L$16),L$47/10,IF(L$16=$C427,L$47-SUM(L$404:L426),IF(L$16-$C427&lt;10,K427,0)))</f>
        <v>0</v>
      </c>
      <c r="M427" s="195">
        <f>IF(AND(M$16=2017,$C427&lt;M$16),M$47/10,IF(M$16=$C427,M$47-SUM(M$404:M426),IF(M$16-$C427&lt;10,L427,0)))</f>
        <v>0</v>
      </c>
      <c r="N427" s="195">
        <f>IF(AND(N$16=2017,$C427&lt;N$16),N$47/10,IF(N$16=$C427,N$47-SUM(N$404:N426),IF(N$16-$C427&lt;10,M427,0)))</f>
        <v>0</v>
      </c>
      <c r="O427" s="195">
        <f>IF(AND(O$16=2017,$C427&lt;O$16),O$47/10,IF(O$16=$C427,O$47-SUM(O$404:O426),IF(O$16-$C427&lt;10,N427,0)))</f>
        <v>0</v>
      </c>
      <c r="P427" s="195">
        <f>IF(AND(P$16=2017,$C427&lt;P$16),P$47/10,IF(P$16=$C427,P$47-SUM(P$404:P426),IF(P$16-$C427&lt;10,O427,0)))</f>
        <v>0</v>
      </c>
      <c r="Q427" s="195">
        <f>IF(AND(Q$16=2017,$C427&lt;Q$16),Q$47/10,IF(Q$16=$C427,Q$47-SUM(Q$404:Q426),IF(Q$16-$C427&lt;10,P427,0)))</f>
        <v>0</v>
      </c>
      <c r="R427" s="195">
        <f>IF(AND(R$16=2017,$C427&lt;R$16),R$47/10,IF(R$16=$C427,R$47-SUM(R$404:R426),IF(R$16-$C427&lt;10,Q427,0)))</f>
        <v>0</v>
      </c>
      <c r="S427" s="195">
        <f>IF(AND(S$16=2017,$C427&lt;S$16),S$47/10,IF(S$16=$C427,S$47-SUM(S$404:S426),IF(S$16-$C427&lt;10,R427,0)))</f>
        <v>0</v>
      </c>
      <c r="T427" s="195">
        <f>IF(AND(T$16=2017,$C427&lt;T$16),T$47/10,IF(T$16=$C427,T$47-SUM(T$404:T426),IF(T$16-$C427&lt;10,S427,0)))</f>
        <v>0</v>
      </c>
      <c r="U427" s="195">
        <f>IF(AND(U$16=2017,$C427&lt;U$16),U$47/10,IF(U$16=$C427,U$47-SUM(U$404:U426),IF(U$16-$C427&lt;10,T427,0)))</f>
        <v>0</v>
      </c>
      <c r="V427" s="195">
        <f>IF(AND(V$16=2017,$C427&lt;V$16),V$47/10,IF(V$16=$C427,V$47-SUM(V$404:V426),IF(V$16-$C427&lt;10,U427,0)))</f>
        <v>0</v>
      </c>
      <c r="W427" s="195">
        <f>IF(AND(W$16=2017,$C427&lt;W$16),W$47/10,IF(W$16=$C427,W$47-SUM(W$404:W426),IF(W$16-$C427&lt;10,V427,0)))</f>
        <v>38814709.985866189</v>
      </c>
      <c r="X427" s="195">
        <f>IF(AND(X$16=2017,$C427&lt;X$16),X$47/10,IF(X$16=$C427,X$47-SUM(X$404:X426),IF(X$16-$C427&lt;10,W427,0)))</f>
        <v>38814709.985866189</v>
      </c>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row>
    <row r="428" spans="1:214" outlineLevel="1" x14ac:dyDescent="0.2">
      <c r="A428" s="163"/>
      <c r="B428" s="177" t="s">
        <v>249</v>
      </c>
      <c r="C428" s="173">
        <v>2031</v>
      </c>
      <c r="D428" s="163"/>
      <c r="E428" s="163" t="s">
        <v>142</v>
      </c>
      <c r="F428" s="163"/>
      <c r="G428" s="163"/>
      <c r="H428" s="163"/>
      <c r="I428" s="163"/>
      <c r="J428" s="195">
        <f>IF(AND(J$16=2017,$C428&lt;J$16),J$47/10,IF(J$16=$C428,J$47-SUM(J$404:J427),IF(J$16-$C428&lt;10,I428,0)))</f>
        <v>0</v>
      </c>
      <c r="K428" s="195">
        <f>IF(AND(K$16=2017,$C428&lt;K$16),K$47/10,IF(K$16=$C428,K$47-SUM(K$404:K427),IF(K$16-$C428&lt;10,J428,0)))</f>
        <v>0</v>
      </c>
      <c r="L428" s="195">
        <f>IF(AND(L$16=2017,$C428&lt;L$16),L$47/10,IF(L$16=$C428,L$47-SUM(L$404:L427),IF(L$16-$C428&lt;10,K428,0)))</f>
        <v>0</v>
      </c>
      <c r="M428" s="195">
        <f>IF(AND(M$16=2017,$C428&lt;M$16),M$47/10,IF(M$16=$C428,M$47-SUM(M$404:M427),IF(M$16-$C428&lt;10,L428,0)))</f>
        <v>0</v>
      </c>
      <c r="N428" s="195">
        <f>IF(AND(N$16=2017,$C428&lt;N$16),N$47/10,IF(N$16=$C428,N$47-SUM(N$404:N427),IF(N$16-$C428&lt;10,M428,0)))</f>
        <v>0</v>
      </c>
      <c r="O428" s="195">
        <f>IF(AND(O$16=2017,$C428&lt;O$16),O$47/10,IF(O$16=$C428,O$47-SUM(O$404:O427),IF(O$16-$C428&lt;10,N428,0)))</f>
        <v>0</v>
      </c>
      <c r="P428" s="195">
        <f>IF(AND(P$16=2017,$C428&lt;P$16),P$47/10,IF(P$16=$C428,P$47-SUM(P$404:P427),IF(P$16-$C428&lt;10,O428,0)))</f>
        <v>0</v>
      </c>
      <c r="Q428" s="195">
        <f>IF(AND(Q$16=2017,$C428&lt;Q$16),Q$47/10,IF(Q$16=$C428,Q$47-SUM(Q$404:Q427),IF(Q$16-$C428&lt;10,P428,0)))</f>
        <v>0</v>
      </c>
      <c r="R428" s="195">
        <f>IF(AND(R$16=2017,$C428&lt;R$16),R$47/10,IF(R$16=$C428,R$47-SUM(R$404:R427),IF(R$16-$C428&lt;10,Q428,0)))</f>
        <v>0</v>
      </c>
      <c r="S428" s="195">
        <f>IF(AND(S$16=2017,$C428&lt;S$16),S$47/10,IF(S$16=$C428,S$47-SUM(S$404:S427),IF(S$16-$C428&lt;10,R428,0)))</f>
        <v>0</v>
      </c>
      <c r="T428" s="195">
        <f>IF(AND(T$16=2017,$C428&lt;T$16),T$47/10,IF(T$16=$C428,T$47-SUM(T$404:T427),IF(T$16-$C428&lt;10,S428,0)))</f>
        <v>0</v>
      </c>
      <c r="U428" s="195">
        <f>IF(AND(U$16=2017,$C428&lt;U$16),U$47/10,IF(U$16=$C428,U$47-SUM(U$404:U427),IF(U$16-$C428&lt;10,T428,0)))</f>
        <v>0</v>
      </c>
      <c r="V428" s="195">
        <f>IF(AND(V$16=2017,$C428&lt;V$16),V$47/10,IF(V$16=$C428,V$47-SUM(V$404:V427),IF(V$16-$C428&lt;10,U428,0)))</f>
        <v>0</v>
      </c>
      <c r="W428" s="195">
        <f>IF(AND(W$16=2017,$C428&lt;W$16),W$47/10,IF(W$16=$C428,W$47-SUM(W$404:W427),IF(W$16-$C428&lt;10,V428,0)))</f>
        <v>0</v>
      </c>
      <c r="X428" s="195">
        <f>IF(AND(X$16=2017,$C428&lt;X$16),X$47/10,IF(X$16=$C428,X$47-SUM(X$404:X427),IF(X$16-$C428&lt;10,W428,0)))</f>
        <v>34383662.028782427</v>
      </c>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row>
    <row r="429" spans="1:214" outlineLevel="1" x14ac:dyDescent="0.2">
      <c r="A429" s="163"/>
      <c r="B429" s="173"/>
      <c r="C429" s="173"/>
      <c r="D429" s="163"/>
      <c r="E429" s="163"/>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row>
    <row r="430" spans="1:214" s="163" customFormat="1" outlineLevel="1" x14ac:dyDescent="0.2">
      <c r="B430" s="169" t="s">
        <v>244</v>
      </c>
      <c r="C430" s="169"/>
      <c r="J430" s="179">
        <v>2017</v>
      </c>
      <c r="K430" s="174">
        <v>2018</v>
      </c>
      <c r="L430" s="174">
        <v>2019</v>
      </c>
      <c r="M430" s="174">
        <v>2020</v>
      </c>
      <c r="N430" s="174">
        <v>2021</v>
      </c>
      <c r="O430" s="174">
        <v>2022</v>
      </c>
      <c r="P430" s="174">
        <v>2023</v>
      </c>
      <c r="Q430" s="174">
        <v>2024</v>
      </c>
      <c r="R430" s="174">
        <v>2025</v>
      </c>
      <c r="S430" s="174">
        <v>2026</v>
      </c>
      <c r="T430" s="174">
        <v>2027</v>
      </c>
      <c r="U430" s="174">
        <v>2028</v>
      </c>
      <c r="V430" s="174">
        <v>2029</v>
      </c>
      <c r="W430" s="174">
        <v>2030</v>
      </c>
      <c r="X430" s="174">
        <v>2031</v>
      </c>
    </row>
    <row r="431" spans="1:214" s="163" customFormat="1" outlineLevel="1" x14ac:dyDescent="0.2">
      <c r="B431" s="177" t="s">
        <v>249</v>
      </c>
      <c r="C431" s="173">
        <v>2018</v>
      </c>
      <c r="E431" s="163" t="s">
        <v>79</v>
      </c>
      <c r="J431" s="70"/>
      <c r="K431" s="178"/>
      <c r="L431" s="178"/>
      <c r="M431" s="178"/>
      <c r="N431" s="178"/>
      <c r="O431" s="178"/>
      <c r="P431" s="178"/>
      <c r="Q431" s="178"/>
      <c r="R431" s="178"/>
      <c r="S431" s="178"/>
      <c r="T431" s="85">
        <f>T415/$T$47</f>
        <v>8.6005014332862353E-2</v>
      </c>
      <c r="U431" s="85"/>
      <c r="V431" s="85"/>
      <c r="W431" s="85"/>
      <c r="X431" s="85"/>
    </row>
    <row r="432" spans="1:214" outlineLevel="1" x14ac:dyDescent="0.2">
      <c r="A432" s="163"/>
      <c r="B432" s="177" t="s">
        <v>249</v>
      </c>
      <c r="C432" s="173">
        <v>2019</v>
      </c>
      <c r="D432" s="163"/>
      <c r="E432" s="163" t="s">
        <v>79</v>
      </c>
      <c r="F432" s="163"/>
      <c r="G432" s="163"/>
      <c r="H432" s="163"/>
      <c r="I432" s="163"/>
      <c r="J432" s="70"/>
      <c r="K432" s="178"/>
      <c r="L432" s="178"/>
      <c r="M432" s="178"/>
      <c r="N432" s="178"/>
      <c r="O432" s="178"/>
      <c r="P432" s="178"/>
      <c r="Q432" s="178"/>
      <c r="R432" s="178"/>
      <c r="S432" s="178"/>
      <c r="T432" s="85">
        <f t="shared" ref="T432:T440" si="42">T416/$T$47</f>
        <v>9.5243391307984079E-2</v>
      </c>
      <c r="U432" s="85">
        <f>U416/$U$47</f>
        <v>9.1482409882230345E-2</v>
      </c>
      <c r="V432" s="85"/>
      <c r="W432" s="85"/>
      <c r="X432" s="85"/>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row>
    <row r="433" spans="1:214" outlineLevel="1" x14ac:dyDescent="0.2">
      <c r="A433" s="163"/>
      <c r="B433" s="177" t="s">
        <v>249</v>
      </c>
      <c r="C433" s="173">
        <v>2020</v>
      </c>
      <c r="D433" s="163"/>
      <c r="E433" s="163" t="s">
        <v>79</v>
      </c>
      <c r="F433" s="163"/>
      <c r="G433" s="163"/>
      <c r="H433" s="163"/>
      <c r="I433" s="163"/>
      <c r="J433" s="70"/>
      <c r="K433" s="178"/>
      <c r="L433" s="178"/>
      <c r="M433" s="178"/>
      <c r="N433" s="178"/>
      <c r="O433" s="178"/>
      <c r="P433" s="178"/>
      <c r="Q433" s="178"/>
      <c r="R433" s="178"/>
      <c r="S433" s="178"/>
      <c r="T433" s="85">
        <f t="shared" si="42"/>
        <v>8.9516502611008089E-2</v>
      </c>
      <c r="U433" s="85">
        <f t="shared" ref="U433:U441" si="43">U417/$U$47</f>
        <v>8.5981665190847739E-2</v>
      </c>
      <c r="V433" s="85">
        <f>V417/$V$47</f>
        <v>8.2586411816338315E-2</v>
      </c>
      <c r="W433" s="85"/>
      <c r="X433" s="85"/>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row>
    <row r="434" spans="1:214" outlineLevel="1" x14ac:dyDescent="0.2">
      <c r="A434" s="163"/>
      <c r="B434" s="177" t="s">
        <v>249</v>
      </c>
      <c r="C434" s="173">
        <v>2021</v>
      </c>
      <c r="D434" s="163"/>
      <c r="E434" s="163" t="s">
        <v>79</v>
      </c>
      <c r="F434" s="163"/>
      <c r="G434" s="163"/>
      <c r="H434" s="163"/>
      <c r="I434" s="163"/>
      <c r="J434" s="70"/>
      <c r="K434" s="178"/>
      <c r="L434" s="178"/>
      <c r="M434" s="178"/>
      <c r="N434" s="178"/>
      <c r="O434" s="178"/>
      <c r="P434" s="178"/>
      <c r="Q434" s="178"/>
      <c r="R434" s="178"/>
      <c r="S434" s="178"/>
      <c r="T434" s="85">
        <f t="shared" si="42"/>
        <v>7.2378329559359328E-2</v>
      </c>
      <c r="U434" s="85">
        <f t="shared" si="43"/>
        <v>6.952024618620864E-2</v>
      </c>
      <c r="V434" s="85">
        <f t="shared" ref="V434:V442" si="44">V418/$V$47</f>
        <v>6.6775023121075722E-2</v>
      </c>
      <c r="W434" s="85">
        <f>W418/$W$47</f>
        <v>6.413820372380602E-2</v>
      </c>
      <c r="X434" s="85"/>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row>
    <row r="435" spans="1:214" outlineLevel="1" x14ac:dyDescent="0.2">
      <c r="A435" s="163"/>
      <c r="B435" s="177" t="s">
        <v>249</v>
      </c>
      <c r="C435" s="173">
        <v>2022</v>
      </c>
      <c r="D435" s="163"/>
      <c r="E435" s="163" t="s">
        <v>79</v>
      </c>
      <c r="F435" s="163"/>
      <c r="G435" s="163"/>
      <c r="H435" s="163"/>
      <c r="I435" s="163"/>
      <c r="J435" s="70"/>
      <c r="K435" s="178"/>
      <c r="L435" s="178"/>
      <c r="M435" s="178"/>
      <c r="N435" s="178"/>
      <c r="O435" s="178"/>
      <c r="P435" s="178"/>
      <c r="Q435" s="178"/>
      <c r="R435" s="178"/>
      <c r="S435" s="178"/>
      <c r="T435" s="85">
        <f t="shared" si="42"/>
        <v>8.0771869336730154E-2</v>
      </c>
      <c r="U435" s="85">
        <f t="shared" si="43"/>
        <v>7.7582340949227391E-2</v>
      </c>
      <c r="V435" s="85">
        <f t="shared" si="44"/>
        <v>7.4518761006625342E-2</v>
      </c>
      <c r="W435" s="85">
        <f t="shared" ref="W435:W443" si="45">W419/$W$47</f>
        <v>7.15761560429925E-2</v>
      </c>
      <c r="X435" s="85">
        <f>X419/$X$47</f>
        <v>6.8749748985162548E-2</v>
      </c>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row>
    <row r="436" spans="1:214" outlineLevel="1" x14ac:dyDescent="0.2">
      <c r="A436" s="163"/>
      <c r="B436" s="177" t="s">
        <v>249</v>
      </c>
      <c r="C436" s="173">
        <v>2023</v>
      </c>
      <c r="D436" s="163"/>
      <c r="E436" s="163" t="s">
        <v>79</v>
      </c>
      <c r="F436" s="163"/>
      <c r="G436" s="163"/>
      <c r="H436" s="163"/>
      <c r="I436" s="163"/>
      <c r="J436" s="70"/>
      <c r="K436" s="178"/>
      <c r="L436" s="178"/>
      <c r="M436" s="178"/>
      <c r="N436" s="178"/>
      <c r="O436" s="178"/>
      <c r="P436" s="178"/>
      <c r="Q436" s="178"/>
      <c r="R436" s="178"/>
      <c r="S436" s="178"/>
      <c r="T436" s="85">
        <f t="shared" si="42"/>
        <v>8.5438280499062547E-2</v>
      </c>
      <c r="U436" s="85">
        <f t="shared" si="43"/>
        <v>8.2064484358538345E-2</v>
      </c>
      <c r="V436" s="85">
        <f t="shared" si="44"/>
        <v>7.8823913048047353E-2</v>
      </c>
      <c r="W436" s="85">
        <f t="shared" si="45"/>
        <v>7.5711305770968143E-2</v>
      </c>
      <c r="X436" s="85">
        <f t="shared" ref="X436:X444" si="46">X420/$X$47</f>
        <v>7.2721609469590193E-2</v>
      </c>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row>
    <row r="437" spans="1:214" outlineLevel="1" x14ac:dyDescent="0.2">
      <c r="A437" s="163"/>
      <c r="B437" s="177" t="s">
        <v>249</v>
      </c>
      <c r="C437" s="173">
        <v>2024</v>
      </c>
      <c r="D437" s="163"/>
      <c r="E437" s="163" t="s">
        <v>79</v>
      </c>
      <c r="F437" s="163"/>
      <c r="G437" s="163"/>
      <c r="H437" s="163"/>
      <c r="I437" s="163"/>
      <c r="J437" s="70"/>
      <c r="K437" s="178"/>
      <c r="L437" s="178"/>
      <c r="M437" s="178"/>
      <c r="N437" s="178"/>
      <c r="O437" s="178"/>
      <c r="P437" s="178"/>
      <c r="Q437" s="178"/>
      <c r="R437" s="178"/>
      <c r="S437" s="178"/>
      <c r="T437" s="85">
        <f t="shared" si="42"/>
        <v>0.12211543257426143</v>
      </c>
      <c r="U437" s="85">
        <f t="shared" si="43"/>
        <v>0.11729332505160352</v>
      </c>
      <c r="V437" s="85">
        <f t="shared" si="44"/>
        <v>0.11266163343682797</v>
      </c>
      <c r="W437" s="85">
        <f t="shared" si="45"/>
        <v>0.10821283856579247</v>
      </c>
      <c r="X437" s="85">
        <f t="shared" si="46"/>
        <v>0.10393971819192864</v>
      </c>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row>
    <row r="438" spans="1:214" outlineLevel="1" x14ac:dyDescent="0.2">
      <c r="A438" s="163"/>
      <c r="B438" s="177" t="s">
        <v>249</v>
      </c>
      <c r="C438" s="173">
        <v>2025</v>
      </c>
      <c r="D438" s="163"/>
      <c r="E438" s="163" t="s">
        <v>79</v>
      </c>
      <c r="F438" s="163"/>
      <c r="G438" s="163"/>
      <c r="H438" s="163"/>
      <c r="I438" s="163"/>
      <c r="J438" s="70"/>
      <c r="K438" s="178"/>
      <c r="L438" s="178"/>
      <c r="M438" s="178"/>
      <c r="N438" s="178"/>
      <c r="O438" s="178"/>
      <c r="P438" s="178"/>
      <c r="Q438" s="178"/>
      <c r="R438" s="178"/>
      <c r="S438" s="178"/>
      <c r="T438" s="85">
        <f t="shared" si="42"/>
        <v>0.11572238420792332</v>
      </c>
      <c r="U438" s="85">
        <f t="shared" si="43"/>
        <v>0.1111527260765517</v>
      </c>
      <c r="V438" s="85">
        <f t="shared" si="44"/>
        <v>0.10676351510396048</v>
      </c>
      <c r="W438" s="85">
        <f t="shared" si="45"/>
        <v>0.10254762577305931</v>
      </c>
      <c r="X438" s="85">
        <f t="shared" si="46"/>
        <v>9.8498213939954102E-2</v>
      </c>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row>
    <row r="439" spans="1:214" outlineLevel="1" x14ac:dyDescent="0.2">
      <c r="A439" s="163"/>
      <c r="B439" s="177" t="s">
        <v>249</v>
      </c>
      <c r="C439" s="173">
        <v>2026</v>
      </c>
      <c r="D439" s="163"/>
      <c r="E439" s="163" t="s">
        <v>79</v>
      </c>
      <c r="F439" s="163"/>
      <c r="G439" s="163"/>
      <c r="H439" s="163"/>
      <c r="I439" s="163"/>
      <c r="J439" s="70"/>
      <c r="K439" s="178"/>
      <c r="L439" s="178"/>
      <c r="M439" s="178"/>
      <c r="N439" s="178"/>
      <c r="O439" s="178"/>
      <c r="P439" s="178"/>
      <c r="Q439" s="178"/>
      <c r="R439" s="178"/>
      <c r="S439" s="178"/>
      <c r="T439" s="85">
        <f t="shared" si="42"/>
        <v>0.12786914271454969</v>
      </c>
      <c r="U439" s="85">
        <f t="shared" si="43"/>
        <v>0.12281983205821902</v>
      </c>
      <c r="V439" s="85">
        <f t="shared" si="44"/>
        <v>0.11796990913189802</v>
      </c>
      <c r="W439" s="85">
        <f t="shared" si="45"/>
        <v>0.1133115004911535</v>
      </c>
      <c r="X439" s="85">
        <f t="shared" si="46"/>
        <v>0.10883704359898497</v>
      </c>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row>
    <row r="440" spans="1:214" outlineLevel="1" x14ac:dyDescent="0.2">
      <c r="A440" s="163"/>
      <c r="B440" s="177" t="s">
        <v>249</v>
      </c>
      <c r="C440" s="173">
        <v>2027</v>
      </c>
      <c r="D440" s="163"/>
      <c r="E440" s="163" t="s">
        <v>79</v>
      </c>
      <c r="F440" s="163"/>
      <c r="G440" s="163"/>
      <c r="H440" s="163"/>
      <c r="I440" s="163"/>
      <c r="J440" s="70"/>
      <c r="K440" s="178"/>
      <c r="L440" s="178"/>
      <c r="M440" s="178"/>
      <c r="N440" s="178"/>
      <c r="O440" s="178"/>
      <c r="P440" s="178"/>
      <c r="Q440" s="178"/>
      <c r="R440" s="178"/>
      <c r="S440" s="178"/>
      <c r="T440" s="85">
        <f t="shared" si="42"/>
        <v>0.12493965285625902</v>
      </c>
      <c r="U440" s="85">
        <f t="shared" si="43"/>
        <v>0.12000602221502082</v>
      </c>
      <c r="V440" s="85">
        <f t="shared" si="44"/>
        <v>0.11526721131873716</v>
      </c>
      <c r="W440" s="85">
        <f t="shared" si="45"/>
        <v>0.11071552710406703</v>
      </c>
      <c r="X440" s="85">
        <f t="shared" si="46"/>
        <v>0.10634358029219386</v>
      </c>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row>
    <row r="441" spans="1:214" outlineLevel="1" x14ac:dyDescent="0.2">
      <c r="A441" s="163"/>
      <c r="B441" s="177" t="s">
        <v>249</v>
      </c>
      <c r="C441" s="173">
        <v>2028</v>
      </c>
      <c r="D441" s="163"/>
      <c r="E441" s="163" t="s">
        <v>79</v>
      </c>
      <c r="F441" s="163"/>
      <c r="G441" s="163"/>
      <c r="H441" s="163"/>
      <c r="I441" s="163"/>
      <c r="J441" s="70"/>
      <c r="K441" s="178"/>
      <c r="L441" s="178"/>
      <c r="M441" s="178"/>
      <c r="N441" s="178"/>
      <c r="O441" s="178"/>
      <c r="P441" s="178"/>
      <c r="Q441" s="178"/>
      <c r="R441" s="178"/>
      <c r="S441" s="178"/>
      <c r="T441" s="85"/>
      <c r="U441" s="85">
        <f t="shared" si="43"/>
        <v>0.12209694803155248</v>
      </c>
      <c r="V441" s="85">
        <f t="shared" si="44"/>
        <v>0.1172755704285335</v>
      </c>
      <c r="W441" s="85">
        <f t="shared" si="45"/>
        <v>0.11264457991025052</v>
      </c>
      <c r="X441" s="85">
        <f t="shared" si="46"/>
        <v>0.10819645845073284</v>
      </c>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row>
    <row r="442" spans="1:214" outlineLevel="1" x14ac:dyDescent="0.2">
      <c r="A442" s="163"/>
      <c r="B442" s="177" t="s">
        <v>249</v>
      </c>
      <c r="C442" s="173">
        <v>2029</v>
      </c>
      <c r="D442" s="163"/>
      <c r="E442" s="163" t="s">
        <v>79</v>
      </c>
      <c r="F442" s="163"/>
      <c r="G442" s="163"/>
      <c r="H442" s="163"/>
      <c r="I442" s="163"/>
      <c r="J442" s="70"/>
      <c r="K442" s="178"/>
      <c r="L442" s="178"/>
      <c r="M442" s="178"/>
      <c r="N442" s="178"/>
      <c r="O442" s="178"/>
      <c r="P442" s="178"/>
      <c r="Q442" s="178"/>
      <c r="R442" s="178"/>
      <c r="S442" s="178"/>
      <c r="T442" s="85"/>
      <c r="U442" s="85"/>
      <c r="V442" s="85">
        <f t="shared" si="44"/>
        <v>0.12735805158795624</v>
      </c>
      <c r="W442" s="85">
        <f t="shared" si="45"/>
        <v>0.12232892295378572</v>
      </c>
      <c r="X442" s="85">
        <f t="shared" si="46"/>
        <v>0.11749838509973222</v>
      </c>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row>
    <row r="443" spans="1:214" outlineLevel="1" x14ac:dyDescent="0.2">
      <c r="A443" s="163"/>
      <c r="B443" s="177" t="s">
        <v>249</v>
      </c>
      <c r="C443" s="173">
        <v>2030</v>
      </c>
      <c r="D443" s="163"/>
      <c r="E443" s="163" t="s">
        <v>79</v>
      </c>
      <c r="F443" s="163"/>
      <c r="G443" s="163"/>
      <c r="H443" s="163"/>
      <c r="I443" s="163"/>
      <c r="J443" s="70"/>
      <c r="K443" s="178"/>
      <c r="L443" s="178"/>
      <c r="M443" s="178"/>
      <c r="N443" s="178"/>
      <c r="O443" s="178"/>
      <c r="P443" s="178"/>
      <c r="Q443" s="178"/>
      <c r="R443" s="178"/>
      <c r="S443" s="178"/>
      <c r="T443" s="85"/>
      <c r="U443" s="85"/>
      <c r="V443" s="85"/>
      <c r="W443" s="85">
        <f t="shared" si="45"/>
        <v>0.11881333966412477</v>
      </c>
      <c r="X443" s="85">
        <f t="shared" si="46"/>
        <v>0.11412162554651666</v>
      </c>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row>
    <row r="444" spans="1:214" outlineLevel="1" x14ac:dyDescent="0.2">
      <c r="A444" s="163"/>
      <c r="B444" s="177" t="s">
        <v>249</v>
      </c>
      <c r="C444" s="173">
        <v>2031</v>
      </c>
      <c r="D444" s="163"/>
      <c r="E444" s="163" t="s">
        <v>79</v>
      </c>
      <c r="F444" s="163"/>
      <c r="G444" s="163"/>
      <c r="H444" s="163"/>
      <c r="I444" s="163"/>
      <c r="J444" s="70"/>
      <c r="K444" s="178"/>
      <c r="L444" s="178"/>
      <c r="M444" s="178"/>
      <c r="N444" s="178"/>
      <c r="O444" s="178"/>
      <c r="P444" s="178"/>
      <c r="Q444" s="178"/>
      <c r="R444" s="178"/>
      <c r="S444" s="178"/>
      <c r="T444" s="85"/>
      <c r="U444" s="85"/>
      <c r="V444" s="85"/>
      <c r="W444" s="85"/>
      <c r="X444" s="85">
        <f t="shared" si="46"/>
        <v>0.10109361642520399</v>
      </c>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c r="AX444" s="163"/>
      <c r="AY444" s="163"/>
      <c r="AZ444" s="163"/>
      <c r="BA444" s="163"/>
      <c r="BB444" s="163"/>
      <c r="BC444" s="163"/>
      <c r="BD444" s="163"/>
      <c r="BE444" s="163"/>
      <c r="BF444" s="163"/>
      <c r="BG444" s="163"/>
      <c r="BH444" s="163"/>
      <c r="BI444" s="163"/>
      <c r="BJ444" s="163"/>
      <c r="BK444" s="163"/>
      <c r="BL444" s="163"/>
      <c r="BM444" s="163"/>
      <c r="BN444" s="163"/>
      <c r="BO444" s="163"/>
      <c r="BP444" s="163"/>
      <c r="BQ444" s="163"/>
      <c r="BR444" s="163"/>
      <c r="BS444" s="163"/>
      <c r="BT444" s="163"/>
      <c r="BU444" s="163"/>
      <c r="BV444" s="163"/>
      <c r="BW444" s="163"/>
      <c r="BX444" s="163"/>
      <c r="BY444" s="163"/>
      <c r="BZ444" s="163"/>
      <c r="CA444" s="163"/>
      <c r="CB444" s="163"/>
      <c r="CC444" s="163"/>
      <c r="CD444" s="163"/>
      <c r="CE444" s="163"/>
      <c r="CF444" s="163"/>
      <c r="CG444" s="163"/>
      <c r="CH444" s="163"/>
      <c r="CI444" s="163"/>
      <c r="CJ444" s="163"/>
      <c r="CK444" s="163"/>
      <c r="CL444" s="163"/>
      <c r="CM444" s="163"/>
      <c r="CN444" s="163"/>
      <c r="CO444" s="163"/>
      <c r="CP444" s="163"/>
      <c r="CQ444" s="163"/>
      <c r="CR444" s="163"/>
      <c r="CS444" s="163"/>
      <c r="CT444" s="163"/>
      <c r="CU444" s="163"/>
      <c r="CV444" s="163"/>
      <c r="CW444" s="163"/>
      <c r="CX444" s="163"/>
      <c r="CY444" s="163"/>
      <c r="CZ444" s="163"/>
      <c r="DA444" s="163"/>
      <c r="DB444" s="163"/>
      <c r="DC444" s="163"/>
      <c r="DD444" s="163"/>
      <c r="DE444" s="163"/>
      <c r="DF444" s="163"/>
      <c r="DG444" s="163"/>
      <c r="DH444" s="163"/>
      <c r="DI444" s="163"/>
      <c r="DJ444" s="163"/>
      <c r="DK444" s="163"/>
      <c r="DL444" s="163"/>
      <c r="DM444" s="163"/>
      <c r="DN444" s="163"/>
      <c r="DO444" s="163"/>
      <c r="DP444" s="163"/>
      <c r="DQ444" s="163"/>
      <c r="DR444" s="163"/>
      <c r="DS444" s="163"/>
      <c r="DT444" s="163"/>
      <c r="DU444" s="163"/>
      <c r="DV444" s="163"/>
      <c r="DW444" s="163"/>
      <c r="DX444" s="163"/>
      <c r="DY444" s="163"/>
      <c r="DZ444" s="163"/>
      <c r="EA444" s="163"/>
      <c r="EB444" s="163"/>
      <c r="EC444" s="163"/>
      <c r="ED444" s="163"/>
      <c r="EE444" s="163"/>
      <c r="EF444" s="163"/>
      <c r="EG444" s="163"/>
      <c r="EH444" s="163"/>
      <c r="EI444" s="163"/>
      <c r="EJ444" s="163"/>
      <c r="EK444" s="163"/>
      <c r="EL444" s="163"/>
      <c r="EM444" s="163"/>
      <c r="EN444" s="163"/>
      <c r="EO444" s="163"/>
      <c r="EP444" s="163"/>
      <c r="EQ444" s="163"/>
      <c r="ER444" s="163"/>
      <c r="ES444" s="163"/>
      <c r="ET444" s="163"/>
      <c r="EU444" s="163"/>
      <c r="EV444" s="163"/>
      <c r="EW444" s="163"/>
      <c r="EX444" s="163"/>
      <c r="EY444" s="163"/>
      <c r="EZ444" s="163"/>
      <c r="FA444" s="163"/>
      <c r="FB444" s="163"/>
      <c r="FC444" s="163"/>
      <c r="FD444" s="163"/>
      <c r="FE444" s="163"/>
      <c r="FF444" s="163"/>
      <c r="FG444" s="163"/>
      <c r="FH444" s="163"/>
      <c r="FI444" s="163"/>
      <c r="FJ444" s="163"/>
      <c r="FK444" s="163"/>
      <c r="FL444" s="163"/>
      <c r="FM444" s="163"/>
      <c r="FN444" s="163"/>
      <c r="FO444" s="163"/>
      <c r="FP444" s="163"/>
      <c r="FQ444" s="163"/>
      <c r="FR444" s="163"/>
      <c r="FS444" s="163"/>
      <c r="FT444" s="163"/>
      <c r="FU444" s="163"/>
      <c r="FV444" s="163"/>
      <c r="FW444" s="163"/>
      <c r="FX444" s="163"/>
      <c r="FY444" s="163"/>
      <c r="FZ444" s="163"/>
      <c r="GA444" s="163"/>
      <c r="GB444" s="163"/>
      <c r="GC444" s="163"/>
      <c r="GD444" s="163"/>
      <c r="GE444" s="163"/>
      <c r="GF444" s="163"/>
      <c r="GG444" s="163"/>
      <c r="GH444" s="163"/>
      <c r="GI444" s="163"/>
      <c r="GJ444" s="163"/>
      <c r="GK444" s="163"/>
      <c r="GL444" s="163"/>
      <c r="GM444" s="163"/>
      <c r="GN444" s="163"/>
      <c r="GO444" s="163"/>
      <c r="GP444" s="163"/>
      <c r="GQ444" s="163"/>
      <c r="GR444" s="163"/>
      <c r="GS444" s="163"/>
      <c r="GT444" s="163"/>
      <c r="GU444" s="163"/>
      <c r="GV444" s="163"/>
      <c r="GW444" s="163"/>
      <c r="GX444" s="163"/>
      <c r="GY444" s="163"/>
      <c r="GZ444" s="163"/>
      <c r="HA444" s="163"/>
      <c r="HB444" s="163"/>
      <c r="HC444" s="163"/>
      <c r="HD444" s="163"/>
      <c r="HE444" s="163"/>
      <c r="HF444" s="163"/>
    </row>
    <row r="445" spans="1:214" outlineLevel="1" x14ac:dyDescent="0.2">
      <c r="A445" s="163"/>
      <c r="B445" s="173" t="s">
        <v>153</v>
      </c>
      <c r="C445" s="173"/>
      <c r="D445" s="163"/>
      <c r="E445" s="163"/>
      <c r="F445" s="163"/>
      <c r="G445" s="163"/>
      <c r="H445" s="163"/>
      <c r="I445" s="163"/>
      <c r="J445" s="163"/>
      <c r="K445" s="176"/>
      <c r="L445" s="176"/>
      <c r="M445" s="176"/>
      <c r="N445" s="176"/>
      <c r="O445" s="176"/>
      <c r="P445" s="176"/>
      <c r="Q445" s="176"/>
      <c r="R445" s="176"/>
      <c r="S445" s="176"/>
      <c r="T445" s="176">
        <f>SUM(T431:T444)</f>
        <v>0.99999999999999978</v>
      </c>
      <c r="U445" s="176">
        <f>SUM(U431:U444)</f>
        <v>1.0000000000000002</v>
      </c>
      <c r="V445" s="176">
        <f>SUM(V431:V444)</f>
        <v>1.0000000000000002</v>
      </c>
      <c r="W445" s="176">
        <f>SUM(W431:W444)</f>
        <v>1</v>
      </c>
      <c r="X445" s="176">
        <f>SUM(X431:X444)</f>
        <v>1</v>
      </c>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c r="AX445" s="163"/>
      <c r="AY445" s="163"/>
      <c r="AZ445" s="163"/>
      <c r="BA445" s="163"/>
      <c r="BB445" s="163"/>
      <c r="BC445" s="163"/>
      <c r="BD445" s="163"/>
      <c r="BE445" s="163"/>
      <c r="BF445" s="163"/>
      <c r="BG445" s="163"/>
      <c r="BH445" s="163"/>
      <c r="BI445" s="163"/>
      <c r="BJ445" s="163"/>
      <c r="BK445" s="163"/>
      <c r="BL445" s="163"/>
      <c r="BM445" s="163"/>
      <c r="BN445" s="163"/>
      <c r="BO445" s="163"/>
      <c r="BP445" s="163"/>
      <c r="BQ445" s="163"/>
      <c r="BR445" s="163"/>
      <c r="BS445" s="163"/>
      <c r="BT445" s="163"/>
      <c r="BU445" s="163"/>
      <c r="BV445" s="163"/>
      <c r="BW445" s="163"/>
      <c r="BX445" s="163"/>
      <c r="BY445" s="163"/>
      <c r="BZ445" s="163"/>
      <c r="CA445" s="163"/>
      <c r="CB445" s="163"/>
      <c r="CC445" s="163"/>
      <c r="CD445" s="163"/>
      <c r="CE445" s="163"/>
      <c r="CF445" s="163"/>
      <c r="CG445" s="163"/>
      <c r="CH445" s="163"/>
      <c r="CI445" s="163"/>
      <c r="CJ445" s="163"/>
      <c r="CK445" s="163"/>
      <c r="CL445" s="163"/>
      <c r="CM445" s="163"/>
      <c r="CN445" s="163"/>
      <c r="CO445" s="163"/>
      <c r="CP445" s="163"/>
      <c r="CQ445" s="163"/>
      <c r="CR445" s="163"/>
      <c r="CS445" s="163"/>
      <c r="CT445" s="163"/>
      <c r="CU445" s="163"/>
      <c r="CV445" s="163"/>
      <c r="CW445" s="163"/>
      <c r="CX445" s="163"/>
      <c r="CY445" s="163"/>
      <c r="CZ445" s="163"/>
      <c r="DA445" s="163"/>
      <c r="DB445" s="163"/>
      <c r="DC445" s="163"/>
      <c r="DD445" s="163"/>
      <c r="DE445" s="163"/>
      <c r="DF445" s="163"/>
      <c r="DG445" s="163"/>
      <c r="DH445" s="163"/>
      <c r="DI445" s="163"/>
      <c r="DJ445" s="163"/>
      <c r="DK445" s="163"/>
      <c r="DL445" s="163"/>
      <c r="DM445" s="163"/>
      <c r="DN445" s="163"/>
      <c r="DO445" s="163"/>
      <c r="DP445" s="163"/>
      <c r="DQ445" s="163"/>
      <c r="DR445" s="163"/>
      <c r="DS445" s="163"/>
      <c r="DT445" s="163"/>
      <c r="DU445" s="163"/>
      <c r="DV445" s="163"/>
      <c r="DW445" s="163"/>
      <c r="DX445" s="163"/>
      <c r="DY445" s="163"/>
      <c r="DZ445" s="163"/>
      <c r="EA445" s="163"/>
      <c r="EB445" s="163"/>
      <c r="EC445" s="163"/>
      <c r="ED445" s="163"/>
      <c r="EE445" s="163"/>
      <c r="EF445" s="163"/>
      <c r="EG445" s="163"/>
      <c r="EH445" s="163"/>
      <c r="EI445" s="163"/>
      <c r="EJ445" s="163"/>
      <c r="EK445" s="163"/>
      <c r="EL445" s="163"/>
      <c r="EM445" s="163"/>
      <c r="EN445" s="163"/>
      <c r="EO445" s="163"/>
      <c r="EP445" s="163"/>
      <c r="EQ445" s="163"/>
      <c r="ER445" s="163"/>
      <c r="ES445" s="163"/>
      <c r="ET445" s="163"/>
      <c r="EU445" s="163"/>
      <c r="EV445" s="163"/>
      <c r="EW445" s="163"/>
      <c r="EX445" s="163"/>
      <c r="EY445" s="163"/>
      <c r="EZ445" s="163"/>
      <c r="FA445" s="163"/>
      <c r="FB445" s="163"/>
      <c r="FC445" s="163"/>
      <c r="FD445" s="163"/>
      <c r="FE445" s="163"/>
      <c r="FF445" s="163"/>
      <c r="FG445" s="163"/>
      <c r="FH445" s="163"/>
      <c r="FI445" s="163"/>
      <c r="FJ445" s="163"/>
      <c r="FK445" s="163"/>
      <c r="FL445" s="163"/>
      <c r="FM445" s="163"/>
      <c r="FN445" s="163"/>
      <c r="FO445" s="163"/>
      <c r="FP445" s="163"/>
      <c r="FQ445" s="163"/>
      <c r="FR445" s="163"/>
      <c r="FS445" s="163"/>
      <c r="FT445" s="163"/>
      <c r="FU445" s="163"/>
      <c r="FV445" s="163"/>
      <c r="FW445" s="163"/>
      <c r="FX445" s="163"/>
      <c r="FY445" s="163"/>
      <c r="FZ445" s="163"/>
      <c r="GA445" s="163"/>
      <c r="GB445" s="163"/>
      <c r="GC445" s="163"/>
      <c r="GD445" s="163"/>
      <c r="GE445" s="163"/>
      <c r="GF445" s="163"/>
      <c r="GG445" s="163"/>
      <c r="GH445" s="163"/>
      <c r="GI445" s="163"/>
      <c r="GJ445" s="163"/>
      <c r="GK445" s="163"/>
      <c r="GL445" s="163"/>
      <c r="GM445" s="163"/>
      <c r="GN445" s="163"/>
      <c r="GO445" s="163"/>
      <c r="GP445" s="163"/>
      <c r="GQ445" s="163"/>
      <c r="GR445" s="163"/>
      <c r="GS445" s="163"/>
      <c r="GT445" s="163"/>
      <c r="GU445" s="163"/>
      <c r="GV445" s="163"/>
      <c r="GW445" s="163"/>
      <c r="GX445" s="163"/>
      <c r="GY445" s="163"/>
      <c r="GZ445" s="163"/>
      <c r="HA445" s="163"/>
      <c r="HB445" s="163"/>
      <c r="HC445" s="163"/>
      <c r="HD445" s="163"/>
      <c r="HE445" s="163"/>
      <c r="HF445" s="163"/>
    </row>
    <row r="446" spans="1:214" s="163" customFormat="1" outlineLevel="1" x14ac:dyDescent="0.2"/>
    <row r="447" spans="1:214" s="163" customFormat="1" outlineLevel="1" x14ac:dyDescent="0.2">
      <c r="B447" s="169" t="s">
        <v>245</v>
      </c>
      <c r="C447" s="169"/>
    </row>
    <row r="448" spans="1:214" s="163" customFormat="1" outlineLevel="1" x14ac:dyDescent="0.2">
      <c r="B448" s="163" t="s">
        <v>221</v>
      </c>
      <c r="E448" s="163" t="s">
        <v>79</v>
      </c>
      <c r="J448" s="70"/>
      <c r="K448" s="70"/>
      <c r="L448" s="70"/>
      <c r="M448" s="70"/>
      <c r="N448" s="70"/>
      <c r="O448" s="70"/>
      <c r="P448" s="70"/>
      <c r="Q448" s="70"/>
      <c r="R448" s="70"/>
      <c r="S448" s="70"/>
      <c r="T448" s="96" cm="1">
        <f t="array" ref="T448">SUMPRODUCT(T431:T440,TRANSPOSE(K22:T22))</f>
        <v>2.4312722600617016E-2</v>
      </c>
      <c r="U448" s="96" cm="1">
        <f t="array" ref="U448">SUMPRODUCT(U432:U441,TRANSPOSE(L22:U22))</f>
        <v>2.6418085130661639E-2</v>
      </c>
      <c r="V448" s="96" cm="1">
        <f t="array" ref="V448">SUMPRODUCT(V433:V442,TRANSPOSE(M22:V22))</f>
        <v>2.9112304631338244E-2</v>
      </c>
      <c r="W448" s="96" cm="1">
        <f t="array" ref="W448">SUMPRODUCT(W434:W443,TRANSPOSE(N22:W22))</f>
        <v>3.164612724428071E-2</v>
      </c>
      <c r="X448" s="96" cm="1">
        <f t="array" ref="X448">SUMPRODUCT(X435:X444,TRANSPOSE(O22:X22))</f>
        <v>3.3622764696797564E-2</v>
      </c>
    </row>
    <row r="449" spans="1:214" outlineLevel="1" x14ac:dyDescent="0.2">
      <c r="A449" s="163"/>
      <c r="B449" s="163"/>
      <c r="C449" s="163"/>
      <c r="D449" s="163"/>
      <c r="E449" s="163"/>
      <c r="F449" s="163"/>
      <c r="G449" s="163"/>
      <c r="H449" s="163"/>
      <c r="I449" s="163"/>
      <c r="J449" s="163"/>
      <c r="K449" s="163"/>
      <c r="L449" s="163"/>
      <c r="M449" s="163"/>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c r="AX449" s="163"/>
      <c r="AY449" s="163"/>
      <c r="AZ449" s="163"/>
      <c r="BA449" s="163"/>
      <c r="BB449" s="163"/>
      <c r="BC449" s="163"/>
      <c r="BD449" s="163"/>
      <c r="BE449" s="163"/>
      <c r="BF449" s="163"/>
      <c r="BG449" s="163"/>
      <c r="BH449" s="163"/>
      <c r="BI449" s="163"/>
      <c r="BJ449" s="163"/>
      <c r="BK449" s="163"/>
      <c r="BL449" s="163"/>
      <c r="BM449" s="163"/>
      <c r="BN449" s="163"/>
      <c r="BO449" s="163"/>
      <c r="BP449" s="163"/>
      <c r="BQ449" s="163"/>
      <c r="BR449" s="163"/>
      <c r="BS449" s="163"/>
      <c r="BT449" s="163"/>
      <c r="BU449" s="163"/>
      <c r="BV449" s="163"/>
      <c r="BW449" s="163"/>
      <c r="BX449" s="163"/>
      <c r="BY449" s="163"/>
      <c r="BZ449" s="163"/>
      <c r="CA449" s="163"/>
      <c r="CB449" s="163"/>
      <c r="CC449" s="163"/>
      <c r="CD449" s="163"/>
      <c r="CE449" s="163"/>
      <c r="CF449" s="163"/>
      <c r="CG449" s="163"/>
      <c r="CH449" s="163"/>
      <c r="CI449" s="163"/>
      <c r="CJ449" s="163"/>
      <c r="CK449" s="163"/>
      <c r="CL449" s="163"/>
      <c r="CM449" s="163"/>
      <c r="CN449" s="163"/>
      <c r="CO449" s="163"/>
      <c r="CP449" s="163"/>
      <c r="CQ449" s="163"/>
      <c r="CR449" s="163"/>
      <c r="CS449" s="163"/>
      <c r="CT449" s="163"/>
      <c r="CU449" s="163"/>
      <c r="CV449" s="163"/>
      <c r="CW449" s="163"/>
      <c r="CX449" s="163"/>
      <c r="CY449" s="163"/>
      <c r="CZ449" s="163"/>
      <c r="DA449" s="163"/>
      <c r="DB449" s="163"/>
      <c r="DC449" s="163"/>
      <c r="DD449" s="163"/>
      <c r="DE449" s="163"/>
      <c r="DF449" s="163"/>
      <c r="DG449" s="163"/>
      <c r="DH449" s="163"/>
      <c r="DI449" s="163"/>
      <c r="DJ449" s="163"/>
      <c r="DK449" s="163"/>
      <c r="DL449" s="163"/>
      <c r="DM449" s="163"/>
      <c r="DN449" s="163"/>
      <c r="DO449" s="163"/>
      <c r="DP449" s="163"/>
      <c r="DQ449" s="163"/>
      <c r="DR449" s="163"/>
      <c r="DS449" s="163"/>
      <c r="DT449" s="163"/>
      <c r="DU449" s="163"/>
      <c r="DV449" s="163"/>
      <c r="DW449" s="163"/>
      <c r="DX449" s="163"/>
      <c r="DY449" s="163"/>
      <c r="DZ449" s="163"/>
      <c r="EA449" s="163"/>
      <c r="EB449" s="163"/>
      <c r="EC449" s="163"/>
      <c r="ED449" s="163"/>
      <c r="EE449" s="163"/>
      <c r="EF449" s="163"/>
      <c r="EG449" s="163"/>
      <c r="EH449" s="163"/>
      <c r="EI449" s="163"/>
      <c r="EJ449" s="163"/>
      <c r="EK449" s="163"/>
      <c r="EL449" s="163"/>
      <c r="EM449" s="163"/>
      <c r="EN449" s="163"/>
      <c r="EO449" s="163"/>
      <c r="EP449" s="163"/>
      <c r="EQ449" s="163"/>
      <c r="ER449" s="163"/>
      <c r="ES449" s="163"/>
      <c r="ET449" s="163"/>
      <c r="EU449" s="163"/>
      <c r="EV449" s="163"/>
      <c r="EW449" s="163"/>
      <c r="EX449" s="163"/>
      <c r="EY449" s="163"/>
      <c r="EZ449" s="163"/>
      <c r="FA449" s="163"/>
      <c r="FB449" s="163"/>
      <c r="FC449" s="163"/>
      <c r="FD449" s="163"/>
      <c r="FE449" s="163"/>
      <c r="FF449" s="163"/>
      <c r="FG449" s="163"/>
      <c r="FH449" s="163"/>
      <c r="FI449" s="163"/>
      <c r="FJ449" s="163"/>
      <c r="FK449" s="163"/>
      <c r="FL449" s="163"/>
      <c r="FM449" s="163"/>
      <c r="FN449" s="163"/>
      <c r="FO449" s="163"/>
      <c r="FP449" s="163"/>
      <c r="FQ449" s="163"/>
      <c r="FR449" s="163"/>
      <c r="FS449" s="163"/>
      <c r="FT449" s="163"/>
      <c r="FU449" s="163"/>
      <c r="FV449" s="163"/>
      <c r="FW449" s="163"/>
      <c r="FX449" s="163"/>
      <c r="FY449" s="163"/>
      <c r="FZ449" s="163"/>
      <c r="GA449" s="163"/>
      <c r="GB449" s="163"/>
      <c r="GC449" s="163"/>
      <c r="GD449" s="163"/>
      <c r="GE449" s="163"/>
      <c r="GF449" s="163"/>
      <c r="GG449" s="163"/>
      <c r="GH449" s="163"/>
      <c r="GI449" s="163"/>
      <c r="GJ449" s="163"/>
      <c r="GK449" s="163"/>
      <c r="GL449" s="163"/>
      <c r="GM449" s="163"/>
      <c r="GN449" s="163"/>
      <c r="GO449" s="163"/>
      <c r="GP449" s="163"/>
      <c r="GQ449" s="163"/>
      <c r="GR449" s="163"/>
      <c r="GS449" s="163"/>
      <c r="GT449" s="163"/>
      <c r="GU449" s="163"/>
      <c r="GV449" s="163"/>
      <c r="GW449" s="163"/>
      <c r="GX449" s="163"/>
      <c r="GY449" s="163"/>
      <c r="GZ449" s="163"/>
      <c r="HA449" s="163"/>
      <c r="HB449" s="163"/>
      <c r="HC449" s="163"/>
      <c r="HD449" s="163"/>
      <c r="HE449" s="163"/>
      <c r="HF449" s="163"/>
    </row>
    <row r="450" spans="1:214" s="163" customFormat="1" x14ac:dyDescent="0.2"/>
    <row r="451" spans="1:214" s="163" customFormat="1" x14ac:dyDescent="0.2"/>
    <row r="452" spans="1:214" s="163" customFormat="1" x14ac:dyDescent="0.2"/>
    <row r="453" spans="1:214" s="163" customFormat="1" x14ac:dyDescent="0.2"/>
    <row r="454" spans="1:214" s="163" customFormat="1" x14ac:dyDescent="0.2"/>
    <row r="455" spans="1:214" s="163" customFormat="1" x14ac:dyDescent="0.2"/>
    <row r="456" spans="1:214" s="163" customFormat="1" x14ac:dyDescent="0.2"/>
    <row r="457" spans="1:214" s="163" customFormat="1" x14ac:dyDescent="0.2"/>
    <row r="458" spans="1:214" s="163" customFormat="1" x14ac:dyDescent="0.2"/>
    <row r="459" spans="1:214" s="163" customFormat="1" x14ac:dyDescent="0.2"/>
    <row r="460" spans="1:214" s="163" customFormat="1" x14ac:dyDescent="0.2"/>
    <row r="461" spans="1:214" s="163" customFormat="1" x14ac:dyDescent="0.2"/>
    <row r="462" spans="1:214" s="163" customFormat="1" x14ac:dyDescent="0.2"/>
    <row r="463" spans="1:214" s="163" customFormat="1" x14ac:dyDescent="0.2"/>
    <row r="464" spans="1:214" s="163" customFormat="1" x14ac:dyDescent="0.2"/>
    <row r="465" s="163" customFormat="1" x14ac:dyDescent="0.2"/>
    <row r="466" s="163" customFormat="1" x14ac:dyDescent="0.2"/>
    <row r="467" s="163" customFormat="1" x14ac:dyDescent="0.2"/>
    <row r="468" s="163" customFormat="1" x14ac:dyDescent="0.2"/>
    <row r="469" s="163" customFormat="1" x14ac:dyDescent="0.2"/>
    <row r="470" s="163" customFormat="1" x14ac:dyDescent="0.2"/>
    <row r="471" s="163" customFormat="1" x14ac:dyDescent="0.2"/>
    <row r="472" s="163" customFormat="1" x14ac:dyDescent="0.2"/>
    <row r="473" s="163" customFormat="1" x14ac:dyDescent="0.2"/>
    <row r="474" s="163" customFormat="1" x14ac:dyDescent="0.2"/>
    <row r="475" s="163" customFormat="1" x14ac:dyDescent="0.2"/>
    <row r="476" s="163" customFormat="1" x14ac:dyDescent="0.2"/>
    <row r="477" s="163" customFormat="1" x14ac:dyDescent="0.2"/>
    <row r="478" s="163" customFormat="1" x14ac:dyDescent="0.2"/>
    <row r="479" s="163" customFormat="1" x14ac:dyDescent="0.2"/>
    <row r="480" s="163" customFormat="1" x14ac:dyDescent="0.2"/>
    <row r="481" s="163" customFormat="1" x14ac:dyDescent="0.2"/>
    <row r="482" s="163" customFormat="1" x14ac:dyDescent="0.2"/>
    <row r="483" s="163" customFormat="1" x14ac:dyDescent="0.2"/>
    <row r="484" s="163" customFormat="1" x14ac:dyDescent="0.2"/>
    <row r="485" s="163" customFormat="1" x14ac:dyDescent="0.2"/>
    <row r="486" s="163" customFormat="1" x14ac:dyDescent="0.2"/>
    <row r="487" s="163" customFormat="1" x14ac:dyDescent="0.2"/>
    <row r="488" s="163" customFormat="1" x14ac:dyDescent="0.2"/>
    <row r="489" s="163" customFormat="1" x14ac:dyDescent="0.2"/>
    <row r="490" s="163" customFormat="1" x14ac:dyDescent="0.2"/>
    <row r="491" s="163" customFormat="1" x14ac:dyDescent="0.2"/>
    <row r="492" s="163" customFormat="1" x14ac:dyDescent="0.2"/>
    <row r="493" s="163" customFormat="1" x14ac:dyDescent="0.2"/>
    <row r="494" s="163" customFormat="1" x14ac:dyDescent="0.2"/>
    <row r="495" s="163" customFormat="1" x14ac:dyDescent="0.2"/>
    <row r="496" s="163" customFormat="1" x14ac:dyDescent="0.2"/>
    <row r="497" s="163" customFormat="1" x14ac:dyDescent="0.2"/>
    <row r="498" s="163" customFormat="1" x14ac:dyDescent="0.2"/>
    <row r="499" s="163" customFormat="1" x14ac:dyDescent="0.2"/>
    <row r="500" s="163" customFormat="1" x14ac:dyDescent="0.2"/>
    <row r="501" s="163" customFormat="1" x14ac:dyDescent="0.2"/>
    <row r="502" s="163" customFormat="1" x14ac:dyDescent="0.2"/>
    <row r="503" s="163" customFormat="1" x14ac:dyDescent="0.2"/>
    <row r="504" s="163" customFormat="1" x14ac:dyDescent="0.2"/>
    <row r="505" s="163" customFormat="1" x14ac:dyDescent="0.2"/>
    <row r="506" s="163" customFormat="1" x14ac:dyDescent="0.2"/>
    <row r="507" s="163" customFormat="1" x14ac:dyDescent="0.2"/>
    <row r="508" s="163" customFormat="1" x14ac:dyDescent="0.2"/>
    <row r="509" s="163" customFormat="1" x14ac:dyDescent="0.2"/>
    <row r="510" s="163" customFormat="1" x14ac:dyDescent="0.2"/>
    <row r="511" s="163" customFormat="1" x14ac:dyDescent="0.2"/>
    <row r="512" s="163" customFormat="1" x14ac:dyDescent="0.2"/>
    <row r="513" s="163" customFormat="1" x14ac:dyDescent="0.2"/>
    <row r="514" s="163" customFormat="1" x14ac:dyDescent="0.2"/>
    <row r="515" s="163" customFormat="1" x14ac:dyDescent="0.2"/>
    <row r="516" s="163" customFormat="1" x14ac:dyDescent="0.2"/>
    <row r="517" s="163" customFormat="1" x14ac:dyDescent="0.2"/>
    <row r="518" s="163" customFormat="1" x14ac:dyDescent="0.2"/>
    <row r="519" s="163" customFormat="1" x14ac:dyDescent="0.2"/>
    <row r="520" s="163" customFormat="1" x14ac:dyDescent="0.2"/>
    <row r="521" s="163" customFormat="1" x14ac:dyDescent="0.2"/>
    <row r="522" s="163" customFormat="1" x14ac:dyDescent="0.2"/>
    <row r="523" s="163" customFormat="1" x14ac:dyDescent="0.2"/>
    <row r="524" s="163" customFormat="1" x14ac:dyDescent="0.2"/>
    <row r="525" s="163" customFormat="1" x14ac:dyDescent="0.2"/>
    <row r="526" s="163" customFormat="1" x14ac:dyDescent="0.2"/>
    <row r="527" s="163" customFormat="1" x14ac:dyDescent="0.2"/>
    <row r="528" s="163" customFormat="1" x14ac:dyDescent="0.2"/>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row r="552" s="163" customFormat="1" x14ac:dyDescent="0.2"/>
    <row r="553" s="163" customFormat="1" x14ac:dyDescent="0.2"/>
    <row r="554" s="163" customFormat="1" x14ac:dyDescent="0.2"/>
    <row r="555" s="163" customFormat="1" x14ac:dyDescent="0.2"/>
    <row r="556" s="163" customFormat="1" x14ac:dyDescent="0.2"/>
    <row r="557" s="163" customFormat="1" x14ac:dyDescent="0.2"/>
    <row r="558" s="163" customFormat="1" x14ac:dyDescent="0.2"/>
    <row r="559" s="163" customFormat="1" x14ac:dyDescent="0.2"/>
    <row r="560" s="163" customFormat="1" x14ac:dyDescent="0.2"/>
    <row r="561" s="163" customFormat="1" x14ac:dyDescent="0.2"/>
    <row r="562" s="163" customFormat="1" x14ac:dyDescent="0.2"/>
    <row r="563" s="163" customFormat="1" x14ac:dyDescent="0.2"/>
    <row r="564" s="163" customFormat="1" x14ac:dyDescent="0.2"/>
    <row r="565" s="163" customFormat="1" x14ac:dyDescent="0.2"/>
    <row r="566" s="163" customFormat="1" x14ac:dyDescent="0.2"/>
    <row r="567" s="163" customFormat="1" x14ac:dyDescent="0.2"/>
    <row r="568" s="163" customFormat="1" x14ac:dyDescent="0.2"/>
    <row r="569" s="163" customFormat="1" x14ac:dyDescent="0.2"/>
    <row r="570" s="163" customFormat="1" x14ac:dyDescent="0.2"/>
    <row r="571" s="163" customFormat="1" x14ac:dyDescent="0.2"/>
    <row r="572" s="163" customFormat="1" x14ac:dyDescent="0.2"/>
    <row r="573" s="163" customFormat="1" x14ac:dyDescent="0.2"/>
    <row r="574" s="163" customFormat="1" x14ac:dyDescent="0.2"/>
    <row r="575" s="163" customFormat="1" x14ac:dyDescent="0.2"/>
    <row r="576" s="163" customFormat="1" x14ac:dyDescent="0.2"/>
    <row r="577" s="163" customFormat="1" x14ac:dyDescent="0.2"/>
    <row r="578" s="163" customFormat="1" x14ac:dyDescent="0.2"/>
    <row r="579" s="163" customFormat="1" x14ac:dyDescent="0.2"/>
    <row r="580" s="163" customFormat="1" x14ac:dyDescent="0.2"/>
    <row r="581" s="163" customFormat="1" x14ac:dyDescent="0.2"/>
    <row r="582" s="163" customFormat="1" x14ac:dyDescent="0.2"/>
    <row r="583" s="163" customFormat="1" x14ac:dyDescent="0.2"/>
    <row r="584" s="163" customFormat="1" x14ac:dyDescent="0.2"/>
    <row r="585" s="163" customFormat="1" x14ac:dyDescent="0.2"/>
    <row r="586" s="163" customFormat="1" x14ac:dyDescent="0.2"/>
    <row r="587" s="163" customFormat="1" x14ac:dyDescent="0.2"/>
    <row r="588" s="163" customFormat="1" x14ac:dyDescent="0.2"/>
    <row r="589" s="163" customFormat="1" x14ac:dyDescent="0.2"/>
    <row r="590" s="163" customFormat="1" x14ac:dyDescent="0.2"/>
    <row r="591" s="163" customFormat="1" x14ac:dyDescent="0.2"/>
    <row r="592" s="163" customFormat="1" x14ac:dyDescent="0.2"/>
    <row r="593" s="163" customFormat="1" x14ac:dyDescent="0.2"/>
    <row r="594" s="163" customFormat="1" x14ac:dyDescent="0.2"/>
    <row r="595" s="163" customFormat="1" x14ac:dyDescent="0.2"/>
    <row r="596" s="163" customFormat="1" x14ac:dyDescent="0.2"/>
    <row r="597" s="163" customFormat="1" x14ac:dyDescent="0.2"/>
    <row r="598" s="163" customFormat="1" x14ac:dyDescent="0.2"/>
    <row r="599" s="163" customFormat="1" x14ac:dyDescent="0.2"/>
    <row r="600" s="163" customFormat="1" x14ac:dyDescent="0.2"/>
    <row r="601" s="163" customFormat="1" x14ac:dyDescent="0.2"/>
    <row r="602" s="163" customFormat="1" x14ac:dyDescent="0.2"/>
    <row r="603" s="163" customFormat="1" x14ac:dyDescent="0.2"/>
    <row r="604" s="163" customFormat="1" x14ac:dyDescent="0.2"/>
    <row r="605" s="163" customFormat="1" x14ac:dyDescent="0.2"/>
    <row r="606" s="163" customFormat="1" x14ac:dyDescent="0.2"/>
    <row r="607" s="163" customFormat="1" x14ac:dyDescent="0.2"/>
    <row r="608" s="163" customFormat="1" x14ac:dyDescent="0.2"/>
    <row r="609" s="163" customFormat="1" x14ac:dyDescent="0.2"/>
    <row r="610" s="163" customFormat="1" x14ac:dyDescent="0.2"/>
    <row r="611" s="163" customFormat="1" x14ac:dyDescent="0.2"/>
    <row r="612" s="163" customFormat="1" x14ac:dyDescent="0.2"/>
    <row r="613" s="163" customFormat="1" x14ac:dyDescent="0.2"/>
    <row r="614" s="163" customFormat="1" x14ac:dyDescent="0.2"/>
    <row r="615" s="163" customFormat="1" x14ac:dyDescent="0.2"/>
    <row r="616" s="163" customFormat="1" x14ac:dyDescent="0.2"/>
    <row r="617" s="163" customFormat="1" x14ac:dyDescent="0.2"/>
    <row r="618" s="163" customFormat="1" x14ac:dyDescent="0.2"/>
    <row r="619" s="163" customFormat="1" x14ac:dyDescent="0.2"/>
    <row r="620" s="163" customFormat="1" x14ac:dyDescent="0.2"/>
    <row r="621" s="163" customFormat="1" x14ac:dyDescent="0.2"/>
    <row r="622" s="163" customFormat="1" x14ac:dyDescent="0.2"/>
    <row r="623" s="163" customFormat="1" x14ac:dyDescent="0.2"/>
    <row r="624" s="163" customFormat="1" x14ac:dyDescent="0.2"/>
    <row r="625" s="163" customFormat="1" x14ac:dyDescent="0.2"/>
    <row r="626" s="163" customFormat="1" x14ac:dyDescent="0.2"/>
    <row r="627" s="163" customFormat="1" x14ac:dyDescent="0.2"/>
    <row r="628" s="163" customFormat="1" x14ac:dyDescent="0.2"/>
    <row r="629" s="163" customFormat="1" x14ac:dyDescent="0.2"/>
    <row r="630" s="163" customFormat="1" x14ac:dyDescent="0.2"/>
    <row r="631" s="163" customFormat="1" x14ac:dyDescent="0.2"/>
    <row r="632" s="163" customFormat="1" x14ac:dyDescent="0.2"/>
    <row r="633" s="163" customFormat="1" x14ac:dyDescent="0.2"/>
    <row r="634" s="163" customFormat="1" x14ac:dyDescent="0.2"/>
    <row r="635" s="163" customFormat="1" x14ac:dyDescent="0.2"/>
    <row r="636" s="163" customFormat="1" x14ac:dyDescent="0.2"/>
    <row r="637" s="163" customFormat="1" x14ac:dyDescent="0.2"/>
    <row r="638" s="163" customFormat="1" x14ac:dyDescent="0.2"/>
    <row r="639" s="163" customFormat="1" x14ac:dyDescent="0.2"/>
    <row r="640" s="163" customFormat="1" x14ac:dyDescent="0.2"/>
    <row r="641" s="163" customFormat="1" x14ac:dyDescent="0.2"/>
    <row r="642" s="163" customFormat="1" x14ac:dyDescent="0.2"/>
    <row r="643" s="163" customFormat="1" x14ac:dyDescent="0.2"/>
    <row r="644" s="163" customFormat="1" x14ac:dyDescent="0.2"/>
    <row r="645" s="163" customFormat="1" x14ac:dyDescent="0.2"/>
    <row r="646" s="163" customFormat="1" x14ac:dyDescent="0.2"/>
    <row r="647" s="163" customFormat="1" x14ac:dyDescent="0.2"/>
    <row r="648" s="163" customFormat="1" x14ac:dyDescent="0.2"/>
    <row r="649" s="163" customFormat="1" x14ac:dyDescent="0.2"/>
    <row r="650" s="163" customFormat="1" x14ac:dyDescent="0.2"/>
    <row r="651" s="163" customFormat="1" x14ac:dyDescent="0.2"/>
    <row r="652" s="163" customFormat="1" x14ac:dyDescent="0.2"/>
    <row r="653" s="163" customFormat="1" x14ac:dyDescent="0.2"/>
    <row r="654" s="163" customFormat="1" x14ac:dyDescent="0.2"/>
    <row r="655" s="163" customFormat="1" x14ac:dyDescent="0.2"/>
    <row r="656" s="163" customFormat="1" x14ac:dyDescent="0.2"/>
    <row r="657" s="163" customFormat="1" x14ac:dyDescent="0.2"/>
    <row r="658" s="163" customFormat="1" x14ac:dyDescent="0.2"/>
    <row r="659" s="163" customFormat="1" x14ac:dyDescent="0.2"/>
    <row r="660" s="163" customFormat="1" x14ac:dyDescent="0.2"/>
    <row r="661" s="163" customFormat="1" x14ac:dyDescent="0.2"/>
    <row r="662" s="163" customFormat="1" x14ac:dyDescent="0.2"/>
    <row r="663" s="163" customFormat="1" x14ac:dyDescent="0.2"/>
    <row r="664" s="163" customFormat="1" x14ac:dyDescent="0.2"/>
    <row r="665" s="163" customFormat="1" x14ac:dyDescent="0.2"/>
    <row r="666" s="163" customFormat="1" x14ac:dyDescent="0.2"/>
    <row r="667" s="163" customFormat="1" x14ac:dyDescent="0.2"/>
    <row r="668" s="163" customFormat="1" x14ac:dyDescent="0.2"/>
    <row r="669" s="163" customFormat="1" x14ac:dyDescent="0.2"/>
    <row r="670" s="163" customFormat="1" x14ac:dyDescent="0.2"/>
    <row r="671" s="163" customFormat="1" x14ac:dyDescent="0.2"/>
    <row r="672" s="163" customFormat="1" x14ac:dyDescent="0.2"/>
    <row r="673" s="163" customFormat="1" x14ac:dyDescent="0.2"/>
    <row r="674" s="163" customFormat="1" x14ac:dyDescent="0.2"/>
    <row r="675" s="163" customFormat="1" x14ac:dyDescent="0.2"/>
    <row r="676" s="163" customFormat="1" x14ac:dyDescent="0.2"/>
    <row r="677" s="163" customFormat="1" x14ac:dyDescent="0.2"/>
    <row r="678" s="163" customFormat="1" x14ac:dyDescent="0.2"/>
    <row r="679" s="163" customFormat="1" x14ac:dyDescent="0.2"/>
    <row r="680" s="163" customFormat="1" x14ac:dyDescent="0.2"/>
    <row r="681" s="163" customFormat="1" x14ac:dyDescent="0.2"/>
    <row r="682" s="163" customFormat="1" x14ac:dyDescent="0.2"/>
    <row r="683" s="163" customFormat="1" x14ac:dyDescent="0.2"/>
    <row r="684" s="163" customFormat="1" x14ac:dyDescent="0.2"/>
    <row r="685" s="163" customFormat="1" x14ac:dyDescent="0.2"/>
    <row r="686" s="163" customFormat="1" x14ac:dyDescent="0.2"/>
    <row r="687" s="163" customFormat="1" x14ac:dyDescent="0.2"/>
    <row r="688" s="163" customFormat="1" x14ac:dyDescent="0.2"/>
    <row r="689" s="163" customFormat="1" x14ac:dyDescent="0.2"/>
    <row r="690" s="163" customFormat="1" x14ac:dyDescent="0.2"/>
    <row r="691" s="163" customFormat="1" x14ac:dyDescent="0.2"/>
    <row r="692" s="163" customFormat="1" x14ac:dyDescent="0.2"/>
    <row r="693" s="163" customFormat="1" x14ac:dyDescent="0.2"/>
    <row r="694" s="163" customFormat="1" x14ac:dyDescent="0.2"/>
    <row r="695" s="163" customFormat="1" x14ac:dyDescent="0.2"/>
    <row r="696" s="163" customFormat="1" x14ac:dyDescent="0.2"/>
    <row r="697" s="163" customFormat="1" x14ac:dyDescent="0.2"/>
    <row r="698" s="163" customFormat="1" x14ac:dyDescent="0.2"/>
    <row r="699" s="163" customFormat="1" x14ac:dyDescent="0.2"/>
    <row r="700" s="163" customFormat="1" x14ac:dyDescent="0.2"/>
    <row r="701" s="163" customFormat="1" x14ac:dyDescent="0.2"/>
    <row r="702" s="163" customFormat="1" x14ac:dyDescent="0.2"/>
    <row r="703" s="163" customFormat="1" x14ac:dyDescent="0.2"/>
    <row r="704" s="163" customFormat="1" x14ac:dyDescent="0.2"/>
    <row r="705" s="163" customFormat="1" x14ac:dyDescent="0.2"/>
    <row r="706" s="163" customFormat="1" x14ac:dyDescent="0.2"/>
    <row r="707" s="163" customFormat="1" x14ac:dyDescent="0.2"/>
    <row r="708" s="163" customFormat="1" x14ac:dyDescent="0.2"/>
    <row r="709" s="163" customFormat="1" x14ac:dyDescent="0.2"/>
    <row r="710" s="163" customFormat="1" x14ac:dyDescent="0.2"/>
    <row r="711" s="163" customFormat="1" x14ac:dyDescent="0.2"/>
    <row r="712" s="163" customFormat="1" x14ac:dyDescent="0.2"/>
    <row r="713" s="163" customFormat="1" x14ac:dyDescent="0.2"/>
    <row r="714" s="163" customFormat="1" x14ac:dyDescent="0.2"/>
    <row r="715" s="163" customFormat="1" x14ac:dyDescent="0.2"/>
    <row r="716" s="163" customFormat="1" x14ac:dyDescent="0.2"/>
    <row r="717" s="163" customFormat="1" x14ac:dyDescent="0.2"/>
    <row r="718" s="163" customFormat="1" x14ac:dyDescent="0.2"/>
    <row r="719" s="163" customFormat="1" x14ac:dyDescent="0.2"/>
    <row r="720" s="163" customFormat="1" x14ac:dyDescent="0.2"/>
    <row r="721" s="163" customFormat="1" x14ac:dyDescent="0.2"/>
    <row r="722" s="163" customFormat="1" x14ac:dyDescent="0.2"/>
    <row r="723" s="163" customFormat="1" x14ac:dyDescent="0.2"/>
    <row r="724" s="163" customFormat="1" x14ac:dyDescent="0.2"/>
    <row r="725" s="163" customFormat="1" x14ac:dyDescent="0.2"/>
    <row r="726" s="163" customFormat="1" x14ac:dyDescent="0.2"/>
    <row r="727" s="163" customFormat="1" x14ac:dyDescent="0.2"/>
    <row r="728" s="163" customFormat="1" x14ac:dyDescent="0.2"/>
    <row r="729" s="163" customFormat="1" x14ac:dyDescent="0.2"/>
    <row r="730" s="163" customFormat="1" x14ac:dyDescent="0.2"/>
    <row r="731" s="163" customFormat="1" x14ac:dyDescent="0.2"/>
    <row r="732" s="163" customFormat="1" x14ac:dyDescent="0.2"/>
    <row r="733" s="163" customFormat="1" x14ac:dyDescent="0.2"/>
    <row r="734" s="163" customFormat="1" x14ac:dyDescent="0.2"/>
    <row r="735" s="163" customFormat="1" x14ac:dyDescent="0.2"/>
    <row r="736" s="163" customFormat="1" x14ac:dyDescent="0.2"/>
    <row r="737" s="163" customFormat="1" x14ac:dyDescent="0.2"/>
    <row r="738" s="163" customFormat="1" x14ac:dyDescent="0.2"/>
    <row r="739" s="163" customFormat="1" x14ac:dyDescent="0.2"/>
    <row r="740" s="163" customFormat="1" x14ac:dyDescent="0.2"/>
    <row r="741" s="163" customFormat="1" x14ac:dyDescent="0.2"/>
    <row r="742" s="163" customFormat="1" x14ac:dyDescent="0.2"/>
    <row r="743" s="163" customFormat="1" x14ac:dyDescent="0.2"/>
    <row r="744" s="163" customFormat="1" x14ac:dyDescent="0.2"/>
    <row r="745" s="163" customFormat="1" x14ac:dyDescent="0.2"/>
    <row r="746" s="163" customFormat="1" x14ac:dyDescent="0.2"/>
    <row r="747" s="163" customFormat="1" x14ac:dyDescent="0.2"/>
    <row r="748" s="163" customFormat="1" x14ac:dyDescent="0.2"/>
    <row r="749" s="163" customFormat="1" x14ac:dyDescent="0.2"/>
    <row r="750" s="163" customFormat="1" x14ac:dyDescent="0.2"/>
    <row r="751" s="163" customFormat="1" x14ac:dyDescent="0.2"/>
    <row r="752" s="163" customFormat="1" x14ac:dyDescent="0.2"/>
    <row r="753" s="163" customFormat="1" x14ac:dyDescent="0.2"/>
    <row r="754" s="163" customFormat="1" x14ac:dyDescent="0.2"/>
    <row r="755" s="163" customFormat="1" x14ac:dyDescent="0.2"/>
    <row r="756" s="163" customFormat="1" x14ac:dyDescent="0.2"/>
    <row r="757" s="163" customFormat="1" x14ac:dyDescent="0.2"/>
    <row r="758" s="163" customFormat="1" x14ac:dyDescent="0.2"/>
    <row r="759" s="163" customFormat="1" x14ac:dyDescent="0.2"/>
    <row r="760" s="163" customFormat="1" x14ac:dyDescent="0.2"/>
    <row r="761" s="163" customFormat="1" x14ac:dyDescent="0.2"/>
    <row r="762" s="163" customFormat="1" x14ac:dyDescent="0.2"/>
    <row r="763" s="163" customFormat="1" x14ac:dyDescent="0.2"/>
    <row r="764" s="163" customFormat="1" x14ac:dyDescent="0.2"/>
    <row r="765" s="163" customFormat="1" x14ac:dyDescent="0.2"/>
    <row r="766" s="163" customFormat="1" x14ac:dyDescent="0.2"/>
    <row r="767" s="163" customFormat="1" x14ac:dyDescent="0.2"/>
    <row r="768" s="163" customFormat="1" x14ac:dyDescent="0.2"/>
    <row r="769" s="163" customFormat="1" x14ac:dyDescent="0.2"/>
    <row r="770" s="163" customFormat="1" x14ac:dyDescent="0.2"/>
    <row r="771" s="163" customFormat="1" x14ac:dyDescent="0.2"/>
    <row r="772" s="163" customFormat="1" x14ac:dyDescent="0.2"/>
    <row r="773" s="163" customFormat="1" x14ac:dyDescent="0.2"/>
    <row r="774" s="163" customFormat="1" x14ac:dyDescent="0.2"/>
    <row r="775" s="163" customFormat="1" x14ac:dyDescent="0.2"/>
    <row r="776" s="163" customFormat="1" x14ac:dyDescent="0.2"/>
    <row r="777" s="163" customFormat="1" x14ac:dyDescent="0.2"/>
    <row r="778" s="163" customFormat="1" x14ac:dyDescent="0.2"/>
    <row r="779" s="163" customFormat="1" x14ac:dyDescent="0.2"/>
    <row r="780" s="163" customFormat="1" x14ac:dyDescent="0.2"/>
    <row r="781" s="163" customFormat="1" x14ac:dyDescent="0.2"/>
    <row r="782" s="163" customFormat="1" x14ac:dyDescent="0.2"/>
    <row r="783" s="163" customFormat="1" x14ac:dyDescent="0.2"/>
    <row r="784" s="163" customFormat="1" x14ac:dyDescent="0.2"/>
    <row r="785" s="163" customFormat="1" x14ac:dyDescent="0.2"/>
    <row r="786" s="163" customFormat="1" x14ac:dyDescent="0.2"/>
    <row r="787" s="163" customFormat="1" x14ac:dyDescent="0.2"/>
    <row r="788" s="163" customFormat="1" x14ac:dyDescent="0.2"/>
    <row r="789" s="163" customFormat="1" x14ac:dyDescent="0.2"/>
    <row r="790" s="163" customFormat="1" x14ac:dyDescent="0.2"/>
    <row r="791" s="163" customFormat="1" x14ac:dyDescent="0.2"/>
    <row r="792" s="163" customFormat="1" x14ac:dyDescent="0.2"/>
    <row r="793" s="163" customFormat="1" x14ac:dyDescent="0.2"/>
    <row r="794" s="163" customFormat="1" x14ac:dyDescent="0.2"/>
    <row r="795" s="163" customFormat="1" x14ac:dyDescent="0.2"/>
    <row r="796" s="163" customFormat="1" x14ac:dyDescent="0.2"/>
    <row r="797" s="163" customFormat="1" x14ac:dyDescent="0.2"/>
    <row r="798" s="163" customFormat="1" x14ac:dyDescent="0.2"/>
    <row r="799" s="163" customFormat="1" x14ac:dyDescent="0.2"/>
    <row r="800" s="163" customFormat="1" x14ac:dyDescent="0.2"/>
    <row r="801" s="163" customFormat="1" x14ac:dyDescent="0.2"/>
    <row r="802" s="163" customFormat="1" x14ac:dyDescent="0.2"/>
    <row r="803" s="163" customFormat="1" x14ac:dyDescent="0.2"/>
    <row r="804" s="163" customFormat="1" x14ac:dyDescent="0.2"/>
    <row r="805" s="163" customFormat="1" x14ac:dyDescent="0.2"/>
    <row r="806" s="163" customFormat="1" x14ac:dyDescent="0.2"/>
    <row r="807" s="163" customFormat="1" x14ac:dyDescent="0.2"/>
    <row r="808" s="163" customFormat="1" x14ac:dyDescent="0.2"/>
    <row r="809" s="163" customFormat="1" x14ac:dyDescent="0.2"/>
    <row r="810" s="163" customFormat="1" x14ac:dyDescent="0.2"/>
    <row r="811" s="163" customFormat="1" x14ac:dyDescent="0.2"/>
    <row r="812" s="163" customFormat="1" x14ac:dyDescent="0.2"/>
    <row r="813" s="163" customFormat="1" x14ac:dyDescent="0.2"/>
    <row r="814" s="163" customFormat="1" x14ac:dyDescent="0.2"/>
    <row r="815" s="163" customFormat="1" x14ac:dyDescent="0.2"/>
    <row r="816" s="163" customFormat="1" x14ac:dyDescent="0.2"/>
    <row r="817" s="163" customFormat="1" x14ac:dyDescent="0.2"/>
    <row r="818" s="163" customFormat="1" x14ac:dyDescent="0.2"/>
    <row r="819" s="163" customFormat="1" x14ac:dyDescent="0.2"/>
    <row r="820" s="163" customFormat="1" x14ac:dyDescent="0.2"/>
    <row r="821" s="163" customFormat="1" x14ac:dyDescent="0.2"/>
    <row r="822" s="163" customFormat="1" x14ac:dyDescent="0.2"/>
    <row r="823" s="163" customFormat="1" x14ac:dyDescent="0.2"/>
    <row r="824" s="163" customFormat="1" x14ac:dyDescent="0.2"/>
    <row r="825" s="163" customFormat="1" x14ac:dyDescent="0.2"/>
    <row r="826" s="163" customFormat="1" x14ac:dyDescent="0.2"/>
    <row r="827" s="163" customFormat="1" x14ac:dyDescent="0.2"/>
    <row r="828" s="163" customFormat="1" x14ac:dyDescent="0.2"/>
    <row r="829" s="163" customFormat="1" x14ac:dyDescent="0.2"/>
    <row r="830" s="163" customFormat="1" x14ac:dyDescent="0.2"/>
    <row r="831" s="163" customFormat="1" x14ac:dyDescent="0.2"/>
    <row r="832" s="163" customFormat="1" x14ac:dyDescent="0.2"/>
    <row r="833" s="163" customFormat="1" x14ac:dyDescent="0.2"/>
    <row r="834" s="163" customFormat="1" x14ac:dyDescent="0.2"/>
    <row r="835" s="163" customFormat="1" x14ac:dyDescent="0.2"/>
    <row r="836" s="163" customFormat="1" x14ac:dyDescent="0.2"/>
    <row r="837" s="163" customFormat="1" x14ac:dyDescent="0.2"/>
    <row r="838" s="163" customFormat="1" x14ac:dyDescent="0.2"/>
    <row r="839" s="163" customFormat="1" x14ac:dyDescent="0.2"/>
    <row r="840" s="163" customFormat="1" x14ac:dyDescent="0.2"/>
    <row r="841" s="163" customFormat="1" x14ac:dyDescent="0.2"/>
    <row r="842" s="163" customFormat="1" x14ac:dyDescent="0.2"/>
    <row r="843" s="163" customFormat="1" x14ac:dyDescent="0.2"/>
    <row r="844" s="163" customFormat="1" x14ac:dyDescent="0.2"/>
    <row r="845" s="163" customFormat="1" x14ac:dyDescent="0.2"/>
    <row r="846" s="163" customFormat="1" x14ac:dyDescent="0.2"/>
    <row r="847" s="163" customFormat="1" x14ac:dyDescent="0.2"/>
    <row r="848" s="163" customFormat="1" x14ac:dyDescent="0.2"/>
    <row r="849" s="163" customFormat="1" x14ac:dyDescent="0.2"/>
    <row r="850" s="163" customFormat="1" x14ac:dyDescent="0.2"/>
    <row r="851" s="163" customFormat="1" x14ac:dyDescent="0.2"/>
    <row r="852" s="163" customFormat="1" x14ac:dyDescent="0.2"/>
    <row r="853" s="163" customFormat="1" x14ac:dyDescent="0.2"/>
    <row r="854" s="163" customFormat="1" x14ac:dyDescent="0.2"/>
    <row r="855" s="163" customFormat="1" x14ac:dyDescent="0.2"/>
    <row r="856" s="163" customFormat="1" x14ac:dyDescent="0.2"/>
    <row r="857" s="163" customFormat="1" x14ac:dyDescent="0.2"/>
    <row r="858" s="163" customFormat="1" x14ac:dyDescent="0.2"/>
    <row r="859" s="163" customFormat="1" x14ac:dyDescent="0.2"/>
    <row r="860" s="163" customFormat="1" x14ac:dyDescent="0.2"/>
    <row r="861" s="163" customFormat="1" x14ac:dyDescent="0.2"/>
    <row r="862" s="163" customFormat="1" x14ac:dyDescent="0.2"/>
    <row r="863" s="163" customFormat="1" x14ac:dyDescent="0.2"/>
    <row r="864" s="163" customFormat="1" x14ac:dyDescent="0.2"/>
    <row r="865" s="163" customFormat="1" x14ac:dyDescent="0.2"/>
    <row r="866" s="163" customFormat="1" x14ac:dyDescent="0.2"/>
    <row r="867" s="163" customFormat="1" x14ac:dyDescent="0.2"/>
    <row r="868" s="163" customFormat="1" x14ac:dyDescent="0.2"/>
    <row r="869" s="163" customFormat="1" x14ac:dyDescent="0.2"/>
    <row r="870" s="163" customFormat="1" x14ac:dyDescent="0.2"/>
    <row r="871" s="163" customFormat="1" x14ac:dyDescent="0.2"/>
    <row r="872" s="163" customFormat="1" x14ac:dyDescent="0.2"/>
    <row r="873" s="163" customFormat="1" x14ac:dyDescent="0.2"/>
    <row r="874" s="163" customFormat="1" x14ac:dyDescent="0.2"/>
    <row r="875" s="163" customFormat="1" x14ac:dyDescent="0.2"/>
    <row r="876" s="163" customFormat="1" x14ac:dyDescent="0.2"/>
    <row r="877" s="163" customFormat="1" x14ac:dyDescent="0.2"/>
    <row r="878" s="163" customFormat="1" x14ac:dyDescent="0.2"/>
    <row r="879" s="163" customFormat="1" x14ac:dyDescent="0.2"/>
    <row r="880" s="163" customFormat="1" x14ac:dyDescent="0.2"/>
    <row r="881" s="163" customFormat="1" x14ac:dyDescent="0.2"/>
    <row r="882" s="163" customFormat="1" x14ac:dyDescent="0.2"/>
    <row r="883" s="163" customFormat="1" x14ac:dyDescent="0.2"/>
    <row r="884" s="163" customFormat="1" x14ac:dyDescent="0.2"/>
    <row r="885" s="163" customFormat="1" x14ac:dyDescent="0.2"/>
    <row r="886" s="163" customFormat="1" x14ac:dyDescent="0.2"/>
    <row r="887" s="163" customFormat="1" x14ac:dyDescent="0.2"/>
    <row r="888" s="163" customFormat="1" x14ac:dyDescent="0.2"/>
    <row r="889" s="163" customFormat="1" x14ac:dyDescent="0.2"/>
    <row r="890" s="163" customFormat="1" x14ac:dyDescent="0.2"/>
    <row r="891" s="163" customFormat="1" x14ac:dyDescent="0.2"/>
    <row r="892" s="163" customFormat="1" x14ac:dyDescent="0.2"/>
    <row r="893" s="163" customFormat="1" x14ac:dyDescent="0.2"/>
    <row r="894" s="163" customFormat="1" x14ac:dyDescent="0.2"/>
    <row r="895" s="163" customFormat="1" x14ac:dyDescent="0.2"/>
    <row r="896" s="163" customFormat="1" x14ac:dyDescent="0.2"/>
    <row r="897" s="163" customFormat="1" x14ac:dyDescent="0.2"/>
    <row r="898" s="163" customFormat="1" x14ac:dyDescent="0.2"/>
    <row r="899" s="163" customFormat="1" x14ac:dyDescent="0.2"/>
    <row r="900" s="163" customFormat="1" x14ac:dyDescent="0.2"/>
    <row r="901" s="163" customFormat="1" x14ac:dyDescent="0.2"/>
    <row r="902" s="163" customFormat="1" x14ac:dyDescent="0.2"/>
    <row r="903" s="163" customFormat="1" x14ac:dyDescent="0.2"/>
    <row r="904" s="163" customFormat="1" x14ac:dyDescent="0.2"/>
    <row r="905" s="163" customFormat="1" x14ac:dyDescent="0.2"/>
    <row r="906" s="163" customFormat="1" x14ac:dyDescent="0.2"/>
    <row r="907" s="163" customFormat="1" x14ac:dyDescent="0.2"/>
    <row r="908" s="163" customFormat="1" x14ac:dyDescent="0.2"/>
    <row r="909" s="163" customFormat="1" x14ac:dyDescent="0.2"/>
    <row r="910" s="163" customFormat="1" x14ac:dyDescent="0.2"/>
    <row r="911" s="163" customFormat="1" x14ac:dyDescent="0.2"/>
    <row r="912" s="163" customFormat="1" x14ac:dyDescent="0.2"/>
    <row r="913" s="163" customFormat="1" x14ac:dyDescent="0.2"/>
    <row r="914" s="163" customFormat="1" x14ac:dyDescent="0.2"/>
    <row r="915" s="163" customFormat="1" x14ac:dyDescent="0.2"/>
    <row r="916" s="163" customFormat="1" x14ac:dyDescent="0.2"/>
    <row r="917" s="163" customFormat="1" x14ac:dyDescent="0.2"/>
    <row r="918" s="163" customFormat="1" x14ac:dyDescent="0.2"/>
    <row r="919" s="163" customFormat="1" x14ac:dyDescent="0.2"/>
    <row r="920" s="163" customFormat="1" x14ac:dyDescent="0.2"/>
    <row r="921" s="163" customFormat="1" x14ac:dyDescent="0.2"/>
    <row r="922" s="163" customFormat="1" x14ac:dyDescent="0.2"/>
    <row r="923" s="163" customFormat="1" x14ac:dyDescent="0.2"/>
    <row r="924" s="163" customFormat="1" x14ac:dyDescent="0.2"/>
    <row r="925" s="163" customFormat="1" x14ac:dyDescent="0.2"/>
    <row r="926" s="163" customFormat="1" x14ac:dyDescent="0.2"/>
    <row r="927" s="163" customFormat="1" x14ac:dyDescent="0.2"/>
    <row r="928" s="163" customFormat="1" x14ac:dyDescent="0.2"/>
    <row r="929" s="163" customFormat="1" x14ac:dyDescent="0.2"/>
    <row r="930" s="163" customFormat="1" x14ac:dyDescent="0.2"/>
    <row r="931" s="163" customFormat="1" x14ac:dyDescent="0.2"/>
    <row r="932" s="163" customFormat="1" x14ac:dyDescent="0.2"/>
    <row r="933" s="163" customFormat="1" x14ac:dyDescent="0.2"/>
    <row r="934" s="163" customFormat="1" x14ac:dyDescent="0.2"/>
    <row r="935" s="163" customFormat="1" x14ac:dyDescent="0.2"/>
    <row r="936" s="163" customFormat="1" x14ac:dyDescent="0.2"/>
    <row r="937" s="163" customFormat="1" x14ac:dyDescent="0.2"/>
    <row r="938" s="163" customFormat="1" x14ac:dyDescent="0.2"/>
    <row r="939" s="163" customFormat="1" x14ac:dyDescent="0.2"/>
    <row r="940" s="163" customFormat="1" x14ac:dyDescent="0.2"/>
    <row r="941" s="163" customFormat="1" x14ac:dyDescent="0.2"/>
    <row r="942" s="163" customFormat="1" x14ac:dyDescent="0.2"/>
    <row r="943" s="163" customFormat="1" x14ac:dyDescent="0.2"/>
    <row r="944" s="163" customFormat="1" x14ac:dyDescent="0.2"/>
    <row r="945" s="163" customFormat="1" x14ac:dyDescent="0.2"/>
    <row r="946" s="163" customFormat="1" x14ac:dyDescent="0.2"/>
    <row r="947" s="163" customFormat="1" x14ac:dyDescent="0.2"/>
    <row r="948" s="163" customFormat="1" x14ac:dyDescent="0.2"/>
    <row r="949" s="163" customFormat="1" x14ac:dyDescent="0.2"/>
    <row r="950" s="163" customFormat="1" x14ac:dyDescent="0.2"/>
    <row r="951" s="163" customFormat="1" x14ac:dyDescent="0.2"/>
    <row r="952" s="163" customFormat="1" x14ac:dyDescent="0.2"/>
    <row r="953" s="163" customFormat="1" x14ac:dyDescent="0.2"/>
    <row r="954" s="163" customFormat="1" x14ac:dyDescent="0.2"/>
    <row r="955" s="163" customFormat="1" x14ac:dyDescent="0.2"/>
    <row r="956" s="163" customFormat="1" x14ac:dyDescent="0.2"/>
    <row r="957" s="163" customFormat="1" x14ac:dyDescent="0.2"/>
    <row r="958" s="163" customFormat="1" x14ac:dyDescent="0.2"/>
    <row r="959" s="163" customFormat="1" x14ac:dyDescent="0.2"/>
    <row r="960" s="163" customFormat="1" x14ac:dyDescent="0.2"/>
    <row r="961" s="163" customFormat="1" x14ac:dyDescent="0.2"/>
    <row r="962" s="163" customFormat="1" x14ac:dyDescent="0.2"/>
    <row r="963" s="163" customFormat="1" x14ac:dyDescent="0.2"/>
    <row r="964" s="163" customFormat="1" x14ac:dyDescent="0.2"/>
    <row r="965" s="163" customFormat="1" x14ac:dyDescent="0.2"/>
    <row r="966" s="163" customFormat="1" x14ac:dyDescent="0.2"/>
    <row r="967" s="163" customFormat="1" x14ac:dyDescent="0.2"/>
    <row r="968" s="163" customFormat="1" x14ac:dyDescent="0.2"/>
    <row r="969" s="163" customFormat="1" x14ac:dyDescent="0.2"/>
    <row r="970" s="163" customFormat="1" x14ac:dyDescent="0.2"/>
    <row r="971" s="163" customFormat="1" x14ac:dyDescent="0.2"/>
    <row r="972" s="163" customFormat="1" x14ac:dyDescent="0.2"/>
    <row r="973" s="163" customFormat="1" x14ac:dyDescent="0.2"/>
    <row r="974" s="163" customFormat="1" x14ac:dyDescent="0.2"/>
    <row r="975" s="163" customFormat="1" x14ac:dyDescent="0.2"/>
    <row r="976" s="163" customFormat="1" x14ac:dyDescent="0.2"/>
    <row r="977" s="163" customFormat="1" x14ac:dyDescent="0.2"/>
    <row r="978" s="163" customFormat="1" x14ac:dyDescent="0.2"/>
    <row r="979" s="163" customFormat="1" x14ac:dyDescent="0.2"/>
    <row r="980" s="163" customFormat="1" x14ac:dyDescent="0.2"/>
    <row r="981" s="163" customFormat="1" x14ac:dyDescent="0.2"/>
    <row r="982" s="163" customFormat="1" x14ac:dyDescent="0.2"/>
    <row r="983" s="163" customFormat="1" x14ac:dyDescent="0.2"/>
    <row r="984" s="163" customFormat="1" x14ac:dyDescent="0.2"/>
    <row r="985" s="163" customFormat="1" x14ac:dyDescent="0.2"/>
    <row r="986" s="163" customFormat="1" x14ac:dyDescent="0.2"/>
    <row r="987" s="163" customFormat="1" x14ac:dyDescent="0.2"/>
    <row r="988" s="163" customFormat="1" x14ac:dyDescent="0.2"/>
    <row r="989" s="163" customFormat="1" x14ac:dyDescent="0.2"/>
    <row r="990" s="163" customFormat="1" x14ac:dyDescent="0.2"/>
    <row r="991" s="163" customFormat="1" x14ac:dyDescent="0.2"/>
    <row r="992" s="163" customFormat="1" x14ac:dyDescent="0.2"/>
    <row r="993" s="163" customFormat="1" x14ac:dyDescent="0.2"/>
    <row r="994" s="163" customFormat="1" x14ac:dyDescent="0.2"/>
    <row r="995" s="163" customFormat="1" x14ac:dyDescent="0.2"/>
    <row r="996" s="163" customFormat="1" x14ac:dyDescent="0.2"/>
    <row r="997" s="163" customFormat="1" x14ac:dyDescent="0.2"/>
    <row r="998" s="163" customFormat="1" x14ac:dyDescent="0.2"/>
    <row r="999" s="163" customFormat="1" x14ac:dyDescent="0.2"/>
    <row r="1000" s="163" customFormat="1" x14ac:dyDescent="0.2"/>
    <row r="1001" s="163" customFormat="1" x14ac:dyDescent="0.2"/>
    <row r="1002" s="163" customFormat="1" x14ac:dyDescent="0.2"/>
    <row r="1003" s="163" customFormat="1" x14ac:dyDescent="0.2"/>
    <row r="1004" s="163" customFormat="1" x14ac:dyDescent="0.2"/>
    <row r="1005" s="163" customFormat="1" x14ac:dyDescent="0.2"/>
    <row r="1006" s="163" customFormat="1" x14ac:dyDescent="0.2"/>
    <row r="1007" s="163" customFormat="1" x14ac:dyDescent="0.2"/>
    <row r="1008" s="163" customFormat="1" x14ac:dyDescent="0.2"/>
    <row r="1009" s="163" customFormat="1" x14ac:dyDescent="0.2"/>
    <row r="1010" s="163" customFormat="1" x14ac:dyDescent="0.2"/>
    <row r="1011" s="163" customFormat="1" x14ac:dyDescent="0.2"/>
    <row r="1012" s="163" customFormat="1" x14ac:dyDescent="0.2"/>
    <row r="1013" s="163" customFormat="1" x14ac:dyDescent="0.2"/>
    <row r="1014" s="163" customFormat="1" x14ac:dyDescent="0.2"/>
    <row r="1015" s="163" customFormat="1" x14ac:dyDescent="0.2"/>
    <row r="1016" s="163" customFormat="1" x14ac:dyDescent="0.2"/>
    <row r="1017" s="163" customFormat="1" x14ac:dyDescent="0.2"/>
    <row r="1018" s="163" customFormat="1" x14ac:dyDescent="0.2"/>
    <row r="1019" s="163" customFormat="1" x14ac:dyDescent="0.2"/>
    <row r="1020" s="163" customFormat="1" x14ac:dyDescent="0.2"/>
    <row r="1021" s="163" customFormat="1" x14ac:dyDescent="0.2"/>
    <row r="1022" s="163" customFormat="1" x14ac:dyDescent="0.2"/>
    <row r="1023" s="163" customFormat="1" x14ac:dyDescent="0.2"/>
    <row r="1024" s="163" customFormat="1" x14ac:dyDescent="0.2"/>
    <row r="1025" s="163" customFormat="1" x14ac:dyDescent="0.2"/>
    <row r="1026" s="163" customFormat="1" x14ac:dyDescent="0.2"/>
    <row r="1027" s="163" customFormat="1" x14ac:dyDescent="0.2"/>
    <row r="1028" s="163" customFormat="1" x14ac:dyDescent="0.2"/>
    <row r="1029" s="163" customFormat="1" x14ac:dyDescent="0.2"/>
    <row r="1030" s="163" customFormat="1" x14ac:dyDescent="0.2"/>
    <row r="1031" s="163" customFormat="1" x14ac:dyDescent="0.2"/>
    <row r="1032" s="163" customFormat="1" x14ac:dyDescent="0.2"/>
    <row r="1033" s="163" customFormat="1" x14ac:dyDescent="0.2"/>
    <row r="1034" s="163" customFormat="1" x14ac:dyDescent="0.2"/>
    <row r="1035" s="163" customFormat="1" x14ac:dyDescent="0.2"/>
    <row r="1036" s="163" customFormat="1" x14ac:dyDescent="0.2"/>
    <row r="1037" s="163" customFormat="1" x14ac:dyDescent="0.2"/>
    <row r="1038" s="163" customFormat="1" x14ac:dyDescent="0.2"/>
    <row r="1039" s="163" customFormat="1" x14ac:dyDescent="0.2"/>
    <row r="1040" s="163" customFormat="1" x14ac:dyDescent="0.2"/>
    <row r="1041" s="163" customFormat="1" x14ac:dyDescent="0.2"/>
    <row r="1042" s="163" customFormat="1" x14ac:dyDescent="0.2"/>
    <row r="1043" s="163" customFormat="1" x14ac:dyDescent="0.2"/>
    <row r="1044" s="163" customFormat="1" x14ac:dyDescent="0.2"/>
    <row r="1045" s="163" customFormat="1" x14ac:dyDescent="0.2"/>
    <row r="1046" s="163" customFormat="1" x14ac:dyDescent="0.2"/>
    <row r="1047" s="163" customFormat="1" x14ac:dyDescent="0.2"/>
    <row r="1048" s="163" customFormat="1" x14ac:dyDescent="0.2"/>
    <row r="1049" s="163" customFormat="1" x14ac:dyDescent="0.2"/>
    <row r="1050" s="163" customFormat="1" x14ac:dyDescent="0.2"/>
    <row r="1051" s="163" customFormat="1" x14ac:dyDescent="0.2"/>
    <row r="1052" s="163" customFormat="1" x14ac:dyDescent="0.2"/>
    <row r="1053" s="163" customFormat="1" x14ac:dyDescent="0.2"/>
    <row r="1054" s="163" customFormat="1" x14ac:dyDescent="0.2"/>
    <row r="1055" s="163" customFormat="1" x14ac:dyDescent="0.2"/>
    <row r="1056" s="163" customFormat="1" x14ac:dyDescent="0.2"/>
    <row r="1057" s="163" customFormat="1" x14ac:dyDescent="0.2"/>
    <row r="1058" s="163" customFormat="1" x14ac:dyDescent="0.2"/>
    <row r="1059" s="163" customFormat="1" x14ac:dyDescent="0.2"/>
    <row r="1060" s="163" customFormat="1" x14ac:dyDescent="0.2"/>
    <row r="1061" s="163" customFormat="1" x14ac:dyDescent="0.2"/>
    <row r="1062" s="163" customFormat="1" x14ac:dyDescent="0.2"/>
    <row r="1063" s="163" customFormat="1" x14ac:dyDescent="0.2"/>
    <row r="1064" s="163" customFormat="1" x14ac:dyDescent="0.2"/>
    <row r="1065" s="163" customFormat="1" x14ac:dyDescent="0.2"/>
    <row r="1066" s="163" customFormat="1" x14ac:dyDescent="0.2"/>
    <row r="1067" s="163" customFormat="1" x14ac:dyDescent="0.2"/>
    <row r="1068" s="163" customFormat="1" x14ac:dyDescent="0.2"/>
    <row r="1069" s="163" customFormat="1" x14ac:dyDescent="0.2"/>
    <row r="1070" s="163" customFormat="1" x14ac:dyDescent="0.2"/>
    <row r="1071" s="163" customFormat="1" x14ac:dyDescent="0.2"/>
    <row r="1072" s="163" customFormat="1" x14ac:dyDescent="0.2"/>
    <row r="1073" s="163" customFormat="1" x14ac:dyDescent="0.2"/>
    <row r="1074" s="163" customFormat="1" x14ac:dyDescent="0.2"/>
    <row r="1075" s="163" customFormat="1" x14ac:dyDescent="0.2"/>
    <row r="1076" s="163" customFormat="1" x14ac:dyDescent="0.2"/>
    <row r="1077" s="163" customFormat="1" x14ac:dyDescent="0.2"/>
    <row r="1078" s="163" customFormat="1" x14ac:dyDescent="0.2"/>
    <row r="1079" s="163" customFormat="1" x14ac:dyDescent="0.2"/>
    <row r="1080" s="163" customFormat="1" x14ac:dyDescent="0.2"/>
    <row r="1081" s="163" customFormat="1" x14ac:dyDescent="0.2"/>
    <row r="1082" s="163" customFormat="1" x14ac:dyDescent="0.2"/>
    <row r="1083" s="163" customFormat="1" x14ac:dyDescent="0.2"/>
    <row r="1084" s="163" customFormat="1" x14ac:dyDescent="0.2"/>
    <row r="1085" s="163" customFormat="1" x14ac:dyDescent="0.2"/>
    <row r="1086" s="163" customFormat="1" x14ac:dyDescent="0.2"/>
    <row r="1087" s="163" customFormat="1" x14ac:dyDescent="0.2"/>
    <row r="1088" s="163" customFormat="1" x14ac:dyDescent="0.2"/>
    <row r="1089" s="163" customFormat="1" x14ac:dyDescent="0.2"/>
    <row r="1090" s="163" customFormat="1" x14ac:dyDescent="0.2"/>
    <row r="1091" s="163" customFormat="1" x14ac:dyDescent="0.2"/>
    <row r="1092" s="163" customFormat="1" x14ac:dyDescent="0.2"/>
    <row r="1093" s="163" customFormat="1" x14ac:dyDescent="0.2"/>
    <row r="1094" s="163" customFormat="1" x14ac:dyDescent="0.2"/>
    <row r="1095" s="163" customFormat="1" x14ac:dyDescent="0.2"/>
    <row r="1096" s="163" customFormat="1" x14ac:dyDescent="0.2"/>
    <row r="1097" s="163" customFormat="1" x14ac:dyDescent="0.2"/>
    <row r="1098" s="163" customFormat="1" x14ac:dyDescent="0.2"/>
    <row r="1099" s="163" customFormat="1" x14ac:dyDescent="0.2"/>
    <row r="1100" s="163" customFormat="1" x14ac:dyDescent="0.2"/>
    <row r="1101" s="163" customFormat="1" x14ac:dyDescent="0.2"/>
    <row r="1102" s="163" customFormat="1" x14ac:dyDescent="0.2"/>
    <row r="1103" s="163" customFormat="1" x14ac:dyDescent="0.2"/>
    <row r="1104" s="163" customFormat="1" x14ac:dyDescent="0.2"/>
    <row r="1105" s="163" customFormat="1" x14ac:dyDescent="0.2"/>
    <row r="1106" s="163" customFormat="1" x14ac:dyDescent="0.2"/>
    <row r="1107" s="163" customFormat="1" x14ac:dyDescent="0.2"/>
    <row r="1108" s="163" customFormat="1" x14ac:dyDescent="0.2"/>
    <row r="1109" s="163" customFormat="1" x14ac:dyDescent="0.2"/>
    <row r="1110" s="163" customFormat="1" x14ac:dyDescent="0.2"/>
    <row r="1111" s="163" customFormat="1" x14ac:dyDescent="0.2"/>
    <row r="1112" s="163" customFormat="1" x14ac:dyDescent="0.2"/>
    <row r="1113" s="163" customFormat="1" x14ac:dyDescent="0.2"/>
    <row r="1114" s="163" customFormat="1" x14ac:dyDescent="0.2"/>
    <row r="1115" s="163" customFormat="1" x14ac:dyDescent="0.2"/>
    <row r="1116" s="163" customFormat="1" x14ac:dyDescent="0.2"/>
    <row r="1117" s="163" customFormat="1" x14ac:dyDescent="0.2"/>
    <row r="1118" s="163" customFormat="1" x14ac:dyDescent="0.2"/>
    <row r="1119" s="163" customFormat="1" x14ac:dyDescent="0.2"/>
    <row r="1120" s="163" customFormat="1" x14ac:dyDescent="0.2"/>
    <row r="1121" s="163" customFormat="1" x14ac:dyDescent="0.2"/>
    <row r="1122" s="163" customFormat="1" x14ac:dyDescent="0.2"/>
    <row r="1123" s="163" customFormat="1" x14ac:dyDescent="0.2"/>
    <row r="1124" s="163" customFormat="1" x14ac:dyDescent="0.2"/>
    <row r="1125" s="163" customFormat="1" x14ac:dyDescent="0.2"/>
    <row r="1126" s="163" customFormat="1" x14ac:dyDescent="0.2"/>
    <row r="1127" s="163" customFormat="1" x14ac:dyDescent="0.2"/>
    <row r="1128" s="163" customFormat="1" x14ac:dyDescent="0.2"/>
    <row r="1129" s="163" customFormat="1" x14ac:dyDescent="0.2"/>
    <row r="1130" s="163" customFormat="1" x14ac:dyDescent="0.2"/>
    <row r="1131" s="163" customFormat="1" x14ac:dyDescent="0.2"/>
    <row r="1132" s="163" customFormat="1" x14ac:dyDescent="0.2"/>
    <row r="1133" s="163" customFormat="1" x14ac:dyDescent="0.2"/>
    <row r="1134" s="163" customFormat="1" x14ac:dyDescent="0.2"/>
    <row r="1135" s="163" customFormat="1" x14ac:dyDescent="0.2"/>
    <row r="1136" s="163" customFormat="1" x14ac:dyDescent="0.2"/>
    <row r="1137" s="163" customFormat="1" x14ac:dyDescent="0.2"/>
    <row r="1138" s="163" customFormat="1" x14ac:dyDescent="0.2"/>
    <row r="1139" s="163" customFormat="1" x14ac:dyDescent="0.2"/>
    <row r="1140" s="163" customFormat="1" x14ac:dyDescent="0.2"/>
    <row r="1141" s="163" customFormat="1" x14ac:dyDescent="0.2"/>
    <row r="1142" s="163" customFormat="1" x14ac:dyDescent="0.2"/>
    <row r="1143" s="163" customFormat="1" x14ac:dyDescent="0.2"/>
    <row r="1144" s="163" customFormat="1" x14ac:dyDescent="0.2"/>
    <row r="1145" s="163" customFormat="1" x14ac:dyDescent="0.2"/>
    <row r="1146" s="163" customFormat="1" x14ac:dyDescent="0.2"/>
    <row r="1147" s="163" customFormat="1" x14ac:dyDescent="0.2"/>
    <row r="1148" s="163" customFormat="1" x14ac:dyDescent="0.2"/>
    <row r="1149" s="163" customFormat="1" x14ac:dyDescent="0.2"/>
    <row r="1150" s="163" customFormat="1" x14ac:dyDescent="0.2"/>
    <row r="1151" s="163" customFormat="1" x14ac:dyDescent="0.2"/>
    <row r="1152" s="163" customFormat="1" x14ac:dyDescent="0.2"/>
    <row r="1153" s="163" customFormat="1" x14ac:dyDescent="0.2"/>
    <row r="1154" s="163" customFormat="1" x14ac:dyDescent="0.2"/>
    <row r="1155" s="163" customFormat="1" x14ac:dyDescent="0.2"/>
    <row r="1156" s="163" customFormat="1" x14ac:dyDescent="0.2"/>
    <row r="1157" s="163" customFormat="1" x14ac:dyDescent="0.2"/>
    <row r="1158" s="163" customFormat="1" x14ac:dyDescent="0.2"/>
    <row r="1159" s="163" customFormat="1" x14ac:dyDescent="0.2"/>
    <row r="1160" s="163" customFormat="1" x14ac:dyDescent="0.2"/>
    <row r="1161" s="163" customFormat="1" x14ac:dyDescent="0.2"/>
    <row r="1162" s="163" customFormat="1" x14ac:dyDescent="0.2"/>
    <row r="1163" s="163" customFormat="1" x14ac:dyDescent="0.2"/>
    <row r="1164" s="163" customFormat="1" x14ac:dyDescent="0.2"/>
    <row r="1165" s="163" customFormat="1" x14ac:dyDescent="0.2"/>
    <row r="1166" s="163" customFormat="1" x14ac:dyDescent="0.2"/>
    <row r="1167" s="163" customFormat="1" x14ac:dyDescent="0.2"/>
    <row r="1168" s="163" customFormat="1" x14ac:dyDescent="0.2"/>
    <row r="1169" s="163" customFormat="1" x14ac:dyDescent="0.2"/>
    <row r="1170" s="163" customFormat="1" x14ac:dyDescent="0.2"/>
    <row r="1171" s="163" customFormat="1" x14ac:dyDescent="0.2"/>
    <row r="1172" s="163" customFormat="1" x14ac:dyDescent="0.2"/>
    <row r="1173" s="163" customFormat="1" x14ac:dyDescent="0.2"/>
    <row r="1174" s="163" customFormat="1" x14ac:dyDescent="0.2"/>
    <row r="1175" s="163" customFormat="1" x14ac:dyDescent="0.2"/>
    <row r="1176" s="163" customFormat="1" x14ac:dyDescent="0.2"/>
    <row r="1177" s="163" customFormat="1" x14ac:dyDescent="0.2"/>
    <row r="1178" s="163" customFormat="1" x14ac:dyDescent="0.2"/>
    <row r="1179" s="163" customFormat="1" x14ac:dyDescent="0.2"/>
    <row r="1180" s="163" customFormat="1" x14ac:dyDescent="0.2"/>
    <row r="1181" s="163" customFormat="1" x14ac:dyDescent="0.2"/>
    <row r="1182" s="163" customFormat="1" x14ac:dyDescent="0.2"/>
    <row r="1183" s="163" customFormat="1" x14ac:dyDescent="0.2"/>
    <row r="1184" s="163" customFormat="1" x14ac:dyDescent="0.2"/>
    <row r="1185" s="163" customFormat="1" x14ac:dyDescent="0.2"/>
    <row r="1186" s="163" customFormat="1" x14ac:dyDescent="0.2"/>
    <row r="1187" s="163" customFormat="1" x14ac:dyDescent="0.2"/>
    <row r="1188" s="163" customFormat="1" x14ac:dyDescent="0.2"/>
    <row r="1189" s="163" customFormat="1" x14ac:dyDescent="0.2"/>
    <row r="1190" s="163" customFormat="1" x14ac:dyDescent="0.2"/>
    <row r="1191" s="163" customFormat="1" x14ac:dyDescent="0.2"/>
    <row r="1192" s="163" customFormat="1" x14ac:dyDescent="0.2"/>
    <row r="1193" s="163" customFormat="1" x14ac:dyDescent="0.2"/>
    <row r="1194" s="163" customFormat="1" x14ac:dyDescent="0.2"/>
    <row r="1195" s="163" customFormat="1" x14ac:dyDescent="0.2"/>
    <row r="1196" s="163" customFormat="1" x14ac:dyDescent="0.2"/>
    <row r="1197" s="163" customFormat="1" x14ac:dyDescent="0.2"/>
    <row r="1198" s="163" customFormat="1" x14ac:dyDescent="0.2"/>
    <row r="1199" s="163" customFormat="1" x14ac:dyDescent="0.2"/>
    <row r="1200" s="163" customFormat="1" x14ac:dyDescent="0.2"/>
    <row r="1201" s="163" customFormat="1" x14ac:dyDescent="0.2"/>
    <row r="1202" s="163" customFormat="1" x14ac:dyDescent="0.2"/>
    <row r="1203" s="163" customFormat="1" x14ac:dyDescent="0.2"/>
    <row r="1204" s="163" customFormat="1" x14ac:dyDescent="0.2"/>
    <row r="1205" s="163" customFormat="1" x14ac:dyDescent="0.2"/>
    <row r="1206" s="163" customFormat="1" x14ac:dyDescent="0.2"/>
    <row r="1207" s="163" customFormat="1" x14ac:dyDescent="0.2"/>
    <row r="1208" s="163" customFormat="1" x14ac:dyDescent="0.2"/>
    <row r="1209" s="163" customFormat="1" x14ac:dyDescent="0.2"/>
    <row r="1210" s="163" customFormat="1" x14ac:dyDescent="0.2"/>
    <row r="1211" s="163" customFormat="1" x14ac:dyDescent="0.2"/>
    <row r="1212" s="163" customFormat="1" x14ac:dyDescent="0.2"/>
    <row r="1213" s="163" customFormat="1" x14ac:dyDescent="0.2"/>
    <row r="1214" s="163" customFormat="1" x14ac:dyDescent="0.2"/>
    <row r="1215" s="163" customFormat="1" x14ac:dyDescent="0.2"/>
    <row r="1216" s="163" customFormat="1" x14ac:dyDescent="0.2"/>
    <row r="1217" s="163" customFormat="1" x14ac:dyDescent="0.2"/>
    <row r="1218" s="163" customFormat="1" x14ac:dyDescent="0.2"/>
    <row r="1219" s="163" customFormat="1" x14ac:dyDescent="0.2"/>
    <row r="1220" s="163" customFormat="1" x14ac:dyDescent="0.2"/>
    <row r="1221" s="163" customFormat="1" x14ac:dyDescent="0.2"/>
    <row r="1222" s="163" customFormat="1" x14ac:dyDescent="0.2"/>
    <row r="1223" s="163" customFormat="1" x14ac:dyDescent="0.2"/>
    <row r="1224" s="163" customFormat="1" x14ac:dyDescent="0.2"/>
    <row r="1225" s="163" customFormat="1" x14ac:dyDescent="0.2"/>
    <row r="1226" s="163" customFormat="1" x14ac:dyDescent="0.2"/>
    <row r="1227" s="163" customFormat="1" x14ac:dyDescent="0.2"/>
    <row r="1228" s="163" customFormat="1" x14ac:dyDescent="0.2"/>
    <row r="1229" s="163" customFormat="1" x14ac:dyDescent="0.2"/>
    <row r="1230" s="163" customFormat="1" x14ac:dyDescent="0.2"/>
    <row r="1231" s="163" customFormat="1" x14ac:dyDescent="0.2"/>
    <row r="1232" s="163" customFormat="1" x14ac:dyDescent="0.2"/>
    <row r="1233" s="163" customFormat="1" x14ac:dyDescent="0.2"/>
    <row r="1234" s="163" customFormat="1" x14ac:dyDescent="0.2"/>
    <row r="1235" s="163" customFormat="1" x14ac:dyDescent="0.2"/>
    <row r="1236" s="163" customFormat="1" x14ac:dyDescent="0.2"/>
    <row r="1237" s="163" customFormat="1" x14ac:dyDescent="0.2"/>
    <row r="1238" s="163" customFormat="1" x14ac:dyDescent="0.2"/>
    <row r="1239" s="163" customFormat="1" x14ac:dyDescent="0.2"/>
    <row r="1240" s="163" customFormat="1" x14ac:dyDescent="0.2"/>
    <row r="1241" s="163" customFormat="1" x14ac:dyDescent="0.2"/>
    <row r="1242" s="163" customFormat="1" x14ac:dyDescent="0.2"/>
    <row r="1243" s="163" customFormat="1" x14ac:dyDescent="0.2"/>
    <row r="1244" s="163" customFormat="1" x14ac:dyDescent="0.2"/>
    <row r="1245" s="163" customFormat="1" x14ac:dyDescent="0.2"/>
    <row r="1246" s="163" customFormat="1" x14ac:dyDescent="0.2"/>
    <row r="1247" s="163" customFormat="1" x14ac:dyDescent="0.2"/>
    <row r="1248" s="163" customFormat="1" x14ac:dyDescent="0.2"/>
    <row r="1249" s="163" customFormat="1" x14ac:dyDescent="0.2"/>
    <row r="1250" s="163" customFormat="1" x14ac:dyDescent="0.2"/>
    <row r="1251" s="163" customFormat="1" x14ac:dyDescent="0.2"/>
    <row r="1252" s="163" customFormat="1" x14ac:dyDescent="0.2"/>
    <row r="1253" s="163" customFormat="1" x14ac:dyDescent="0.2"/>
    <row r="1254" s="163" customFormat="1" x14ac:dyDescent="0.2"/>
    <row r="1255" s="163" customFormat="1" x14ac:dyDescent="0.2"/>
    <row r="1256" s="163" customFormat="1" x14ac:dyDescent="0.2"/>
    <row r="1257" s="163" customFormat="1" x14ac:dyDescent="0.2"/>
    <row r="1258" s="163" customFormat="1" x14ac:dyDescent="0.2"/>
    <row r="1259" s="163" customFormat="1" x14ac:dyDescent="0.2"/>
    <row r="1260" s="163" customFormat="1" x14ac:dyDescent="0.2"/>
    <row r="1261" s="163" customFormat="1" x14ac:dyDescent="0.2"/>
    <row r="1262" s="163" customFormat="1" x14ac:dyDescent="0.2"/>
    <row r="1263" s="163" customFormat="1" x14ac:dyDescent="0.2"/>
    <row r="1264" s="163" customFormat="1" x14ac:dyDescent="0.2"/>
    <row r="1265" s="163" customFormat="1" x14ac:dyDescent="0.2"/>
    <row r="1266" s="163" customFormat="1" x14ac:dyDescent="0.2"/>
    <row r="1267" s="163" customFormat="1" x14ac:dyDescent="0.2"/>
    <row r="1268" s="163" customFormat="1" x14ac:dyDescent="0.2"/>
    <row r="1269" s="163" customFormat="1" x14ac:dyDescent="0.2"/>
    <row r="1270" s="163" customFormat="1" x14ac:dyDescent="0.2"/>
    <row r="1271" s="163" customFormat="1" x14ac:dyDescent="0.2"/>
    <row r="1272" s="163" customFormat="1" x14ac:dyDescent="0.2"/>
    <row r="1273" s="163" customFormat="1" x14ac:dyDescent="0.2"/>
    <row r="1274" s="163" customFormat="1" x14ac:dyDescent="0.2"/>
    <row r="1275" s="163" customFormat="1" x14ac:dyDescent="0.2"/>
    <row r="1276" s="163" customFormat="1" x14ac:dyDescent="0.2"/>
    <row r="1277" s="163" customFormat="1" x14ac:dyDescent="0.2"/>
    <row r="1278" s="163" customFormat="1" x14ac:dyDescent="0.2"/>
    <row r="1279" s="163" customFormat="1" x14ac:dyDescent="0.2"/>
    <row r="1280" s="163" customFormat="1" x14ac:dyDescent="0.2"/>
    <row r="1281" s="163" customFormat="1" x14ac:dyDescent="0.2"/>
    <row r="1282" s="163" customFormat="1" x14ac:dyDescent="0.2"/>
    <row r="1283" s="163" customFormat="1" x14ac:dyDescent="0.2"/>
    <row r="1284" s="163" customFormat="1" x14ac:dyDescent="0.2"/>
    <row r="1285" s="163" customFormat="1" x14ac:dyDescent="0.2"/>
    <row r="1286" s="163" customFormat="1" x14ac:dyDescent="0.2"/>
    <row r="1287" s="163" customFormat="1" x14ac:dyDescent="0.2"/>
    <row r="1288" s="163" customFormat="1" x14ac:dyDescent="0.2"/>
    <row r="1289" s="163" customFormat="1" x14ac:dyDescent="0.2"/>
    <row r="1290" s="163" customFormat="1" x14ac:dyDescent="0.2"/>
    <row r="1291" s="163" customFormat="1" x14ac:dyDescent="0.2"/>
    <row r="1292" s="163" customFormat="1" x14ac:dyDescent="0.2"/>
    <row r="1293" s="163" customFormat="1" x14ac:dyDescent="0.2"/>
    <row r="1294" s="163" customFormat="1" x14ac:dyDescent="0.2"/>
    <row r="1295" s="163" customFormat="1" x14ac:dyDescent="0.2"/>
    <row r="1296" s="163" customFormat="1" x14ac:dyDescent="0.2"/>
    <row r="1297" s="163" customFormat="1" x14ac:dyDescent="0.2"/>
    <row r="1298" s="163" customFormat="1" x14ac:dyDescent="0.2"/>
    <row r="1299" s="163" customFormat="1" x14ac:dyDescent="0.2"/>
    <row r="1300" s="163" customFormat="1" x14ac:dyDescent="0.2"/>
    <row r="1301" s="163" customFormat="1" x14ac:dyDescent="0.2"/>
    <row r="1302" s="163" customFormat="1" x14ac:dyDescent="0.2"/>
    <row r="1303" s="163" customFormat="1" x14ac:dyDescent="0.2"/>
    <row r="1304" s="163" customFormat="1" x14ac:dyDescent="0.2"/>
    <row r="1305" s="163" customFormat="1" x14ac:dyDescent="0.2"/>
    <row r="1306" s="163" customFormat="1" x14ac:dyDescent="0.2"/>
    <row r="1307" s="163" customFormat="1" x14ac:dyDescent="0.2"/>
    <row r="1308" s="163" customFormat="1" x14ac:dyDescent="0.2"/>
    <row r="1309" s="163" customFormat="1" x14ac:dyDescent="0.2"/>
    <row r="1310" s="163" customFormat="1" x14ac:dyDescent="0.2"/>
    <row r="1311" s="163" customFormat="1" x14ac:dyDescent="0.2"/>
    <row r="1312" s="163" customFormat="1" x14ac:dyDescent="0.2"/>
    <row r="1313" s="163" customFormat="1" x14ac:dyDescent="0.2"/>
    <row r="1314" s="163" customFormat="1" x14ac:dyDescent="0.2"/>
    <row r="1315" s="163" customFormat="1" x14ac:dyDescent="0.2"/>
    <row r="1316" s="163" customFormat="1" x14ac:dyDescent="0.2"/>
    <row r="1317" s="163" customFormat="1" x14ac:dyDescent="0.2"/>
    <row r="1318" s="163" customFormat="1" x14ac:dyDescent="0.2"/>
    <row r="1319" s="163" customFormat="1" x14ac:dyDescent="0.2"/>
    <row r="1320" s="163" customFormat="1" x14ac:dyDescent="0.2"/>
    <row r="1321" s="163" customFormat="1" x14ac:dyDescent="0.2"/>
    <row r="1322" s="163" customFormat="1" x14ac:dyDescent="0.2"/>
    <row r="1323" s="163" customFormat="1" x14ac:dyDescent="0.2"/>
    <row r="1324" s="163" customFormat="1" x14ac:dyDescent="0.2"/>
    <row r="1325" s="163" customFormat="1" x14ac:dyDescent="0.2"/>
    <row r="1326" s="163" customFormat="1" x14ac:dyDescent="0.2"/>
    <row r="1327" s="163" customFormat="1" x14ac:dyDescent="0.2"/>
    <row r="1328" s="163" customFormat="1" x14ac:dyDescent="0.2"/>
    <row r="1329" s="163" customFormat="1" x14ac:dyDescent="0.2"/>
    <row r="1330" s="163" customFormat="1" x14ac:dyDescent="0.2"/>
    <row r="1331" s="163" customFormat="1" x14ac:dyDescent="0.2"/>
    <row r="1332" s="163" customFormat="1" x14ac:dyDescent="0.2"/>
    <row r="1333" s="163" customFormat="1" x14ac:dyDescent="0.2"/>
    <row r="1334" s="163" customFormat="1" x14ac:dyDescent="0.2"/>
    <row r="1335" s="163" customFormat="1" x14ac:dyDescent="0.2"/>
    <row r="1336" s="163" customFormat="1" x14ac:dyDescent="0.2"/>
    <row r="1337" s="163" customFormat="1" x14ac:dyDescent="0.2"/>
    <row r="1338" s="163" customFormat="1" x14ac:dyDescent="0.2"/>
    <row r="1339" s="163" customFormat="1" x14ac:dyDescent="0.2"/>
    <row r="1340" s="163" customFormat="1" x14ac:dyDescent="0.2"/>
    <row r="1341" s="163" customFormat="1" x14ac:dyDescent="0.2"/>
    <row r="1342" s="163" customFormat="1" x14ac:dyDescent="0.2"/>
    <row r="1343" s="163" customFormat="1" x14ac:dyDescent="0.2"/>
    <row r="1344" s="163" customFormat="1" x14ac:dyDescent="0.2"/>
    <row r="1345" s="163" customFormat="1" x14ac:dyDescent="0.2"/>
    <row r="1346" s="163" customFormat="1" x14ac:dyDescent="0.2"/>
    <row r="1347" s="163" customFormat="1" x14ac:dyDescent="0.2"/>
    <row r="1348" s="163" customFormat="1" x14ac:dyDescent="0.2"/>
    <row r="1349" s="163" customFormat="1" x14ac:dyDescent="0.2"/>
    <row r="1350" s="163" customFormat="1" x14ac:dyDescent="0.2"/>
    <row r="1351" s="163" customFormat="1" x14ac:dyDescent="0.2"/>
    <row r="1352" s="163" customFormat="1" x14ac:dyDescent="0.2"/>
    <row r="1353" s="163" customFormat="1" x14ac:dyDescent="0.2"/>
    <row r="1354" s="163" customFormat="1" x14ac:dyDescent="0.2"/>
    <row r="1355" s="163" customFormat="1" x14ac:dyDescent="0.2"/>
    <row r="1356" s="163" customFormat="1" x14ac:dyDescent="0.2"/>
    <row r="1357" s="163" customFormat="1" x14ac:dyDescent="0.2"/>
    <row r="1358" s="163" customFormat="1" x14ac:dyDescent="0.2"/>
    <row r="1359" s="163" customFormat="1" x14ac:dyDescent="0.2"/>
    <row r="1360" s="163" customFormat="1" x14ac:dyDescent="0.2"/>
    <row r="1361" s="163" customFormat="1" x14ac:dyDescent="0.2"/>
    <row r="1362" s="163" customFormat="1" x14ac:dyDescent="0.2"/>
    <row r="1363" s="163" customFormat="1" x14ac:dyDescent="0.2"/>
    <row r="1364" s="163" customFormat="1" x14ac:dyDescent="0.2"/>
    <row r="1365" s="163" customFormat="1" x14ac:dyDescent="0.2"/>
    <row r="1366" s="163" customFormat="1" x14ac:dyDescent="0.2"/>
    <row r="1367" s="163" customFormat="1" x14ac:dyDescent="0.2"/>
    <row r="1368" s="163" customFormat="1" x14ac:dyDescent="0.2"/>
    <row r="1369" s="163" customFormat="1" x14ac:dyDescent="0.2"/>
    <row r="1370" s="163" customFormat="1" x14ac:dyDescent="0.2"/>
    <row r="1371" s="163" customFormat="1" x14ac:dyDescent="0.2"/>
    <row r="1372" s="163" customFormat="1" x14ac:dyDescent="0.2"/>
    <row r="1373" s="163" customFormat="1" x14ac:dyDescent="0.2"/>
    <row r="1374" s="163" customFormat="1" x14ac:dyDescent="0.2"/>
    <row r="1375" s="163" customFormat="1" x14ac:dyDescent="0.2"/>
    <row r="1376" s="163" customFormat="1" x14ac:dyDescent="0.2"/>
    <row r="1377" s="163" customFormat="1" x14ac:dyDescent="0.2"/>
    <row r="1378" s="163" customFormat="1" x14ac:dyDescent="0.2"/>
    <row r="1379" s="163" customFormat="1" x14ac:dyDescent="0.2"/>
    <row r="1380" s="163" customFormat="1" x14ac:dyDescent="0.2"/>
    <row r="1381" s="163" customFormat="1" x14ac:dyDescent="0.2"/>
    <row r="1382" s="163" customFormat="1" x14ac:dyDescent="0.2"/>
    <row r="1383" s="163" customFormat="1" x14ac:dyDescent="0.2"/>
    <row r="1384" s="163" customFormat="1" x14ac:dyDescent="0.2"/>
    <row r="1385" s="163" customFormat="1" x14ac:dyDescent="0.2"/>
    <row r="1386" s="163" customFormat="1" x14ac:dyDescent="0.2"/>
    <row r="1387" s="163" customFormat="1" x14ac:dyDescent="0.2"/>
    <row r="1388" s="163" customFormat="1" x14ac:dyDescent="0.2"/>
    <row r="1389" s="163" customFormat="1" x14ac:dyDescent="0.2"/>
    <row r="1390" s="163" customFormat="1" x14ac:dyDescent="0.2"/>
    <row r="1391" s="163" customFormat="1" x14ac:dyDescent="0.2"/>
    <row r="1392" s="163" customFormat="1" x14ac:dyDescent="0.2"/>
    <row r="1393" s="163" customFormat="1" x14ac:dyDescent="0.2"/>
    <row r="1394" s="163" customFormat="1" x14ac:dyDescent="0.2"/>
    <row r="1395" s="163" customFormat="1" x14ac:dyDescent="0.2"/>
    <row r="1396" s="163" customFormat="1" x14ac:dyDescent="0.2"/>
    <row r="1397" s="163" customFormat="1" x14ac:dyDescent="0.2"/>
    <row r="1398" s="163" customFormat="1" x14ac:dyDescent="0.2"/>
    <row r="1399" s="163" customFormat="1" x14ac:dyDescent="0.2"/>
    <row r="1400" s="163" customFormat="1" x14ac:dyDescent="0.2"/>
    <row r="1401" s="163" customFormat="1" x14ac:dyDescent="0.2"/>
    <row r="1402" s="163" customFormat="1" x14ac:dyDescent="0.2"/>
    <row r="1403" s="163" customFormat="1" x14ac:dyDescent="0.2"/>
    <row r="1404" s="163" customFormat="1" x14ac:dyDescent="0.2"/>
    <row r="1405" s="163" customFormat="1" x14ac:dyDescent="0.2"/>
    <row r="1406" s="163" customFormat="1" x14ac:dyDescent="0.2"/>
    <row r="1407" s="163" customFormat="1" x14ac:dyDescent="0.2"/>
    <row r="1408" s="163" customFormat="1" x14ac:dyDescent="0.2"/>
    <row r="1409" s="163" customFormat="1" x14ac:dyDescent="0.2"/>
    <row r="1410" s="163" customFormat="1" x14ac:dyDescent="0.2"/>
    <row r="1411" s="163" customFormat="1" x14ac:dyDescent="0.2"/>
    <row r="1412" s="163" customFormat="1" x14ac:dyDescent="0.2"/>
    <row r="1413" s="163" customFormat="1" x14ac:dyDescent="0.2"/>
    <row r="1414" s="163" customFormat="1" x14ac:dyDescent="0.2"/>
    <row r="1415" s="163" customFormat="1" x14ac:dyDescent="0.2"/>
    <row r="1416" s="163" customFormat="1" x14ac:dyDescent="0.2"/>
    <row r="1417" s="163" customFormat="1" x14ac:dyDescent="0.2"/>
    <row r="1418" s="163" customFormat="1" x14ac:dyDescent="0.2"/>
    <row r="1419" s="163" customFormat="1" x14ac:dyDescent="0.2"/>
    <row r="1420" s="163" customFormat="1" x14ac:dyDescent="0.2"/>
    <row r="1421" s="163" customFormat="1" x14ac:dyDescent="0.2"/>
    <row r="1422" s="163" customFormat="1" x14ac:dyDescent="0.2"/>
    <row r="1423" s="163" customFormat="1" x14ac:dyDescent="0.2"/>
    <row r="1424" s="163" customFormat="1" x14ac:dyDescent="0.2"/>
    <row r="1425" s="163" customFormat="1" x14ac:dyDescent="0.2"/>
    <row r="1426" s="163" customFormat="1" x14ac:dyDescent="0.2"/>
    <row r="1427" s="163" customFormat="1" x14ac:dyDescent="0.2"/>
    <row r="1428" s="163" customFormat="1" x14ac:dyDescent="0.2"/>
    <row r="1429" s="163" customFormat="1" x14ac:dyDescent="0.2"/>
    <row r="1430" s="163" customFormat="1" x14ac:dyDescent="0.2"/>
    <row r="1431" s="163" customFormat="1" x14ac:dyDescent="0.2"/>
    <row r="1432" s="163" customFormat="1" x14ac:dyDescent="0.2"/>
    <row r="1433" s="163" customFormat="1" x14ac:dyDescent="0.2"/>
    <row r="1434" s="163" customFormat="1" x14ac:dyDescent="0.2"/>
    <row r="1435" s="163" customFormat="1" x14ac:dyDescent="0.2"/>
    <row r="1436" s="163" customFormat="1" x14ac:dyDescent="0.2"/>
    <row r="1437" s="163" customFormat="1" x14ac:dyDescent="0.2"/>
    <row r="1438" s="163" customFormat="1" x14ac:dyDescent="0.2"/>
    <row r="1439" s="163" customFormat="1" x14ac:dyDescent="0.2"/>
    <row r="1440" s="163" customFormat="1" x14ac:dyDescent="0.2"/>
    <row r="1441" s="163" customFormat="1" x14ac:dyDescent="0.2"/>
    <row r="1442" s="163" customFormat="1" x14ac:dyDescent="0.2"/>
    <row r="1443" s="163" customFormat="1" x14ac:dyDescent="0.2"/>
    <row r="1444" s="163" customFormat="1" x14ac:dyDescent="0.2"/>
    <row r="1445" s="163" customFormat="1" x14ac:dyDescent="0.2"/>
    <row r="1446" s="163" customFormat="1" x14ac:dyDescent="0.2"/>
    <row r="1447" s="163" customFormat="1" x14ac:dyDescent="0.2"/>
    <row r="1448" s="163" customFormat="1" x14ac:dyDescent="0.2"/>
    <row r="1449" s="163" customFormat="1" x14ac:dyDescent="0.2"/>
    <row r="1450" s="163" customFormat="1" x14ac:dyDescent="0.2"/>
    <row r="1451" s="163" customFormat="1" x14ac:dyDescent="0.2"/>
    <row r="1452" s="163" customFormat="1" x14ac:dyDescent="0.2"/>
    <row r="1453" s="163" customFormat="1" x14ac:dyDescent="0.2"/>
    <row r="1454" s="163" customFormat="1" x14ac:dyDescent="0.2"/>
    <row r="1455" s="163" customFormat="1" x14ac:dyDescent="0.2"/>
    <row r="1456" s="163" customFormat="1" x14ac:dyDescent="0.2"/>
    <row r="1457" s="163" customFormat="1" x14ac:dyDescent="0.2"/>
    <row r="1458" s="163" customFormat="1" x14ac:dyDescent="0.2"/>
    <row r="1459" s="163" customFormat="1" x14ac:dyDescent="0.2"/>
    <row r="1460" s="163" customFormat="1" x14ac:dyDescent="0.2"/>
    <row r="1461" s="163" customFormat="1" x14ac:dyDescent="0.2"/>
    <row r="1462" s="163" customFormat="1" x14ac:dyDescent="0.2"/>
    <row r="1463" s="163" customFormat="1" x14ac:dyDescent="0.2"/>
    <row r="1464" s="163" customFormat="1" x14ac:dyDescent="0.2"/>
    <row r="1465" s="163" customFormat="1" x14ac:dyDescent="0.2"/>
    <row r="1466" s="163" customFormat="1" x14ac:dyDescent="0.2"/>
    <row r="1467" s="163" customFormat="1" x14ac:dyDescent="0.2"/>
    <row r="1468" s="163" customFormat="1" x14ac:dyDescent="0.2"/>
    <row r="1469" s="163" customFormat="1" x14ac:dyDescent="0.2"/>
    <row r="1470" s="163" customFormat="1" x14ac:dyDescent="0.2"/>
    <row r="1471" s="163" customFormat="1" x14ac:dyDescent="0.2"/>
    <row r="1472" s="163" customFormat="1" x14ac:dyDescent="0.2"/>
    <row r="1473" s="163" customFormat="1" x14ac:dyDescent="0.2"/>
    <row r="1474" s="163" customFormat="1" x14ac:dyDescent="0.2"/>
    <row r="1475" s="163" customFormat="1" x14ac:dyDescent="0.2"/>
    <row r="1476" s="163" customFormat="1" x14ac:dyDescent="0.2"/>
    <row r="1477" s="163" customFormat="1" x14ac:dyDescent="0.2"/>
    <row r="1478" s="163" customFormat="1" x14ac:dyDescent="0.2"/>
    <row r="1479" s="163" customFormat="1" x14ac:dyDescent="0.2"/>
    <row r="1480" s="163" customFormat="1" x14ac:dyDescent="0.2"/>
    <row r="1481" s="163" customFormat="1" x14ac:dyDescent="0.2"/>
    <row r="1482" s="163" customFormat="1" x14ac:dyDescent="0.2"/>
    <row r="1483" s="163" customFormat="1" x14ac:dyDescent="0.2"/>
    <row r="1484" s="163" customFormat="1" x14ac:dyDescent="0.2"/>
    <row r="1485" s="163" customFormat="1" x14ac:dyDescent="0.2"/>
    <row r="1486" s="163" customFormat="1" x14ac:dyDescent="0.2"/>
    <row r="1487" s="163" customFormat="1" x14ac:dyDescent="0.2"/>
    <row r="1488" s="163" customFormat="1" x14ac:dyDescent="0.2"/>
    <row r="1489" s="163" customFormat="1" x14ac:dyDescent="0.2"/>
    <row r="1490" s="163" customFormat="1" x14ac:dyDescent="0.2"/>
    <row r="1491" s="163" customFormat="1" x14ac:dyDescent="0.2"/>
    <row r="1492" s="163" customFormat="1" x14ac:dyDescent="0.2"/>
    <row r="1493" s="163" customFormat="1" x14ac:dyDescent="0.2"/>
    <row r="1494" s="163" customFormat="1" x14ac:dyDescent="0.2"/>
    <row r="1495" s="163" customFormat="1" x14ac:dyDescent="0.2"/>
    <row r="1496" s="163" customFormat="1" x14ac:dyDescent="0.2"/>
    <row r="1497" s="163" customFormat="1" x14ac:dyDescent="0.2"/>
    <row r="1498" s="163" customFormat="1" x14ac:dyDescent="0.2"/>
    <row r="1499" s="163" customFormat="1" x14ac:dyDescent="0.2"/>
    <row r="1500" s="163" customFormat="1" x14ac:dyDescent="0.2"/>
    <row r="1501" s="163" customFormat="1" x14ac:dyDescent="0.2"/>
    <row r="1502" s="163" customFormat="1" x14ac:dyDescent="0.2"/>
    <row r="1503" s="163" customFormat="1" x14ac:dyDescent="0.2"/>
    <row r="1504" s="163" customFormat="1" x14ac:dyDescent="0.2"/>
    <row r="1505" s="163" customFormat="1" x14ac:dyDescent="0.2"/>
    <row r="1506" s="163" customFormat="1" x14ac:dyDescent="0.2"/>
    <row r="1507" s="163" customFormat="1" x14ac:dyDescent="0.2"/>
    <row r="1508" s="163" customFormat="1" x14ac:dyDescent="0.2"/>
    <row r="1509" s="163" customFormat="1" x14ac:dyDescent="0.2"/>
    <row r="1510" s="163" customFormat="1" x14ac:dyDescent="0.2"/>
    <row r="1511" s="163" customFormat="1" x14ac:dyDescent="0.2"/>
    <row r="1512" s="163" customFormat="1" x14ac:dyDescent="0.2"/>
    <row r="1513" s="163" customFormat="1" x14ac:dyDescent="0.2"/>
    <row r="1514" s="163" customFormat="1" x14ac:dyDescent="0.2"/>
    <row r="1515" s="163" customFormat="1" x14ac:dyDescent="0.2"/>
    <row r="1516" s="163" customFormat="1" x14ac:dyDescent="0.2"/>
    <row r="1517" s="163" customFormat="1" x14ac:dyDescent="0.2"/>
    <row r="1518" s="163" customFormat="1" x14ac:dyDescent="0.2"/>
    <row r="1519" s="163" customFormat="1" x14ac:dyDescent="0.2"/>
    <row r="1520" s="163" customFormat="1" x14ac:dyDescent="0.2"/>
    <row r="1521" s="163" customFormat="1" x14ac:dyDescent="0.2"/>
    <row r="1522" s="163" customFormat="1" x14ac:dyDescent="0.2"/>
    <row r="1523" s="163" customFormat="1" x14ac:dyDescent="0.2"/>
    <row r="1524" s="163" customFormat="1" x14ac:dyDescent="0.2"/>
    <row r="1525" s="163" customFormat="1" x14ac:dyDescent="0.2"/>
    <row r="1526" s="163" customFormat="1" x14ac:dyDescent="0.2"/>
    <row r="1527" s="163" customFormat="1" x14ac:dyDescent="0.2"/>
    <row r="1528" s="163" customFormat="1" x14ac:dyDescent="0.2"/>
    <row r="1529" s="163" customFormat="1" x14ac:dyDescent="0.2"/>
    <row r="1530" s="163" customFormat="1" x14ac:dyDescent="0.2"/>
    <row r="1531" s="163" customFormat="1" x14ac:dyDescent="0.2"/>
    <row r="1532" s="163" customFormat="1" x14ac:dyDescent="0.2"/>
    <row r="1533" s="163" customFormat="1" x14ac:dyDescent="0.2"/>
    <row r="1534" s="163" customFormat="1" x14ac:dyDescent="0.2"/>
    <row r="1535" s="163" customFormat="1" x14ac:dyDescent="0.2"/>
    <row r="1536" s="163" customFormat="1" x14ac:dyDescent="0.2"/>
    <row r="1537" s="163" customFormat="1" x14ac:dyDescent="0.2"/>
    <row r="1538" s="163" customFormat="1" x14ac:dyDescent="0.2"/>
    <row r="1539" s="163" customFormat="1" x14ac:dyDescent="0.2"/>
    <row r="1540" s="163" customFormat="1" x14ac:dyDescent="0.2"/>
    <row r="1541" s="163" customFormat="1" x14ac:dyDescent="0.2"/>
    <row r="1542" s="163" customFormat="1" x14ac:dyDescent="0.2"/>
    <row r="1543" s="163" customFormat="1" x14ac:dyDescent="0.2"/>
    <row r="1544" s="163" customFormat="1" x14ac:dyDescent="0.2"/>
    <row r="1545" s="163" customFormat="1" x14ac:dyDescent="0.2"/>
    <row r="1546" s="163" customFormat="1" x14ac:dyDescent="0.2"/>
    <row r="1547" s="163" customFormat="1" x14ac:dyDescent="0.2"/>
    <row r="1548" s="163" customFormat="1" x14ac:dyDescent="0.2"/>
    <row r="1549" s="163" customFormat="1" x14ac:dyDescent="0.2"/>
    <row r="1550" s="163" customFormat="1" x14ac:dyDescent="0.2"/>
    <row r="1551" s="163" customFormat="1" x14ac:dyDescent="0.2"/>
    <row r="1552" s="163" customFormat="1" x14ac:dyDescent="0.2"/>
    <row r="1553" s="163" customFormat="1" x14ac:dyDescent="0.2"/>
    <row r="1554" s="163" customFormat="1" x14ac:dyDescent="0.2"/>
    <row r="1555" s="163" customFormat="1" x14ac:dyDescent="0.2"/>
    <row r="1556" s="163" customFormat="1" x14ac:dyDescent="0.2"/>
    <row r="1557" s="163" customFormat="1" x14ac:dyDescent="0.2"/>
    <row r="1558" s="163" customFormat="1" x14ac:dyDescent="0.2"/>
    <row r="1559" s="163" customFormat="1" x14ac:dyDescent="0.2"/>
    <row r="1560" s="163" customFormat="1" x14ac:dyDescent="0.2"/>
    <row r="1561" s="163" customFormat="1" x14ac:dyDescent="0.2"/>
    <row r="1562" s="163" customFormat="1" x14ac:dyDescent="0.2"/>
    <row r="1563" s="163" customFormat="1" x14ac:dyDescent="0.2"/>
    <row r="1564" s="163" customFormat="1" x14ac:dyDescent="0.2"/>
    <row r="1565" s="163" customFormat="1" x14ac:dyDescent="0.2"/>
    <row r="1566" s="163" customFormat="1" x14ac:dyDescent="0.2"/>
    <row r="1567" s="163" customFormat="1" x14ac:dyDescent="0.2"/>
    <row r="1568" s="163" customFormat="1" x14ac:dyDescent="0.2"/>
    <row r="1569" s="163" customFormat="1" x14ac:dyDescent="0.2"/>
    <row r="1570" s="163" customFormat="1" x14ac:dyDescent="0.2"/>
    <row r="1571" s="163" customFormat="1" x14ac:dyDescent="0.2"/>
    <row r="1572" s="163" customFormat="1" x14ac:dyDescent="0.2"/>
    <row r="1573" s="163" customFormat="1" x14ac:dyDescent="0.2"/>
    <row r="1574" s="163" customFormat="1" x14ac:dyDescent="0.2"/>
    <row r="1575" s="163" customFormat="1" x14ac:dyDescent="0.2"/>
    <row r="1576" s="163" customFormat="1" x14ac:dyDescent="0.2"/>
    <row r="1577" s="163" customFormat="1" x14ac:dyDescent="0.2"/>
    <row r="1578" s="163" customFormat="1" x14ac:dyDescent="0.2"/>
    <row r="1579" s="163" customFormat="1" x14ac:dyDescent="0.2"/>
    <row r="1580" s="163" customFormat="1" x14ac:dyDescent="0.2"/>
    <row r="1581" s="163" customFormat="1" x14ac:dyDescent="0.2"/>
    <row r="1582" s="163" customFormat="1" x14ac:dyDescent="0.2"/>
    <row r="1583" s="163" customFormat="1" x14ac:dyDescent="0.2"/>
    <row r="1584" s="163" customFormat="1" x14ac:dyDescent="0.2"/>
    <row r="1585" s="163" customFormat="1" x14ac:dyDescent="0.2"/>
    <row r="1586" s="163" customFormat="1" x14ac:dyDescent="0.2"/>
    <row r="1587" s="163" customFormat="1" x14ac:dyDescent="0.2"/>
    <row r="1588" s="163" customFormat="1" x14ac:dyDescent="0.2"/>
    <row r="1589" s="163" customFormat="1" x14ac:dyDescent="0.2"/>
    <row r="1590" s="163" customFormat="1" x14ac:dyDescent="0.2"/>
    <row r="1591" s="163" customFormat="1" x14ac:dyDescent="0.2"/>
    <row r="1592" s="163" customFormat="1" x14ac:dyDescent="0.2"/>
    <row r="1593" s="163" customFormat="1" x14ac:dyDescent="0.2"/>
    <row r="1594" s="163" customFormat="1" x14ac:dyDescent="0.2"/>
    <row r="1595" s="163" customFormat="1" x14ac:dyDescent="0.2"/>
    <row r="1596" s="163" customFormat="1" x14ac:dyDescent="0.2"/>
    <row r="1597" s="163" customFormat="1" x14ac:dyDescent="0.2"/>
    <row r="1598" s="163" customFormat="1" x14ac:dyDescent="0.2"/>
    <row r="1599" s="163" customFormat="1" x14ac:dyDescent="0.2"/>
    <row r="1600" s="163" customFormat="1" x14ac:dyDescent="0.2"/>
    <row r="1601" s="163" customFormat="1" x14ac:dyDescent="0.2"/>
    <row r="1602" s="163" customFormat="1" x14ac:dyDescent="0.2"/>
    <row r="1603" s="163" customFormat="1" x14ac:dyDescent="0.2"/>
    <row r="1604" s="163" customFormat="1" x14ac:dyDescent="0.2"/>
    <row r="1605" s="163" customFormat="1" x14ac:dyDescent="0.2"/>
    <row r="1606" s="163" customFormat="1" x14ac:dyDescent="0.2"/>
    <row r="1607" s="163" customFormat="1" x14ac:dyDescent="0.2"/>
    <row r="1608" s="163" customFormat="1" x14ac:dyDescent="0.2"/>
    <row r="1609" s="163" customFormat="1" x14ac:dyDescent="0.2"/>
    <row r="1610" s="163" customFormat="1" x14ac:dyDescent="0.2"/>
    <row r="1611" s="163" customFormat="1" x14ac:dyDescent="0.2"/>
    <row r="1612" s="163" customFormat="1" x14ac:dyDescent="0.2"/>
    <row r="1613" s="163" customFormat="1" x14ac:dyDescent="0.2"/>
    <row r="1614" s="163" customFormat="1" x14ac:dyDescent="0.2"/>
    <row r="1615" s="163" customFormat="1" x14ac:dyDescent="0.2"/>
    <row r="1616" s="163" customFormat="1" x14ac:dyDescent="0.2"/>
    <row r="1617" s="163" customFormat="1" x14ac:dyDescent="0.2"/>
    <row r="1618" s="163" customFormat="1" x14ac:dyDescent="0.2"/>
    <row r="1619" s="163" customFormat="1" x14ac:dyDescent="0.2"/>
    <row r="1620" s="163" customFormat="1" x14ac:dyDescent="0.2"/>
    <row r="1621" s="163" customFormat="1" x14ac:dyDescent="0.2"/>
    <row r="1622" s="163" customFormat="1" x14ac:dyDescent="0.2"/>
    <row r="1623" s="163" customFormat="1" x14ac:dyDescent="0.2"/>
    <row r="1624" s="163" customFormat="1" x14ac:dyDescent="0.2"/>
    <row r="1625" s="163" customFormat="1" x14ac:dyDescent="0.2"/>
    <row r="1626" s="163" customFormat="1" x14ac:dyDescent="0.2"/>
    <row r="1627" s="163" customFormat="1" x14ac:dyDescent="0.2"/>
    <row r="1628" s="163" customFormat="1" x14ac:dyDescent="0.2"/>
    <row r="1629" s="163" customFormat="1" x14ac:dyDescent="0.2"/>
    <row r="1630" s="163" customFormat="1" x14ac:dyDescent="0.2"/>
    <row r="1631" s="163" customFormat="1" x14ac:dyDescent="0.2"/>
    <row r="1632" s="163" customFormat="1" x14ac:dyDescent="0.2"/>
    <row r="1633" s="163" customFormat="1" x14ac:dyDescent="0.2"/>
    <row r="1634" s="163" customFormat="1" x14ac:dyDescent="0.2"/>
    <row r="1635" s="163" customFormat="1" x14ac:dyDescent="0.2"/>
    <row r="1636" s="163" customFormat="1" x14ac:dyDescent="0.2"/>
    <row r="1637" s="163" customFormat="1" x14ac:dyDescent="0.2"/>
    <row r="1638" s="163" customFormat="1" x14ac:dyDescent="0.2"/>
    <row r="1639" s="163" customFormat="1" x14ac:dyDescent="0.2"/>
    <row r="1640" s="163" customFormat="1" x14ac:dyDescent="0.2"/>
    <row r="1641" s="163" customFormat="1" x14ac:dyDescent="0.2"/>
    <row r="1642" s="163" customFormat="1" x14ac:dyDescent="0.2"/>
    <row r="1643" s="163" customFormat="1" x14ac:dyDescent="0.2"/>
    <row r="1644" s="163" customFormat="1" x14ac:dyDescent="0.2"/>
    <row r="1645" s="163" customFormat="1" x14ac:dyDescent="0.2"/>
    <row r="1646" s="163" customFormat="1" x14ac:dyDescent="0.2"/>
    <row r="1647" s="163" customFormat="1" x14ac:dyDescent="0.2"/>
    <row r="1648" s="163" customFormat="1" x14ac:dyDescent="0.2"/>
    <row r="1649" s="163" customFormat="1" x14ac:dyDescent="0.2"/>
    <row r="1650" s="163" customFormat="1" x14ac:dyDescent="0.2"/>
    <row r="1651" s="163" customFormat="1" x14ac:dyDescent="0.2"/>
    <row r="1652" s="163" customFormat="1" x14ac:dyDescent="0.2"/>
    <row r="1653" s="163" customFormat="1" x14ac:dyDescent="0.2"/>
    <row r="1654" s="163" customFormat="1" x14ac:dyDescent="0.2"/>
    <row r="1655" s="163" customFormat="1" x14ac:dyDescent="0.2"/>
    <row r="1656" s="163" customFormat="1" x14ac:dyDescent="0.2"/>
    <row r="1657" s="163" customFormat="1" x14ac:dyDescent="0.2"/>
    <row r="1658" s="163" customFormat="1" x14ac:dyDescent="0.2"/>
    <row r="1659" s="163" customFormat="1" x14ac:dyDescent="0.2"/>
    <row r="1660" s="163" customFormat="1" x14ac:dyDescent="0.2"/>
    <row r="1661" s="163" customFormat="1" x14ac:dyDescent="0.2"/>
    <row r="1662" s="163" customFormat="1" x14ac:dyDescent="0.2"/>
    <row r="1663" s="163" customFormat="1" x14ac:dyDescent="0.2"/>
    <row r="1664" s="163" customFormat="1" x14ac:dyDescent="0.2"/>
    <row r="1665" s="163" customFormat="1" x14ac:dyDescent="0.2"/>
    <row r="1666" s="163" customFormat="1" x14ac:dyDescent="0.2"/>
    <row r="1667" s="163" customFormat="1" x14ac:dyDescent="0.2"/>
    <row r="1668" s="163" customFormat="1" x14ac:dyDescent="0.2"/>
    <row r="1669" s="163" customFormat="1" x14ac:dyDescent="0.2"/>
    <row r="1670" s="163" customFormat="1" x14ac:dyDescent="0.2"/>
    <row r="1671" s="163" customFormat="1" x14ac:dyDescent="0.2"/>
    <row r="1672" s="163" customFormat="1" x14ac:dyDescent="0.2"/>
    <row r="1673" s="163" customFormat="1" x14ac:dyDescent="0.2"/>
    <row r="1674" s="163" customFormat="1" x14ac:dyDescent="0.2"/>
    <row r="1675" s="163" customFormat="1" x14ac:dyDescent="0.2"/>
    <row r="1676" s="163" customFormat="1" x14ac:dyDescent="0.2"/>
    <row r="1677" s="163" customFormat="1" x14ac:dyDescent="0.2"/>
    <row r="1678" s="163" customFormat="1" x14ac:dyDescent="0.2"/>
    <row r="1679" s="163" customFormat="1" x14ac:dyDescent="0.2"/>
    <row r="1680" s="163" customFormat="1" x14ac:dyDescent="0.2"/>
    <row r="1681" s="163" customFormat="1" x14ac:dyDescent="0.2"/>
    <row r="1682" s="163" customFormat="1" x14ac:dyDescent="0.2"/>
    <row r="1683" s="163" customFormat="1" x14ac:dyDescent="0.2"/>
    <row r="1684" s="163" customFormat="1" x14ac:dyDescent="0.2"/>
    <row r="1685" s="163" customFormat="1" x14ac:dyDescent="0.2"/>
    <row r="1686" s="163" customFormat="1" x14ac:dyDescent="0.2"/>
    <row r="1687" s="163" customFormat="1" x14ac:dyDescent="0.2"/>
    <row r="1688" s="163" customFormat="1" x14ac:dyDescent="0.2"/>
    <row r="1689" s="163" customFormat="1" x14ac:dyDescent="0.2"/>
    <row r="1690" s="163" customFormat="1" x14ac:dyDescent="0.2"/>
    <row r="1691" s="163" customFormat="1" x14ac:dyDescent="0.2"/>
    <row r="1692" s="163" customFormat="1" x14ac:dyDescent="0.2"/>
    <row r="1693" s="163" customFormat="1" x14ac:dyDescent="0.2"/>
    <row r="1694" s="163" customFormat="1" x14ac:dyDescent="0.2"/>
    <row r="1695" s="163" customFormat="1" x14ac:dyDescent="0.2"/>
    <row r="1696" s="163" customFormat="1" x14ac:dyDescent="0.2"/>
    <row r="1697" spans="1:214" s="163" customFormat="1" x14ac:dyDescent="0.2"/>
    <row r="1698" spans="1:214" s="163" customFormat="1" x14ac:dyDescent="0.2"/>
    <row r="1699" spans="1:214" s="163" customFormat="1" x14ac:dyDescent="0.2"/>
    <row r="1700" spans="1:214" s="163" customFormat="1" x14ac:dyDescent="0.2"/>
    <row r="1701" spans="1:214" s="163" customFormat="1" x14ac:dyDescent="0.2"/>
    <row r="1702" spans="1:214" s="163" customFormat="1" x14ac:dyDescent="0.2"/>
    <row r="1703" spans="1:214" s="163" customFormat="1" x14ac:dyDescent="0.2">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row>
    <row r="1704" spans="1:214" x14ac:dyDescent="0.2">
      <c r="Y1704" s="163"/>
      <c r="Z1704" s="163"/>
      <c r="AA1704" s="163"/>
      <c r="AB1704" s="163"/>
      <c r="AC1704" s="163"/>
      <c r="AD1704" s="163"/>
      <c r="AE1704" s="163"/>
      <c r="AF1704" s="163"/>
      <c r="AG1704" s="163"/>
      <c r="AH1704" s="163"/>
      <c r="AI1704" s="163"/>
      <c r="AJ1704" s="163"/>
      <c r="AK1704" s="163"/>
      <c r="AL1704" s="163"/>
      <c r="AM1704" s="163"/>
      <c r="AN1704" s="163"/>
      <c r="AO1704" s="163"/>
      <c r="AP1704" s="163"/>
      <c r="AQ1704" s="163"/>
      <c r="AR1704" s="163"/>
      <c r="AS1704" s="163"/>
      <c r="AT1704" s="163"/>
      <c r="AU1704" s="163"/>
      <c r="AV1704" s="163"/>
      <c r="AW1704" s="163"/>
      <c r="AX1704" s="163"/>
      <c r="AY1704" s="163"/>
      <c r="AZ1704" s="163"/>
      <c r="BA1704" s="163"/>
      <c r="BB1704" s="163"/>
      <c r="BC1704" s="163"/>
      <c r="BD1704" s="163"/>
      <c r="BE1704" s="163"/>
      <c r="BF1704" s="163"/>
      <c r="BG1704" s="163"/>
      <c r="BH1704" s="163"/>
      <c r="BI1704" s="163"/>
      <c r="BJ1704" s="163"/>
      <c r="BK1704" s="163"/>
      <c r="BL1704" s="163"/>
      <c r="BM1704" s="163"/>
      <c r="BN1704" s="163"/>
      <c r="BO1704" s="163"/>
      <c r="BP1704" s="163"/>
      <c r="BQ1704" s="163"/>
      <c r="BR1704" s="163"/>
      <c r="BS1704" s="163"/>
      <c r="BT1704" s="163"/>
      <c r="BU1704" s="163"/>
      <c r="BV1704" s="163"/>
      <c r="BW1704" s="163"/>
      <c r="BX1704" s="163"/>
      <c r="BY1704" s="163"/>
      <c r="BZ1704" s="163"/>
      <c r="CA1704" s="163"/>
      <c r="CB1704" s="163"/>
      <c r="CC1704" s="163"/>
      <c r="CD1704" s="163"/>
      <c r="CE1704" s="163"/>
      <c r="CF1704" s="163"/>
      <c r="CG1704" s="163"/>
      <c r="CH1704" s="163"/>
      <c r="CI1704" s="163"/>
      <c r="CJ1704" s="163"/>
      <c r="CK1704" s="163"/>
      <c r="CL1704" s="163"/>
      <c r="CM1704" s="163"/>
      <c r="CN1704" s="163"/>
      <c r="CO1704" s="163"/>
      <c r="CP1704" s="163"/>
      <c r="CQ1704" s="163"/>
      <c r="CR1704" s="163"/>
      <c r="CS1704" s="163"/>
      <c r="CT1704" s="163"/>
      <c r="CU1704" s="163"/>
      <c r="CV1704" s="163"/>
      <c r="CW1704" s="163"/>
      <c r="CX1704" s="163"/>
      <c r="CY1704" s="163"/>
      <c r="CZ1704" s="163"/>
      <c r="DA1704" s="163"/>
      <c r="DB1704" s="163"/>
      <c r="DC1704" s="163"/>
      <c r="DD1704" s="163"/>
      <c r="DE1704" s="163"/>
      <c r="DF1704" s="163"/>
      <c r="DG1704" s="163"/>
      <c r="DH1704" s="163"/>
      <c r="DI1704" s="163"/>
      <c r="DJ1704" s="163"/>
      <c r="DK1704" s="163"/>
      <c r="DL1704" s="163"/>
      <c r="DM1704" s="163"/>
      <c r="DN1704" s="163"/>
      <c r="DO1704" s="163"/>
      <c r="DP1704" s="163"/>
      <c r="DQ1704" s="163"/>
      <c r="DR1704" s="163"/>
      <c r="DS1704" s="163"/>
      <c r="DT1704" s="163"/>
      <c r="DU1704" s="163"/>
      <c r="DV1704" s="163"/>
      <c r="DW1704" s="163"/>
      <c r="DX1704" s="163"/>
      <c r="DY1704" s="163"/>
      <c r="DZ1704" s="163"/>
      <c r="EA1704" s="163"/>
      <c r="EB1704" s="163"/>
      <c r="EC1704" s="163"/>
      <c r="ED1704" s="163"/>
      <c r="EE1704" s="163"/>
      <c r="EF1704" s="163"/>
      <c r="EG1704" s="163"/>
      <c r="EH1704" s="163"/>
      <c r="EI1704" s="163"/>
      <c r="EJ1704" s="163"/>
      <c r="EK1704" s="163"/>
      <c r="EL1704" s="163"/>
      <c r="EM1704" s="163"/>
      <c r="EN1704" s="163"/>
      <c r="EO1704" s="163"/>
      <c r="EP1704" s="163"/>
      <c r="EQ1704" s="163"/>
      <c r="ER1704" s="163"/>
      <c r="ES1704" s="163"/>
      <c r="ET1704" s="163"/>
      <c r="EU1704" s="163"/>
      <c r="EV1704" s="163"/>
      <c r="EW1704" s="163"/>
      <c r="EX1704" s="163"/>
      <c r="EY1704" s="163"/>
      <c r="EZ1704" s="163"/>
      <c r="FA1704" s="163"/>
      <c r="FB1704" s="163"/>
      <c r="FC1704" s="163"/>
      <c r="FD1704" s="163"/>
      <c r="FE1704" s="163"/>
      <c r="FF1704" s="163"/>
      <c r="FG1704" s="163"/>
      <c r="FH1704" s="163"/>
      <c r="FI1704" s="163"/>
      <c r="FJ1704" s="163"/>
      <c r="FK1704" s="163"/>
      <c r="FL1704" s="163"/>
      <c r="FM1704" s="163"/>
      <c r="FN1704" s="163"/>
      <c r="FO1704" s="163"/>
      <c r="FP1704" s="163"/>
      <c r="FQ1704" s="163"/>
      <c r="FR1704" s="163"/>
      <c r="FS1704" s="163"/>
      <c r="FT1704" s="163"/>
      <c r="FU1704" s="163"/>
      <c r="FV1704" s="163"/>
      <c r="FW1704" s="163"/>
      <c r="FX1704" s="163"/>
      <c r="FY1704" s="163"/>
      <c r="FZ1704" s="163"/>
      <c r="GA1704" s="163"/>
      <c r="GB1704" s="163"/>
      <c r="GC1704" s="163"/>
      <c r="GD1704" s="163"/>
      <c r="GE1704" s="163"/>
      <c r="GF1704" s="163"/>
      <c r="GG1704" s="163"/>
      <c r="GH1704" s="163"/>
      <c r="GI1704" s="163"/>
      <c r="GJ1704" s="163"/>
      <c r="GK1704" s="163"/>
      <c r="GL1704" s="163"/>
      <c r="GM1704" s="163"/>
      <c r="GN1704" s="163"/>
      <c r="GO1704" s="163"/>
      <c r="GP1704" s="163"/>
      <c r="GQ1704" s="163"/>
      <c r="GR1704" s="163"/>
      <c r="GS1704" s="163"/>
      <c r="GT1704" s="163"/>
      <c r="GU1704" s="163"/>
      <c r="GV1704" s="163"/>
      <c r="GW1704" s="163"/>
      <c r="GX1704" s="163"/>
      <c r="GY1704" s="163"/>
      <c r="GZ1704" s="163"/>
      <c r="HA1704" s="163"/>
      <c r="HB1704" s="163"/>
      <c r="HC1704" s="163"/>
      <c r="HD1704" s="163"/>
      <c r="HE1704" s="163"/>
      <c r="HF1704" s="163"/>
    </row>
    <row r="1705" spans="1:214" x14ac:dyDescent="0.2">
      <c r="Y1705" s="163"/>
      <c r="Z1705" s="163"/>
      <c r="AA1705" s="163"/>
      <c r="AB1705" s="163"/>
      <c r="AC1705" s="163"/>
      <c r="AD1705" s="163"/>
      <c r="AE1705" s="163"/>
      <c r="AF1705" s="163"/>
      <c r="AG1705" s="163"/>
      <c r="AH1705" s="163"/>
      <c r="AI1705" s="163"/>
      <c r="AJ1705" s="163"/>
      <c r="AK1705" s="163"/>
      <c r="AL1705" s="163"/>
      <c r="AM1705" s="163"/>
      <c r="AN1705" s="163"/>
      <c r="AO1705" s="163"/>
      <c r="AP1705" s="163"/>
      <c r="AQ1705" s="163"/>
      <c r="AR1705" s="163"/>
      <c r="AS1705" s="163"/>
      <c r="AT1705" s="163"/>
      <c r="AU1705" s="163"/>
      <c r="AV1705" s="163"/>
      <c r="AW1705" s="163"/>
      <c r="AX1705" s="163"/>
      <c r="AY1705" s="163"/>
      <c r="AZ1705" s="163"/>
      <c r="BA1705" s="163"/>
      <c r="BB1705" s="163"/>
      <c r="BC1705" s="163"/>
      <c r="BD1705" s="163"/>
      <c r="BE1705" s="163"/>
      <c r="BF1705" s="163"/>
      <c r="BG1705" s="163"/>
      <c r="BH1705" s="163"/>
      <c r="BI1705" s="163"/>
      <c r="BJ1705" s="163"/>
      <c r="BK1705" s="163"/>
      <c r="BL1705" s="163"/>
      <c r="BM1705" s="163"/>
      <c r="BN1705" s="163"/>
      <c r="BO1705" s="163"/>
      <c r="BP1705" s="163"/>
      <c r="BQ1705" s="163"/>
      <c r="BR1705" s="163"/>
      <c r="BS1705" s="163"/>
      <c r="BT1705" s="163"/>
      <c r="BU1705" s="163"/>
      <c r="BV1705" s="163"/>
      <c r="BW1705" s="163"/>
      <c r="BX1705" s="163"/>
      <c r="BY1705" s="163"/>
      <c r="BZ1705" s="163"/>
      <c r="CA1705" s="163"/>
      <c r="CB1705" s="163"/>
      <c r="CC1705" s="163"/>
      <c r="CD1705" s="163"/>
      <c r="CE1705" s="163"/>
      <c r="CF1705" s="163"/>
      <c r="CG1705" s="163"/>
      <c r="CH1705" s="163"/>
      <c r="CI1705" s="163"/>
      <c r="CJ1705" s="163"/>
      <c r="CK1705" s="163"/>
      <c r="CL1705" s="163"/>
      <c r="CM1705" s="163"/>
      <c r="CN1705" s="163"/>
      <c r="CO1705" s="163"/>
      <c r="CP1705" s="163"/>
      <c r="CQ1705" s="163"/>
      <c r="CR1705" s="163"/>
      <c r="CS1705" s="163"/>
      <c r="CT1705" s="163"/>
      <c r="CU1705" s="163"/>
      <c r="CV1705" s="163"/>
      <c r="CW1705" s="163"/>
      <c r="CX1705" s="163"/>
      <c r="CY1705" s="163"/>
      <c r="CZ1705" s="163"/>
      <c r="DA1705" s="163"/>
      <c r="DB1705" s="163"/>
      <c r="DC1705" s="163"/>
      <c r="DD1705" s="163"/>
      <c r="DE1705" s="163"/>
      <c r="DF1705" s="163"/>
      <c r="DG1705" s="163"/>
      <c r="DH1705" s="163"/>
      <c r="DI1705" s="163"/>
      <c r="DJ1705" s="163"/>
      <c r="DK1705" s="163"/>
      <c r="DL1705" s="163"/>
      <c r="DM1705" s="163"/>
      <c r="DN1705" s="163"/>
      <c r="DO1705" s="163"/>
      <c r="DP1705" s="163"/>
      <c r="DQ1705" s="163"/>
      <c r="DR1705" s="163"/>
      <c r="DS1705" s="163"/>
      <c r="DT1705" s="163"/>
      <c r="DU1705" s="163"/>
      <c r="DV1705" s="163"/>
      <c r="DW1705" s="163"/>
      <c r="DX1705" s="163"/>
      <c r="DY1705" s="163"/>
      <c r="DZ1705" s="163"/>
      <c r="EA1705" s="163"/>
      <c r="EB1705" s="163"/>
      <c r="EC1705" s="163"/>
      <c r="ED1705" s="163"/>
      <c r="EE1705" s="163"/>
      <c r="EF1705" s="163"/>
      <c r="EG1705" s="163"/>
      <c r="EH1705" s="163"/>
      <c r="EI1705" s="163"/>
      <c r="EJ1705" s="163"/>
      <c r="EK1705" s="163"/>
      <c r="EL1705" s="163"/>
      <c r="EM1705" s="163"/>
      <c r="EN1705" s="163"/>
      <c r="EO1705" s="163"/>
      <c r="EP1705" s="163"/>
      <c r="EQ1705" s="163"/>
      <c r="ER1705" s="163"/>
      <c r="ES1705" s="163"/>
      <c r="ET1705" s="163"/>
      <c r="EU1705" s="163"/>
      <c r="EV1705" s="163"/>
      <c r="EW1705" s="163"/>
      <c r="EX1705" s="163"/>
      <c r="EY1705" s="163"/>
      <c r="EZ1705" s="163"/>
      <c r="FA1705" s="163"/>
      <c r="FB1705" s="163"/>
      <c r="FC1705" s="163"/>
      <c r="FD1705" s="163"/>
      <c r="FE1705" s="163"/>
      <c r="FF1705" s="163"/>
      <c r="FG1705" s="163"/>
      <c r="FH1705" s="163"/>
      <c r="FI1705" s="163"/>
      <c r="FJ1705" s="163"/>
      <c r="FK1705" s="163"/>
      <c r="FL1705" s="163"/>
      <c r="FM1705" s="163"/>
      <c r="FN1705" s="163"/>
      <c r="FO1705" s="163"/>
      <c r="FP1705" s="163"/>
      <c r="FQ1705" s="163"/>
      <c r="FR1705" s="163"/>
      <c r="FS1705" s="163"/>
      <c r="FT1705" s="163"/>
      <c r="FU1705" s="163"/>
      <c r="FV1705" s="163"/>
      <c r="FW1705" s="163"/>
      <c r="FX1705" s="163"/>
      <c r="FY1705" s="163"/>
      <c r="FZ1705" s="163"/>
      <c r="GA1705" s="163"/>
      <c r="GB1705" s="163"/>
      <c r="GC1705" s="163"/>
      <c r="GD1705" s="163"/>
      <c r="GE1705" s="163"/>
      <c r="GF1705" s="163"/>
      <c r="GG1705" s="163"/>
      <c r="GH1705" s="163"/>
      <c r="GI1705" s="163"/>
      <c r="GJ1705" s="163"/>
      <c r="GK1705" s="163"/>
      <c r="GL1705" s="163"/>
      <c r="GM1705" s="163"/>
      <c r="GN1705" s="163"/>
      <c r="GO1705" s="163"/>
      <c r="GP1705" s="163"/>
      <c r="GQ1705" s="163"/>
      <c r="GR1705" s="163"/>
      <c r="GS1705" s="163"/>
      <c r="GT1705" s="163"/>
      <c r="GU1705" s="163"/>
      <c r="GV1705" s="163"/>
      <c r="GW1705" s="163"/>
      <c r="GX1705" s="163"/>
      <c r="GY1705" s="163"/>
      <c r="GZ1705" s="163"/>
      <c r="HA1705" s="163"/>
      <c r="HB1705" s="163"/>
      <c r="HC1705" s="163"/>
      <c r="HD1705" s="163"/>
      <c r="HE1705" s="163"/>
      <c r="HF1705" s="163"/>
    </row>
    <row r="1706" spans="1:214" x14ac:dyDescent="0.2">
      <c r="Y1706" s="163"/>
      <c r="Z1706" s="163"/>
      <c r="AA1706" s="163"/>
      <c r="AB1706" s="163"/>
      <c r="AC1706" s="163"/>
      <c r="AD1706" s="163"/>
      <c r="AE1706" s="163"/>
      <c r="AF1706" s="163"/>
      <c r="AG1706" s="163"/>
      <c r="AH1706" s="163"/>
      <c r="AI1706" s="163"/>
      <c r="AJ1706" s="163"/>
      <c r="AK1706" s="163"/>
      <c r="AL1706" s="163"/>
      <c r="AM1706" s="163"/>
      <c r="AN1706" s="163"/>
      <c r="AO1706" s="163"/>
      <c r="AP1706" s="163"/>
      <c r="AQ1706" s="163"/>
      <c r="AR1706" s="163"/>
      <c r="AS1706" s="163"/>
      <c r="AT1706" s="163"/>
      <c r="AU1706" s="163"/>
      <c r="AV1706" s="163"/>
      <c r="AW1706" s="163"/>
      <c r="AX1706" s="163"/>
      <c r="AY1706" s="163"/>
      <c r="AZ1706" s="163"/>
      <c r="BA1706" s="163"/>
      <c r="BB1706" s="163"/>
      <c r="BC1706" s="163"/>
      <c r="BD1706" s="163"/>
      <c r="BE1706" s="163"/>
      <c r="BF1706" s="163"/>
      <c r="BG1706" s="163"/>
      <c r="BH1706" s="163"/>
      <c r="BI1706" s="163"/>
      <c r="BJ1706" s="163"/>
      <c r="BK1706" s="163"/>
      <c r="BL1706" s="163"/>
      <c r="BM1706" s="163"/>
      <c r="BN1706" s="163"/>
      <c r="BO1706" s="163"/>
      <c r="BP1706" s="163"/>
      <c r="BQ1706" s="163"/>
      <c r="BR1706" s="163"/>
      <c r="BS1706" s="163"/>
      <c r="BT1706" s="163"/>
      <c r="BU1706" s="163"/>
      <c r="BV1706" s="163"/>
      <c r="BW1706" s="163"/>
      <c r="BX1706" s="163"/>
      <c r="BY1706" s="163"/>
      <c r="BZ1706" s="163"/>
      <c r="CA1706" s="163"/>
      <c r="CB1706" s="163"/>
      <c r="CC1706" s="163"/>
      <c r="CD1706" s="163"/>
      <c r="CE1706" s="163"/>
      <c r="CF1706" s="163"/>
      <c r="CG1706" s="163"/>
      <c r="CH1706" s="163"/>
      <c r="CI1706" s="163"/>
      <c r="CJ1706" s="163"/>
      <c r="CK1706" s="163"/>
      <c r="CL1706" s="163"/>
      <c r="CM1706" s="163"/>
      <c r="CN1706" s="163"/>
      <c r="CO1706" s="163"/>
      <c r="CP1706" s="163"/>
      <c r="CQ1706" s="163"/>
      <c r="CR1706" s="163"/>
      <c r="CS1706" s="163"/>
      <c r="CT1706" s="163"/>
      <c r="CU1706" s="163"/>
      <c r="CV1706" s="163"/>
      <c r="CW1706" s="163"/>
      <c r="CX1706" s="163"/>
      <c r="CY1706" s="163"/>
      <c r="CZ1706" s="163"/>
      <c r="DA1706" s="163"/>
      <c r="DB1706" s="163"/>
      <c r="DC1706" s="163"/>
      <c r="DD1706" s="163"/>
      <c r="DE1706" s="163"/>
      <c r="DF1706" s="163"/>
      <c r="DG1706" s="163"/>
      <c r="DH1706" s="163"/>
      <c r="DI1706" s="163"/>
      <c r="DJ1706" s="163"/>
      <c r="DK1706" s="163"/>
      <c r="DL1706" s="163"/>
      <c r="DM1706" s="163"/>
      <c r="DN1706" s="163"/>
      <c r="DO1706" s="163"/>
      <c r="DP1706" s="163"/>
      <c r="DQ1706" s="163"/>
      <c r="DR1706" s="163"/>
      <c r="DS1706" s="163"/>
      <c r="DT1706" s="163"/>
      <c r="DU1706" s="163"/>
      <c r="DV1706" s="163"/>
      <c r="DW1706" s="163"/>
      <c r="DX1706" s="163"/>
      <c r="DY1706" s="163"/>
      <c r="DZ1706" s="163"/>
      <c r="EA1706" s="163"/>
      <c r="EB1706" s="163"/>
      <c r="EC1706" s="163"/>
      <c r="ED1706" s="163"/>
      <c r="EE1706" s="163"/>
      <c r="EF1706" s="163"/>
      <c r="EG1706" s="163"/>
      <c r="EH1706" s="163"/>
      <c r="EI1706" s="163"/>
      <c r="EJ1706" s="163"/>
      <c r="EK1706" s="163"/>
      <c r="EL1706" s="163"/>
      <c r="EM1706" s="163"/>
      <c r="EN1706" s="163"/>
      <c r="EO1706" s="163"/>
      <c r="EP1706" s="163"/>
      <c r="EQ1706" s="163"/>
      <c r="ER1706" s="163"/>
      <c r="ES1706" s="163"/>
      <c r="ET1706" s="163"/>
      <c r="EU1706" s="163"/>
      <c r="EV1706" s="163"/>
      <c r="EW1706" s="163"/>
      <c r="EX1706" s="163"/>
      <c r="EY1706" s="163"/>
      <c r="EZ1706" s="163"/>
      <c r="FA1706" s="163"/>
      <c r="FB1706" s="163"/>
      <c r="FC1706" s="163"/>
      <c r="FD1706" s="163"/>
      <c r="FE1706" s="163"/>
      <c r="FF1706" s="163"/>
      <c r="FG1706" s="163"/>
      <c r="FH1706" s="163"/>
      <c r="FI1706" s="163"/>
      <c r="FJ1706" s="163"/>
      <c r="FK1706" s="163"/>
      <c r="FL1706" s="163"/>
      <c r="FM1706" s="163"/>
      <c r="FN1706" s="163"/>
      <c r="FO1706" s="163"/>
      <c r="FP1706" s="163"/>
      <c r="FQ1706" s="163"/>
      <c r="FR1706" s="163"/>
      <c r="FS1706" s="163"/>
      <c r="FT1706" s="163"/>
      <c r="FU1706" s="163"/>
      <c r="FV1706" s="163"/>
      <c r="FW1706" s="163"/>
      <c r="FX1706" s="163"/>
      <c r="FY1706" s="163"/>
      <c r="FZ1706" s="163"/>
      <c r="GA1706" s="163"/>
      <c r="GB1706" s="163"/>
      <c r="GC1706" s="163"/>
      <c r="GD1706" s="163"/>
      <c r="GE1706" s="163"/>
      <c r="GF1706" s="163"/>
      <c r="GG1706" s="163"/>
      <c r="GH1706" s="163"/>
      <c r="GI1706" s="163"/>
      <c r="GJ1706" s="163"/>
      <c r="GK1706" s="163"/>
      <c r="GL1706" s="163"/>
      <c r="GM1706" s="163"/>
      <c r="GN1706" s="163"/>
      <c r="GO1706" s="163"/>
      <c r="GP1706" s="163"/>
      <c r="GQ1706" s="163"/>
      <c r="GR1706" s="163"/>
      <c r="GS1706" s="163"/>
      <c r="GT1706" s="163"/>
      <c r="GU1706" s="163"/>
      <c r="GV1706" s="163"/>
      <c r="GW1706" s="163"/>
      <c r="GX1706" s="163"/>
      <c r="GY1706" s="163"/>
      <c r="GZ1706" s="163"/>
      <c r="HA1706" s="163"/>
      <c r="HB1706" s="163"/>
      <c r="HC1706" s="163"/>
      <c r="HD1706" s="163"/>
      <c r="HE1706" s="163"/>
      <c r="HF1706" s="163"/>
    </row>
    <row r="1707" spans="1:214" x14ac:dyDescent="0.2">
      <c r="Y1707" s="163"/>
      <c r="Z1707" s="163"/>
      <c r="AA1707" s="163"/>
      <c r="AB1707" s="163"/>
      <c r="AC1707" s="163"/>
      <c r="AD1707" s="163"/>
      <c r="AE1707" s="163"/>
      <c r="AF1707" s="163"/>
      <c r="AG1707" s="163"/>
      <c r="AH1707" s="163"/>
      <c r="AI1707" s="163"/>
      <c r="AJ1707" s="163"/>
      <c r="AK1707" s="163"/>
      <c r="AL1707" s="163"/>
      <c r="AM1707" s="163"/>
      <c r="AN1707" s="163"/>
      <c r="AO1707" s="163"/>
      <c r="AP1707" s="163"/>
      <c r="AQ1707" s="163"/>
      <c r="AR1707" s="163"/>
      <c r="AS1707" s="163"/>
      <c r="AT1707" s="163"/>
      <c r="AU1707" s="163"/>
      <c r="AV1707" s="163"/>
      <c r="AW1707" s="163"/>
      <c r="AX1707" s="163"/>
      <c r="AY1707" s="163"/>
      <c r="AZ1707" s="163"/>
      <c r="BA1707" s="163"/>
      <c r="BB1707" s="163"/>
      <c r="BC1707" s="163"/>
      <c r="BD1707" s="163"/>
      <c r="BE1707" s="163"/>
      <c r="BF1707" s="163"/>
      <c r="BG1707" s="163"/>
      <c r="BH1707" s="163"/>
      <c r="BI1707" s="163"/>
      <c r="BJ1707" s="163"/>
      <c r="BK1707" s="163"/>
      <c r="BL1707" s="163"/>
      <c r="BM1707" s="163"/>
      <c r="BN1707" s="163"/>
      <c r="BO1707" s="163"/>
      <c r="BP1707" s="163"/>
      <c r="BQ1707" s="163"/>
      <c r="BR1707" s="163"/>
      <c r="BS1707" s="163"/>
      <c r="BT1707" s="163"/>
      <c r="BU1707" s="163"/>
      <c r="BV1707" s="163"/>
      <c r="BW1707" s="163"/>
      <c r="BX1707" s="163"/>
      <c r="BY1707" s="163"/>
      <c r="BZ1707" s="163"/>
      <c r="CA1707" s="163"/>
      <c r="CB1707" s="163"/>
      <c r="CC1707" s="163"/>
      <c r="CD1707" s="163"/>
      <c r="CE1707" s="163"/>
      <c r="CF1707" s="163"/>
      <c r="CG1707" s="163"/>
      <c r="CH1707" s="163"/>
      <c r="CI1707" s="163"/>
      <c r="CJ1707" s="163"/>
      <c r="CK1707" s="163"/>
      <c r="CL1707" s="163"/>
      <c r="CM1707" s="163"/>
      <c r="CN1707" s="163"/>
      <c r="CO1707" s="163"/>
      <c r="CP1707" s="163"/>
      <c r="CQ1707" s="163"/>
      <c r="CR1707" s="163"/>
      <c r="CS1707" s="163"/>
      <c r="CT1707" s="163"/>
      <c r="CU1707" s="163"/>
      <c r="CV1707" s="163"/>
      <c r="CW1707" s="163"/>
      <c r="CX1707" s="163"/>
      <c r="CY1707" s="163"/>
      <c r="CZ1707" s="163"/>
      <c r="DA1707" s="163"/>
      <c r="DB1707" s="163"/>
      <c r="DC1707" s="163"/>
      <c r="DD1707" s="163"/>
      <c r="DE1707" s="163"/>
      <c r="DF1707" s="163"/>
      <c r="DG1707" s="163"/>
      <c r="DH1707" s="163"/>
      <c r="DI1707" s="163"/>
      <c r="DJ1707" s="163"/>
      <c r="DK1707" s="163"/>
      <c r="DL1707" s="163"/>
      <c r="DM1707" s="163"/>
      <c r="DN1707" s="163"/>
      <c r="DO1707" s="163"/>
      <c r="DP1707" s="163"/>
      <c r="DQ1707" s="163"/>
      <c r="DR1707" s="163"/>
      <c r="DS1707" s="163"/>
      <c r="DT1707" s="163"/>
      <c r="DU1707" s="163"/>
      <c r="DV1707" s="163"/>
      <c r="DW1707" s="163"/>
      <c r="DX1707" s="163"/>
      <c r="DY1707" s="163"/>
      <c r="DZ1707" s="163"/>
      <c r="EA1707" s="163"/>
      <c r="EB1707" s="163"/>
      <c r="EC1707" s="163"/>
      <c r="ED1707" s="163"/>
      <c r="EE1707" s="163"/>
      <c r="EF1707" s="163"/>
      <c r="EG1707" s="163"/>
      <c r="EH1707" s="163"/>
      <c r="EI1707" s="163"/>
      <c r="EJ1707" s="163"/>
      <c r="EK1707" s="163"/>
      <c r="EL1707" s="163"/>
      <c r="EM1707" s="163"/>
      <c r="EN1707" s="163"/>
      <c r="EO1707" s="163"/>
      <c r="EP1707" s="163"/>
      <c r="EQ1707" s="163"/>
      <c r="ER1707" s="163"/>
      <c r="ES1707" s="163"/>
      <c r="ET1707" s="163"/>
      <c r="EU1707" s="163"/>
      <c r="EV1707" s="163"/>
      <c r="EW1707" s="163"/>
      <c r="EX1707" s="163"/>
      <c r="EY1707" s="163"/>
      <c r="EZ1707" s="163"/>
      <c r="FA1707" s="163"/>
      <c r="FB1707" s="163"/>
      <c r="FC1707" s="163"/>
      <c r="FD1707" s="163"/>
      <c r="FE1707" s="163"/>
      <c r="FF1707" s="163"/>
      <c r="FG1707" s="163"/>
      <c r="FH1707" s="163"/>
      <c r="FI1707" s="163"/>
      <c r="FJ1707" s="163"/>
      <c r="FK1707" s="163"/>
      <c r="FL1707" s="163"/>
      <c r="FM1707" s="163"/>
      <c r="FN1707" s="163"/>
      <c r="FO1707" s="163"/>
      <c r="FP1707" s="163"/>
      <c r="FQ1707" s="163"/>
      <c r="FR1707" s="163"/>
      <c r="FS1707" s="163"/>
      <c r="FT1707" s="163"/>
      <c r="FU1707" s="163"/>
      <c r="FV1707" s="163"/>
      <c r="FW1707" s="163"/>
      <c r="FX1707" s="163"/>
      <c r="FY1707" s="163"/>
      <c r="FZ1707" s="163"/>
      <c r="GA1707" s="163"/>
      <c r="GB1707" s="163"/>
      <c r="GC1707" s="163"/>
      <c r="GD1707" s="163"/>
      <c r="GE1707" s="163"/>
      <c r="GF1707" s="163"/>
      <c r="GG1707" s="163"/>
      <c r="GH1707" s="163"/>
      <c r="GI1707" s="163"/>
      <c r="GJ1707" s="163"/>
      <c r="GK1707" s="163"/>
      <c r="GL1707" s="163"/>
      <c r="GM1707" s="163"/>
      <c r="GN1707" s="163"/>
      <c r="GO1707" s="163"/>
      <c r="GP1707" s="163"/>
      <c r="GQ1707" s="163"/>
      <c r="GR1707" s="163"/>
      <c r="GS1707" s="163"/>
      <c r="GT1707" s="163"/>
      <c r="GU1707" s="163"/>
      <c r="GV1707" s="163"/>
      <c r="GW1707" s="163"/>
      <c r="GX1707" s="163"/>
      <c r="GY1707" s="163"/>
      <c r="GZ1707" s="163"/>
      <c r="HA1707" s="163"/>
      <c r="HB1707" s="163"/>
      <c r="HC1707" s="163"/>
      <c r="HD1707" s="163"/>
      <c r="HE1707" s="163"/>
      <c r="HF1707" s="163"/>
    </row>
    <row r="1708" spans="1:214" x14ac:dyDescent="0.2">
      <c r="Y1708" s="163"/>
      <c r="Z1708" s="163"/>
      <c r="AA1708" s="163"/>
      <c r="AB1708" s="163"/>
      <c r="AC1708" s="163"/>
      <c r="AD1708" s="163"/>
      <c r="AE1708" s="163"/>
      <c r="AF1708" s="163"/>
      <c r="AG1708" s="163"/>
      <c r="AH1708" s="163"/>
      <c r="AI1708" s="163"/>
      <c r="AJ1708" s="163"/>
      <c r="AK1708" s="163"/>
      <c r="AL1708" s="163"/>
      <c r="AM1708" s="163"/>
      <c r="AN1708" s="163"/>
      <c r="AO1708" s="163"/>
      <c r="AP1708" s="163"/>
      <c r="AQ1708" s="163"/>
      <c r="AR1708" s="163"/>
      <c r="AS1708" s="163"/>
      <c r="AT1708" s="163"/>
      <c r="AU1708" s="163"/>
      <c r="AV1708" s="163"/>
      <c r="AW1708" s="163"/>
      <c r="AX1708" s="163"/>
      <c r="AY1708" s="163"/>
      <c r="AZ1708" s="163"/>
      <c r="BA1708" s="163"/>
      <c r="BB1708" s="163"/>
      <c r="BC1708" s="163"/>
      <c r="BD1708" s="163"/>
      <c r="BE1708" s="163"/>
      <c r="BF1708" s="163"/>
      <c r="BG1708" s="163"/>
      <c r="BH1708" s="163"/>
      <c r="BI1708" s="163"/>
      <c r="BJ1708" s="163"/>
      <c r="BK1708" s="163"/>
      <c r="BL1708" s="163"/>
      <c r="BM1708" s="163"/>
      <c r="BN1708" s="163"/>
      <c r="BO1708" s="163"/>
      <c r="BP1708" s="163"/>
      <c r="BQ1708" s="163"/>
      <c r="BR1708" s="163"/>
      <c r="BS1708" s="163"/>
      <c r="BT1708" s="163"/>
      <c r="BU1708" s="163"/>
      <c r="BV1708" s="163"/>
      <c r="BW1708" s="163"/>
      <c r="BX1708" s="163"/>
      <c r="BY1708" s="163"/>
      <c r="BZ1708" s="163"/>
      <c r="CA1708" s="163"/>
      <c r="CB1708" s="163"/>
      <c r="CC1708" s="163"/>
      <c r="CD1708" s="163"/>
      <c r="CE1708" s="163"/>
      <c r="CF1708" s="163"/>
      <c r="CG1708" s="163"/>
      <c r="CH1708" s="163"/>
      <c r="CI1708" s="163"/>
      <c r="CJ1708" s="163"/>
      <c r="CK1708" s="163"/>
      <c r="CL1708" s="163"/>
      <c r="CM1708" s="163"/>
      <c r="CN1708" s="163"/>
      <c r="CO1708" s="163"/>
      <c r="CP1708" s="163"/>
      <c r="CQ1708" s="163"/>
      <c r="CR1708" s="163"/>
      <c r="CS1708" s="163"/>
      <c r="CT1708" s="163"/>
      <c r="CU1708" s="163"/>
      <c r="CV1708" s="163"/>
      <c r="CW1708" s="163"/>
      <c r="CX1708" s="163"/>
      <c r="CY1708" s="163"/>
      <c r="CZ1708" s="163"/>
      <c r="DA1708" s="163"/>
      <c r="DB1708" s="163"/>
      <c r="DC1708" s="163"/>
      <c r="DD1708" s="163"/>
      <c r="DE1708" s="163"/>
      <c r="DF1708" s="163"/>
      <c r="DG1708" s="163"/>
      <c r="DH1708" s="163"/>
      <c r="DI1708" s="163"/>
      <c r="DJ1708" s="163"/>
      <c r="DK1708" s="163"/>
      <c r="DL1708" s="163"/>
      <c r="DM1708" s="163"/>
      <c r="DN1708" s="163"/>
      <c r="DO1708" s="163"/>
      <c r="DP1708" s="163"/>
      <c r="DQ1708" s="163"/>
      <c r="DR1708" s="163"/>
      <c r="DS1708" s="163"/>
      <c r="DT1708" s="163"/>
      <c r="DU1708" s="163"/>
      <c r="DV1708" s="163"/>
      <c r="DW1708" s="163"/>
      <c r="DX1708" s="163"/>
      <c r="DY1708" s="163"/>
      <c r="DZ1708" s="163"/>
      <c r="EA1708" s="163"/>
      <c r="EB1708" s="163"/>
      <c r="EC1708" s="163"/>
      <c r="ED1708" s="163"/>
      <c r="EE1708" s="163"/>
      <c r="EF1708" s="163"/>
      <c r="EG1708" s="163"/>
      <c r="EH1708" s="163"/>
      <c r="EI1708" s="163"/>
      <c r="EJ1708" s="163"/>
      <c r="EK1708" s="163"/>
      <c r="EL1708" s="163"/>
      <c r="EM1708" s="163"/>
      <c r="EN1708" s="163"/>
      <c r="EO1708" s="163"/>
      <c r="EP1708" s="163"/>
      <c r="EQ1708" s="163"/>
      <c r="ER1708" s="163"/>
      <c r="ES1708" s="163"/>
      <c r="ET1708" s="163"/>
      <c r="EU1708" s="163"/>
      <c r="EV1708" s="163"/>
      <c r="EW1708" s="163"/>
      <c r="EX1708" s="163"/>
      <c r="EY1708" s="163"/>
      <c r="EZ1708" s="163"/>
      <c r="FA1708" s="163"/>
      <c r="FB1708" s="163"/>
      <c r="FC1708" s="163"/>
      <c r="FD1708" s="163"/>
      <c r="FE1708" s="163"/>
      <c r="FF1708" s="163"/>
      <c r="FG1708" s="163"/>
      <c r="FH1708" s="163"/>
      <c r="FI1708" s="163"/>
      <c r="FJ1708" s="163"/>
      <c r="FK1708" s="163"/>
      <c r="FL1708" s="163"/>
      <c r="FM1708" s="163"/>
      <c r="FN1708" s="163"/>
      <c r="FO1708" s="163"/>
      <c r="FP1708" s="163"/>
      <c r="FQ1708" s="163"/>
      <c r="FR1708" s="163"/>
      <c r="FS1708" s="163"/>
      <c r="FT1708" s="163"/>
      <c r="FU1708" s="163"/>
      <c r="FV1708" s="163"/>
      <c r="FW1708" s="163"/>
      <c r="FX1708" s="163"/>
      <c r="FY1708" s="163"/>
      <c r="FZ1708" s="163"/>
      <c r="GA1708" s="163"/>
      <c r="GB1708" s="163"/>
      <c r="GC1708" s="163"/>
      <c r="GD1708" s="163"/>
      <c r="GE1708" s="163"/>
      <c r="GF1708" s="163"/>
      <c r="GG1708" s="163"/>
      <c r="GH1708" s="163"/>
      <c r="GI1708" s="163"/>
      <c r="GJ1708" s="163"/>
      <c r="GK1708" s="163"/>
      <c r="GL1708" s="163"/>
      <c r="GM1708" s="163"/>
      <c r="GN1708" s="163"/>
      <c r="GO1708" s="163"/>
      <c r="GP1708" s="163"/>
      <c r="GQ1708" s="163"/>
      <c r="GR1708" s="163"/>
      <c r="GS1708" s="163"/>
      <c r="GT1708" s="163"/>
      <c r="GU1708" s="163"/>
      <c r="GV1708" s="163"/>
      <c r="GW1708" s="163"/>
      <c r="GX1708" s="163"/>
      <c r="GY1708" s="163"/>
      <c r="GZ1708" s="163"/>
      <c r="HA1708" s="163"/>
      <c r="HB1708" s="163"/>
      <c r="HC1708" s="163"/>
      <c r="HD1708" s="163"/>
      <c r="HE1708" s="163"/>
      <c r="HF1708" s="163"/>
    </row>
    <row r="1709" spans="1:214" x14ac:dyDescent="0.2">
      <c r="Y1709" s="163"/>
      <c r="Z1709" s="163"/>
      <c r="AA1709" s="163"/>
      <c r="AB1709" s="163"/>
      <c r="AC1709" s="163"/>
      <c r="AD1709" s="163"/>
      <c r="AE1709" s="163"/>
      <c r="AF1709" s="163"/>
      <c r="AG1709" s="163"/>
      <c r="AH1709" s="163"/>
      <c r="AI1709" s="163"/>
      <c r="AJ1709" s="163"/>
      <c r="AK1709" s="163"/>
      <c r="AL1709" s="163"/>
      <c r="AM1709" s="163"/>
      <c r="AN1709" s="163"/>
      <c r="AO1709" s="163"/>
      <c r="AP1709" s="163"/>
      <c r="AQ1709" s="163"/>
      <c r="AR1709" s="163"/>
      <c r="AS1709" s="163"/>
      <c r="AT1709" s="163"/>
      <c r="AU1709" s="163"/>
      <c r="AV1709" s="163"/>
      <c r="AW1709" s="163"/>
      <c r="AX1709" s="163"/>
      <c r="AY1709" s="163"/>
      <c r="AZ1709" s="163"/>
      <c r="BA1709" s="163"/>
      <c r="BB1709" s="163"/>
      <c r="BC1709" s="163"/>
      <c r="BD1709" s="163"/>
      <c r="BE1709" s="163"/>
      <c r="BF1709" s="163"/>
      <c r="BG1709" s="163"/>
      <c r="BH1709" s="163"/>
      <c r="BI1709" s="163"/>
      <c r="BJ1709" s="163"/>
      <c r="BK1709" s="163"/>
      <c r="BL1709" s="163"/>
      <c r="BM1709" s="163"/>
      <c r="BN1709" s="163"/>
      <c r="BO1709" s="163"/>
      <c r="BP1709" s="163"/>
      <c r="BQ1709" s="163"/>
      <c r="BR1709" s="163"/>
      <c r="BS1709" s="163"/>
      <c r="BT1709" s="163"/>
      <c r="BU1709" s="163"/>
      <c r="BV1709" s="163"/>
      <c r="BW1709" s="163"/>
      <c r="BX1709" s="163"/>
      <c r="BY1709" s="163"/>
      <c r="BZ1709" s="163"/>
      <c r="CA1709" s="163"/>
      <c r="CB1709" s="163"/>
      <c r="CC1709" s="163"/>
      <c r="CD1709" s="163"/>
      <c r="CE1709" s="163"/>
      <c r="CF1709" s="163"/>
      <c r="CG1709" s="163"/>
      <c r="CH1709" s="163"/>
      <c r="CI1709" s="163"/>
      <c r="CJ1709" s="163"/>
      <c r="CK1709" s="163"/>
      <c r="CL1709" s="163"/>
      <c r="CM1709" s="163"/>
      <c r="CN1709" s="163"/>
      <c r="CO1709" s="163"/>
      <c r="CP1709" s="163"/>
      <c r="CQ1709" s="163"/>
      <c r="CR1709" s="163"/>
      <c r="CS1709" s="163"/>
      <c r="CT1709" s="163"/>
      <c r="CU1709" s="163"/>
      <c r="CV1709" s="163"/>
      <c r="CW1709" s="163"/>
      <c r="CX1709" s="163"/>
      <c r="CY1709" s="163"/>
      <c r="CZ1709" s="163"/>
      <c r="DA1709" s="163"/>
      <c r="DB1709" s="163"/>
      <c r="DC1709" s="163"/>
      <c r="DD1709" s="163"/>
      <c r="DE1709" s="163"/>
      <c r="DF1709" s="163"/>
      <c r="DG1709" s="163"/>
      <c r="DH1709" s="163"/>
      <c r="DI1709" s="163"/>
      <c r="DJ1709" s="163"/>
      <c r="DK1709" s="163"/>
      <c r="DL1709" s="163"/>
      <c r="DM1709" s="163"/>
      <c r="DN1709" s="163"/>
      <c r="DO1709" s="163"/>
      <c r="DP1709" s="163"/>
      <c r="DQ1709" s="163"/>
      <c r="DR1709" s="163"/>
      <c r="DS1709" s="163"/>
      <c r="DT1709" s="163"/>
      <c r="DU1709" s="163"/>
      <c r="DV1709" s="163"/>
      <c r="DW1709" s="163"/>
      <c r="DX1709" s="163"/>
      <c r="DY1709" s="163"/>
      <c r="DZ1709" s="163"/>
      <c r="EA1709" s="163"/>
      <c r="EB1709" s="163"/>
      <c r="EC1709" s="163"/>
      <c r="ED1709" s="163"/>
      <c r="EE1709" s="163"/>
      <c r="EF1709" s="163"/>
      <c r="EG1709" s="163"/>
      <c r="EH1709" s="163"/>
      <c r="EI1709" s="163"/>
      <c r="EJ1709" s="163"/>
      <c r="EK1709" s="163"/>
      <c r="EL1709" s="163"/>
      <c r="EM1709" s="163"/>
      <c r="EN1709" s="163"/>
      <c r="EO1709" s="163"/>
      <c r="EP1709" s="163"/>
      <c r="EQ1709" s="163"/>
      <c r="ER1709" s="163"/>
      <c r="ES1709" s="163"/>
      <c r="ET1709" s="163"/>
      <c r="EU1709" s="163"/>
      <c r="EV1709" s="163"/>
      <c r="EW1709" s="163"/>
      <c r="EX1709" s="163"/>
      <c r="EY1709" s="163"/>
      <c r="EZ1709" s="163"/>
      <c r="FA1709" s="163"/>
      <c r="FB1709" s="163"/>
      <c r="FC1709" s="163"/>
      <c r="FD1709" s="163"/>
      <c r="FE1709" s="163"/>
      <c r="FF1709" s="163"/>
      <c r="FG1709" s="163"/>
      <c r="FH1709" s="163"/>
      <c r="FI1709" s="163"/>
      <c r="FJ1709" s="163"/>
      <c r="FK1709" s="163"/>
      <c r="FL1709" s="163"/>
      <c r="FM1709" s="163"/>
      <c r="FN1709" s="163"/>
      <c r="FO1709" s="163"/>
      <c r="FP1709" s="163"/>
      <c r="FQ1709" s="163"/>
      <c r="FR1709" s="163"/>
      <c r="FS1709" s="163"/>
      <c r="FT1709" s="163"/>
      <c r="FU1709" s="163"/>
      <c r="FV1709" s="163"/>
      <c r="FW1709" s="163"/>
      <c r="FX1709" s="163"/>
      <c r="FY1709" s="163"/>
      <c r="FZ1709" s="163"/>
      <c r="GA1709" s="163"/>
      <c r="GB1709" s="163"/>
      <c r="GC1709" s="163"/>
      <c r="GD1709" s="163"/>
      <c r="GE1709" s="163"/>
      <c r="GF1709" s="163"/>
      <c r="GG1709" s="163"/>
      <c r="GH1709" s="163"/>
      <c r="GI1709" s="163"/>
      <c r="GJ1709" s="163"/>
      <c r="GK1709" s="163"/>
      <c r="GL1709" s="163"/>
      <c r="GM1709" s="163"/>
      <c r="GN1709" s="163"/>
      <c r="GO1709" s="163"/>
      <c r="GP1709" s="163"/>
      <c r="GQ1709" s="163"/>
      <c r="GR1709" s="163"/>
      <c r="GS1709" s="163"/>
      <c r="GT1709" s="163"/>
      <c r="GU1709" s="163"/>
      <c r="GV1709" s="163"/>
      <c r="GW1709" s="163"/>
      <c r="GX1709" s="163"/>
      <c r="GY1709" s="163"/>
      <c r="GZ1709" s="163"/>
      <c r="HA1709" s="163"/>
      <c r="HB1709" s="163"/>
      <c r="HC1709" s="163"/>
      <c r="HD1709" s="163"/>
      <c r="HE1709" s="163"/>
      <c r="HF1709" s="163"/>
    </row>
    <row r="1710" spans="1:214" x14ac:dyDescent="0.2">
      <c r="Y1710" s="163"/>
      <c r="Z1710" s="163"/>
      <c r="AA1710" s="163"/>
      <c r="AB1710" s="163"/>
      <c r="AC1710" s="163"/>
      <c r="AD1710" s="163"/>
      <c r="AE1710" s="163"/>
      <c r="AF1710" s="163"/>
      <c r="AG1710" s="163"/>
      <c r="AH1710" s="163"/>
      <c r="AI1710" s="163"/>
      <c r="AJ1710" s="163"/>
      <c r="AK1710" s="163"/>
      <c r="AL1710" s="163"/>
      <c r="AM1710" s="163"/>
      <c r="AN1710" s="163"/>
      <c r="AO1710" s="163"/>
      <c r="AP1710" s="163"/>
      <c r="AQ1710" s="163"/>
      <c r="AR1710" s="163"/>
      <c r="AS1710" s="163"/>
      <c r="AT1710" s="163"/>
      <c r="AU1710" s="163"/>
      <c r="AV1710" s="163"/>
      <c r="AW1710" s="163"/>
      <c r="AX1710" s="163"/>
      <c r="AY1710" s="163"/>
      <c r="AZ1710" s="163"/>
      <c r="BA1710" s="163"/>
      <c r="BB1710" s="163"/>
      <c r="BC1710" s="163"/>
      <c r="BD1710" s="163"/>
      <c r="BE1710" s="163"/>
      <c r="BF1710" s="163"/>
      <c r="BG1710" s="163"/>
      <c r="BH1710" s="163"/>
      <c r="BI1710" s="163"/>
      <c r="BJ1710" s="163"/>
      <c r="BK1710" s="163"/>
      <c r="BL1710" s="163"/>
      <c r="BM1710" s="163"/>
      <c r="BN1710" s="163"/>
      <c r="BO1710" s="163"/>
      <c r="BP1710" s="163"/>
      <c r="BQ1710" s="163"/>
      <c r="BR1710" s="163"/>
      <c r="BS1710" s="163"/>
      <c r="BT1710" s="163"/>
      <c r="BU1710" s="163"/>
      <c r="BV1710" s="163"/>
      <c r="BW1710" s="163"/>
      <c r="BX1710" s="163"/>
      <c r="BY1710" s="163"/>
      <c r="BZ1710" s="163"/>
      <c r="CA1710" s="163"/>
      <c r="CB1710" s="163"/>
      <c r="CC1710" s="163"/>
      <c r="CD1710" s="163"/>
      <c r="CE1710" s="163"/>
      <c r="CF1710" s="163"/>
      <c r="CG1710" s="163"/>
      <c r="CH1710" s="163"/>
      <c r="CI1710" s="163"/>
      <c r="CJ1710" s="163"/>
      <c r="CK1710" s="163"/>
      <c r="CL1710" s="163"/>
      <c r="CM1710" s="163"/>
      <c r="CN1710" s="163"/>
      <c r="CO1710" s="163"/>
      <c r="CP1710" s="163"/>
      <c r="CQ1710" s="163"/>
      <c r="CR1710" s="163"/>
      <c r="CS1710" s="163"/>
      <c r="CT1710" s="163"/>
      <c r="CU1710" s="163"/>
      <c r="CV1710" s="163"/>
      <c r="CW1710" s="163"/>
      <c r="CX1710" s="163"/>
      <c r="CY1710" s="163"/>
      <c r="CZ1710" s="163"/>
      <c r="DA1710" s="163"/>
      <c r="DB1710" s="163"/>
      <c r="DC1710" s="163"/>
      <c r="DD1710" s="163"/>
      <c r="DE1710" s="163"/>
      <c r="DF1710" s="163"/>
      <c r="DG1710" s="163"/>
      <c r="DH1710" s="163"/>
      <c r="DI1710" s="163"/>
      <c r="DJ1710" s="163"/>
      <c r="DK1710" s="163"/>
      <c r="DL1710" s="163"/>
      <c r="DM1710" s="163"/>
      <c r="DN1710" s="163"/>
      <c r="DO1710" s="163"/>
      <c r="DP1710" s="163"/>
      <c r="DQ1710" s="163"/>
      <c r="DR1710" s="163"/>
      <c r="DS1710" s="163"/>
      <c r="DT1710" s="163"/>
      <c r="DU1710" s="163"/>
      <c r="DV1710" s="163"/>
      <c r="DW1710" s="163"/>
      <c r="DX1710" s="163"/>
      <c r="DY1710" s="163"/>
      <c r="DZ1710" s="163"/>
      <c r="EA1710" s="163"/>
      <c r="EB1710" s="163"/>
      <c r="EC1710" s="163"/>
      <c r="ED1710" s="163"/>
      <c r="EE1710" s="163"/>
      <c r="EF1710" s="163"/>
      <c r="EG1710" s="163"/>
      <c r="EH1710" s="163"/>
      <c r="EI1710" s="163"/>
      <c r="EJ1710" s="163"/>
      <c r="EK1710" s="163"/>
      <c r="EL1710" s="163"/>
      <c r="EM1710" s="163"/>
      <c r="EN1710" s="163"/>
      <c r="EO1710" s="163"/>
      <c r="EP1710" s="163"/>
      <c r="EQ1710" s="163"/>
      <c r="ER1710" s="163"/>
      <c r="ES1710" s="163"/>
      <c r="ET1710" s="163"/>
      <c r="EU1710" s="163"/>
      <c r="EV1710" s="163"/>
      <c r="EW1710" s="163"/>
      <c r="EX1710" s="163"/>
      <c r="EY1710" s="163"/>
      <c r="EZ1710" s="163"/>
      <c r="FA1710" s="163"/>
      <c r="FB1710" s="163"/>
      <c r="FC1710" s="163"/>
      <c r="FD1710" s="163"/>
      <c r="FE1710" s="163"/>
      <c r="FF1710" s="163"/>
      <c r="FG1710" s="163"/>
      <c r="FH1710" s="163"/>
      <c r="FI1710" s="163"/>
      <c r="FJ1710" s="163"/>
      <c r="FK1710" s="163"/>
      <c r="FL1710" s="163"/>
      <c r="FM1710" s="163"/>
      <c r="FN1710" s="163"/>
      <c r="FO1710" s="163"/>
      <c r="FP1710" s="163"/>
      <c r="FQ1710" s="163"/>
      <c r="FR1710" s="163"/>
      <c r="FS1710" s="163"/>
      <c r="FT1710" s="163"/>
      <c r="FU1710" s="163"/>
      <c r="FV1710" s="163"/>
      <c r="FW1710" s="163"/>
      <c r="FX1710" s="163"/>
      <c r="FY1710" s="163"/>
      <c r="FZ1710" s="163"/>
      <c r="GA1710" s="163"/>
      <c r="GB1710" s="163"/>
      <c r="GC1710" s="163"/>
      <c r="GD1710" s="163"/>
      <c r="GE1710" s="163"/>
      <c r="GF1710" s="163"/>
      <c r="GG1710" s="163"/>
      <c r="GH1710" s="163"/>
      <c r="GI1710" s="163"/>
      <c r="GJ1710" s="163"/>
      <c r="GK1710" s="163"/>
      <c r="GL1710" s="163"/>
      <c r="GM1710" s="163"/>
      <c r="GN1710" s="163"/>
      <c r="GO1710" s="163"/>
      <c r="GP1710" s="163"/>
      <c r="GQ1710" s="163"/>
      <c r="GR1710" s="163"/>
      <c r="GS1710" s="163"/>
      <c r="GT1710" s="163"/>
      <c r="GU1710" s="163"/>
      <c r="GV1710" s="163"/>
      <c r="GW1710" s="163"/>
      <c r="GX1710" s="163"/>
      <c r="GY1710" s="163"/>
      <c r="GZ1710" s="163"/>
      <c r="HA1710" s="163"/>
      <c r="HB1710" s="163"/>
      <c r="HC1710" s="163"/>
      <c r="HD1710" s="163"/>
      <c r="HE1710" s="163"/>
      <c r="HF1710" s="163"/>
    </row>
    <row r="1711" spans="1:214" x14ac:dyDescent="0.2">
      <c r="Y1711" s="163"/>
      <c r="Z1711" s="163"/>
      <c r="AA1711" s="163"/>
      <c r="AB1711" s="163"/>
      <c r="AC1711" s="163"/>
      <c r="AD1711" s="163"/>
      <c r="AE1711" s="163"/>
      <c r="AF1711" s="163"/>
      <c r="AG1711" s="163"/>
      <c r="AH1711" s="163"/>
      <c r="AI1711" s="163"/>
      <c r="AJ1711" s="163"/>
      <c r="AK1711" s="163"/>
      <c r="AL1711" s="163"/>
      <c r="AM1711" s="163"/>
      <c r="AN1711" s="163"/>
      <c r="AO1711" s="163"/>
      <c r="AP1711" s="163"/>
      <c r="AQ1711" s="163"/>
      <c r="AR1711" s="163"/>
      <c r="AS1711" s="163"/>
      <c r="AT1711" s="163"/>
      <c r="AU1711" s="163"/>
      <c r="AV1711" s="163"/>
      <c r="AW1711" s="163"/>
      <c r="AX1711" s="163"/>
      <c r="AY1711" s="163"/>
      <c r="AZ1711" s="163"/>
      <c r="BA1711" s="163"/>
      <c r="BB1711" s="163"/>
      <c r="BC1711" s="163"/>
      <c r="BD1711" s="163"/>
      <c r="BE1711" s="163"/>
      <c r="BF1711" s="163"/>
      <c r="BG1711" s="163"/>
      <c r="BH1711" s="163"/>
      <c r="BI1711" s="163"/>
      <c r="BJ1711" s="163"/>
      <c r="BK1711" s="163"/>
      <c r="BL1711" s="163"/>
      <c r="BM1711" s="163"/>
      <c r="BN1711" s="163"/>
      <c r="BO1711" s="163"/>
      <c r="BP1711" s="163"/>
      <c r="BQ1711" s="163"/>
      <c r="BR1711" s="163"/>
      <c r="BS1711" s="163"/>
      <c r="BT1711" s="163"/>
      <c r="BU1711" s="163"/>
      <c r="BV1711" s="163"/>
      <c r="BW1711" s="163"/>
      <c r="BX1711" s="163"/>
      <c r="BY1711" s="163"/>
      <c r="BZ1711" s="163"/>
      <c r="CA1711" s="163"/>
      <c r="CB1711" s="163"/>
      <c r="CC1711" s="163"/>
      <c r="CD1711" s="163"/>
      <c r="CE1711" s="163"/>
      <c r="CF1711" s="163"/>
      <c r="CG1711" s="163"/>
      <c r="CH1711" s="163"/>
      <c r="CI1711" s="163"/>
      <c r="CJ1711" s="163"/>
      <c r="CK1711" s="163"/>
      <c r="CL1711" s="163"/>
      <c r="CM1711" s="163"/>
      <c r="CN1711" s="163"/>
      <c r="CO1711" s="163"/>
      <c r="CP1711" s="163"/>
      <c r="CQ1711" s="163"/>
      <c r="CR1711" s="163"/>
      <c r="CS1711" s="163"/>
      <c r="CT1711" s="163"/>
      <c r="CU1711" s="163"/>
      <c r="CV1711" s="163"/>
      <c r="CW1711" s="163"/>
      <c r="CX1711" s="163"/>
      <c r="CY1711" s="163"/>
      <c r="CZ1711" s="163"/>
      <c r="DA1711" s="163"/>
      <c r="DB1711" s="163"/>
      <c r="DC1711" s="163"/>
      <c r="DD1711" s="163"/>
      <c r="DE1711" s="163"/>
      <c r="DF1711" s="163"/>
      <c r="DG1711" s="163"/>
      <c r="DH1711" s="163"/>
      <c r="DI1711" s="163"/>
      <c r="DJ1711" s="163"/>
      <c r="DK1711" s="163"/>
      <c r="DL1711" s="163"/>
      <c r="DM1711" s="163"/>
      <c r="DN1711" s="163"/>
      <c r="DO1711" s="163"/>
      <c r="DP1711" s="163"/>
      <c r="DQ1711" s="163"/>
      <c r="DR1711" s="163"/>
      <c r="DS1711" s="163"/>
      <c r="DT1711" s="163"/>
      <c r="DU1711" s="163"/>
      <c r="DV1711" s="163"/>
      <c r="DW1711" s="163"/>
      <c r="DX1711" s="163"/>
      <c r="DY1711" s="163"/>
      <c r="DZ1711" s="163"/>
      <c r="EA1711" s="163"/>
      <c r="EB1711" s="163"/>
      <c r="EC1711" s="163"/>
      <c r="ED1711" s="163"/>
      <c r="EE1711" s="163"/>
      <c r="EF1711" s="163"/>
      <c r="EG1711" s="163"/>
      <c r="EH1711" s="163"/>
      <c r="EI1711" s="163"/>
      <c r="EJ1711" s="163"/>
      <c r="EK1711" s="163"/>
      <c r="EL1711" s="163"/>
      <c r="EM1711" s="163"/>
      <c r="EN1711" s="163"/>
      <c r="EO1711" s="163"/>
      <c r="EP1711" s="163"/>
      <c r="EQ1711" s="163"/>
      <c r="ER1711" s="163"/>
      <c r="ES1711" s="163"/>
      <c r="ET1711" s="163"/>
      <c r="EU1711" s="163"/>
      <c r="EV1711" s="163"/>
      <c r="EW1711" s="163"/>
      <c r="EX1711" s="163"/>
      <c r="EY1711" s="163"/>
      <c r="EZ1711" s="163"/>
      <c r="FA1711" s="163"/>
      <c r="FB1711" s="163"/>
      <c r="FC1711" s="163"/>
      <c r="FD1711" s="163"/>
      <c r="FE1711" s="163"/>
      <c r="FF1711" s="163"/>
      <c r="FG1711" s="163"/>
      <c r="FH1711" s="163"/>
      <c r="FI1711" s="163"/>
      <c r="FJ1711" s="163"/>
      <c r="FK1711" s="163"/>
      <c r="FL1711" s="163"/>
      <c r="FM1711" s="163"/>
      <c r="FN1711" s="163"/>
      <c r="FO1711" s="163"/>
      <c r="FP1711" s="163"/>
      <c r="FQ1711" s="163"/>
      <c r="FR1711" s="163"/>
      <c r="FS1711" s="163"/>
      <c r="FT1711" s="163"/>
      <c r="FU1711" s="163"/>
      <c r="FV1711" s="163"/>
      <c r="FW1711" s="163"/>
      <c r="FX1711" s="163"/>
      <c r="FY1711" s="163"/>
      <c r="FZ1711" s="163"/>
      <c r="GA1711" s="163"/>
      <c r="GB1711" s="163"/>
      <c r="GC1711" s="163"/>
      <c r="GD1711" s="163"/>
      <c r="GE1711" s="163"/>
      <c r="GF1711" s="163"/>
      <c r="GG1711" s="163"/>
      <c r="GH1711" s="163"/>
      <c r="GI1711" s="163"/>
      <c r="GJ1711" s="163"/>
      <c r="GK1711" s="163"/>
      <c r="GL1711" s="163"/>
      <c r="GM1711" s="163"/>
      <c r="GN1711" s="163"/>
      <c r="GO1711" s="163"/>
      <c r="GP1711" s="163"/>
      <c r="GQ1711" s="163"/>
      <c r="GR1711" s="163"/>
      <c r="GS1711" s="163"/>
      <c r="GT1711" s="163"/>
      <c r="GU1711" s="163"/>
      <c r="GV1711" s="163"/>
      <c r="GW1711" s="163"/>
      <c r="GX1711" s="163"/>
      <c r="GY1711" s="163"/>
      <c r="GZ1711" s="163"/>
      <c r="HA1711" s="163"/>
      <c r="HB1711" s="163"/>
      <c r="HC1711" s="163"/>
      <c r="HD1711" s="163"/>
      <c r="HE1711" s="163"/>
      <c r="HF1711" s="163"/>
    </row>
    <row r="1712" spans="1:214" x14ac:dyDescent="0.2">
      <c r="Y1712" s="163"/>
      <c r="Z1712" s="163"/>
      <c r="AA1712" s="163"/>
      <c r="AB1712" s="163"/>
      <c r="AC1712" s="163"/>
      <c r="AD1712" s="163"/>
      <c r="AE1712" s="163"/>
      <c r="AF1712" s="163"/>
      <c r="AG1712" s="163"/>
      <c r="AH1712" s="163"/>
      <c r="AI1712" s="163"/>
      <c r="AJ1712" s="163"/>
      <c r="AK1712" s="163"/>
      <c r="AL1712" s="163"/>
      <c r="AM1712" s="163"/>
      <c r="AN1712" s="163"/>
      <c r="AO1712" s="163"/>
      <c r="AP1712" s="163"/>
      <c r="AQ1712" s="163"/>
      <c r="AR1712" s="163"/>
      <c r="AS1712" s="163"/>
      <c r="AT1712" s="163"/>
      <c r="AU1712" s="163"/>
      <c r="AV1712" s="163"/>
      <c r="AW1712" s="163"/>
      <c r="AX1712" s="163"/>
      <c r="AY1712" s="163"/>
      <c r="AZ1712" s="163"/>
      <c r="BA1712" s="163"/>
      <c r="BB1712" s="163"/>
      <c r="BC1712" s="163"/>
      <c r="BD1712" s="163"/>
      <c r="BE1712" s="163"/>
      <c r="BF1712" s="163"/>
      <c r="BG1712" s="163"/>
      <c r="BH1712" s="163"/>
      <c r="BI1712" s="163"/>
      <c r="BJ1712" s="163"/>
      <c r="BK1712" s="163"/>
      <c r="BL1712" s="163"/>
      <c r="BM1712" s="163"/>
      <c r="BN1712" s="163"/>
      <c r="BO1712" s="163"/>
      <c r="BP1712" s="163"/>
      <c r="BQ1712" s="163"/>
      <c r="BR1712" s="163"/>
      <c r="BS1712" s="163"/>
      <c r="BT1712" s="163"/>
      <c r="BU1712" s="163"/>
      <c r="BV1712" s="163"/>
      <c r="BW1712" s="163"/>
      <c r="BX1712" s="163"/>
      <c r="BY1712" s="163"/>
      <c r="BZ1712" s="163"/>
      <c r="CA1712" s="163"/>
      <c r="CB1712" s="163"/>
      <c r="CC1712" s="163"/>
      <c r="CD1712" s="163"/>
      <c r="CE1712" s="163"/>
      <c r="CF1712" s="163"/>
      <c r="CG1712" s="163"/>
      <c r="CH1712" s="163"/>
      <c r="CI1712" s="163"/>
      <c r="CJ1712" s="163"/>
      <c r="CK1712" s="163"/>
      <c r="CL1712" s="163"/>
      <c r="CM1712" s="163"/>
      <c r="CN1712" s="163"/>
      <c r="CO1712" s="163"/>
      <c r="CP1712" s="163"/>
      <c r="CQ1712" s="163"/>
      <c r="CR1712" s="163"/>
      <c r="CS1712" s="163"/>
      <c r="CT1712" s="163"/>
      <c r="CU1712" s="163"/>
      <c r="CV1712" s="163"/>
      <c r="CW1712" s="163"/>
      <c r="CX1712" s="163"/>
      <c r="CY1712" s="163"/>
      <c r="CZ1712" s="163"/>
      <c r="DA1712" s="163"/>
      <c r="DB1712" s="163"/>
      <c r="DC1712" s="163"/>
      <c r="DD1712" s="163"/>
      <c r="DE1712" s="163"/>
      <c r="DF1712" s="163"/>
      <c r="DG1712" s="163"/>
      <c r="DH1712" s="163"/>
      <c r="DI1712" s="163"/>
      <c r="DJ1712" s="163"/>
      <c r="DK1712" s="163"/>
      <c r="DL1712" s="163"/>
      <c r="DM1712" s="163"/>
      <c r="DN1712" s="163"/>
      <c r="DO1712" s="163"/>
      <c r="DP1712" s="163"/>
      <c r="DQ1712" s="163"/>
      <c r="DR1712" s="163"/>
      <c r="DS1712" s="163"/>
      <c r="DT1712" s="163"/>
      <c r="DU1712" s="163"/>
      <c r="DV1712" s="163"/>
      <c r="DW1712" s="163"/>
      <c r="DX1712" s="163"/>
      <c r="DY1712" s="163"/>
      <c r="DZ1712" s="163"/>
      <c r="EA1712" s="163"/>
      <c r="EB1712" s="163"/>
      <c r="EC1712" s="163"/>
      <c r="ED1712" s="163"/>
      <c r="EE1712" s="163"/>
      <c r="EF1712" s="163"/>
      <c r="EG1712" s="163"/>
      <c r="EH1712" s="163"/>
      <c r="EI1712" s="163"/>
      <c r="EJ1712" s="163"/>
      <c r="EK1712" s="163"/>
      <c r="EL1712" s="163"/>
      <c r="EM1712" s="163"/>
      <c r="EN1712" s="163"/>
      <c r="EO1712" s="163"/>
      <c r="EP1712" s="163"/>
      <c r="EQ1712" s="163"/>
      <c r="ER1712" s="163"/>
      <c r="ES1712" s="163"/>
      <c r="ET1712" s="163"/>
      <c r="EU1712" s="163"/>
      <c r="EV1712" s="163"/>
      <c r="EW1712" s="163"/>
      <c r="EX1712" s="163"/>
      <c r="EY1712" s="163"/>
      <c r="EZ1712" s="163"/>
      <c r="FA1712" s="163"/>
      <c r="FB1712" s="163"/>
      <c r="FC1712" s="163"/>
      <c r="FD1712" s="163"/>
      <c r="FE1712" s="163"/>
      <c r="FF1712" s="163"/>
      <c r="FG1712" s="163"/>
      <c r="FH1712" s="163"/>
      <c r="FI1712" s="163"/>
      <c r="FJ1712" s="163"/>
      <c r="FK1712" s="163"/>
      <c r="FL1712" s="163"/>
      <c r="FM1712" s="163"/>
      <c r="FN1712" s="163"/>
      <c r="FO1712" s="163"/>
      <c r="FP1712" s="163"/>
      <c r="FQ1712" s="163"/>
      <c r="FR1712" s="163"/>
      <c r="FS1712" s="163"/>
      <c r="FT1712" s="163"/>
      <c r="FU1712" s="163"/>
      <c r="FV1712" s="163"/>
      <c r="FW1712" s="163"/>
      <c r="FX1712" s="163"/>
      <c r="FY1712" s="163"/>
      <c r="FZ1712" s="163"/>
      <c r="GA1712" s="163"/>
      <c r="GB1712" s="163"/>
      <c r="GC1712" s="163"/>
      <c r="GD1712" s="163"/>
      <c r="GE1712" s="163"/>
      <c r="GF1712" s="163"/>
      <c r="GG1712" s="163"/>
      <c r="GH1712" s="163"/>
      <c r="GI1712" s="163"/>
      <c r="GJ1712" s="163"/>
      <c r="GK1712" s="163"/>
      <c r="GL1712" s="163"/>
      <c r="GM1712" s="163"/>
      <c r="GN1712" s="163"/>
      <c r="GO1712" s="163"/>
      <c r="GP1712" s="163"/>
      <c r="GQ1712" s="163"/>
      <c r="GR1712" s="163"/>
      <c r="GS1712" s="163"/>
      <c r="GT1712" s="163"/>
      <c r="GU1712" s="163"/>
      <c r="GV1712" s="163"/>
      <c r="GW1712" s="163"/>
      <c r="GX1712" s="163"/>
      <c r="GY1712" s="163"/>
      <c r="GZ1712" s="163"/>
      <c r="HA1712" s="163"/>
      <c r="HB1712" s="163"/>
      <c r="HC1712" s="163"/>
      <c r="HD1712" s="163"/>
      <c r="HE1712" s="163"/>
      <c r="HF1712" s="163"/>
    </row>
    <row r="1713" spans="25:214" x14ac:dyDescent="0.2">
      <c r="Y1713" s="163"/>
      <c r="Z1713" s="163"/>
      <c r="AA1713" s="163"/>
      <c r="AB1713" s="163"/>
      <c r="AC1713" s="163"/>
      <c r="AD1713" s="163"/>
      <c r="AE1713" s="163"/>
      <c r="AF1713" s="163"/>
      <c r="AG1713" s="163"/>
      <c r="AH1713" s="163"/>
      <c r="AI1713" s="163"/>
      <c r="AJ1713" s="163"/>
      <c r="AK1713" s="163"/>
      <c r="AL1713" s="163"/>
      <c r="AM1713" s="163"/>
      <c r="AN1713" s="163"/>
      <c r="AO1713" s="163"/>
      <c r="AP1713" s="163"/>
      <c r="AQ1713" s="163"/>
      <c r="AR1713" s="163"/>
      <c r="AS1713" s="163"/>
      <c r="AT1713" s="163"/>
      <c r="AU1713" s="163"/>
      <c r="AV1713" s="163"/>
      <c r="AW1713" s="163"/>
      <c r="AX1713" s="163"/>
      <c r="AY1713" s="163"/>
      <c r="AZ1713" s="163"/>
      <c r="BA1713" s="163"/>
      <c r="BB1713" s="163"/>
      <c r="BC1713" s="163"/>
      <c r="BD1713" s="163"/>
      <c r="BE1713" s="163"/>
      <c r="BF1713" s="163"/>
      <c r="BG1713" s="163"/>
      <c r="BH1713" s="163"/>
      <c r="BI1713" s="163"/>
      <c r="BJ1713" s="163"/>
      <c r="BK1713" s="163"/>
      <c r="BL1713" s="163"/>
      <c r="BM1713" s="163"/>
      <c r="BN1713" s="163"/>
      <c r="BO1713" s="163"/>
      <c r="BP1713" s="163"/>
      <c r="BQ1713" s="163"/>
      <c r="BR1713" s="163"/>
      <c r="BS1713" s="163"/>
      <c r="BT1713" s="163"/>
      <c r="BU1713" s="163"/>
      <c r="BV1713" s="163"/>
      <c r="BW1713" s="163"/>
      <c r="BX1713" s="163"/>
      <c r="BY1713" s="163"/>
      <c r="BZ1713" s="163"/>
      <c r="CA1713" s="163"/>
      <c r="CB1713" s="163"/>
      <c r="CC1713" s="163"/>
      <c r="CD1713" s="163"/>
      <c r="CE1713" s="163"/>
      <c r="CF1713" s="163"/>
      <c r="CG1713" s="163"/>
      <c r="CH1713" s="163"/>
      <c r="CI1713" s="163"/>
      <c r="CJ1713" s="163"/>
      <c r="CK1713" s="163"/>
      <c r="CL1713" s="163"/>
      <c r="CM1713" s="163"/>
      <c r="CN1713" s="163"/>
      <c r="CO1713" s="163"/>
      <c r="CP1713" s="163"/>
      <c r="CQ1713" s="163"/>
      <c r="CR1713" s="163"/>
      <c r="CS1713" s="163"/>
      <c r="CT1713" s="163"/>
      <c r="CU1713" s="163"/>
      <c r="CV1713" s="163"/>
      <c r="CW1713" s="163"/>
      <c r="CX1713" s="163"/>
      <c r="CY1713" s="163"/>
      <c r="CZ1713" s="163"/>
      <c r="DA1713" s="163"/>
      <c r="DB1713" s="163"/>
      <c r="DC1713" s="163"/>
      <c r="DD1713" s="163"/>
      <c r="DE1713" s="163"/>
      <c r="DF1713" s="163"/>
      <c r="DG1713" s="163"/>
      <c r="DH1713" s="163"/>
      <c r="DI1713" s="163"/>
      <c r="DJ1713" s="163"/>
      <c r="DK1713" s="163"/>
      <c r="DL1713" s="163"/>
      <c r="DM1713" s="163"/>
      <c r="DN1713" s="163"/>
      <c r="DO1713" s="163"/>
      <c r="DP1713" s="163"/>
      <c r="DQ1713" s="163"/>
      <c r="DR1713" s="163"/>
      <c r="DS1713" s="163"/>
      <c r="DT1713" s="163"/>
      <c r="DU1713" s="163"/>
      <c r="DV1713" s="163"/>
      <c r="DW1713" s="163"/>
      <c r="DX1713" s="163"/>
      <c r="DY1713" s="163"/>
      <c r="DZ1713" s="163"/>
      <c r="EA1713" s="163"/>
      <c r="EB1713" s="163"/>
      <c r="EC1713" s="163"/>
      <c r="ED1713" s="163"/>
      <c r="EE1713" s="163"/>
      <c r="EF1713" s="163"/>
      <c r="EG1713" s="163"/>
      <c r="EH1713" s="163"/>
      <c r="EI1713" s="163"/>
      <c r="EJ1713" s="163"/>
      <c r="EK1713" s="163"/>
      <c r="EL1713" s="163"/>
      <c r="EM1713" s="163"/>
      <c r="EN1713" s="163"/>
      <c r="EO1713" s="163"/>
      <c r="EP1713" s="163"/>
      <c r="EQ1713" s="163"/>
      <c r="ER1713" s="163"/>
      <c r="ES1713" s="163"/>
      <c r="ET1713" s="163"/>
      <c r="EU1713" s="163"/>
      <c r="EV1713" s="163"/>
      <c r="EW1713" s="163"/>
      <c r="EX1713" s="163"/>
      <c r="EY1713" s="163"/>
      <c r="EZ1713" s="163"/>
      <c r="FA1713" s="163"/>
      <c r="FB1713" s="163"/>
      <c r="FC1713" s="163"/>
      <c r="FD1713" s="163"/>
      <c r="FE1713" s="163"/>
      <c r="FF1713" s="163"/>
      <c r="FG1713" s="163"/>
      <c r="FH1713" s="163"/>
      <c r="FI1713" s="163"/>
      <c r="FJ1713" s="163"/>
      <c r="FK1713" s="163"/>
      <c r="FL1713" s="163"/>
      <c r="FM1713" s="163"/>
      <c r="FN1713" s="163"/>
      <c r="FO1713" s="163"/>
      <c r="FP1713" s="163"/>
      <c r="FQ1713" s="163"/>
      <c r="FR1713" s="163"/>
      <c r="FS1713" s="163"/>
      <c r="FT1713" s="163"/>
      <c r="FU1713" s="163"/>
      <c r="FV1713" s="163"/>
      <c r="FW1713" s="163"/>
      <c r="FX1713" s="163"/>
      <c r="FY1713" s="163"/>
      <c r="FZ1713" s="163"/>
      <c r="GA1713" s="163"/>
      <c r="GB1713" s="163"/>
      <c r="GC1713" s="163"/>
      <c r="GD1713" s="163"/>
      <c r="GE1713" s="163"/>
      <c r="GF1713" s="163"/>
      <c r="GG1713" s="163"/>
      <c r="GH1713" s="163"/>
      <c r="GI1713" s="163"/>
      <c r="GJ1713" s="163"/>
      <c r="GK1713" s="163"/>
      <c r="GL1713" s="163"/>
      <c r="GM1713" s="163"/>
      <c r="GN1713" s="163"/>
      <c r="GO1713" s="163"/>
      <c r="GP1713" s="163"/>
      <c r="GQ1713" s="163"/>
      <c r="GR1713" s="163"/>
      <c r="GS1713" s="163"/>
      <c r="GT1713" s="163"/>
      <c r="GU1713" s="163"/>
      <c r="GV1713" s="163"/>
      <c r="GW1713" s="163"/>
      <c r="GX1713" s="163"/>
      <c r="GY1713" s="163"/>
      <c r="GZ1713" s="163"/>
      <c r="HA1713" s="163"/>
      <c r="HB1713" s="163"/>
      <c r="HC1713" s="163"/>
      <c r="HD1713" s="163"/>
      <c r="HE1713" s="163"/>
      <c r="HF1713" s="163"/>
    </row>
    <row r="1714" spans="25:214" x14ac:dyDescent="0.2">
      <c r="Y1714" s="163"/>
      <c r="Z1714" s="163"/>
      <c r="AA1714" s="163"/>
      <c r="AB1714" s="163"/>
      <c r="AC1714" s="163"/>
      <c r="AD1714" s="163"/>
      <c r="AE1714" s="163"/>
      <c r="AF1714" s="163"/>
      <c r="AG1714" s="163"/>
      <c r="AH1714" s="163"/>
      <c r="AI1714" s="163"/>
      <c r="AJ1714" s="163"/>
      <c r="AK1714" s="163"/>
      <c r="AL1714" s="163"/>
      <c r="AM1714" s="163"/>
      <c r="AN1714" s="163"/>
      <c r="AO1714" s="163"/>
      <c r="AP1714" s="163"/>
      <c r="AQ1714" s="163"/>
      <c r="AR1714" s="163"/>
      <c r="AS1714" s="163"/>
      <c r="AT1714" s="163"/>
      <c r="AU1714" s="163"/>
      <c r="AV1714" s="163"/>
      <c r="AW1714" s="163"/>
      <c r="AX1714" s="163"/>
      <c r="AY1714" s="163"/>
      <c r="AZ1714" s="163"/>
      <c r="BA1714" s="163"/>
      <c r="BB1714" s="163"/>
      <c r="BC1714" s="163"/>
      <c r="BD1714" s="163"/>
      <c r="BE1714" s="163"/>
      <c r="BF1714" s="163"/>
      <c r="BG1714" s="163"/>
      <c r="BH1714" s="163"/>
      <c r="BI1714" s="163"/>
      <c r="BJ1714" s="163"/>
      <c r="BK1714" s="163"/>
      <c r="BL1714" s="163"/>
      <c r="BM1714" s="163"/>
      <c r="BN1714" s="163"/>
      <c r="BO1714" s="163"/>
      <c r="BP1714" s="163"/>
      <c r="BQ1714" s="163"/>
      <c r="BR1714" s="163"/>
      <c r="BS1714" s="163"/>
      <c r="BT1714" s="163"/>
      <c r="BU1714" s="163"/>
      <c r="BV1714" s="163"/>
      <c r="BW1714" s="163"/>
      <c r="BX1714" s="163"/>
      <c r="BY1714" s="163"/>
      <c r="BZ1714" s="163"/>
      <c r="CA1714" s="163"/>
      <c r="CB1714" s="163"/>
      <c r="CC1714" s="163"/>
      <c r="CD1714" s="163"/>
      <c r="CE1714" s="163"/>
      <c r="CF1714" s="163"/>
      <c r="CG1714" s="163"/>
      <c r="CH1714" s="163"/>
      <c r="CI1714" s="163"/>
      <c r="CJ1714" s="163"/>
      <c r="CK1714" s="163"/>
      <c r="CL1714" s="163"/>
      <c r="CM1714" s="163"/>
      <c r="CN1714" s="163"/>
      <c r="CO1714" s="163"/>
      <c r="CP1714" s="163"/>
      <c r="CQ1714" s="163"/>
      <c r="CR1714" s="163"/>
      <c r="CS1714" s="163"/>
      <c r="CT1714" s="163"/>
      <c r="CU1714" s="163"/>
      <c r="CV1714" s="163"/>
      <c r="CW1714" s="163"/>
      <c r="CX1714" s="163"/>
      <c r="CY1714" s="163"/>
      <c r="CZ1714" s="163"/>
      <c r="DA1714" s="163"/>
      <c r="DB1714" s="163"/>
      <c r="DC1714" s="163"/>
      <c r="DD1714" s="163"/>
      <c r="DE1714" s="163"/>
      <c r="DF1714" s="163"/>
      <c r="DG1714" s="163"/>
      <c r="DH1714" s="163"/>
      <c r="DI1714" s="163"/>
      <c r="DJ1714" s="163"/>
      <c r="DK1714" s="163"/>
      <c r="DL1714" s="163"/>
      <c r="DM1714" s="163"/>
      <c r="DN1714" s="163"/>
      <c r="DO1714" s="163"/>
      <c r="DP1714" s="163"/>
      <c r="DQ1714" s="163"/>
      <c r="DR1714" s="163"/>
      <c r="DS1714" s="163"/>
      <c r="DT1714" s="163"/>
      <c r="DU1714" s="163"/>
      <c r="DV1714" s="163"/>
      <c r="DW1714" s="163"/>
      <c r="DX1714" s="163"/>
      <c r="DY1714" s="163"/>
      <c r="DZ1714" s="163"/>
      <c r="EA1714" s="163"/>
      <c r="EB1714" s="163"/>
      <c r="EC1714" s="163"/>
      <c r="ED1714" s="163"/>
      <c r="EE1714" s="163"/>
      <c r="EF1714" s="163"/>
      <c r="EG1714" s="163"/>
      <c r="EH1714" s="163"/>
      <c r="EI1714" s="163"/>
      <c r="EJ1714" s="163"/>
      <c r="EK1714" s="163"/>
      <c r="EL1714" s="163"/>
      <c r="EM1714" s="163"/>
      <c r="EN1714" s="163"/>
      <c r="EO1714" s="163"/>
      <c r="EP1714" s="163"/>
      <c r="EQ1714" s="163"/>
      <c r="ER1714" s="163"/>
      <c r="ES1714" s="163"/>
      <c r="ET1714" s="163"/>
      <c r="EU1714" s="163"/>
      <c r="EV1714" s="163"/>
      <c r="EW1714" s="163"/>
      <c r="EX1714" s="163"/>
      <c r="EY1714" s="163"/>
      <c r="EZ1714" s="163"/>
      <c r="FA1714" s="163"/>
      <c r="FB1714" s="163"/>
      <c r="FC1714" s="163"/>
      <c r="FD1714" s="163"/>
      <c r="FE1714" s="163"/>
      <c r="FF1714" s="163"/>
      <c r="FG1714" s="163"/>
      <c r="FH1714" s="163"/>
      <c r="FI1714" s="163"/>
      <c r="FJ1714" s="163"/>
      <c r="FK1714" s="163"/>
      <c r="FL1714" s="163"/>
      <c r="FM1714" s="163"/>
      <c r="FN1714" s="163"/>
      <c r="FO1714" s="163"/>
      <c r="FP1714" s="163"/>
      <c r="FQ1714" s="163"/>
      <c r="FR1714" s="163"/>
      <c r="FS1714" s="163"/>
      <c r="FT1714" s="163"/>
      <c r="FU1714" s="163"/>
      <c r="FV1714" s="163"/>
      <c r="FW1714" s="163"/>
      <c r="FX1714" s="163"/>
      <c r="FY1714" s="163"/>
      <c r="FZ1714" s="163"/>
      <c r="GA1714" s="163"/>
      <c r="GB1714" s="163"/>
      <c r="GC1714" s="163"/>
      <c r="GD1714" s="163"/>
      <c r="GE1714" s="163"/>
      <c r="GF1714" s="163"/>
      <c r="GG1714" s="163"/>
      <c r="GH1714" s="163"/>
      <c r="GI1714" s="163"/>
      <c r="GJ1714" s="163"/>
      <c r="GK1714" s="163"/>
      <c r="GL1714" s="163"/>
      <c r="GM1714" s="163"/>
      <c r="GN1714" s="163"/>
      <c r="GO1714" s="163"/>
      <c r="GP1714" s="163"/>
      <c r="GQ1714" s="163"/>
      <c r="GR1714" s="163"/>
      <c r="GS1714" s="163"/>
      <c r="GT1714" s="163"/>
      <c r="GU1714" s="163"/>
      <c r="GV1714" s="163"/>
      <c r="GW1714" s="163"/>
      <c r="GX1714" s="163"/>
      <c r="GY1714" s="163"/>
      <c r="GZ1714" s="163"/>
      <c r="HA1714" s="163"/>
      <c r="HB1714" s="163"/>
      <c r="HC1714" s="163"/>
      <c r="HD1714" s="163"/>
      <c r="HE1714" s="163"/>
      <c r="HF1714" s="163"/>
    </row>
    <row r="1715" spans="25:214" x14ac:dyDescent="0.2">
      <c r="Y1715" s="163"/>
      <c r="Z1715" s="163"/>
      <c r="AA1715" s="163"/>
      <c r="AB1715" s="163"/>
      <c r="AC1715" s="163"/>
      <c r="AD1715" s="163"/>
      <c r="AE1715" s="163"/>
      <c r="AF1715" s="163"/>
      <c r="AG1715" s="163"/>
      <c r="AH1715" s="163"/>
      <c r="AI1715" s="163"/>
      <c r="AJ1715" s="163"/>
      <c r="AK1715" s="163"/>
      <c r="AL1715" s="163"/>
      <c r="AM1715" s="163"/>
      <c r="AN1715" s="163"/>
      <c r="AO1715" s="163"/>
      <c r="AP1715" s="163"/>
      <c r="AQ1715" s="163"/>
      <c r="AR1715" s="163"/>
      <c r="AS1715" s="163"/>
      <c r="AT1715" s="163"/>
      <c r="AU1715" s="163"/>
      <c r="AV1715" s="163"/>
      <c r="AW1715" s="163"/>
      <c r="AX1715" s="163"/>
      <c r="AY1715" s="163"/>
      <c r="AZ1715" s="163"/>
      <c r="BA1715" s="163"/>
      <c r="BB1715" s="163"/>
      <c r="BC1715" s="163"/>
      <c r="BD1715" s="163"/>
      <c r="BE1715" s="163"/>
      <c r="BF1715" s="163"/>
      <c r="BG1715" s="163"/>
      <c r="BH1715" s="163"/>
      <c r="BI1715" s="163"/>
      <c r="BJ1715" s="163"/>
      <c r="BK1715" s="163"/>
      <c r="BL1715" s="163"/>
      <c r="BM1715" s="163"/>
      <c r="BN1715" s="163"/>
      <c r="BO1715" s="163"/>
      <c r="BP1715" s="163"/>
      <c r="BQ1715" s="163"/>
      <c r="BR1715" s="163"/>
      <c r="BS1715" s="163"/>
      <c r="BT1715" s="163"/>
      <c r="BU1715" s="163"/>
      <c r="BV1715" s="163"/>
      <c r="BW1715" s="163"/>
      <c r="BX1715" s="163"/>
      <c r="BY1715" s="163"/>
      <c r="BZ1715" s="163"/>
      <c r="CA1715" s="163"/>
      <c r="CB1715" s="163"/>
      <c r="CC1715" s="163"/>
      <c r="CD1715" s="163"/>
      <c r="CE1715" s="163"/>
      <c r="CF1715" s="163"/>
      <c r="CG1715" s="163"/>
      <c r="CH1715" s="163"/>
      <c r="CI1715" s="163"/>
      <c r="CJ1715" s="163"/>
      <c r="CK1715" s="163"/>
      <c r="CL1715" s="163"/>
      <c r="CM1715" s="163"/>
      <c r="CN1715" s="163"/>
      <c r="CO1715" s="163"/>
      <c r="CP1715" s="163"/>
      <c r="CQ1715" s="163"/>
      <c r="CR1715" s="163"/>
      <c r="CS1715" s="163"/>
      <c r="CT1715" s="163"/>
      <c r="CU1715" s="163"/>
      <c r="CV1715" s="163"/>
      <c r="CW1715" s="163"/>
      <c r="CX1715" s="163"/>
      <c r="CY1715" s="163"/>
      <c r="CZ1715" s="163"/>
      <c r="DA1715" s="163"/>
      <c r="DB1715" s="163"/>
      <c r="DC1715" s="163"/>
      <c r="DD1715" s="163"/>
      <c r="DE1715" s="163"/>
      <c r="DF1715" s="163"/>
      <c r="DG1715" s="163"/>
      <c r="DH1715" s="163"/>
      <c r="DI1715" s="163"/>
      <c r="DJ1715" s="163"/>
      <c r="DK1715" s="163"/>
      <c r="DL1715" s="163"/>
      <c r="DM1715" s="163"/>
      <c r="DN1715" s="163"/>
      <c r="DO1715" s="163"/>
      <c r="DP1715" s="163"/>
      <c r="DQ1715" s="163"/>
      <c r="DR1715" s="163"/>
      <c r="DS1715" s="163"/>
      <c r="DT1715" s="163"/>
      <c r="DU1715" s="163"/>
      <c r="DV1715" s="163"/>
      <c r="DW1715" s="163"/>
      <c r="DX1715" s="163"/>
      <c r="DY1715" s="163"/>
      <c r="DZ1715" s="163"/>
      <c r="EA1715" s="163"/>
      <c r="EB1715" s="163"/>
      <c r="EC1715" s="163"/>
      <c r="ED1715" s="163"/>
      <c r="EE1715" s="163"/>
      <c r="EF1715" s="163"/>
      <c r="EG1715" s="163"/>
      <c r="EH1715" s="163"/>
      <c r="EI1715" s="163"/>
      <c r="EJ1715" s="163"/>
      <c r="EK1715" s="163"/>
      <c r="EL1715" s="163"/>
      <c r="EM1715" s="163"/>
      <c r="EN1715" s="163"/>
      <c r="EO1715" s="163"/>
      <c r="EP1715" s="163"/>
      <c r="EQ1715" s="163"/>
      <c r="ER1715" s="163"/>
      <c r="ES1715" s="163"/>
      <c r="ET1715" s="163"/>
      <c r="EU1715" s="163"/>
      <c r="EV1715" s="163"/>
      <c r="EW1715" s="163"/>
      <c r="EX1715" s="163"/>
      <c r="EY1715" s="163"/>
      <c r="EZ1715" s="163"/>
      <c r="FA1715" s="163"/>
      <c r="FB1715" s="163"/>
      <c r="FC1715" s="163"/>
      <c r="FD1715" s="163"/>
      <c r="FE1715" s="163"/>
      <c r="FF1715" s="163"/>
      <c r="FG1715" s="163"/>
      <c r="FH1715" s="163"/>
      <c r="FI1715" s="163"/>
      <c r="FJ1715" s="163"/>
      <c r="FK1715" s="163"/>
      <c r="FL1715" s="163"/>
      <c r="FM1715" s="163"/>
      <c r="FN1715" s="163"/>
      <c r="FO1715" s="163"/>
      <c r="FP1715" s="163"/>
      <c r="FQ1715" s="163"/>
      <c r="FR1715" s="163"/>
      <c r="FS1715" s="163"/>
      <c r="FT1715" s="163"/>
      <c r="FU1715" s="163"/>
      <c r="FV1715" s="163"/>
      <c r="FW1715" s="163"/>
      <c r="FX1715" s="163"/>
      <c r="FY1715" s="163"/>
      <c r="FZ1715" s="163"/>
      <c r="GA1715" s="163"/>
      <c r="GB1715" s="163"/>
      <c r="GC1715" s="163"/>
      <c r="GD1715" s="163"/>
      <c r="GE1715" s="163"/>
      <c r="GF1715" s="163"/>
      <c r="GG1715" s="163"/>
      <c r="GH1715" s="163"/>
      <c r="GI1715" s="163"/>
      <c r="GJ1715" s="163"/>
      <c r="GK1715" s="163"/>
      <c r="GL1715" s="163"/>
      <c r="GM1715" s="163"/>
      <c r="GN1715" s="163"/>
      <c r="GO1715" s="163"/>
      <c r="GP1715" s="163"/>
      <c r="GQ1715" s="163"/>
      <c r="GR1715" s="163"/>
      <c r="GS1715" s="163"/>
      <c r="GT1715" s="163"/>
      <c r="GU1715" s="163"/>
      <c r="GV1715" s="163"/>
      <c r="GW1715" s="163"/>
      <c r="GX1715" s="163"/>
      <c r="GY1715" s="163"/>
      <c r="GZ1715" s="163"/>
      <c r="HA1715" s="163"/>
      <c r="HB1715" s="163"/>
      <c r="HC1715" s="163"/>
      <c r="HD1715" s="163"/>
      <c r="HE1715" s="163"/>
      <c r="HF1715" s="163"/>
    </row>
    <row r="1716" spans="25:214" x14ac:dyDescent="0.2">
      <c r="Y1716" s="163"/>
      <c r="Z1716" s="163"/>
      <c r="AA1716" s="163"/>
      <c r="AB1716" s="163"/>
      <c r="AC1716" s="163"/>
      <c r="AD1716" s="163"/>
      <c r="AE1716" s="163"/>
      <c r="AF1716" s="163"/>
      <c r="AG1716" s="163"/>
      <c r="AH1716" s="163"/>
      <c r="AI1716" s="163"/>
      <c r="AJ1716" s="163"/>
      <c r="AK1716" s="163"/>
      <c r="AL1716" s="163"/>
      <c r="AM1716" s="163"/>
      <c r="AN1716" s="163"/>
      <c r="AO1716" s="163"/>
      <c r="AP1716" s="163"/>
      <c r="AQ1716" s="163"/>
      <c r="AR1716" s="163"/>
      <c r="AS1716" s="163"/>
      <c r="AT1716" s="163"/>
      <c r="AU1716" s="163"/>
      <c r="AV1716" s="163"/>
      <c r="AW1716" s="163"/>
      <c r="AX1716" s="163"/>
      <c r="AY1716" s="163"/>
      <c r="AZ1716" s="163"/>
      <c r="BA1716" s="163"/>
      <c r="BB1716" s="163"/>
      <c r="BC1716" s="163"/>
      <c r="BD1716" s="163"/>
      <c r="BE1716" s="163"/>
      <c r="BF1716" s="163"/>
      <c r="BG1716" s="163"/>
      <c r="BH1716" s="163"/>
      <c r="BI1716" s="163"/>
      <c r="BJ1716" s="163"/>
      <c r="BK1716" s="163"/>
      <c r="BL1716" s="163"/>
      <c r="BM1716" s="163"/>
      <c r="BN1716" s="163"/>
      <c r="BO1716" s="163"/>
      <c r="BP1716" s="163"/>
      <c r="BQ1716" s="163"/>
      <c r="BR1716" s="163"/>
      <c r="BS1716" s="163"/>
      <c r="BT1716" s="163"/>
      <c r="BU1716" s="163"/>
      <c r="BV1716" s="163"/>
      <c r="BW1716" s="163"/>
      <c r="BX1716" s="163"/>
      <c r="BY1716" s="163"/>
      <c r="BZ1716" s="163"/>
      <c r="CA1716" s="163"/>
      <c r="CB1716" s="163"/>
      <c r="CC1716" s="163"/>
      <c r="CD1716" s="163"/>
      <c r="CE1716" s="163"/>
      <c r="CF1716" s="163"/>
      <c r="CG1716" s="163"/>
      <c r="CH1716" s="163"/>
      <c r="CI1716" s="163"/>
      <c r="CJ1716" s="163"/>
      <c r="CK1716" s="163"/>
      <c r="CL1716" s="163"/>
      <c r="CM1716" s="163"/>
      <c r="CN1716" s="163"/>
      <c r="CO1716" s="163"/>
      <c r="CP1716" s="163"/>
      <c r="CQ1716" s="163"/>
      <c r="CR1716" s="163"/>
      <c r="CS1716" s="163"/>
      <c r="CT1716" s="163"/>
      <c r="CU1716" s="163"/>
      <c r="CV1716" s="163"/>
      <c r="CW1716" s="163"/>
      <c r="CX1716" s="163"/>
      <c r="CY1716" s="163"/>
      <c r="CZ1716" s="163"/>
      <c r="DA1716" s="163"/>
      <c r="DB1716" s="163"/>
      <c r="DC1716" s="163"/>
      <c r="DD1716" s="163"/>
      <c r="DE1716" s="163"/>
      <c r="DF1716" s="163"/>
      <c r="DG1716" s="163"/>
      <c r="DH1716" s="163"/>
      <c r="DI1716" s="163"/>
      <c r="DJ1716" s="163"/>
      <c r="DK1716" s="163"/>
      <c r="DL1716" s="163"/>
      <c r="DM1716" s="163"/>
      <c r="DN1716" s="163"/>
      <c r="DO1716" s="163"/>
      <c r="DP1716" s="163"/>
      <c r="DQ1716" s="163"/>
      <c r="DR1716" s="163"/>
      <c r="DS1716" s="163"/>
      <c r="DT1716" s="163"/>
      <c r="DU1716" s="163"/>
      <c r="DV1716" s="163"/>
      <c r="DW1716" s="163"/>
      <c r="DX1716" s="163"/>
      <c r="DY1716" s="163"/>
      <c r="DZ1716" s="163"/>
      <c r="EA1716" s="163"/>
      <c r="EB1716" s="163"/>
      <c r="EC1716" s="163"/>
      <c r="ED1716" s="163"/>
      <c r="EE1716" s="163"/>
      <c r="EF1716" s="163"/>
      <c r="EG1716" s="163"/>
      <c r="EH1716" s="163"/>
      <c r="EI1716" s="163"/>
      <c r="EJ1716" s="163"/>
      <c r="EK1716" s="163"/>
      <c r="EL1716" s="163"/>
      <c r="EM1716" s="163"/>
      <c r="EN1716" s="163"/>
      <c r="EO1716" s="163"/>
      <c r="EP1716" s="163"/>
      <c r="EQ1716" s="163"/>
      <c r="ER1716" s="163"/>
      <c r="ES1716" s="163"/>
      <c r="ET1716" s="163"/>
      <c r="EU1716" s="163"/>
      <c r="EV1716" s="163"/>
      <c r="EW1716" s="163"/>
      <c r="EX1716" s="163"/>
      <c r="EY1716" s="163"/>
      <c r="EZ1716" s="163"/>
      <c r="FA1716" s="163"/>
      <c r="FB1716" s="163"/>
      <c r="FC1716" s="163"/>
      <c r="FD1716" s="163"/>
      <c r="FE1716" s="163"/>
      <c r="FF1716" s="163"/>
      <c r="FG1716" s="163"/>
      <c r="FH1716" s="163"/>
      <c r="FI1716" s="163"/>
      <c r="FJ1716" s="163"/>
      <c r="FK1716" s="163"/>
      <c r="FL1716" s="163"/>
      <c r="FM1716" s="163"/>
      <c r="FN1716" s="163"/>
      <c r="FO1716" s="163"/>
      <c r="FP1716" s="163"/>
      <c r="FQ1716" s="163"/>
      <c r="FR1716" s="163"/>
      <c r="FS1716" s="163"/>
      <c r="FT1716" s="163"/>
      <c r="FU1716" s="163"/>
      <c r="FV1716" s="163"/>
      <c r="FW1716" s="163"/>
      <c r="FX1716" s="163"/>
      <c r="FY1716" s="163"/>
      <c r="FZ1716" s="163"/>
      <c r="GA1716" s="163"/>
      <c r="GB1716" s="163"/>
      <c r="GC1716" s="163"/>
      <c r="GD1716" s="163"/>
      <c r="GE1716" s="163"/>
      <c r="GF1716" s="163"/>
      <c r="GG1716" s="163"/>
      <c r="GH1716" s="163"/>
      <c r="GI1716" s="163"/>
      <c r="GJ1716" s="163"/>
      <c r="GK1716" s="163"/>
      <c r="GL1716" s="163"/>
      <c r="GM1716" s="163"/>
      <c r="GN1716" s="163"/>
      <c r="GO1716" s="163"/>
      <c r="GP1716" s="163"/>
      <c r="GQ1716" s="163"/>
      <c r="GR1716" s="163"/>
      <c r="GS1716" s="163"/>
      <c r="GT1716" s="163"/>
      <c r="GU1716" s="163"/>
      <c r="GV1716" s="163"/>
      <c r="GW1716" s="163"/>
      <c r="GX1716" s="163"/>
      <c r="GY1716" s="163"/>
      <c r="GZ1716" s="163"/>
      <c r="HA1716" s="163"/>
      <c r="HB1716" s="163"/>
      <c r="HC1716" s="163"/>
      <c r="HD1716" s="163"/>
      <c r="HE1716" s="163"/>
      <c r="HF1716" s="163"/>
    </row>
    <row r="1717" spans="25:214" x14ac:dyDescent="0.2">
      <c r="Y1717" s="163"/>
      <c r="Z1717" s="163"/>
      <c r="AA1717" s="163"/>
      <c r="AB1717" s="163"/>
      <c r="AC1717" s="163"/>
      <c r="AD1717" s="163"/>
      <c r="AE1717" s="163"/>
      <c r="AF1717" s="163"/>
      <c r="AG1717" s="163"/>
      <c r="AH1717" s="163"/>
      <c r="AI1717" s="163"/>
      <c r="AJ1717" s="163"/>
      <c r="AK1717" s="163"/>
      <c r="AL1717" s="163"/>
      <c r="AM1717" s="163"/>
      <c r="AN1717" s="163"/>
      <c r="AO1717" s="163"/>
      <c r="AP1717" s="163"/>
      <c r="AQ1717" s="163"/>
      <c r="AR1717" s="163"/>
      <c r="AS1717" s="163"/>
      <c r="AT1717" s="163"/>
      <c r="AU1717" s="163"/>
      <c r="AV1717" s="163"/>
      <c r="AW1717" s="163"/>
      <c r="AX1717" s="163"/>
      <c r="AY1717" s="163"/>
      <c r="AZ1717" s="163"/>
      <c r="BA1717" s="163"/>
      <c r="BB1717" s="163"/>
      <c r="BC1717" s="163"/>
      <c r="BD1717" s="163"/>
      <c r="BE1717" s="163"/>
      <c r="BF1717" s="163"/>
      <c r="BG1717" s="163"/>
      <c r="BH1717" s="163"/>
      <c r="BI1717" s="163"/>
      <c r="BJ1717" s="163"/>
      <c r="BK1717" s="163"/>
      <c r="BL1717" s="163"/>
      <c r="BM1717" s="163"/>
      <c r="BN1717" s="163"/>
      <c r="BO1717" s="163"/>
      <c r="BP1717" s="163"/>
      <c r="BQ1717" s="163"/>
      <c r="BR1717" s="163"/>
      <c r="BS1717" s="163"/>
      <c r="BT1717" s="163"/>
      <c r="BU1717" s="163"/>
      <c r="BV1717" s="163"/>
      <c r="BW1717" s="163"/>
      <c r="BX1717" s="163"/>
      <c r="BY1717" s="163"/>
      <c r="BZ1717" s="163"/>
      <c r="CA1717" s="163"/>
      <c r="CB1717" s="163"/>
      <c r="CC1717" s="163"/>
      <c r="CD1717" s="163"/>
      <c r="CE1717" s="163"/>
      <c r="CF1717" s="163"/>
      <c r="CG1717" s="163"/>
      <c r="CH1717" s="163"/>
      <c r="CI1717" s="163"/>
      <c r="CJ1717" s="163"/>
      <c r="CK1717" s="163"/>
      <c r="CL1717" s="163"/>
      <c r="CM1717" s="163"/>
      <c r="CN1717" s="163"/>
      <c r="CO1717" s="163"/>
      <c r="CP1717" s="163"/>
      <c r="CQ1717" s="163"/>
      <c r="CR1717" s="163"/>
      <c r="CS1717" s="163"/>
      <c r="CT1717" s="163"/>
      <c r="CU1717" s="163"/>
      <c r="CV1717" s="163"/>
      <c r="CW1717" s="163"/>
      <c r="CX1717" s="163"/>
      <c r="CY1717" s="163"/>
      <c r="CZ1717" s="163"/>
      <c r="DA1717" s="163"/>
      <c r="DB1717" s="163"/>
      <c r="DC1717" s="163"/>
      <c r="DD1717" s="163"/>
      <c r="DE1717" s="163"/>
      <c r="DF1717" s="163"/>
      <c r="DG1717" s="163"/>
      <c r="DH1717" s="163"/>
      <c r="DI1717" s="163"/>
      <c r="DJ1717" s="163"/>
      <c r="DK1717" s="163"/>
      <c r="DL1717" s="163"/>
      <c r="DM1717" s="163"/>
      <c r="DN1717" s="163"/>
      <c r="DO1717" s="163"/>
      <c r="DP1717" s="163"/>
      <c r="DQ1717" s="163"/>
      <c r="DR1717" s="163"/>
      <c r="DS1717" s="163"/>
      <c r="DT1717" s="163"/>
      <c r="DU1717" s="163"/>
      <c r="DV1717" s="163"/>
      <c r="DW1717" s="163"/>
      <c r="DX1717" s="163"/>
      <c r="DY1717" s="163"/>
      <c r="DZ1717" s="163"/>
      <c r="EA1717" s="163"/>
      <c r="EB1717" s="163"/>
      <c r="EC1717" s="163"/>
      <c r="ED1717" s="163"/>
      <c r="EE1717" s="163"/>
      <c r="EF1717" s="163"/>
      <c r="EG1717" s="163"/>
      <c r="EH1717" s="163"/>
      <c r="EI1717" s="163"/>
      <c r="EJ1717" s="163"/>
      <c r="EK1717" s="163"/>
      <c r="EL1717" s="163"/>
      <c r="EM1717" s="163"/>
      <c r="EN1717" s="163"/>
      <c r="EO1717" s="163"/>
      <c r="EP1717" s="163"/>
      <c r="EQ1717" s="163"/>
      <c r="ER1717" s="163"/>
      <c r="ES1717" s="163"/>
      <c r="ET1717" s="163"/>
      <c r="EU1717" s="163"/>
      <c r="EV1717" s="163"/>
      <c r="EW1717" s="163"/>
      <c r="EX1717" s="163"/>
      <c r="EY1717" s="163"/>
      <c r="EZ1717" s="163"/>
      <c r="FA1717" s="163"/>
      <c r="FB1717" s="163"/>
      <c r="FC1717" s="163"/>
      <c r="FD1717" s="163"/>
      <c r="FE1717" s="163"/>
      <c r="FF1717" s="163"/>
      <c r="FG1717" s="163"/>
      <c r="FH1717" s="163"/>
      <c r="FI1717" s="163"/>
      <c r="FJ1717" s="163"/>
      <c r="FK1717" s="163"/>
      <c r="FL1717" s="163"/>
      <c r="FM1717" s="163"/>
      <c r="FN1717" s="163"/>
      <c r="FO1717" s="163"/>
      <c r="FP1717" s="163"/>
      <c r="FQ1717" s="163"/>
      <c r="FR1717" s="163"/>
      <c r="FS1717" s="163"/>
      <c r="FT1717" s="163"/>
      <c r="FU1717" s="163"/>
      <c r="FV1717" s="163"/>
      <c r="FW1717" s="163"/>
      <c r="FX1717" s="163"/>
      <c r="FY1717" s="163"/>
      <c r="FZ1717" s="163"/>
      <c r="GA1717" s="163"/>
      <c r="GB1717" s="163"/>
      <c r="GC1717" s="163"/>
      <c r="GD1717" s="163"/>
      <c r="GE1717" s="163"/>
      <c r="GF1717" s="163"/>
      <c r="GG1717" s="163"/>
      <c r="GH1717" s="163"/>
      <c r="GI1717" s="163"/>
      <c r="GJ1717" s="163"/>
      <c r="GK1717" s="163"/>
      <c r="GL1717" s="163"/>
      <c r="GM1717" s="163"/>
      <c r="GN1717" s="163"/>
      <c r="GO1717" s="163"/>
      <c r="GP1717" s="163"/>
      <c r="GQ1717" s="163"/>
      <c r="GR1717" s="163"/>
      <c r="GS1717" s="163"/>
      <c r="GT1717" s="163"/>
      <c r="GU1717" s="163"/>
      <c r="GV1717" s="163"/>
      <c r="GW1717" s="163"/>
      <c r="GX1717" s="163"/>
      <c r="GY1717" s="163"/>
      <c r="GZ1717" s="163"/>
      <c r="HA1717" s="163"/>
      <c r="HB1717" s="163"/>
      <c r="HC1717" s="163"/>
      <c r="HD1717" s="163"/>
      <c r="HE1717" s="163"/>
      <c r="HF1717" s="163"/>
    </row>
    <row r="1718" spans="25:214" x14ac:dyDescent="0.2">
      <c r="Y1718" s="163"/>
      <c r="Z1718" s="163"/>
      <c r="AA1718" s="163"/>
      <c r="AB1718" s="163"/>
      <c r="AC1718" s="163"/>
      <c r="AD1718" s="163"/>
      <c r="AE1718" s="163"/>
      <c r="AF1718" s="163"/>
      <c r="AG1718" s="163"/>
      <c r="AH1718" s="163"/>
      <c r="AI1718" s="163"/>
      <c r="AJ1718" s="163"/>
      <c r="AK1718" s="163"/>
      <c r="AL1718" s="163"/>
      <c r="AM1718" s="163"/>
      <c r="AN1718" s="163"/>
      <c r="AO1718" s="163"/>
      <c r="AP1718" s="163"/>
      <c r="AQ1718" s="163"/>
      <c r="AR1718" s="163"/>
      <c r="AS1718" s="163"/>
      <c r="AT1718" s="163"/>
      <c r="AU1718" s="163"/>
      <c r="AV1718" s="163"/>
      <c r="AW1718" s="163"/>
      <c r="AX1718" s="163"/>
      <c r="AY1718" s="163"/>
      <c r="AZ1718" s="163"/>
      <c r="BA1718" s="163"/>
      <c r="BB1718" s="163"/>
      <c r="BC1718" s="163"/>
      <c r="BD1718" s="163"/>
      <c r="BE1718" s="163"/>
      <c r="BF1718" s="163"/>
      <c r="BG1718" s="163"/>
      <c r="BH1718" s="163"/>
      <c r="BI1718" s="163"/>
      <c r="BJ1718" s="163"/>
      <c r="BK1718" s="163"/>
      <c r="BL1718" s="163"/>
      <c r="BM1718" s="163"/>
      <c r="BN1718" s="163"/>
      <c r="BO1718" s="163"/>
      <c r="BP1718" s="163"/>
      <c r="BQ1718" s="163"/>
      <c r="BR1718" s="163"/>
      <c r="BS1718" s="163"/>
      <c r="BT1718" s="163"/>
      <c r="BU1718" s="163"/>
      <c r="BV1718" s="163"/>
      <c r="BW1718" s="163"/>
      <c r="BX1718" s="163"/>
      <c r="BY1718" s="163"/>
      <c r="BZ1718" s="163"/>
      <c r="CA1718" s="163"/>
      <c r="CB1718" s="163"/>
      <c r="CC1718" s="163"/>
      <c r="CD1718" s="163"/>
      <c r="CE1718" s="163"/>
      <c r="CF1718" s="163"/>
      <c r="CG1718" s="163"/>
      <c r="CH1718" s="163"/>
      <c r="CI1718" s="163"/>
      <c r="CJ1718" s="163"/>
      <c r="CK1718" s="163"/>
      <c r="CL1718" s="163"/>
      <c r="CM1718" s="163"/>
      <c r="CN1718" s="163"/>
      <c r="CO1718" s="163"/>
      <c r="CP1718" s="163"/>
      <c r="CQ1718" s="163"/>
      <c r="CR1718" s="163"/>
      <c r="CS1718" s="163"/>
      <c r="CT1718" s="163"/>
      <c r="CU1718" s="163"/>
      <c r="CV1718" s="163"/>
      <c r="CW1718" s="163"/>
      <c r="CX1718" s="163"/>
      <c r="CY1718" s="163"/>
      <c r="CZ1718" s="163"/>
      <c r="DA1718" s="163"/>
      <c r="DB1718" s="163"/>
      <c r="DC1718" s="163"/>
      <c r="DD1718" s="163"/>
      <c r="DE1718" s="163"/>
      <c r="DF1718" s="163"/>
      <c r="DG1718" s="163"/>
      <c r="DH1718" s="163"/>
      <c r="DI1718" s="163"/>
      <c r="DJ1718" s="163"/>
      <c r="DK1718" s="163"/>
      <c r="DL1718" s="163"/>
      <c r="DM1718" s="163"/>
      <c r="DN1718" s="163"/>
      <c r="DO1718" s="163"/>
      <c r="DP1718" s="163"/>
      <c r="DQ1718" s="163"/>
      <c r="DR1718" s="163"/>
      <c r="DS1718" s="163"/>
      <c r="DT1718" s="163"/>
      <c r="DU1718" s="163"/>
      <c r="DV1718" s="163"/>
      <c r="DW1718" s="163"/>
      <c r="DX1718" s="163"/>
      <c r="DY1718" s="163"/>
      <c r="DZ1718" s="163"/>
      <c r="EA1718" s="163"/>
      <c r="EB1718" s="163"/>
      <c r="EC1718" s="163"/>
      <c r="ED1718" s="163"/>
      <c r="EE1718" s="163"/>
      <c r="EF1718" s="163"/>
      <c r="EG1718" s="163"/>
      <c r="EH1718" s="163"/>
      <c r="EI1718" s="163"/>
      <c r="EJ1718" s="163"/>
      <c r="EK1718" s="163"/>
      <c r="EL1718" s="163"/>
      <c r="EM1718" s="163"/>
      <c r="EN1718" s="163"/>
      <c r="EO1718" s="163"/>
      <c r="EP1718" s="163"/>
      <c r="EQ1718" s="163"/>
      <c r="ER1718" s="163"/>
      <c r="ES1718" s="163"/>
      <c r="ET1718" s="163"/>
      <c r="EU1718" s="163"/>
      <c r="EV1718" s="163"/>
      <c r="EW1718" s="163"/>
      <c r="EX1718" s="163"/>
      <c r="EY1718" s="163"/>
      <c r="EZ1718" s="163"/>
      <c r="FA1718" s="163"/>
      <c r="FB1718" s="163"/>
      <c r="FC1718" s="163"/>
      <c r="FD1718" s="163"/>
      <c r="FE1718" s="163"/>
      <c r="FF1718" s="163"/>
      <c r="FG1718" s="163"/>
      <c r="FH1718" s="163"/>
      <c r="FI1718" s="163"/>
      <c r="FJ1718" s="163"/>
      <c r="FK1718" s="163"/>
      <c r="FL1718" s="163"/>
      <c r="FM1718" s="163"/>
      <c r="FN1718" s="163"/>
      <c r="FO1718" s="163"/>
      <c r="FP1718" s="163"/>
      <c r="FQ1718" s="163"/>
      <c r="FR1718" s="163"/>
      <c r="FS1718" s="163"/>
      <c r="FT1718" s="163"/>
      <c r="FU1718" s="163"/>
      <c r="FV1718" s="163"/>
      <c r="FW1718" s="163"/>
      <c r="FX1718" s="163"/>
      <c r="FY1718" s="163"/>
      <c r="FZ1718" s="163"/>
      <c r="GA1718" s="163"/>
      <c r="GB1718" s="163"/>
      <c r="GC1718" s="163"/>
      <c r="GD1718" s="163"/>
      <c r="GE1718" s="163"/>
      <c r="GF1718" s="163"/>
      <c r="GG1718" s="163"/>
      <c r="GH1718" s="163"/>
      <c r="GI1718" s="163"/>
      <c r="GJ1718" s="163"/>
      <c r="GK1718" s="163"/>
      <c r="GL1718" s="163"/>
      <c r="GM1718" s="163"/>
      <c r="GN1718" s="163"/>
      <c r="GO1718" s="163"/>
      <c r="GP1718" s="163"/>
      <c r="GQ1718" s="163"/>
      <c r="GR1718" s="163"/>
      <c r="GS1718" s="163"/>
      <c r="GT1718" s="163"/>
      <c r="GU1718" s="163"/>
      <c r="GV1718" s="163"/>
      <c r="GW1718" s="163"/>
      <c r="GX1718" s="163"/>
      <c r="GY1718" s="163"/>
      <c r="GZ1718" s="163"/>
      <c r="HA1718" s="163"/>
      <c r="HB1718" s="163"/>
      <c r="HC1718" s="163"/>
      <c r="HD1718" s="163"/>
      <c r="HE1718" s="163"/>
      <c r="HF1718" s="163"/>
    </row>
    <row r="1719" spans="25:214" x14ac:dyDescent="0.2">
      <c r="HD1719" s="163"/>
      <c r="HE1719" s="163"/>
      <c r="HF1719" s="163"/>
    </row>
  </sheetData>
  <phoneticPr fontId="3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34EE-37D8-4FD7-AECA-FD186D5A8B89}">
  <sheetPr>
    <tabColor rgb="FFFFFFCC"/>
  </sheetPr>
  <dimension ref="B1:AA31"/>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2.5703125" style="2" customWidth="1"/>
    <col min="3" max="3" width="2.7109375" style="2" customWidth="1"/>
    <col min="4" max="4" width="10.7109375" style="2" customWidth="1"/>
    <col min="5" max="10" width="2.7109375" style="2" customWidth="1"/>
    <col min="11" max="24" width="10.7109375" style="2" customWidth="1"/>
    <col min="25" max="26" width="2.7109375" style="2" customWidth="1"/>
    <col min="27" max="16384" width="9.140625" style="2"/>
  </cols>
  <sheetData>
    <row r="1" spans="2:27" x14ac:dyDescent="0.2">
      <c r="B1" s="74"/>
    </row>
    <row r="2" spans="2:27" s="12" customFormat="1" ht="18" x14ac:dyDescent="0.2">
      <c r="B2" s="12" t="s">
        <v>175</v>
      </c>
    </row>
    <row r="4" spans="2:27" x14ac:dyDescent="0.2">
      <c r="B4" s="100" t="s">
        <v>46</v>
      </c>
    </row>
    <row r="5" spans="2:27" x14ac:dyDescent="0.2">
      <c r="B5" s="99" t="s">
        <v>354</v>
      </c>
      <c r="F5" s="13"/>
      <c r="G5" s="13"/>
    </row>
    <row r="6" spans="2:27" x14ac:dyDescent="0.2">
      <c r="B6" s="33"/>
      <c r="F6" s="13"/>
      <c r="G6" s="13"/>
    </row>
    <row r="7" spans="2:27" x14ac:dyDescent="0.2">
      <c r="B7" s="4" t="s">
        <v>23</v>
      </c>
      <c r="F7" s="13"/>
      <c r="G7" s="13"/>
    </row>
    <row r="8" spans="2:27" x14ac:dyDescent="0.2">
      <c r="B8" s="2" t="s">
        <v>130</v>
      </c>
      <c r="F8" s="13"/>
      <c r="G8" s="13"/>
    </row>
    <row r="9" spans="2:27" x14ac:dyDescent="0.2">
      <c r="F9" s="13"/>
      <c r="G9" s="13"/>
    </row>
    <row r="10" spans="2:27" s="8" customFormat="1" x14ac:dyDescent="0.2">
      <c r="B10" s="8" t="s">
        <v>38</v>
      </c>
      <c r="D10" s="8" t="s">
        <v>20</v>
      </c>
      <c r="K10" s="35">
        <v>2018</v>
      </c>
      <c r="L10" s="35">
        <v>2019</v>
      </c>
      <c r="M10" s="35">
        <v>2020</v>
      </c>
      <c r="N10" s="35">
        <v>2021</v>
      </c>
      <c r="O10" s="35">
        <v>2022</v>
      </c>
      <c r="P10" s="35">
        <v>2023</v>
      </c>
      <c r="Q10" s="35">
        <v>2024</v>
      </c>
      <c r="R10" s="35">
        <v>2025</v>
      </c>
      <c r="S10" s="35">
        <v>2026</v>
      </c>
      <c r="T10" s="35">
        <v>2027</v>
      </c>
      <c r="U10" s="35">
        <v>2028</v>
      </c>
      <c r="V10" s="35">
        <v>2029</v>
      </c>
      <c r="W10" s="35">
        <v>2030</v>
      </c>
      <c r="X10" s="35">
        <v>2031</v>
      </c>
      <c r="AA10" s="8" t="s">
        <v>40</v>
      </c>
    </row>
    <row r="13" spans="2:27" s="8" customFormat="1" x14ac:dyDescent="0.2">
      <c r="B13" s="8" t="s">
        <v>41</v>
      </c>
    </row>
    <row r="15" spans="2:27" x14ac:dyDescent="0.2">
      <c r="B15" s="20" t="s">
        <v>78</v>
      </c>
    </row>
    <row r="16" spans="2:27" x14ac:dyDescent="0.2">
      <c r="B16" s="2" t="s">
        <v>158</v>
      </c>
      <c r="D16" s="2" t="s">
        <v>79</v>
      </c>
      <c r="K16" s="42">
        <f>'3. Input rente'!K34</f>
        <v>1.3557088122605372E-2</v>
      </c>
      <c r="L16" s="42">
        <f>'3. Input rente'!L34</f>
        <v>7.1501915708812244E-3</v>
      </c>
      <c r="M16" s="42">
        <f>'3. Input rente'!M34</f>
        <v>4.9087786259541964E-3</v>
      </c>
      <c r="N16" s="42">
        <f>'3. Input rente'!N34</f>
        <v>3.8812260536398467E-3</v>
      </c>
      <c r="O16" s="42">
        <f>'3. Input rente'!O34</f>
        <v>2.5222007722007712E-2</v>
      </c>
      <c r="P16" s="42">
        <f>'3. Input rente'!P34</f>
        <v>3.5460384615384609E-2</v>
      </c>
      <c r="Q16" s="42">
        <f>'3. Input rente'!Q35</f>
        <v>3.3129472656249999E-2</v>
      </c>
      <c r="R16" s="42">
        <f>'3. Input rente'!R36</f>
        <v>3.4278999999999997E-2</v>
      </c>
      <c r="S16" s="42">
        <f>'3. Input rente'!S36</f>
        <v>3.4278999999999997E-2</v>
      </c>
      <c r="T16" s="42">
        <f>'3. Input rente'!T36</f>
        <v>3.4278999999999997E-2</v>
      </c>
      <c r="U16" s="42">
        <f>'3. Input rente'!U36</f>
        <v>3.4278999999999997E-2</v>
      </c>
      <c r="V16" s="42">
        <f>'3. Input rente'!V36</f>
        <v>3.4278999999999997E-2</v>
      </c>
      <c r="W16" s="42">
        <f>'3. Input rente'!W36</f>
        <v>3.4278999999999997E-2</v>
      </c>
      <c r="X16" s="42">
        <f>'3. Input rente'!X36</f>
        <v>3.4278999999999997E-2</v>
      </c>
      <c r="AA16" s="2" t="s">
        <v>144</v>
      </c>
    </row>
    <row r="17" spans="2:24" x14ac:dyDescent="0.2">
      <c r="B17" s="2" t="s">
        <v>146</v>
      </c>
      <c r="D17" s="2" t="s">
        <v>79</v>
      </c>
      <c r="K17" s="42">
        <f>'3. Input rente'!K34</f>
        <v>1.3557088122605372E-2</v>
      </c>
      <c r="L17" s="42">
        <f>'3. Input rente'!L34</f>
        <v>7.1501915708812244E-3</v>
      </c>
      <c r="M17" s="42">
        <f>'3. Input rente'!M34</f>
        <v>4.9087786259541964E-3</v>
      </c>
      <c r="N17" s="42">
        <f>'3. Input rente'!N34</f>
        <v>3.8812260536398467E-3</v>
      </c>
      <c r="O17" s="42">
        <f>'3. Input rente'!O34</f>
        <v>2.5222007722007712E-2</v>
      </c>
      <c r="P17" s="42">
        <f>'3. Input rente'!P34</f>
        <v>3.5460384615384609E-2</v>
      </c>
      <c r="Q17" s="42">
        <f>'3. Input rente'!Q35</f>
        <v>3.3129472656249999E-2</v>
      </c>
      <c r="R17" s="56"/>
      <c r="S17" s="56"/>
      <c r="T17" s="56"/>
      <c r="U17" s="56"/>
      <c r="V17" s="56"/>
      <c r="W17" s="56"/>
      <c r="X17" s="56"/>
    </row>
    <row r="20" spans="2:24" s="8" customFormat="1" x14ac:dyDescent="0.2">
      <c r="B20" s="8" t="s">
        <v>145</v>
      </c>
    </row>
    <row r="21" spans="2:24" outlineLevel="1" x14ac:dyDescent="0.2"/>
    <row r="22" spans="2:24" outlineLevel="1" x14ac:dyDescent="0.2">
      <c r="B22" s="1" t="s">
        <v>152</v>
      </c>
    </row>
    <row r="23" spans="2:24" outlineLevel="1" x14ac:dyDescent="0.2">
      <c r="B23" s="39" t="s">
        <v>173</v>
      </c>
      <c r="D23" s="2" t="s">
        <v>79</v>
      </c>
      <c r="K23" s="31"/>
      <c r="L23" s="31"/>
      <c r="M23" s="31"/>
      <c r="N23" s="31"/>
      <c r="O23" s="31"/>
      <c r="P23" s="31"/>
      <c r="Q23" s="31"/>
      <c r="R23" s="31"/>
      <c r="S23" s="31"/>
      <c r="T23" s="81">
        <f>AVERAGE(K16:T16)</f>
        <v>2.2614614936672297E-2</v>
      </c>
      <c r="U23" s="81">
        <f t="shared" ref="U23:X23" si="0">AVERAGE(L16:U16)</f>
        <v>2.4686806124411757E-2</v>
      </c>
      <c r="V23" s="81">
        <f t="shared" si="0"/>
        <v>2.7399686967323637E-2</v>
      </c>
      <c r="W23" s="81">
        <f t="shared" si="0"/>
        <v>3.0336709104728216E-2</v>
      </c>
      <c r="X23" s="81">
        <f t="shared" si="0"/>
        <v>3.3376486499364234E-2</v>
      </c>
    </row>
    <row r="24" spans="2:24" outlineLevel="1" x14ac:dyDescent="0.2">
      <c r="U24" s="26"/>
    </row>
    <row r="31" spans="2:24" x14ac:dyDescent="0.2">
      <c r="B31" s="21" t="s">
        <v>61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F92-4E4F-4AEC-B21B-CFFDEAF46952}">
  <sheetPr>
    <tabColor rgb="FFFFFFCC"/>
  </sheetPr>
  <dimension ref="A1:P324"/>
  <sheetViews>
    <sheetView showGridLines="0" zoomScale="80" zoomScaleNormal="80" workbookViewId="0">
      <pane xSplit="4" ySplit="16" topLeftCell="E17"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1" spans="2:16" x14ac:dyDescent="0.2">
      <c r="B1" s="74"/>
    </row>
    <row r="2" spans="2:16" s="12" customFormat="1" ht="18" x14ac:dyDescent="0.2">
      <c r="B2" s="12" t="s">
        <v>176</v>
      </c>
    </row>
    <row r="4" spans="2:16" x14ac:dyDescent="0.2">
      <c r="B4" s="100" t="s">
        <v>46</v>
      </c>
    </row>
    <row r="5" spans="2:16" x14ac:dyDescent="0.2">
      <c r="B5" s="2" t="s">
        <v>287</v>
      </c>
    </row>
    <row r="6" spans="2:16" x14ac:dyDescent="0.2">
      <c r="B6" s="2" t="s">
        <v>283</v>
      </c>
    </row>
    <row r="7" spans="2:16" x14ac:dyDescent="0.2">
      <c r="B7" s="2" t="s">
        <v>286</v>
      </c>
      <c r="F7" s="13"/>
    </row>
    <row r="8" spans="2:16" x14ac:dyDescent="0.2">
      <c r="B8" s="2" t="s">
        <v>285</v>
      </c>
      <c r="F8" s="13"/>
    </row>
    <row r="9" spans="2:16" x14ac:dyDescent="0.2">
      <c r="F9" s="13"/>
    </row>
    <row r="10" spans="2:16" x14ac:dyDescent="0.2">
      <c r="B10" s="21" t="s">
        <v>23</v>
      </c>
      <c r="F10" s="13"/>
    </row>
    <row r="11" spans="2:16" ht="12.75" customHeight="1" x14ac:dyDescent="0.2">
      <c r="B11" s="71" t="s">
        <v>114</v>
      </c>
      <c r="F11" s="13"/>
    </row>
    <row r="12" spans="2:16" ht="12.75" customHeight="1" x14ac:dyDescent="0.2">
      <c r="B12" s="71" t="s">
        <v>321</v>
      </c>
      <c r="F12" s="13"/>
    </row>
    <row r="13" spans="2:16" x14ac:dyDescent="0.2">
      <c r="B13" s="4"/>
    </row>
    <row r="14" spans="2:16" s="69" customFormat="1" x14ac:dyDescent="0.2">
      <c r="H14" s="69" t="s">
        <v>323</v>
      </c>
    </row>
    <row r="15" spans="2:16" s="67" customFormat="1" x14ac:dyDescent="0.2">
      <c r="B15" s="67" t="s">
        <v>38</v>
      </c>
      <c r="D15" s="67" t="s">
        <v>20</v>
      </c>
      <c r="F15" s="67" t="s">
        <v>21</v>
      </c>
      <c r="H15" s="68">
        <v>2027</v>
      </c>
      <c r="I15" s="68">
        <v>2028</v>
      </c>
      <c r="J15" s="68">
        <v>2029</v>
      </c>
      <c r="K15" s="68">
        <v>2030</v>
      </c>
      <c r="L15" s="68">
        <v>2031</v>
      </c>
      <c r="P15" s="67" t="s">
        <v>40</v>
      </c>
    </row>
    <row r="18" spans="2:16" s="76" customFormat="1" x14ac:dyDescent="0.2">
      <c r="B18" s="97" t="s">
        <v>278</v>
      </c>
    </row>
    <row r="19" spans="2:16" s="190" customFormat="1" x14ac:dyDescent="0.2">
      <c r="B19" s="189"/>
    </row>
    <row r="20" spans="2:16" outlineLevel="1" x14ac:dyDescent="0.2">
      <c r="B20" s="1" t="s">
        <v>94</v>
      </c>
    </row>
    <row r="21" spans="2:16" outlineLevel="1" x14ac:dyDescent="0.2">
      <c r="B21" s="2" t="s">
        <v>276</v>
      </c>
      <c r="D21" s="2" t="s">
        <v>79</v>
      </c>
      <c r="F21" s="42">
        <f>'2. Input constanten'!$F$17</f>
        <v>0.85919988367308398</v>
      </c>
      <c r="H21" s="92">
        <f>$F$83</f>
        <v>0.85919988367308398</v>
      </c>
      <c r="I21" s="60">
        <f t="shared" ref="I21:L23" si="0">$F21</f>
        <v>0.85919988367308398</v>
      </c>
      <c r="J21" s="60">
        <f t="shared" si="0"/>
        <v>0.85919988367308398</v>
      </c>
      <c r="K21" s="60">
        <f t="shared" si="0"/>
        <v>0.85919988367308398</v>
      </c>
      <c r="L21" s="60">
        <f t="shared" si="0"/>
        <v>0.85919988367308398</v>
      </c>
    </row>
    <row r="22" spans="2:16" outlineLevel="1" x14ac:dyDescent="0.2">
      <c r="B22" s="2" t="s">
        <v>82</v>
      </c>
      <c r="F22" s="43">
        <f>$F$21/(1+$F$21)</f>
        <v>0.46213421763754969</v>
      </c>
      <c r="H22" s="81">
        <f>$F22</f>
        <v>0.46213421763754969</v>
      </c>
      <c r="I22" s="81">
        <f t="shared" si="0"/>
        <v>0.46213421763754969</v>
      </c>
      <c r="J22" s="81">
        <f t="shared" si="0"/>
        <v>0.46213421763754969</v>
      </c>
      <c r="K22" s="81">
        <f t="shared" si="0"/>
        <v>0.46213421763754969</v>
      </c>
      <c r="L22" s="81">
        <f t="shared" si="0"/>
        <v>0.46213421763754969</v>
      </c>
    </row>
    <row r="23" spans="2:16" outlineLevel="1" x14ac:dyDescent="0.2">
      <c r="B23" s="2" t="s">
        <v>71</v>
      </c>
      <c r="D23" s="2" t="s">
        <v>79</v>
      </c>
      <c r="F23" s="42">
        <f>'2. Input constanten'!$F$18</f>
        <v>0.25800000000000001</v>
      </c>
      <c r="H23" s="92">
        <f>$F$85</f>
        <v>0.25800000000000001</v>
      </c>
      <c r="I23" s="60">
        <f t="shared" si="0"/>
        <v>0.25800000000000001</v>
      </c>
      <c r="J23" s="60">
        <f t="shared" si="0"/>
        <v>0.25800000000000001</v>
      </c>
      <c r="K23" s="60">
        <f t="shared" si="0"/>
        <v>0.25800000000000001</v>
      </c>
      <c r="L23" s="60">
        <f t="shared" si="0"/>
        <v>0.25800000000000001</v>
      </c>
    </row>
    <row r="24" spans="2:16" outlineLevel="1" x14ac:dyDescent="0.2">
      <c r="B24" s="2" t="s">
        <v>154</v>
      </c>
      <c r="D24" s="2" t="s">
        <v>79</v>
      </c>
      <c r="F24" s="91"/>
      <c r="H24" s="94">
        <f>'5. Risicovrije rente'!T29</f>
        <v>2.6875E-2</v>
      </c>
      <c r="I24" s="94">
        <f>'5. Risicovrije rente'!U29</f>
        <v>2.6875E-2</v>
      </c>
      <c r="J24" s="94">
        <f>'5. Risicovrije rente'!V29</f>
        <v>2.6875E-2</v>
      </c>
      <c r="K24" s="94">
        <f>'5. Risicovrije rente'!W29</f>
        <v>2.6875E-2</v>
      </c>
      <c r="L24" s="94">
        <f>'5. Risicovrije rente'!X29</f>
        <v>2.6875E-2</v>
      </c>
    </row>
    <row r="25" spans="2:16" outlineLevel="1" x14ac:dyDescent="0.2">
      <c r="B25" s="2" t="s">
        <v>155</v>
      </c>
      <c r="D25" s="2" t="s">
        <v>79</v>
      </c>
      <c r="H25" s="102"/>
      <c r="I25" s="103"/>
      <c r="J25" s="102"/>
      <c r="K25" s="102"/>
      <c r="L25" s="102"/>
      <c r="P25" s="2" t="s">
        <v>193</v>
      </c>
    </row>
    <row r="26" spans="2:16" outlineLevel="1" x14ac:dyDescent="0.2">
      <c r="B26" s="2" t="s">
        <v>73</v>
      </c>
      <c r="D26" s="2" t="s">
        <v>79</v>
      </c>
      <c r="F26" s="42">
        <f>'2. Input constanten'!$F$19</f>
        <v>5.1999999999999998E-2</v>
      </c>
      <c r="H26" s="92">
        <f>$F$88</f>
        <v>5.1999999999999998E-2</v>
      </c>
      <c r="I26" s="60">
        <f t="shared" ref="I26:L27" si="1">$F26</f>
        <v>5.1999999999999998E-2</v>
      </c>
      <c r="J26" s="60">
        <f t="shared" si="1"/>
        <v>5.1999999999999998E-2</v>
      </c>
      <c r="K26" s="60">
        <f t="shared" si="1"/>
        <v>5.1999999999999998E-2</v>
      </c>
      <c r="L26" s="60">
        <f t="shared" si="1"/>
        <v>5.1999999999999998E-2</v>
      </c>
    </row>
    <row r="27" spans="2:16" outlineLevel="1" x14ac:dyDescent="0.2">
      <c r="B27" s="2" t="s">
        <v>103</v>
      </c>
      <c r="F27" s="61">
        <f>'2. Input constanten'!$F$20</f>
        <v>0.35913752509968999</v>
      </c>
      <c r="H27" s="93">
        <f>$F$89</f>
        <v>0.35913752509968999</v>
      </c>
      <c r="I27" s="62">
        <f t="shared" si="1"/>
        <v>0.35913752509968999</v>
      </c>
      <c r="J27" s="62">
        <f t="shared" si="1"/>
        <v>0.35913752509968999</v>
      </c>
      <c r="K27" s="62">
        <f t="shared" si="1"/>
        <v>0.35913752509968999</v>
      </c>
      <c r="L27" s="62">
        <f t="shared" si="1"/>
        <v>0.35913752509968999</v>
      </c>
    </row>
    <row r="28" spans="2:16" outlineLevel="1" x14ac:dyDescent="0.2">
      <c r="B28" s="2" t="s">
        <v>246</v>
      </c>
      <c r="D28" s="2" t="s">
        <v>79</v>
      </c>
      <c r="H28" s="95">
        <f>'7. Rente schulden gas'!T23</f>
        <v>2.2614614936672297E-2</v>
      </c>
      <c r="I28" s="95">
        <f>'7. Rente schulden gas'!U23</f>
        <v>2.4686806124411757E-2</v>
      </c>
      <c r="J28" s="95">
        <f>'7. Rente schulden gas'!V23</f>
        <v>2.7399686967323637E-2</v>
      </c>
      <c r="K28" s="95">
        <f>'7. Rente schulden gas'!W23</f>
        <v>3.0336709104728216E-2</v>
      </c>
      <c r="L28" s="95">
        <f>'7. Rente schulden gas'!X23</f>
        <v>3.3376486499364234E-2</v>
      </c>
    </row>
    <row r="29" spans="2:16" outlineLevel="1" x14ac:dyDescent="0.2">
      <c r="B29" s="2" t="s">
        <v>157</v>
      </c>
      <c r="D29" s="2" t="s">
        <v>79</v>
      </c>
      <c r="H29" s="102"/>
      <c r="I29" s="56"/>
      <c r="J29" s="102"/>
      <c r="K29" s="102"/>
      <c r="L29" s="102"/>
      <c r="P29" s="2" t="s">
        <v>193</v>
      </c>
    </row>
    <row r="30" spans="2:16" outlineLevel="1" x14ac:dyDescent="0.2">
      <c r="B30" s="2" t="s">
        <v>80</v>
      </c>
      <c r="D30" s="2" t="s">
        <v>79</v>
      </c>
      <c r="F30" s="42">
        <f>'2. Input constanten'!$F$21</f>
        <v>1.5E-3</v>
      </c>
      <c r="H30" s="92">
        <f>$F$92</f>
        <v>1.5E-3</v>
      </c>
      <c r="I30" s="60">
        <f>$F30</f>
        <v>1.5E-3</v>
      </c>
      <c r="J30" s="60">
        <f>$F30</f>
        <v>1.5E-3</v>
      </c>
      <c r="K30" s="60">
        <f>$F30</f>
        <v>1.5E-3</v>
      </c>
      <c r="L30" s="60">
        <f>$F30</f>
        <v>1.5E-3</v>
      </c>
    </row>
    <row r="31" spans="2:16" outlineLevel="1" x14ac:dyDescent="0.2">
      <c r="H31" s="98"/>
      <c r="I31" s="98"/>
      <c r="J31" s="98"/>
      <c r="K31" s="98"/>
      <c r="L31" s="98"/>
    </row>
    <row r="32" spans="2:16" outlineLevel="1" x14ac:dyDescent="0.2"/>
    <row r="33" spans="2:12" outlineLevel="1" x14ac:dyDescent="0.2">
      <c r="B33" s="1" t="s">
        <v>281</v>
      </c>
      <c r="H33" s="1" t="s">
        <v>322</v>
      </c>
    </row>
    <row r="34" spans="2:12" outlineLevel="1" x14ac:dyDescent="0.2">
      <c r="B34" s="2" t="s">
        <v>70</v>
      </c>
      <c r="D34" s="2" t="s">
        <v>79</v>
      </c>
      <c r="H34" s="60">
        <f>H22</f>
        <v>0.46213421763754969</v>
      </c>
      <c r="I34" s="60">
        <f t="shared" ref="I34:L34" si="2">I22</f>
        <v>0.46213421763754969</v>
      </c>
      <c r="J34" s="60">
        <f t="shared" si="2"/>
        <v>0.46213421763754969</v>
      </c>
      <c r="K34" s="60">
        <f t="shared" si="2"/>
        <v>0.46213421763754969</v>
      </c>
      <c r="L34" s="60">
        <f t="shared" si="2"/>
        <v>0.46213421763754969</v>
      </c>
    </row>
    <row r="35" spans="2:12" outlineLevel="1" x14ac:dyDescent="0.2">
      <c r="B35" s="2" t="s">
        <v>71</v>
      </c>
      <c r="D35" s="2" t="s">
        <v>79</v>
      </c>
      <c r="H35" s="60">
        <f>H23</f>
        <v>0.25800000000000001</v>
      </c>
      <c r="I35" s="60">
        <f t="shared" ref="I35:L36" si="3">I23</f>
        <v>0.25800000000000001</v>
      </c>
      <c r="J35" s="60">
        <f t="shared" si="3"/>
        <v>0.25800000000000001</v>
      </c>
      <c r="K35" s="60">
        <f t="shared" si="3"/>
        <v>0.25800000000000001</v>
      </c>
      <c r="L35" s="60">
        <f t="shared" si="3"/>
        <v>0.25800000000000001</v>
      </c>
    </row>
    <row r="36" spans="2:12" outlineLevel="1" x14ac:dyDescent="0.2">
      <c r="B36" s="2" t="s">
        <v>72</v>
      </c>
      <c r="D36" s="2" t="s">
        <v>79</v>
      </c>
      <c r="H36" s="60">
        <f>H24</f>
        <v>2.6875E-2</v>
      </c>
      <c r="I36" s="60">
        <f t="shared" si="3"/>
        <v>2.6875E-2</v>
      </c>
      <c r="J36" s="60">
        <f t="shared" si="3"/>
        <v>2.6875E-2</v>
      </c>
      <c r="K36" s="60">
        <f t="shared" si="3"/>
        <v>2.6875E-2</v>
      </c>
      <c r="L36" s="60">
        <f t="shared" si="3"/>
        <v>2.6875E-2</v>
      </c>
    </row>
    <row r="37" spans="2:12" outlineLevel="1" x14ac:dyDescent="0.2">
      <c r="B37" s="2" t="s">
        <v>73</v>
      </c>
      <c r="D37" s="2" t="s">
        <v>79</v>
      </c>
      <c r="H37" s="60">
        <f t="shared" ref="H37:L38" si="4">H26</f>
        <v>5.1999999999999998E-2</v>
      </c>
      <c r="I37" s="60">
        <f t="shared" si="4"/>
        <v>5.1999999999999998E-2</v>
      </c>
      <c r="J37" s="60">
        <f t="shared" si="4"/>
        <v>5.1999999999999998E-2</v>
      </c>
      <c r="K37" s="60">
        <f t="shared" si="4"/>
        <v>5.1999999999999998E-2</v>
      </c>
      <c r="L37" s="60">
        <f t="shared" si="4"/>
        <v>5.1999999999999998E-2</v>
      </c>
    </row>
    <row r="38" spans="2:12" outlineLevel="1" x14ac:dyDescent="0.2">
      <c r="B38" s="2" t="s">
        <v>103</v>
      </c>
      <c r="H38" s="62">
        <f t="shared" si="4"/>
        <v>0.35913752509968999</v>
      </c>
      <c r="I38" s="62">
        <f t="shared" si="4"/>
        <v>0.35913752509968999</v>
      </c>
      <c r="J38" s="62">
        <f t="shared" si="4"/>
        <v>0.35913752509968999</v>
      </c>
      <c r="K38" s="62">
        <f t="shared" si="4"/>
        <v>0.35913752509968999</v>
      </c>
      <c r="L38" s="62">
        <f t="shared" si="4"/>
        <v>0.35913752509968999</v>
      </c>
    </row>
    <row r="39" spans="2:12" outlineLevel="1" x14ac:dyDescent="0.2">
      <c r="B39" s="2" t="s">
        <v>81</v>
      </c>
      <c r="H39" s="63">
        <f>((1-H34)+H34*(1-H35))/(1-H34)*H38</f>
        <v>0.58809714758260345</v>
      </c>
      <c r="I39" s="63">
        <f>((1-I34)+I34*(1-I35))/(1-I34)*I38</f>
        <v>0.58809714758260345</v>
      </c>
      <c r="J39" s="63">
        <f>((1-J34)+J34*(1-J35))/(1-J34)*J38</f>
        <v>0.58809714758260345</v>
      </c>
      <c r="K39" s="63">
        <f t="shared" ref="K39:L39" si="5">((1-K34)+K34*(1-K35))/(1-K34)*K38</f>
        <v>0.58809714758260345</v>
      </c>
      <c r="L39" s="63">
        <f t="shared" si="5"/>
        <v>0.58809714758260345</v>
      </c>
    </row>
    <row r="40" spans="2:12" outlineLevel="1" x14ac:dyDescent="0.2">
      <c r="B40" s="2" t="s">
        <v>97</v>
      </c>
      <c r="D40" s="2" t="s">
        <v>79</v>
      </c>
      <c r="H40" s="64">
        <f>H36+H39*H37</f>
        <v>5.7456051674295378E-2</v>
      </c>
      <c r="I40" s="64">
        <f>I36+I39*I37</f>
        <v>5.7456051674295378E-2</v>
      </c>
      <c r="J40" s="64">
        <f t="shared" ref="J40:L40" si="6">J36+J39*J37</f>
        <v>5.7456051674295378E-2</v>
      </c>
      <c r="K40" s="64">
        <f t="shared" si="6"/>
        <v>5.7456051674295378E-2</v>
      </c>
      <c r="L40" s="64">
        <f t="shared" si="6"/>
        <v>5.7456051674295378E-2</v>
      </c>
    </row>
    <row r="41" spans="2:12" outlineLevel="1" x14ac:dyDescent="0.2">
      <c r="B41" s="2" t="s">
        <v>98</v>
      </c>
      <c r="D41" s="2" t="s">
        <v>79</v>
      </c>
      <c r="H41" s="64">
        <f>H40*1/(1-H35)</f>
        <v>7.7434031906058465E-2</v>
      </c>
      <c r="I41" s="64">
        <f>I40*1/(1-I35)</f>
        <v>7.7434031906058465E-2</v>
      </c>
      <c r="J41" s="64">
        <f t="shared" ref="J41:L41" si="7">J40*1/(1-J35)</f>
        <v>7.7434031906058465E-2</v>
      </c>
      <c r="K41" s="64">
        <f t="shared" si="7"/>
        <v>7.7434031906058465E-2</v>
      </c>
      <c r="L41" s="64">
        <f t="shared" si="7"/>
        <v>7.7434031906058465E-2</v>
      </c>
    </row>
    <row r="42" spans="2:12" outlineLevel="1" x14ac:dyDescent="0.2">
      <c r="B42" s="2" t="s">
        <v>156</v>
      </c>
      <c r="D42" s="2" t="s">
        <v>79</v>
      </c>
      <c r="H42" s="60">
        <f>H28</f>
        <v>2.2614614936672297E-2</v>
      </c>
      <c r="I42" s="60">
        <f>I28</f>
        <v>2.4686806124411757E-2</v>
      </c>
      <c r="J42" s="60">
        <f>J28</f>
        <v>2.7399686967323637E-2</v>
      </c>
      <c r="K42" s="60">
        <f>K28</f>
        <v>3.0336709104728216E-2</v>
      </c>
      <c r="L42" s="60">
        <f>L28</f>
        <v>3.3376486499364234E-2</v>
      </c>
    </row>
    <row r="43" spans="2:12" outlineLevel="1" x14ac:dyDescent="0.2">
      <c r="B43" s="2" t="s">
        <v>80</v>
      </c>
      <c r="D43" s="2" t="s">
        <v>79</v>
      </c>
      <c r="H43" s="60">
        <f>H30</f>
        <v>1.5E-3</v>
      </c>
      <c r="I43" s="60">
        <f>I30</f>
        <v>1.5E-3</v>
      </c>
      <c r="J43" s="60">
        <f>J30</f>
        <v>1.5E-3</v>
      </c>
      <c r="K43" s="60">
        <f>K30</f>
        <v>1.5E-3</v>
      </c>
      <c r="L43" s="60">
        <f>L30</f>
        <v>1.5E-3</v>
      </c>
    </row>
    <row r="44" spans="2:12" outlineLevel="1" x14ac:dyDescent="0.2">
      <c r="B44" s="2" t="s">
        <v>96</v>
      </c>
      <c r="D44" s="2" t="s">
        <v>79</v>
      </c>
      <c r="H44" s="64">
        <f>H42+H43</f>
        <v>2.4114614936672298E-2</v>
      </c>
      <c r="I44" s="64">
        <f>I42+I43</f>
        <v>2.6186806124411759E-2</v>
      </c>
      <c r="J44" s="64">
        <f t="shared" ref="J44:L44" si="8">J42+J43</f>
        <v>2.8899686967323639E-2</v>
      </c>
      <c r="K44" s="64">
        <f t="shared" si="8"/>
        <v>3.1836709104728217E-2</v>
      </c>
      <c r="L44" s="64">
        <f t="shared" si="8"/>
        <v>3.4876486499364236E-2</v>
      </c>
    </row>
    <row r="45" spans="2:12" outlineLevel="1" x14ac:dyDescent="0.2">
      <c r="B45" s="2" t="s">
        <v>100</v>
      </c>
      <c r="D45" s="2" t="s">
        <v>79</v>
      </c>
      <c r="H45" s="64">
        <f>(1-H34)*H41+H34*H44</f>
        <v>5.2793304860020901E-2</v>
      </c>
      <c r="I45" s="64">
        <f>(1-I34)*I41+I34*I44</f>
        <v>5.3750935313362294E-2</v>
      </c>
      <c r="J45" s="64">
        <f t="shared" ref="J45:L45" si="9">(1-J34)*J41+J34*J44</f>
        <v>5.5004650379245276E-2</v>
      </c>
      <c r="K45" s="64">
        <f t="shared" si="9"/>
        <v>5.6361948806898904E-2</v>
      </c>
      <c r="L45" s="64">
        <f t="shared" si="9"/>
        <v>5.7766733954961333E-2</v>
      </c>
    </row>
    <row r="46" spans="2:12" outlineLevel="1" x14ac:dyDescent="0.2">
      <c r="B46" s="2" t="s">
        <v>101</v>
      </c>
      <c r="D46" s="2" t="s">
        <v>79</v>
      </c>
      <c r="H46" s="32">
        <f>ROUND(H45,3)</f>
        <v>5.2999999999999999E-2</v>
      </c>
      <c r="I46" s="32">
        <f>ROUND(I45,3)</f>
        <v>5.3999999999999999E-2</v>
      </c>
      <c r="J46" s="32">
        <f t="shared" ref="J46:L46" si="10">ROUND(J45,3)</f>
        <v>5.5E-2</v>
      </c>
      <c r="K46" s="32">
        <f t="shared" si="10"/>
        <v>5.6000000000000001E-2</v>
      </c>
      <c r="L46" s="32">
        <f t="shared" si="10"/>
        <v>5.8000000000000003E-2</v>
      </c>
    </row>
    <row r="47" spans="2:12" s="74" customFormat="1" outlineLevel="1" x14ac:dyDescent="0.2">
      <c r="H47" s="191"/>
      <c r="I47" s="191"/>
      <c r="J47" s="191"/>
      <c r="K47" s="191"/>
      <c r="L47" s="191"/>
    </row>
    <row r="48" spans="2:12" s="74" customFormat="1" outlineLevel="1" x14ac:dyDescent="0.2">
      <c r="H48" s="191"/>
      <c r="I48" s="191"/>
      <c r="J48" s="191"/>
      <c r="K48" s="191"/>
      <c r="L48" s="191"/>
    </row>
    <row r="49" spans="2:16" s="76" customFormat="1" x14ac:dyDescent="0.2">
      <c r="B49" s="97" t="s">
        <v>107</v>
      </c>
    </row>
    <row r="50" spans="2:16" s="190" customFormat="1" x14ac:dyDescent="0.2">
      <c r="B50" s="189"/>
    </row>
    <row r="51" spans="2:16" outlineLevel="1" x14ac:dyDescent="0.2">
      <c r="B51" s="1" t="s">
        <v>94</v>
      </c>
    </row>
    <row r="52" spans="2:16" outlineLevel="1" x14ac:dyDescent="0.2">
      <c r="B52" s="2" t="s">
        <v>276</v>
      </c>
      <c r="D52" s="2" t="s">
        <v>79</v>
      </c>
      <c r="F52" s="42">
        <f>'2. Input constanten'!$F$17</f>
        <v>0.85919988367308398</v>
      </c>
      <c r="H52" s="92">
        <f>$F$83</f>
        <v>0.85919988367308398</v>
      </c>
      <c r="I52" s="60">
        <f t="shared" ref="I52:L54" si="11">$F52</f>
        <v>0.85919988367308398</v>
      </c>
      <c r="J52" s="60">
        <f t="shared" si="11"/>
        <v>0.85919988367308398</v>
      </c>
      <c r="K52" s="60">
        <f t="shared" si="11"/>
        <v>0.85919988367308398</v>
      </c>
      <c r="L52" s="60">
        <f t="shared" si="11"/>
        <v>0.85919988367308398</v>
      </c>
    </row>
    <row r="53" spans="2:16" outlineLevel="1" x14ac:dyDescent="0.2">
      <c r="B53" s="2" t="s">
        <v>82</v>
      </c>
      <c r="F53" s="43">
        <f>F52/(1+F52)</f>
        <v>0.46213421763754969</v>
      </c>
      <c r="H53" s="81">
        <f>$F53</f>
        <v>0.46213421763754969</v>
      </c>
      <c r="I53" s="81">
        <f t="shared" si="11"/>
        <v>0.46213421763754969</v>
      </c>
      <c r="J53" s="81">
        <f t="shared" si="11"/>
        <v>0.46213421763754969</v>
      </c>
      <c r="K53" s="81">
        <f t="shared" si="11"/>
        <v>0.46213421763754969</v>
      </c>
      <c r="L53" s="81">
        <f t="shared" si="11"/>
        <v>0.46213421763754969</v>
      </c>
    </row>
    <row r="54" spans="2:16" outlineLevel="1" x14ac:dyDescent="0.2">
      <c r="B54" s="2" t="s">
        <v>71</v>
      </c>
      <c r="D54" s="2" t="s">
        <v>79</v>
      </c>
      <c r="F54" s="42">
        <f>'2. Input constanten'!$F$18</f>
        <v>0.25800000000000001</v>
      </c>
      <c r="H54" s="92">
        <f>$F$85</f>
        <v>0.25800000000000001</v>
      </c>
      <c r="I54" s="60">
        <f t="shared" si="11"/>
        <v>0.25800000000000001</v>
      </c>
      <c r="J54" s="60">
        <f t="shared" si="11"/>
        <v>0.25800000000000001</v>
      </c>
      <c r="K54" s="60">
        <f t="shared" si="11"/>
        <v>0.25800000000000001</v>
      </c>
      <c r="L54" s="60">
        <f t="shared" si="11"/>
        <v>0.25800000000000001</v>
      </c>
    </row>
    <row r="55" spans="2:16" outlineLevel="1" x14ac:dyDescent="0.2">
      <c r="B55" s="2" t="s">
        <v>154</v>
      </c>
      <c r="D55" s="2" t="s">
        <v>79</v>
      </c>
      <c r="F55" s="91"/>
      <c r="H55" s="94">
        <f>'5. Risicovrije rente'!T29</f>
        <v>2.6875E-2</v>
      </c>
      <c r="I55" s="94">
        <f>'5. Risicovrije rente'!U29</f>
        <v>2.6875E-2</v>
      </c>
      <c r="J55" s="94">
        <f>'5. Risicovrije rente'!V29</f>
        <v>2.6875E-2</v>
      </c>
      <c r="K55" s="94">
        <f>'5. Risicovrije rente'!W29</f>
        <v>2.6875E-2</v>
      </c>
      <c r="L55" s="94">
        <f>'5. Risicovrije rente'!X29</f>
        <v>2.6875E-2</v>
      </c>
    </row>
    <row r="56" spans="2:16" outlineLevel="1" x14ac:dyDescent="0.2">
      <c r="B56" s="2" t="s">
        <v>155</v>
      </c>
      <c r="D56" s="2" t="s">
        <v>79</v>
      </c>
      <c r="H56" s="102"/>
      <c r="I56" s="103"/>
      <c r="J56" s="102"/>
      <c r="K56" s="102"/>
      <c r="L56" s="102"/>
      <c r="P56" s="2" t="s">
        <v>193</v>
      </c>
    </row>
    <row r="57" spans="2:16" outlineLevel="1" x14ac:dyDescent="0.2">
      <c r="B57" s="2" t="s">
        <v>73</v>
      </c>
      <c r="D57" s="2" t="s">
        <v>79</v>
      </c>
      <c r="F57" s="42">
        <f>'2. Input constanten'!$F$19</f>
        <v>5.1999999999999998E-2</v>
      </c>
      <c r="H57" s="92">
        <f>$F$88</f>
        <v>5.1999999999999998E-2</v>
      </c>
      <c r="I57" s="60">
        <f t="shared" ref="I57:L58" si="12">$F57</f>
        <v>5.1999999999999998E-2</v>
      </c>
      <c r="J57" s="60">
        <f t="shared" si="12"/>
        <v>5.1999999999999998E-2</v>
      </c>
      <c r="K57" s="60">
        <f t="shared" si="12"/>
        <v>5.1999999999999998E-2</v>
      </c>
      <c r="L57" s="60">
        <f t="shared" si="12"/>
        <v>5.1999999999999998E-2</v>
      </c>
    </row>
    <row r="58" spans="2:16" outlineLevel="1" x14ac:dyDescent="0.2">
      <c r="B58" s="2" t="s">
        <v>103</v>
      </c>
      <c r="F58" s="61">
        <f>'2. Input constanten'!$F$20</f>
        <v>0.35913752509968999</v>
      </c>
      <c r="H58" s="93">
        <f>$F$89</f>
        <v>0.35913752509968999</v>
      </c>
      <c r="I58" s="62">
        <f t="shared" si="12"/>
        <v>0.35913752509968999</v>
      </c>
      <c r="J58" s="62">
        <f t="shared" si="12"/>
        <v>0.35913752509968999</v>
      </c>
      <c r="K58" s="62">
        <f t="shared" si="12"/>
        <v>0.35913752509968999</v>
      </c>
      <c r="L58" s="62">
        <f t="shared" si="12"/>
        <v>0.35913752509968999</v>
      </c>
    </row>
    <row r="59" spans="2:16" outlineLevel="1" x14ac:dyDescent="0.2">
      <c r="B59" s="2" t="s">
        <v>246</v>
      </c>
      <c r="D59" s="2" t="s">
        <v>79</v>
      </c>
      <c r="H59" s="95">
        <f>'7. Rente schulden gas'!T23</f>
        <v>2.2614614936672297E-2</v>
      </c>
      <c r="I59" s="95">
        <f>'7. Rente schulden gas'!U23</f>
        <v>2.4686806124411757E-2</v>
      </c>
      <c r="J59" s="95">
        <f>'7. Rente schulden gas'!V23</f>
        <v>2.7399686967323637E-2</v>
      </c>
      <c r="K59" s="95">
        <f>'7. Rente schulden gas'!W23</f>
        <v>3.0336709104728216E-2</v>
      </c>
      <c r="L59" s="95">
        <f>'7. Rente schulden gas'!X23</f>
        <v>3.3376486499364234E-2</v>
      </c>
    </row>
    <row r="60" spans="2:16" outlineLevel="1" x14ac:dyDescent="0.2">
      <c r="B60" s="2" t="s">
        <v>157</v>
      </c>
      <c r="D60" s="2" t="s">
        <v>79</v>
      </c>
      <c r="H60" s="102"/>
      <c r="I60" s="56"/>
      <c r="J60" s="102"/>
      <c r="K60" s="102"/>
      <c r="L60" s="102"/>
      <c r="P60" s="2" t="s">
        <v>193</v>
      </c>
    </row>
    <row r="61" spans="2:16" outlineLevel="1" x14ac:dyDescent="0.2">
      <c r="B61" s="2" t="s">
        <v>80</v>
      </c>
      <c r="D61" s="2" t="s">
        <v>79</v>
      </c>
      <c r="F61" s="42">
        <f>'2. Input constanten'!$F$21</f>
        <v>1.5E-3</v>
      </c>
      <c r="H61" s="92">
        <f>$F$92</f>
        <v>1.5E-3</v>
      </c>
      <c r="I61" s="60">
        <f>$F61</f>
        <v>1.5E-3</v>
      </c>
      <c r="J61" s="60">
        <f>$F61</f>
        <v>1.5E-3</v>
      </c>
      <c r="K61" s="60">
        <f>$F61</f>
        <v>1.5E-3</v>
      </c>
      <c r="L61" s="60">
        <f>$F61</f>
        <v>1.5E-3</v>
      </c>
    </row>
    <row r="62" spans="2:16" outlineLevel="1" x14ac:dyDescent="0.2">
      <c r="H62" s="98"/>
      <c r="I62" s="98"/>
      <c r="J62" s="98"/>
      <c r="K62" s="98"/>
      <c r="L62" s="98"/>
    </row>
    <row r="63" spans="2:16" outlineLevel="1" x14ac:dyDescent="0.2"/>
    <row r="64" spans="2:16" outlineLevel="1" x14ac:dyDescent="0.2">
      <c r="B64" s="1" t="s">
        <v>320</v>
      </c>
      <c r="H64" s="1" t="s">
        <v>322</v>
      </c>
    </row>
    <row r="65" spans="2:12" outlineLevel="1" x14ac:dyDescent="0.2">
      <c r="B65" s="2" t="s">
        <v>70</v>
      </c>
      <c r="D65" s="2" t="s">
        <v>79</v>
      </c>
      <c r="H65" s="60">
        <f>H53</f>
        <v>0.46213421763754969</v>
      </c>
      <c r="I65" s="60">
        <f t="shared" ref="I65:L65" si="13">I53</f>
        <v>0.46213421763754969</v>
      </c>
      <c r="J65" s="60">
        <f t="shared" si="13"/>
        <v>0.46213421763754969</v>
      </c>
      <c r="K65" s="60">
        <f t="shared" si="13"/>
        <v>0.46213421763754969</v>
      </c>
      <c r="L65" s="60">
        <f t="shared" si="13"/>
        <v>0.46213421763754969</v>
      </c>
    </row>
    <row r="66" spans="2:12" outlineLevel="1" x14ac:dyDescent="0.2">
      <c r="B66" s="2" t="s">
        <v>71</v>
      </c>
      <c r="D66" s="2" t="s">
        <v>79</v>
      </c>
      <c r="H66" s="60">
        <f>H54</f>
        <v>0.25800000000000001</v>
      </c>
      <c r="I66" s="60">
        <f t="shared" ref="I66:L67" si="14">I54</f>
        <v>0.25800000000000001</v>
      </c>
      <c r="J66" s="60">
        <f t="shared" si="14"/>
        <v>0.25800000000000001</v>
      </c>
      <c r="K66" s="60">
        <f t="shared" si="14"/>
        <v>0.25800000000000001</v>
      </c>
      <c r="L66" s="60">
        <f t="shared" si="14"/>
        <v>0.25800000000000001</v>
      </c>
    </row>
    <row r="67" spans="2:12" outlineLevel="1" x14ac:dyDescent="0.2">
      <c r="B67" s="2" t="s">
        <v>72</v>
      </c>
      <c r="D67" s="2" t="s">
        <v>79</v>
      </c>
      <c r="H67" s="60">
        <f>H55</f>
        <v>2.6875E-2</v>
      </c>
      <c r="I67" s="60">
        <f t="shared" si="14"/>
        <v>2.6875E-2</v>
      </c>
      <c r="J67" s="60">
        <f t="shared" si="14"/>
        <v>2.6875E-2</v>
      </c>
      <c r="K67" s="60">
        <f t="shared" si="14"/>
        <v>2.6875E-2</v>
      </c>
      <c r="L67" s="60">
        <f t="shared" si="14"/>
        <v>2.6875E-2</v>
      </c>
    </row>
    <row r="68" spans="2:12" outlineLevel="1" x14ac:dyDescent="0.2">
      <c r="B68" s="2" t="s">
        <v>73</v>
      </c>
      <c r="D68" s="2" t="s">
        <v>79</v>
      </c>
      <c r="H68" s="60">
        <f t="shared" ref="H68:L69" si="15">H57</f>
        <v>5.1999999999999998E-2</v>
      </c>
      <c r="I68" s="60">
        <f t="shared" si="15"/>
        <v>5.1999999999999998E-2</v>
      </c>
      <c r="J68" s="60">
        <f t="shared" si="15"/>
        <v>5.1999999999999998E-2</v>
      </c>
      <c r="K68" s="60">
        <f t="shared" si="15"/>
        <v>5.1999999999999998E-2</v>
      </c>
      <c r="L68" s="60">
        <f t="shared" si="15"/>
        <v>5.1999999999999998E-2</v>
      </c>
    </row>
    <row r="69" spans="2:12" outlineLevel="1" x14ac:dyDescent="0.2">
      <c r="B69" s="2" t="s">
        <v>103</v>
      </c>
      <c r="H69" s="62">
        <f t="shared" si="15"/>
        <v>0.35913752509968999</v>
      </c>
      <c r="I69" s="62">
        <f t="shared" si="15"/>
        <v>0.35913752509968999</v>
      </c>
      <c r="J69" s="62">
        <f t="shared" si="15"/>
        <v>0.35913752509968999</v>
      </c>
      <c r="K69" s="62">
        <f t="shared" si="15"/>
        <v>0.35913752509968999</v>
      </c>
      <c r="L69" s="62">
        <f t="shared" si="15"/>
        <v>0.35913752509968999</v>
      </c>
    </row>
    <row r="70" spans="2:12" outlineLevel="1" x14ac:dyDescent="0.2">
      <c r="B70" s="2" t="s">
        <v>81</v>
      </c>
      <c r="H70" s="63">
        <f>((1-H65)+H65*(1-H66))/(1-H65)*H69</f>
        <v>0.58809714758260345</v>
      </c>
      <c r="I70" s="63">
        <f>((1-I65)+I65*(1-I66))/(1-I65)*I69</f>
        <v>0.58809714758260345</v>
      </c>
      <c r="J70" s="63">
        <f>((1-J65)+J65*(1-J66))/(1-J65)*J69</f>
        <v>0.58809714758260345</v>
      </c>
      <c r="K70" s="63">
        <f t="shared" ref="K70:L70" si="16">((1-K65)+K65*(1-K66))/(1-K65)*K69</f>
        <v>0.58809714758260345</v>
      </c>
      <c r="L70" s="63">
        <f t="shared" si="16"/>
        <v>0.58809714758260345</v>
      </c>
    </row>
    <row r="71" spans="2:12" outlineLevel="1" x14ac:dyDescent="0.2">
      <c r="B71" s="2" t="s">
        <v>97</v>
      </c>
      <c r="D71" s="2" t="s">
        <v>79</v>
      </c>
      <c r="H71" s="64">
        <f>H67+H70*H68</f>
        <v>5.7456051674295378E-2</v>
      </c>
      <c r="I71" s="64">
        <f>I67+I70*I68</f>
        <v>5.7456051674295378E-2</v>
      </c>
      <c r="J71" s="64">
        <f t="shared" ref="J71:L71" si="17">J67+J70*J68</f>
        <v>5.7456051674295378E-2</v>
      </c>
      <c r="K71" s="64">
        <f t="shared" si="17"/>
        <v>5.7456051674295378E-2</v>
      </c>
      <c r="L71" s="64">
        <f t="shared" si="17"/>
        <v>5.7456051674295378E-2</v>
      </c>
    </row>
    <row r="72" spans="2:12" outlineLevel="1" x14ac:dyDescent="0.2">
      <c r="B72" s="2" t="s">
        <v>98</v>
      </c>
      <c r="D72" s="2" t="s">
        <v>79</v>
      </c>
      <c r="H72" s="64">
        <f>H71*1/(1-H66)</f>
        <v>7.7434031906058465E-2</v>
      </c>
      <c r="I72" s="64">
        <f>I71*1/(1-I66)</f>
        <v>7.7434031906058465E-2</v>
      </c>
      <c r="J72" s="64">
        <f t="shared" ref="J72:L72" si="18">J71*1/(1-J66)</f>
        <v>7.7434031906058465E-2</v>
      </c>
      <c r="K72" s="64">
        <f t="shared" si="18"/>
        <v>7.7434031906058465E-2</v>
      </c>
      <c r="L72" s="64">
        <f t="shared" si="18"/>
        <v>7.7434031906058465E-2</v>
      </c>
    </row>
    <row r="73" spans="2:12" outlineLevel="1" x14ac:dyDescent="0.2">
      <c r="B73" s="2" t="s">
        <v>156</v>
      </c>
      <c r="D73" s="2" t="s">
        <v>79</v>
      </c>
      <c r="H73" s="60">
        <f>H59</f>
        <v>2.2614614936672297E-2</v>
      </c>
      <c r="I73" s="60">
        <f>I59</f>
        <v>2.4686806124411757E-2</v>
      </c>
      <c r="J73" s="60">
        <f>J59</f>
        <v>2.7399686967323637E-2</v>
      </c>
      <c r="K73" s="60">
        <f>K59</f>
        <v>3.0336709104728216E-2</v>
      </c>
      <c r="L73" s="60">
        <f>L59</f>
        <v>3.3376486499364234E-2</v>
      </c>
    </row>
    <row r="74" spans="2:12" outlineLevel="1" x14ac:dyDescent="0.2">
      <c r="B74" s="2" t="s">
        <v>80</v>
      </c>
      <c r="D74" s="2" t="s">
        <v>79</v>
      </c>
      <c r="H74" s="60">
        <f>H61</f>
        <v>1.5E-3</v>
      </c>
      <c r="I74" s="60">
        <f>I61</f>
        <v>1.5E-3</v>
      </c>
      <c r="J74" s="60">
        <f>J61</f>
        <v>1.5E-3</v>
      </c>
      <c r="K74" s="60">
        <f>K61</f>
        <v>1.5E-3</v>
      </c>
      <c r="L74" s="60">
        <f>L61</f>
        <v>1.5E-3</v>
      </c>
    </row>
    <row r="75" spans="2:12" outlineLevel="1" x14ac:dyDescent="0.2">
      <c r="B75" s="2" t="s">
        <v>96</v>
      </c>
      <c r="D75" s="2" t="s">
        <v>79</v>
      </c>
      <c r="H75" s="64">
        <f>H73+H74</f>
        <v>2.4114614936672298E-2</v>
      </c>
      <c r="I75" s="64">
        <f>I73+I74</f>
        <v>2.6186806124411759E-2</v>
      </c>
      <c r="J75" s="64">
        <f t="shared" ref="J75:L75" si="19">J73+J74</f>
        <v>2.8899686967323639E-2</v>
      </c>
      <c r="K75" s="64">
        <f t="shared" si="19"/>
        <v>3.1836709104728217E-2</v>
      </c>
      <c r="L75" s="64">
        <f t="shared" si="19"/>
        <v>3.4876486499364236E-2</v>
      </c>
    </row>
    <row r="76" spans="2:12" outlineLevel="1" x14ac:dyDescent="0.2">
      <c r="B76" s="2" t="s">
        <v>100</v>
      </c>
      <c r="D76" s="2" t="s">
        <v>79</v>
      </c>
      <c r="H76" s="64">
        <f>(1-H65)*H72+H65*H75</f>
        <v>5.2793304860020901E-2</v>
      </c>
      <c r="I76" s="64">
        <f>(1-I65)*I72+I65*I75</f>
        <v>5.3750935313362294E-2</v>
      </c>
      <c r="J76" s="64">
        <f t="shared" ref="J76:L76" si="20">(1-J65)*J72+J65*J75</f>
        <v>5.5004650379245276E-2</v>
      </c>
      <c r="K76" s="64">
        <f t="shared" si="20"/>
        <v>5.6361948806898904E-2</v>
      </c>
      <c r="L76" s="64">
        <f t="shared" si="20"/>
        <v>5.7766733954961333E-2</v>
      </c>
    </row>
    <row r="77" spans="2:12" outlineLevel="1" x14ac:dyDescent="0.2">
      <c r="B77" s="2" t="s">
        <v>101</v>
      </c>
      <c r="D77" s="2" t="s">
        <v>79</v>
      </c>
      <c r="H77" s="32">
        <f>ROUND(H76,3)</f>
        <v>5.2999999999999999E-2</v>
      </c>
      <c r="I77" s="32">
        <f>ROUND(I76,3)</f>
        <v>5.3999999999999999E-2</v>
      </c>
      <c r="J77" s="32">
        <f t="shared" ref="J77:L77" si="21">ROUND(J76,3)</f>
        <v>5.5E-2</v>
      </c>
      <c r="K77" s="32">
        <f t="shared" si="21"/>
        <v>5.6000000000000001E-2</v>
      </c>
      <c r="L77" s="32">
        <f t="shared" si="21"/>
        <v>5.8000000000000003E-2</v>
      </c>
    </row>
    <row r="78" spans="2:12" outlineLevel="1" x14ac:dyDescent="0.2">
      <c r="B78" s="39"/>
    </row>
    <row r="79" spans="2:12" outlineLevel="1" x14ac:dyDescent="0.2">
      <c r="B79" s="39"/>
    </row>
    <row r="80" spans="2:12" s="8" customFormat="1" x14ac:dyDescent="0.2">
      <c r="B80" s="8" t="s">
        <v>317</v>
      </c>
      <c r="H80" s="35"/>
      <c r="I80" s="35"/>
      <c r="J80" s="35"/>
      <c r="K80" s="35"/>
      <c r="L80" s="35"/>
    </row>
    <row r="81" spans="1:16" outlineLevel="1" x14ac:dyDescent="0.2">
      <c r="B81" s="39"/>
    </row>
    <row r="82" spans="1:16" outlineLevel="1" x14ac:dyDescent="0.2">
      <c r="B82" s="1" t="s">
        <v>94</v>
      </c>
    </row>
    <row r="83" spans="1:16" outlineLevel="1" x14ac:dyDescent="0.2">
      <c r="B83" s="2" t="s">
        <v>276</v>
      </c>
      <c r="D83" s="2" t="s">
        <v>79</v>
      </c>
      <c r="F83" s="42">
        <f>'2. Input constanten'!F17</f>
        <v>0.85919988367308398</v>
      </c>
      <c r="H83" s="92">
        <f>$F$83</f>
        <v>0.85919988367308398</v>
      </c>
      <c r="I83" s="60">
        <f>$F83</f>
        <v>0.85919988367308398</v>
      </c>
      <c r="J83" s="60">
        <f>$F83</f>
        <v>0.85919988367308398</v>
      </c>
      <c r="K83" s="60">
        <f>$F83</f>
        <v>0.85919988367308398</v>
      </c>
      <c r="L83" s="60">
        <f>$F83</f>
        <v>0.85919988367308398</v>
      </c>
    </row>
    <row r="84" spans="1:16" outlineLevel="1" x14ac:dyDescent="0.2">
      <c r="B84" s="2" t="s">
        <v>82</v>
      </c>
      <c r="D84" s="2" t="s">
        <v>79</v>
      </c>
      <c r="F84" s="43">
        <f>$F$83/(1+$F$83)</f>
        <v>0.46213421763754969</v>
      </c>
      <c r="H84" s="81">
        <f>$F84</f>
        <v>0.46213421763754969</v>
      </c>
      <c r="I84" s="81">
        <f t="shared" ref="I84:L84" si="22">$F84</f>
        <v>0.46213421763754969</v>
      </c>
      <c r="J84" s="81">
        <f t="shared" si="22"/>
        <v>0.46213421763754969</v>
      </c>
      <c r="K84" s="81">
        <f t="shared" si="22"/>
        <v>0.46213421763754969</v>
      </c>
      <c r="L84" s="81">
        <f t="shared" si="22"/>
        <v>0.46213421763754969</v>
      </c>
    </row>
    <row r="85" spans="1:16" outlineLevel="1" x14ac:dyDescent="0.2">
      <c r="B85" s="2" t="s">
        <v>71</v>
      </c>
      <c r="D85" s="2" t="s">
        <v>79</v>
      </c>
      <c r="F85" s="42">
        <f>'2. Input constanten'!F18</f>
        <v>0.25800000000000001</v>
      </c>
      <c r="H85" s="92">
        <f>$F$85</f>
        <v>0.25800000000000001</v>
      </c>
      <c r="I85" s="60">
        <f t="shared" ref="I85:L85" si="23">$F85</f>
        <v>0.25800000000000001</v>
      </c>
      <c r="J85" s="60">
        <f t="shared" si="23"/>
        <v>0.25800000000000001</v>
      </c>
      <c r="K85" s="60">
        <f t="shared" si="23"/>
        <v>0.25800000000000001</v>
      </c>
      <c r="L85" s="60">
        <f t="shared" si="23"/>
        <v>0.25800000000000001</v>
      </c>
    </row>
    <row r="86" spans="1:16" outlineLevel="1" x14ac:dyDescent="0.2">
      <c r="A86" s="74"/>
      <c r="B86" s="2" t="s">
        <v>154</v>
      </c>
      <c r="D86" s="2" t="s">
        <v>79</v>
      </c>
      <c r="F86" s="91"/>
      <c r="H86" s="94">
        <f>'5. Risicovrije rente'!T29</f>
        <v>2.6875E-2</v>
      </c>
      <c r="I86" s="94">
        <f>'5. Risicovrije rente'!U29</f>
        <v>2.6875E-2</v>
      </c>
      <c r="J86" s="94">
        <f>'5. Risicovrije rente'!V29</f>
        <v>2.6875E-2</v>
      </c>
      <c r="K86" s="94">
        <f>'5. Risicovrije rente'!W29</f>
        <v>2.6875E-2</v>
      </c>
      <c r="L86" s="94">
        <f>'5. Risicovrije rente'!X29</f>
        <v>2.6875E-2</v>
      </c>
    </row>
    <row r="87" spans="1:16" outlineLevel="1" x14ac:dyDescent="0.2">
      <c r="B87" s="2" t="s">
        <v>155</v>
      </c>
      <c r="D87" s="2" t="s">
        <v>79</v>
      </c>
      <c r="H87" s="102"/>
      <c r="I87" s="103"/>
      <c r="J87" s="102"/>
      <c r="K87" s="102"/>
      <c r="L87" s="102"/>
      <c r="P87" s="2" t="s">
        <v>193</v>
      </c>
    </row>
    <row r="88" spans="1:16" outlineLevel="1" x14ac:dyDescent="0.2">
      <c r="B88" s="2" t="s">
        <v>73</v>
      </c>
      <c r="D88" s="2" t="s">
        <v>79</v>
      </c>
      <c r="F88" s="42">
        <f>'2. Input constanten'!F19</f>
        <v>5.1999999999999998E-2</v>
      </c>
      <c r="H88" s="92">
        <f>$F$88</f>
        <v>5.1999999999999998E-2</v>
      </c>
      <c r="I88" s="60">
        <f t="shared" ref="I88:L89" si="24">$F88</f>
        <v>5.1999999999999998E-2</v>
      </c>
      <c r="J88" s="60">
        <f t="shared" si="24"/>
        <v>5.1999999999999998E-2</v>
      </c>
      <c r="K88" s="60">
        <f t="shared" si="24"/>
        <v>5.1999999999999998E-2</v>
      </c>
      <c r="L88" s="60">
        <f t="shared" si="24"/>
        <v>5.1999999999999998E-2</v>
      </c>
    </row>
    <row r="89" spans="1:16" outlineLevel="1" x14ac:dyDescent="0.2">
      <c r="B89" s="2" t="s">
        <v>103</v>
      </c>
      <c r="F89" s="61">
        <f>'2. Input constanten'!F20</f>
        <v>0.35913752509968999</v>
      </c>
      <c r="H89" s="93">
        <f>$F$89</f>
        <v>0.35913752509968999</v>
      </c>
      <c r="I89" s="62">
        <f>$F89</f>
        <v>0.35913752509968999</v>
      </c>
      <c r="J89" s="62">
        <f t="shared" si="24"/>
        <v>0.35913752509968999</v>
      </c>
      <c r="K89" s="62">
        <f t="shared" si="24"/>
        <v>0.35913752509968999</v>
      </c>
      <c r="L89" s="62">
        <f t="shared" si="24"/>
        <v>0.35913752509968999</v>
      </c>
    </row>
    <row r="90" spans="1:16" outlineLevel="1" x14ac:dyDescent="0.2">
      <c r="B90" s="2" t="s">
        <v>247</v>
      </c>
      <c r="D90" s="2" t="s">
        <v>79</v>
      </c>
      <c r="H90" s="95">
        <f>'6. Rente schulden elektriciteit'!T98</f>
        <v>2.8774340804990563E-2</v>
      </c>
      <c r="I90" s="95">
        <f>'6. Rente schulden elektriciteit'!U98</f>
        <v>3.0434619073313834E-2</v>
      </c>
      <c r="J90" s="95">
        <f>'6. Rente schulden elektriciteit'!V98</f>
        <v>3.2499599939257044E-2</v>
      </c>
      <c r="K90" s="95">
        <f>'6. Rente schulden elektriciteit'!W98</f>
        <v>3.3492227348759875E-2</v>
      </c>
      <c r="L90" s="95">
        <f>'6. Rente schulden elektriciteit'!X98</f>
        <v>3.4109296661240671E-2</v>
      </c>
    </row>
    <row r="91" spans="1:16" outlineLevel="1" x14ac:dyDescent="0.2">
      <c r="B91" s="2" t="s">
        <v>157</v>
      </c>
      <c r="D91" s="2" t="s">
        <v>79</v>
      </c>
      <c r="H91" s="102"/>
      <c r="I91" s="56"/>
      <c r="J91" s="102"/>
      <c r="K91" s="102"/>
      <c r="L91" s="102"/>
      <c r="P91" s="2" t="s">
        <v>193</v>
      </c>
    </row>
    <row r="92" spans="1:16" outlineLevel="1" x14ac:dyDescent="0.2">
      <c r="B92" s="2" t="s">
        <v>80</v>
      </c>
      <c r="D92" s="2" t="s">
        <v>79</v>
      </c>
      <c r="F92" s="42">
        <f>'2. Input constanten'!F21</f>
        <v>1.5E-3</v>
      </c>
      <c r="H92" s="92">
        <f>$F$92</f>
        <v>1.5E-3</v>
      </c>
      <c r="I92" s="60">
        <f t="shared" ref="I92:L92" si="25">$F92</f>
        <v>1.5E-3</v>
      </c>
      <c r="J92" s="60">
        <f t="shared" si="25"/>
        <v>1.5E-3</v>
      </c>
      <c r="K92" s="60">
        <f t="shared" si="25"/>
        <v>1.5E-3</v>
      </c>
      <c r="L92" s="60">
        <f t="shared" si="25"/>
        <v>1.5E-3</v>
      </c>
    </row>
    <row r="93" spans="1:16" outlineLevel="1" x14ac:dyDescent="0.2">
      <c r="H93" s="98"/>
      <c r="I93" s="98"/>
      <c r="J93" s="98"/>
      <c r="K93" s="98"/>
      <c r="L93" s="98"/>
    </row>
    <row r="94" spans="1:16" outlineLevel="1" x14ac:dyDescent="0.2"/>
    <row r="95" spans="1:16" outlineLevel="1" x14ac:dyDescent="0.2">
      <c r="B95" s="1" t="s">
        <v>281</v>
      </c>
      <c r="H95" s="1" t="s">
        <v>322</v>
      </c>
    </row>
    <row r="96" spans="1:16" outlineLevel="1" x14ac:dyDescent="0.2">
      <c r="B96" s="2" t="s">
        <v>70</v>
      </c>
      <c r="D96" s="2" t="s">
        <v>79</v>
      </c>
      <c r="H96" s="60">
        <f>H84</f>
        <v>0.46213421763754969</v>
      </c>
      <c r="I96" s="60">
        <f t="shared" ref="I96:L96" si="26">I84</f>
        <v>0.46213421763754969</v>
      </c>
      <c r="J96" s="60">
        <f t="shared" si="26"/>
        <v>0.46213421763754969</v>
      </c>
      <c r="K96" s="60">
        <f t="shared" si="26"/>
        <v>0.46213421763754969</v>
      </c>
      <c r="L96" s="60">
        <f t="shared" si="26"/>
        <v>0.46213421763754969</v>
      </c>
    </row>
    <row r="97" spans="2:12" outlineLevel="1" x14ac:dyDescent="0.2">
      <c r="B97" s="2" t="s">
        <v>71</v>
      </c>
      <c r="D97" s="2" t="s">
        <v>79</v>
      </c>
      <c r="H97" s="60">
        <f>H85</f>
        <v>0.25800000000000001</v>
      </c>
      <c r="I97" s="60">
        <f t="shared" ref="I97:L98" si="27">I85</f>
        <v>0.25800000000000001</v>
      </c>
      <c r="J97" s="60">
        <f t="shared" si="27"/>
        <v>0.25800000000000001</v>
      </c>
      <c r="K97" s="60">
        <f t="shared" si="27"/>
        <v>0.25800000000000001</v>
      </c>
      <c r="L97" s="60">
        <f t="shared" si="27"/>
        <v>0.25800000000000001</v>
      </c>
    </row>
    <row r="98" spans="2:12" outlineLevel="1" x14ac:dyDescent="0.2">
      <c r="B98" s="2" t="s">
        <v>72</v>
      </c>
      <c r="D98" s="2" t="s">
        <v>79</v>
      </c>
      <c r="H98" s="60">
        <f>H86</f>
        <v>2.6875E-2</v>
      </c>
      <c r="I98" s="60">
        <f t="shared" si="27"/>
        <v>2.6875E-2</v>
      </c>
      <c r="J98" s="60">
        <f t="shared" si="27"/>
        <v>2.6875E-2</v>
      </c>
      <c r="K98" s="60">
        <f t="shared" si="27"/>
        <v>2.6875E-2</v>
      </c>
      <c r="L98" s="60">
        <f t="shared" si="27"/>
        <v>2.6875E-2</v>
      </c>
    </row>
    <row r="99" spans="2:12" outlineLevel="1" x14ac:dyDescent="0.2">
      <c r="B99" s="2" t="s">
        <v>73</v>
      </c>
      <c r="D99" s="2" t="s">
        <v>79</v>
      </c>
      <c r="H99" s="60">
        <f t="shared" ref="H99:L100" si="28">H88</f>
        <v>5.1999999999999998E-2</v>
      </c>
      <c r="I99" s="60">
        <f t="shared" si="28"/>
        <v>5.1999999999999998E-2</v>
      </c>
      <c r="J99" s="60">
        <f t="shared" si="28"/>
        <v>5.1999999999999998E-2</v>
      </c>
      <c r="K99" s="60">
        <f t="shared" si="28"/>
        <v>5.1999999999999998E-2</v>
      </c>
      <c r="L99" s="60">
        <f t="shared" si="28"/>
        <v>5.1999999999999998E-2</v>
      </c>
    </row>
    <row r="100" spans="2:12" outlineLevel="1" x14ac:dyDescent="0.2">
      <c r="B100" s="2" t="s">
        <v>103</v>
      </c>
      <c r="H100" s="62">
        <f t="shared" si="28"/>
        <v>0.35913752509968999</v>
      </c>
      <c r="I100" s="62">
        <f t="shared" si="28"/>
        <v>0.35913752509968999</v>
      </c>
      <c r="J100" s="62">
        <f t="shared" si="28"/>
        <v>0.35913752509968999</v>
      </c>
      <c r="K100" s="62">
        <f t="shared" si="28"/>
        <v>0.35913752509968999</v>
      </c>
      <c r="L100" s="62">
        <f t="shared" si="28"/>
        <v>0.35913752509968999</v>
      </c>
    </row>
    <row r="101" spans="2:12" outlineLevel="1" x14ac:dyDescent="0.2">
      <c r="B101" s="2" t="s">
        <v>81</v>
      </c>
      <c r="H101" s="63">
        <f>((1-H96)+H96*(1-H97))/(1-H96)*H100</f>
        <v>0.58809714758260345</v>
      </c>
      <c r="I101" s="63">
        <f>((1-I96)+I96*(1-I97))/(1-I96)*I100</f>
        <v>0.58809714758260345</v>
      </c>
      <c r="J101" s="63">
        <f>((1-J96)+J96*(1-J97))/(1-J96)*J100</f>
        <v>0.58809714758260345</v>
      </c>
      <c r="K101" s="63">
        <f t="shared" ref="K101:L101" si="29">((1-K96)+K96*(1-K97))/(1-K96)*K100</f>
        <v>0.58809714758260345</v>
      </c>
      <c r="L101" s="63">
        <f t="shared" si="29"/>
        <v>0.58809714758260345</v>
      </c>
    </row>
    <row r="102" spans="2:12" outlineLevel="1" x14ac:dyDescent="0.2">
      <c r="B102" s="2" t="s">
        <v>97</v>
      </c>
      <c r="D102" s="2" t="s">
        <v>79</v>
      </c>
      <c r="H102" s="64">
        <f>H98+H101*H99</f>
        <v>5.7456051674295378E-2</v>
      </c>
      <c r="I102" s="64">
        <f>I98+I101*I99</f>
        <v>5.7456051674295378E-2</v>
      </c>
      <c r="J102" s="64">
        <f t="shared" ref="J102:L102" si="30">J98+J101*J99</f>
        <v>5.7456051674295378E-2</v>
      </c>
      <c r="K102" s="64">
        <f t="shared" si="30"/>
        <v>5.7456051674295378E-2</v>
      </c>
      <c r="L102" s="64">
        <f t="shared" si="30"/>
        <v>5.7456051674295378E-2</v>
      </c>
    </row>
    <row r="103" spans="2:12" outlineLevel="1" x14ac:dyDescent="0.2">
      <c r="B103" s="2" t="s">
        <v>98</v>
      </c>
      <c r="D103" s="2" t="s">
        <v>79</v>
      </c>
      <c r="H103" s="64">
        <f>H102*1/(1-H97)</f>
        <v>7.7434031906058465E-2</v>
      </c>
      <c r="I103" s="64">
        <f>I102*1/(1-I97)</f>
        <v>7.7434031906058465E-2</v>
      </c>
      <c r="J103" s="64">
        <f t="shared" ref="J103:L103" si="31">J102*1/(1-J97)</f>
        <v>7.7434031906058465E-2</v>
      </c>
      <c r="K103" s="64">
        <f t="shared" si="31"/>
        <v>7.7434031906058465E-2</v>
      </c>
      <c r="L103" s="64">
        <f t="shared" si="31"/>
        <v>7.7434031906058465E-2</v>
      </c>
    </row>
    <row r="104" spans="2:12" outlineLevel="1" x14ac:dyDescent="0.2">
      <c r="B104" s="2" t="s">
        <v>156</v>
      </c>
      <c r="D104" s="2" t="s">
        <v>79</v>
      </c>
      <c r="H104" s="60">
        <f>H90</f>
        <v>2.8774340804990563E-2</v>
      </c>
      <c r="I104" s="60">
        <f>I90</f>
        <v>3.0434619073313834E-2</v>
      </c>
      <c r="J104" s="60">
        <f>J90</f>
        <v>3.2499599939257044E-2</v>
      </c>
      <c r="K104" s="60">
        <f>K90</f>
        <v>3.3492227348759875E-2</v>
      </c>
      <c r="L104" s="60">
        <f>L90</f>
        <v>3.4109296661240671E-2</v>
      </c>
    </row>
    <row r="105" spans="2:12" outlineLevel="1" x14ac:dyDescent="0.2">
      <c r="B105" s="2" t="s">
        <v>80</v>
      </c>
      <c r="D105" s="2" t="s">
        <v>79</v>
      </c>
      <c r="H105" s="60">
        <f>H92</f>
        <v>1.5E-3</v>
      </c>
      <c r="I105" s="60">
        <f>I92</f>
        <v>1.5E-3</v>
      </c>
      <c r="J105" s="60">
        <f>J92</f>
        <v>1.5E-3</v>
      </c>
      <c r="K105" s="60">
        <f>K92</f>
        <v>1.5E-3</v>
      </c>
      <c r="L105" s="60">
        <f>L92</f>
        <v>1.5E-3</v>
      </c>
    </row>
    <row r="106" spans="2:12" outlineLevel="1" x14ac:dyDescent="0.2">
      <c r="B106" s="2" t="s">
        <v>96</v>
      </c>
      <c r="D106" s="2" t="s">
        <v>79</v>
      </c>
      <c r="H106" s="64">
        <f>H104+H105</f>
        <v>3.0274340804990564E-2</v>
      </c>
      <c r="I106" s="64">
        <f>I104+I105</f>
        <v>3.1934619073313832E-2</v>
      </c>
      <c r="J106" s="64">
        <f t="shared" ref="J106:L106" si="32">J104+J105</f>
        <v>3.3999599939257046E-2</v>
      </c>
      <c r="K106" s="64">
        <f t="shared" si="32"/>
        <v>3.4992227348759876E-2</v>
      </c>
      <c r="L106" s="64">
        <f t="shared" si="32"/>
        <v>3.5609296661240672E-2</v>
      </c>
    </row>
    <row r="107" spans="2:12" outlineLevel="1" x14ac:dyDescent="0.2">
      <c r="B107" s="2" t="s">
        <v>100</v>
      </c>
      <c r="D107" s="2" t="s">
        <v>79</v>
      </c>
      <c r="H107" s="64">
        <f>(1-H96)*H103+H96*H106</f>
        <v>5.5639924955037931E-2</v>
      </c>
      <c r="I107" s="64">
        <f>(1-I96)*I103+I96*I106</f>
        <v>5.6407196353630132E-2</v>
      </c>
      <c r="J107" s="64">
        <f t="shared" ref="J107:L107" si="33">(1-J96)*J103+J96*J106</f>
        <v>5.736149467054931E-2</v>
      </c>
      <c r="K107" s="64">
        <f t="shared" si="33"/>
        <v>5.7820221761845494E-2</v>
      </c>
      <c r="L107" s="64">
        <f t="shared" si="33"/>
        <v>5.8105390605796947E-2</v>
      </c>
    </row>
    <row r="108" spans="2:12" outlineLevel="1" x14ac:dyDescent="0.2">
      <c r="B108" s="2" t="s">
        <v>101</v>
      </c>
      <c r="D108" s="2" t="s">
        <v>79</v>
      </c>
      <c r="H108" s="32">
        <f>ROUND(H107,3)</f>
        <v>5.6000000000000001E-2</v>
      </c>
      <c r="I108" s="32">
        <f>ROUND(I107,3)</f>
        <v>5.6000000000000001E-2</v>
      </c>
      <c r="J108" s="32">
        <f t="shared" ref="J108:L108" si="34">ROUND(J107,3)</f>
        <v>5.7000000000000002E-2</v>
      </c>
      <c r="K108" s="32">
        <f t="shared" si="34"/>
        <v>5.8000000000000003E-2</v>
      </c>
      <c r="L108" s="32">
        <f t="shared" si="34"/>
        <v>5.8000000000000003E-2</v>
      </c>
    </row>
    <row r="111" spans="2:12" s="8" customFormat="1" x14ac:dyDescent="0.2">
      <c r="B111" s="8" t="s">
        <v>318</v>
      </c>
      <c r="H111" s="35"/>
      <c r="I111" s="35"/>
      <c r="J111" s="35"/>
      <c r="K111" s="35"/>
      <c r="L111" s="35"/>
    </row>
    <row r="112" spans="2:12" outlineLevel="1" x14ac:dyDescent="0.2">
      <c r="B112" s="39"/>
    </row>
    <row r="113" spans="1:16" outlineLevel="1" x14ac:dyDescent="0.2">
      <c r="B113" s="1" t="s">
        <v>94</v>
      </c>
    </row>
    <row r="114" spans="1:16" outlineLevel="1" x14ac:dyDescent="0.2">
      <c r="B114" s="2" t="s">
        <v>276</v>
      </c>
      <c r="D114" s="2" t="s">
        <v>79</v>
      </c>
      <c r="F114" s="42">
        <f>'2. Input constanten'!F28</f>
        <v>0.85919988367308398</v>
      </c>
      <c r="H114" s="92">
        <f>$F$83</f>
        <v>0.85919988367308398</v>
      </c>
      <c r="I114" s="60">
        <f>$F114</f>
        <v>0.85919988367308398</v>
      </c>
      <c r="J114" s="60">
        <f>$F114</f>
        <v>0.85919988367308398</v>
      </c>
      <c r="K114" s="60">
        <f>$F114</f>
        <v>0.85919988367308398</v>
      </c>
      <c r="L114" s="60">
        <f>$F114</f>
        <v>0.85919988367308398</v>
      </c>
    </row>
    <row r="115" spans="1:16" outlineLevel="1" x14ac:dyDescent="0.2">
      <c r="B115" s="2" t="s">
        <v>82</v>
      </c>
      <c r="F115" s="43">
        <f>$F$114/(1+$F$114)</f>
        <v>0.46213421763754969</v>
      </c>
      <c r="H115" s="81">
        <f>$F115</f>
        <v>0.46213421763754969</v>
      </c>
      <c r="I115" s="81">
        <f t="shared" ref="I115:L115" si="35">$F115</f>
        <v>0.46213421763754969</v>
      </c>
      <c r="J115" s="81">
        <f t="shared" si="35"/>
        <v>0.46213421763754969</v>
      </c>
      <c r="K115" s="81">
        <f t="shared" si="35"/>
        <v>0.46213421763754969</v>
      </c>
      <c r="L115" s="81">
        <f t="shared" si="35"/>
        <v>0.46213421763754969</v>
      </c>
    </row>
    <row r="116" spans="1:16" outlineLevel="1" x14ac:dyDescent="0.2">
      <c r="B116" s="2" t="s">
        <v>71</v>
      </c>
      <c r="D116" s="2" t="s">
        <v>79</v>
      </c>
      <c r="F116" s="42">
        <f>'2. Input constanten'!F18</f>
        <v>0.25800000000000001</v>
      </c>
      <c r="H116" s="92">
        <f>$F$85</f>
        <v>0.25800000000000001</v>
      </c>
      <c r="I116" s="60">
        <f t="shared" ref="I116:L116" si="36">$F116</f>
        <v>0.25800000000000001</v>
      </c>
      <c r="J116" s="60">
        <f t="shared" si="36"/>
        <v>0.25800000000000001</v>
      </c>
      <c r="K116" s="60">
        <f t="shared" si="36"/>
        <v>0.25800000000000001</v>
      </c>
      <c r="L116" s="60">
        <f t="shared" si="36"/>
        <v>0.25800000000000001</v>
      </c>
    </row>
    <row r="117" spans="1:16" outlineLevel="1" x14ac:dyDescent="0.2">
      <c r="A117" s="74"/>
      <c r="B117" s="2" t="s">
        <v>154</v>
      </c>
      <c r="D117" s="2" t="s">
        <v>79</v>
      </c>
      <c r="F117" s="91"/>
      <c r="H117" s="94">
        <f>'5. Risicovrije rente'!T29</f>
        <v>2.6875E-2</v>
      </c>
      <c r="I117" s="94">
        <f>'5. Risicovrije rente'!U29</f>
        <v>2.6875E-2</v>
      </c>
      <c r="J117" s="94">
        <f>'5. Risicovrije rente'!V29</f>
        <v>2.6875E-2</v>
      </c>
      <c r="K117" s="94">
        <f>'5. Risicovrije rente'!W29</f>
        <v>2.6875E-2</v>
      </c>
      <c r="L117" s="94">
        <f>'5. Risicovrije rente'!X29</f>
        <v>2.6875E-2</v>
      </c>
    </row>
    <row r="118" spans="1:16" outlineLevel="1" x14ac:dyDescent="0.2">
      <c r="A118" s="74"/>
      <c r="B118" s="2" t="s">
        <v>155</v>
      </c>
      <c r="D118" s="2" t="s">
        <v>79</v>
      </c>
      <c r="H118" s="102"/>
      <c r="I118" s="103"/>
      <c r="J118" s="102"/>
      <c r="K118" s="102"/>
      <c r="L118" s="102"/>
      <c r="P118" s="2" t="s">
        <v>193</v>
      </c>
    </row>
    <row r="119" spans="1:16" outlineLevel="1" x14ac:dyDescent="0.2">
      <c r="A119" s="74"/>
      <c r="B119" s="2" t="s">
        <v>73</v>
      </c>
      <c r="D119" s="2" t="s">
        <v>79</v>
      </c>
      <c r="F119" s="42">
        <f>'2. Input constanten'!F30</f>
        <v>5.1999999999999998E-2</v>
      </c>
      <c r="H119" s="92">
        <f>$F$88</f>
        <v>5.1999999999999998E-2</v>
      </c>
      <c r="I119" s="60">
        <f t="shared" ref="I119:L120" si="37">$F119</f>
        <v>5.1999999999999998E-2</v>
      </c>
      <c r="J119" s="60">
        <f t="shared" si="37"/>
        <v>5.1999999999999998E-2</v>
      </c>
      <c r="K119" s="60">
        <f t="shared" si="37"/>
        <v>5.1999999999999998E-2</v>
      </c>
      <c r="L119" s="60">
        <f t="shared" si="37"/>
        <v>5.1999999999999998E-2</v>
      </c>
    </row>
    <row r="120" spans="1:16" outlineLevel="1" x14ac:dyDescent="0.2">
      <c r="A120" s="74"/>
      <c r="B120" s="2" t="s">
        <v>103</v>
      </c>
      <c r="F120" s="61">
        <f>'2. Input constanten'!F31</f>
        <v>0.35913752509968999</v>
      </c>
      <c r="H120" s="62">
        <f>$F120</f>
        <v>0.35913752509968999</v>
      </c>
      <c r="I120" s="62">
        <f>$F120</f>
        <v>0.35913752509968999</v>
      </c>
      <c r="J120" s="62">
        <f t="shared" si="37"/>
        <v>0.35913752509968999</v>
      </c>
      <c r="K120" s="62">
        <f t="shared" si="37"/>
        <v>0.35913752509968999</v>
      </c>
      <c r="L120" s="62">
        <f t="shared" si="37"/>
        <v>0.35913752509968999</v>
      </c>
    </row>
    <row r="121" spans="1:16" outlineLevel="1" x14ac:dyDescent="0.2">
      <c r="A121" s="74"/>
      <c r="B121" s="2" t="s">
        <v>279</v>
      </c>
      <c r="F121" s="61">
        <f>'2. Input constanten'!F32</f>
        <v>0.13717990617870959</v>
      </c>
      <c r="H121" s="62">
        <f>$F$121</f>
        <v>0.13717990617870959</v>
      </c>
      <c r="I121" s="62">
        <f t="shared" ref="I121:L121" si="38">$F$121</f>
        <v>0.13717990617870959</v>
      </c>
      <c r="J121" s="62">
        <f t="shared" si="38"/>
        <v>0.13717990617870959</v>
      </c>
      <c r="K121" s="62">
        <f t="shared" si="38"/>
        <v>0.13717990617870959</v>
      </c>
      <c r="L121" s="62">
        <f t="shared" si="38"/>
        <v>0.13717990617870959</v>
      </c>
    </row>
    <row r="122" spans="1:16" outlineLevel="1" x14ac:dyDescent="0.2">
      <c r="A122" s="74"/>
      <c r="B122" s="2" t="s">
        <v>247</v>
      </c>
      <c r="D122" s="2" t="s">
        <v>79</v>
      </c>
      <c r="H122" s="95">
        <f>'6. Rente schulden elektriciteit'!T148</f>
        <v>3.2161566236839439E-2</v>
      </c>
      <c r="I122" s="95">
        <f>'6. Rente schulden elektriciteit'!U148</f>
        <v>3.2704965285157497E-2</v>
      </c>
      <c r="J122" s="95">
        <f>'6. Rente schulden elektriciteit'!V148</f>
        <v>3.34771298449782E-2</v>
      </c>
      <c r="K122" s="95">
        <f>'6. Rente schulden elektriciteit'!W148</f>
        <v>3.4094169542476266E-2</v>
      </c>
      <c r="L122" s="95">
        <f>'6. Rente schulden elektriciteit'!X148</f>
        <v>3.4102065528622834E-2</v>
      </c>
    </row>
    <row r="123" spans="1:16" outlineLevel="1" x14ac:dyDescent="0.2">
      <c r="A123" s="74"/>
      <c r="B123" s="2" t="s">
        <v>157</v>
      </c>
      <c r="D123" s="2" t="s">
        <v>79</v>
      </c>
      <c r="H123" s="102"/>
      <c r="I123" s="56"/>
      <c r="J123" s="102"/>
      <c r="K123" s="102"/>
      <c r="L123" s="102"/>
      <c r="P123" s="2" t="s">
        <v>193</v>
      </c>
    </row>
    <row r="124" spans="1:16" outlineLevel="1" x14ac:dyDescent="0.2">
      <c r="A124" s="74"/>
      <c r="B124" s="2" t="s">
        <v>80</v>
      </c>
      <c r="D124" s="2" t="s">
        <v>79</v>
      </c>
      <c r="F124" s="42">
        <f>'2. Input constanten'!F33</f>
        <v>1.5E-3</v>
      </c>
      <c r="H124" s="92">
        <f>$F$92</f>
        <v>1.5E-3</v>
      </c>
      <c r="I124" s="60">
        <f t="shared" ref="I124:L124" si="39">$F124</f>
        <v>1.5E-3</v>
      </c>
      <c r="J124" s="60">
        <f t="shared" si="39"/>
        <v>1.5E-3</v>
      </c>
      <c r="K124" s="60">
        <f t="shared" si="39"/>
        <v>1.5E-3</v>
      </c>
      <c r="L124" s="60">
        <f t="shared" si="39"/>
        <v>1.5E-3</v>
      </c>
    </row>
    <row r="125" spans="1:16" outlineLevel="1" x14ac:dyDescent="0.2">
      <c r="H125" s="98"/>
      <c r="I125" s="98"/>
      <c r="J125" s="98"/>
      <c r="K125" s="98"/>
      <c r="L125" s="98"/>
    </row>
    <row r="126" spans="1:16" outlineLevel="1" x14ac:dyDescent="0.2"/>
    <row r="127" spans="1:16" outlineLevel="1" x14ac:dyDescent="0.2">
      <c r="B127" s="1" t="s">
        <v>281</v>
      </c>
      <c r="H127" s="1" t="s">
        <v>322</v>
      </c>
    </row>
    <row r="128" spans="1:16" outlineLevel="1" x14ac:dyDescent="0.2">
      <c r="B128" s="2" t="s">
        <v>70</v>
      </c>
      <c r="D128" s="2" t="s">
        <v>79</v>
      </c>
      <c r="H128" s="60">
        <f>H115</f>
        <v>0.46213421763754969</v>
      </c>
      <c r="I128" s="60">
        <f t="shared" ref="I128:L128" si="40">I115</f>
        <v>0.46213421763754969</v>
      </c>
      <c r="J128" s="60">
        <f t="shared" si="40"/>
        <v>0.46213421763754969</v>
      </c>
      <c r="K128" s="60">
        <f t="shared" si="40"/>
        <v>0.46213421763754969</v>
      </c>
      <c r="L128" s="60">
        <f t="shared" si="40"/>
        <v>0.46213421763754969</v>
      </c>
    </row>
    <row r="129" spans="2:16" outlineLevel="1" x14ac:dyDescent="0.2">
      <c r="B129" s="2" t="s">
        <v>71</v>
      </c>
      <c r="D129" s="2" t="s">
        <v>79</v>
      </c>
      <c r="H129" s="60">
        <f>H116</f>
        <v>0.25800000000000001</v>
      </c>
      <c r="I129" s="60">
        <f t="shared" ref="I129:L130" si="41">I116</f>
        <v>0.25800000000000001</v>
      </c>
      <c r="J129" s="60">
        <f t="shared" si="41"/>
        <v>0.25800000000000001</v>
      </c>
      <c r="K129" s="60">
        <f t="shared" si="41"/>
        <v>0.25800000000000001</v>
      </c>
      <c r="L129" s="60">
        <f t="shared" si="41"/>
        <v>0.25800000000000001</v>
      </c>
    </row>
    <row r="130" spans="2:16" outlineLevel="1" x14ac:dyDescent="0.2">
      <c r="B130" s="2" t="s">
        <v>72</v>
      </c>
      <c r="D130" s="2" t="s">
        <v>79</v>
      </c>
      <c r="H130" s="60">
        <f>H117</f>
        <v>2.6875E-2</v>
      </c>
      <c r="I130" s="60">
        <f t="shared" si="41"/>
        <v>2.6875E-2</v>
      </c>
      <c r="J130" s="60">
        <f t="shared" si="41"/>
        <v>2.6875E-2</v>
      </c>
      <c r="K130" s="60">
        <f t="shared" si="41"/>
        <v>2.6875E-2</v>
      </c>
      <c r="L130" s="60">
        <f t="shared" si="41"/>
        <v>2.6875E-2</v>
      </c>
    </row>
    <row r="131" spans="2:16" outlineLevel="1" x14ac:dyDescent="0.2">
      <c r="B131" s="2" t="s">
        <v>73</v>
      </c>
      <c r="D131" s="2" t="s">
        <v>79</v>
      </c>
      <c r="H131" s="60">
        <f>H119</f>
        <v>5.1999999999999998E-2</v>
      </c>
      <c r="I131" s="60">
        <f>I119</f>
        <v>5.1999999999999998E-2</v>
      </c>
      <c r="J131" s="60">
        <f>J119</f>
        <v>5.1999999999999998E-2</v>
      </c>
      <c r="K131" s="60">
        <f>K119</f>
        <v>5.1999999999999998E-2</v>
      </c>
      <c r="L131" s="60">
        <f>L119</f>
        <v>5.1999999999999998E-2</v>
      </c>
    </row>
    <row r="132" spans="2:16" outlineLevel="1" x14ac:dyDescent="0.2">
      <c r="B132" s="2" t="s">
        <v>280</v>
      </c>
      <c r="H132" s="63">
        <f>H120+H121</f>
        <v>0.49631743127839956</v>
      </c>
      <c r="I132" s="63">
        <f t="shared" ref="I132:L132" si="42">I120+I121</f>
        <v>0.49631743127839956</v>
      </c>
      <c r="J132" s="63">
        <f t="shared" si="42"/>
        <v>0.49631743127839956</v>
      </c>
      <c r="K132" s="63">
        <f t="shared" si="42"/>
        <v>0.49631743127839956</v>
      </c>
      <c r="L132" s="63">
        <f t="shared" si="42"/>
        <v>0.49631743127839956</v>
      </c>
    </row>
    <row r="133" spans="2:16" outlineLevel="1" x14ac:dyDescent="0.2">
      <c r="B133" s="2" t="s">
        <v>81</v>
      </c>
      <c r="H133" s="63">
        <f>((1-H128)+H128*(1-H129))/(1-H128)*H132</f>
        <v>0.81273285365913861</v>
      </c>
      <c r="I133" s="63">
        <f>((1-I128)+I128*(1-I129))/(1-I128)*I132</f>
        <v>0.81273285365913861</v>
      </c>
      <c r="J133" s="63">
        <f>((1-J128)+J128*(1-J129))/(1-J128)*J132</f>
        <v>0.81273285365913861</v>
      </c>
      <c r="K133" s="63">
        <f t="shared" ref="K133:L133" si="43">((1-K128)+K128*(1-K129))/(1-K128)*K132</f>
        <v>0.81273285365913861</v>
      </c>
      <c r="L133" s="63">
        <f t="shared" si="43"/>
        <v>0.81273285365913861</v>
      </c>
      <c r="P133" s="193"/>
    </row>
    <row r="134" spans="2:16" outlineLevel="1" x14ac:dyDescent="0.2">
      <c r="B134" s="2" t="s">
        <v>97</v>
      </c>
      <c r="D134" s="2" t="s">
        <v>79</v>
      </c>
      <c r="H134" s="64">
        <f>H130+H133*H131</f>
        <v>6.9137108390275204E-2</v>
      </c>
      <c r="I134" s="64">
        <f>I130+I133*I131</f>
        <v>6.9137108390275204E-2</v>
      </c>
      <c r="J134" s="64">
        <f t="shared" ref="J134:L134" si="44">J130+J133*J131</f>
        <v>6.9137108390275204E-2</v>
      </c>
      <c r="K134" s="64">
        <f t="shared" si="44"/>
        <v>6.9137108390275204E-2</v>
      </c>
      <c r="L134" s="64">
        <f t="shared" si="44"/>
        <v>6.9137108390275204E-2</v>
      </c>
    </row>
    <row r="135" spans="2:16" outlineLevel="1" x14ac:dyDescent="0.2">
      <c r="B135" s="2" t="s">
        <v>98</v>
      </c>
      <c r="D135" s="2" t="s">
        <v>79</v>
      </c>
      <c r="H135" s="64">
        <f>H134*1/(1-H129)</f>
        <v>9.3176695943767124E-2</v>
      </c>
      <c r="I135" s="64">
        <f>I134*1/(1-I129)</f>
        <v>9.3176695943767124E-2</v>
      </c>
      <c r="J135" s="64">
        <f t="shared" ref="J135:L135" si="45">J134*1/(1-J129)</f>
        <v>9.3176695943767124E-2</v>
      </c>
      <c r="K135" s="64">
        <f t="shared" si="45"/>
        <v>9.3176695943767124E-2</v>
      </c>
      <c r="L135" s="64">
        <f t="shared" si="45"/>
        <v>9.3176695943767124E-2</v>
      </c>
    </row>
    <row r="136" spans="2:16" outlineLevel="1" x14ac:dyDescent="0.2">
      <c r="B136" s="2" t="s">
        <v>156</v>
      </c>
      <c r="D136" s="2" t="s">
        <v>79</v>
      </c>
      <c r="H136" s="60">
        <f>H122</f>
        <v>3.2161566236839439E-2</v>
      </c>
      <c r="I136" s="60">
        <f>I122</f>
        <v>3.2704965285157497E-2</v>
      </c>
      <c r="J136" s="60">
        <f>J122</f>
        <v>3.34771298449782E-2</v>
      </c>
      <c r="K136" s="60">
        <f>K122</f>
        <v>3.4094169542476266E-2</v>
      </c>
      <c r="L136" s="60">
        <f>L122</f>
        <v>3.4102065528622834E-2</v>
      </c>
    </row>
    <row r="137" spans="2:16" outlineLevel="1" x14ac:dyDescent="0.2">
      <c r="B137" s="2" t="s">
        <v>80</v>
      </c>
      <c r="D137" s="2" t="s">
        <v>79</v>
      </c>
      <c r="H137" s="60">
        <f>H124</f>
        <v>1.5E-3</v>
      </c>
      <c r="I137" s="60">
        <f>I124</f>
        <v>1.5E-3</v>
      </c>
      <c r="J137" s="60">
        <f>J124</f>
        <v>1.5E-3</v>
      </c>
      <c r="K137" s="60">
        <f>K124</f>
        <v>1.5E-3</v>
      </c>
      <c r="L137" s="60">
        <f>L124</f>
        <v>1.5E-3</v>
      </c>
    </row>
    <row r="138" spans="2:16" outlineLevel="1" x14ac:dyDescent="0.2">
      <c r="B138" s="2" t="s">
        <v>96</v>
      </c>
      <c r="D138" s="2" t="s">
        <v>79</v>
      </c>
      <c r="H138" s="64">
        <f>H136+H137</f>
        <v>3.3661566236839441E-2</v>
      </c>
      <c r="I138" s="64">
        <f>I136+I137</f>
        <v>3.4204965285157499E-2</v>
      </c>
      <c r="J138" s="64">
        <f t="shared" ref="J138:L138" si="46">J136+J137</f>
        <v>3.4977129844978201E-2</v>
      </c>
      <c r="K138" s="64">
        <f t="shared" si="46"/>
        <v>3.5594169542476267E-2</v>
      </c>
      <c r="L138" s="64">
        <f t="shared" si="46"/>
        <v>3.5602065528622835E-2</v>
      </c>
    </row>
    <row r="139" spans="2:16" outlineLevel="1" x14ac:dyDescent="0.2">
      <c r="B139" s="2" t="s">
        <v>100</v>
      </c>
      <c r="D139" s="2" t="s">
        <v>79</v>
      </c>
      <c r="H139" s="64">
        <f>(1-H128)*H135+H128*H138</f>
        <v>6.5672718039058803E-2</v>
      </c>
      <c r="I139" s="64">
        <f>(1-I128)*I135+I128*I138</f>
        <v>6.5923841333118266E-2</v>
      </c>
      <c r="J139" s="64">
        <f t="shared" ref="J139:L139" si="47">(1-J128)*J135+J128*J138</f>
        <v>6.6280684997858441E-2</v>
      </c>
      <c r="K139" s="64">
        <f t="shared" si="47"/>
        <v>6.6565840155713027E-2</v>
      </c>
      <c r="L139" s="64">
        <f t="shared" si="47"/>
        <v>6.6569489161093343E-2</v>
      </c>
    </row>
    <row r="140" spans="2:16" outlineLevel="1" x14ac:dyDescent="0.2">
      <c r="B140" s="2" t="s">
        <v>101</v>
      </c>
      <c r="D140" s="2" t="s">
        <v>79</v>
      </c>
      <c r="H140" s="32">
        <f>ROUND(H139,3)</f>
        <v>6.6000000000000003E-2</v>
      </c>
      <c r="I140" s="32">
        <f>ROUND(I139,3)</f>
        <v>6.6000000000000003E-2</v>
      </c>
      <c r="J140" s="32">
        <f t="shared" ref="J140:L140" si="48">ROUND(J139,3)</f>
        <v>6.6000000000000003E-2</v>
      </c>
      <c r="K140" s="32">
        <f t="shared" si="48"/>
        <v>6.7000000000000004E-2</v>
      </c>
      <c r="L140" s="32">
        <f t="shared" si="48"/>
        <v>6.7000000000000004E-2</v>
      </c>
    </row>
    <row r="141" spans="2:16" x14ac:dyDescent="0.2">
      <c r="B141" s="39"/>
    </row>
    <row r="142" spans="2:16" x14ac:dyDescent="0.2">
      <c r="B142" s="39"/>
    </row>
    <row r="143" spans="2:16" s="75" customFormat="1" x14ac:dyDescent="0.2">
      <c r="B143" s="97" t="s">
        <v>183</v>
      </c>
    </row>
    <row r="144" spans="2:16" s="192" customFormat="1" x14ac:dyDescent="0.2">
      <c r="B144" s="189"/>
    </row>
    <row r="145" spans="2:16" outlineLevel="1" x14ac:dyDescent="0.2">
      <c r="B145" s="1" t="s">
        <v>94</v>
      </c>
    </row>
    <row r="146" spans="2:16" outlineLevel="1" x14ac:dyDescent="0.2">
      <c r="B146" s="2" t="s">
        <v>276</v>
      </c>
      <c r="D146" s="2" t="s">
        <v>79</v>
      </c>
      <c r="F146" s="42">
        <f>'2. Input constanten'!$F$17</f>
        <v>0.85919988367308398</v>
      </c>
      <c r="H146" s="92">
        <f>$F$83</f>
        <v>0.85919988367308398</v>
      </c>
      <c r="I146" s="60">
        <f>$F146</f>
        <v>0.85919988367308398</v>
      </c>
      <c r="J146" s="60">
        <f>$F146</f>
        <v>0.85919988367308398</v>
      </c>
      <c r="K146" s="60">
        <f>$F146</f>
        <v>0.85919988367308398</v>
      </c>
      <c r="L146" s="60">
        <f>$F146</f>
        <v>0.85919988367308398</v>
      </c>
    </row>
    <row r="147" spans="2:16" outlineLevel="1" x14ac:dyDescent="0.2">
      <c r="B147" s="2" t="s">
        <v>82</v>
      </c>
      <c r="F147" s="43">
        <f>$F$146/(1+$F$146)</f>
        <v>0.46213421763754969</v>
      </c>
      <c r="H147" s="81">
        <f>$F147</f>
        <v>0.46213421763754969</v>
      </c>
      <c r="I147" s="81">
        <f t="shared" ref="I147:L147" si="49">$F147</f>
        <v>0.46213421763754969</v>
      </c>
      <c r="J147" s="81">
        <f t="shared" si="49"/>
        <v>0.46213421763754969</v>
      </c>
      <c r="K147" s="81">
        <f t="shared" si="49"/>
        <v>0.46213421763754969</v>
      </c>
      <c r="L147" s="81">
        <f t="shared" si="49"/>
        <v>0.46213421763754969</v>
      </c>
    </row>
    <row r="148" spans="2:16" outlineLevel="1" x14ac:dyDescent="0.2">
      <c r="B148" s="2" t="s">
        <v>71</v>
      </c>
      <c r="D148" s="2" t="s">
        <v>79</v>
      </c>
      <c r="F148" s="42">
        <f>'2. Input constanten'!$F$18</f>
        <v>0.25800000000000001</v>
      </c>
      <c r="H148" s="92">
        <f>$F$85</f>
        <v>0.25800000000000001</v>
      </c>
      <c r="I148" s="60">
        <f t="shared" ref="I148:L148" si="50">$F148</f>
        <v>0.25800000000000001</v>
      </c>
      <c r="J148" s="60">
        <f t="shared" si="50"/>
        <v>0.25800000000000001</v>
      </c>
      <c r="K148" s="60">
        <f t="shared" si="50"/>
        <v>0.25800000000000001</v>
      </c>
      <c r="L148" s="60">
        <f t="shared" si="50"/>
        <v>0.25800000000000001</v>
      </c>
    </row>
    <row r="149" spans="2:16" outlineLevel="1" x14ac:dyDescent="0.2">
      <c r="B149" s="2" t="s">
        <v>154</v>
      </c>
      <c r="D149" s="2" t="s">
        <v>79</v>
      </c>
      <c r="F149" s="91"/>
      <c r="H149" s="94">
        <f>'5. Risicovrije rente'!T29</f>
        <v>2.6875E-2</v>
      </c>
      <c r="I149" s="94">
        <f>'5. Risicovrije rente'!U29</f>
        <v>2.6875E-2</v>
      </c>
      <c r="J149" s="94">
        <f>'5. Risicovrije rente'!V29</f>
        <v>2.6875E-2</v>
      </c>
      <c r="K149" s="94">
        <f>'5. Risicovrije rente'!W29</f>
        <v>2.6875E-2</v>
      </c>
      <c r="L149" s="94">
        <f>'5. Risicovrije rente'!X29</f>
        <v>2.6875E-2</v>
      </c>
    </row>
    <row r="150" spans="2:16" outlineLevel="1" x14ac:dyDescent="0.2">
      <c r="B150" s="2" t="s">
        <v>155</v>
      </c>
      <c r="D150" s="2" t="s">
        <v>79</v>
      </c>
      <c r="H150" s="102"/>
      <c r="I150" s="103"/>
      <c r="J150" s="102"/>
      <c r="K150" s="102"/>
      <c r="L150" s="102"/>
      <c r="P150" s="2" t="s">
        <v>193</v>
      </c>
    </row>
    <row r="151" spans="2:16" outlineLevel="1" x14ac:dyDescent="0.2">
      <c r="B151" s="2" t="s">
        <v>73</v>
      </c>
      <c r="D151" s="2" t="s">
        <v>79</v>
      </c>
      <c r="F151" s="42">
        <f>'2. Input constanten'!$F$19</f>
        <v>5.1999999999999998E-2</v>
      </c>
      <c r="H151" s="92">
        <f>$F$88</f>
        <v>5.1999999999999998E-2</v>
      </c>
      <c r="I151" s="60">
        <f t="shared" ref="I151:L152" si="51">$F151</f>
        <v>5.1999999999999998E-2</v>
      </c>
      <c r="J151" s="60">
        <f t="shared" si="51"/>
        <v>5.1999999999999998E-2</v>
      </c>
      <c r="K151" s="60">
        <f t="shared" si="51"/>
        <v>5.1999999999999998E-2</v>
      </c>
      <c r="L151" s="60">
        <f t="shared" si="51"/>
        <v>5.1999999999999998E-2</v>
      </c>
    </row>
    <row r="152" spans="2:16" outlineLevel="1" x14ac:dyDescent="0.2">
      <c r="B152" s="2" t="s">
        <v>103</v>
      </c>
      <c r="F152" s="61">
        <f>'2. Input constanten'!$F$20</f>
        <v>0.35913752509968999</v>
      </c>
      <c r="H152" s="93">
        <f>$F$89</f>
        <v>0.35913752509968999</v>
      </c>
      <c r="I152" s="62">
        <f>$F152</f>
        <v>0.35913752509968999</v>
      </c>
      <c r="J152" s="62">
        <f t="shared" si="51"/>
        <v>0.35913752509968999</v>
      </c>
      <c r="K152" s="62">
        <f t="shared" si="51"/>
        <v>0.35913752509968999</v>
      </c>
      <c r="L152" s="62">
        <f t="shared" si="51"/>
        <v>0.35913752509968999</v>
      </c>
    </row>
    <row r="153" spans="2:16" outlineLevel="1" x14ac:dyDescent="0.2">
      <c r="B153" s="2" t="s">
        <v>247</v>
      </c>
      <c r="D153" s="2" t="s">
        <v>79</v>
      </c>
      <c r="H153" s="95">
        <f>'6. Rente schulden elektriciteit'!T198</f>
        <v>2.9084369719002322E-2</v>
      </c>
      <c r="I153" s="95">
        <f>'6. Rente schulden elektriciteit'!U198</f>
        <v>3.0574878809745444E-2</v>
      </c>
      <c r="J153" s="95">
        <f>'6. Rente schulden elektriciteit'!V198</f>
        <v>3.2066666248011418E-2</v>
      </c>
      <c r="K153" s="95">
        <f>'6. Rente schulden elektriciteit'!W198</f>
        <v>3.3242688264172218E-2</v>
      </c>
      <c r="L153" s="95">
        <f>'6. Rente schulden elektriciteit'!X198</f>
        <v>3.4010099696341556E-2</v>
      </c>
    </row>
    <row r="154" spans="2:16" outlineLevel="1" x14ac:dyDescent="0.2">
      <c r="B154" s="2" t="s">
        <v>157</v>
      </c>
      <c r="D154" s="2" t="s">
        <v>79</v>
      </c>
      <c r="H154" s="102"/>
      <c r="I154" s="56"/>
      <c r="J154" s="102"/>
      <c r="K154" s="102"/>
      <c r="L154" s="102"/>
      <c r="P154" s="2" t="s">
        <v>193</v>
      </c>
    </row>
    <row r="155" spans="2:16" outlineLevel="1" x14ac:dyDescent="0.2">
      <c r="B155" s="2" t="s">
        <v>80</v>
      </c>
      <c r="D155" s="2" t="s">
        <v>79</v>
      </c>
      <c r="F155" s="42">
        <f>'2. Input constanten'!$F$21</f>
        <v>1.5E-3</v>
      </c>
      <c r="H155" s="92">
        <f>$F$92</f>
        <v>1.5E-3</v>
      </c>
      <c r="I155" s="60">
        <f t="shared" ref="I155:L155" si="52">$F155</f>
        <v>1.5E-3</v>
      </c>
      <c r="J155" s="60">
        <f t="shared" si="52"/>
        <v>1.5E-3</v>
      </c>
      <c r="K155" s="60">
        <f t="shared" si="52"/>
        <v>1.5E-3</v>
      </c>
      <c r="L155" s="60">
        <f t="shared" si="52"/>
        <v>1.5E-3</v>
      </c>
    </row>
    <row r="156" spans="2:16" outlineLevel="1" x14ac:dyDescent="0.2">
      <c r="H156" s="98"/>
      <c r="I156" s="98"/>
      <c r="J156" s="98"/>
      <c r="K156" s="98"/>
      <c r="L156" s="98"/>
    </row>
    <row r="157" spans="2:16" outlineLevel="1" x14ac:dyDescent="0.2"/>
    <row r="158" spans="2:16" outlineLevel="1" x14ac:dyDescent="0.2">
      <c r="B158" s="1" t="s">
        <v>281</v>
      </c>
      <c r="H158" s="1" t="s">
        <v>322</v>
      </c>
    </row>
    <row r="159" spans="2:16" outlineLevel="1" x14ac:dyDescent="0.2">
      <c r="B159" s="2" t="s">
        <v>70</v>
      </c>
      <c r="D159" s="2" t="s">
        <v>79</v>
      </c>
      <c r="H159" s="60">
        <f>H147</f>
        <v>0.46213421763754969</v>
      </c>
      <c r="I159" s="60">
        <f t="shared" ref="I159:L159" si="53">I147</f>
        <v>0.46213421763754969</v>
      </c>
      <c r="J159" s="60">
        <f t="shared" si="53"/>
        <v>0.46213421763754969</v>
      </c>
      <c r="K159" s="60">
        <f t="shared" si="53"/>
        <v>0.46213421763754969</v>
      </c>
      <c r="L159" s="60">
        <f t="shared" si="53"/>
        <v>0.46213421763754969</v>
      </c>
    </row>
    <row r="160" spans="2:16" outlineLevel="1" x14ac:dyDescent="0.2">
      <c r="B160" s="2" t="s">
        <v>71</v>
      </c>
      <c r="D160" s="2" t="s">
        <v>79</v>
      </c>
      <c r="H160" s="60">
        <f>H148</f>
        <v>0.25800000000000001</v>
      </c>
      <c r="I160" s="60">
        <f t="shared" ref="I160:L161" si="54">I148</f>
        <v>0.25800000000000001</v>
      </c>
      <c r="J160" s="60">
        <f t="shared" si="54"/>
        <v>0.25800000000000001</v>
      </c>
      <c r="K160" s="60">
        <f t="shared" si="54"/>
        <v>0.25800000000000001</v>
      </c>
      <c r="L160" s="60">
        <f t="shared" si="54"/>
        <v>0.25800000000000001</v>
      </c>
    </row>
    <row r="161" spans="2:12" outlineLevel="1" x14ac:dyDescent="0.2">
      <c r="B161" s="2" t="s">
        <v>72</v>
      </c>
      <c r="D161" s="2" t="s">
        <v>79</v>
      </c>
      <c r="H161" s="60">
        <f>H149</f>
        <v>2.6875E-2</v>
      </c>
      <c r="I161" s="60">
        <f t="shared" si="54"/>
        <v>2.6875E-2</v>
      </c>
      <c r="J161" s="60">
        <f t="shared" si="54"/>
        <v>2.6875E-2</v>
      </c>
      <c r="K161" s="60">
        <f t="shared" si="54"/>
        <v>2.6875E-2</v>
      </c>
      <c r="L161" s="60">
        <f t="shared" si="54"/>
        <v>2.6875E-2</v>
      </c>
    </row>
    <row r="162" spans="2:12" outlineLevel="1" x14ac:dyDescent="0.2">
      <c r="B162" s="2" t="s">
        <v>73</v>
      </c>
      <c r="D162" s="2" t="s">
        <v>79</v>
      </c>
      <c r="H162" s="60">
        <f t="shared" ref="H162:L163" si="55">H151</f>
        <v>5.1999999999999998E-2</v>
      </c>
      <c r="I162" s="60">
        <f t="shared" si="55"/>
        <v>5.1999999999999998E-2</v>
      </c>
      <c r="J162" s="60">
        <f t="shared" si="55"/>
        <v>5.1999999999999998E-2</v>
      </c>
      <c r="K162" s="60">
        <f t="shared" si="55"/>
        <v>5.1999999999999998E-2</v>
      </c>
      <c r="L162" s="60">
        <f t="shared" si="55"/>
        <v>5.1999999999999998E-2</v>
      </c>
    </row>
    <row r="163" spans="2:12" outlineLevel="1" x14ac:dyDescent="0.2">
      <c r="B163" s="2" t="s">
        <v>103</v>
      </c>
      <c r="H163" s="62">
        <f t="shared" si="55"/>
        <v>0.35913752509968999</v>
      </c>
      <c r="I163" s="62">
        <f t="shared" si="55"/>
        <v>0.35913752509968999</v>
      </c>
      <c r="J163" s="62">
        <f t="shared" si="55"/>
        <v>0.35913752509968999</v>
      </c>
      <c r="K163" s="62">
        <f t="shared" si="55"/>
        <v>0.35913752509968999</v>
      </c>
      <c r="L163" s="62">
        <f t="shared" si="55"/>
        <v>0.35913752509968999</v>
      </c>
    </row>
    <row r="164" spans="2:12" outlineLevel="1" x14ac:dyDescent="0.2">
      <c r="B164" s="2" t="s">
        <v>81</v>
      </c>
      <c r="H164" s="63">
        <f>((1-H159)+H159*(1-H160))/(1-H159)*H163</f>
        <v>0.58809714758260345</v>
      </c>
      <c r="I164" s="63">
        <f>((1-I159)+I159*(1-I160))/(1-I159)*I163</f>
        <v>0.58809714758260345</v>
      </c>
      <c r="J164" s="63">
        <f>((1-J159)+J159*(1-J160))/(1-J159)*J163</f>
        <v>0.58809714758260345</v>
      </c>
      <c r="K164" s="63">
        <f t="shared" ref="K164:L164" si="56">((1-K159)+K159*(1-K160))/(1-K159)*K163</f>
        <v>0.58809714758260345</v>
      </c>
      <c r="L164" s="63">
        <f t="shared" si="56"/>
        <v>0.58809714758260345</v>
      </c>
    </row>
    <row r="165" spans="2:12" outlineLevel="1" x14ac:dyDescent="0.2">
      <c r="B165" s="2" t="s">
        <v>97</v>
      </c>
      <c r="D165" s="2" t="s">
        <v>79</v>
      </c>
      <c r="H165" s="64">
        <f>H161+H164*H162</f>
        <v>5.7456051674295378E-2</v>
      </c>
      <c r="I165" s="64">
        <f>I161+I164*I162</f>
        <v>5.7456051674295378E-2</v>
      </c>
      <c r="J165" s="64">
        <f t="shared" ref="J165:L165" si="57">J161+J164*J162</f>
        <v>5.7456051674295378E-2</v>
      </c>
      <c r="K165" s="64">
        <f t="shared" si="57"/>
        <v>5.7456051674295378E-2</v>
      </c>
      <c r="L165" s="64">
        <f t="shared" si="57"/>
        <v>5.7456051674295378E-2</v>
      </c>
    </row>
    <row r="166" spans="2:12" outlineLevel="1" x14ac:dyDescent="0.2">
      <c r="B166" s="2" t="s">
        <v>98</v>
      </c>
      <c r="D166" s="2" t="s">
        <v>79</v>
      </c>
      <c r="H166" s="64">
        <f>H165*1/(1-H160)</f>
        <v>7.7434031906058465E-2</v>
      </c>
      <c r="I166" s="64">
        <f>I165*1/(1-I160)</f>
        <v>7.7434031906058465E-2</v>
      </c>
      <c r="J166" s="64">
        <f t="shared" ref="J166:L166" si="58">J165*1/(1-J160)</f>
        <v>7.7434031906058465E-2</v>
      </c>
      <c r="K166" s="64">
        <f t="shared" si="58"/>
        <v>7.7434031906058465E-2</v>
      </c>
      <c r="L166" s="64">
        <f t="shared" si="58"/>
        <v>7.7434031906058465E-2</v>
      </c>
    </row>
    <row r="167" spans="2:12" outlineLevel="1" x14ac:dyDescent="0.2">
      <c r="B167" s="2" t="s">
        <v>156</v>
      </c>
      <c r="D167" s="2" t="s">
        <v>79</v>
      </c>
      <c r="H167" s="60">
        <f>H153</f>
        <v>2.9084369719002322E-2</v>
      </c>
      <c r="I167" s="60">
        <f>I153</f>
        <v>3.0574878809745444E-2</v>
      </c>
      <c r="J167" s="60">
        <f>J153</f>
        <v>3.2066666248011418E-2</v>
      </c>
      <c r="K167" s="60">
        <f>K153</f>
        <v>3.3242688264172218E-2</v>
      </c>
      <c r="L167" s="60">
        <f>L153</f>
        <v>3.4010099696341556E-2</v>
      </c>
    </row>
    <row r="168" spans="2:12" outlineLevel="1" x14ac:dyDescent="0.2">
      <c r="B168" s="2" t="s">
        <v>80</v>
      </c>
      <c r="D168" s="2" t="s">
        <v>79</v>
      </c>
      <c r="H168" s="60">
        <f>H155</f>
        <v>1.5E-3</v>
      </c>
      <c r="I168" s="60">
        <f>I155</f>
        <v>1.5E-3</v>
      </c>
      <c r="J168" s="60">
        <f>J155</f>
        <v>1.5E-3</v>
      </c>
      <c r="K168" s="60">
        <f>K155</f>
        <v>1.5E-3</v>
      </c>
      <c r="L168" s="60">
        <f>L155</f>
        <v>1.5E-3</v>
      </c>
    </row>
    <row r="169" spans="2:12" outlineLevel="1" x14ac:dyDescent="0.2">
      <c r="B169" s="2" t="s">
        <v>96</v>
      </c>
      <c r="D169" s="2" t="s">
        <v>79</v>
      </c>
      <c r="H169" s="64">
        <f>H167+H168</f>
        <v>3.0584369719002323E-2</v>
      </c>
      <c r="I169" s="64">
        <f>I167+I168</f>
        <v>3.2074878809745445E-2</v>
      </c>
      <c r="J169" s="64">
        <f t="shared" ref="J169:L169" si="59">J167+J168</f>
        <v>3.3566666248011419E-2</v>
      </c>
      <c r="K169" s="64">
        <f t="shared" si="59"/>
        <v>3.474268826417222E-2</v>
      </c>
      <c r="L169" s="64">
        <f t="shared" si="59"/>
        <v>3.5510099696341557E-2</v>
      </c>
    </row>
    <row r="170" spans="2:12" outlineLevel="1" x14ac:dyDescent="0.2">
      <c r="B170" s="2" t="s">
        <v>100</v>
      </c>
      <c r="D170" s="2" t="s">
        <v>79</v>
      </c>
      <c r="H170" s="64">
        <f>(1-H159)*H166+H159*H169</f>
        <v>5.5783199924659778E-2</v>
      </c>
      <c r="I170" s="64">
        <f>(1-I159)*I166+I159*I169</f>
        <v>5.6472015177192005E-2</v>
      </c>
      <c r="J170" s="64">
        <f t="shared" ref="J170:L170" si="60">(1-J159)*J166+J159*J169</f>
        <v>5.7161421197856575E-2</v>
      </c>
      <c r="K170" s="64">
        <f t="shared" si="60"/>
        <v>5.7704901212219578E-2</v>
      </c>
      <c r="L170" s="64">
        <f t="shared" si="60"/>
        <v>5.8059548294031274E-2</v>
      </c>
    </row>
    <row r="171" spans="2:12" outlineLevel="1" x14ac:dyDescent="0.2">
      <c r="B171" s="2" t="s">
        <v>101</v>
      </c>
      <c r="D171" s="2" t="s">
        <v>79</v>
      </c>
      <c r="H171" s="32">
        <f>ROUND(H170,3)</f>
        <v>5.6000000000000001E-2</v>
      </c>
      <c r="I171" s="32">
        <f>ROUND(I170,3)</f>
        <v>5.6000000000000001E-2</v>
      </c>
      <c r="J171" s="32">
        <f t="shared" ref="J171:L171" si="61">ROUND(J170,3)</f>
        <v>5.7000000000000002E-2</v>
      </c>
      <c r="K171" s="32">
        <f t="shared" si="61"/>
        <v>5.8000000000000003E-2</v>
      </c>
      <c r="L171" s="32">
        <f t="shared" si="61"/>
        <v>5.8000000000000003E-2</v>
      </c>
    </row>
    <row r="172" spans="2:12" x14ac:dyDescent="0.2">
      <c r="B172" s="39"/>
    </row>
    <row r="173" spans="2:12" s="76" customFormat="1" x14ac:dyDescent="0.2">
      <c r="B173" s="97" t="s">
        <v>184</v>
      </c>
    </row>
    <row r="174" spans="2:12" s="190" customFormat="1" x14ac:dyDescent="0.2">
      <c r="B174" s="189"/>
    </row>
    <row r="175" spans="2:12" outlineLevel="1" x14ac:dyDescent="0.2">
      <c r="B175" s="1" t="s">
        <v>94</v>
      </c>
    </row>
    <row r="176" spans="2:12" outlineLevel="1" x14ac:dyDescent="0.2">
      <c r="B176" s="2" t="s">
        <v>276</v>
      </c>
      <c r="D176" s="2" t="s">
        <v>79</v>
      </c>
      <c r="F176" s="42">
        <f>'2. Input constanten'!$F$17</f>
        <v>0.85919988367308398</v>
      </c>
      <c r="H176" s="92">
        <f>$F$83</f>
        <v>0.85919988367308398</v>
      </c>
      <c r="I176" s="60">
        <f>$F176</f>
        <v>0.85919988367308398</v>
      </c>
      <c r="J176" s="60">
        <f>$F176</f>
        <v>0.85919988367308398</v>
      </c>
      <c r="K176" s="60">
        <f>$F176</f>
        <v>0.85919988367308398</v>
      </c>
      <c r="L176" s="60">
        <f>$F176</f>
        <v>0.85919988367308398</v>
      </c>
    </row>
    <row r="177" spans="2:16" outlineLevel="1" x14ac:dyDescent="0.2">
      <c r="B177" s="2" t="s">
        <v>82</v>
      </c>
      <c r="F177" s="43">
        <f>$F$176/(1+$F$176)</f>
        <v>0.46213421763754969</v>
      </c>
      <c r="H177" s="81">
        <f>$F177</f>
        <v>0.46213421763754969</v>
      </c>
      <c r="I177" s="81">
        <f t="shared" ref="I177:L177" si="62">$F177</f>
        <v>0.46213421763754969</v>
      </c>
      <c r="J177" s="81">
        <f t="shared" si="62"/>
        <v>0.46213421763754969</v>
      </c>
      <c r="K177" s="81">
        <f t="shared" si="62"/>
        <v>0.46213421763754969</v>
      </c>
      <c r="L177" s="81">
        <f t="shared" si="62"/>
        <v>0.46213421763754969</v>
      </c>
    </row>
    <row r="178" spans="2:16" outlineLevel="1" x14ac:dyDescent="0.2">
      <c r="B178" s="2" t="s">
        <v>71</v>
      </c>
      <c r="D178" s="2" t="s">
        <v>79</v>
      </c>
      <c r="F178" s="42">
        <f>'2. Input constanten'!$F$18</f>
        <v>0.25800000000000001</v>
      </c>
      <c r="H178" s="92">
        <f>$F$85</f>
        <v>0.25800000000000001</v>
      </c>
      <c r="I178" s="60">
        <f t="shared" ref="I178:L178" si="63">$F178</f>
        <v>0.25800000000000001</v>
      </c>
      <c r="J178" s="60">
        <f t="shared" si="63"/>
        <v>0.25800000000000001</v>
      </c>
      <c r="K178" s="60">
        <f t="shared" si="63"/>
        <v>0.25800000000000001</v>
      </c>
      <c r="L178" s="60">
        <f t="shared" si="63"/>
        <v>0.25800000000000001</v>
      </c>
    </row>
    <row r="179" spans="2:16" outlineLevel="1" x14ac:dyDescent="0.2">
      <c r="B179" s="2" t="s">
        <v>154</v>
      </c>
      <c r="D179" s="2" t="s">
        <v>79</v>
      </c>
      <c r="F179" s="91"/>
      <c r="H179" s="94">
        <f>'5. Risicovrije rente'!T29</f>
        <v>2.6875E-2</v>
      </c>
      <c r="I179" s="94">
        <f>'5. Risicovrije rente'!U29</f>
        <v>2.6875E-2</v>
      </c>
      <c r="J179" s="94">
        <f>'5. Risicovrije rente'!V29</f>
        <v>2.6875E-2</v>
      </c>
      <c r="K179" s="94">
        <f>'5. Risicovrije rente'!W29</f>
        <v>2.6875E-2</v>
      </c>
      <c r="L179" s="94">
        <f>'5. Risicovrije rente'!X29</f>
        <v>2.6875E-2</v>
      </c>
    </row>
    <row r="180" spans="2:16" outlineLevel="1" x14ac:dyDescent="0.2">
      <c r="B180" s="2" t="s">
        <v>155</v>
      </c>
      <c r="D180" s="2" t="s">
        <v>79</v>
      </c>
      <c r="H180" s="102"/>
      <c r="I180" s="103"/>
      <c r="J180" s="102"/>
      <c r="K180" s="102"/>
      <c r="L180" s="102"/>
      <c r="P180" s="2" t="s">
        <v>193</v>
      </c>
    </row>
    <row r="181" spans="2:16" outlineLevel="1" x14ac:dyDescent="0.2">
      <c r="B181" s="2" t="s">
        <v>73</v>
      </c>
      <c r="D181" s="2" t="s">
        <v>79</v>
      </c>
      <c r="F181" s="42">
        <f>'2. Input constanten'!$F$19</f>
        <v>5.1999999999999998E-2</v>
      </c>
      <c r="H181" s="92">
        <f>$F$88</f>
        <v>5.1999999999999998E-2</v>
      </c>
      <c r="I181" s="60">
        <f t="shared" ref="I181:L182" si="64">$F181</f>
        <v>5.1999999999999998E-2</v>
      </c>
      <c r="J181" s="60">
        <f t="shared" si="64"/>
        <v>5.1999999999999998E-2</v>
      </c>
      <c r="K181" s="60">
        <f t="shared" si="64"/>
        <v>5.1999999999999998E-2</v>
      </c>
      <c r="L181" s="60">
        <f t="shared" si="64"/>
        <v>5.1999999999999998E-2</v>
      </c>
    </row>
    <row r="182" spans="2:16" outlineLevel="1" x14ac:dyDescent="0.2">
      <c r="B182" s="2" t="s">
        <v>103</v>
      </c>
      <c r="F182" s="61">
        <f>'2. Input constanten'!$F$20</f>
        <v>0.35913752509968999</v>
      </c>
      <c r="H182" s="93">
        <f>$F$89</f>
        <v>0.35913752509968999</v>
      </c>
      <c r="I182" s="62">
        <f>$F182</f>
        <v>0.35913752509968999</v>
      </c>
      <c r="J182" s="62">
        <f t="shared" si="64"/>
        <v>0.35913752509968999</v>
      </c>
      <c r="K182" s="62">
        <f t="shared" si="64"/>
        <v>0.35913752509968999</v>
      </c>
      <c r="L182" s="62">
        <f t="shared" si="64"/>
        <v>0.35913752509968999</v>
      </c>
    </row>
    <row r="183" spans="2:16" outlineLevel="1" x14ac:dyDescent="0.2">
      <c r="B183" s="2" t="s">
        <v>247</v>
      </c>
      <c r="D183" s="2" t="s">
        <v>79</v>
      </c>
      <c r="H183" s="95">
        <f>'6. Rente schulden elektriciteit'!T248</f>
        <v>2.6685205642411714E-2</v>
      </c>
      <c r="I183" s="95">
        <f>'6. Rente schulden elektriciteit'!U248</f>
        <v>2.8573679460328513E-2</v>
      </c>
      <c r="J183" s="95">
        <f>'6. Rente schulden elektriciteit'!V248</f>
        <v>3.0598189409668509E-2</v>
      </c>
      <c r="K183" s="95">
        <f>'6. Rente schulden elektriciteit'!W248</f>
        <v>3.2520259423694596E-2</v>
      </c>
      <c r="L183" s="95">
        <f>'6. Rente schulden elektriciteit'!X248</f>
        <v>3.3891866982395949E-2</v>
      </c>
    </row>
    <row r="184" spans="2:16" outlineLevel="1" x14ac:dyDescent="0.2">
      <c r="B184" s="2" t="s">
        <v>157</v>
      </c>
      <c r="D184" s="2" t="s">
        <v>79</v>
      </c>
      <c r="H184" s="102"/>
      <c r="I184" s="56"/>
      <c r="J184" s="102"/>
      <c r="K184" s="102"/>
      <c r="L184" s="102"/>
      <c r="P184" s="2" t="s">
        <v>193</v>
      </c>
    </row>
    <row r="185" spans="2:16" outlineLevel="1" x14ac:dyDescent="0.2">
      <c r="B185" s="2" t="s">
        <v>80</v>
      </c>
      <c r="D185" s="2" t="s">
        <v>79</v>
      </c>
      <c r="F185" s="42">
        <f>'2. Input constanten'!$F$21</f>
        <v>1.5E-3</v>
      </c>
      <c r="H185" s="92">
        <f>$F$92</f>
        <v>1.5E-3</v>
      </c>
      <c r="I185" s="60">
        <f t="shared" ref="I185:L185" si="65">$F185</f>
        <v>1.5E-3</v>
      </c>
      <c r="J185" s="60">
        <f t="shared" si="65"/>
        <v>1.5E-3</v>
      </c>
      <c r="K185" s="60">
        <f t="shared" si="65"/>
        <v>1.5E-3</v>
      </c>
      <c r="L185" s="60">
        <f t="shared" si="65"/>
        <v>1.5E-3</v>
      </c>
    </row>
    <row r="186" spans="2:16" outlineLevel="1" x14ac:dyDescent="0.2">
      <c r="H186" s="98"/>
      <c r="I186" s="98"/>
      <c r="J186" s="98"/>
      <c r="K186" s="98"/>
      <c r="L186" s="98"/>
    </row>
    <row r="187" spans="2:16" outlineLevel="1" x14ac:dyDescent="0.2"/>
    <row r="188" spans="2:16" outlineLevel="1" x14ac:dyDescent="0.2">
      <c r="B188" s="1" t="s">
        <v>281</v>
      </c>
      <c r="H188" s="1" t="s">
        <v>322</v>
      </c>
    </row>
    <row r="189" spans="2:16" outlineLevel="1" x14ac:dyDescent="0.2">
      <c r="B189" s="2" t="s">
        <v>70</v>
      </c>
      <c r="D189" s="2" t="s">
        <v>79</v>
      </c>
      <c r="H189" s="60">
        <f>H177</f>
        <v>0.46213421763754969</v>
      </c>
      <c r="I189" s="60">
        <f t="shared" ref="I189:L189" si="66">I177</f>
        <v>0.46213421763754969</v>
      </c>
      <c r="J189" s="60">
        <f t="shared" si="66"/>
        <v>0.46213421763754969</v>
      </c>
      <c r="K189" s="60">
        <f t="shared" si="66"/>
        <v>0.46213421763754969</v>
      </c>
      <c r="L189" s="60">
        <f t="shared" si="66"/>
        <v>0.46213421763754969</v>
      </c>
    </row>
    <row r="190" spans="2:16" outlineLevel="1" x14ac:dyDescent="0.2">
      <c r="B190" s="2" t="s">
        <v>71</v>
      </c>
      <c r="D190" s="2" t="s">
        <v>79</v>
      </c>
      <c r="H190" s="60">
        <f>H178</f>
        <v>0.25800000000000001</v>
      </c>
      <c r="I190" s="60">
        <f t="shared" ref="I190:L191" si="67">I178</f>
        <v>0.25800000000000001</v>
      </c>
      <c r="J190" s="60">
        <f t="shared" si="67"/>
        <v>0.25800000000000001</v>
      </c>
      <c r="K190" s="60">
        <f t="shared" si="67"/>
        <v>0.25800000000000001</v>
      </c>
      <c r="L190" s="60">
        <f t="shared" si="67"/>
        <v>0.25800000000000001</v>
      </c>
    </row>
    <row r="191" spans="2:16" outlineLevel="1" x14ac:dyDescent="0.2">
      <c r="B191" s="2" t="s">
        <v>72</v>
      </c>
      <c r="D191" s="2" t="s">
        <v>79</v>
      </c>
      <c r="H191" s="60">
        <f>H179</f>
        <v>2.6875E-2</v>
      </c>
      <c r="I191" s="60">
        <f t="shared" si="67"/>
        <v>2.6875E-2</v>
      </c>
      <c r="J191" s="60">
        <f t="shared" si="67"/>
        <v>2.6875E-2</v>
      </c>
      <c r="K191" s="60">
        <f t="shared" si="67"/>
        <v>2.6875E-2</v>
      </c>
      <c r="L191" s="60">
        <f t="shared" si="67"/>
        <v>2.6875E-2</v>
      </c>
    </row>
    <row r="192" spans="2:16" outlineLevel="1" x14ac:dyDescent="0.2">
      <c r="B192" s="2" t="s">
        <v>73</v>
      </c>
      <c r="D192" s="2" t="s">
        <v>79</v>
      </c>
      <c r="H192" s="60">
        <f t="shared" ref="H192:L193" si="68">H181</f>
        <v>5.1999999999999998E-2</v>
      </c>
      <c r="I192" s="60">
        <f t="shared" si="68"/>
        <v>5.1999999999999998E-2</v>
      </c>
      <c r="J192" s="60">
        <f t="shared" si="68"/>
        <v>5.1999999999999998E-2</v>
      </c>
      <c r="K192" s="60">
        <f t="shared" si="68"/>
        <v>5.1999999999999998E-2</v>
      </c>
      <c r="L192" s="60">
        <f t="shared" si="68"/>
        <v>5.1999999999999998E-2</v>
      </c>
    </row>
    <row r="193" spans="2:12" outlineLevel="1" x14ac:dyDescent="0.2">
      <c r="B193" s="2" t="s">
        <v>103</v>
      </c>
      <c r="H193" s="62">
        <f t="shared" si="68"/>
        <v>0.35913752509968999</v>
      </c>
      <c r="I193" s="62">
        <f t="shared" si="68"/>
        <v>0.35913752509968999</v>
      </c>
      <c r="J193" s="62">
        <f t="shared" si="68"/>
        <v>0.35913752509968999</v>
      </c>
      <c r="K193" s="62">
        <f t="shared" si="68"/>
        <v>0.35913752509968999</v>
      </c>
      <c r="L193" s="62">
        <f t="shared" si="68"/>
        <v>0.35913752509968999</v>
      </c>
    </row>
    <row r="194" spans="2:12" outlineLevel="1" x14ac:dyDescent="0.2">
      <c r="B194" s="2" t="s">
        <v>81</v>
      </c>
      <c r="H194" s="63">
        <f>((1-H189)+H189*(1-H190))/(1-H189)*H193</f>
        <v>0.58809714758260345</v>
      </c>
      <c r="I194" s="63">
        <f>((1-I189)+I189*(1-I190))/(1-I189)*I193</f>
        <v>0.58809714758260345</v>
      </c>
      <c r="J194" s="63">
        <f>((1-J189)+J189*(1-J190))/(1-J189)*J193</f>
        <v>0.58809714758260345</v>
      </c>
      <c r="K194" s="63">
        <f t="shared" ref="K194:L194" si="69">((1-K189)+K189*(1-K190))/(1-K189)*K193</f>
        <v>0.58809714758260345</v>
      </c>
      <c r="L194" s="63">
        <f t="shared" si="69"/>
        <v>0.58809714758260345</v>
      </c>
    </row>
    <row r="195" spans="2:12" outlineLevel="1" x14ac:dyDescent="0.2">
      <c r="B195" s="2" t="s">
        <v>97</v>
      </c>
      <c r="D195" s="2" t="s">
        <v>79</v>
      </c>
      <c r="H195" s="64">
        <f>H191+H194*H192</f>
        <v>5.7456051674295378E-2</v>
      </c>
      <c r="I195" s="64">
        <f>I191+I194*I192</f>
        <v>5.7456051674295378E-2</v>
      </c>
      <c r="J195" s="64">
        <f t="shared" ref="J195:L195" si="70">J191+J194*J192</f>
        <v>5.7456051674295378E-2</v>
      </c>
      <c r="K195" s="64">
        <f t="shared" si="70"/>
        <v>5.7456051674295378E-2</v>
      </c>
      <c r="L195" s="64">
        <f t="shared" si="70"/>
        <v>5.7456051674295378E-2</v>
      </c>
    </row>
    <row r="196" spans="2:12" outlineLevel="1" x14ac:dyDescent="0.2">
      <c r="B196" s="2" t="s">
        <v>98</v>
      </c>
      <c r="D196" s="2" t="s">
        <v>79</v>
      </c>
      <c r="H196" s="64">
        <f>H195*1/(1-H190)</f>
        <v>7.7434031906058465E-2</v>
      </c>
      <c r="I196" s="64">
        <f>I195*1/(1-I190)</f>
        <v>7.7434031906058465E-2</v>
      </c>
      <c r="J196" s="64">
        <f t="shared" ref="J196:L196" si="71">J195*1/(1-J190)</f>
        <v>7.7434031906058465E-2</v>
      </c>
      <c r="K196" s="64">
        <f t="shared" si="71"/>
        <v>7.7434031906058465E-2</v>
      </c>
      <c r="L196" s="64">
        <f t="shared" si="71"/>
        <v>7.7434031906058465E-2</v>
      </c>
    </row>
    <row r="197" spans="2:12" outlineLevel="1" x14ac:dyDescent="0.2">
      <c r="B197" s="2" t="s">
        <v>156</v>
      </c>
      <c r="D197" s="2" t="s">
        <v>79</v>
      </c>
      <c r="H197" s="60">
        <f>H183</f>
        <v>2.6685205642411714E-2</v>
      </c>
      <c r="I197" s="60">
        <f>I183</f>
        <v>2.8573679460328513E-2</v>
      </c>
      <c r="J197" s="60">
        <f>J183</f>
        <v>3.0598189409668509E-2</v>
      </c>
      <c r="K197" s="60">
        <f>K183</f>
        <v>3.2520259423694596E-2</v>
      </c>
      <c r="L197" s="60">
        <f>L183</f>
        <v>3.3891866982395949E-2</v>
      </c>
    </row>
    <row r="198" spans="2:12" outlineLevel="1" x14ac:dyDescent="0.2">
      <c r="B198" s="2" t="s">
        <v>80</v>
      </c>
      <c r="D198" s="2" t="s">
        <v>79</v>
      </c>
      <c r="H198" s="60">
        <f>H185</f>
        <v>1.5E-3</v>
      </c>
      <c r="I198" s="60">
        <f>I185</f>
        <v>1.5E-3</v>
      </c>
      <c r="J198" s="60">
        <f>J185</f>
        <v>1.5E-3</v>
      </c>
      <c r="K198" s="60">
        <f>K185</f>
        <v>1.5E-3</v>
      </c>
      <c r="L198" s="60">
        <f>L185</f>
        <v>1.5E-3</v>
      </c>
    </row>
    <row r="199" spans="2:12" outlineLevel="1" x14ac:dyDescent="0.2">
      <c r="B199" s="2" t="s">
        <v>96</v>
      </c>
      <c r="D199" s="2" t="s">
        <v>79</v>
      </c>
      <c r="H199" s="64">
        <f>H197+H198</f>
        <v>2.8185205642411715E-2</v>
      </c>
      <c r="I199" s="64">
        <f>I197+I198</f>
        <v>3.0073679460328514E-2</v>
      </c>
      <c r="J199" s="64">
        <f t="shared" ref="J199:L199" si="72">J197+J198</f>
        <v>3.2098189409668507E-2</v>
      </c>
      <c r="K199" s="64">
        <f t="shared" si="72"/>
        <v>3.4020259423694597E-2</v>
      </c>
      <c r="L199" s="64">
        <f t="shared" si="72"/>
        <v>3.539186698239595E-2</v>
      </c>
    </row>
    <row r="200" spans="2:12" outlineLevel="1" x14ac:dyDescent="0.2">
      <c r="B200" s="2" t="s">
        <v>100</v>
      </c>
      <c r="D200" s="2" t="s">
        <v>79</v>
      </c>
      <c r="H200" s="64">
        <f>(1-H189)*H196+H189*H199</f>
        <v>5.4674464111140464E-2</v>
      </c>
      <c r="I200" s="64">
        <f>(1-I189)*I196+I189*I199</f>
        <v>5.5547192481512436E-2</v>
      </c>
      <c r="J200" s="64">
        <f t="shared" ref="J200:L200" si="73">(1-J189)*J196+J189*J199</f>
        <v>5.6482787803050112E-2</v>
      </c>
      <c r="K200" s="64">
        <f t="shared" si="73"/>
        <v>5.7371042125226659E-2</v>
      </c>
      <c r="L200" s="64">
        <f t="shared" si="73"/>
        <v>5.8004908911272857E-2</v>
      </c>
    </row>
    <row r="201" spans="2:12" outlineLevel="1" x14ac:dyDescent="0.2">
      <c r="B201" s="2" t="s">
        <v>101</v>
      </c>
      <c r="D201" s="2" t="s">
        <v>79</v>
      </c>
      <c r="H201" s="32">
        <f>ROUND(H200,3)</f>
        <v>5.5E-2</v>
      </c>
      <c r="I201" s="32">
        <f>ROUND(I200,3)</f>
        <v>5.6000000000000001E-2</v>
      </c>
      <c r="J201" s="32">
        <f t="shared" ref="J201:L201" si="74">ROUND(J200,3)</f>
        <v>5.6000000000000001E-2</v>
      </c>
      <c r="K201" s="32">
        <f t="shared" si="74"/>
        <v>5.7000000000000002E-2</v>
      </c>
      <c r="L201" s="32">
        <f t="shared" si="74"/>
        <v>5.8000000000000003E-2</v>
      </c>
    </row>
    <row r="202" spans="2:12" x14ac:dyDescent="0.2">
      <c r="B202" s="39"/>
    </row>
    <row r="203" spans="2:12" s="76" customFormat="1" x14ac:dyDescent="0.2">
      <c r="B203" s="97" t="s">
        <v>185</v>
      </c>
    </row>
    <row r="204" spans="2:12" s="190" customFormat="1" x14ac:dyDescent="0.2">
      <c r="B204" s="189"/>
    </row>
    <row r="205" spans="2:12" outlineLevel="1" x14ac:dyDescent="0.2">
      <c r="B205" s="1" t="s">
        <v>94</v>
      </c>
    </row>
    <row r="206" spans="2:12" outlineLevel="1" x14ac:dyDescent="0.2">
      <c r="B206" s="2" t="s">
        <v>276</v>
      </c>
      <c r="D206" s="2" t="s">
        <v>79</v>
      </c>
      <c r="F206" s="42">
        <f>'2. Input constanten'!$F$17</f>
        <v>0.85919988367308398</v>
      </c>
      <c r="H206" s="92">
        <f>$F$83</f>
        <v>0.85919988367308398</v>
      </c>
      <c r="I206" s="60">
        <f>$F206</f>
        <v>0.85919988367308398</v>
      </c>
      <c r="J206" s="60">
        <f>$F206</f>
        <v>0.85919988367308398</v>
      </c>
      <c r="K206" s="60">
        <f>$F206</f>
        <v>0.85919988367308398</v>
      </c>
      <c r="L206" s="60">
        <f>$F206</f>
        <v>0.85919988367308398</v>
      </c>
    </row>
    <row r="207" spans="2:12" outlineLevel="1" x14ac:dyDescent="0.2">
      <c r="B207" s="2" t="s">
        <v>82</v>
      </c>
      <c r="F207" s="43">
        <f>$F$206/(1+$F$206)</f>
        <v>0.46213421763754969</v>
      </c>
      <c r="H207" s="81">
        <f>$F207</f>
        <v>0.46213421763754969</v>
      </c>
      <c r="I207" s="81">
        <f t="shared" ref="I207:L207" si="75">$F207</f>
        <v>0.46213421763754969</v>
      </c>
      <c r="J207" s="81">
        <f t="shared" si="75"/>
        <v>0.46213421763754969</v>
      </c>
      <c r="K207" s="81">
        <f t="shared" si="75"/>
        <v>0.46213421763754969</v>
      </c>
      <c r="L207" s="81">
        <f t="shared" si="75"/>
        <v>0.46213421763754969</v>
      </c>
    </row>
    <row r="208" spans="2:12" outlineLevel="1" x14ac:dyDescent="0.2">
      <c r="B208" s="2" t="s">
        <v>71</v>
      </c>
      <c r="D208" s="2" t="s">
        <v>79</v>
      </c>
      <c r="F208" s="42">
        <f>'2. Input constanten'!$F$18</f>
        <v>0.25800000000000001</v>
      </c>
      <c r="H208" s="92">
        <f>$F$85</f>
        <v>0.25800000000000001</v>
      </c>
      <c r="I208" s="60">
        <f t="shared" ref="I208:L208" si="76">$F208</f>
        <v>0.25800000000000001</v>
      </c>
      <c r="J208" s="60">
        <f t="shared" si="76"/>
        <v>0.25800000000000001</v>
      </c>
      <c r="K208" s="60">
        <f t="shared" si="76"/>
        <v>0.25800000000000001</v>
      </c>
      <c r="L208" s="60">
        <f t="shared" si="76"/>
        <v>0.25800000000000001</v>
      </c>
    </row>
    <row r="209" spans="2:16" outlineLevel="1" x14ac:dyDescent="0.2">
      <c r="B209" s="2" t="s">
        <v>154</v>
      </c>
      <c r="D209" s="2" t="s">
        <v>79</v>
      </c>
      <c r="F209" s="91"/>
      <c r="H209" s="94">
        <f>'5. Risicovrije rente'!T29</f>
        <v>2.6875E-2</v>
      </c>
      <c r="I209" s="94">
        <f>'5. Risicovrije rente'!U29</f>
        <v>2.6875E-2</v>
      </c>
      <c r="J209" s="94">
        <f>'5. Risicovrije rente'!V29</f>
        <v>2.6875E-2</v>
      </c>
      <c r="K209" s="94">
        <f>'5. Risicovrije rente'!W29</f>
        <v>2.6875E-2</v>
      </c>
      <c r="L209" s="94">
        <f>'5. Risicovrije rente'!X29</f>
        <v>2.6875E-2</v>
      </c>
    </row>
    <row r="210" spans="2:16" outlineLevel="1" x14ac:dyDescent="0.2">
      <c r="B210" s="2" t="s">
        <v>155</v>
      </c>
      <c r="D210" s="2" t="s">
        <v>79</v>
      </c>
      <c r="H210" s="102"/>
      <c r="I210" s="103"/>
      <c r="J210" s="102"/>
      <c r="K210" s="102"/>
      <c r="L210" s="102"/>
      <c r="P210" s="2" t="s">
        <v>193</v>
      </c>
    </row>
    <row r="211" spans="2:16" outlineLevel="1" x14ac:dyDescent="0.2">
      <c r="B211" s="2" t="s">
        <v>73</v>
      </c>
      <c r="D211" s="2" t="s">
        <v>79</v>
      </c>
      <c r="F211" s="42">
        <f>'2. Input constanten'!$F$19</f>
        <v>5.1999999999999998E-2</v>
      </c>
      <c r="H211" s="92">
        <f>$F$88</f>
        <v>5.1999999999999998E-2</v>
      </c>
      <c r="I211" s="60">
        <f t="shared" ref="I211:L212" si="77">$F211</f>
        <v>5.1999999999999998E-2</v>
      </c>
      <c r="J211" s="60">
        <f t="shared" si="77"/>
        <v>5.1999999999999998E-2</v>
      </c>
      <c r="K211" s="60">
        <f t="shared" si="77"/>
        <v>5.1999999999999998E-2</v>
      </c>
      <c r="L211" s="60">
        <f t="shared" si="77"/>
        <v>5.1999999999999998E-2</v>
      </c>
    </row>
    <row r="212" spans="2:16" outlineLevel="1" x14ac:dyDescent="0.2">
      <c r="B212" s="2" t="s">
        <v>103</v>
      </c>
      <c r="F212" s="61">
        <f>'2. Input constanten'!$F$20</f>
        <v>0.35913752509968999</v>
      </c>
      <c r="H212" s="93">
        <f>$F$89</f>
        <v>0.35913752509968999</v>
      </c>
      <c r="I212" s="62">
        <f>$F212</f>
        <v>0.35913752509968999</v>
      </c>
      <c r="J212" s="62">
        <f t="shared" si="77"/>
        <v>0.35913752509968999</v>
      </c>
      <c r="K212" s="62">
        <f t="shared" si="77"/>
        <v>0.35913752509968999</v>
      </c>
      <c r="L212" s="62">
        <f t="shared" si="77"/>
        <v>0.35913752509968999</v>
      </c>
    </row>
    <row r="213" spans="2:16" outlineLevel="1" x14ac:dyDescent="0.2">
      <c r="B213" s="2" t="s">
        <v>247</v>
      </c>
      <c r="D213" s="2" t="s">
        <v>79</v>
      </c>
      <c r="H213" s="95">
        <f>'6. Rente schulden elektriciteit'!T298</f>
        <v>2.6044834167242861E-2</v>
      </c>
      <c r="I213" s="95">
        <f>'6. Rente schulden elektriciteit'!U298</f>
        <v>2.8086971211228745E-2</v>
      </c>
      <c r="J213" s="95">
        <f>'6. Rente schulden elektriciteit'!V298</f>
        <v>3.0204851609532884E-2</v>
      </c>
      <c r="K213" s="95">
        <f>'6. Rente schulden elektriciteit'!W298</f>
        <v>3.2266980830301648E-2</v>
      </c>
      <c r="L213" s="95">
        <f>'6. Rente schulden elektriciteit'!X298</f>
        <v>3.3794987069601122E-2</v>
      </c>
    </row>
    <row r="214" spans="2:16" outlineLevel="1" x14ac:dyDescent="0.2">
      <c r="B214" s="2" t="s">
        <v>157</v>
      </c>
      <c r="D214" s="2" t="s">
        <v>79</v>
      </c>
      <c r="H214" s="102"/>
      <c r="I214" s="56"/>
      <c r="J214" s="102"/>
      <c r="K214" s="102"/>
      <c r="L214" s="102"/>
      <c r="P214" s="2" t="s">
        <v>193</v>
      </c>
    </row>
    <row r="215" spans="2:16" outlineLevel="1" x14ac:dyDescent="0.2">
      <c r="B215" s="2" t="s">
        <v>80</v>
      </c>
      <c r="D215" s="2" t="s">
        <v>79</v>
      </c>
      <c r="F215" s="42">
        <f>'2. Input constanten'!$F$21</f>
        <v>1.5E-3</v>
      </c>
      <c r="H215" s="92">
        <f>$F$92</f>
        <v>1.5E-3</v>
      </c>
      <c r="I215" s="60">
        <f t="shared" ref="I215:L215" si="78">$F215</f>
        <v>1.5E-3</v>
      </c>
      <c r="J215" s="60">
        <f t="shared" si="78"/>
        <v>1.5E-3</v>
      </c>
      <c r="K215" s="60">
        <f t="shared" si="78"/>
        <v>1.5E-3</v>
      </c>
      <c r="L215" s="60">
        <f t="shared" si="78"/>
        <v>1.5E-3</v>
      </c>
    </row>
    <row r="216" spans="2:16" outlineLevel="1" x14ac:dyDescent="0.2">
      <c r="H216" s="98"/>
      <c r="I216" s="98"/>
      <c r="J216" s="98"/>
      <c r="K216" s="98"/>
      <c r="L216" s="98"/>
    </row>
    <row r="217" spans="2:16" outlineLevel="1" x14ac:dyDescent="0.2"/>
    <row r="218" spans="2:16" outlineLevel="1" x14ac:dyDescent="0.2">
      <c r="B218" s="1" t="s">
        <v>281</v>
      </c>
      <c r="H218" s="1" t="s">
        <v>322</v>
      </c>
    </row>
    <row r="219" spans="2:16" outlineLevel="1" x14ac:dyDescent="0.2">
      <c r="B219" s="2" t="s">
        <v>70</v>
      </c>
      <c r="D219" s="2" t="s">
        <v>79</v>
      </c>
      <c r="H219" s="60">
        <f>H207</f>
        <v>0.46213421763754969</v>
      </c>
      <c r="I219" s="60">
        <f t="shared" ref="I219:L219" si="79">I207</f>
        <v>0.46213421763754969</v>
      </c>
      <c r="J219" s="60">
        <f t="shared" si="79"/>
        <v>0.46213421763754969</v>
      </c>
      <c r="K219" s="60">
        <f t="shared" si="79"/>
        <v>0.46213421763754969</v>
      </c>
      <c r="L219" s="60">
        <f t="shared" si="79"/>
        <v>0.46213421763754969</v>
      </c>
    </row>
    <row r="220" spans="2:16" outlineLevel="1" x14ac:dyDescent="0.2">
      <c r="B220" s="2" t="s">
        <v>71</v>
      </c>
      <c r="D220" s="2" t="s">
        <v>79</v>
      </c>
      <c r="H220" s="60">
        <f>H208</f>
        <v>0.25800000000000001</v>
      </c>
      <c r="I220" s="60">
        <f t="shared" ref="I220:L221" si="80">I208</f>
        <v>0.25800000000000001</v>
      </c>
      <c r="J220" s="60">
        <f t="shared" si="80"/>
        <v>0.25800000000000001</v>
      </c>
      <c r="K220" s="60">
        <f t="shared" si="80"/>
        <v>0.25800000000000001</v>
      </c>
      <c r="L220" s="60">
        <f t="shared" si="80"/>
        <v>0.25800000000000001</v>
      </c>
    </row>
    <row r="221" spans="2:16" outlineLevel="1" x14ac:dyDescent="0.2">
      <c r="B221" s="2" t="s">
        <v>72</v>
      </c>
      <c r="D221" s="2" t="s">
        <v>79</v>
      </c>
      <c r="H221" s="60">
        <f>H209</f>
        <v>2.6875E-2</v>
      </c>
      <c r="I221" s="60">
        <f t="shared" si="80"/>
        <v>2.6875E-2</v>
      </c>
      <c r="J221" s="60">
        <f t="shared" si="80"/>
        <v>2.6875E-2</v>
      </c>
      <c r="K221" s="60">
        <f t="shared" si="80"/>
        <v>2.6875E-2</v>
      </c>
      <c r="L221" s="60">
        <f t="shared" si="80"/>
        <v>2.6875E-2</v>
      </c>
    </row>
    <row r="222" spans="2:16" outlineLevel="1" x14ac:dyDescent="0.2">
      <c r="B222" s="2" t="s">
        <v>73</v>
      </c>
      <c r="D222" s="2" t="s">
        <v>79</v>
      </c>
      <c r="H222" s="60">
        <f t="shared" ref="H222:L223" si="81">H211</f>
        <v>5.1999999999999998E-2</v>
      </c>
      <c r="I222" s="60">
        <f t="shared" si="81"/>
        <v>5.1999999999999998E-2</v>
      </c>
      <c r="J222" s="60">
        <f t="shared" si="81"/>
        <v>5.1999999999999998E-2</v>
      </c>
      <c r="K222" s="60">
        <f t="shared" si="81"/>
        <v>5.1999999999999998E-2</v>
      </c>
      <c r="L222" s="60">
        <f t="shared" si="81"/>
        <v>5.1999999999999998E-2</v>
      </c>
    </row>
    <row r="223" spans="2:16" outlineLevel="1" x14ac:dyDescent="0.2">
      <c r="B223" s="2" t="s">
        <v>103</v>
      </c>
      <c r="H223" s="62">
        <f t="shared" si="81"/>
        <v>0.35913752509968999</v>
      </c>
      <c r="I223" s="62">
        <f t="shared" si="81"/>
        <v>0.35913752509968999</v>
      </c>
      <c r="J223" s="62">
        <f t="shared" si="81"/>
        <v>0.35913752509968999</v>
      </c>
      <c r="K223" s="62">
        <f t="shared" si="81"/>
        <v>0.35913752509968999</v>
      </c>
      <c r="L223" s="62">
        <f t="shared" si="81"/>
        <v>0.35913752509968999</v>
      </c>
    </row>
    <row r="224" spans="2:16" outlineLevel="1" x14ac:dyDescent="0.2">
      <c r="B224" s="2" t="s">
        <v>81</v>
      </c>
      <c r="H224" s="63">
        <f>((1-H219)+H219*(1-H220))/(1-H219)*H223</f>
        <v>0.58809714758260345</v>
      </c>
      <c r="I224" s="63">
        <f>((1-I219)+I219*(1-I220))/(1-I219)*I223</f>
        <v>0.58809714758260345</v>
      </c>
      <c r="J224" s="63">
        <f>((1-J219)+J219*(1-J220))/(1-J219)*J223</f>
        <v>0.58809714758260345</v>
      </c>
      <c r="K224" s="63">
        <f t="shared" ref="K224:L224" si="82">((1-K219)+K219*(1-K220))/(1-K219)*K223</f>
        <v>0.58809714758260345</v>
      </c>
      <c r="L224" s="63">
        <f t="shared" si="82"/>
        <v>0.58809714758260345</v>
      </c>
    </row>
    <row r="225" spans="2:16" outlineLevel="1" x14ac:dyDescent="0.2">
      <c r="B225" s="2" t="s">
        <v>97</v>
      </c>
      <c r="D225" s="2" t="s">
        <v>79</v>
      </c>
      <c r="H225" s="64">
        <f>H221+H224*H222</f>
        <v>5.7456051674295378E-2</v>
      </c>
      <c r="I225" s="64">
        <f>I221+I224*I222</f>
        <v>5.7456051674295378E-2</v>
      </c>
      <c r="J225" s="64">
        <f t="shared" ref="J225:L225" si="83">J221+J224*J222</f>
        <v>5.7456051674295378E-2</v>
      </c>
      <c r="K225" s="64">
        <f t="shared" si="83"/>
        <v>5.7456051674295378E-2</v>
      </c>
      <c r="L225" s="64">
        <f t="shared" si="83"/>
        <v>5.7456051674295378E-2</v>
      </c>
    </row>
    <row r="226" spans="2:16" outlineLevel="1" x14ac:dyDescent="0.2">
      <c r="B226" s="2" t="s">
        <v>98</v>
      </c>
      <c r="D226" s="2" t="s">
        <v>79</v>
      </c>
      <c r="H226" s="64">
        <f>H225*1/(1-H220)</f>
        <v>7.7434031906058465E-2</v>
      </c>
      <c r="I226" s="64">
        <f>I225*1/(1-I220)</f>
        <v>7.7434031906058465E-2</v>
      </c>
      <c r="J226" s="64">
        <f t="shared" ref="J226:L226" si="84">J225*1/(1-J220)</f>
        <v>7.7434031906058465E-2</v>
      </c>
      <c r="K226" s="64">
        <f t="shared" si="84"/>
        <v>7.7434031906058465E-2</v>
      </c>
      <c r="L226" s="64">
        <f t="shared" si="84"/>
        <v>7.7434031906058465E-2</v>
      </c>
    </row>
    <row r="227" spans="2:16" outlineLevel="1" x14ac:dyDescent="0.2">
      <c r="B227" s="2" t="s">
        <v>156</v>
      </c>
      <c r="D227" s="2" t="s">
        <v>79</v>
      </c>
      <c r="H227" s="60">
        <f>H213</f>
        <v>2.6044834167242861E-2</v>
      </c>
      <c r="I227" s="60">
        <f>I213</f>
        <v>2.8086971211228745E-2</v>
      </c>
      <c r="J227" s="60">
        <f>J213</f>
        <v>3.0204851609532884E-2</v>
      </c>
      <c r="K227" s="60">
        <f>K213</f>
        <v>3.2266980830301648E-2</v>
      </c>
      <c r="L227" s="60">
        <f>L213</f>
        <v>3.3794987069601122E-2</v>
      </c>
    </row>
    <row r="228" spans="2:16" outlineLevel="1" x14ac:dyDescent="0.2">
      <c r="B228" s="2" t="s">
        <v>80</v>
      </c>
      <c r="D228" s="2" t="s">
        <v>79</v>
      </c>
      <c r="H228" s="60">
        <f>H215</f>
        <v>1.5E-3</v>
      </c>
      <c r="I228" s="60">
        <f>I215</f>
        <v>1.5E-3</v>
      </c>
      <c r="J228" s="60">
        <f>J215</f>
        <v>1.5E-3</v>
      </c>
      <c r="K228" s="60">
        <f>K215</f>
        <v>1.5E-3</v>
      </c>
      <c r="L228" s="60">
        <f>L215</f>
        <v>1.5E-3</v>
      </c>
    </row>
    <row r="229" spans="2:16" outlineLevel="1" x14ac:dyDescent="0.2">
      <c r="B229" s="2" t="s">
        <v>96</v>
      </c>
      <c r="D229" s="2" t="s">
        <v>79</v>
      </c>
      <c r="H229" s="64">
        <f>H227+H228</f>
        <v>2.7544834167242863E-2</v>
      </c>
      <c r="I229" s="64">
        <f>I227+I228</f>
        <v>2.9586971211228746E-2</v>
      </c>
      <c r="J229" s="64">
        <f t="shared" ref="J229:L229" si="85">J227+J228</f>
        <v>3.1704851609532882E-2</v>
      </c>
      <c r="K229" s="64">
        <f t="shared" si="85"/>
        <v>3.3766980830301649E-2</v>
      </c>
      <c r="L229" s="64">
        <f t="shared" si="85"/>
        <v>3.5294987069601123E-2</v>
      </c>
    </row>
    <row r="230" spans="2:16" outlineLevel="1" x14ac:dyDescent="0.2">
      <c r="B230" s="2" t="s">
        <v>100</v>
      </c>
      <c r="D230" s="2" t="s">
        <v>79</v>
      </c>
      <c r="H230" s="64">
        <f>(1-H219)*H226+H219*H229</f>
        <v>5.4378526540465905E-2</v>
      </c>
      <c r="I230" s="64">
        <f>(1-I219)*I226+I219*I229</f>
        <v>5.5322267945596977E-2</v>
      </c>
      <c r="J230" s="64">
        <f t="shared" ref="J230:L230" si="86">(1-J219)*J226+J219*J229</f>
        <v>5.6301012946517161E-2</v>
      </c>
      <c r="K230" s="64">
        <f t="shared" si="86"/>
        <v>5.7253993420624663E-2</v>
      </c>
      <c r="L230" s="64">
        <f t="shared" si="86"/>
        <v>5.7960137388568624E-2</v>
      </c>
    </row>
    <row r="231" spans="2:16" outlineLevel="1" x14ac:dyDescent="0.2">
      <c r="B231" s="2" t="s">
        <v>101</v>
      </c>
      <c r="D231" s="2" t="s">
        <v>79</v>
      </c>
      <c r="H231" s="32">
        <f>ROUND(H230,3)</f>
        <v>5.3999999999999999E-2</v>
      </c>
      <c r="I231" s="32">
        <f>ROUND(I230,3)</f>
        <v>5.5E-2</v>
      </c>
      <c r="J231" s="32">
        <f t="shared" ref="J231:L231" si="87">ROUND(J230,3)</f>
        <v>5.6000000000000001E-2</v>
      </c>
      <c r="K231" s="32">
        <f t="shared" si="87"/>
        <v>5.7000000000000002E-2</v>
      </c>
      <c r="L231" s="32">
        <f t="shared" si="87"/>
        <v>5.8000000000000003E-2</v>
      </c>
    </row>
    <row r="232" spans="2:16" s="74" customFormat="1" x14ac:dyDescent="0.2">
      <c r="H232" s="191"/>
      <c r="I232" s="191"/>
      <c r="J232" s="191"/>
      <c r="K232" s="191"/>
      <c r="L232" s="191"/>
    </row>
    <row r="233" spans="2:16" s="76" customFormat="1" x14ac:dyDescent="0.2">
      <c r="B233" s="97" t="s">
        <v>186</v>
      </c>
    </row>
    <row r="234" spans="2:16" x14ac:dyDescent="0.2">
      <c r="B234" s="39"/>
    </row>
    <row r="235" spans="2:16" outlineLevel="1" x14ac:dyDescent="0.2">
      <c r="B235" s="1" t="s">
        <v>94</v>
      </c>
    </row>
    <row r="236" spans="2:16" outlineLevel="1" x14ac:dyDescent="0.2">
      <c r="B236" s="2" t="s">
        <v>276</v>
      </c>
      <c r="D236" s="2" t="s">
        <v>79</v>
      </c>
      <c r="F236" s="42">
        <f>'2. Input constanten'!$F$17</f>
        <v>0.85919988367308398</v>
      </c>
      <c r="H236" s="92">
        <f>$F$83</f>
        <v>0.85919988367308398</v>
      </c>
      <c r="I236" s="60">
        <f>$F236</f>
        <v>0.85919988367308398</v>
      </c>
      <c r="J236" s="60">
        <f>$F236</f>
        <v>0.85919988367308398</v>
      </c>
      <c r="K236" s="60">
        <f>$F236</f>
        <v>0.85919988367308398</v>
      </c>
      <c r="L236" s="60">
        <f>$F236</f>
        <v>0.85919988367308398</v>
      </c>
    </row>
    <row r="237" spans="2:16" outlineLevel="1" x14ac:dyDescent="0.2">
      <c r="B237" s="2" t="s">
        <v>82</v>
      </c>
      <c r="F237" s="43">
        <f>$F$236/(1+$F$236)</f>
        <v>0.46213421763754969</v>
      </c>
      <c r="H237" s="81">
        <f>$F237</f>
        <v>0.46213421763754969</v>
      </c>
      <c r="I237" s="81">
        <f t="shared" ref="I237:L237" si="88">$F237</f>
        <v>0.46213421763754969</v>
      </c>
      <c r="J237" s="81">
        <f t="shared" si="88"/>
        <v>0.46213421763754969</v>
      </c>
      <c r="K237" s="81">
        <f t="shared" si="88"/>
        <v>0.46213421763754969</v>
      </c>
      <c r="L237" s="81">
        <f t="shared" si="88"/>
        <v>0.46213421763754969</v>
      </c>
    </row>
    <row r="238" spans="2:16" outlineLevel="1" x14ac:dyDescent="0.2">
      <c r="B238" s="2" t="s">
        <v>71</v>
      </c>
      <c r="D238" s="2" t="s">
        <v>79</v>
      </c>
      <c r="F238" s="42">
        <f>'2. Input constanten'!$F$18</f>
        <v>0.25800000000000001</v>
      </c>
      <c r="H238" s="92">
        <f>$F$85</f>
        <v>0.25800000000000001</v>
      </c>
      <c r="I238" s="60">
        <f t="shared" ref="I238:L238" si="89">$F238</f>
        <v>0.25800000000000001</v>
      </c>
      <c r="J238" s="60">
        <f t="shared" si="89"/>
        <v>0.25800000000000001</v>
      </c>
      <c r="K238" s="60">
        <f t="shared" si="89"/>
        <v>0.25800000000000001</v>
      </c>
      <c r="L238" s="60">
        <f t="shared" si="89"/>
        <v>0.25800000000000001</v>
      </c>
    </row>
    <row r="239" spans="2:16" outlineLevel="1" x14ac:dyDescent="0.2">
      <c r="B239" s="2" t="s">
        <v>154</v>
      </c>
      <c r="D239" s="2" t="s">
        <v>79</v>
      </c>
      <c r="F239" s="91"/>
      <c r="H239" s="94">
        <f>'5. Risicovrije rente'!T29</f>
        <v>2.6875E-2</v>
      </c>
      <c r="I239" s="94">
        <f>'5. Risicovrije rente'!U29</f>
        <v>2.6875E-2</v>
      </c>
      <c r="J239" s="94">
        <f>'5. Risicovrije rente'!V29</f>
        <v>2.6875E-2</v>
      </c>
      <c r="K239" s="94">
        <f>'5. Risicovrije rente'!W29</f>
        <v>2.6875E-2</v>
      </c>
      <c r="L239" s="94">
        <f>'5. Risicovrije rente'!X29</f>
        <v>2.6875E-2</v>
      </c>
    </row>
    <row r="240" spans="2:16" outlineLevel="1" x14ac:dyDescent="0.2">
      <c r="B240" s="2" t="s">
        <v>155</v>
      </c>
      <c r="D240" s="2" t="s">
        <v>79</v>
      </c>
      <c r="H240" s="102"/>
      <c r="I240" s="103"/>
      <c r="J240" s="102"/>
      <c r="K240" s="102"/>
      <c r="L240" s="102"/>
      <c r="P240" s="2" t="s">
        <v>193</v>
      </c>
    </row>
    <row r="241" spans="2:16" outlineLevel="1" x14ac:dyDescent="0.2">
      <c r="B241" s="2" t="s">
        <v>73</v>
      </c>
      <c r="D241" s="2" t="s">
        <v>79</v>
      </c>
      <c r="F241" s="42">
        <f>'2. Input constanten'!$F$19</f>
        <v>5.1999999999999998E-2</v>
      </c>
      <c r="H241" s="92">
        <f>$F$88</f>
        <v>5.1999999999999998E-2</v>
      </c>
      <c r="I241" s="60">
        <f t="shared" ref="I241:L242" si="90">$F241</f>
        <v>5.1999999999999998E-2</v>
      </c>
      <c r="J241" s="60">
        <f t="shared" si="90"/>
        <v>5.1999999999999998E-2</v>
      </c>
      <c r="K241" s="60">
        <f t="shared" si="90"/>
        <v>5.1999999999999998E-2</v>
      </c>
      <c r="L241" s="60">
        <f t="shared" si="90"/>
        <v>5.1999999999999998E-2</v>
      </c>
    </row>
    <row r="242" spans="2:16" outlineLevel="1" x14ac:dyDescent="0.2">
      <c r="B242" s="2" t="s">
        <v>103</v>
      </c>
      <c r="F242" s="61">
        <f>'2. Input constanten'!$F$20</f>
        <v>0.35913752509968999</v>
      </c>
      <c r="H242" s="93">
        <f>$F$89</f>
        <v>0.35913752509968999</v>
      </c>
      <c r="I242" s="62">
        <f>$F242</f>
        <v>0.35913752509968999</v>
      </c>
      <c r="J242" s="62">
        <f t="shared" si="90"/>
        <v>0.35913752509968999</v>
      </c>
      <c r="K242" s="62">
        <f t="shared" si="90"/>
        <v>0.35913752509968999</v>
      </c>
      <c r="L242" s="62">
        <f t="shared" si="90"/>
        <v>0.35913752509968999</v>
      </c>
    </row>
    <row r="243" spans="2:16" outlineLevel="1" x14ac:dyDescent="0.2">
      <c r="B243" s="2" t="s">
        <v>247</v>
      </c>
      <c r="D243" s="2" t="s">
        <v>79</v>
      </c>
      <c r="H243" s="95">
        <f>'6. Rente schulden elektriciteit'!T348</f>
        <v>2.7880393858944492E-2</v>
      </c>
      <c r="I243" s="95">
        <f>'6. Rente schulden elektriciteit'!U348</f>
        <v>2.9276382924913413E-2</v>
      </c>
      <c r="J243" s="95">
        <f>'6. Rente schulden elektriciteit'!V348</f>
        <v>3.0890962857544113E-2</v>
      </c>
      <c r="K243" s="95">
        <f>'6. Rente schulden elektriciteit'!W348</f>
        <v>3.2770803938858485E-2</v>
      </c>
      <c r="L243" s="95">
        <f>'6. Rente schulden elektriciteit'!X348</f>
        <v>3.4017656061438604E-2</v>
      </c>
    </row>
    <row r="244" spans="2:16" outlineLevel="1" x14ac:dyDescent="0.2">
      <c r="B244" s="2" t="s">
        <v>157</v>
      </c>
      <c r="D244" s="2" t="s">
        <v>79</v>
      </c>
      <c r="H244" s="102"/>
      <c r="I244" s="56"/>
      <c r="J244" s="102"/>
      <c r="K244" s="102"/>
      <c r="L244" s="102"/>
      <c r="P244" s="2" t="s">
        <v>193</v>
      </c>
    </row>
    <row r="245" spans="2:16" outlineLevel="1" x14ac:dyDescent="0.2">
      <c r="B245" s="2" t="s">
        <v>80</v>
      </c>
      <c r="D245" s="2" t="s">
        <v>79</v>
      </c>
      <c r="F245" s="42">
        <f>'2. Input constanten'!$F$21</f>
        <v>1.5E-3</v>
      </c>
      <c r="H245" s="92">
        <f>$F$92</f>
        <v>1.5E-3</v>
      </c>
      <c r="I245" s="60">
        <f t="shared" ref="I245:L245" si="91">$F245</f>
        <v>1.5E-3</v>
      </c>
      <c r="J245" s="60">
        <f t="shared" si="91"/>
        <v>1.5E-3</v>
      </c>
      <c r="K245" s="60">
        <f t="shared" si="91"/>
        <v>1.5E-3</v>
      </c>
      <c r="L245" s="60">
        <f t="shared" si="91"/>
        <v>1.5E-3</v>
      </c>
    </row>
    <row r="246" spans="2:16" outlineLevel="1" x14ac:dyDescent="0.2">
      <c r="H246" s="98"/>
      <c r="I246" s="98"/>
      <c r="J246" s="98"/>
      <c r="K246" s="98"/>
      <c r="L246" s="98"/>
    </row>
    <row r="247" spans="2:16" outlineLevel="1" x14ac:dyDescent="0.2"/>
    <row r="248" spans="2:16" outlineLevel="1" x14ac:dyDescent="0.2">
      <c r="B248" s="1" t="s">
        <v>281</v>
      </c>
      <c r="H248" s="1" t="s">
        <v>322</v>
      </c>
    </row>
    <row r="249" spans="2:16" outlineLevel="1" x14ac:dyDescent="0.2">
      <c r="B249" s="2" t="s">
        <v>70</v>
      </c>
      <c r="D249" s="2" t="s">
        <v>79</v>
      </c>
      <c r="H249" s="60">
        <f>H237</f>
        <v>0.46213421763754969</v>
      </c>
      <c r="I249" s="60">
        <f t="shared" ref="I249:L249" si="92">I237</f>
        <v>0.46213421763754969</v>
      </c>
      <c r="J249" s="60">
        <f t="shared" si="92"/>
        <v>0.46213421763754969</v>
      </c>
      <c r="K249" s="60">
        <f t="shared" si="92"/>
        <v>0.46213421763754969</v>
      </c>
      <c r="L249" s="60">
        <f t="shared" si="92"/>
        <v>0.46213421763754969</v>
      </c>
    </row>
    <row r="250" spans="2:16" outlineLevel="1" x14ac:dyDescent="0.2">
      <c r="B250" s="2" t="s">
        <v>71</v>
      </c>
      <c r="D250" s="2" t="s">
        <v>79</v>
      </c>
      <c r="H250" s="60">
        <f>H238</f>
        <v>0.25800000000000001</v>
      </c>
      <c r="I250" s="60">
        <f t="shared" ref="I250:L251" si="93">I238</f>
        <v>0.25800000000000001</v>
      </c>
      <c r="J250" s="60">
        <f t="shared" si="93"/>
        <v>0.25800000000000001</v>
      </c>
      <c r="K250" s="60">
        <f t="shared" si="93"/>
        <v>0.25800000000000001</v>
      </c>
      <c r="L250" s="60">
        <f t="shared" si="93"/>
        <v>0.25800000000000001</v>
      </c>
    </row>
    <row r="251" spans="2:16" outlineLevel="1" x14ac:dyDescent="0.2">
      <c r="B251" s="2" t="s">
        <v>72</v>
      </c>
      <c r="D251" s="2" t="s">
        <v>79</v>
      </c>
      <c r="H251" s="60">
        <f>H239</f>
        <v>2.6875E-2</v>
      </c>
      <c r="I251" s="60">
        <f t="shared" si="93"/>
        <v>2.6875E-2</v>
      </c>
      <c r="J251" s="60">
        <f t="shared" si="93"/>
        <v>2.6875E-2</v>
      </c>
      <c r="K251" s="60">
        <f t="shared" si="93"/>
        <v>2.6875E-2</v>
      </c>
      <c r="L251" s="60">
        <f t="shared" si="93"/>
        <v>2.6875E-2</v>
      </c>
    </row>
    <row r="252" spans="2:16" outlineLevel="1" x14ac:dyDescent="0.2">
      <c r="B252" s="2" t="s">
        <v>73</v>
      </c>
      <c r="D252" s="2" t="s">
        <v>79</v>
      </c>
      <c r="H252" s="60">
        <f t="shared" ref="H252:L253" si="94">H241</f>
        <v>5.1999999999999998E-2</v>
      </c>
      <c r="I252" s="60">
        <f t="shared" si="94"/>
        <v>5.1999999999999998E-2</v>
      </c>
      <c r="J252" s="60">
        <f t="shared" si="94"/>
        <v>5.1999999999999998E-2</v>
      </c>
      <c r="K252" s="60">
        <f t="shared" si="94"/>
        <v>5.1999999999999998E-2</v>
      </c>
      <c r="L252" s="60">
        <f t="shared" si="94"/>
        <v>5.1999999999999998E-2</v>
      </c>
    </row>
    <row r="253" spans="2:16" outlineLevel="1" x14ac:dyDescent="0.2">
      <c r="B253" s="2" t="s">
        <v>103</v>
      </c>
      <c r="H253" s="62">
        <f t="shared" si="94"/>
        <v>0.35913752509968999</v>
      </c>
      <c r="I253" s="62">
        <f t="shared" si="94"/>
        <v>0.35913752509968999</v>
      </c>
      <c r="J253" s="62">
        <f t="shared" si="94"/>
        <v>0.35913752509968999</v>
      </c>
      <c r="K253" s="62">
        <f t="shared" si="94"/>
        <v>0.35913752509968999</v>
      </c>
      <c r="L253" s="62">
        <f t="shared" si="94"/>
        <v>0.35913752509968999</v>
      </c>
    </row>
    <row r="254" spans="2:16" outlineLevel="1" x14ac:dyDescent="0.2">
      <c r="B254" s="2" t="s">
        <v>81</v>
      </c>
      <c r="H254" s="63">
        <f>((1-H249)+H249*(1-H250))/(1-H249)*H253</f>
        <v>0.58809714758260345</v>
      </c>
      <c r="I254" s="63">
        <f>((1-I249)+I249*(1-I250))/(1-I249)*I253</f>
        <v>0.58809714758260345</v>
      </c>
      <c r="J254" s="63">
        <f>((1-J249)+J249*(1-J250))/(1-J249)*J253</f>
        <v>0.58809714758260345</v>
      </c>
      <c r="K254" s="63">
        <f t="shared" ref="K254:L254" si="95">((1-K249)+K249*(1-K250))/(1-K249)*K253</f>
        <v>0.58809714758260345</v>
      </c>
      <c r="L254" s="63">
        <f t="shared" si="95"/>
        <v>0.58809714758260345</v>
      </c>
    </row>
    <row r="255" spans="2:16" outlineLevel="1" x14ac:dyDescent="0.2">
      <c r="B255" s="2" t="s">
        <v>97</v>
      </c>
      <c r="D255" s="2" t="s">
        <v>79</v>
      </c>
      <c r="H255" s="64">
        <f>H251+H254*H252</f>
        <v>5.7456051674295378E-2</v>
      </c>
      <c r="I255" s="64">
        <f>I251+I254*I252</f>
        <v>5.7456051674295378E-2</v>
      </c>
      <c r="J255" s="64">
        <f t="shared" ref="J255:L255" si="96">J251+J254*J252</f>
        <v>5.7456051674295378E-2</v>
      </c>
      <c r="K255" s="64">
        <f t="shared" si="96"/>
        <v>5.7456051674295378E-2</v>
      </c>
      <c r="L255" s="64">
        <f t="shared" si="96"/>
        <v>5.7456051674295378E-2</v>
      </c>
    </row>
    <row r="256" spans="2:16" outlineLevel="1" x14ac:dyDescent="0.2">
      <c r="B256" s="2" t="s">
        <v>98</v>
      </c>
      <c r="D256" s="2" t="s">
        <v>79</v>
      </c>
      <c r="H256" s="64">
        <f>H255*1/(1-H250)</f>
        <v>7.7434031906058465E-2</v>
      </c>
      <c r="I256" s="64">
        <f>I255*1/(1-I250)</f>
        <v>7.7434031906058465E-2</v>
      </c>
      <c r="J256" s="64">
        <f t="shared" ref="J256:L256" si="97">J255*1/(1-J250)</f>
        <v>7.7434031906058465E-2</v>
      </c>
      <c r="K256" s="64">
        <f t="shared" si="97"/>
        <v>7.7434031906058465E-2</v>
      </c>
      <c r="L256" s="64">
        <f t="shared" si="97"/>
        <v>7.7434031906058465E-2</v>
      </c>
    </row>
    <row r="257" spans="2:16" outlineLevel="1" x14ac:dyDescent="0.2">
      <c r="B257" s="2" t="s">
        <v>156</v>
      </c>
      <c r="D257" s="2" t="s">
        <v>79</v>
      </c>
      <c r="H257" s="60">
        <f>H243</f>
        <v>2.7880393858944492E-2</v>
      </c>
      <c r="I257" s="60">
        <f>I243</f>
        <v>2.9276382924913413E-2</v>
      </c>
      <c r="J257" s="60">
        <f>J243</f>
        <v>3.0890962857544113E-2</v>
      </c>
      <c r="K257" s="60">
        <f>K243</f>
        <v>3.2770803938858485E-2</v>
      </c>
      <c r="L257" s="60">
        <f>L243</f>
        <v>3.4017656061438604E-2</v>
      </c>
    </row>
    <row r="258" spans="2:16" outlineLevel="1" x14ac:dyDescent="0.2">
      <c r="B258" s="2" t="s">
        <v>80</v>
      </c>
      <c r="D258" s="2" t="s">
        <v>79</v>
      </c>
      <c r="H258" s="60">
        <f>H245</f>
        <v>1.5E-3</v>
      </c>
      <c r="I258" s="60">
        <f>I245</f>
        <v>1.5E-3</v>
      </c>
      <c r="J258" s="60">
        <f>J245</f>
        <v>1.5E-3</v>
      </c>
      <c r="K258" s="60">
        <f>K245</f>
        <v>1.5E-3</v>
      </c>
      <c r="L258" s="60">
        <f>L245</f>
        <v>1.5E-3</v>
      </c>
    </row>
    <row r="259" spans="2:16" outlineLevel="1" x14ac:dyDescent="0.2">
      <c r="B259" s="2" t="s">
        <v>96</v>
      </c>
      <c r="D259" s="2" t="s">
        <v>79</v>
      </c>
      <c r="H259" s="64">
        <f>H257+H258</f>
        <v>2.9380393858944493E-2</v>
      </c>
      <c r="I259" s="64">
        <f>I257+I258</f>
        <v>3.0776382924913415E-2</v>
      </c>
      <c r="J259" s="64">
        <f t="shared" ref="J259:L259" si="98">J257+J258</f>
        <v>3.2390962857544114E-2</v>
      </c>
      <c r="K259" s="64">
        <f t="shared" si="98"/>
        <v>3.4270803938858486E-2</v>
      </c>
      <c r="L259" s="64">
        <f t="shared" si="98"/>
        <v>3.5517656061438606E-2</v>
      </c>
    </row>
    <row r="260" spans="2:16" outlineLevel="1" x14ac:dyDescent="0.2">
      <c r="B260" s="2" t="s">
        <v>100</v>
      </c>
      <c r="D260" s="2" t="s">
        <v>79</v>
      </c>
      <c r="H260" s="64">
        <f>(1-H249)*H256+H249*H259</f>
        <v>5.5226801482517456E-2</v>
      </c>
      <c r="I260" s="64">
        <f>(1-I249)*I256+I249*I259</f>
        <v>5.587193579734958E-2</v>
      </c>
      <c r="J260" s="64">
        <f t="shared" ref="J260:L260" si="99">(1-J249)*J256+J249*J259</f>
        <v>5.6618088431329157E-2</v>
      </c>
      <c r="K260" s="64">
        <f t="shared" si="99"/>
        <v>5.74868273187253E-2</v>
      </c>
      <c r="L260" s="64">
        <f t="shared" si="99"/>
        <v>5.8063040348903583E-2</v>
      </c>
    </row>
    <row r="261" spans="2:16" outlineLevel="1" x14ac:dyDescent="0.2">
      <c r="B261" s="2" t="s">
        <v>101</v>
      </c>
      <c r="D261" s="2" t="s">
        <v>79</v>
      </c>
      <c r="H261" s="32">
        <f>ROUND(H260,3)</f>
        <v>5.5E-2</v>
      </c>
      <c r="I261" s="32">
        <f>ROUND(I260,3)</f>
        <v>5.6000000000000001E-2</v>
      </c>
      <c r="J261" s="32">
        <f t="shared" ref="J261:L261" si="100">ROUND(J260,3)</f>
        <v>5.7000000000000002E-2</v>
      </c>
      <c r="K261" s="32">
        <f t="shared" si="100"/>
        <v>5.7000000000000002E-2</v>
      </c>
      <c r="L261" s="32">
        <f t="shared" si="100"/>
        <v>5.8000000000000003E-2</v>
      </c>
    </row>
    <row r="262" spans="2:16" s="74" customFormat="1" x14ac:dyDescent="0.2">
      <c r="H262" s="191"/>
      <c r="I262" s="191"/>
      <c r="J262" s="191"/>
      <c r="K262" s="191"/>
      <c r="L262" s="191"/>
    </row>
    <row r="263" spans="2:16" s="76" customFormat="1" x14ac:dyDescent="0.2">
      <c r="B263" s="97" t="s">
        <v>187</v>
      </c>
    </row>
    <row r="264" spans="2:16" x14ac:dyDescent="0.2">
      <c r="B264" s="39"/>
    </row>
    <row r="265" spans="2:16" outlineLevel="1" x14ac:dyDescent="0.2">
      <c r="B265" s="1" t="s">
        <v>94</v>
      </c>
    </row>
    <row r="266" spans="2:16" outlineLevel="1" x14ac:dyDescent="0.2">
      <c r="B266" s="2" t="s">
        <v>276</v>
      </c>
      <c r="D266" s="2" t="s">
        <v>79</v>
      </c>
      <c r="F266" s="42">
        <f>'2. Input constanten'!$F$17</f>
        <v>0.85919988367308398</v>
      </c>
      <c r="H266" s="92">
        <f>$F$83</f>
        <v>0.85919988367308398</v>
      </c>
      <c r="I266" s="60">
        <f>$F266</f>
        <v>0.85919988367308398</v>
      </c>
      <c r="J266" s="60">
        <f>$F266</f>
        <v>0.85919988367308398</v>
      </c>
      <c r="K266" s="60">
        <f>$F266</f>
        <v>0.85919988367308398</v>
      </c>
      <c r="L266" s="60">
        <f>$F266</f>
        <v>0.85919988367308398</v>
      </c>
    </row>
    <row r="267" spans="2:16" outlineLevel="1" x14ac:dyDescent="0.2">
      <c r="B267" s="2" t="s">
        <v>82</v>
      </c>
      <c r="F267" s="43">
        <f>$F$266/(1+$F$266)</f>
        <v>0.46213421763754969</v>
      </c>
      <c r="H267" s="81">
        <f>$F267</f>
        <v>0.46213421763754969</v>
      </c>
      <c r="I267" s="81">
        <f t="shared" ref="I267:L267" si="101">$F267</f>
        <v>0.46213421763754969</v>
      </c>
      <c r="J267" s="81">
        <f t="shared" si="101"/>
        <v>0.46213421763754969</v>
      </c>
      <c r="K267" s="81">
        <f t="shared" si="101"/>
        <v>0.46213421763754969</v>
      </c>
      <c r="L267" s="81">
        <f t="shared" si="101"/>
        <v>0.46213421763754969</v>
      </c>
    </row>
    <row r="268" spans="2:16" outlineLevel="1" x14ac:dyDescent="0.2">
      <c r="B268" s="2" t="s">
        <v>71</v>
      </c>
      <c r="D268" s="2" t="s">
        <v>79</v>
      </c>
      <c r="F268" s="42">
        <f>'2. Input constanten'!$F$18</f>
        <v>0.25800000000000001</v>
      </c>
      <c r="H268" s="92">
        <f>$F$85</f>
        <v>0.25800000000000001</v>
      </c>
      <c r="I268" s="60">
        <f t="shared" ref="I268:L268" si="102">$F268</f>
        <v>0.25800000000000001</v>
      </c>
      <c r="J268" s="60">
        <f t="shared" si="102"/>
        <v>0.25800000000000001</v>
      </c>
      <c r="K268" s="60">
        <f t="shared" si="102"/>
        <v>0.25800000000000001</v>
      </c>
      <c r="L268" s="60">
        <f t="shared" si="102"/>
        <v>0.25800000000000001</v>
      </c>
    </row>
    <row r="269" spans="2:16" outlineLevel="1" x14ac:dyDescent="0.2">
      <c r="B269" s="2" t="s">
        <v>154</v>
      </c>
      <c r="D269" s="2" t="s">
        <v>79</v>
      </c>
      <c r="F269" s="91"/>
      <c r="H269" s="94">
        <f>'5. Risicovrije rente'!T29</f>
        <v>2.6875E-2</v>
      </c>
      <c r="I269" s="94">
        <f>'5. Risicovrije rente'!U29</f>
        <v>2.6875E-2</v>
      </c>
      <c r="J269" s="94">
        <f>'5. Risicovrije rente'!V29</f>
        <v>2.6875E-2</v>
      </c>
      <c r="K269" s="94">
        <f>'5. Risicovrije rente'!W29</f>
        <v>2.6875E-2</v>
      </c>
      <c r="L269" s="94">
        <f>'5. Risicovrije rente'!X29</f>
        <v>2.6875E-2</v>
      </c>
    </row>
    <row r="270" spans="2:16" outlineLevel="1" x14ac:dyDescent="0.2">
      <c r="B270" s="2" t="s">
        <v>155</v>
      </c>
      <c r="D270" s="2" t="s">
        <v>79</v>
      </c>
      <c r="H270" s="102"/>
      <c r="I270" s="103"/>
      <c r="J270" s="102"/>
      <c r="K270" s="102"/>
      <c r="L270" s="102"/>
      <c r="P270" s="2" t="s">
        <v>193</v>
      </c>
    </row>
    <row r="271" spans="2:16" outlineLevel="1" x14ac:dyDescent="0.2">
      <c r="B271" s="2" t="s">
        <v>73</v>
      </c>
      <c r="D271" s="2" t="s">
        <v>79</v>
      </c>
      <c r="F271" s="42">
        <f>'2. Input constanten'!$F$19</f>
        <v>5.1999999999999998E-2</v>
      </c>
      <c r="H271" s="92">
        <f>$F$88</f>
        <v>5.1999999999999998E-2</v>
      </c>
      <c r="I271" s="60">
        <f t="shared" ref="I271:L272" si="103">$F271</f>
        <v>5.1999999999999998E-2</v>
      </c>
      <c r="J271" s="60">
        <f t="shared" si="103"/>
        <v>5.1999999999999998E-2</v>
      </c>
      <c r="K271" s="60">
        <f t="shared" si="103"/>
        <v>5.1999999999999998E-2</v>
      </c>
      <c r="L271" s="60">
        <f t="shared" si="103"/>
        <v>5.1999999999999998E-2</v>
      </c>
    </row>
    <row r="272" spans="2:16" outlineLevel="1" x14ac:dyDescent="0.2">
      <c r="B272" s="2" t="s">
        <v>103</v>
      </c>
      <c r="F272" s="61">
        <f>'2. Input constanten'!$F$20</f>
        <v>0.35913752509968999</v>
      </c>
      <c r="H272" s="93">
        <f>$F$89</f>
        <v>0.35913752509968999</v>
      </c>
      <c r="I272" s="62">
        <f>$F272</f>
        <v>0.35913752509968999</v>
      </c>
      <c r="J272" s="62">
        <f t="shared" si="103"/>
        <v>0.35913752509968999</v>
      </c>
      <c r="K272" s="62">
        <f t="shared" si="103"/>
        <v>0.35913752509968999</v>
      </c>
      <c r="L272" s="62">
        <f t="shared" si="103"/>
        <v>0.35913752509968999</v>
      </c>
    </row>
    <row r="273" spans="2:16" outlineLevel="1" x14ac:dyDescent="0.2">
      <c r="B273" s="2" t="s">
        <v>247</v>
      </c>
      <c r="D273" s="2" t="s">
        <v>79</v>
      </c>
      <c r="H273" s="95">
        <f>'6. Rente schulden elektriciteit'!T398</f>
        <v>2.498787987812609E-2</v>
      </c>
      <c r="I273" s="95">
        <f>'6. Rente schulden elektriciteit'!U398</f>
        <v>2.696987803074305E-2</v>
      </c>
      <c r="J273" s="95">
        <f>'6. Rente schulden elektriciteit'!V398</f>
        <v>2.9104683127039049E-2</v>
      </c>
      <c r="K273" s="95">
        <f>'6. Rente schulden elektriciteit'!W398</f>
        <v>3.1107245374653314E-2</v>
      </c>
      <c r="L273" s="95">
        <f>'6. Rente schulden elektriciteit'!X398</f>
        <v>3.3869213055521909E-2</v>
      </c>
    </row>
    <row r="274" spans="2:16" outlineLevel="1" x14ac:dyDescent="0.2">
      <c r="B274" s="2" t="s">
        <v>157</v>
      </c>
      <c r="D274" s="2" t="s">
        <v>79</v>
      </c>
      <c r="H274" s="102"/>
      <c r="I274" s="56"/>
      <c r="J274" s="102"/>
      <c r="K274" s="102"/>
      <c r="L274" s="102"/>
      <c r="P274" s="2" t="s">
        <v>193</v>
      </c>
    </row>
    <row r="275" spans="2:16" outlineLevel="1" x14ac:dyDescent="0.2">
      <c r="B275" s="2" t="s">
        <v>80</v>
      </c>
      <c r="D275" s="2" t="s">
        <v>79</v>
      </c>
      <c r="F275" s="42">
        <f>'2. Input constanten'!$F$21</f>
        <v>1.5E-3</v>
      </c>
      <c r="H275" s="92">
        <f>$F$92</f>
        <v>1.5E-3</v>
      </c>
      <c r="I275" s="60">
        <f t="shared" ref="I275:L275" si="104">$F275</f>
        <v>1.5E-3</v>
      </c>
      <c r="J275" s="60">
        <f t="shared" si="104"/>
        <v>1.5E-3</v>
      </c>
      <c r="K275" s="60">
        <f t="shared" si="104"/>
        <v>1.5E-3</v>
      </c>
      <c r="L275" s="60">
        <f t="shared" si="104"/>
        <v>1.5E-3</v>
      </c>
    </row>
    <row r="276" spans="2:16" outlineLevel="1" x14ac:dyDescent="0.2">
      <c r="H276" s="98"/>
      <c r="I276" s="98"/>
      <c r="J276" s="98"/>
      <c r="K276" s="98"/>
      <c r="L276" s="98"/>
    </row>
    <row r="277" spans="2:16" outlineLevel="1" x14ac:dyDescent="0.2"/>
    <row r="278" spans="2:16" outlineLevel="1" x14ac:dyDescent="0.2">
      <c r="B278" s="1" t="s">
        <v>281</v>
      </c>
      <c r="H278" s="1" t="s">
        <v>322</v>
      </c>
    </row>
    <row r="279" spans="2:16" outlineLevel="1" x14ac:dyDescent="0.2">
      <c r="B279" s="2" t="s">
        <v>70</v>
      </c>
      <c r="D279" s="2" t="s">
        <v>79</v>
      </c>
      <c r="H279" s="60">
        <f>H267</f>
        <v>0.46213421763754969</v>
      </c>
      <c r="I279" s="60">
        <f t="shared" ref="I279:L279" si="105">I267</f>
        <v>0.46213421763754969</v>
      </c>
      <c r="J279" s="60">
        <f t="shared" si="105"/>
        <v>0.46213421763754969</v>
      </c>
      <c r="K279" s="60">
        <f t="shared" si="105"/>
        <v>0.46213421763754969</v>
      </c>
      <c r="L279" s="60">
        <f t="shared" si="105"/>
        <v>0.46213421763754969</v>
      </c>
    </row>
    <row r="280" spans="2:16" outlineLevel="1" x14ac:dyDescent="0.2">
      <c r="B280" s="2" t="s">
        <v>71</v>
      </c>
      <c r="D280" s="2" t="s">
        <v>79</v>
      </c>
      <c r="H280" s="60">
        <f>H268</f>
        <v>0.25800000000000001</v>
      </c>
      <c r="I280" s="60">
        <f t="shared" ref="I280:L281" si="106">I268</f>
        <v>0.25800000000000001</v>
      </c>
      <c r="J280" s="60">
        <f t="shared" si="106"/>
        <v>0.25800000000000001</v>
      </c>
      <c r="K280" s="60">
        <f t="shared" si="106"/>
        <v>0.25800000000000001</v>
      </c>
      <c r="L280" s="60">
        <f t="shared" si="106"/>
        <v>0.25800000000000001</v>
      </c>
    </row>
    <row r="281" spans="2:16" outlineLevel="1" x14ac:dyDescent="0.2">
      <c r="B281" s="2" t="s">
        <v>72</v>
      </c>
      <c r="D281" s="2" t="s">
        <v>79</v>
      </c>
      <c r="H281" s="60">
        <f>H269</f>
        <v>2.6875E-2</v>
      </c>
      <c r="I281" s="60">
        <f t="shared" si="106"/>
        <v>2.6875E-2</v>
      </c>
      <c r="J281" s="60">
        <f t="shared" si="106"/>
        <v>2.6875E-2</v>
      </c>
      <c r="K281" s="60">
        <f t="shared" si="106"/>
        <v>2.6875E-2</v>
      </c>
      <c r="L281" s="60">
        <f t="shared" si="106"/>
        <v>2.6875E-2</v>
      </c>
    </row>
    <row r="282" spans="2:16" outlineLevel="1" x14ac:dyDescent="0.2">
      <c r="B282" s="2" t="s">
        <v>73</v>
      </c>
      <c r="D282" s="2" t="s">
        <v>79</v>
      </c>
      <c r="H282" s="60">
        <f t="shared" ref="H282:L283" si="107">H271</f>
        <v>5.1999999999999998E-2</v>
      </c>
      <c r="I282" s="60">
        <f t="shared" si="107"/>
        <v>5.1999999999999998E-2</v>
      </c>
      <c r="J282" s="60">
        <f t="shared" si="107"/>
        <v>5.1999999999999998E-2</v>
      </c>
      <c r="K282" s="60">
        <f t="shared" si="107"/>
        <v>5.1999999999999998E-2</v>
      </c>
      <c r="L282" s="60">
        <f t="shared" si="107"/>
        <v>5.1999999999999998E-2</v>
      </c>
    </row>
    <row r="283" spans="2:16" outlineLevel="1" x14ac:dyDescent="0.2">
      <c r="B283" s="2" t="s">
        <v>103</v>
      </c>
      <c r="H283" s="62">
        <f t="shared" si="107"/>
        <v>0.35913752509968999</v>
      </c>
      <c r="I283" s="62">
        <f t="shared" si="107"/>
        <v>0.35913752509968999</v>
      </c>
      <c r="J283" s="62">
        <f t="shared" si="107"/>
        <v>0.35913752509968999</v>
      </c>
      <c r="K283" s="62">
        <f t="shared" si="107"/>
        <v>0.35913752509968999</v>
      </c>
      <c r="L283" s="62">
        <f t="shared" si="107"/>
        <v>0.35913752509968999</v>
      </c>
    </row>
    <row r="284" spans="2:16" outlineLevel="1" x14ac:dyDescent="0.2">
      <c r="B284" s="2" t="s">
        <v>81</v>
      </c>
      <c r="H284" s="63">
        <f>((1-H279)+H279*(1-H280))/(1-H279)*H283</f>
        <v>0.58809714758260345</v>
      </c>
      <c r="I284" s="63">
        <f>((1-I279)+I279*(1-I280))/(1-I279)*I283</f>
        <v>0.58809714758260345</v>
      </c>
      <c r="J284" s="63">
        <f>((1-J279)+J279*(1-J280))/(1-J279)*J283</f>
        <v>0.58809714758260345</v>
      </c>
      <c r="K284" s="63">
        <f t="shared" ref="K284:L284" si="108">((1-K279)+K279*(1-K280))/(1-K279)*K283</f>
        <v>0.58809714758260345</v>
      </c>
      <c r="L284" s="63">
        <f t="shared" si="108"/>
        <v>0.58809714758260345</v>
      </c>
    </row>
    <row r="285" spans="2:16" outlineLevel="1" x14ac:dyDescent="0.2">
      <c r="B285" s="2" t="s">
        <v>97</v>
      </c>
      <c r="D285" s="2" t="s">
        <v>79</v>
      </c>
      <c r="H285" s="64">
        <f>H281+H284*H282</f>
        <v>5.7456051674295378E-2</v>
      </c>
      <c r="I285" s="64">
        <f>I281+I284*I282</f>
        <v>5.7456051674295378E-2</v>
      </c>
      <c r="J285" s="64">
        <f t="shared" ref="J285:L285" si="109">J281+J284*J282</f>
        <v>5.7456051674295378E-2</v>
      </c>
      <c r="K285" s="64">
        <f t="shared" si="109"/>
        <v>5.7456051674295378E-2</v>
      </c>
      <c r="L285" s="64">
        <f t="shared" si="109"/>
        <v>5.7456051674295378E-2</v>
      </c>
    </row>
    <row r="286" spans="2:16" outlineLevel="1" x14ac:dyDescent="0.2">
      <c r="B286" s="2" t="s">
        <v>98</v>
      </c>
      <c r="D286" s="2" t="s">
        <v>79</v>
      </c>
      <c r="H286" s="64">
        <f>H285*1/(1-H280)</f>
        <v>7.7434031906058465E-2</v>
      </c>
      <c r="I286" s="64">
        <f>I285*1/(1-I280)</f>
        <v>7.7434031906058465E-2</v>
      </c>
      <c r="J286" s="64">
        <f t="shared" ref="J286:L286" si="110">J285*1/(1-J280)</f>
        <v>7.7434031906058465E-2</v>
      </c>
      <c r="K286" s="64">
        <f t="shared" si="110"/>
        <v>7.7434031906058465E-2</v>
      </c>
      <c r="L286" s="64">
        <f t="shared" si="110"/>
        <v>7.7434031906058465E-2</v>
      </c>
    </row>
    <row r="287" spans="2:16" outlineLevel="1" x14ac:dyDescent="0.2">
      <c r="B287" s="2" t="s">
        <v>156</v>
      </c>
      <c r="D287" s="2" t="s">
        <v>79</v>
      </c>
      <c r="H287" s="60">
        <f>H273</f>
        <v>2.498787987812609E-2</v>
      </c>
      <c r="I287" s="60">
        <f>I273</f>
        <v>2.696987803074305E-2</v>
      </c>
      <c r="J287" s="60">
        <f>J273</f>
        <v>2.9104683127039049E-2</v>
      </c>
      <c r="K287" s="60">
        <f>K273</f>
        <v>3.1107245374653314E-2</v>
      </c>
      <c r="L287" s="60">
        <f>L273</f>
        <v>3.3869213055521909E-2</v>
      </c>
    </row>
    <row r="288" spans="2:16" outlineLevel="1" x14ac:dyDescent="0.2">
      <c r="B288" s="2" t="s">
        <v>80</v>
      </c>
      <c r="D288" s="2" t="s">
        <v>79</v>
      </c>
      <c r="H288" s="60">
        <f>H275</f>
        <v>1.5E-3</v>
      </c>
      <c r="I288" s="60">
        <f>I275</f>
        <v>1.5E-3</v>
      </c>
      <c r="J288" s="60">
        <f>J275</f>
        <v>1.5E-3</v>
      </c>
      <c r="K288" s="60">
        <f>K275</f>
        <v>1.5E-3</v>
      </c>
      <c r="L288" s="60">
        <f>L275</f>
        <v>1.5E-3</v>
      </c>
    </row>
    <row r="289" spans="2:16" outlineLevel="1" x14ac:dyDescent="0.2">
      <c r="B289" s="2" t="s">
        <v>96</v>
      </c>
      <c r="D289" s="2" t="s">
        <v>79</v>
      </c>
      <c r="H289" s="64">
        <f>H287+H288</f>
        <v>2.6487879878126092E-2</v>
      </c>
      <c r="I289" s="64">
        <f>I287+I288</f>
        <v>2.8469878030743051E-2</v>
      </c>
      <c r="J289" s="64">
        <f t="shared" ref="J289:L289" si="111">J287+J288</f>
        <v>3.060468312703905E-2</v>
      </c>
      <c r="K289" s="64">
        <f t="shared" si="111"/>
        <v>3.2607245374653315E-2</v>
      </c>
      <c r="L289" s="64">
        <f t="shared" si="111"/>
        <v>3.536921305552191E-2</v>
      </c>
    </row>
    <row r="290" spans="2:16" outlineLevel="1" x14ac:dyDescent="0.2">
      <c r="B290" s="2" t="s">
        <v>100</v>
      </c>
      <c r="D290" s="2" t="s">
        <v>79</v>
      </c>
      <c r="H290" s="64">
        <f>(1-H279)*H286+H279*H289</f>
        <v>5.3890071796986273E-2</v>
      </c>
      <c r="I290" s="64">
        <f>(1-I279)*I286+I279*I289</f>
        <v>5.4806020962604979E-2</v>
      </c>
      <c r="J290" s="64">
        <f t="shared" ref="J290:L290" si="112">(1-J279)*J286+J279*J289</f>
        <v>5.5792587445590382E-2</v>
      </c>
      <c r="K290" s="64">
        <f t="shared" si="112"/>
        <v>5.6718039983162091E-2</v>
      </c>
      <c r="L290" s="64">
        <f t="shared" si="112"/>
        <v>5.7994439756500496E-2</v>
      </c>
    </row>
    <row r="291" spans="2:16" outlineLevel="1" x14ac:dyDescent="0.2">
      <c r="B291" s="2" t="s">
        <v>101</v>
      </c>
      <c r="D291" s="2" t="s">
        <v>79</v>
      </c>
      <c r="H291" s="32">
        <f>ROUND(H290,3)</f>
        <v>5.3999999999999999E-2</v>
      </c>
      <c r="I291" s="32">
        <f>ROUND(I290,3)</f>
        <v>5.5E-2</v>
      </c>
      <c r="J291" s="32">
        <f t="shared" ref="J291:L291" si="113">ROUND(J290,3)</f>
        <v>5.6000000000000001E-2</v>
      </c>
      <c r="K291" s="32">
        <f t="shared" si="113"/>
        <v>5.7000000000000002E-2</v>
      </c>
      <c r="L291" s="32">
        <f t="shared" si="113"/>
        <v>5.8000000000000003E-2</v>
      </c>
    </row>
    <row r="292" spans="2:16" s="74" customFormat="1" x14ac:dyDescent="0.2">
      <c r="H292" s="191"/>
      <c r="I292" s="191"/>
      <c r="J292" s="191"/>
      <c r="K292" s="191"/>
      <c r="L292" s="191"/>
    </row>
    <row r="293" spans="2:16" s="76" customFormat="1" x14ac:dyDescent="0.2">
      <c r="B293" s="97" t="s">
        <v>188</v>
      </c>
    </row>
    <row r="294" spans="2:16" x14ac:dyDescent="0.2">
      <c r="B294" s="39"/>
    </row>
    <row r="295" spans="2:16" outlineLevel="1" x14ac:dyDescent="0.2">
      <c r="B295" s="1" t="s">
        <v>94</v>
      </c>
    </row>
    <row r="296" spans="2:16" outlineLevel="1" x14ac:dyDescent="0.2">
      <c r="B296" s="2" t="s">
        <v>276</v>
      </c>
      <c r="D296" s="2" t="s">
        <v>79</v>
      </c>
      <c r="F296" s="42">
        <f>'2. Input constanten'!$F$17</f>
        <v>0.85919988367308398</v>
      </c>
      <c r="H296" s="92">
        <f>$F$83</f>
        <v>0.85919988367308398</v>
      </c>
      <c r="I296" s="60">
        <f>$F296</f>
        <v>0.85919988367308398</v>
      </c>
      <c r="J296" s="60">
        <f>$F296</f>
        <v>0.85919988367308398</v>
      </c>
      <c r="K296" s="60">
        <f>$F296</f>
        <v>0.85919988367308398</v>
      </c>
      <c r="L296" s="60">
        <f>$F296</f>
        <v>0.85919988367308398</v>
      </c>
    </row>
    <row r="297" spans="2:16" outlineLevel="1" x14ac:dyDescent="0.2">
      <c r="B297" s="2" t="s">
        <v>82</v>
      </c>
      <c r="F297" s="43">
        <f>$F$296/(1+$F$296)</f>
        <v>0.46213421763754969</v>
      </c>
      <c r="H297" s="81">
        <f>$F297</f>
        <v>0.46213421763754969</v>
      </c>
      <c r="I297" s="81">
        <f t="shared" ref="I297:L297" si="114">$F297</f>
        <v>0.46213421763754969</v>
      </c>
      <c r="J297" s="81">
        <f t="shared" si="114"/>
        <v>0.46213421763754969</v>
      </c>
      <c r="K297" s="81">
        <f t="shared" si="114"/>
        <v>0.46213421763754969</v>
      </c>
      <c r="L297" s="81">
        <f t="shared" si="114"/>
        <v>0.46213421763754969</v>
      </c>
    </row>
    <row r="298" spans="2:16" outlineLevel="1" x14ac:dyDescent="0.2">
      <c r="B298" s="2" t="s">
        <v>71</v>
      </c>
      <c r="D298" s="2" t="s">
        <v>79</v>
      </c>
      <c r="F298" s="42">
        <f>'2. Input constanten'!$F$18</f>
        <v>0.25800000000000001</v>
      </c>
      <c r="H298" s="92">
        <f>$F$85</f>
        <v>0.25800000000000001</v>
      </c>
      <c r="I298" s="60">
        <f t="shared" ref="I298:L298" si="115">$F298</f>
        <v>0.25800000000000001</v>
      </c>
      <c r="J298" s="60">
        <f t="shared" si="115"/>
        <v>0.25800000000000001</v>
      </c>
      <c r="K298" s="60">
        <f t="shared" si="115"/>
        <v>0.25800000000000001</v>
      </c>
      <c r="L298" s="60">
        <f t="shared" si="115"/>
        <v>0.25800000000000001</v>
      </c>
    </row>
    <row r="299" spans="2:16" outlineLevel="1" x14ac:dyDescent="0.2">
      <c r="B299" s="2" t="s">
        <v>154</v>
      </c>
      <c r="D299" s="2" t="s">
        <v>79</v>
      </c>
      <c r="F299" s="91"/>
      <c r="H299" s="94">
        <f>'5. Risicovrije rente'!T29</f>
        <v>2.6875E-2</v>
      </c>
      <c r="I299" s="94">
        <f>'5. Risicovrije rente'!U29</f>
        <v>2.6875E-2</v>
      </c>
      <c r="J299" s="94">
        <f>'5. Risicovrije rente'!V29</f>
        <v>2.6875E-2</v>
      </c>
      <c r="K299" s="94">
        <f>'5. Risicovrije rente'!W29</f>
        <v>2.6875E-2</v>
      </c>
      <c r="L299" s="94">
        <f>'5. Risicovrije rente'!X29</f>
        <v>2.6875E-2</v>
      </c>
    </row>
    <row r="300" spans="2:16" outlineLevel="1" x14ac:dyDescent="0.2">
      <c r="B300" s="2" t="s">
        <v>155</v>
      </c>
      <c r="D300" s="2" t="s">
        <v>79</v>
      </c>
      <c r="H300" s="102"/>
      <c r="I300" s="103"/>
      <c r="J300" s="102"/>
      <c r="K300" s="102"/>
      <c r="L300" s="102"/>
      <c r="P300" s="2" t="s">
        <v>193</v>
      </c>
    </row>
    <row r="301" spans="2:16" outlineLevel="1" x14ac:dyDescent="0.2">
      <c r="B301" s="2" t="s">
        <v>73</v>
      </c>
      <c r="D301" s="2" t="s">
        <v>79</v>
      </c>
      <c r="F301" s="42">
        <f>'2. Input constanten'!$F$19</f>
        <v>5.1999999999999998E-2</v>
      </c>
      <c r="H301" s="92">
        <f>$F$88</f>
        <v>5.1999999999999998E-2</v>
      </c>
      <c r="I301" s="60">
        <f t="shared" ref="I301:L302" si="116">$F301</f>
        <v>5.1999999999999998E-2</v>
      </c>
      <c r="J301" s="60">
        <f t="shared" si="116"/>
        <v>5.1999999999999998E-2</v>
      </c>
      <c r="K301" s="60">
        <f t="shared" si="116"/>
        <v>5.1999999999999998E-2</v>
      </c>
      <c r="L301" s="60">
        <f t="shared" si="116"/>
        <v>5.1999999999999998E-2</v>
      </c>
    </row>
    <row r="302" spans="2:16" outlineLevel="1" x14ac:dyDescent="0.2">
      <c r="B302" s="2" t="s">
        <v>103</v>
      </c>
      <c r="F302" s="61">
        <f>'2. Input constanten'!$F$20</f>
        <v>0.35913752509968999</v>
      </c>
      <c r="H302" s="93">
        <f>$F$89</f>
        <v>0.35913752509968999</v>
      </c>
      <c r="I302" s="62">
        <f>$F302</f>
        <v>0.35913752509968999</v>
      </c>
      <c r="J302" s="62">
        <f t="shared" si="116"/>
        <v>0.35913752509968999</v>
      </c>
      <c r="K302" s="62">
        <f t="shared" si="116"/>
        <v>0.35913752509968999</v>
      </c>
      <c r="L302" s="62">
        <f t="shared" si="116"/>
        <v>0.35913752509968999</v>
      </c>
    </row>
    <row r="303" spans="2:16" outlineLevel="1" x14ac:dyDescent="0.2">
      <c r="B303" s="2" t="s">
        <v>247</v>
      </c>
      <c r="D303" s="2" t="s">
        <v>79</v>
      </c>
      <c r="H303" s="95">
        <f>'6. Rente schulden elektriciteit'!T448</f>
        <v>2.4312722600617016E-2</v>
      </c>
      <c r="I303" s="95">
        <f>'6. Rente schulden elektriciteit'!U448</f>
        <v>2.6418085130661639E-2</v>
      </c>
      <c r="J303" s="95">
        <f>'6. Rente schulden elektriciteit'!V448</f>
        <v>2.9112304631338244E-2</v>
      </c>
      <c r="K303" s="95">
        <f>'6. Rente schulden elektriciteit'!W448</f>
        <v>3.164612724428071E-2</v>
      </c>
      <c r="L303" s="95">
        <f>'6. Rente schulden elektriciteit'!X448</f>
        <v>3.3622764696797564E-2</v>
      </c>
    </row>
    <row r="304" spans="2:16" outlineLevel="1" x14ac:dyDescent="0.2">
      <c r="B304" s="2" t="s">
        <v>157</v>
      </c>
      <c r="D304" s="2" t="s">
        <v>79</v>
      </c>
      <c r="H304" s="102"/>
      <c r="I304" s="56"/>
      <c r="J304" s="102"/>
      <c r="K304" s="102"/>
      <c r="L304" s="102"/>
      <c r="P304" s="2" t="s">
        <v>193</v>
      </c>
    </row>
    <row r="305" spans="2:12" outlineLevel="1" x14ac:dyDescent="0.2">
      <c r="B305" s="2" t="s">
        <v>80</v>
      </c>
      <c r="D305" s="2" t="s">
        <v>79</v>
      </c>
      <c r="F305" s="42">
        <f>'2. Input constanten'!$F$21</f>
        <v>1.5E-3</v>
      </c>
      <c r="H305" s="92">
        <f>$F$92</f>
        <v>1.5E-3</v>
      </c>
      <c r="I305" s="60">
        <f t="shared" ref="I305:L305" si="117">$F305</f>
        <v>1.5E-3</v>
      </c>
      <c r="J305" s="60">
        <f t="shared" si="117"/>
        <v>1.5E-3</v>
      </c>
      <c r="K305" s="60">
        <f t="shared" si="117"/>
        <v>1.5E-3</v>
      </c>
      <c r="L305" s="60">
        <f t="shared" si="117"/>
        <v>1.5E-3</v>
      </c>
    </row>
    <row r="306" spans="2:12" outlineLevel="1" x14ac:dyDescent="0.2">
      <c r="H306" s="98"/>
      <c r="I306" s="98"/>
      <c r="J306" s="98"/>
      <c r="K306" s="98"/>
      <c r="L306" s="98"/>
    </row>
    <row r="307" spans="2:12" outlineLevel="1" x14ac:dyDescent="0.2"/>
    <row r="308" spans="2:12" outlineLevel="1" x14ac:dyDescent="0.2">
      <c r="B308" s="1" t="s">
        <v>281</v>
      </c>
      <c r="H308" s="1" t="s">
        <v>322</v>
      </c>
    </row>
    <row r="309" spans="2:12" outlineLevel="1" x14ac:dyDescent="0.2">
      <c r="B309" s="2" t="s">
        <v>70</v>
      </c>
      <c r="D309" s="2" t="s">
        <v>79</v>
      </c>
      <c r="H309" s="60">
        <f>H297</f>
        <v>0.46213421763754969</v>
      </c>
      <c r="I309" s="60">
        <f t="shared" ref="I309:L309" si="118">I297</f>
        <v>0.46213421763754969</v>
      </c>
      <c r="J309" s="60">
        <f t="shared" si="118"/>
        <v>0.46213421763754969</v>
      </c>
      <c r="K309" s="60">
        <f t="shared" si="118"/>
        <v>0.46213421763754969</v>
      </c>
      <c r="L309" s="60">
        <f t="shared" si="118"/>
        <v>0.46213421763754969</v>
      </c>
    </row>
    <row r="310" spans="2:12" outlineLevel="1" x14ac:dyDescent="0.2">
      <c r="B310" s="2" t="s">
        <v>71</v>
      </c>
      <c r="D310" s="2" t="s">
        <v>79</v>
      </c>
      <c r="H310" s="60">
        <f>H298</f>
        <v>0.25800000000000001</v>
      </c>
      <c r="I310" s="60">
        <f t="shared" ref="I310:L311" si="119">I298</f>
        <v>0.25800000000000001</v>
      </c>
      <c r="J310" s="60">
        <f t="shared" si="119"/>
        <v>0.25800000000000001</v>
      </c>
      <c r="K310" s="60">
        <f t="shared" si="119"/>
        <v>0.25800000000000001</v>
      </c>
      <c r="L310" s="60">
        <f t="shared" si="119"/>
        <v>0.25800000000000001</v>
      </c>
    </row>
    <row r="311" spans="2:12" outlineLevel="1" x14ac:dyDescent="0.2">
      <c r="B311" s="2" t="s">
        <v>72</v>
      </c>
      <c r="D311" s="2" t="s">
        <v>79</v>
      </c>
      <c r="H311" s="60">
        <f>H299</f>
        <v>2.6875E-2</v>
      </c>
      <c r="I311" s="60">
        <f t="shared" si="119"/>
        <v>2.6875E-2</v>
      </c>
      <c r="J311" s="60">
        <f t="shared" si="119"/>
        <v>2.6875E-2</v>
      </c>
      <c r="K311" s="60">
        <f t="shared" si="119"/>
        <v>2.6875E-2</v>
      </c>
      <c r="L311" s="60">
        <f t="shared" si="119"/>
        <v>2.6875E-2</v>
      </c>
    </row>
    <row r="312" spans="2:12" outlineLevel="1" x14ac:dyDescent="0.2">
      <c r="B312" s="2" t="s">
        <v>73</v>
      </c>
      <c r="D312" s="2" t="s">
        <v>79</v>
      </c>
      <c r="H312" s="60">
        <f t="shared" ref="H312:L313" si="120">H301</f>
        <v>5.1999999999999998E-2</v>
      </c>
      <c r="I312" s="60">
        <f t="shared" si="120"/>
        <v>5.1999999999999998E-2</v>
      </c>
      <c r="J312" s="60">
        <f t="shared" si="120"/>
        <v>5.1999999999999998E-2</v>
      </c>
      <c r="K312" s="60">
        <f t="shared" si="120"/>
        <v>5.1999999999999998E-2</v>
      </c>
      <c r="L312" s="60">
        <f t="shared" si="120"/>
        <v>5.1999999999999998E-2</v>
      </c>
    </row>
    <row r="313" spans="2:12" outlineLevel="1" x14ac:dyDescent="0.2">
      <c r="B313" s="2" t="s">
        <v>103</v>
      </c>
      <c r="H313" s="62">
        <f t="shared" si="120"/>
        <v>0.35913752509968999</v>
      </c>
      <c r="I313" s="62">
        <f t="shared" si="120"/>
        <v>0.35913752509968999</v>
      </c>
      <c r="J313" s="62">
        <f t="shared" si="120"/>
        <v>0.35913752509968999</v>
      </c>
      <c r="K313" s="62">
        <f t="shared" si="120"/>
        <v>0.35913752509968999</v>
      </c>
      <c r="L313" s="62">
        <f t="shared" si="120"/>
        <v>0.35913752509968999</v>
      </c>
    </row>
    <row r="314" spans="2:12" outlineLevel="1" x14ac:dyDescent="0.2">
      <c r="B314" s="2" t="s">
        <v>81</v>
      </c>
      <c r="H314" s="63">
        <f>((1-H309)+H309*(1-H310))/(1-H309)*H313</f>
        <v>0.58809714758260345</v>
      </c>
      <c r="I314" s="63">
        <f>((1-I309)+I309*(1-I310))/(1-I309)*I313</f>
        <v>0.58809714758260345</v>
      </c>
      <c r="J314" s="63">
        <f>((1-J309)+J309*(1-J310))/(1-J309)*J313</f>
        <v>0.58809714758260345</v>
      </c>
      <c r="K314" s="63">
        <f t="shared" ref="K314:L314" si="121">((1-K309)+K309*(1-K310))/(1-K309)*K313</f>
        <v>0.58809714758260345</v>
      </c>
      <c r="L314" s="63">
        <f t="shared" si="121"/>
        <v>0.58809714758260345</v>
      </c>
    </row>
    <row r="315" spans="2:12" outlineLevel="1" x14ac:dyDescent="0.2">
      <c r="B315" s="2" t="s">
        <v>97</v>
      </c>
      <c r="D315" s="2" t="s">
        <v>79</v>
      </c>
      <c r="H315" s="64">
        <f>H311+H314*H312</f>
        <v>5.7456051674295378E-2</v>
      </c>
      <c r="I315" s="64">
        <f>I311+I314*I312</f>
        <v>5.7456051674295378E-2</v>
      </c>
      <c r="J315" s="64">
        <f t="shared" ref="J315:L315" si="122">J311+J314*J312</f>
        <v>5.7456051674295378E-2</v>
      </c>
      <c r="K315" s="64">
        <f t="shared" si="122"/>
        <v>5.7456051674295378E-2</v>
      </c>
      <c r="L315" s="64">
        <f t="shared" si="122"/>
        <v>5.7456051674295378E-2</v>
      </c>
    </row>
    <row r="316" spans="2:12" outlineLevel="1" x14ac:dyDescent="0.2">
      <c r="B316" s="2" t="s">
        <v>98</v>
      </c>
      <c r="D316" s="2" t="s">
        <v>79</v>
      </c>
      <c r="H316" s="64">
        <f>H315*1/(1-H310)</f>
        <v>7.7434031906058465E-2</v>
      </c>
      <c r="I316" s="64">
        <f>I315*1/(1-I310)</f>
        <v>7.7434031906058465E-2</v>
      </c>
      <c r="J316" s="64">
        <f t="shared" ref="J316:L316" si="123">J315*1/(1-J310)</f>
        <v>7.7434031906058465E-2</v>
      </c>
      <c r="K316" s="64">
        <f t="shared" si="123"/>
        <v>7.7434031906058465E-2</v>
      </c>
      <c r="L316" s="64">
        <f t="shared" si="123"/>
        <v>7.7434031906058465E-2</v>
      </c>
    </row>
    <row r="317" spans="2:12" outlineLevel="1" x14ac:dyDescent="0.2">
      <c r="B317" s="2" t="s">
        <v>156</v>
      </c>
      <c r="D317" s="2" t="s">
        <v>79</v>
      </c>
      <c r="H317" s="60">
        <f>H303</f>
        <v>2.4312722600617016E-2</v>
      </c>
      <c r="I317" s="60">
        <f>I303</f>
        <v>2.6418085130661639E-2</v>
      </c>
      <c r="J317" s="60">
        <f>J303</f>
        <v>2.9112304631338244E-2</v>
      </c>
      <c r="K317" s="60">
        <f>K303</f>
        <v>3.164612724428071E-2</v>
      </c>
      <c r="L317" s="60">
        <f>L303</f>
        <v>3.3622764696797564E-2</v>
      </c>
    </row>
    <row r="318" spans="2:12" outlineLevel="1" x14ac:dyDescent="0.2">
      <c r="B318" s="2" t="s">
        <v>80</v>
      </c>
      <c r="D318" s="2" t="s">
        <v>79</v>
      </c>
      <c r="H318" s="60">
        <f>H305</f>
        <v>1.5E-3</v>
      </c>
      <c r="I318" s="60">
        <f>I305</f>
        <v>1.5E-3</v>
      </c>
      <c r="J318" s="60">
        <f>J305</f>
        <v>1.5E-3</v>
      </c>
      <c r="K318" s="60">
        <f>K305</f>
        <v>1.5E-3</v>
      </c>
      <c r="L318" s="60">
        <f>L305</f>
        <v>1.5E-3</v>
      </c>
    </row>
    <row r="319" spans="2:12" outlineLevel="1" x14ac:dyDescent="0.2">
      <c r="B319" s="2" t="s">
        <v>96</v>
      </c>
      <c r="D319" s="2" t="s">
        <v>79</v>
      </c>
      <c r="H319" s="64">
        <f>H317+H318</f>
        <v>2.5812722600617018E-2</v>
      </c>
      <c r="I319" s="64">
        <f>I317+I318</f>
        <v>2.791808513066164E-2</v>
      </c>
      <c r="J319" s="64">
        <f t="shared" ref="J319:L319" si="124">J317+J318</f>
        <v>3.0612304631338245E-2</v>
      </c>
      <c r="K319" s="64">
        <f t="shared" si="124"/>
        <v>3.3146127244280711E-2</v>
      </c>
      <c r="L319" s="64">
        <f t="shared" si="124"/>
        <v>3.5122764696797565E-2</v>
      </c>
    </row>
    <row r="320" spans="2:12" outlineLevel="1" x14ac:dyDescent="0.2">
      <c r="B320" s="2" t="s">
        <v>100</v>
      </c>
      <c r="D320" s="2" t="s">
        <v>79</v>
      </c>
      <c r="H320" s="64">
        <f>(1-H309)*H316+H309*H319</f>
        <v>5.3578058516762318E-2</v>
      </c>
      <c r="I320" s="64">
        <f>(1-I309)*I316+I309*I319</f>
        <v>5.4551018582427904E-2</v>
      </c>
      <c r="J320" s="64">
        <f t="shared" ref="J320:L320" si="125">(1-J309)*J316+J309*J319</f>
        <v>5.5796109603516914E-2</v>
      </c>
      <c r="K320" s="64">
        <f t="shared" si="125"/>
        <v>5.6967075734381409E-2</v>
      </c>
      <c r="L320" s="64">
        <f t="shared" si="125"/>
        <v>5.7880547537053365E-2</v>
      </c>
    </row>
    <row r="321" spans="2:12" outlineLevel="1" x14ac:dyDescent="0.2">
      <c r="B321" s="2" t="s">
        <v>101</v>
      </c>
      <c r="D321" s="2" t="s">
        <v>79</v>
      </c>
      <c r="H321" s="32">
        <f>ROUND(H320,3)</f>
        <v>5.3999999999999999E-2</v>
      </c>
      <c r="I321" s="32">
        <f>ROUND(I320,3)</f>
        <v>5.5E-2</v>
      </c>
      <c r="J321" s="32">
        <f t="shared" ref="J321:L321" si="126">ROUND(J320,3)</f>
        <v>5.6000000000000001E-2</v>
      </c>
      <c r="K321" s="32">
        <f t="shared" si="126"/>
        <v>5.7000000000000002E-2</v>
      </c>
      <c r="L321" s="32">
        <f t="shared" si="126"/>
        <v>5.8000000000000003E-2</v>
      </c>
    </row>
    <row r="322" spans="2:12" s="74" customFormat="1" x14ac:dyDescent="0.2">
      <c r="H322" s="191"/>
      <c r="I322" s="191"/>
      <c r="J322" s="191"/>
      <c r="K322" s="191"/>
      <c r="L322" s="191"/>
    </row>
    <row r="323" spans="2:12" x14ac:dyDescent="0.2">
      <c r="B323" s="39"/>
    </row>
    <row r="324" spans="2:12" x14ac:dyDescent="0.2">
      <c r="B324" s="21" t="s">
        <v>61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84F51-C586-41EA-AA2B-5837FD2F18F9}">
  <sheetPr>
    <tabColor rgb="FFFFFFCC"/>
  </sheetPr>
  <dimension ref="B2:P83"/>
  <sheetViews>
    <sheetView showGridLines="0" zoomScale="90" zoomScaleNormal="90" workbookViewId="0">
      <pane xSplit="4" ySplit="17" topLeftCell="E18"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2" spans="2:16" s="12" customFormat="1" ht="18" x14ac:dyDescent="0.2">
      <c r="B2" s="12" t="s">
        <v>177</v>
      </c>
    </row>
    <row r="4" spans="2:16" x14ac:dyDescent="0.2">
      <c r="B4" s="20" t="s">
        <v>46</v>
      </c>
    </row>
    <row r="5" spans="2:16" x14ac:dyDescent="0.2">
      <c r="B5" s="2" t="s">
        <v>282</v>
      </c>
      <c r="F5" s="13"/>
    </row>
    <row r="6" spans="2:16" x14ac:dyDescent="0.2">
      <c r="B6" s="2" t="s">
        <v>283</v>
      </c>
      <c r="F6" s="13"/>
    </row>
    <row r="7" spans="2:16" x14ac:dyDescent="0.2">
      <c r="B7" s="2" t="s">
        <v>284</v>
      </c>
      <c r="F7" s="13"/>
    </row>
    <row r="8" spans="2:16" x14ac:dyDescent="0.2">
      <c r="B8" s="2" t="s">
        <v>285</v>
      </c>
      <c r="F8" s="13"/>
    </row>
    <row r="9" spans="2:16" x14ac:dyDescent="0.2">
      <c r="F9" s="13"/>
    </row>
    <row r="10" spans="2:16" x14ac:dyDescent="0.2">
      <c r="B10" s="21" t="s">
        <v>23</v>
      </c>
      <c r="F10" s="13"/>
    </row>
    <row r="11" spans="2:16" x14ac:dyDescent="0.2">
      <c r="B11" s="71" t="s">
        <v>114</v>
      </c>
      <c r="F11" s="13"/>
    </row>
    <row r="12" spans="2:16" x14ac:dyDescent="0.2">
      <c r="B12" s="71" t="s">
        <v>321</v>
      </c>
      <c r="F12" s="13"/>
    </row>
    <row r="13" spans="2:16" x14ac:dyDescent="0.2">
      <c r="F13" s="13"/>
    </row>
    <row r="14" spans="2:16" x14ac:dyDescent="0.2">
      <c r="B14" s="4"/>
    </row>
    <row r="15" spans="2:16" s="69" customFormat="1" x14ac:dyDescent="0.2">
      <c r="H15" s="69" t="s">
        <v>323</v>
      </c>
    </row>
    <row r="16" spans="2:16" s="67" customFormat="1" x14ac:dyDescent="0.2">
      <c r="B16" s="67" t="s">
        <v>38</v>
      </c>
      <c r="D16" s="67" t="s">
        <v>20</v>
      </c>
      <c r="F16" s="67" t="s">
        <v>21</v>
      </c>
      <c r="H16" s="68">
        <v>2027</v>
      </c>
      <c r="I16" s="68">
        <v>2028</v>
      </c>
      <c r="J16" s="68">
        <v>2029</v>
      </c>
      <c r="K16" s="68">
        <v>2030</v>
      </c>
      <c r="L16" s="68">
        <v>2031</v>
      </c>
      <c r="P16" s="67" t="s">
        <v>40</v>
      </c>
    </row>
    <row r="19" spans="2:16" s="8" customFormat="1" x14ac:dyDescent="0.2">
      <c r="B19" s="8" t="s">
        <v>319</v>
      </c>
      <c r="H19" s="35"/>
      <c r="I19" s="35"/>
      <c r="J19" s="35"/>
      <c r="K19" s="35"/>
      <c r="L19" s="35"/>
    </row>
    <row r="20" spans="2:16" outlineLevel="1" x14ac:dyDescent="0.2">
      <c r="B20" s="39"/>
    </row>
    <row r="21" spans="2:16" outlineLevel="1" x14ac:dyDescent="0.2">
      <c r="B21" s="1" t="s">
        <v>94</v>
      </c>
    </row>
    <row r="22" spans="2:16" outlineLevel="1" x14ac:dyDescent="0.2">
      <c r="B22" s="2" t="s">
        <v>276</v>
      </c>
      <c r="D22" s="2" t="s">
        <v>79</v>
      </c>
      <c r="F22" s="42">
        <f>'2. Input constanten'!F17</f>
        <v>0.85919988367308398</v>
      </c>
      <c r="H22" s="60">
        <f t="shared" ref="H22:L24" si="0">$F22</f>
        <v>0.85919988367308398</v>
      </c>
      <c r="I22" s="60">
        <f t="shared" si="0"/>
        <v>0.85919988367308398</v>
      </c>
      <c r="J22" s="60">
        <f t="shared" si="0"/>
        <v>0.85919988367308398</v>
      </c>
      <c r="K22" s="60">
        <f t="shared" si="0"/>
        <v>0.85919988367308398</v>
      </c>
      <c r="L22" s="60">
        <f t="shared" si="0"/>
        <v>0.85919988367308398</v>
      </c>
    </row>
    <row r="23" spans="2:16" outlineLevel="1" x14ac:dyDescent="0.2">
      <c r="B23" s="2" t="s">
        <v>82</v>
      </c>
      <c r="F23" s="43">
        <f>$F$22/(1+$F$22)</f>
        <v>0.46213421763754969</v>
      </c>
      <c r="H23" s="43">
        <f>$F23</f>
        <v>0.46213421763754969</v>
      </c>
      <c r="I23" s="43">
        <f t="shared" si="0"/>
        <v>0.46213421763754969</v>
      </c>
      <c r="J23" s="43">
        <f t="shared" si="0"/>
        <v>0.46213421763754969</v>
      </c>
      <c r="K23" s="43">
        <f t="shared" si="0"/>
        <v>0.46213421763754969</v>
      </c>
      <c r="L23" s="43">
        <f t="shared" si="0"/>
        <v>0.46213421763754969</v>
      </c>
    </row>
    <row r="24" spans="2:16" outlineLevel="1" x14ac:dyDescent="0.2">
      <c r="B24" s="2" t="s">
        <v>102</v>
      </c>
      <c r="D24" s="2" t="s">
        <v>79</v>
      </c>
      <c r="F24" s="42">
        <f>'2. Input constanten'!F18</f>
        <v>0.25800000000000001</v>
      </c>
      <c r="H24" s="60">
        <f t="shared" si="0"/>
        <v>0.25800000000000001</v>
      </c>
      <c r="I24" s="60">
        <f t="shared" si="0"/>
        <v>0.25800000000000001</v>
      </c>
      <c r="J24" s="60">
        <f t="shared" si="0"/>
        <v>0.25800000000000001</v>
      </c>
      <c r="K24" s="60">
        <f t="shared" si="0"/>
        <v>0.25800000000000001</v>
      </c>
      <c r="L24" s="60">
        <f t="shared" si="0"/>
        <v>0.25800000000000001</v>
      </c>
    </row>
    <row r="25" spans="2:16" outlineLevel="1" x14ac:dyDescent="0.2">
      <c r="B25" s="2" t="s">
        <v>154</v>
      </c>
      <c r="D25" s="2" t="s">
        <v>79</v>
      </c>
      <c r="F25" s="91"/>
      <c r="H25" s="42">
        <f>'5. Risicovrije rente'!T29</f>
        <v>2.6875E-2</v>
      </c>
      <c r="I25" s="42">
        <f>'5. Risicovrije rente'!U29</f>
        <v>2.6875E-2</v>
      </c>
      <c r="J25" s="42">
        <f>'5. Risicovrije rente'!V29</f>
        <v>2.6875E-2</v>
      </c>
      <c r="K25" s="42">
        <f>'5. Risicovrije rente'!W29</f>
        <v>2.6875E-2</v>
      </c>
      <c r="L25" s="42">
        <f>'5. Risicovrije rente'!X29</f>
        <v>2.6875E-2</v>
      </c>
    </row>
    <row r="26" spans="2:16" outlineLevel="1" x14ac:dyDescent="0.2">
      <c r="B26" s="2" t="s">
        <v>155</v>
      </c>
      <c r="D26" s="2" t="s">
        <v>79</v>
      </c>
      <c r="H26" s="102"/>
      <c r="I26" s="56"/>
      <c r="J26" s="102"/>
      <c r="K26" s="102"/>
      <c r="L26" s="102"/>
      <c r="P26" s="2" t="s">
        <v>159</v>
      </c>
    </row>
    <row r="27" spans="2:16" outlineLevel="1" x14ac:dyDescent="0.2">
      <c r="B27" s="2" t="s">
        <v>73</v>
      </c>
      <c r="D27" s="2" t="s">
        <v>79</v>
      </c>
      <c r="F27" s="42">
        <f>'2. Input constanten'!F19</f>
        <v>5.1999999999999998E-2</v>
      </c>
      <c r="H27" s="60">
        <f t="shared" ref="H27:L28" si="1">$F27</f>
        <v>5.1999999999999998E-2</v>
      </c>
      <c r="I27" s="60">
        <f t="shared" si="1"/>
        <v>5.1999999999999998E-2</v>
      </c>
      <c r="J27" s="60">
        <f t="shared" si="1"/>
        <v>5.1999999999999998E-2</v>
      </c>
      <c r="K27" s="60">
        <f t="shared" si="1"/>
        <v>5.1999999999999998E-2</v>
      </c>
      <c r="L27" s="60">
        <f t="shared" si="1"/>
        <v>5.1999999999999998E-2</v>
      </c>
    </row>
    <row r="28" spans="2:16" outlineLevel="1" x14ac:dyDescent="0.2">
      <c r="B28" s="2" t="s">
        <v>103</v>
      </c>
      <c r="F28" s="61">
        <f>'2. Input constanten'!F20</f>
        <v>0.35913752509968999</v>
      </c>
      <c r="H28" s="62">
        <f t="shared" si="1"/>
        <v>0.35913752509968999</v>
      </c>
      <c r="I28" s="62">
        <f t="shared" si="1"/>
        <v>0.35913752509968999</v>
      </c>
      <c r="J28" s="62">
        <f t="shared" si="1"/>
        <v>0.35913752509968999</v>
      </c>
      <c r="K28" s="62">
        <f t="shared" si="1"/>
        <v>0.35913752509968999</v>
      </c>
      <c r="L28" s="62">
        <f t="shared" si="1"/>
        <v>0.35913752509968999</v>
      </c>
    </row>
    <row r="29" spans="2:16" outlineLevel="1" x14ac:dyDescent="0.2">
      <c r="B29" s="2" t="s">
        <v>190</v>
      </c>
      <c r="D29" s="2" t="s">
        <v>79</v>
      </c>
      <c r="F29" s="91"/>
      <c r="H29" s="42">
        <f>'3. Input rente'!T36</f>
        <v>3.4278999999999997E-2</v>
      </c>
      <c r="I29" s="42">
        <f>'3. Input rente'!U36</f>
        <v>3.4278999999999997E-2</v>
      </c>
      <c r="J29" s="42">
        <f>'3. Input rente'!V36</f>
        <v>3.4278999999999997E-2</v>
      </c>
      <c r="K29" s="42">
        <f>'3. Input rente'!W36</f>
        <v>3.4278999999999997E-2</v>
      </c>
      <c r="L29" s="42">
        <f>'3. Input rente'!X36</f>
        <v>3.4278999999999997E-2</v>
      </c>
    </row>
    <row r="30" spans="2:16" outlineLevel="1" x14ac:dyDescent="0.2">
      <c r="B30" s="2" t="s">
        <v>191</v>
      </c>
      <c r="D30" s="2" t="s">
        <v>79</v>
      </c>
      <c r="H30" s="102"/>
      <c r="I30" s="56"/>
      <c r="J30" s="102"/>
      <c r="K30" s="102"/>
      <c r="L30" s="102"/>
      <c r="P30" s="2" t="s">
        <v>159</v>
      </c>
    </row>
    <row r="31" spans="2:16" outlineLevel="1" x14ac:dyDescent="0.2">
      <c r="B31" s="2" t="s">
        <v>80</v>
      </c>
      <c r="D31" s="2" t="s">
        <v>79</v>
      </c>
      <c r="F31" s="42">
        <f>'2. Input constanten'!F21</f>
        <v>1.5E-3</v>
      </c>
      <c r="H31" s="60">
        <f t="shared" ref="H31:L31" si="2">$F31</f>
        <v>1.5E-3</v>
      </c>
      <c r="I31" s="60">
        <f t="shared" si="2"/>
        <v>1.5E-3</v>
      </c>
      <c r="J31" s="60">
        <f t="shared" si="2"/>
        <v>1.5E-3</v>
      </c>
      <c r="K31" s="60">
        <f t="shared" si="2"/>
        <v>1.5E-3</v>
      </c>
      <c r="L31" s="60">
        <f t="shared" si="2"/>
        <v>1.5E-3</v>
      </c>
    </row>
    <row r="32" spans="2:16" outlineLevel="1" x14ac:dyDescent="0.2"/>
    <row r="33" spans="2:12" outlineLevel="1" x14ac:dyDescent="0.2">
      <c r="B33" s="1" t="s">
        <v>281</v>
      </c>
      <c r="H33" s="1" t="s">
        <v>324</v>
      </c>
    </row>
    <row r="34" spans="2:12" outlineLevel="1" x14ac:dyDescent="0.2">
      <c r="B34" s="2" t="s">
        <v>70</v>
      </c>
      <c r="D34" s="2" t="s">
        <v>79</v>
      </c>
      <c r="H34" s="60">
        <f>H23</f>
        <v>0.46213421763754969</v>
      </c>
      <c r="I34" s="60">
        <f t="shared" ref="I34:L34" si="3">I23</f>
        <v>0.46213421763754969</v>
      </c>
      <c r="J34" s="60">
        <f t="shared" si="3"/>
        <v>0.46213421763754969</v>
      </c>
      <c r="K34" s="60">
        <f t="shared" si="3"/>
        <v>0.46213421763754969</v>
      </c>
      <c r="L34" s="60">
        <f t="shared" si="3"/>
        <v>0.46213421763754969</v>
      </c>
    </row>
    <row r="35" spans="2:12" outlineLevel="1" x14ac:dyDescent="0.2">
      <c r="B35" s="2" t="s">
        <v>71</v>
      </c>
      <c r="D35" s="2" t="s">
        <v>79</v>
      </c>
      <c r="H35" s="60">
        <f>H24</f>
        <v>0.25800000000000001</v>
      </c>
      <c r="I35" s="60">
        <f t="shared" ref="I35:L36" si="4">I24</f>
        <v>0.25800000000000001</v>
      </c>
      <c r="J35" s="60">
        <f t="shared" si="4"/>
        <v>0.25800000000000001</v>
      </c>
      <c r="K35" s="60">
        <f t="shared" si="4"/>
        <v>0.25800000000000001</v>
      </c>
      <c r="L35" s="60">
        <f t="shared" si="4"/>
        <v>0.25800000000000001</v>
      </c>
    </row>
    <row r="36" spans="2:12" outlineLevel="1" x14ac:dyDescent="0.2">
      <c r="B36" s="2" t="s">
        <v>72</v>
      </c>
      <c r="D36" s="2" t="s">
        <v>79</v>
      </c>
      <c r="H36" s="60">
        <f>H25</f>
        <v>2.6875E-2</v>
      </c>
      <c r="I36" s="60">
        <f t="shared" si="4"/>
        <v>2.6875E-2</v>
      </c>
      <c r="J36" s="60">
        <f t="shared" si="4"/>
        <v>2.6875E-2</v>
      </c>
      <c r="K36" s="60">
        <f t="shared" si="4"/>
        <v>2.6875E-2</v>
      </c>
      <c r="L36" s="60">
        <f t="shared" si="4"/>
        <v>2.6875E-2</v>
      </c>
    </row>
    <row r="37" spans="2:12" outlineLevel="1" x14ac:dyDescent="0.2">
      <c r="B37" s="2" t="s">
        <v>73</v>
      </c>
      <c r="D37" s="2" t="s">
        <v>79</v>
      </c>
      <c r="H37" s="60">
        <f t="shared" ref="H37:L38" si="5">H27</f>
        <v>5.1999999999999998E-2</v>
      </c>
      <c r="I37" s="60">
        <f t="shared" si="5"/>
        <v>5.1999999999999998E-2</v>
      </c>
      <c r="J37" s="60">
        <f t="shared" si="5"/>
        <v>5.1999999999999998E-2</v>
      </c>
      <c r="K37" s="60">
        <f t="shared" si="5"/>
        <v>5.1999999999999998E-2</v>
      </c>
      <c r="L37" s="60">
        <f t="shared" si="5"/>
        <v>5.1999999999999998E-2</v>
      </c>
    </row>
    <row r="38" spans="2:12" outlineLevel="1" x14ac:dyDescent="0.2">
      <c r="B38" s="2" t="s">
        <v>103</v>
      </c>
      <c r="H38" s="62">
        <f t="shared" si="5"/>
        <v>0.35913752509968999</v>
      </c>
      <c r="I38" s="62">
        <f t="shared" si="5"/>
        <v>0.35913752509968999</v>
      </c>
      <c r="J38" s="62">
        <f t="shared" si="5"/>
        <v>0.35913752509968999</v>
      </c>
      <c r="K38" s="62">
        <f t="shared" si="5"/>
        <v>0.35913752509968999</v>
      </c>
      <c r="L38" s="62">
        <f t="shared" si="5"/>
        <v>0.35913752509968999</v>
      </c>
    </row>
    <row r="39" spans="2:12" outlineLevel="1" x14ac:dyDescent="0.2">
      <c r="B39" s="2" t="s">
        <v>81</v>
      </c>
      <c r="H39" s="63">
        <f>((1-H34)+H34*(1-H35))/(1-H34)*H38</f>
        <v>0.58809714758260345</v>
      </c>
      <c r="I39" s="63">
        <f>((1-I34)+I34*(1-I35))/(1-I34)*I38</f>
        <v>0.58809714758260345</v>
      </c>
      <c r="J39" s="63">
        <f t="shared" ref="J39:L39" si="6">((1-J34)+J34*(1-J35))/(1-J34)*J38</f>
        <v>0.58809714758260345</v>
      </c>
      <c r="K39" s="63">
        <f t="shared" si="6"/>
        <v>0.58809714758260345</v>
      </c>
      <c r="L39" s="63">
        <f t="shared" si="6"/>
        <v>0.58809714758260345</v>
      </c>
    </row>
    <row r="40" spans="2:12" outlineLevel="1" x14ac:dyDescent="0.2">
      <c r="B40" s="2" t="s">
        <v>97</v>
      </c>
      <c r="D40" s="2" t="s">
        <v>79</v>
      </c>
      <c r="H40" s="64">
        <f>H36+H39*H37</f>
        <v>5.7456051674295378E-2</v>
      </c>
      <c r="I40" s="64">
        <f>I36+I39*I37</f>
        <v>5.7456051674295378E-2</v>
      </c>
      <c r="J40" s="64">
        <f t="shared" ref="J40:L40" si="7">J36+J39*J37</f>
        <v>5.7456051674295378E-2</v>
      </c>
      <c r="K40" s="64">
        <f t="shared" si="7"/>
        <v>5.7456051674295378E-2</v>
      </c>
      <c r="L40" s="64">
        <f t="shared" si="7"/>
        <v>5.7456051674295378E-2</v>
      </c>
    </row>
    <row r="41" spans="2:12" outlineLevel="1" x14ac:dyDescent="0.2">
      <c r="B41" s="2" t="s">
        <v>98</v>
      </c>
      <c r="D41" s="2" t="s">
        <v>79</v>
      </c>
      <c r="H41" s="64">
        <f>H40*1/(1-H35)</f>
        <v>7.7434031906058465E-2</v>
      </c>
      <c r="I41" s="64">
        <f>I40*1/(1-I35)</f>
        <v>7.7434031906058465E-2</v>
      </c>
      <c r="J41" s="64">
        <f t="shared" ref="J41:L41" si="8">J40*1/(1-J35)</f>
        <v>7.7434031906058465E-2</v>
      </c>
      <c r="K41" s="64">
        <f t="shared" si="8"/>
        <v>7.7434031906058465E-2</v>
      </c>
      <c r="L41" s="64">
        <f t="shared" si="8"/>
        <v>7.7434031906058465E-2</v>
      </c>
    </row>
    <row r="42" spans="2:12" outlineLevel="1" x14ac:dyDescent="0.2">
      <c r="B42" s="2" t="s">
        <v>99</v>
      </c>
      <c r="D42" s="2" t="s">
        <v>79</v>
      </c>
      <c r="H42" s="60">
        <f>H29</f>
        <v>3.4278999999999997E-2</v>
      </c>
      <c r="I42" s="60">
        <f>I29</f>
        <v>3.4278999999999997E-2</v>
      </c>
      <c r="J42" s="60">
        <f>J29</f>
        <v>3.4278999999999997E-2</v>
      </c>
      <c r="K42" s="60">
        <f>K29</f>
        <v>3.4278999999999997E-2</v>
      </c>
      <c r="L42" s="60">
        <f>L29</f>
        <v>3.4278999999999997E-2</v>
      </c>
    </row>
    <row r="43" spans="2:12" outlineLevel="1" x14ac:dyDescent="0.2">
      <c r="B43" s="2" t="s">
        <v>80</v>
      </c>
      <c r="D43" s="2" t="s">
        <v>79</v>
      </c>
      <c r="H43" s="60">
        <f>H31</f>
        <v>1.5E-3</v>
      </c>
      <c r="I43" s="60">
        <f>I31</f>
        <v>1.5E-3</v>
      </c>
      <c r="J43" s="60">
        <f>J31</f>
        <v>1.5E-3</v>
      </c>
      <c r="K43" s="60">
        <f>K31</f>
        <v>1.5E-3</v>
      </c>
      <c r="L43" s="60">
        <f>L31</f>
        <v>1.5E-3</v>
      </c>
    </row>
    <row r="44" spans="2:12" outlineLevel="1" x14ac:dyDescent="0.2">
      <c r="B44" s="2" t="s">
        <v>96</v>
      </c>
      <c r="D44" s="2" t="s">
        <v>79</v>
      </c>
      <c r="H44" s="64">
        <f>H42+H43</f>
        <v>3.5778999999999998E-2</v>
      </c>
      <c r="I44" s="64">
        <f>I42+I43</f>
        <v>3.5778999999999998E-2</v>
      </c>
      <c r="J44" s="64">
        <f t="shared" ref="J44:L44" si="9">J42+J43</f>
        <v>3.5778999999999998E-2</v>
      </c>
      <c r="K44" s="64">
        <f t="shared" si="9"/>
        <v>3.5778999999999998E-2</v>
      </c>
      <c r="L44" s="64">
        <f t="shared" si="9"/>
        <v>3.5778999999999998E-2</v>
      </c>
    </row>
    <row r="45" spans="2:12" outlineLevel="1" x14ac:dyDescent="0.2">
      <c r="B45" s="2" t="s">
        <v>100</v>
      </c>
      <c r="D45" s="2" t="s">
        <v>79</v>
      </c>
      <c r="H45" s="64">
        <f>(1-H34)*H41+H34*H44</f>
        <v>5.8183816325484965E-2</v>
      </c>
      <c r="I45" s="64">
        <f>(1-I34)*I41+I34*I44</f>
        <v>5.8183816325484965E-2</v>
      </c>
      <c r="J45" s="64">
        <f t="shared" ref="J45:L45" si="10">(1-J34)*J41+J34*J44</f>
        <v>5.8183816325484965E-2</v>
      </c>
      <c r="K45" s="64">
        <f t="shared" si="10"/>
        <v>5.8183816325484965E-2</v>
      </c>
      <c r="L45" s="64">
        <f t="shared" si="10"/>
        <v>5.8183816325484965E-2</v>
      </c>
    </row>
    <row r="46" spans="2:12" outlineLevel="1" x14ac:dyDescent="0.2">
      <c r="B46" s="2" t="s">
        <v>101</v>
      </c>
      <c r="D46" s="2" t="s">
        <v>79</v>
      </c>
      <c r="H46" s="32">
        <f>ROUND(H45,3)</f>
        <v>5.8000000000000003E-2</v>
      </c>
      <c r="I46" s="32">
        <f>ROUND(I45,3)</f>
        <v>5.8000000000000003E-2</v>
      </c>
      <c r="J46" s="32">
        <f t="shared" ref="J46:L46" si="11">ROUND(J45,3)</f>
        <v>5.8000000000000003E-2</v>
      </c>
      <c r="K46" s="32">
        <f t="shared" si="11"/>
        <v>5.8000000000000003E-2</v>
      </c>
      <c r="L46" s="32">
        <f t="shared" si="11"/>
        <v>5.8000000000000003E-2</v>
      </c>
    </row>
    <row r="47" spans="2:12" outlineLevel="1" x14ac:dyDescent="0.2"/>
    <row r="48" spans="2:12" x14ac:dyDescent="0.2">
      <c r="B48" s="39"/>
    </row>
    <row r="49" spans="2:16" s="8" customFormat="1" x14ac:dyDescent="0.2">
      <c r="B49" s="8" t="s">
        <v>318</v>
      </c>
      <c r="H49" s="35"/>
      <c r="I49" s="35"/>
      <c r="J49" s="35"/>
      <c r="K49" s="35"/>
      <c r="L49" s="35"/>
    </row>
    <row r="50" spans="2:16" outlineLevel="1" x14ac:dyDescent="0.2">
      <c r="B50" s="39"/>
    </row>
    <row r="51" spans="2:16" outlineLevel="1" x14ac:dyDescent="0.2">
      <c r="B51" s="1" t="s">
        <v>94</v>
      </c>
    </row>
    <row r="52" spans="2:16" outlineLevel="1" x14ac:dyDescent="0.2">
      <c r="B52" s="2" t="s">
        <v>276</v>
      </c>
      <c r="D52" s="2" t="s">
        <v>79</v>
      </c>
      <c r="F52" s="42">
        <f>'2. Input constanten'!F28</f>
        <v>0.85919988367308398</v>
      </c>
      <c r="H52" s="60">
        <f t="shared" ref="H52:L54" si="12">$F52</f>
        <v>0.85919988367308398</v>
      </c>
      <c r="I52" s="60">
        <f t="shared" si="12"/>
        <v>0.85919988367308398</v>
      </c>
      <c r="J52" s="60">
        <f t="shared" si="12"/>
        <v>0.85919988367308398</v>
      </c>
      <c r="K52" s="60">
        <f t="shared" si="12"/>
        <v>0.85919988367308398</v>
      </c>
      <c r="L52" s="60">
        <f t="shared" si="12"/>
        <v>0.85919988367308398</v>
      </c>
    </row>
    <row r="53" spans="2:16" outlineLevel="1" x14ac:dyDescent="0.2">
      <c r="B53" s="2" t="s">
        <v>82</v>
      </c>
      <c r="F53" s="43">
        <f>$F$52/(1+$F$52)</f>
        <v>0.46213421763754969</v>
      </c>
      <c r="H53" s="43">
        <f>$F53</f>
        <v>0.46213421763754969</v>
      </c>
      <c r="I53" s="43">
        <f t="shared" si="12"/>
        <v>0.46213421763754969</v>
      </c>
      <c r="J53" s="43">
        <f t="shared" si="12"/>
        <v>0.46213421763754969</v>
      </c>
      <c r="K53" s="43">
        <f t="shared" si="12"/>
        <v>0.46213421763754969</v>
      </c>
      <c r="L53" s="43">
        <f t="shared" si="12"/>
        <v>0.46213421763754969</v>
      </c>
    </row>
    <row r="54" spans="2:16" outlineLevel="1" x14ac:dyDescent="0.2">
      <c r="B54" s="2" t="s">
        <v>102</v>
      </c>
      <c r="D54" s="2" t="s">
        <v>79</v>
      </c>
      <c r="F54" s="42">
        <f>'2. Input constanten'!F29</f>
        <v>0.25800000000000001</v>
      </c>
      <c r="H54" s="60">
        <f t="shared" si="12"/>
        <v>0.25800000000000001</v>
      </c>
      <c r="I54" s="60">
        <f t="shared" si="12"/>
        <v>0.25800000000000001</v>
      </c>
      <c r="J54" s="60">
        <f t="shared" si="12"/>
        <v>0.25800000000000001</v>
      </c>
      <c r="K54" s="60">
        <f t="shared" si="12"/>
        <v>0.25800000000000001</v>
      </c>
      <c r="L54" s="60">
        <f t="shared" si="12"/>
        <v>0.25800000000000001</v>
      </c>
    </row>
    <row r="55" spans="2:16" outlineLevel="1" x14ac:dyDescent="0.2">
      <c r="B55" s="2" t="s">
        <v>154</v>
      </c>
      <c r="D55" s="2" t="s">
        <v>79</v>
      </c>
      <c r="F55" s="91"/>
      <c r="H55" s="42">
        <f>'5. Risicovrije rente'!T29</f>
        <v>2.6875E-2</v>
      </c>
      <c r="I55" s="42">
        <f>'5. Risicovrije rente'!U29</f>
        <v>2.6875E-2</v>
      </c>
      <c r="J55" s="42">
        <f>'5. Risicovrije rente'!V29</f>
        <v>2.6875E-2</v>
      </c>
      <c r="K55" s="42">
        <f>'5. Risicovrije rente'!W29</f>
        <v>2.6875E-2</v>
      </c>
      <c r="L55" s="42">
        <f>'5. Risicovrije rente'!X29</f>
        <v>2.6875E-2</v>
      </c>
    </row>
    <row r="56" spans="2:16" outlineLevel="1" x14ac:dyDescent="0.2">
      <c r="B56" s="2" t="s">
        <v>155</v>
      </c>
      <c r="D56" s="2" t="s">
        <v>79</v>
      </c>
      <c r="H56" s="102"/>
      <c r="I56" s="56"/>
      <c r="J56" s="102"/>
      <c r="K56" s="102"/>
      <c r="L56" s="102"/>
      <c r="P56" s="2" t="s">
        <v>159</v>
      </c>
    </row>
    <row r="57" spans="2:16" outlineLevel="1" x14ac:dyDescent="0.2">
      <c r="B57" s="2" t="s">
        <v>73</v>
      </c>
      <c r="D57" s="2" t="s">
        <v>79</v>
      </c>
      <c r="F57" s="42">
        <f>'2. Input constanten'!F30</f>
        <v>5.1999999999999998E-2</v>
      </c>
      <c r="H57" s="60">
        <f t="shared" ref="H57:L59" si="13">$F57</f>
        <v>5.1999999999999998E-2</v>
      </c>
      <c r="I57" s="60">
        <f t="shared" si="13"/>
        <v>5.1999999999999998E-2</v>
      </c>
      <c r="J57" s="60">
        <f t="shared" si="13"/>
        <v>5.1999999999999998E-2</v>
      </c>
      <c r="K57" s="60">
        <f t="shared" si="13"/>
        <v>5.1999999999999998E-2</v>
      </c>
      <c r="L57" s="60">
        <f t="shared" si="13"/>
        <v>5.1999999999999998E-2</v>
      </c>
    </row>
    <row r="58" spans="2:16" outlineLevel="1" x14ac:dyDescent="0.2">
      <c r="B58" s="2" t="s">
        <v>103</v>
      </c>
      <c r="F58" s="61">
        <f>'2. Input constanten'!F31</f>
        <v>0.35913752509968999</v>
      </c>
      <c r="H58" s="62">
        <f>$F58</f>
        <v>0.35913752509968999</v>
      </c>
      <c r="I58" s="62">
        <f>$F58</f>
        <v>0.35913752509968999</v>
      </c>
      <c r="J58" s="62">
        <f t="shared" si="13"/>
        <v>0.35913752509968999</v>
      </c>
      <c r="K58" s="62">
        <f t="shared" si="13"/>
        <v>0.35913752509968999</v>
      </c>
      <c r="L58" s="62">
        <f t="shared" si="13"/>
        <v>0.35913752509968999</v>
      </c>
    </row>
    <row r="59" spans="2:16" outlineLevel="1" x14ac:dyDescent="0.2">
      <c r="B59" s="2" t="s">
        <v>279</v>
      </c>
      <c r="F59" s="61">
        <f>'2. Input constanten'!F32</f>
        <v>0.13717990617870959</v>
      </c>
      <c r="H59" s="62">
        <f>$F59</f>
        <v>0.13717990617870959</v>
      </c>
      <c r="I59" s="62">
        <f t="shared" ref="I59" si="14">$F59</f>
        <v>0.13717990617870959</v>
      </c>
      <c r="J59" s="62">
        <f t="shared" si="13"/>
        <v>0.13717990617870959</v>
      </c>
      <c r="K59" s="62">
        <f t="shared" si="13"/>
        <v>0.13717990617870959</v>
      </c>
      <c r="L59" s="62">
        <f t="shared" si="13"/>
        <v>0.13717990617870959</v>
      </c>
    </row>
    <row r="60" spans="2:16" outlineLevel="1" x14ac:dyDescent="0.2">
      <c r="B60" s="2" t="s">
        <v>190</v>
      </c>
      <c r="D60" s="2" t="s">
        <v>79</v>
      </c>
      <c r="F60" s="91"/>
      <c r="H60" s="42">
        <f>'3. Input rente'!T36</f>
        <v>3.4278999999999997E-2</v>
      </c>
      <c r="I60" s="42">
        <f>'3. Input rente'!U36</f>
        <v>3.4278999999999997E-2</v>
      </c>
      <c r="J60" s="42">
        <f>'3. Input rente'!V36</f>
        <v>3.4278999999999997E-2</v>
      </c>
      <c r="K60" s="42">
        <f>'3. Input rente'!W36</f>
        <v>3.4278999999999997E-2</v>
      </c>
      <c r="L60" s="42">
        <f>'3. Input rente'!X36</f>
        <v>3.4278999999999997E-2</v>
      </c>
    </row>
    <row r="61" spans="2:16" outlineLevel="1" x14ac:dyDescent="0.2">
      <c r="B61" s="2" t="s">
        <v>191</v>
      </c>
      <c r="D61" s="2" t="s">
        <v>79</v>
      </c>
      <c r="H61" s="102"/>
      <c r="I61" s="56"/>
      <c r="J61" s="102"/>
      <c r="K61" s="102"/>
      <c r="L61" s="102"/>
      <c r="P61" s="2" t="s">
        <v>159</v>
      </c>
    </row>
    <row r="62" spans="2:16" outlineLevel="1" x14ac:dyDescent="0.2">
      <c r="B62" s="2" t="s">
        <v>80</v>
      </c>
      <c r="D62" s="2" t="s">
        <v>79</v>
      </c>
      <c r="F62" s="42">
        <f>'2. Input constanten'!F33</f>
        <v>1.5E-3</v>
      </c>
      <c r="H62" s="60">
        <f t="shared" ref="H62:L62" si="15">$F62</f>
        <v>1.5E-3</v>
      </c>
      <c r="I62" s="60">
        <f t="shared" si="15"/>
        <v>1.5E-3</v>
      </c>
      <c r="J62" s="60">
        <f t="shared" si="15"/>
        <v>1.5E-3</v>
      </c>
      <c r="K62" s="60">
        <f t="shared" si="15"/>
        <v>1.5E-3</v>
      </c>
      <c r="L62" s="60">
        <f t="shared" si="15"/>
        <v>1.5E-3</v>
      </c>
    </row>
    <row r="63" spans="2:16" outlineLevel="1" x14ac:dyDescent="0.2"/>
    <row r="64" spans="2:16" outlineLevel="1" x14ac:dyDescent="0.2">
      <c r="B64" s="1" t="s">
        <v>281</v>
      </c>
      <c r="H64" s="1" t="s">
        <v>324</v>
      </c>
    </row>
    <row r="65" spans="2:12" outlineLevel="1" x14ac:dyDescent="0.2">
      <c r="B65" s="2" t="s">
        <v>70</v>
      </c>
      <c r="D65" s="2" t="s">
        <v>79</v>
      </c>
      <c r="H65" s="60">
        <f>H53</f>
        <v>0.46213421763754969</v>
      </c>
      <c r="I65" s="60">
        <f t="shared" ref="I65:L65" si="16">I53</f>
        <v>0.46213421763754969</v>
      </c>
      <c r="J65" s="60">
        <f t="shared" si="16"/>
        <v>0.46213421763754969</v>
      </c>
      <c r="K65" s="60">
        <f t="shared" si="16"/>
        <v>0.46213421763754969</v>
      </c>
      <c r="L65" s="60">
        <f t="shared" si="16"/>
        <v>0.46213421763754969</v>
      </c>
    </row>
    <row r="66" spans="2:12" outlineLevel="1" x14ac:dyDescent="0.2">
      <c r="B66" s="2" t="s">
        <v>71</v>
      </c>
      <c r="D66" s="2" t="s">
        <v>79</v>
      </c>
      <c r="H66" s="60">
        <f>H54</f>
        <v>0.25800000000000001</v>
      </c>
      <c r="I66" s="60">
        <f t="shared" ref="I66:L67" si="17">I54</f>
        <v>0.25800000000000001</v>
      </c>
      <c r="J66" s="60">
        <f t="shared" si="17"/>
        <v>0.25800000000000001</v>
      </c>
      <c r="K66" s="60">
        <f t="shared" si="17"/>
        <v>0.25800000000000001</v>
      </c>
      <c r="L66" s="60">
        <f t="shared" si="17"/>
        <v>0.25800000000000001</v>
      </c>
    </row>
    <row r="67" spans="2:12" outlineLevel="1" x14ac:dyDescent="0.2">
      <c r="B67" s="2" t="s">
        <v>72</v>
      </c>
      <c r="D67" s="2" t="s">
        <v>79</v>
      </c>
      <c r="H67" s="60">
        <f>H55</f>
        <v>2.6875E-2</v>
      </c>
      <c r="I67" s="60">
        <f t="shared" si="17"/>
        <v>2.6875E-2</v>
      </c>
      <c r="J67" s="60">
        <f t="shared" si="17"/>
        <v>2.6875E-2</v>
      </c>
      <c r="K67" s="60">
        <f t="shared" si="17"/>
        <v>2.6875E-2</v>
      </c>
      <c r="L67" s="60">
        <f t="shared" si="17"/>
        <v>2.6875E-2</v>
      </c>
    </row>
    <row r="68" spans="2:12" outlineLevel="1" x14ac:dyDescent="0.2">
      <c r="B68" s="2" t="s">
        <v>73</v>
      </c>
      <c r="D68" s="2" t="s">
        <v>79</v>
      </c>
      <c r="H68" s="60">
        <f>H57</f>
        <v>5.1999999999999998E-2</v>
      </c>
      <c r="I68" s="60">
        <f>I57</f>
        <v>5.1999999999999998E-2</v>
      </c>
      <c r="J68" s="60">
        <f>J57</f>
        <v>5.1999999999999998E-2</v>
      </c>
      <c r="K68" s="60">
        <f>K57</f>
        <v>5.1999999999999998E-2</v>
      </c>
      <c r="L68" s="60">
        <f>L57</f>
        <v>5.1999999999999998E-2</v>
      </c>
    </row>
    <row r="69" spans="2:12" outlineLevel="1" x14ac:dyDescent="0.2">
      <c r="B69" s="2" t="s">
        <v>103</v>
      </c>
      <c r="H69" s="62">
        <f>H58+H59</f>
        <v>0.49631743127839956</v>
      </c>
      <c r="I69" s="62">
        <f t="shared" ref="I69:L69" si="18">I58+I59</f>
        <v>0.49631743127839956</v>
      </c>
      <c r="J69" s="62">
        <f t="shared" si="18"/>
        <v>0.49631743127839956</v>
      </c>
      <c r="K69" s="62">
        <f t="shared" si="18"/>
        <v>0.49631743127839956</v>
      </c>
      <c r="L69" s="62">
        <f t="shared" si="18"/>
        <v>0.49631743127839956</v>
      </c>
    </row>
    <row r="70" spans="2:12" outlineLevel="1" x14ac:dyDescent="0.2">
      <c r="B70" s="2" t="s">
        <v>81</v>
      </c>
      <c r="H70" s="63">
        <f>((1-H65)+H65*(1-H66))/(1-H65)*H69</f>
        <v>0.81273285365913861</v>
      </c>
      <c r="I70" s="63">
        <f>((1-I65)+I65*(1-I66))/(1-I65)*I69</f>
        <v>0.81273285365913861</v>
      </c>
      <c r="J70" s="63">
        <f t="shared" ref="J70:L70" si="19">((1-J65)+J65*(1-J66))/(1-J65)*J69</f>
        <v>0.81273285365913861</v>
      </c>
      <c r="K70" s="63">
        <f t="shared" si="19"/>
        <v>0.81273285365913861</v>
      </c>
      <c r="L70" s="63">
        <f t="shared" si="19"/>
        <v>0.81273285365913861</v>
      </c>
    </row>
    <row r="71" spans="2:12" outlineLevel="1" x14ac:dyDescent="0.2">
      <c r="B71" s="2" t="s">
        <v>97</v>
      </c>
      <c r="D71" s="2" t="s">
        <v>79</v>
      </c>
      <c r="H71" s="64">
        <f>H67+H70*H68</f>
        <v>6.9137108390275204E-2</v>
      </c>
      <c r="I71" s="64">
        <f>I67+I70*I68</f>
        <v>6.9137108390275204E-2</v>
      </c>
      <c r="J71" s="64">
        <f t="shared" ref="J71:L71" si="20">J67+J70*J68</f>
        <v>6.9137108390275204E-2</v>
      </c>
      <c r="K71" s="64">
        <f t="shared" si="20"/>
        <v>6.9137108390275204E-2</v>
      </c>
      <c r="L71" s="64">
        <f t="shared" si="20"/>
        <v>6.9137108390275204E-2</v>
      </c>
    </row>
    <row r="72" spans="2:12" outlineLevel="1" x14ac:dyDescent="0.2">
      <c r="B72" s="2" t="s">
        <v>98</v>
      </c>
      <c r="D72" s="2" t="s">
        <v>79</v>
      </c>
      <c r="H72" s="64">
        <f>H71*1/(1-H66)</f>
        <v>9.3176695943767124E-2</v>
      </c>
      <c r="I72" s="64">
        <f>I71*1/(1-I66)</f>
        <v>9.3176695943767124E-2</v>
      </c>
      <c r="J72" s="64">
        <f t="shared" ref="J72:L72" si="21">J71*1/(1-J66)</f>
        <v>9.3176695943767124E-2</v>
      </c>
      <c r="K72" s="64">
        <f t="shared" si="21"/>
        <v>9.3176695943767124E-2</v>
      </c>
      <c r="L72" s="64">
        <f t="shared" si="21"/>
        <v>9.3176695943767124E-2</v>
      </c>
    </row>
    <row r="73" spans="2:12" outlineLevel="1" x14ac:dyDescent="0.2">
      <c r="B73" s="2" t="s">
        <v>99</v>
      </c>
      <c r="D73" s="2" t="s">
        <v>79</v>
      </c>
      <c r="H73" s="60">
        <f>H60</f>
        <v>3.4278999999999997E-2</v>
      </c>
      <c r="I73" s="60">
        <f>I60</f>
        <v>3.4278999999999997E-2</v>
      </c>
      <c r="J73" s="60">
        <f>J60</f>
        <v>3.4278999999999997E-2</v>
      </c>
      <c r="K73" s="60">
        <f>K60</f>
        <v>3.4278999999999997E-2</v>
      </c>
      <c r="L73" s="60">
        <f>L60</f>
        <v>3.4278999999999997E-2</v>
      </c>
    </row>
    <row r="74" spans="2:12" outlineLevel="1" x14ac:dyDescent="0.2">
      <c r="B74" s="2" t="s">
        <v>80</v>
      </c>
      <c r="D74" s="2" t="s">
        <v>79</v>
      </c>
      <c r="H74" s="60">
        <f>H62</f>
        <v>1.5E-3</v>
      </c>
      <c r="I74" s="60">
        <f>I62</f>
        <v>1.5E-3</v>
      </c>
      <c r="J74" s="60">
        <f>J62</f>
        <v>1.5E-3</v>
      </c>
      <c r="K74" s="60">
        <f>K62</f>
        <v>1.5E-3</v>
      </c>
      <c r="L74" s="60">
        <f>L62</f>
        <v>1.5E-3</v>
      </c>
    </row>
    <row r="75" spans="2:12" outlineLevel="1" x14ac:dyDescent="0.2">
      <c r="B75" s="2" t="s">
        <v>96</v>
      </c>
      <c r="D75" s="2" t="s">
        <v>79</v>
      </c>
      <c r="H75" s="64">
        <f>H73+H74</f>
        <v>3.5778999999999998E-2</v>
      </c>
      <c r="I75" s="64">
        <f>I73+I74</f>
        <v>3.5778999999999998E-2</v>
      </c>
      <c r="J75" s="64">
        <f t="shared" ref="J75:L75" si="22">J73+J74</f>
        <v>3.5778999999999998E-2</v>
      </c>
      <c r="K75" s="64">
        <f t="shared" si="22"/>
        <v>3.5778999999999998E-2</v>
      </c>
      <c r="L75" s="64">
        <f t="shared" si="22"/>
        <v>3.5778999999999998E-2</v>
      </c>
    </row>
    <row r="76" spans="2:12" outlineLevel="1" x14ac:dyDescent="0.2">
      <c r="B76" s="2" t="s">
        <v>100</v>
      </c>
      <c r="D76" s="2" t="s">
        <v>79</v>
      </c>
      <c r="H76" s="64">
        <f>(1-H65)*H72+H65*H75</f>
        <v>6.665125663459634E-2</v>
      </c>
      <c r="I76" s="64">
        <f>(1-I65)*I72+I65*I75</f>
        <v>6.665125663459634E-2</v>
      </c>
      <c r="J76" s="64">
        <f t="shared" ref="J76:L76" si="23">(1-J65)*J72+J65*J75</f>
        <v>6.665125663459634E-2</v>
      </c>
      <c r="K76" s="64">
        <f t="shared" si="23"/>
        <v>6.665125663459634E-2</v>
      </c>
      <c r="L76" s="64">
        <f t="shared" si="23"/>
        <v>6.665125663459634E-2</v>
      </c>
    </row>
    <row r="77" spans="2:12" outlineLevel="1" x14ac:dyDescent="0.2">
      <c r="B77" s="2" t="s">
        <v>101</v>
      </c>
      <c r="D77" s="2" t="s">
        <v>79</v>
      </c>
      <c r="H77" s="32">
        <f>ROUND(H76,3)</f>
        <v>6.7000000000000004E-2</v>
      </c>
      <c r="I77" s="32">
        <f>ROUND(I76,3)</f>
        <v>6.7000000000000004E-2</v>
      </c>
      <c r="J77" s="32">
        <f t="shared" ref="J77:L77" si="24">ROUND(J76,3)</f>
        <v>6.7000000000000004E-2</v>
      </c>
      <c r="K77" s="32">
        <f t="shared" si="24"/>
        <v>6.7000000000000004E-2</v>
      </c>
      <c r="L77" s="32">
        <f t="shared" si="24"/>
        <v>6.7000000000000004E-2</v>
      </c>
    </row>
    <row r="78" spans="2:12" outlineLevel="1" x14ac:dyDescent="0.2"/>
    <row r="79" spans="2:12" outlineLevel="1" x14ac:dyDescent="0.2">
      <c r="I79" s="44"/>
      <c r="J79" s="44"/>
      <c r="K79" s="44"/>
      <c r="L79" s="44"/>
    </row>
    <row r="80" spans="2:12" x14ac:dyDescent="0.2">
      <c r="I80" s="44"/>
    </row>
    <row r="81" spans="2:2" x14ac:dyDescent="0.2">
      <c r="B81" s="39"/>
    </row>
    <row r="82" spans="2:2" x14ac:dyDescent="0.2">
      <c r="B82" s="39"/>
    </row>
    <row r="83" spans="2:2" x14ac:dyDescent="0.2">
      <c r="B83" s="21" t="s">
        <v>61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8EC-F56E-4800-A9F7-8E88BEBB5173}">
  <sheetPr>
    <tabColor rgb="FFCCC8D9"/>
    <pageSetUpPr fitToPage="1"/>
  </sheetPr>
  <dimension ref="A2:Z72"/>
  <sheetViews>
    <sheetView showGridLines="0" zoomScale="90" zoomScaleNormal="90" workbookViewId="0">
      <pane ySplit="3" topLeftCell="A4" activePane="bottomLeft" state="frozen"/>
      <selection activeCell="C40" sqref="C40"/>
      <selection pane="bottomLeft" activeCell="B3" sqref="B3"/>
    </sheetView>
  </sheetViews>
  <sheetFormatPr defaultColWidth="9.140625" defaultRowHeight="12.75" x14ac:dyDescent="0.2"/>
  <cols>
    <col min="1" max="1" width="2.7109375" style="2" customWidth="1"/>
    <col min="2" max="2" width="19.140625" style="2" customWidth="1"/>
    <col min="3" max="3" width="2.7109375" style="2" customWidth="1"/>
    <col min="4" max="4" width="35.7109375" style="2" customWidth="1"/>
    <col min="5" max="5" width="2.7109375" style="2" customWidth="1"/>
    <col min="6" max="6" width="18.5703125" style="2" customWidth="1"/>
    <col min="7" max="7" width="2.7109375" style="2" customWidth="1"/>
    <col min="8" max="8" width="34.28515625" style="2" customWidth="1"/>
    <col min="9" max="9" width="2.7109375" style="2" customWidth="1"/>
    <col min="10" max="10" width="10.7109375" style="2" customWidth="1"/>
    <col min="11" max="11" width="2.7109375" style="2" customWidth="1"/>
    <col min="12" max="12" width="25.7109375" style="2" customWidth="1"/>
    <col min="13" max="13" width="2.7109375" style="2" customWidth="1"/>
    <col min="14" max="14" width="10.7109375" style="2" customWidth="1"/>
    <col min="15" max="15" width="2.7109375" style="2" customWidth="1"/>
    <col min="16" max="16" width="25.7109375" style="2" customWidth="1"/>
    <col min="17" max="17" width="2.7109375" style="2" customWidth="1"/>
    <col min="18" max="18" width="10.7109375" style="2" customWidth="1"/>
    <col min="19" max="19" width="2.7109375" style="2" customWidth="1"/>
    <col min="20" max="20" width="25.7109375" style="2" customWidth="1"/>
    <col min="21" max="21" width="2.7109375" style="2" customWidth="1"/>
    <col min="22" max="22" width="10.7109375" style="2" customWidth="1"/>
    <col min="23" max="23" width="2.7109375" style="2" customWidth="1"/>
    <col min="24" max="24" width="25.7109375" style="2" customWidth="1"/>
    <col min="25" max="25" width="2.7109375" style="2" customWidth="1"/>
    <col min="26" max="16384" width="9.140625" style="2"/>
  </cols>
  <sheetData>
    <row r="2" spans="1:26" s="7" customFormat="1" ht="18" x14ac:dyDescent="0.2">
      <c r="B2" s="7" t="s">
        <v>43</v>
      </c>
    </row>
    <row r="4" spans="1:26" s="8" customFormat="1" x14ac:dyDescent="0.2">
      <c r="B4" s="8" t="s">
        <v>12</v>
      </c>
      <c r="H4" s="104"/>
    </row>
    <row r="6" spans="1:26" x14ac:dyDescent="0.2">
      <c r="B6" s="2" t="s">
        <v>252</v>
      </c>
    </row>
    <row r="7" spans="1:26" x14ac:dyDescent="0.2">
      <c r="B7" s="2" t="s">
        <v>253</v>
      </c>
    </row>
    <row r="8" spans="1:26" x14ac:dyDescent="0.2">
      <c r="B8" s="72" t="s">
        <v>254</v>
      </c>
    </row>
    <row r="9" spans="1:26" x14ac:dyDescent="0.2">
      <c r="B9" s="72"/>
    </row>
    <row r="10" spans="1:26" x14ac:dyDescent="0.2">
      <c r="B10" s="72" t="s">
        <v>327</v>
      </c>
    </row>
    <row r="12" spans="1:26" s="8" customFormat="1" x14ac:dyDescent="0.2">
      <c r="B12" s="8" t="s">
        <v>208</v>
      </c>
    </row>
    <row r="14" spans="1:26" s="46" customFormat="1" x14ac:dyDescent="0.2">
      <c r="A14" s="2"/>
      <c r="B14" s="46" t="s">
        <v>84</v>
      </c>
    </row>
    <row r="15" spans="1:26" s="46" customFormat="1" x14ac:dyDescent="0.2">
      <c r="A15" s="2"/>
    </row>
    <row r="16" spans="1:26" s="46" customFormat="1" x14ac:dyDescent="0.2">
      <c r="A16" s="2"/>
      <c r="B16" s="47"/>
      <c r="C16" s="47"/>
      <c r="D16" s="162" t="s">
        <v>207</v>
      </c>
      <c r="E16" s="47"/>
      <c r="F16" s="47"/>
      <c r="G16" s="47"/>
      <c r="H16" s="48" t="s">
        <v>85</v>
      </c>
      <c r="I16" s="47"/>
      <c r="J16" s="47"/>
      <c r="K16" s="47"/>
      <c r="L16" s="47"/>
      <c r="M16" s="47"/>
      <c r="N16" s="47"/>
      <c r="O16" s="47"/>
      <c r="P16" s="48" t="s">
        <v>86</v>
      </c>
      <c r="Q16" s="47"/>
      <c r="R16" s="47"/>
      <c r="S16" s="47"/>
      <c r="T16" s="48"/>
      <c r="U16" s="47"/>
      <c r="V16" s="47"/>
      <c r="W16" s="47"/>
      <c r="Y16" s="47"/>
      <c r="Z16" s="47"/>
    </row>
    <row r="17" spans="1:23" s="46" customFormat="1" ht="14.25" x14ac:dyDescent="0.2">
      <c r="A17" s="2"/>
      <c r="B17" s="49"/>
      <c r="C17" s="49"/>
      <c r="D17" s="49"/>
      <c r="E17" s="49"/>
      <c r="F17" s="49"/>
      <c r="S17" s="49"/>
      <c r="W17" s="49"/>
    </row>
    <row r="18" spans="1:23" s="46" customFormat="1" ht="14.25" x14ac:dyDescent="0.2">
      <c r="A18" s="2"/>
      <c r="B18" s="49"/>
      <c r="F18" s="51"/>
      <c r="S18" s="49"/>
      <c r="W18" s="49"/>
    </row>
    <row r="19" spans="1:23" s="46" customFormat="1" ht="14.25" x14ac:dyDescent="0.2">
      <c r="A19" s="2"/>
      <c r="B19" s="49"/>
      <c r="D19" s="116"/>
      <c r="E19" s="116"/>
      <c r="F19" s="117"/>
      <c r="G19" s="117"/>
      <c r="H19" s="118"/>
      <c r="I19" s="116"/>
      <c r="J19" s="116"/>
      <c r="K19" s="116"/>
      <c r="L19" s="116"/>
      <c r="M19" s="116"/>
      <c r="N19" s="116"/>
      <c r="O19" s="116"/>
      <c r="P19" s="116"/>
      <c r="S19" s="49"/>
      <c r="W19" s="49"/>
    </row>
    <row r="20" spans="1:23" s="46" customFormat="1" ht="14.25" x14ac:dyDescent="0.2">
      <c r="A20" s="2"/>
      <c r="B20" s="49"/>
      <c r="C20" s="109"/>
      <c r="D20" s="120"/>
      <c r="E20" s="120"/>
      <c r="F20" s="120"/>
      <c r="G20" s="120"/>
      <c r="H20" s="121"/>
      <c r="I20" s="120"/>
      <c r="J20" s="122"/>
      <c r="K20" s="120"/>
      <c r="L20" s="123"/>
      <c r="M20" s="120"/>
      <c r="N20" s="124"/>
      <c r="O20" s="116"/>
      <c r="P20" s="116"/>
      <c r="S20" s="49"/>
      <c r="W20" s="49"/>
    </row>
    <row r="21" spans="1:23" s="46" customFormat="1" ht="14.25" x14ac:dyDescent="0.2">
      <c r="A21" s="2"/>
      <c r="B21" s="49"/>
      <c r="C21" s="50"/>
      <c r="D21" s="130"/>
      <c r="E21" s="145"/>
      <c r="F21" s="120"/>
      <c r="G21" s="150"/>
      <c r="H21" s="130"/>
      <c r="I21" s="145"/>
      <c r="J21" s="122"/>
      <c r="K21" s="120"/>
      <c r="L21" s="121"/>
      <c r="M21" s="120"/>
      <c r="N21" s="124"/>
      <c r="O21" s="116"/>
      <c r="P21" s="116"/>
      <c r="S21" s="49"/>
      <c r="W21" s="49"/>
    </row>
    <row r="22" spans="1:23" s="46" customFormat="1" ht="14.25" x14ac:dyDescent="0.2">
      <c r="A22" s="2"/>
      <c r="B22" s="49"/>
      <c r="C22" s="52"/>
      <c r="D22" s="161"/>
      <c r="E22" s="146"/>
      <c r="F22" s="120"/>
      <c r="G22" s="151"/>
      <c r="H22" s="125"/>
      <c r="I22" s="146"/>
      <c r="J22" s="120"/>
      <c r="K22" s="150"/>
      <c r="L22" s="130"/>
      <c r="M22" s="145"/>
      <c r="N22" s="124"/>
      <c r="O22" s="126"/>
      <c r="P22" s="126"/>
      <c r="Q22" s="111"/>
      <c r="R22" s="111"/>
      <c r="S22" s="49"/>
      <c r="W22" s="49"/>
    </row>
    <row r="23" spans="1:23" s="46" customFormat="1" ht="14.25" x14ac:dyDescent="0.2">
      <c r="A23" s="2"/>
      <c r="B23" s="49"/>
      <c r="C23" s="52"/>
      <c r="D23" s="161" t="s">
        <v>198</v>
      </c>
      <c r="E23" s="146"/>
      <c r="F23" s="120"/>
      <c r="G23" s="151"/>
      <c r="H23" s="125" t="s">
        <v>202</v>
      </c>
      <c r="I23" s="146"/>
      <c r="J23" s="120"/>
      <c r="K23" s="151"/>
      <c r="L23" s="125"/>
      <c r="M23" s="146"/>
      <c r="N23" s="124"/>
      <c r="O23" s="123"/>
      <c r="P23" s="123"/>
      <c r="Q23" s="112"/>
      <c r="R23" s="111"/>
      <c r="S23" s="49"/>
      <c r="W23" s="49"/>
    </row>
    <row r="24" spans="1:23" s="46" customFormat="1" ht="14.25" x14ac:dyDescent="0.2">
      <c r="A24" s="2"/>
      <c r="B24" s="49"/>
      <c r="C24" s="52"/>
      <c r="D24" s="161"/>
      <c r="E24" s="146"/>
      <c r="F24" s="120"/>
      <c r="G24" s="151"/>
      <c r="H24" s="125"/>
      <c r="I24" s="146"/>
      <c r="J24" s="120"/>
      <c r="K24" s="151"/>
      <c r="L24" s="125" t="s">
        <v>205</v>
      </c>
      <c r="M24" s="146"/>
      <c r="N24" s="124"/>
      <c r="O24" s="123"/>
      <c r="P24" s="123"/>
      <c r="Q24" s="112"/>
      <c r="R24" s="111"/>
      <c r="S24" s="49"/>
      <c r="W24" s="49"/>
    </row>
    <row r="25" spans="1:23" s="46" customFormat="1" ht="14.25" x14ac:dyDescent="0.2">
      <c r="A25" s="2"/>
      <c r="B25" s="49"/>
      <c r="C25" s="53"/>
      <c r="D25" s="127"/>
      <c r="E25" s="147"/>
      <c r="F25" s="124"/>
      <c r="G25" s="138"/>
      <c r="H25" s="152"/>
      <c r="I25" s="147"/>
      <c r="J25" s="120"/>
      <c r="K25" s="151"/>
      <c r="L25" s="144"/>
      <c r="M25" s="146"/>
      <c r="N25" s="124"/>
      <c r="O25" s="123"/>
      <c r="P25" s="121"/>
      <c r="Q25" s="112"/>
      <c r="R25" s="111"/>
      <c r="S25" s="49"/>
      <c r="W25" s="49"/>
    </row>
    <row r="26" spans="1:23" s="46" customFormat="1" ht="14.25" x14ac:dyDescent="0.2">
      <c r="A26" s="2"/>
      <c r="B26" s="49"/>
      <c r="C26" s="109"/>
      <c r="D26" s="120"/>
      <c r="E26" s="120"/>
      <c r="F26" s="124"/>
      <c r="G26" s="124"/>
      <c r="H26" s="128"/>
      <c r="I26" s="120"/>
      <c r="J26" s="120"/>
      <c r="K26" s="138"/>
      <c r="L26" s="152"/>
      <c r="M26" s="158"/>
      <c r="N26" s="124"/>
      <c r="O26" s="123"/>
      <c r="P26" s="121"/>
      <c r="Q26" s="112"/>
      <c r="R26" s="111"/>
      <c r="S26" s="49"/>
      <c r="W26" s="49"/>
    </row>
    <row r="27" spans="1:23" s="46" customFormat="1" ht="14.25" x14ac:dyDescent="0.2">
      <c r="A27" s="2"/>
      <c r="B27" s="49"/>
      <c r="C27" s="50"/>
      <c r="D27" s="119"/>
      <c r="E27" s="145"/>
      <c r="F27" s="124"/>
      <c r="G27" s="153"/>
      <c r="H27" s="154"/>
      <c r="I27" s="145"/>
      <c r="J27" s="120"/>
      <c r="K27" s="120"/>
      <c r="L27" s="121"/>
      <c r="M27" s="120"/>
      <c r="N27" s="124"/>
      <c r="O27" s="129"/>
      <c r="P27" s="130"/>
      <c r="Q27" s="113"/>
      <c r="R27" s="111"/>
      <c r="S27" s="49"/>
      <c r="W27" s="49"/>
    </row>
    <row r="28" spans="1:23" s="46" customFormat="1" ht="14.25" x14ac:dyDescent="0.2">
      <c r="A28" s="2"/>
      <c r="B28" s="49"/>
      <c r="C28" s="52"/>
      <c r="D28" s="161"/>
      <c r="E28" s="146"/>
      <c r="F28" s="124"/>
      <c r="G28" s="155"/>
      <c r="H28" s="131"/>
      <c r="I28" s="146"/>
      <c r="J28" s="120"/>
      <c r="K28" s="120"/>
      <c r="L28" s="121"/>
      <c r="M28" s="120"/>
      <c r="N28" s="124"/>
      <c r="O28" s="132"/>
      <c r="P28" s="133"/>
      <c r="Q28" s="114"/>
      <c r="R28" s="111"/>
      <c r="S28" s="49"/>
      <c r="W28" s="49"/>
    </row>
    <row r="29" spans="1:23" s="46" customFormat="1" ht="14.25" x14ac:dyDescent="0.2">
      <c r="A29" s="2"/>
      <c r="B29" s="49"/>
      <c r="C29" s="52"/>
      <c r="D29" s="161" t="s">
        <v>199</v>
      </c>
      <c r="E29" s="146"/>
      <c r="F29" s="120"/>
      <c r="G29" s="155"/>
      <c r="H29" s="131" t="s">
        <v>203</v>
      </c>
      <c r="I29" s="149"/>
      <c r="J29" s="120"/>
      <c r="K29" s="120"/>
      <c r="L29" s="121"/>
      <c r="M29" s="120"/>
      <c r="N29" s="124"/>
      <c r="O29" s="134"/>
      <c r="P29" s="135" t="s">
        <v>201</v>
      </c>
      <c r="Q29" s="115"/>
      <c r="R29" s="111"/>
      <c r="S29" s="49"/>
      <c r="W29" s="49"/>
    </row>
    <row r="30" spans="1:23" s="46" customFormat="1" ht="14.25" x14ac:dyDescent="0.2">
      <c r="A30" s="2"/>
      <c r="B30" s="49"/>
      <c r="C30" s="52"/>
      <c r="D30" s="161"/>
      <c r="E30" s="146"/>
      <c r="F30" s="120"/>
      <c r="G30" s="151"/>
      <c r="H30" s="125"/>
      <c r="I30" s="146"/>
      <c r="J30" s="120"/>
      <c r="K30" s="120"/>
      <c r="L30" s="121"/>
      <c r="M30" s="120"/>
      <c r="N30" s="124"/>
      <c r="O30" s="136"/>
      <c r="P30" s="137"/>
      <c r="Q30" s="115"/>
      <c r="R30" s="111"/>
      <c r="S30" s="49"/>
      <c r="W30" s="49"/>
    </row>
    <row r="31" spans="1:23" s="46" customFormat="1" ht="14.25" x14ac:dyDescent="0.2">
      <c r="A31" s="2"/>
      <c r="B31" s="49"/>
      <c r="C31" s="53"/>
      <c r="D31" s="157"/>
      <c r="E31" s="147"/>
      <c r="F31" s="120"/>
      <c r="G31" s="156"/>
      <c r="H31" s="157"/>
      <c r="I31" s="147"/>
      <c r="J31" s="120"/>
      <c r="K31" s="120"/>
      <c r="L31" s="121"/>
      <c r="M31" s="120"/>
      <c r="N31" s="124"/>
      <c r="O31" s="138"/>
      <c r="P31" s="139"/>
      <c r="Q31" s="108"/>
      <c r="S31" s="49"/>
      <c r="W31" s="49"/>
    </row>
    <row r="32" spans="1:23" s="46" customFormat="1" ht="14.25" x14ac:dyDescent="0.2">
      <c r="A32" s="2"/>
      <c r="B32" s="49"/>
      <c r="C32" s="109"/>
      <c r="D32" s="120"/>
      <c r="E32" s="120"/>
      <c r="F32" s="120"/>
      <c r="G32" s="120"/>
      <c r="H32" s="121"/>
      <c r="I32" s="120"/>
      <c r="J32" s="120"/>
      <c r="K32" s="150"/>
      <c r="L32" s="130"/>
      <c r="M32" s="145"/>
      <c r="N32" s="124"/>
      <c r="O32" s="140"/>
      <c r="P32" s="116"/>
      <c r="S32" s="49"/>
      <c r="W32" s="49"/>
    </row>
    <row r="33" spans="1:25" s="46" customFormat="1" ht="14.25" x14ac:dyDescent="0.2">
      <c r="A33" s="2"/>
      <c r="C33" s="105"/>
      <c r="D33" s="141"/>
      <c r="E33" s="148"/>
      <c r="F33" s="120"/>
      <c r="G33" s="153"/>
      <c r="H33" s="154"/>
      <c r="I33" s="148"/>
      <c r="J33" s="120"/>
      <c r="K33" s="155"/>
      <c r="L33" s="131"/>
      <c r="M33" s="149"/>
      <c r="N33" s="124"/>
      <c r="O33" s="116"/>
      <c r="P33" s="116"/>
      <c r="S33" s="49"/>
      <c r="W33" s="49"/>
    </row>
    <row r="34" spans="1:25" s="46" customFormat="1" ht="14.25" x14ac:dyDescent="0.2">
      <c r="A34" s="2"/>
      <c r="C34" s="106"/>
      <c r="D34" s="142"/>
      <c r="E34" s="149"/>
      <c r="F34" s="120"/>
      <c r="G34" s="155"/>
      <c r="H34" s="131"/>
      <c r="I34" s="149"/>
      <c r="J34" s="120"/>
      <c r="K34" s="155"/>
      <c r="L34" s="131" t="s">
        <v>206</v>
      </c>
      <c r="M34" s="149"/>
      <c r="N34" s="124"/>
      <c r="O34" s="116"/>
      <c r="P34" s="116"/>
      <c r="S34" s="49"/>
      <c r="W34" s="49"/>
    </row>
    <row r="35" spans="1:25" s="46" customFormat="1" ht="14.25" x14ac:dyDescent="0.2">
      <c r="A35" s="2"/>
      <c r="C35" s="106"/>
      <c r="D35" s="143" t="s">
        <v>200</v>
      </c>
      <c r="E35" s="149"/>
      <c r="F35" s="120"/>
      <c r="G35" s="155"/>
      <c r="H35" s="131" t="s">
        <v>204</v>
      </c>
      <c r="I35" s="149"/>
      <c r="J35" s="120"/>
      <c r="K35" s="155"/>
      <c r="L35" s="131"/>
      <c r="M35" s="149"/>
      <c r="N35" s="124"/>
      <c r="O35" s="116"/>
      <c r="P35" s="116"/>
      <c r="S35" s="49"/>
      <c r="W35" s="49"/>
    </row>
    <row r="36" spans="1:25" s="46" customFormat="1" ht="14.25" x14ac:dyDescent="0.2">
      <c r="A36" s="2"/>
      <c r="C36" s="106"/>
      <c r="D36" s="143"/>
      <c r="E36" s="149"/>
      <c r="F36" s="120"/>
      <c r="G36" s="155"/>
      <c r="H36" s="131"/>
      <c r="I36" s="149"/>
      <c r="J36" s="120"/>
      <c r="K36" s="138"/>
      <c r="L36" s="160"/>
      <c r="M36" s="158"/>
      <c r="N36" s="124"/>
      <c r="O36" s="116"/>
      <c r="P36" s="116"/>
      <c r="S36" s="49"/>
      <c r="W36" s="49"/>
    </row>
    <row r="37" spans="1:25" s="46" customFormat="1" ht="14.25" x14ac:dyDescent="0.2">
      <c r="A37" s="2"/>
      <c r="C37" s="107"/>
      <c r="D37" s="160"/>
      <c r="E37" s="158"/>
      <c r="F37" s="120"/>
      <c r="G37" s="138"/>
      <c r="H37" s="152"/>
      <c r="I37" s="158"/>
      <c r="J37" s="120"/>
      <c r="K37" s="124"/>
      <c r="L37" s="126"/>
      <c r="M37" s="124"/>
      <c r="N37" s="124"/>
      <c r="O37" s="116"/>
      <c r="P37" s="116"/>
      <c r="S37" s="49"/>
      <c r="W37" s="49"/>
    </row>
    <row r="38" spans="1:25" s="46" customFormat="1" ht="14.25" x14ac:dyDescent="0.2">
      <c r="A38" s="2"/>
      <c r="C38" s="110"/>
      <c r="D38" s="110"/>
      <c r="E38" s="110"/>
      <c r="F38" s="51"/>
      <c r="G38" s="110"/>
      <c r="H38" s="159"/>
      <c r="I38" s="110"/>
      <c r="J38" s="109"/>
      <c r="S38" s="49"/>
      <c r="W38" s="49"/>
    </row>
    <row r="39" spans="1:25" s="46" customFormat="1" ht="14.25" x14ac:dyDescent="0.2">
      <c r="A39" s="2"/>
      <c r="F39" s="51"/>
      <c r="J39" s="51"/>
      <c r="S39" s="49"/>
      <c r="W39" s="49"/>
    </row>
    <row r="40" spans="1:25" s="46" customFormat="1" ht="14.25" x14ac:dyDescent="0.2">
      <c r="F40" s="51"/>
      <c r="J40" s="51"/>
      <c r="S40" s="49"/>
      <c r="W40" s="49"/>
    </row>
    <row r="41" spans="1:25" s="46" customFormat="1" x14ac:dyDescent="0.2">
      <c r="S41" s="54"/>
      <c r="T41" s="54"/>
      <c r="U41" s="54"/>
      <c r="W41" s="54"/>
      <c r="X41" s="54"/>
      <c r="Y41" s="54"/>
    </row>
    <row r="42" spans="1:25" s="8" customFormat="1" x14ac:dyDescent="0.2">
      <c r="B42" s="8" t="s">
        <v>13</v>
      </c>
    </row>
    <row r="44" spans="1:25" x14ac:dyDescent="0.2">
      <c r="B44" s="20" t="s">
        <v>32</v>
      </c>
      <c r="D44" s="20" t="s">
        <v>14</v>
      </c>
      <c r="F44" s="5"/>
    </row>
    <row r="46" spans="1:25" x14ac:dyDescent="0.2">
      <c r="B46" s="25">
        <v>123</v>
      </c>
      <c r="D46" s="2" t="s">
        <v>53</v>
      </c>
    </row>
    <row r="47" spans="1:25" x14ac:dyDescent="0.2">
      <c r="B47" s="27">
        <f>B46</f>
        <v>123</v>
      </c>
      <c r="D47" s="2" t="s">
        <v>104</v>
      </c>
    </row>
    <row r="48" spans="1:25" x14ac:dyDescent="0.2">
      <c r="B48" s="65">
        <v>123</v>
      </c>
      <c r="D48" s="2" t="s">
        <v>105</v>
      </c>
    </row>
    <row r="49" spans="2:6" x14ac:dyDescent="0.2">
      <c r="B49" s="28">
        <f>B47+B46</f>
        <v>246</v>
      </c>
      <c r="D49" s="2" t="s">
        <v>15</v>
      </c>
    </row>
    <row r="50" spans="2:6" x14ac:dyDescent="0.2">
      <c r="B50" s="22">
        <f>B47+B49</f>
        <v>369</v>
      </c>
      <c r="D50" s="2" t="s">
        <v>54</v>
      </c>
      <c r="E50" s="5"/>
      <c r="F50" s="5"/>
    </row>
    <row r="51" spans="2:6" x14ac:dyDescent="0.2">
      <c r="B51" s="31"/>
      <c r="D51" s="2" t="s">
        <v>111</v>
      </c>
      <c r="E51" s="5"/>
    </row>
    <row r="53" spans="2:6" x14ac:dyDescent="0.2">
      <c r="B53" s="21" t="s">
        <v>16</v>
      </c>
      <c r="E53" s="19"/>
    </row>
    <row r="54" spans="2:6" x14ac:dyDescent="0.2">
      <c r="B54" s="23">
        <f>B50+16</f>
        <v>385</v>
      </c>
      <c r="D54" s="2" t="s">
        <v>67</v>
      </c>
    </row>
    <row r="55" spans="2:6" x14ac:dyDescent="0.2">
      <c r="B55" s="57"/>
      <c r="C55" s="11"/>
      <c r="D55" s="2" t="s">
        <v>106</v>
      </c>
    </row>
    <row r="58" spans="2:6" x14ac:dyDescent="0.2">
      <c r="B58" s="20" t="s">
        <v>27</v>
      </c>
    </row>
    <row r="59" spans="2:6" x14ac:dyDescent="0.2">
      <c r="B59" s="1"/>
    </row>
    <row r="60" spans="2:6" x14ac:dyDescent="0.2">
      <c r="B60" s="21" t="s">
        <v>33</v>
      </c>
    </row>
    <row r="61" spans="2:6" x14ac:dyDescent="0.2">
      <c r="B61" s="22" t="s">
        <v>26</v>
      </c>
      <c r="D61" s="3" t="s">
        <v>36</v>
      </c>
    </row>
    <row r="62" spans="2:6" x14ac:dyDescent="0.2">
      <c r="B62" s="25" t="s">
        <v>24</v>
      </c>
      <c r="D62" s="3" t="s">
        <v>28</v>
      </c>
    </row>
    <row r="63" spans="2:6" x14ac:dyDescent="0.2">
      <c r="B63" s="28" t="s">
        <v>25</v>
      </c>
      <c r="D63" s="3" t="s">
        <v>29</v>
      </c>
    </row>
    <row r="64" spans="2:6" x14ac:dyDescent="0.2">
      <c r="B64" s="24" t="s">
        <v>25</v>
      </c>
      <c r="D64" s="3" t="s">
        <v>31</v>
      </c>
    </row>
    <row r="65" spans="2:4" x14ac:dyDescent="0.2">
      <c r="D65" s="3"/>
    </row>
    <row r="66" spans="2:4" x14ac:dyDescent="0.2">
      <c r="B66" s="21" t="s">
        <v>35</v>
      </c>
      <c r="D66" s="3"/>
    </row>
    <row r="67" spans="2:4" x14ac:dyDescent="0.2">
      <c r="B67" s="15" t="s">
        <v>30</v>
      </c>
      <c r="D67" s="3" t="s">
        <v>37</v>
      </c>
    </row>
    <row r="68" spans="2:4" x14ac:dyDescent="0.2">
      <c r="B68" s="16" t="s">
        <v>34</v>
      </c>
      <c r="D68" s="2" t="s">
        <v>55</v>
      </c>
    </row>
    <row r="71" spans="2:4" x14ac:dyDescent="0.2">
      <c r="B71" s="21" t="s">
        <v>61</v>
      </c>
    </row>
    <row r="72" spans="2:4" x14ac:dyDescent="0.2">
      <c r="B72" s="55"/>
    </row>
  </sheetData>
  <pageMargins left="0.75" right="0.75" top="1" bottom="1" header="0.5" footer="0.5"/>
  <pageSetup paperSize="9" scale="2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A2:I32"/>
  <sheetViews>
    <sheetView showGridLines="0" zoomScale="90" zoomScaleNormal="90" workbookViewId="0">
      <pane ySplit="3" topLeftCell="A4" activePane="bottomLeft" state="frozen"/>
      <selection activeCell="B6" sqref="B6"/>
      <selection pane="bottomLeft"/>
    </sheetView>
  </sheetViews>
  <sheetFormatPr defaultColWidth="9.140625" defaultRowHeight="12.75" x14ac:dyDescent="0.2"/>
  <cols>
    <col min="1" max="1" width="2.85546875" style="2" customWidth="1"/>
    <col min="2" max="2" width="7.5703125" style="2" customWidth="1"/>
    <col min="3" max="3" width="35.85546875" style="2" customWidth="1"/>
    <col min="4" max="4" width="78.7109375" style="2" customWidth="1"/>
    <col min="5" max="5" width="34.7109375" style="2" customWidth="1"/>
    <col min="6" max="6" width="40.7109375" style="2" customWidth="1"/>
    <col min="7" max="7" width="58.42578125" style="2" customWidth="1"/>
    <col min="8" max="8" width="5.7109375" style="2" customWidth="1"/>
    <col min="9" max="16384" width="9.140625" style="2"/>
  </cols>
  <sheetData>
    <row r="2" spans="1:9" s="7" customFormat="1" ht="18" x14ac:dyDescent="0.2">
      <c r="B2" s="7" t="s">
        <v>17</v>
      </c>
    </row>
    <row r="5" spans="1:9" s="8" customFormat="1" x14ac:dyDescent="0.2">
      <c r="B5" s="8" t="s">
        <v>18</v>
      </c>
    </row>
    <row r="7" spans="1:9" x14ac:dyDescent="0.2">
      <c r="B7" s="71" t="s">
        <v>50</v>
      </c>
    </row>
    <row r="8" spans="1:9" x14ac:dyDescent="0.2">
      <c r="B8" s="71" t="s">
        <v>51</v>
      </c>
    </row>
    <row r="10" spans="1:9" x14ac:dyDescent="0.2">
      <c r="B10" s="14" t="s">
        <v>44</v>
      </c>
      <c r="C10" s="14" t="s">
        <v>45</v>
      </c>
      <c r="D10" s="14" t="s">
        <v>62</v>
      </c>
      <c r="E10" s="14" t="s">
        <v>49</v>
      </c>
      <c r="F10" s="14" t="s">
        <v>63</v>
      </c>
      <c r="G10" s="14" t="s">
        <v>0</v>
      </c>
      <c r="I10" s="19"/>
    </row>
    <row r="11" spans="1:9" x14ac:dyDescent="0.2">
      <c r="A11" s="74"/>
      <c r="B11" s="17"/>
      <c r="C11" s="17" t="s">
        <v>48</v>
      </c>
      <c r="D11" s="17" t="s">
        <v>19</v>
      </c>
      <c r="E11" s="17" t="s">
        <v>52</v>
      </c>
      <c r="F11" s="17" t="s">
        <v>64</v>
      </c>
      <c r="G11" s="17"/>
    </row>
    <row r="12" spans="1:9" x14ac:dyDescent="0.2">
      <c r="A12" s="74"/>
      <c r="B12" s="6">
        <v>1</v>
      </c>
      <c r="C12" s="6" t="s">
        <v>255</v>
      </c>
      <c r="D12" s="6" t="s">
        <v>256</v>
      </c>
      <c r="E12" s="6" t="s">
        <v>359</v>
      </c>
      <c r="F12" s="200" t="s">
        <v>355</v>
      </c>
      <c r="G12" s="6" t="s">
        <v>258</v>
      </c>
    </row>
    <row r="13" spans="1:9" x14ac:dyDescent="0.2">
      <c r="A13" s="74"/>
      <c r="B13" s="6">
        <v>2</v>
      </c>
      <c r="C13" s="6" t="s">
        <v>259</v>
      </c>
      <c r="D13" s="6" t="s">
        <v>260</v>
      </c>
      <c r="E13" s="6" t="s">
        <v>356</v>
      </c>
      <c r="F13" s="200" t="s">
        <v>355</v>
      </c>
      <c r="G13" s="6" t="s">
        <v>262</v>
      </c>
    </row>
    <row r="14" spans="1:9" x14ac:dyDescent="0.2">
      <c r="A14" s="74"/>
      <c r="B14" s="6">
        <v>3</v>
      </c>
      <c r="C14" s="6" t="s">
        <v>263</v>
      </c>
      <c r="D14" s="6" t="s">
        <v>264</v>
      </c>
      <c r="E14" s="6" t="s">
        <v>261</v>
      </c>
      <c r="F14" s="200" t="s">
        <v>257</v>
      </c>
      <c r="G14" s="6" t="s">
        <v>262</v>
      </c>
    </row>
    <row r="15" spans="1:9" x14ac:dyDescent="0.2">
      <c r="A15" s="74"/>
      <c r="B15" s="6">
        <v>4</v>
      </c>
      <c r="C15" s="6" t="s">
        <v>265</v>
      </c>
      <c r="D15" s="6" t="s">
        <v>266</v>
      </c>
      <c r="E15" s="6" t="s">
        <v>261</v>
      </c>
      <c r="F15" s="200" t="s">
        <v>257</v>
      </c>
      <c r="G15" s="6" t="s">
        <v>262</v>
      </c>
    </row>
    <row r="16" spans="1:9" x14ac:dyDescent="0.2">
      <c r="A16" s="74"/>
      <c r="B16" s="6">
        <v>5</v>
      </c>
      <c r="C16" s="6" t="s">
        <v>267</v>
      </c>
      <c r="D16" s="209" t="s">
        <v>357</v>
      </c>
      <c r="E16" s="209" t="s">
        <v>365</v>
      </c>
      <c r="F16" s="210" t="s">
        <v>366</v>
      </c>
      <c r="G16" s="209" t="s">
        <v>367</v>
      </c>
    </row>
    <row r="17" spans="1:7" x14ac:dyDescent="0.2">
      <c r="A17" s="74"/>
      <c r="B17" s="6">
        <v>6</v>
      </c>
      <c r="C17" s="6" t="s">
        <v>268</v>
      </c>
      <c r="D17" s="209" t="s">
        <v>358</v>
      </c>
      <c r="E17" s="209" t="s">
        <v>363</v>
      </c>
      <c r="F17" s="210" t="s">
        <v>364</v>
      </c>
      <c r="G17" s="209" t="s">
        <v>367</v>
      </c>
    </row>
    <row r="18" spans="1:7" x14ac:dyDescent="0.2">
      <c r="A18" s="74"/>
      <c r="B18" s="6">
        <v>7</v>
      </c>
      <c r="C18" s="6" t="s">
        <v>121</v>
      </c>
      <c r="D18" s="6" t="s">
        <v>124</v>
      </c>
      <c r="E18" s="6" t="s">
        <v>110</v>
      </c>
      <c r="F18" s="6" t="s">
        <v>112</v>
      </c>
      <c r="G18" s="6" t="s">
        <v>126</v>
      </c>
    </row>
    <row r="19" spans="1:7" x14ac:dyDescent="0.2">
      <c r="B19" s="6">
        <v>8</v>
      </c>
      <c r="C19" s="6" t="s">
        <v>122</v>
      </c>
      <c r="D19" s="6" t="s">
        <v>123</v>
      </c>
      <c r="E19" s="6" t="s">
        <v>117</v>
      </c>
      <c r="F19" s="6" t="s">
        <v>118</v>
      </c>
      <c r="G19" s="6" t="s">
        <v>126</v>
      </c>
    </row>
    <row r="20" spans="1:7" x14ac:dyDescent="0.2">
      <c r="B20" s="6">
        <v>9</v>
      </c>
      <c r="C20" s="209" t="s">
        <v>361</v>
      </c>
      <c r="D20" s="209" t="s">
        <v>362</v>
      </c>
      <c r="E20" s="209" t="s">
        <v>368</v>
      </c>
      <c r="F20" s="209" t="s">
        <v>360</v>
      </c>
      <c r="G20" s="6" t="s">
        <v>126</v>
      </c>
    </row>
    <row r="21" spans="1:7" x14ac:dyDescent="0.2">
      <c r="B21" s="6">
        <v>9</v>
      </c>
      <c r="C21" s="6" t="s">
        <v>294</v>
      </c>
      <c r="D21" s="6" t="s">
        <v>295</v>
      </c>
      <c r="E21" s="209" t="s">
        <v>369</v>
      </c>
      <c r="F21" s="205" t="s">
        <v>297</v>
      </c>
      <c r="G21" s="6" t="s">
        <v>296</v>
      </c>
    </row>
    <row r="24" spans="1:7" s="8" customFormat="1" x14ac:dyDescent="0.2">
      <c r="B24" s="8" t="s">
        <v>42</v>
      </c>
    </row>
    <row r="26" spans="1:7" ht="26.25" customHeight="1" x14ac:dyDescent="0.2">
      <c r="B26" s="214" t="s">
        <v>349</v>
      </c>
      <c r="C26" s="214"/>
      <c r="D26" s="214"/>
      <c r="E26" s="214"/>
      <c r="F26" s="214"/>
      <c r="G26" s="214"/>
    </row>
    <row r="28" spans="1:7" x14ac:dyDescent="0.2">
      <c r="B28" s="2" t="s">
        <v>128</v>
      </c>
    </row>
    <row r="32" spans="1:7" x14ac:dyDescent="0.2">
      <c r="B32" s="21" t="s">
        <v>61</v>
      </c>
    </row>
  </sheetData>
  <mergeCells count="1">
    <mergeCell ref="B26:G26"/>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Q54"/>
  <sheetViews>
    <sheetView showGridLines="0" zoomScale="90" zoomScaleNormal="90" workbookViewId="0">
      <pane xSplit="4" ySplit="16" topLeftCell="E20"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66.5703125" style="2" customWidth="1"/>
    <col min="3" max="3" width="5.7109375" style="2" customWidth="1"/>
    <col min="4" max="4" width="10.7109375" style="2" customWidth="1"/>
    <col min="5" max="9" width="2.7109375" style="2" customWidth="1"/>
    <col min="10" max="14" width="10.7109375" style="2" customWidth="1"/>
    <col min="15" max="16" width="3.7109375" style="2" customWidth="1"/>
    <col min="17" max="19" width="12.5703125" style="2" customWidth="1"/>
    <col min="20" max="22" width="2.7109375" style="2" customWidth="1"/>
    <col min="23" max="23" width="30.85546875" style="2" customWidth="1"/>
    <col min="24" max="37" width="13.7109375" style="2" customWidth="1"/>
    <col min="38" max="16384" width="9.140625" style="2"/>
  </cols>
  <sheetData>
    <row r="2" spans="2:17" s="12" customFormat="1" ht="18" x14ac:dyDescent="0.2">
      <c r="B2" s="12" t="s">
        <v>90</v>
      </c>
    </row>
    <row r="4" spans="2:17" x14ac:dyDescent="0.2">
      <c r="B4" s="100" t="s">
        <v>178</v>
      </c>
      <c r="C4" s="1"/>
    </row>
    <row r="5" spans="2:17" ht="12.75" customHeight="1" x14ac:dyDescent="0.2">
      <c r="B5" s="2" t="s">
        <v>328</v>
      </c>
      <c r="C5" s="3"/>
      <c r="F5" s="13"/>
    </row>
    <row r="6" spans="2:17" ht="12.75" customHeight="1" x14ac:dyDescent="0.2">
      <c r="B6" s="33" t="s">
        <v>270</v>
      </c>
      <c r="C6" s="3"/>
      <c r="F6" s="13"/>
    </row>
    <row r="7" spans="2:17" ht="12.75" customHeight="1" x14ac:dyDescent="0.2">
      <c r="B7" s="33" t="s">
        <v>269</v>
      </c>
      <c r="C7" s="3"/>
      <c r="F7" s="13"/>
    </row>
    <row r="8" spans="2:17" ht="12.75" customHeight="1" x14ac:dyDescent="0.2">
      <c r="B8" s="2" t="s">
        <v>271</v>
      </c>
      <c r="C8" s="3"/>
      <c r="F8" s="13"/>
    </row>
    <row r="9" spans="2:17" ht="12.75" customHeight="1" x14ac:dyDescent="0.2">
      <c r="B9" s="2" t="s">
        <v>113</v>
      </c>
      <c r="C9" s="3"/>
      <c r="F9" s="13"/>
    </row>
    <row r="10" spans="2:17" x14ac:dyDescent="0.2">
      <c r="C10" s="3"/>
      <c r="F10" s="13"/>
      <c r="H10" s="5"/>
    </row>
    <row r="11" spans="2:17" x14ac:dyDescent="0.2">
      <c r="B11" s="21" t="s">
        <v>23</v>
      </c>
      <c r="C11" s="3"/>
      <c r="F11" s="13"/>
    </row>
    <row r="12" spans="2:17" x14ac:dyDescent="0.2">
      <c r="B12" s="33" t="s">
        <v>109</v>
      </c>
      <c r="C12" s="3"/>
      <c r="F12" s="13"/>
    </row>
    <row r="13" spans="2:17" x14ac:dyDescent="0.2">
      <c r="C13" s="3"/>
      <c r="F13" s="13"/>
    </row>
    <row r="14" spans="2:17" x14ac:dyDescent="0.2">
      <c r="C14" s="3"/>
      <c r="F14" s="13"/>
    </row>
    <row r="15" spans="2:17" s="8" customFormat="1" x14ac:dyDescent="0.2">
      <c r="B15" s="8" t="s">
        <v>38</v>
      </c>
      <c r="D15" s="8" t="s">
        <v>20</v>
      </c>
      <c r="J15" s="35">
        <v>2027</v>
      </c>
      <c r="K15" s="35">
        <v>2028</v>
      </c>
      <c r="L15" s="35">
        <v>2029</v>
      </c>
      <c r="M15" s="35">
        <v>2030</v>
      </c>
      <c r="N15" s="35">
        <v>2031</v>
      </c>
      <c r="Q15" s="8" t="s">
        <v>40</v>
      </c>
    </row>
    <row r="17" spans="2:17" s="75" customFormat="1" x14ac:dyDescent="0.2">
      <c r="B17" s="76" t="s">
        <v>180</v>
      </c>
    </row>
    <row r="18" spans="2:17" outlineLevel="1" x14ac:dyDescent="0.2"/>
    <row r="19" spans="2:17" outlineLevel="1" x14ac:dyDescent="0.2">
      <c r="B19" s="1" t="s">
        <v>134</v>
      </c>
    </row>
    <row r="20" spans="2:17" outlineLevel="1" x14ac:dyDescent="0.2">
      <c r="B20" s="2" t="s">
        <v>272</v>
      </c>
      <c r="D20" s="2" t="s">
        <v>79</v>
      </c>
      <c r="J20" s="32">
        <f>'8. WACC BV '!H46</f>
        <v>5.2999999999999999E-2</v>
      </c>
      <c r="K20" s="32">
        <f>'8. WACC BV '!I46</f>
        <v>5.3999999999999999E-2</v>
      </c>
      <c r="L20" s="32">
        <f>'8. WACC BV '!J46</f>
        <v>5.5E-2</v>
      </c>
      <c r="M20" s="32">
        <f>'8. WACC BV '!K46</f>
        <v>5.6000000000000001E-2</v>
      </c>
      <c r="N20" s="32">
        <f>'8. WACC BV '!L46</f>
        <v>5.8000000000000003E-2</v>
      </c>
      <c r="Q20" s="2" t="s">
        <v>335</v>
      </c>
    </row>
    <row r="21" spans="2:17" s="74" customFormat="1" outlineLevel="1" x14ac:dyDescent="0.2">
      <c r="J21" s="91"/>
      <c r="K21" s="91"/>
      <c r="L21" s="91"/>
      <c r="M21" s="91"/>
      <c r="N21" s="91"/>
    </row>
    <row r="22" spans="2:17" outlineLevel="1" x14ac:dyDescent="0.2">
      <c r="B22" s="2" t="s">
        <v>68</v>
      </c>
      <c r="D22" s="2" t="s">
        <v>79</v>
      </c>
      <c r="J22" s="32">
        <f>'8. WACC BV '!H77</f>
        <v>5.2999999999999999E-2</v>
      </c>
      <c r="K22" s="32">
        <f>'8. WACC BV '!I77</f>
        <v>5.3999999999999999E-2</v>
      </c>
      <c r="L22" s="32">
        <f>'8. WACC BV '!J77</f>
        <v>5.5E-2</v>
      </c>
      <c r="M22" s="32">
        <f>'8. WACC BV '!K77</f>
        <v>5.6000000000000001E-2</v>
      </c>
      <c r="N22" s="32">
        <f>'8. WACC BV '!L77</f>
        <v>5.8000000000000003E-2</v>
      </c>
      <c r="Q22" s="2" t="s">
        <v>336</v>
      </c>
    </row>
    <row r="23" spans="2:17" outlineLevel="1" x14ac:dyDescent="0.2"/>
    <row r="25" spans="2:17" s="8" customFormat="1" x14ac:dyDescent="0.2">
      <c r="B25" s="8" t="s">
        <v>179</v>
      </c>
    </row>
    <row r="26" spans="2:17" outlineLevel="1" x14ac:dyDescent="0.2"/>
    <row r="27" spans="2:17" outlineLevel="1" x14ac:dyDescent="0.2">
      <c r="B27" s="20" t="s">
        <v>134</v>
      </c>
    </row>
    <row r="28" spans="2:17" outlineLevel="1" x14ac:dyDescent="0.2">
      <c r="B28" s="2" t="s">
        <v>300</v>
      </c>
      <c r="D28" s="2" t="s">
        <v>79</v>
      </c>
      <c r="J28" s="32">
        <f>'8. WACC BV '!H108</f>
        <v>5.6000000000000001E-2</v>
      </c>
      <c r="K28" s="32">
        <f>'8. WACC BV '!I108</f>
        <v>5.6000000000000001E-2</v>
      </c>
      <c r="L28" s="32">
        <f>'8. WACC BV '!J108</f>
        <v>5.7000000000000002E-2</v>
      </c>
      <c r="M28" s="32">
        <f>'8. WACC BV '!K108</f>
        <v>5.8000000000000003E-2</v>
      </c>
      <c r="N28" s="32">
        <f>'8. WACC BV '!L108</f>
        <v>5.8000000000000003E-2</v>
      </c>
      <c r="Q28" s="2" t="s">
        <v>337</v>
      </c>
    </row>
    <row r="29" spans="2:17" s="74" customFormat="1" outlineLevel="1" x14ac:dyDescent="0.2">
      <c r="J29" s="91"/>
      <c r="K29" s="91"/>
      <c r="L29" s="91"/>
      <c r="M29" s="91"/>
      <c r="N29" s="91"/>
    </row>
    <row r="30" spans="2:17" outlineLevel="1" x14ac:dyDescent="0.2">
      <c r="B30" s="2" t="s">
        <v>299</v>
      </c>
      <c r="D30" s="2" t="s">
        <v>79</v>
      </c>
      <c r="J30" s="32">
        <f>'8. WACC BV '!H140</f>
        <v>6.6000000000000003E-2</v>
      </c>
      <c r="K30" s="32">
        <f>'8. WACC BV '!I140</f>
        <v>6.6000000000000003E-2</v>
      </c>
      <c r="L30" s="32">
        <f>'8. WACC BV '!J140</f>
        <v>6.6000000000000003E-2</v>
      </c>
      <c r="M30" s="32">
        <f>'8. WACC BV '!K140</f>
        <v>6.7000000000000004E-2</v>
      </c>
      <c r="N30" s="32">
        <f>'8. WACC BV '!L140</f>
        <v>6.7000000000000004E-2</v>
      </c>
      <c r="Q30" s="2" t="s">
        <v>338</v>
      </c>
    </row>
    <row r="31" spans="2:17" outlineLevel="1" x14ac:dyDescent="0.2"/>
    <row r="32" spans="2:17" outlineLevel="1" x14ac:dyDescent="0.2">
      <c r="B32" s="2" t="s">
        <v>167</v>
      </c>
      <c r="D32" s="2" t="s">
        <v>79</v>
      </c>
      <c r="J32" s="32">
        <f>'8. WACC BV '!H171</f>
        <v>5.6000000000000001E-2</v>
      </c>
      <c r="K32" s="32">
        <f>'8. WACC BV '!I171</f>
        <v>5.6000000000000001E-2</v>
      </c>
      <c r="L32" s="32">
        <f>'8. WACC BV '!J171</f>
        <v>5.7000000000000002E-2</v>
      </c>
      <c r="M32" s="32">
        <f>'8. WACC BV '!K171</f>
        <v>5.8000000000000003E-2</v>
      </c>
      <c r="N32" s="32">
        <f>'8. WACC BV '!L171</f>
        <v>5.8000000000000003E-2</v>
      </c>
      <c r="Q32" s="2" t="s">
        <v>339</v>
      </c>
    </row>
    <row r="33" spans="2:17" s="74" customFormat="1" outlineLevel="1" x14ac:dyDescent="0.2">
      <c r="J33" s="91"/>
      <c r="K33" s="91"/>
      <c r="L33" s="91"/>
      <c r="M33" s="91"/>
      <c r="N33" s="91"/>
    </row>
    <row r="34" spans="2:17" outlineLevel="1" x14ac:dyDescent="0.2">
      <c r="B34" s="2" t="s">
        <v>168</v>
      </c>
      <c r="D34" s="2" t="s">
        <v>79</v>
      </c>
      <c r="J34" s="32">
        <f>'8. WACC BV '!H201</f>
        <v>5.5E-2</v>
      </c>
      <c r="K34" s="32">
        <f>'8. WACC BV '!I201</f>
        <v>5.6000000000000001E-2</v>
      </c>
      <c r="L34" s="32">
        <f>'8. WACC BV '!J201</f>
        <v>5.6000000000000001E-2</v>
      </c>
      <c r="M34" s="32">
        <f>'8. WACC BV '!K201</f>
        <v>5.7000000000000002E-2</v>
      </c>
      <c r="N34" s="32">
        <f>'8. WACC BV '!L201</f>
        <v>5.8000000000000003E-2</v>
      </c>
      <c r="Q34" s="2" t="s">
        <v>340</v>
      </c>
    </row>
    <row r="35" spans="2:17" s="74" customFormat="1" outlineLevel="1" x14ac:dyDescent="0.2">
      <c r="J35" s="91"/>
      <c r="K35" s="91"/>
      <c r="L35" s="91"/>
      <c r="M35" s="91"/>
      <c r="N35" s="91"/>
    </row>
    <row r="36" spans="2:17" outlineLevel="1" x14ac:dyDescent="0.2">
      <c r="B36" s="2" t="s">
        <v>169</v>
      </c>
      <c r="D36" s="2" t="s">
        <v>79</v>
      </c>
      <c r="J36" s="32">
        <f>'8. WACC BV '!H231</f>
        <v>5.3999999999999999E-2</v>
      </c>
      <c r="K36" s="32">
        <f>'8. WACC BV '!I231</f>
        <v>5.5E-2</v>
      </c>
      <c r="L36" s="32">
        <f>'8. WACC BV '!J231</f>
        <v>5.6000000000000001E-2</v>
      </c>
      <c r="M36" s="32">
        <f>'8. WACC BV '!K231</f>
        <v>5.7000000000000002E-2</v>
      </c>
      <c r="N36" s="32">
        <f>'8. WACC BV '!L231</f>
        <v>5.8000000000000003E-2</v>
      </c>
      <c r="Q36" s="2" t="s">
        <v>341</v>
      </c>
    </row>
    <row r="37" spans="2:17" outlineLevel="1" x14ac:dyDescent="0.2">
      <c r="B37" s="1"/>
    </row>
    <row r="38" spans="2:17" outlineLevel="1" x14ac:dyDescent="0.2">
      <c r="B38" s="2" t="s">
        <v>170</v>
      </c>
      <c r="D38" s="2" t="s">
        <v>79</v>
      </c>
      <c r="J38" s="32">
        <f>'8. WACC BV '!H261</f>
        <v>5.5E-2</v>
      </c>
      <c r="K38" s="32">
        <f>'8. WACC BV '!I261</f>
        <v>5.6000000000000001E-2</v>
      </c>
      <c r="L38" s="32">
        <f>'8. WACC BV '!J261</f>
        <v>5.7000000000000002E-2</v>
      </c>
      <c r="M38" s="32">
        <f>'8. WACC BV '!K261</f>
        <v>5.7000000000000002E-2</v>
      </c>
      <c r="N38" s="32">
        <f>'8. WACC BV '!L261</f>
        <v>5.8000000000000003E-2</v>
      </c>
      <c r="Q38" s="2" t="s">
        <v>342</v>
      </c>
    </row>
    <row r="39" spans="2:17" outlineLevel="1" x14ac:dyDescent="0.2">
      <c r="B39" s="1"/>
    </row>
    <row r="40" spans="2:17" outlineLevel="1" x14ac:dyDescent="0.2">
      <c r="B40" s="2" t="s">
        <v>171</v>
      </c>
      <c r="D40" s="2" t="s">
        <v>79</v>
      </c>
      <c r="J40" s="32">
        <f>'8. WACC BV '!H291</f>
        <v>5.3999999999999999E-2</v>
      </c>
      <c r="K40" s="32">
        <f>'8. WACC BV '!I291</f>
        <v>5.5E-2</v>
      </c>
      <c r="L40" s="32">
        <f>'8. WACC BV '!J291</f>
        <v>5.6000000000000001E-2</v>
      </c>
      <c r="M40" s="32">
        <f>'8. WACC BV '!K291</f>
        <v>5.7000000000000002E-2</v>
      </c>
      <c r="N40" s="32">
        <f>'8. WACC BV '!L291</f>
        <v>5.8000000000000003E-2</v>
      </c>
      <c r="Q40" s="2" t="s">
        <v>343</v>
      </c>
    </row>
    <row r="41" spans="2:17" outlineLevel="1" x14ac:dyDescent="0.2">
      <c r="B41" s="1"/>
    </row>
    <row r="42" spans="2:17" outlineLevel="1" x14ac:dyDescent="0.2">
      <c r="B42" s="2" t="s">
        <v>172</v>
      </c>
      <c r="D42" s="2" t="s">
        <v>79</v>
      </c>
      <c r="J42" s="32">
        <f>'8. WACC BV '!H321</f>
        <v>5.3999999999999999E-2</v>
      </c>
      <c r="K42" s="32">
        <f>'8. WACC BV '!I321</f>
        <v>5.5E-2</v>
      </c>
      <c r="L42" s="32">
        <f>'8. WACC BV '!J321</f>
        <v>5.6000000000000001E-2</v>
      </c>
      <c r="M42" s="32">
        <f>'8. WACC BV '!K321</f>
        <v>5.7000000000000002E-2</v>
      </c>
      <c r="N42" s="32">
        <f>'8. WACC BV '!L321</f>
        <v>5.8000000000000003E-2</v>
      </c>
      <c r="Q42" s="2" t="s">
        <v>344</v>
      </c>
    </row>
    <row r="43" spans="2:17" outlineLevel="1" x14ac:dyDescent="0.2"/>
    <row r="45" spans="2:17" s="8" customFormat="1" x14ac:dyDescent="0.2">
      <c r="B45" s="8" t="s">
        <v>133</v>
      </c>
    </row>
    <row r="46" spans="2:17" outlineLevel="1" x14ac:dyDescent="0.2">
      <c r="B46" s="1"/>
    </row>
    <row r="47" spans="2:17" outlineLevel="1" x14ac:dyDescent="0.2">
      <c r="B47" s="1" t="s">
        <v>135</v>
      </c>
    </row>
    <row r="48" spans="2:17" outlineLevel="1" x14ac:dyDescent="0.2">
      <c r="B48" s="2" t="s">
        <v>301</v>
      </c>
      <c r="D48" s="2" t="s">
        <v>79</v>
      </c>
      <c r="J48" s="32">
        <f>'9. WACC NV'!H46</f>
        <v>5.8000000000000003E-2</v>
      </c>
      <c r="K48" s="32">
        <f>'9. WACC NV'!I46</f>
        <v>5.8000000000000003E-2</v>
      </c>
      <c r="L48" s="32">
        <f>'9. WACC NV'!J46</f>
        <v>5.8000000000000003E-2</v>
      </c>
      <c r="M48" s="32">
        <f>'9. WACC NV'!K46</f>
        <v>5.8000000000000003E-2</v>
      </c>
      <c r="N48" s="32">
        <f>'9. WACC NV'!L46</f>
        <v>5.8000000000000003E-2</v>
      </c>
      <c r="Q48" s="2" t="s">
        <v>345</v>
      </c>
    </row>
    <row r="49" spans="2:17" outlineLevel="1" x14ac:dyDescent="0.2"/>
    <row r="50" spans="2:17" outlineLevel="1" x14ac:dyDescent="0.2">
      <c r="B50" s="80" t="s">
        <v>299</v>
      </c>
      <c r="D50" s="2" t="s">
        <v>79</v>
      </c>
      <c r="J50" s="32">
        <f>'9. WACC NV'!H77</f>
        <v>6.7000000000000004E-2</v>
      </c>
      <c r="K50" s="32">
        <f>'9. WACC NV'!I77</f>
        <v>6.7000000000000004E-2</v>
      </c>
      <c r="L50" s="32">
        <f>'9. WACC NV'!J77</f>
        <v>6.7000000000000004E-2</v>
      </c>
      <c r="M50" s="32">
        <f>'9. WACC NV'!K77</f>
        <v>6.7000000000000004E-2</v>
      </c>
      <c r="N50" s="32">
        <f>'9. WACC NV'!L77</f>
        <v>6.7000000000000004E-2</v>
      </c>
      <c r="Q50" s="2" t="s">
        <v>346</v>
      </c>
    </row>
    <row r="51" spans="2:17" outlineLevel="1" x14ac:dyDescent="0.2"/>
    <row r="54" spans="2:17" x14ac:dyDescent="0.2">
      <c r="B54" s="21" t="s">
        <v>61</v>
      </c>
    </row>
  </sheetData>
  <phoneticPr fontId="3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A2:AA40"/>
  <sheetViews>
    <sheetView showGridLines="0" zoomScale="90" zoomScaleNormal="90" workbookViewId="0">
      <pane xSplit="4" ySplit="12" topLeftCell="E15"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4.140625" style="2" customWidth="1"/>
    <col min="3" max="3" width="2.7109375" style="2" customWidth="1"/>
    <col min="4" max="4" width="9.140625" style="2" customWidth="1"/>
    <col min="5" max="5" width="2.7109375" style="2" customWidth="1"/>
    <col min="6" max="6" width="10.7109375" style="2" customWidth="1"/>
    <col min="7" max="7" width="2.7109375" style="2" customWidth="1"/>
    <col min="8" max="8" width="3.5703125" style="2" customWidth="1"/>
    <col min="9" max="19" width="2.7109375" style="2" customWidth="1"/>
    <col min="20" max="24" width="10.7109375" style="2" customWidth="1"/>
    <col min="25" max="26" width="2.7109375" style="2" customWidth="1"/>
    <col min="27" max="27" width="58.42578125"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7" s="12" customFormat="1" ht="18" x14ac:dyDescent="0.2">
      <c r="B2" s="12" t="s">
        <v>275</v>
      </c>
    </row>
    <row r="4" spans="2:27" x14ac:dyDescent="0.2">
      <c r="B4" s="100" t="s">
        <v>22</v>
      </c>
      <c r="U4" s="34"/>
    </row>
    <row r="5" spans="2:27" x14ac:dyDescent="0.2">
      <c r="B5" s="2" t="s">
        <v>351</v>
      </c>
      <c r="F5" s="13"/>
    </row>
    <row r="6" spans="2:27" x14ac:dyDescent="0.2">
      <c r="F6" s="13"/>
    </row>
    <row r="7" spans="2:27" x14ac:dyDescent="0.2">
      <c r="B7" s="4" t="s">
        <v>136</v>
      </c>
      <c r="F7" s="13"/>
    </row>
    <row r="8" spans="2:27" x14ac:dyDescent="0.2">
      <c r="B8" s="2" t="s">
        <v>137</v>
      </c>
      <c r="F8" s="13"/>
    </row>
    <row r="9" spans="2:27" x14ac:dyDescent="0.2">
      <c r="F9" s="13"/>
    </row>
    <row r="10" spans="2:27" x14ac:dyDescent="0.2">
      <c r="F10" s="13"/>
    </row>
    <row r="11" spans="2:27" s="8" customFormat="1" x14ac:dyDescent="0.2">
      <c r="B11" s="8" t="s">
        <v>38</v>
      </c>
      <c r="D11" s="8" t="s">
        <v>20</v>
      </c>
      <c r="F11" s="8" t="s">
        <v>21</v>
      </c>
      <c r="T11" s="35">
        <v>2027</v>
      </c>
      <c r="U11" s="35">
        <v>2028</v>
      </c>
      <c r="V11" s="35">
        <v>2029</v>
      </c>
      <c r="W11" s="35">
        <v>2030</v>
      </c>
      <c r="X11" s="35">
        <v>2031</v>
      </c>
      <c r="AA11" s="8" t="s">
        <v>39</v>
      </c>
    </row>
    <row r="14" spans="2:27" s="8" customFormat="1" x14ac:dyDescent="0.2">
      <c r="B14" s="8" t="s">
        <v>302</v>
      </c>
    </row>
    <row r="15" spans="2:27" outlineLevel="1" x14ac:dyDescent="0.2"/>
    <row r="16" spans="2:27" outlineLevel="1" x14ac:dyDescent="0.2">
      <c r="B16" s="36" t="s">
        <v>69</v>
      </c>
    </row>
    <row r="17" spans="2:27" outlineLevel="1" x14ac:dyDescent="0.2">
      <c r="B17" s="30" t="s">
        <v>276</v>
      </c>
      <c r="D17" s="2" t="s">
        <v>79</v>
      </c>
      <c r="F17" s="38">
        <v>0.85919988367308398</v>
      </c>
      <c r="H17" s="13"/>
      <c r="AA17" s="30" t="s">
        <v>259</v>
      </c>
    </row>
    <row r="18" spans="2:27" outlineLevel="1" x14ac:dyDescent="0.2">
      <c r="B18" s="37" t="s">
        <v>71</v>
      </c>
      <c r="D18" s="2" t="s">
        <v>79</v>
      </c>
      <c r="F18" s="38">
        <v>0.25800000000000001</v>
      </c>
      <c r="H18" s="13"/>
      <c r="AA18" s="30" t="s">
        <v>273</v>
      </c>
    </row>
    <row r="19" spans="2:27" outlineLevel="1" x14ac:dyDescent="0.2">
      <c r="B19" s="39" t="s">
        <v>73</v>
      </c>
      <c r="D19" s="2" t="s">
        <v>79</v>
      </c>
      <c r="F19" s="38">
        <v>5.1999999999999998E-2</v>
      </c>
      <c r="AA19" s="30" t="s">
        <v>263</v>
      </c>
    </row>
    <row r="20" spans="2:27" outlineLevel="1" x14ac:dyDescent="0.2">
      <c r="B20" s="2" t="s">
        <v>83</v>
      </c>
      <c r="F20" s="45">
        <v>0.35913752509968999</v>
      </c>
      <c r="H20" s="13"/>
      <c r="AA20" s="30" t="s">
        <v>259</v>
      </c>
    </row>
    <row r="21" spans="2:27" outlineLevel="1" x14ac:dyDescent="0.2">
      <c r="B21" s="66" t="s">
        <v>80</v>
      </c>
      <c r="D21" s="2" t="s">
        <v>79</v>
      </c>
      <c r="F21" s="38">
        <v>1.5E-3</v>
      </c>
      <c r="AA21" s="30" t="s">
        <v>273</v>
      </c>
    </row>
    <row r="22" spans="2:27" outlineLevel="1" x14ac:dyDescent="0.2">
      <c r="B22" s="41"/>
      <c r="AA22" s="30"/>
    </row>
    <row r="23" spans="2:27" outlineLevel="1" x14ac:dyDescent="0.2">
      <c r="B23" s="40"/>
      <c r="AA23" s="30"/>
    </row>
    <row r="24" spans="2:27" ht="12" customHeight="1" x14ac:dyDescent="0.2"/>
    <row r="25" spans="2:27" s="8" customFormat="1" x14ac:dyDescent="0.2">
      <c r="B25" s="8" t="s">
        <v>299</v>
      </c>
    </row>
    <row r="26" spans="2:27" outlineLevel="1" x14ac:dyDescent="0.2"/>
    <row r="27" spans="2:27" outlineLevel="1" x14ac:dyDescent="0.2">
      <c r="B27" s="36" t="s">
        <v>69</v>
      </c>
    </row>
    <row r="28" spans="2:27" outlineLevel="1" x14ac:dyDescent="0.2">
      <c r="B28" s="30" t="s">
        <v>276</v>
      </c>
      <c r="D28" s="2" t="s">
        <v>79</v>
      </c>
      <c r="F28" s="38">
        <v>0.85919988367308398</v>
      </c>
      <c r="H28" s="13"/>
      <c r="AA28" s="30" t="s">
        <v>259</v>
      </c>
    </row>
    <row r="29" spans="2:27" outlineLevel="1" x14ac:dyDescent="0.2">
      <c r="B29" s="37" t="s">
        <v>71</v>
      </c>
      <c r="D29" s="2" t="s">
        <v>79</v>
      </c>
      <c r="F29" s="38">
        <v>0.25800000000000001</v>
      </c>
      <c r="H29" s="13"/>
      <c r="AA29" s="30" t="s">
        <v>273</v>
      </c>
    </row>
    <row r="30" spans="2:27" outlineLevel="1" x14ac:dyDescent="0.2">
      <c r="B30" s="39" t="s">
        <v>73</v>
      </c>
      <c r="D30" s="2" t="s">
        <v>79</v>
      </c>
      <c r="F30" s="38">
        <v>5.1999999999999998E-2</v>
      </c>
      <c r="AA30" s="30" t="s">
        <v>263</v>
      </c>
    </row>
    <row r="31" spans="2:27" outlineLevel="1" x14ac:dyDescent="0.2">
      <c r="B31" s="2" t="s">
        <v>83</v>
      </c>
      <c r="F31" s="45">
        <v>0.35913752509968999</v>
      </c>
      <c r="H31" s="13"/>
      <c r="AA31" s="30" t="s">
        <v>259</v>
      </c>
    </row>
    <row r="32" spans="2:27" outlineLevel="1" x14ac:dyDescent="0.2">
      <c r="B32" s="2" t="s">
        <v>274</v>
      </c>
      <c r="F32" s="45">
        <v>0.13717990617870959</v>
      </c>
      <c r="H32" s="13"/>
      <c r="AA32" s="30" t="s">
        <v>259</v>
      </c>
    </row>
    <row r="33" spans="1:27" outlineLevel="1" x14ac:dyDescent="0.2">
      <c r="A33" s="74"/>
      <c r="B33" s="66" t="s">
        <v>80</v>
      </c>
      <c r="D33" s="2" t="s">
        <v>79</v>
      </c>
      <c r="F33" s="38">
        <v>1.5E-3</v>
      </c>
      <c r="M33" s="82"/>
      <c r="N33" s="82"/>
      <c r="O33" s="74"/>
      <c r="P33" s="74"/>
      <c r="Q33" s="74"/>
      <c r="R33" s="74"/>
      <c r="S33" s="74"/>
      <c r="T33" s="74"/>
      <c r="U33" s="74"/>
      <c r="V33" s="74"/>
      <c r="W33" s="74"/>
      <c r="AA33" s="30" t="s">
        <v>273</v>
      </c>
    </row>
    <row r="34" spans="1:27" outlineLevel="1" x14ac:dyDescent="0.2">
      <c r="B34" s="41"/>
    </row>
    <row r="37" spans="1:27" outlineLevel="1" x14ac:dyDescent="0.2">
      <c r="B37" s="41"/>
      <c r="AA37" s="13"/>
    </row>
    <row r="40" spans="1:27" x14ac:dyDescent="0.2">
      <c r="B40" s="21"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C77-1A77-4F0C-A54A-427F68BF6C2E}">
  <sheetPr>
    <tabColor rgb="FFE1FFE1"/>
  </sheetPr>
  <dimension ref="A2:AC40"/>
  <sheetViews>
    <sheetView showGridLines="0" zoomScale="90" zoomScaleNormal="90" workbookViewId="0">
      <pane xSplit="4" ySplit="17" topLeftCell="E24"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3.5703125" style="2" customWidth="1"/>
    <col min="3" max="3" width="2.7109375" style="2" customWidth="1"/>
    <col min="4" max="4" width="9.7109375" style="2" customWidth="1"/>
    <col min="5" max="5" width="2.7109375" style="2" customWidth="1"/>
    <col min="6" max="6" width="10.7109375" style="2" customWidth="1"/>
    <col min="7" max="9" width="2.7109375" style="2" customWidth="1"/>
    <col min="10" max="24" width="10.7109375" style="2" customWidth="1"/>
    <col min="25" max="26" width="2.7109375" style="2" customWidth="1"/>
    <col min="27" max="27" width="64"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9" s="12" customFormat="1" ht="18" x14ac:dyDescent="0.2">
      <c r="B2" s="12" t="s">
        <v>91</v>
      </c>
    </row>
    <row r="4" spans="2:29" x14ac:dyDescent="0.2">
      <c r="B4" s="20" t="s">
        <v>22</v>
      </c>
      <c r="O4" s="34"/>
    </row>
    <row r="5" spans="2:29" x14ac:dyDescent="0.2">
      <c r="B5" s="74" t="s">
        <v>182</v>
      </c>
      <c r="F5" s="13"/>
    </row>
    <row r="6" spans="2:29" x14ac:dyDescent="0.2">
      <c r="B6" s="74" t="s">
        <v>277</v>
      </c>
      <c r="F6" s="13"/>
    </row>
    <row r="7" spans="2:29" x14ac:dyDescent="0.2">
      <c r="B7" s="4"/>
      <c r="F7" s="13"/>
    </row>
    <row r="8" spans="2:29" x14ac:dyDescent="0.2">
      <c r="B8" s="4" t="s">
        <v>23</v>
      </c>
      <c r="F8" s="13"/>
    </row>
    <row r="9" spans="2:29" x14ac:dyDescent="0.2">
      <c r="B9" s="2" t="s">
        <v>331</v>
      </c>
      <c r="F9" s="13"/>
    </row>
    <row r="10" spans="2:29" x14ac:dyDescent="0.2">
      <c r="B10" s="2" t="s">
        <v>332</v>
      </c>
      <c r="F10" s="13"/>
    </row>
    <row r="11" spans="2:29" x14ac:dyDescent="0.2">
      <c r="B11" s="2" t="s">
        <v>329</v>
      </c>
      <c r="F11" s="13"/>
    </row>
    <row r="12" spans="2:29" x14ac:dyDescent="0.2">
      <c r="B12" s="2" t="s">
        <v>330</v>
      </c>
      <c r="F12" s="13"/>
    </row>
    <row r="13" spans="2:29" x14ac:dyDescent="0.2">
      <c r="B13" s="2" t="s">
        <v>129</v>
      </c>
      <c r="F13" s="13"/>
    </row>
    <row r="14" spans="2:29" x14ac:dyDescent="0.2">
      <c r="F14" s="13"/>
    </row>
    <row r="15" spans="2:29" x14ac:dyDescent="0.2">
      <c r="F15" s="13"/>
      <c r="J15" s="13"/>
    </row>
    <row r="16" spans="2:29" s="8" customFormat="1" x14ac:dyDescent="0.2">
      <c r="B16" s="8" t="s">
        <v>38</v>
      </c>
      <c r="D16" s="58" t="s">
        <v>20</v>
      </c>
      <c r="F16" s="58" t="s">
        <v>21</v>
      </c>
      <c r="J16" s="35">
        <v>2017</v>
      </c>
      <c r="K16" s="35">
        <v>2018</v>
      </c>
      <c r="L16" s="35">
        <v>2019</v>
      </c>
      <c r="M16" s="35">
        <v>2020</v>
      </c>
      <c r="N16" s="35">
        <v>2021</v>
      </c>
      <c r="O16" s="35">
        <v>2022</v>
      </c>
      <c r="P16" s="35">
        <v>2023</v>
      </c>
      <c r="Q16" s="35">
        <v>2024</v>
      </c>
      <c r="R16" s="35">
        <v>2025</v>
      </c>
      <c r="S16" s="35">
        <v>2026</v>
      </c>
      <c r="T16" s="35">
        <v>2027</v>
      </c>
      <c r="U16" s="35">
        <v>2028</v>
      </c>
      <c r="V16" s="35">
        <v>2029</v>
      </c>
      <c r="W16" s="35">
        <v>2030</v>
      </c>
      <c r="X16" s="35">
        <v>2031</v>
      </c>
      <c r="AA16" s="8" t="s">
        <v>39</v>
      </c>
      <c r="AC16" s="8" t="s">
        <v>40</v>
      </c>
    </row>
    <row r="19" spans="1:29" s="8" customFormat="1" x14ac:dyDescent="0.2">
      <c r="B19" s="8" t="s">
        <v>74</v>
      </c>
    </row>
    <row r="20" spans="1:29" outlineLevel="1" x14ac:dyDescent="0.2"/>
    <row r="21" spans="1:29" outlineLevel="1" x14ac:dyDescent="0.2">
      <c r="B21" s="1" t="s">
        <v>181</v>
      </c>
    </row>
    <row r="22" spans="1:29" outlineLevel="1" x14ac:dyDescent="0.2">
      <c r="B22" s="39" t="s">
        <v>215</v>
      </c>
      <c r="D22" s="2" t="s">
        <v>79</v>
      </c>
      <c r="J22" s="31"/>
      <c r="K22" s="31"/>
      <c r="L22" s="31"/>
      <c r="M22" s="31"/>
      <c r="N22" s="77"/>
      <c r="O22" s="203">
        <v>1.5884846153846201E-2</v>
      </c>
      <c r="P22" s="38">
        <v>2.8793846153846201E-2</v>
      </c>
      <c r="Q22" s="38">
        <v>2.7760617759999998E-2</v>
      </c>
      <c r="R22" s="59"/>
      <c r="S22" s="59"/>
      <c r="T22" s="59"/>
      <c r="U22" s="59"/>
      <c r="V22" s="59"/>
      <c r="W22" s="59"/>
      <c r="X22" s="59"/>
      <c r="AA22" s="2" t="s">
        <v>288</v>
      </c>
      <c r="AC22" s="2" t="s">
        <v>218</v>
      </c>
    </row>
    <row r="23" spans="1:29" outlineLevel="1" x14ac:dyDescent="0.2">
      <c r="B23" s="2" t="s">
        <v>216</v>
      </c>
      <c r="D23" s="2" t="s">
        <v>79</v>
      </c>
      <c r="J23" s="31"/>
      <c r="K23" s="31"/>
      <c r="L23" s="31"/>
      <c r="M23" s="31"/>
      <c r="N23" s="77"/>
      <c r="O23" s="38">
        <v>1.2925538461538464E-2</v>
      </c>
      <c r="P23" s="38">
        <v>2.6117692307692293E-2</v>
      </c>
      <c r="Q23" s="38">
        <v>2.5687142857140001E-2</v>
      </c>
      <c r="R23" s="59"/>
      <c r="S23" s="59"/>
      <c r="T23" s="59"/>
      <c r="U23" s="59"/>
      <c r="V23" s="59"/>
      <c r="W23" s="59"/>
      <c r="X23" s="59"/>
      <c r="AA23" s="2" t="s">
        <v>93</v>
      </c>
      <c r="AC23" s="2" t="s">
        <v>93</v>
      </c>
    </row>
    <row r="24" spans="1:29" outlineLevel="1" x14ac:dyDescent="0.2">
      <c r="A24" s="74"/>
      <c r="P24" s="74"/>
      <c r="Q24" s="74"/>
      <c r="R24" s="74"/>
      <c r="S24" s="74"/>
      <c r="T24" s="74"/>
      <c r="U24" s="74"/>
      <c r="V24" s="74"/>
      <c r="W24" s="74"/>
      <c r="X24" s="74"/>
    </row>
    <row r="25" spans="1:29" outlineLevel="1" x14ac:dyDescent="0.2">
      <c r="B25" s="1" t="s">
        <v>138</v>
      </c>
    </row>
    <row r="26" spans="1:29" outlineLevel="1" x14ac:dyDescent="0.2">
      <c r="B26" s="39" t="s">
        <v>215</v>
      </c>
      <c r="D26" s="2" t="s">
        <v>79</v>
      </c>
      <c r="F26" s="82"/>
      <c r="J26" s="78"/>
      <c r="K26" s="78"/>
      <c r="L26" s="78"/>
      <c r="M26" s="78"/>
      <c r="N26" s="77"/>
      <c r="O26" s="77"/>
      <c r="P26" s="77"/>
      <c r="Q26" s="77"/>
      <c r="R26" s="203">
        <v>2.8029999999999999E-2</v>
      </c>
      <c r="S26" s="203">
        <v>2.8029999999999999E-2</v>
      </c>
      <c r="T26" s="203">
        <v>2.8029999999999999E-2</v>
      </c>
      <c r="U26" s="203">
        <v>2.8029999999999999E-2</v>
      </c>
      <c r="V26" s="203">
        <v>2.8029999999999999E-2</v>
      </c>
      <c r="W26" s="203">
        <v>2.8029999999999999E-2</v>
      </c>
      <c r="X26" s="203">
        <v>2.8029999999999999E-2</v>
      </c>
      <c r="AA26" s="2" t="s">
        <v>217</v>
      </c>
      <c r="AC26" s="2" t="s">
        <v>219</v>
      </c>
    </row>
    <row r="27" spans="1:29" outlineLevel="1" x14ac:dyDescent="0.2">
      <c r="B27" s="2" t="s">
        <v>216</v>
      </c>
      <c r="D27" s="2" t="s">
        <v>79</v>
      </c>
      <c r="F27" s="82"/>
      <c r="J27" s="78"/>
      <c r="K27" s="78"/>
      <c r="L27" s="78"/>
      <c r="M27" s="78"/>
      <c r="N27" s="77"/>
      <c r="O27" s="77"/>
      <c r="P27" s="77"/>
      <c r="Q27" s="77"/>
      <c r="R27" s="203">
        <v>2.572E-2</v>
      </c>
      <c r="S27" s="203">
        <v>2.572E-2</v>
      </c>
      <c r="T27" s="203">
        <v>2.572E-2</v>
      </c>
      <c r="U27" s="203">
        <v>2.572E-2</v>
      </c>
      <c r="V27" s="203">
        <v>2.572E-2</v>
      </c>
      <c r="W27" s="203">
        <v>2.572E-2</v>
      </c>
      <c r="X27" s="203">
        <v>2.572E-2</v>
      </c>
      <c r="AA27" s="2" t="s">
        <v>93</v>
      </c>
      <c r="AC27" s="2" t="s">
        <v>93</v>
      </c>
    </row>
    <row r="28" spans="1:29" outlineLevel="1" x14ac:dyDescent="0.2"/>
    <row r="29" spans="1:29" x14ac:dyDescent="0.2">
      <c r="B29" s="1"/>
    </row>
    <row r="31" spans="1:29" s="8" customFormat="1" x14ac:dyDescent="0.2">
      <c r="B31" s="8" t="s">
        <v>115</v>
      </c>
    </row>
    <row r="32" spans="1:29" outlineLevel="1" x14ac:dyDescent="0.2"/>
    <row r="33" spans="1:29" outlineLevel="1" x14ac:dyDescent="0.2">
      <c r="A33" s="74"/>
      <c r="B33" s="20" t="s">
        <v>116</v>
      </c>
      <c r="J33" s="74"/>
      <c r="K33" s="74"/>
      <c r="L33" s="74"/>
      <c r="M33" s="74"/>
      <c r="N33" s="74"/>
      <c r="O33" s="74"/>
      <c r="P33" s="74"/>
      <c r="Q33" s="74"/>
      <c r="R33" s="74"/>
      <c r="S33" s="74"/>
      <c r="T33" s="74"/>
    </row>
    <row r="34" spans="1:29" outlineLevel="1" x14ac:dyDescent="0.2">
      <c r="B34" s="2" t="s">
        <v>289</v>
      </c>
      <c r="D34" s="2" t="s">
        <v>79</v>
      </c>
      <c r="F34" s="13"/>
      <c r="I34" s="83"/>
      <c r="J34" s="38">
        <v>1.1915384615384616E-2</v>
      </c>
      <c r="K34" s="38">
        <v>1.3557088122605372E-2</v>
      </c>
      <c r="L34" s="38">
        <v>7.1501915708812244E-3</v>
      </c>
      <c r="M34" s="38">
        <v>4.9087786259541964E-3</v>
      </c>
      <c r="N34" s="38">
        <v>3.8812260536398467E-3</v>
      </c>
      <c r="O34" s="38">
        <v>2.5222007722007712E-2</v>
      </c>
      <c r="P34" s="204">
        <v>3.5460384615384609E-2</v>
      </c>
      <c r="Q34" s="38"/>
      <c r="R34" s="101"/>
      <c r="S34" s="101"/>
      <c r="T34" s="101"/>
      <c r="U34" s="101"/>
      <c r="V34" s="101"/>
      <c r="W34" s="101"/>
      <c r="X34" s="101"/>
      <c r="AA34" s="2" t="s">
        <v>291</v>
      </c>
      <c r="AC34" s="2" t="s">
        <v>139</v>
      </c>
    </row>
    <row r="35" spans="1:29" outlineLevel="1" x14ac:dyDescent="0.2">
      <c r="B35" s="2" t="s">
        <v>290</v>
      </c>
      <c r="F35" s="13"/>
      <c r="I35" s="83"/>
      <c r="J35" s="180"/>
      <c r="K35" s="180"/>
      <c r="L35" s="180"/>
      <c r="M35" s="180"/>
      <c r="N35" s="180"/>
      <c r="O35" s="180"/>
      <c r="P35" s="180"/>
      <c r="Q35" s="38">
        <v>3.3129472656249999E-2</v>
      </c>
      <c r="R35" s="79"/>
      <c r="S35" s="79"/>
      <c r="T35" s="79"/>
      <c r="U35" s="79"/>
      <c r="V35" s="79"/>
      <c r="W35" s="79"/>
      <c r="X35" s="79"/>
      <c r="AA35" s="2" t="s">
        <v>292</v>
      </c>
      <c r="AC35" s="2" t="s">
        <v>293</v>
      </c>
    </row>
    <row r="36" spans="1:29" outlineLevel="1" x14ac:dyDescent="0.2">
      <c r="B36" s="2" t="s">
        <v>189</v>
      </c>
      <c r="D36" s="2" t="s">
        <v>79</v>
      </c>
      <c r="F36" s="82"/>
      <c r="J36" s="70"/>
      <c r="K36" s="70"/>
      <c r="L36" s="70"/>
      <c r="M36" s="70"/>
      <c r="N36" s="70"/>
      <c r="O36" s="70"/>
      <c r="P36" s="70"/>
      <c r="Q36" s="70"/>
      <c r="R36" s="84">
        <v>3.4278999999999997E-2</v>
      </c>
      <c r="S36" s="84">
        <v>3.4278999999999997E-2</v>
      </c>
      <c r="T36" s="84">
        <v>3.4278999999999997E-2</v>
      </c>
      <c r="U36" s="84">
        <v>3.4278999999999997E-2</v>
      </c>
      <c r="V36" s="84">
        <v>3.4278999999999997E-2</v>
      </c>
      <c r="W36" s="84">
        <v>3.4278999999999997E-2</v>
      </c>
      <c r="X36" s="84">
        <v>3.4278999999999997E-2</v>
      </c>
      <c r="AA36" s="2" t="s">
        <v>217</v>
      </c>
      <c r="AC36" s="2" t="s">
        <v>119</v>
      </c>
    </row>
    <row r="37" spans="1:29" x14ac:dyDescent="0.2">
      <c r="R37" s="13"/>
    </row>
    <row r="40" spans="1:29" x14ac:dyDescent="0.2">
      <c r="B40" s="21" t="s">
        <v>61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15-518C-46BF-A0D8-F663745FE31E}">
  <sheetPr>
    <tabColor rgb="FFE1FFE1"/>
  </sheetPr>
  <dimension ref="A1:GN369"/>
  <sheetViews>
    <sheetView workbookViewId="0"/>
  </sheetViews>
  <sheetFormatPr defaultColWidth="9.140625" defaultRowHeight="12.75" x14ac:dyDescent="0.2"/>
  <cols>
    <col min="1" max="1" width="2.7109375" style="2" customWidth="1"/>
    <col min="2" max="2" width="63.5703125" style="2" customWidth="1"/>
    <col min="3" max="3" width="2.7109375" style="2" customWidth="1"/>
    <col min="4" max="4" width="9.7109375" style="2" customWidth="1"/>
    <col min="5" max="5" width="2.7109375" style="2" customWidth="1"/>
    <col min="6" max="6" width="10.7109375" style="2" customWidth="1"/>
    <col min="7" max="8" width="2.7109375" style="2" customWidth="1"/>
    <col min="9" max="17" width="18.140625" style="2" bestFit="1" customWidth="1"/>
    <col min="18" max="23" width="19.140625" style="2" bestFit="1" customWidth="1"/>
    <col min="24" max="25" width="2.7109375" style="2" customWidth="1"/>
    <col min="26" max="26" width="64" style="2" customWidth="1"/>
    <col min="27" max="27" width="2.7109375" style="2" customWidth="1"/>
    <col min="28" max="28" width="30.7109375" style="2" customWidth="1"/>
    <col min="29" max="29" width="2.7109375" style="2" customWidth="1"/>
    <col min="30" max="44" width="13.7109375" style="2" customWidth="1"/>
    <col min="45" max="16384" width="9.140625" style="2"/>
  </cols>
  <sheetData>
    <row r="1" spans="1:32" s="163" customFormat="1" x14ac:dyDescent="0.2">
      <c r="B1" s="74"/>
    </row>
    <row r="2" spans="1:32" s="12" customFormat="1" ht="18" x14ac:dyDescent="0.2">
      <c r="B2" s="12" t="s">
        <v>140</v>
      </c>
    </row>
    <row r="3" spans="1:32" s="163" customFormat="1" x14ac:dyDescent="0.2"/>
    <row r="4" spans="1:32" s="163" customFormat="1" x14ac:dyDescent="0.2">
      <c r="B4" s="164" t="s">
        <v>22</v>
      </c>
      <c r="N4" s="165"/>
    </row>
    <row r="5" spans="1:32" s="163" customFormat="1" x14ac:dyDescent="0.2">
      <c r="B5" s="163" t="s">
        <v>211</v>
      </c>
      <c r="F5" s="166"/>
    </row>
    <row r="6" spans="1:32" s="163" customFormat="1" x14ac:dyDescent="0.2">
      <c r="A6" s="74"/>
      <c r="B6" s="163" t="s">
        <v>248</v>
      </c>
      <c r="F6" s="166"/>
    </row>
    <row r="7" spans="1:32" s="163" customFormat="1" x14ac:dyDescent="0.2">
      <c r="B7" s="163" t="s">
        <v>220</v>
      </c>
      <c r="F7" s="166"/>
    </row>
    <row r="8" spans="1:32" s="163" customFormat="1" x14ac:dyDescent="0.2">
      <c r="B8" s="167"/>
      <c r="F8" s="166"/>
    </row>
    <row r="9" spans="1:32" s="163" customFormat="1" x14ac:dyDescent="0.2">
      <c r="B9" s="167" t="s">
        <v>23</v>
      </c>
      <c r="F9" s="166"/>
    </row>
    <row r="10" spans="1:32" s="163" customFormat="1" x14ac:dyDescent="0.2">
      <c r="B10" s="168" t="s">
        <v>210</v>
      </c>
      <c r="F10" s="166"/>
    </row>
    <row r="11" spans="1:32" s="163" customFormat="1" x14ac:dyDescent="0.2">
      <c r="B11" s="163" t="s">
        <v>209</v>
      </c>
      <c r="F11" s="166"/>
      <c r="I11" s="192"/>
      <c r="J11" s="192"/>
      <c r="K11" s="192"/>
      <c r="L11" s="192"/>
      <c r="M11" s="192"/>
      <c r="N11" s="192"/>
      <c r="O11" s="192"/>
      <c r="P11" s="192"/>
      <c r="Q11" s="192"/>
      <c r="R11" s="192"/>
      <c r="S11" s="192"/>
      <c r="T11" s="192"/>
      <c r="U11" s="192"/>
      <c r="V11" s="192"/>
      <c r="W11" s="192"/>
      <c r="X11" s="206"/>
      <c r="Y11" s="206"/>
      <c r="Z11" s="206"/>
      <c r="AA11" s="206"/>
      <c r="AB11" s="206"/>
      <c r="AC11" s="206"/>
      <c r="AD11" s="206"/>
      <c r="AE11" s="206"/>
      <c r="AF11" s="206"/>
    </row>
    <row r="12" spans="1:32" s="163" customFormat="1" x14ac:dyDescent="0.2">
      <c r="F12" s="166"/>
    </row>
    <row r="13" spans="1:32" s="163" customFormat="1" x14ac:dyDescent="0.2">
      <c r="F13" s="166"/>
    </row>
    <row r="14" spans="1:32" s="8" customFormat="1" x14ac:dyDescent="0.2">
      <c r="B14" s="8" t="s">
        <v>38</v>
      </c>
      <c r="D14" s="58" t="s">
        <v>20</v>
      </c>
      <c r="F14" s="58" t="s">
        <v>21</v>
      </c>
      <c r="I14" s="181">
        <v>2017</v>
      </c>
      <c r="J14" s="181">
        <v>2018</v>
      </c>
      <c r="K14" s="181">
        <v>2019</v>
      </c>
      <c r="L14" s="181">
        <v>2020</v>
      </c>
      <c r="M14" s="181">
        <v>2021</v>
      </c>
      <c r="N14" s="181">
        <v>2022</v>
      </c>
      <c r="O14" s="181">
        <v>2023</v>
      </c>
      <c r="P14" s="181">
        <v>2024</v>
      </c>
      <c r="Q14" s="35">
        <v>2025</v>
      </c>
      <c r="R14" s="35">
        <v>2026</v>
      </c>
      <c r="S14" s="35">
        <v>2027</v>
      </c>
      <c r="T14" s="35">
        <v>2028</v>
      </c>
      <c r="U14" s="35">
        <v>2029</v>
      </c>
      <c r="V14" s="35">
        <v>2030</v>
      </c>
      <c r="W14" s="35">
        <v>2031</v>
      </c>
      <c r="Z14" s="8" t="s">
        <v>39</v>
      </c>
      <c r="AB14" s="8" t="s">
        <v>40</v>
      </c>
    </row>
    <row r="15" spans="1:32" s="163" customFormat="1" x14ac:dyDescent="0.2"/>
    <row r="16" spans="1:32" s="163" customFormat="1" x14ac:dyDescent="0.2">
      <c r="A16" s="74"/>
      <c r="B16" s="169" t="s">
        <v>143</v>
      </c>
    </row>
    <row r="17" spans="1:196" x14ac:dyDescent="0.2">
      <c r="A17" s="74"/>
      <c r="B17" s="168" t="s">
        <v>300</v>
      </c>
      <c r="C17" s="163"/>
      <c r="D17" s="163" t="s">
        <v>142</v>
      </c>
      <c r="E17" s="163"/>
      <c r="F17" s="166"/>
      <c r="G17" s="163"/>
      <c r="H17" s="163"/>
      <c r="I17" s="199">
        <v>3216790743.9073353</v>
      </c>
      <c r="J17" s="199">
        <v>3523945878.5518427</v>
      </c>
      <c r="K17" s="199">
        <v>4386028136.6457167</v>
      </c>
      <c r="L17" s="199">
        <v>4680562141.8744202</v>
      </c>
      <c r="M17" s="199">
        <v>4756456444.5607185</v>
      </c>
      <c r="N17" s="199">
        <v>4914792722.574358</v>
      </c>
      <c r="O17" s="199">
        <v>6054899362.7745733</v>
      </c>
      <c r="P17" s="199">
        <v>6580089437.6287861</v>
      </c>
      <c r="Q17" s="182"/>
      <c r="R17" s="182"/>
      <c r="S17" s="182"/>
      <c r="T17" s="182"/>
      <c r="U17" s="182"/>
      <c r="V17" s="182"/>
      <c r="W17" s="182"/>
      <c r="X17" s="163"/>
      <c r="Y17" s="163"/>
      <c r="Z17" s="163" t="s">
        <v>298</v>
      </c>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row>
    <row r="18" spans="1:196" x14ac:dyDescent="0.2">
      <c r="A18" s="74"/>
      <c r="B18" s="163" t="s">
        <v>299</v>
      </c>
      <c r="C18" s="163"/>
      <c r="D18" s="163" t="s">
        <v>142</v>
      </c>
      <c r="E18" s="163"/>
      <c r="F18" s="166"/>
      <c r="G18" s="163"/>
      <c r="H18" s="163"/>
      <c r="I18" s="199">
        <v>0</v>
      </c>
      <c r="J18" s="199">
        <v>1734491.625</v>
      </c>
      <c r="K18" s="199">
        <v>472554010.9292959</v>
      </c>
      <c r="L18" s="199">
        <v>963112896.52742922</v>
      </c>
      <c r="M18" s="199">
        <v>964154960.80112982</v>
      </c>
      <c r="N18" s="199">
        <v>1618311432.6748726</v>
      </c>
      <c r="O18" s="199">
        <v>2440473093.354919</v>
      </c>
      <c r="P18" s="199">
        <v>2226546983.9674506</v>
      </c>
      <c r="Q18" s="182"/>
      <c r="R18" s="182"/>
      <c r="S18" s="182"/>
      <c r="T18" s="182"/>
      <c r="U18" s="182"/>
      <c r="V18" s="182"/>
      <c r="W18" s="182"/>
      <c r="X18" s="163"/>
      <c r="Y18" s="163"/>
      <c r="Z18" s="163" t="s">
        <v>298</v>
      </c>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row>
    <row r="19" spans="1:196" x14ac:dyDescent="0.2">
      <c r="A19" s="74"/>
      <c r="B19" s="163" t="s">
        <v>167</v>
      </c>
      <c r="C19" s="163"/>
      <c r="D19" s="163" t="s">
        <v>142</v>
      </c>
      <c r="E19" s="163"/>
      <c r="F19" s="166"/>
      <c r="G19" s="163"/>
      <c r="H19" s="163"/>
      <c r="I19" s="199">
        <v>61201114.351334147</v>
      </c>
      <c r="J19" s="199">
        <v>59523325.490215674</v>
      </c>
      <c r="K19" s="199">
        <v>58831621.372691423</v>
      </c>
      <c r="L19" s="199">
        <v>58126605.948227257</v>
      </c>
      <c r="M19" s="199">
        <v>56535523.91947642</v>
      </c>
      <c r="N19" s="199">
        <v>56170740.234104216</v>
      </c>
      <c r="O19" s="199">
        <v>58064089.922940396</v>
      </c>
      <c r="P19" s="199">
        <v>68090647.313233346</v>
      </c>
      <c r="Q19" s="182"/>
      <c r="R19" s="182"/>
      <c r="S19" s="182"/>
      <c r="T19" s="182"/>
      <c r="U19" s="182"/>
      <c r="V19" s="182"/>
      <c r="W19" s="182"/>
      <c r="X19" s="163"/>
      <c r="Y19" s="163"/>
      <c r="Z19" s="163" t="s">
        <v>268</v>
      </c>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row>
    <row r="20" spans="1:196" x14ac:dyDescent="0.2">
      <c r="A20" s="74"/>
      <c r="B20" s="163" t="s">
        <v>168</v>
      </c>
      <c r="C20" s="163"/>
      <c r="D20" s="163" t="s">
        <v>142</v>
      </c>
      <c r="E20" s="163"/>
      <c r="F20" s="166"/>
      <c r="G20" s="163"/>
      <c r="H20" s="163"/>
      <c r="I20" s="199">
        <v>3816036030.2411447</v>
      </c>
      <c r="J20" s="199">
        <v>3872488947.2648516</v>
      </c>
      <c r="K20" s="199">
        <v>4001722116.7506857</v>
      </c>
      <c r="L20" s="199">
        <v>4204969951.1475859</v>
      </c>
      <c r="M20" s="199">
        <v>4322087935.2059937</v>
      </c>
      <c r="N20" s="199">
        <v>4492893012.1031961</v>
      </c>
      <c r="O20" s="199">
        <v>4859109324.2551498</v>
      </c>
      <c r="P20" s="199">
        <v>5263305606.4274158</v>
      </c>
      <c r="Q20" s="182"/>
      <c r="R20" s="182"/>
      <c r="S20" s="182"/>
      <c r="T20" s="182"/>
      <c r="U20" s="182"/>
      <c r="V20" s="182"/>
      <c r="W20" s="182"/>
      <c r="X20" s="163"/>
      <c r="Y20" s="163"/>
      <c r="Z20" s="163" t="s">
        <v>268</v>
      </c>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row>
    <row r="21" spans="1:196" x14ac:dyDescent="0.2">
      <c r="A21" s="74"/>
      <c r="B21" s="163" t="s">
        <v>169</v>
      </c>
      <c r="C21" s="163"/>
      <c r="D21" s="163" t="s">
        <v>142</v>
      </c>
      <c r="E21" s="163"/>
      <c r="F21" s="166"/>
      <c r="G21" s="163"/>
      <c r="H21" s="163"/>
      <c r="I21" s="199">
        <v>4206339756.893352</v>
      </c>
      <c r="J21" s="199">
        <v>4392558348.856945</v>
      </c>
      <c r="K21" s="199">
        <v>4631637611.1041307</v>
      </c>
      <c r="L21" s="199">
        <v>4981155070.4460382</v>
      </c>
      <c r="M21" s="199">
        <v>5238072315.9618559</v>
      </c>
      <c r="N21" s="199">
        <v>5643253344.8970203</v>
      </c>
      <c r="O21" s="199">
        <v>6183910918.9736729</v>
      </c>
      <c r="P21" s="199">
        <v>6886035977.7930431</v>
      </c>
      <c r="Q21" s="182"/>
      <c r="R21" s="182"/>
      <c r="S21" s="182"/>
      <c r="T21" s="182"/>
      <c r="U21" s="182"/>
      <c r="V21" s="182"/>
      <c r="W21" s="182"/>
      <c r="X21" s="163"/>
      <c r="Y21" s="163"/>
      <c r="Z21" s="163" t="s">
        <v>268</v>
      </c>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row>
    <row r="22" spans="1:196" x14ac:dyDescent="0.2">
      <c r="A22" s="74"/>
      <c r="B22" s="163" t="s">
        <v>170</v>
      </c>
      <c r="C22" s="163"/>
      <c r="D22" s="163" t="s">
        <v>142</v>
      </c>
      <c r="E22" s="163"/>
      <c r="F22" s="166"/>
      <c r="G22" s="163"/>
      <c r="H22" s="163"/>
      <c r="I22" s="199">
        <v>32609350.760469563</v>
      </c>
      <c r="J22" s="199">
        <v>30952417.930770628</v>
      </c>
      <c r="K22" s="199">
        <v>31165219.958033599</v>
      </c>
      <c r="L22" s="199">
        <v>34383308.263175763</v>
      </c>
      <c r="M22" s="199">
        <v>36805897.837221555</v>
      </c>
      <c r="N22" s="199">
        <v>38479449.241176091</v>
      </c>
      <c r="O22" s="199">
        <v>40426147.08856447</v>
      </c>
      <c r="P22" s="199">
        <v>43083609.223635212</v>
      </c>
      <c r="Q22" s="182"/>
      <c r="R22" s="182"/>
      <c r="S22" s="182"/>
      <c r="T22" s="182"/>
      <c r="U22" s="182"/>
      <c r="V22" s="182"/>
      <c r="W22" s="182"/>
      <c r="X22" s="163"/>
      <c r="Y22" s="163"/>
      <c r="Z22" s="163" t="s">
        <v>268</v>
      </c>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row>
    <row r="23" spans="1:196" x14ac:dyDescent="0.2">
      <c r="A23" s="74"/>
      <c r="B23" s="163" t="s">
        <v>171</v>
      </c>
      <c r="C23" s="163"/>
      <c r="D23" s="163" t="s">
        <v>142</v>
      </c>
      <c r="E23" s="163"/>
      <c r="F23" s="166"/>
      <c r="G23" s="163"/>
      <c r="H23" s="163"/>
      <c r="I23" s="199">
        <v>3147081385.8288431</v>
      </c>
      <c r="J23" s="199">
        <v>3212442074.0699801</v>
      </c>
      <c r="K23" s="199">
        <v>3330010595.5347357</v>
      </c>
      <c r="L23" s="199">
        <v>3486043466.9143929</v>
      </c>
      <c r="M23" s="199">
        <v>4006176096.018537</v>
      </c>
      <c r="N23" s="199">
        <v>4163038439.8621588</v>
      </c>
      <c r="O23" s="199">
        <v>4432471953.5468626</v>
      </c>
      <c r="P23" s="199">
        <v>4708087417.1400938</v>
      </c>
      <c r="Q23" s="182"/>
      <c r="R23" s="182"/>
      <c r="S23" s="182"/>
      <c r="T23" s="182"/>
      <c r="U23" s="182"/>
      <c r="V23" s="182"/>
      <c r="W23" s="182"/>
      <c r="X23" s="163"/>
      <c r="Y23" s="163"/>
      <c r="Z23" s="163" t="s">
        <v>268</v>
      </c>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row>
    <row r="24" spans="1:196" x14ac:dyDescent="0.2">
      <c r="A24" s="74"/>
      <c r="B24" s="163" t="s">
        <v>172</v>
      </c>
      <c r="C24" s="163"/>
      <c r="D24" s="163" t="s">
        <v>142</v>
      </c>
      <c r="E24" s="163"/>
      <c r="F24" s="166"/>
      <c r="G24" s="163"/>
      <c r="H24" s="163"/>
      <c r="I24" s="199">
        <v>247376985.14209861</v>
      </c>
      <c r="J24" s="199">
        <v>247537211.48005185</v>
      </c>
      <c r="K24" s="199">
        <v>250371891.36547279</v>
      </c>
      <c r="L24" s="199">
        <v>251548672.05141035</v>
      </c>
      <c r="M24" s="199">
        <v>247764056.61349103</v>
      </c>
      <c r="N24" s="199">
        <v>246409319.52908033</v>
      </c>
      <c r="O24" s="199">
        <v>246405479.89350191</v>
      </c>
      <c r="P24" s="199">
        <v>257019451.12910587</v>
      </c>
      <c r="Q24" s="182"/>
      <c r="R24" s="182"/>
      <c r="S24" s="182"/>
      <c r="T24" s="182"/>
      <c r="U24" s="182"/>
      <c r="V24" s="182"/>
      <c r="W24" s="182"/>
      <c r="X24" s="163"/>
      <c r="Y24" s="163"/>
      <c r="Z24" s="163" t="s">
        <v>268</v>
      </c>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row>
    <row r="25" spans="1:196" s="163" customFormat="1" x14ac:dyDescent="0.2">
      <c r="A25" s="74"/>
    </row>
    <row r="26" spans="1:196" s="163" customFormat="1" x14ac:dyDescent="0.2">
      <c r="A26" s="74"/>
      <c r="B26" s="169" t="s">
        <v>347</v>
      </c>
      <c r="Q26" s="166"/>
      <c r="S26" s="166"/>
    </row>
    <row r="27" spans="1:196" x14ac:dyDescent="0.2">
      <c r="A27" s="74"/>
      <c r="B27" s="168" t="s">
        <v>131</v>
      </c>
      <c r="C27" s="163"/>
      <c r="D27" s="163" t="s">
        <v>142</v>
      </c>
      <c r="E27" s="163"/>
      <c r="F27" s="166"/>
      <c r="G27" s="163"/>
      <c r="H27" s="163"/>
      <c r="I27" s="70"/>
      <c r="J27" s="70"/>
      <c r="K27" s="70"/>
      <c r="L27" s="70"/>
      <c r="M27" s="70"/>
      <c r="N27" s="70"/>
      <c r="O27" s="70"/>
      <c r="P27" s="70"/>
      <c r="Q27" s="25">
        <v>8931696684.7945061</v>
      </c>
      <c r="R27" s="25">
        <v>11818148017.650373</v>
      </c>
      <c r="S27" s="25">
        <v>14337382627.865705</v>
      </c>
      <c r="T27" s="25">
        <v>17139757819.610344</v>
      </c>
      <c r="U27" s="25">
        <v>18982647230.467907</v>
      </c>
      <c r="V27" s="25">
        <v>19928767285.234673</v>
      </c>
      <c r="W27" s="25">
        <v>21178507481.045151</v>
      </c>
      <c r="X27" s="163"/>
      <c r="Y27" s="163"/>
      <c r="Z27" s="163" t="s">
        <v>298</v>
      </c>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row>
    <row r="28" spans="1:196" x14ac:dyDescent="0.2">
      <c r="A28" s="74"/>
      <c r="B28" s="163" t="s">
        <v>132</v>
      </c>
      <c r="C28" s="163"/>
      <c r="D28" s="163" t="s">
        <v>142</v>
      </c>
      <c r="E28" s="163"/>
      <c r="F28" s="166"/>
      <c r="G28" s="163"/>
      <c r="H28" s="163"/>
      <c r="I28" s="70"/>
      <c r="J28" s="70"/>
      <c r="K28" s="70"/>
      <c r="L28" s="70"/>
      <c r="M28" s="70"/>
      <c r="N28" s="70"/>
      <c r="O28" s="70"/>
      <c r="P28" s="70"/>
      <c r="Q28" s="25">
        <v>5510141384.5311146</v>
      </c>
      <c r="R28" s="25">
        <v>10130631556.001284</v>
      </c>
      <c r="S28" s="25">
        <v>15207849976.265938</v>
      </c>
      <c r="T28" s="25">
        <v>20435173836.327457</v>
      </c>
      <c r="U28" s="25">
        <v>24184589433.681408</v>
      </c>
      <c r="V28" s="25">
        <v>26971081920.641403</v>
      </c>
      <c r="W28" s="25">
        <v>27995680765.415043</v>
      </c>
      <c r="X28" s="163"/>
      <c r="Y28" s="163"/>
      <c r="Z28" s="163" t="s">
        <v>298</v>
      </c>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row>
    <row r="29" spans="1:196" x14ac:dyDescent="0.2">
      <c r="A29" s="74"/>
      <c r="B29" s="163" t="s">
        <v>167</v>
      </c>
      <c r="C29" s="163"/>
      <c r="D29" s="163" t="s">
        <v>142</v>
      </c>
      <c r="E29" s="163"/>
      <c r="F29" s="166"/>
      <c r="G29" s="163"/>
      <c r="H29" s="163"/>
      <c r="I29" s="70"/>
      <c r="J29" s="70"/>
      <c r="K29" s="70"/>
      <c r="L29" s="70"/>
      <c r="M29" s="70"/>
      <c r="N29" s="70"/>
      <c r="O29" s="70"/>
      <c r="P29" s="70"/>
      <c r="Q29" s="199">
        <v>82176567.02744846</v>
      </c>
      <c r="R29" s="199">
        <v>96923830.871884972</v>
      </c>
      <c r="S29" s="207"/>
      <c r="T29" s="207"/>
      <c r="U29" s="207"/>
      <c r="V29" s="207"/>
      <c r="W29" s="207"/>
      <c r="X29" s="163"/>
      <c r="Y29" s="163"/>
      <c r="Z29" s="163" t="s">
        <v>268</v>
      </c>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row>
    <row r="30" spans="1:196" x14ac:dyDescent="0.2">
      <c r="A30" s="74"/>
      <c r="B30" s="163" t="s">
        <v>168</v>
      </c>
      <c r="C30" s="163"/>
      <c r="D30" s="163" t="s">
        <v>142</v>
      </c>
      <c r="E30" s="163"/>
      <c r="F30" s="166"/>
      <c r="G30" s="163"/>
      <c r="H30" s="163"/>
      <c r="I30" s="70"/>
      <c r="J30" s="70"/>
      <c r="K30" s="70"/>
      <c r="L30" s="70"/>
      <c r="M30" s="70"/>
      <c r="N30" s="70"/>
      <c r="O30" s="70"/>
      <c r="P30" s="70"/>
      <c r="Q30" s="199">
        <v>6025845662.213685</v>
      </c>
      <c r="R30" s="199">
        <v>7022818146.616765</v>
      </c>
      <c r="S30" s="207"/>
      <c r="T30" s="207"/>
      <c r="U30" s="207"/>
      <c r="V30" s="207"/>
      <c r="W30" s="207"/>
      <c r="X30" s="163"/>
      <c r="Y30" s="163"/>
      <c r="Z30" s="163" t="s">
        <v>268</v>
      </c>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row>
    <row r="31" spans="1:196" x14ac:dyDescent="0.2">
      <c r="A31" s="74"/>
      <c r="B31" s="163" t="s">
        <v>169</v>
      </c>
      <c r="C31" s="163"/>
      <c r="D31" s="163" t="s">
        <v>142</v>
      </c>
      <c r="E31" s="163"/>
      <c r="F31" s="166"/>
      <c r="G31" s="163"/>
      <c r="H31" s="163"/>
      <c r="I31" s="70"/>
      <c r="J31" s="70"/>
      <c r="K31" s="70"/>
      <c r="L31" s="70"/>
      <c r="M31" s="70"/>
      <c r="N31" s="70"/>
      <c r="O31" s="70"/>
      <c r="P31" s="70"/>
      <c r="Q31" s="199">
        <v>7776882894.5405235</v>
      </c>
      <c r="R31" s="199">
        <v>8785337988.6915016</v>
      </c>
      <c r="S31" s="207"/>
      <c r="T31" s="207"/>
      <c r="U31" s="207"/>
      <c r="V31" s="207"/>
      <c r="W31" s="207"/>
      <c r="X31" s="163"/>
      <c r="Y31" s="163"/>
      <c r="Z31" s="163" t="s">
        <v>268</v>
      </c>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row>
    <row r="32" spans="1:196" x14ac:dyDescent="0.2">
      <c r="A32" s="74"/>
      <c r="B32" s="163" t="s">
        <v>170</v>
      </c>
      <c r="C32" s="163"/>
      <c r="D32" s="163" t="s">
        <v>142</v>
      </c>
      <c r="E32" s="163"/>
      <c r="F32" s="166"/>
      <c r="G32" s="163"/>
      <c r="H32" s="163"/>
      <c r="I32" s="70"/>
      <c r="J32" s="70"/>
      <c r="K32" s="70"/>
      <c r="L32" s="70"/>
      <c r="M32" s="70"/>
      <c r="N32" s="70"/>
      <c r="O32" s="70"/>
      <c r="P32" s="70"/>
      <c r="Q32" s="199">
        <v>55476318.169195801</v>
      </c>
      <c r="R32" s="199">
        <v>69807124.144724965</v>
      </c>
      <c r="S32" s="207"/>
      <c r="T32" s="207"/>
      <c r="U32" s="207"/>
      <c r="V32" s="207"/>
      <c r="W32" s="207"/>
      <c r="X32" s="163"/>
      <c r="Y32" s="163"/>
      <c r="Z32" s="163" t="s">
        <v>268</v>
      </c>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row>
    <row r="33" spans="1:196" x14ac:dyDescent="0.2">
      <c r="A33" s="74"/>
      <c r="B33" s="163" t="s">
        <v>171</v>
      </c>
      <c r="C33" s="163"/>
      <c r="D33" s="163" t="s">
        <v>142</v>
      </c>
      <c r="E33" s="163"/>
      <c r="F33" s="166"/>
      <c r="G33" s="163"/>
      <c r="H33" s="163"/>
      <c r="I33" s="70"/>
      <c r="J33" s="70"/>
      <c r="K33" s="70"/>
      <c r="L33" s="70"/>
      <c r="M33" s="70"/>
      <c r="N33" s="70"/>
      <c r="O33" s="70"/>
      <c r="P33" s="70"/>
      <c r="Q33" s="199">
        <v>5340357605.3571119</v>
      </c>
      <c r="R33" s="199">
        <v>6101747319.570817</v>
      </c>
      <c r="S33" s="207"/>
      <c r="T33" s="207"/>
      <c r="U33" s="207"/>
      <c r="V33" s="207"/>
      <c r="W33" s="207"/>
      <c r="X33" s="163"/>
      <c r="Y33" s="163"/>
      <c r="Z33" s="163" t="s">
        <v>268</v>
      </c>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row>
    <row r="34" spans="1:196" x14ac:dyDescent="0.2">
      <c r="A34" s="74"/>
      <c r="B34" s="163" t="s">
        <v>172</v>
      </c>
      <c r="C34" s="163"/>
      <c r="D34" s="163" t="s">
        <v>142</v>
      </c>
      <c r="E34" s="163"/>
      <c r="F34" s="166"/>
      <c r="G34" s="163"/>
      <c r="H34" s="163"/>
      <c r="I34" s="70"/>
      <c r="J34" s="70"/>
      <c r="K34" s="70"/>
      <c r="L34" s="70"/>
      <c r="M34" s="70"/>
      <c r="N34" s="70"/>
      <c r="O34" s="70"/>
      <c r="P34" s="70"/>
      <c r="Q34" s="199">
        <v>265782674.02130175</v>
      </c>
      <c r="R34" s="199">
        <v>278062309.09994149</v>
      </c>
      <c r="S34" s="207"/>
      <c r="T34" s="207"/>
      <c r="U34" s="207"/>
      <c r="V34" s="207"/>
      <c r="W34" s="207"/>
      <c r="X34" s="163"/>
      <c r="Y34" s="163"/>
      <c r="Z34" s="163" t="s">
        <v>268</v>
      </c>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row>
    <row r="35" spans="1:196" s="163" customFormat="1" x14ac:dyDescent="0.2">
      <c r="A35" s="74"/>
    </row>
    <row r="36" spans="1:196" s="163" customFormat="1" x14ac:dyDescent="0.2"/>
    <row r="37" spans="1:196" s="163" customFormat="1" x14ac:dyDescent="0.2"/>
    <row r="38" spans="1:196" s="163" customFormat="1" x14ac:dyDescent="0.2">
      <c r="B38" s="170" t="s">
        <v>61</v>
      </c>
    </row>
    <row r="39" spans="1:196" s="163" customFormat="1" x14ac:dyDescent="0.2"/>
    <row r="40" spans="1:196" s="163" customFormat="1" x14ac:dyDescent="0.2"/>
    <row r="41" spans="1:196" s="163" customFormat="1" x14ac:dyDescent="0.2"/>
    <row r="42" spans="1:196" s="163" customFormat="1" x14ac:dyDescent="0.2"/>
    <row r="43" spans="1:196" s="163" customFormat="1" x14ac:dyDescent="0.2"/>
    <row r="44" spans="1:196" s="163" customFormat="1" x14ac:dyDescent="0.2"/>
    <row r="45" spans="1:196" s="163" customFormat="1" x14ac:dyDescent="0.2"/>
    <row r="46" spans="1:196" s="163" customFormat="1" x14ac:dyDescent="0.2"/>
    <row r="47" spans="1:196" s="163" customFormat="1" x14ac:dyDescent="0.2"/>
    <row r="48" spans="1:196" s="163" customFormat="1" x14ac:dyDescent="0.2"/>
    <row r="49" s="163" customFormat="1" x14ac:dyDescent="0.2"/>
    <row r="50" s="163" customFormat="1" x14ac:dyDescent="0.2"/>
    <row r="51" s="163" customFormat="1" x14ac:dyDescent="0.2"/>
    <row r="52" s="163" customFormat="1" x14ac:dyDescent="0.2"/>
    <row r="53" s="163" customFormat="1" x14ac:dyDescent="0.2"/>
    <row r="54" s="163" customFormat="1" x14ac:dyDescent="0.2"/>
    <row r="55" s="163" customFormat="1" x14ac:dyDescent="0.2"/>
    <row r="56" s="163" customFormat="1" x14ac:dyDescent="0.2"/>
    <row r="57" s="163" customFormat="1" x14ac:dyDescent="0.2"/>
    <row r="58" s="163" customFormat="1" x14ac:dyDescent="0.2"/>
    <row r="59" s="163" customFormat="1" x14ac:dyDescent="0.2"/>
    <row r="60" s="163" customFormat="1" x14ac:dyDescent="0.2"/>
    <row r="61" s="163" customFormat="1" x14ac:dyDescent="0.2"/>
    <row r="62" s="163" customFormat="1" x14ac:dyDescent="0.2"/>
    <row r="63" s="163" customFormat="1" x14ac:dyDescent="0.2"/>
    <row r="64" s="163" customFormat="1" x14ac:dyDescent="0.2"/>
    <row r="65" s="163" customFormat="1" x14ac:dyDescent="0.2"/>
    <row r="66" s="163" customFormat="1" x14ac:dyDescent="0.2"/>
    <row r="67" s="163" customFormat="1" x14ac:dyDescent="0.2"/>
    <row r="68" s="163" customFormat="1" x14ac:dyDescent="0.2"/>
    <row r="69" s="163" customFormat="1" x14ac:dyDescent="0.2"/>
    <row r="70" s="163" customFormat="1" x14ac:dyDescent="0.2"/>
    <row r="71" s="163" customFormat="1" x14ac:dyDescent="0.2"/>
    <row r="72" s="163" customFormat="1" x14ac:dyDescent="0.2"/>
    <row r="73" s="163" customFormat="1" x14ac:dyDescent="0.2"/>
    <row r="74" s="163" customFormat="1" x14ac:dyDescent="0.2"/>
    <row r="75" s="163" customFormat="1" x14ac:dyDescent="0.2"/>
    <row r="76" s="163" customFormat="1" x14ac:dyDescent="0.2"/>
    <row r="77" s="163" customFormat="1" x14ac:dyDescent="0.2"/>
    <row r="78" s="163" customFormat="1" x14ac:dyDescent="0.2"/>
    <row r="79" s="163" customFormat="1" x14ac:dyDescent="0.2"/>
    <row r="80" s="163" customFormat="1" x14ac:dyDescent="0.2"/>
    <row r="81" s="163" customFormat="1" x14ac:dyDescent="0.2"/>
    <row r="82" s="163" customFormat="1" x14ac:dyDescent="0.2"/>
    <row r="83" s="163" customFormat="1" x14ac:dyDescent="0.2"/>
    <row r="84" s="163" customFormat="1" x14ac:dyDescent="0.2"/>
    <row r="85" s="163" customFormat="1" x14ac:dyDescent="0.2"/>
    <row r="86" s="163" customFormat="1" x14ac:dyDescent="0.2"/>
    <row r="87" s="163" customFormat="1" x14ac:dyDescent="0.2"/>
    <row r="88" s="163" customFormat="1" x14ac:dyDescent="0.2"/>
    <row r="89" s="163" customFormat="1" x14ac:dyDescent="0.2"/>
    <row r="90" s="163" customFormat="1" x14ac:dyDescent="0.2"/>
    <row r="91" s="163" customFormat="1" x14ac:dyDescent="0.2"/>
    <row r="92" s="163" customFormat="1" x14ac:dyDescent="0.2"/>
    <row r="93" s="163" customFormat="1" x14ac:dyDescent="0.2"/>
    <row r="94" s="163" customFormat="1" x14ac:dyDescent="0.2"/>
    <row r="95" s="163" customFormat="1" x14ac:dyDescent="0.2"/>
    <row r="96" s="163" customFormat="1" x14ac:dyDescent="0.2"/>
    <row r="97" s="163" customFormat="1" x14ac:dyDescent="0.2"/>
    <row r="98" s="163" customFormat="1" x14ac:dyDescent="0.2"/>
    <row r="99" s="163" customFormat="1" x14ac:dyDescent="0.2"/>
    <row r="100" s="163" customFormat="1" x14ac:dyDescent="0.2"/>
    <row r="101" s="163" customFormat="1" x14ac:dyDescent="0.2"/>
    <row r="102" s="163" customFormat="1" x14ac:dyDescent="0.2"/>
    <row r="103" s="163" customFormat="1" x14ac:dyDescent="0.2"/>
    <row r="104" s="163" customFormat="1" x14ac:dyDescent="0.2"/>
    <row r="105" s="163" customFormat="1" x14ac:dyDescent="0.2"/>
    <row r="106" s="163" customFormat="1" x14ac:dyDescent="0.2"/>
    <row r="107" s="163" customFormat="1" x14ac:dyDescent="0.2"/>
    <row r="108" s="163" customFormat="1" x14ac:dyDescent="0.2"/>
    <row r="109" s="163" customFormat="1" x14ac:dyDescent="0.2"/>
    <row r="110" s="163" customFormat="1" x14ac:dyDescent="0.2"/>
    <row r="111" s="163" customFormat="1" x14ac:dyDescent="0.2"/>
    <row r="112" s="163" customFormat="1" x14ac:dyDescent="0.2"/>
    <row r="113" s="163" customFormat="1" x14ac:dyDescent="0.2"/>
    <row r="114" s="163" customFormat="1" x14ac:dyDescent="0.2"/>
    <row r="115" s="163" customFormat="1" x14ac:dyDescent="0.2"/>
    <row r="116" s="163" customFormat="1" x14ac:dyDescent="0.2"/>
    <row r="117" s="163" customFormat="1" x14ac:dyDescent="0.2"/>
    <row r="118" s="163" customFormat="1" x14ac:dyDescent="0.2"/>
    <row r="119" s="163" customFormat="1" x14ac:dyDescent="0.2"/>
    <row r="120" s="163" customFormat="1" x14ac:dyDescent="0.2"/>
    <row r="121" s="163" customFormat="1" x14ac:dyDescent="0.2"/>
    <row r="122" s="163" customFormat="1" x14ac:dyDescent="0.2"/>
    <row r="123" s="163" customFormat="1" x14ac:dyDescent="0.2"/>
    <row r="124" s="163" customFormat="1" x14ac:dyDescent="0.2"/>
    <row r="125" s="163" customFormat="1" x14ac:dyDescent="0.2"/>
    <row r="126" s="163" customFormat="1" x14ac:dyDescent="0.2"/>
    <row r="127" s="163" customFormat="1" x14ac:dyDescent="0.2"/>
    <row r="128" s="163" customFormat="1" x14ac:dyDescent="0.2"/>
    <row r="129" s="163" customFormat="1" x14ac:dyDescent="0.2"/>
    <row r="130" s="163" customFormat="1" x14ac:dyDescent="0.2"/>
    <row r="131" s="163" customFormat="1" x14ac:dyDescent="0.2"/>
    <row r="132" s="163" customFormat="1" x14ac:dyDescent="0.2"/>
    <row r="133" s="163" customFormat="1" x14ac:dyDescent="0.2"/>
    <row r="134" s="163" customFormat="1" x14ac:dyDescent="0.2"/>
    <row r="135" s="163" customFormat="1" x14ac:dyDescent="0.2"/>
    <row r="136" s="163" customFormat="1" x14ac:dyDescent="0.2"/>
    <row r="137" s="163" customFormat="1" x14ac:dyDescent="0.2"/>
    <row r="138" s="163" customFormat="1" x14ac:dyDescent="0.2"/>
    <row r="139" s="163" customFormat="1" x14ac:dyDescent="0.2"/>
    <row r="140" s="163" customFormat="1" x14ac:dyDescent="0.2"/>
    <row r="141" s="163" customFormat="1" x14ac:dyDescent="0.2"/>
    <row r="142" s="163" customFormat="1" x14ac:dyDescent="0.2"/>
    <row r="143" s="163" customFormat="1" x14ac:dyDescent="0.2"/>
    <row r="144"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row r="238" s="163" customFormat="1" x14ac:dyDescent="0.2"/>
    <row r="239" s="163" customFormat="1" x14ac:dyDescent="0.2"/>
    <row r="240" s="163" customFormat="1" x14ac:dyDescent="0.2"/>
    <row r="241" s="163" customFormat="1" x14ac:dyDescent="0.2"/>
    <row r="242" s="163" customFormat="1" x14ac:dyDescent="0.2"/>
    <row r="243" s="163" customFormat="1" x14ac:dyDescent="0.2"/>
    <row r="244" s="163" customFormat="1" x14ac:dyDescent="0.2"/>
    <row r="245" s="163" customFormat="1" x14ac:dyDescent="0.2"/>
    <row r="246" s="163" customFormat="1" x14ac:dyDescent="0.2"/>
    <row r="247" s="163" customFormat="1" x14ac:dyDescent="0.2"/>
    <row r="248" s="163" customFormat="1" x14ac:dyDescent="0.2"/>
    <row r="249" s="163" customFormat="1" x14ac:dyDescent="0.2"/>
    <row r="250" s="163" customFormat="1" x14ac:dyDescent="0.2"/>
    <row r="251" s="163" customFormat="1" x14ac:dyDescent="0.2"/>
    <row r="252" s="163" customFormat="1" x14ac:dyDescent="0.2"/>
    <row r="253" s="163" customFormat="1" x14ac:dyDescent="0.2"/>
    <row r="254" s="163" customFormat="1" x14ac:dyDescent="0.2"/>
    <row r="255" s="163" customFormat="1" x14ac:dyDescent="0.2"/>
    <row r="256" s="163" customFormat="1" x14ac:dyDescent="0.2"/>
    <row r="257" s="163" customFormat="1" x14ac:dyDescent="0.2"/>
    <row r="258" s="163" customFormat="1" x14ac:dyDescent="0.2"/>
    <row r="259" s="163" customFormat="1" x14ac:dyDescent="0.2"/>
    <row r="260" s="163" customFormat="1" x14ac:dyDescent="0.2"/>
    <row r="261" s="163" customFormat="1" x14ac:dyDescent="0.2"/>
    <row r="262" s="163" customFormat="1" x14ac:dyDescent="0.2"/>
    <row r="263" s="163" customFormat="1" x14ac:dyDescent="0.2"/>
    <row r="264" s="163" customFormat="1" x14ac:dyDescent="0.2"/>
    <row r="265" s="163" customFormat="1" x14ac:dyDescent="0.2"/>
    <row r="266" s="163" customFormat="1" x14ac:dyDescent="0.2"/>
    <row r="267" s="163" customFormat="1" x14ac:dyDescent="0.2"/>
    <row r="268" s="163" customFormat="1" x14ac:dyDescent="0.2"/>
    <row r="269" s="163" customFormat="1" x14ac:dyDescent="0.2"/>
    <row r="270" s="163" customFormat="1" x14ac:dyDescent="0.2"/>
    <row r="271" s="163" customFormat="1" x14ac:dyDescent="0.2"/>
    <row r="272" s="163" customFormat="1" x14ac:dyDescent="0.2"/>
    <row r="273" s="163" customFormat="1" x14ac:dyDescent="0.2"/>
    <row r="274" s="163" customFormat="1" x14ac:dyDescent="0.2"/>
    <row r="275" s="163" customFormat="1" x14ac:dyDescent="0.2"/>
    <row r="276" s="163" customFormat="1" x14ac:dyDescent="0.2"/>
    <row r="277" s="163" customFormat="1" x14ac:dyDescent="0.2"/>
    <row r="278" s="163" customFormat="1" x14ac:dyDescent="0.2"/>
    <row r="279" s="163" customFormat="1" x14ac:dyDescent="0.2"/>
    <row r="280" s="163" customFormat="1" x14ac:dyDescent="0.2"/>
    <row r="281" s="163" customFormat="1" x14ac:dyDescent="0.2"/>
    <row r="282" s="163" customFormat="1" x14ac:dyDescent="0.2"/>
    <row r="283" s="163" customFormat="1" x14ac:dyDescent="0.2"/>
    <row r="284" s="163" customFormat="1" x14ac:dyDescent="0.2"/>
    <row r="285" s="163" customFormat="1" x14ac:dyDescent="0.2"/>
    <row r="286" s="163" customFormat="1" x14ac:dyDescent="0.2"/>
    <row r="287" s="163" customFormat="1" x14ac:dyDescent="0.2"/>
    <row r="288" s="163" customFormat="1" x14ac:dyDescent="0.2"/>
    <row r="289" s="163" customFormat="1" x14ac:dyDescent="0.2"/>
    <row r="290" s="163" customFormat="1" x14ac:dyDescent="0.2"/>
    <row r="291" s="163" customFormat="1" x14ac:dyDescent="0.2"/>
    <row r="292" s="163" customFormat="1" x14ac:dyDescent="0.2"/>
    <row r="293" s="163" customFormat="1" x14ac:dyDescent="0.2"/>
    <row r="294" s="163" customFormat="1" x14ac:dyDescent="0.2"/>
    <row r="295" s="163" customFormat="1" x14ac:dyDescent="0.2"/>
    <row r="296" s="163" customFormat="1" x14ac:dyDescent="0.2"/>
    <row r="297" s="163" customFormat="1" x14ac:dyDescent="0.2"/>
    <row r="298" s="163" customFormat="1" x14ac:dyDescent="0.2"/>
    <row r="299" s="163" customFormat="1" x14ac:dyDescent="0.2"/>
    <row r="300" s="163" customFormat="1" x14ac:dyDescent="0.2"/>
    <row r="301" s="163" customFormat="1" x14ac:dyDescent="0.2"/>
    <row r="302" s="163" customFormat="1" x14ac:dyDescent="0.2"/>
    <row r="303" s="163" customFormat="1" x14ac:dyDescent="0.2"/>
    <row r="304" s="163" customFormat="1" x14ac:dyDescent="0.2"/>
    <row r="305" s="163" customFormat="1" x14ac:dyDescent="0.2"/>
    <row r="306" s="163" customFormat="1" x14ac:dyDescent="0.2"/>
    <row r="307" s="163" customFormat="1" x14ac:dyDescent="0.2"/>
    <row r="308" s="163" customFormat="1" x14ac:dyDescent="0.2"/>
    <row r="309" s="163" customFormat="1" x14ac:dyDescent="0.2"/>
    <row r="310" s="163" customFormat="1" x14ac:dyDescent="0.2"/>
    <row r="311" s="163" customFormat="1" x14ac:dyDescent="0.2"/>
    <row r="312" s="163" customFormat="1" x14ac:dyDescent="0.2"/>
    <row r="313" s="163" customFormat="1" x14ac:dyDescent="0.2"/>
    <row r="314" s="163" customFormat="1" x14ac:dyDescent="0.2"/>
    <row r="315" s="163" customFormat="1" x14ac:dyDescent="0.2"/>
    <row r="316" s="163" customFormat="1" x14ac:dyDescent="0.2"/>
    <row r="317" s="163" customFormat="1" x14ac:dyDescent="0.2"/>
    <row r="318" s="163" customFormat="1" x14ac:dyDescent="0.2"/>
    <row r="319" s="163" customFormat="1" x14ac:dyDescent="0.2"/>
    <row r="320" s="163" customFormat="1" x14ac:dyDescent="0.2"/>
    <row r="321" s="163" customFormat="1" x14ac:dyDescent="0.2"/>
    <row r="322" s="163" customFormat="1" x14ac:dyDescent="0.2"/>
    <row r="323" s="163" customFormat="1" x14ac:dyDescent="0.2"/>
    <row r="324" s="163" customFormat="1" x14ac:dyDescent="0.2"/>
    <row r="325" s="163" customFormat="1" x14ac:dyDescent="0.2"/>
    <row r="326" s="163" customFormat="1" x14ac:dyDescent="0.2"/>
    <row r="327" s="163" customFormat="1" x14ac:dyDescent="0.2"/>
    <row r="328" s="163" customFormat="1" x14ac:dyDescent="0.2"/>
    <row r="329" s="163" customFormat="1" x14ac:dyDescent="0.2"/>
    <row r="330" s="163" customFormat="1" x14ac:dyDescent="0.2"/>
    <row r="331" s="163" customFormat="1" x14ac:dyDescent="0.2"/>
    <row r="332" s="163" customFormat="1" x14ac:dyDescent="0.2"/>
    <row r="333" s="163" customFormat="1" x14ac:dyDescent="0.2"/>
    <row r="334" s="163" customFormat="1" x14ac:dyDescent="0.2"/>
    <row r="335" s="163" customFormat="1" x14ac:dyDescent="0.2"/>
    <row r="336" s="163" customFormat="1" x14ac:dyDescent="0.2"/>
    <row r="337" s="163" customFormat="1" x14ac:dyDescent="0.2"/>
    <row r="338" s="163" customFormat="1" x14ac:dyDescent="0.2"/>
    <row r="339" s="163" customFormat="1" x14ac:dyDescent="0.2"/>
    <row r="340" s="163" customFormat="1" x14ac:dyDescent="0.2"/>
    <row r="341" s="163" customFormat="1" x14ac:dyDescent="0.2"/>
    <row r="342" s="163" customFormat="1" x14ac:dyDescent="0.2"/>
    <row r="343" s="163" customFormat="1" x14ac:dyDescent="0.2"/>
    <row r="344" s="163" customFormat="1" x14ac:dyDescent="0.2"/>
    <row r="345" s="163" customFormat="1" x14ac:dyDescent="0.2"/>
    <row r="346" s="163" customFormat="1" x14ac:dyDescent="0.2"/>
    <row r="347" s="163" customFormat="1" x14ac:dyDescent="0.2"/>
    <row r="348" s="163" customFormat="1" x14ac:dyDescent="0.2"/>
    <row r="349" s="163" customFormat="1" x14ac:dyDescent="0.2"/>
    <row r="350" s="163" customFormat="1" x14ac:dyDescent="0.2"/>
    <row r="351" s="163" customFormat="1" x14ac:dyDescent="0.2"/>
    <row r="352" s="163" customFormat="1" x14ac:dyDescent="0.2"/>
    <row r="353" s="163" customFormat="1" x14ac:dyDescent="0.2"/>
    <row r="354" s="163" customFormat="1" x14ac:dyDescent="0.2"/>
    <row r="355" s="163" customFormat="1" x14ac:dyDescent="0.2"/>
    <row r="356" s="163" customFormat="1" x14ac:dyDescent="0.2"/>
    <row r="357" s="163" customFormat="1" x14ac:dyDescent="0.2"/>
    <row r="358" s="163" customFormat="1" x14ac:dyDescent="0.2"/>
    <row r="359" s="163" customFormat="1" x14ac:dyDescent="0.2"/>
    <row r="360" s="163" customFormat="1" x14ac:dyDescent="0.2"/>
    <row r="361" s="163" customFormat="1" x14ac:dyDescent="0.2"/>
    <row r="362" s="163" customFormat="1" x14ac:dyDescent="0.2"/>
    <row r="363" s="163" customFormat="1" x14ac:dyDescent="0.2"/>
    <row r="364" s="163" customFormat="1" x14ac:dyDescent="0.2"/>
    <row r="365" s="163" customFormat="1" x14ac:dyDescent="0.2"/>
    <row r="366" s="163" customFormat="1" x14ac:dyDescent="0.2"/>
    <row r="367" s="163" customFormat="1" x14ac:dyDescent="0.2"/>
    <row r="368" s="163" customFormat="1" x14ac:dyDescent="0.2"/>
    <row r="369" s="163" customFormat="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5CCB2E973E5B49BDDA23B6ECCBAFFD" ma:contentTypeVersion="0" ma:contentTypeDescription="Create a new document." ma:contentTypeScope="" ma:versionID="ca3a1461c112119caefcaed3c8e78455">
  <xsd:schema xmlns:xsd="http://www.w3.org/2001/XMLSchema" xmlns:xs="http://www.w3.org/2001/XMLSchema" xmlns:p="http://schemas.microsoft.com/office/2006/metadata/properties" xmlns:ns2="5e7bef76-b888-41a2-a261-5f525b37d47e" targetNamespace="http://schemas.microsoft.com/office/2006/metadata/properties" ma:root="true" ma:fieldsID="99605c63a45b0ef1e719f0401e61cf2e" ns2:_="">
    <xsd:import namespace="5e7bef76-b888-41a2-a261-5f525b37d47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ECT67VDXDTCW-1600276762-38</_dlc_DocId>
    <_dlc_DocIdUrl xmlns="5e7bef76-b888-41a2-a261-5f525b37d47e">
      <Url>https://intranet.acm.local/project/REG27/_layouts/15/DocIdRedir.aspx?ID=ECT67VDXDTCW-1600276762-38</Url>
      <Description>ECT67VDXDTCW-1600276762-38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27DD54-1C2A-4D25-9DFF-098CE1B8A336}">
  <ds:schemaRefs>
    <ds:schemaRef ds:uri="http://schemas.microsoft.com/sharepoint/v3/contenttype/forms"/>
  </ds:schemaRefs>
</ds:datastoreItem>
</file>

<file path=customXml/itemProps2.xml><?xml version="1.0" encoding="utf-8"?>
<ds:datastoreItem xmlns:ds="http://schemas.openxmlformats.org/officeDocument/2006/customXml" ds:itemID="{4020E67A-73D9-4DD6-8E7B-4F39B6D7A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DC4B28-42FD-4275-AD39-0DAE99CBE63F}">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5e7bef76-b888-41a2-a261-5f525b37d47e"/>
    <ds:schemaRef ds:uri="http://purl.org/dc/elements/1.1/"/>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BACF5907-5A9C-413A-AB63-8A8AE74C2D6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Input constanten</vt:lpstr>
      <vt:lpstr>3. Input rente</vt:lpstr>
      <vt:lpstr>4. Input GAW</vt:lpstr>
      <vt:lpstr>Berekeningen --&gt;</vt:lpstr>
      <vt:lpstr>5. Risicovrije rente</vt:lpstr>
      <vt:lpstr>6. Rente schulden elektriciteit</vt:lpstr>
      <vt:lpstr>7. Rente schulden gas</vt:lpstr>
      <vt:lpstr>8. WACC BV </vt:lpstr>
      <vt:lpstr>9. WACC 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Ontwerpmethodebesluit bijlage 3B WACC-model</dc:title>
  <dc:creator/>
  <cp:lastModifiedBy/>
  <dcterms:created xsi:type="dcterms:W3CDTF">2021-06-08T09:19:18Z</dcterms:created>
  <dcterms:modified xsi:type="dcterms:W3CDTF">2025-09-18T11:28:30Z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0x010100A25CCB2E973E5B49BDDA23B6ECCBAFFD</vt:lpwstr>
  </property>
  <property fmtid="{D5CDD505-2E9C-101B-9397-08002B2CF9AE}" pid="3" name="_dlc_DocIdItemGuid">
    <vt:lpwstr>53d3823a-2409-40ba-98d7-1f9d464fc303</vt:lpwstr>
  </property>
</Properties>
</file>